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rude\Desktop\"/>
    </mc:Choice>
  </mc:AlternateContent>
  <xr:revisionPtr revIDLastSave="0" documentId="13_ncr:1_{D7A174D1-49B6-4597-B4D9-0BFF1B1396E1}" xr6:coauthVersionLast="47" xr6:coauthVersionMax="47" xr10:uidLastSave="{00000000-0000-0000-0000-000000000000}"/>
  <bookViews>
    <workbookView xWindow="-120" yWindow="-120" windowWidth="29040" windowHeight="15720" tabRatio="500" xr2:uid="{00000000-000D-0000-FFFF-FFFF00000000}"/>
  </bookViews>
  <sheets>
    <sheet name="Dashboard" sheetId="7" r:id="rId1"/>
    <sheet name="Properties" sheetId="2" r:id="rId2"/>
    <sheet name="Revenue" sheetId="3" r:id="rId3"/>
    <sheet name="Expenses" sheetId="4" r:id="rId4"/>
    <sheet name="Ratings" sheetId="5" r:id="rId5"/>
    <sheet name="Calc" sheetId="6" r:id="rId6"/>
    <sheet name="Assumptions" sheetId="1" r:id="rId7"/>
  </sheets>
  <definedNames>
    <definedName name="Slicer_Month">#N/A</definedName>
  </definedNames>
  <calcPr calcId="191029" iterateDelta="1E-4"/>
  <pivotCaches>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3005" i="4" l="1"/>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J3094" i="3"/>
  <c r="D3093" i="6" s="1"/>
  <c r="J1604" i="3"/>
  <c r="G3021" i="3"/>
  <c r="G3033" i="3"/>
  <c r="G3596" i="3"/>
  <c r="G1966" i="3"/>
  <c r="G960" i="3"/>
  <c r="G1067" i="3"/>
  <c r="G1194" i="3"/>
  <c r="E3005" i="3"/>
  <c r="E3006" i="3"/>
  <c r="E3007" i="3"/>
  <c r="E3008" i="3"/>
  <c r="E3009" i="3"/>
  <c r="E3010" i="3"/>
  <c r="E3011" i="3"/>
  <c r="E3012" i="3"/>
  <c r="E3013" i="3"/>
  <c r="E3014" i="3"/>
  <c r="E3015" i="3"/>
  <c r="E3016" i="3"/>
  <c r="E3017" i="3"/>
  <c r="E3018" i="3"/>
  <c r="E3019" i="3"/>
  <c r="G3019" i="3" s="1"/>
  <c r="E3020" i="3"/>
  <c r="G3020" i="3" s="1"/>
  <c r="E3021" i="3"/>
  <c r="E3022" i="3"/>
  <c r="G3022" i="3" s="1"/>
  <c r="E3023" i="3"/>
  <c r="G3023" i="3" s="1"/>
  <c r="E3024" i="3"/>
  <c r="E3025" i="3"/>
  <c r="E3026" i="3"/>
  <c r="E3027" i="3"/>
  <c r="E3028" i="3"/>
  <c r="G3028" i="3" s="1"/>
  <c r="E3029" i="3"/>
  <c r="E3030" i="3"/>
  <c r="E3031" i="3"/>
  <c r="G3031" i="3" s="1"/>
  <c r="E3032" i="3"/>
  <c r="G3032" i="3" s="1"/>
  <c r="E3033" i="3"/>
  <c r="E3034" i="3"/>
  <c r="E3035" i="3"/>
  <c r="E3036" i="3"/>
  <c r="E3037" i="3"/>
  <c r="E3038" i="3"/>
  <c r="E3039" i="3"/>
  <c r="G3039" i="3" s="1"/>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G3074" i="3" s="1"/>
  <c r="E3075" i="3"/>
  <c r="E3076" i="3"/>
  <c r="E3077" i="3"/>
  <c r="E3078" i="3"/>
  <c r="E3079" i="3"/>
  <c r="E3080" i="3"/>
  <c r="E3081" i="3"/>
  <c r="E3082" i="3"/>
  <c r="E3083" i="3"/>
  <c r="E3084" i="3"/>
  <c r="E3085" i="3"/>
  <c r="E3086" i="3"/>
  <c r="E3087" i="3"/>
  <c r="G3087" i="3" s="1"/>
  <c r="E3088" i="3"/>
  <c r="G3088" i="3" s="1"/>
  <c r="E3089" i="3"/>
  <c r="E3090" i="3"/>
  <c r="E3091" i="3"/>
  <c r="E3092" i="3"/>
  <c r="E3093" i="3"/>
  <c r="E3094" i="3"/>
  <c r="G3094" i="3" s="1"/>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G3117" i="3" s="1"/>
  <c r="E3118" i="3"/>
  <c r="G3118" i="3" s="1"/>
  <c r="E3119" i="3"/>
  <c r="G3119" i="3" s="1"/>
  <c r="E3120" i="3"/>
  <c r="G3120" i="3" s="1"/>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G3157" i="3" s="1"/>
  <c r="E3158" i="3"/>
  <c r="G3158" i="3" s="1"/>
  <c r="E3159" i="3"/>
  <c r="G3159" i="3" s="1"/>
  <c r="E3160" i="3"/>
  <c r="E3161" i="3"/>
  <c r="E3162" i="3"/>
  <c r="E3163" i="3"/>
  <c r="G3163" i="3" s="1"/>
  <c r="E3164" i="3"/>
  <c r="E3165" i="3"/>
  <c r="E3166" i="3"/>
  <c r="E3167" i="3"/>
  <c r="E3168" i="3"/>
  <c r="E3169" i="3"/>
  <c r="E3170" i="3"/>
  <c r="E3171" i="3"/>
  <c r="E3172" i="3"/>
  <c r="E3173" i="3"/>
  <c r="E3174" i="3"/>
  <c r="E3175" i="3"/>
  <c r="E3176" i="3"/>
  <c r="E3177" i="3"/>
  <c r="E3178" i="3"/>
  <c r="E3179" i="3"/>
  <c r="E3180" i="3"/>
  <c r="E3181" i="3"/>
  <c r="G3181" i="3" s="1"/>
  <c r="E3182" i="3"/>
  <c r="E3183" i="3"/>
  <c r="E3184" i="3"/>
  <c r="G3184" i="3" s="1"/>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G3226" i="3" s="1"/>
  <c r="E3227" i="3"/>
  <c r="E3228" i="3"/>
  <c r="E3229" i="3"/>
  <c r="E3230" i="3"/>
  <c r="E3231" i="3"/>
  <c r="E3232" i="3"/>
  <c r="E3233" i="3"/>
  <c r="E3234" i="3"/>
  <c r="G3234" i="3" s="1"/>
  <c r="E3235" i="3"/>
  <c r="E3236" i="3"/>
  <c r="E3237" i="3"/>
  <c r="E3238" i="3"/>
  <c r="E3239" i="3"/>
  <c r="E3240" i="3"/>
  <c r="E3241" i="3"/>
  <c r="E3242" i="3"/>
  <c r="E3243" i="3"/>
  <c r="E3244" i="3"/>
  <c r="E3245" i="3"/>
  <c r="G3245" i="3" s="1"/>
  <c r="E3246" i="3"/>
  <c r="E3247" i="3"/>
  <c r="E3248" i="3"/>
  <c r="G3248" i="3" s="1"/>
  <c r="E3249" i="3"/>
  <c r="G3249" i="3" s="1"/>
  <c r="E3250" i="3"/>
  <c r="G3250" i="3" s="1"/>
  <c r="E3251" i="3"/>
  <c r="G3251" i="3" s="1"/>
  <c r="E3252" i="3"/>
  <c r="G3252" i="3" s="1"/>
  <c r="E3253" i="3"/>
  <c r="G3253" i="3" s="1"/>
  <c r="E3254" i="3"/>
  <c r="G3254" i="3" s="1"/>
  <c r="E3255" i="3"/>
  <c r="G3255" i="3" s="1"/>
  <c r="E3256" i="3"/>
  <c r="E3257" i="3"/>
  <c r="E3258" i="3"/>
  <c r="E3259" i="3"/>
  <c r="G3259" i="3" s="1"/>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G3330" i="3" s="1"/>
  <c r="E3331" i="3"/>
  <c r="E3332" i="3"/>
  <c r="E3333" i="3"/>
  <c r="E3334" i="3"/>
  <c r="E3335" i="3"/>
  <c r="E3336" i="3"/>
  <c r="E3337" i="3"/>
  <c r="E3338" i="3"/>
  <c r="E3339" i="3"/>
  <c r="E3340" i="3"/>
  <c r="E3341" i="3"/>
  <c r="E3342" i="3"/>
  <c r="E3343" i="3"/>
  <c r="E3344" i="3"/>
  <c r="E3345" i="3"/>
  <c r="G3345" i="3" s="1"/>
  <c r="E3346" i="3"/>
  <c r="G3346" i="3" s="1"/>
  <c r="E3347" i="3"/>
  <c r="E3348" i="3"/>
  <c r="E3349" i="3"/>
  <c r="E3350" i="3"/>
  <c r="E3351" i="3"/>
  <c r="E3352" i="3"/>
  <c r="G3352" i="3" s="1"/>
  <c r="E3353" i="3"/>
  <c r="G3353" i="3" s="1"/>
  <c r="E3354" i="3"/>
  <c r="G3354" i="3" s="1"/>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G3382" i="3" s="1"/>
  <c r="E3383" i="3"/>
  <c r="E3384" i="3"/>
  <c r="G3384" i="3" s="1"/>
  <c r="E3385" i="3"/>
  <c r="E3386" i="3"/>
  <c r="G3386" i="3" s="1"/>
  <c r="E3387" i="3"/>
  <c r="G3387" i="3" s="1"/>
  <c r="E3388" i="3"/>
  <c r="E3389" i="3"/>
  <c r="G3389" i="3" s="1"/>
  <c r="E3390" i="3"/>
  <c r="E3391" i="3"/>
  <c r="E3392" i="3"/>
  <c r="E3393" i="3"/>
  <c r="E3394" i="3"/>
  <c r="G3394" i="3" s="1"/>
  <c r="E3395" i="3"/>
  <c r="E3396" i="3"/>
  <c r="E3397" i="3"/>
  <c r="E3398" i="3"/>
  <c r="E3399" i="3"/>
  <c r="E3400" i="3"/>
  <c r="E3401" i="3"/>
  <c r="E3402" i="3"/>
  <c r="E3403" i="3"/>
  <c r="E3404" i="3"/>
  <c r="E3405" i="3"/>
  <c r="E3406" i="3"/>
  <c r="E3407" i="3"/>
  <c r="G3407" i="3" s="1"/>
  <c r="E3408" i="3"/>
  <c r="E3409" i="3"/>
  <c r="G3409" i="3" s="1"/>
  <c r="E3410" i="3"/>
  <c r="E3411" i="3"/>
  <c r="E3412" i="3"/>
  <c r="E3413" i="3"/>
  <c r="G3413" i="3" s="1"/>
  <c r="E3414" i="3"/>
  <c r="G3414" i="3" s="1"/>
  <c r="E3415" i="3"/>
  <c r="G3415" i="3" s="1"/>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G3446" i="3" s="1"/>
  <c r="E3447" i="3"/>
  <c r="E3448" i="3"/>
  <c r="E3449" i="3"/>
  <c r="E3450" i="3"/>
  <c r="E3451" i="3"/>
  <c r="G3451" i="3" s="1"/>
  <c r="E3452" i="3"/>
  <c r="E3453" i="3"/>
  <c r="E3454" i="3"/>
  <c r="E3455" i="3"/>
  <c r="E3456" i="3"/>
  <c r="E3457" i="3"/>
  <c r="E3458" i="3"/>
  <c r="E3459" i="3"/>
  <c r="E3460" i="3"/>
  <c r="E3461" i="3"/>
  <c r="E3462" i="3"/>
  <c r="E3463" i="3"/>
  <c r="E3464" i="3"/>
  <c r="E3465" i="3"/>
  <c r="E3466" i="3"/>
  <c r="E3467" i="3"/>
  <c r="E3468" i="3"/>
  <c r="E3469" i="3"/>
  <c r="E3470" i="3"/>
  <c r="E3471" i="3"/>
  <c r="E3472" i="3"/>
  <c r="G3472" i="3" s="1"/>
  <c r="E3473" i="3"/>
  <c r="G3473" i="3" s="1"/>
  <c r="E3474" i="3"/>
  <c r="G3474" i="3" s="1"/>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G3539" i="3" s="1"/>
  <c r="E3540" i="3"/>
  <c r="E3541" i="3"/>
  <c r="G3541" i="3" s="1"/>
  <c r="E3542" i="3"/>
  <c r="G3542" i="3" s="1"/>
  <c r="E3543" i="3"/>
  <c r="E3544" i="3"/>
  <c r="G3544" i="3" s="1"/>
  <c r="E3545" i="3"/>
  <c r="G3545" i="3" s="1"/>
  <c r="E3546" i="3"/>
  <c r="E3547" i="3"/>
  <c r="E3548" i="3"/>
  <c r="E3549" i="3"/>
  <c r="E3550" i="3"/>
  <c r="E3551" i="3"/>
  <c r="E3552" i="3"/>
  <c r="E3553" i="3"/>
  <c r="E3554" i="3"/>
  <c r="G3554" i="3" s="1"/>
  <c r="E3555" i="3"/>
  <c r="E3556" i="3"/>
  <c r="E3557" i="3"/>
  <c r="E3558" i="3"/>
  <c r="E3559" i="3"/>
  <c r="E3560" i="3"/>
  <c r="E3561" i="3"/>
  <c r="E3562" i="3"/>
  <c r="E3563" i="3"/>
  <c r="E3564" i="3"/>
  <c r="E3565" i="3"/>
  <c r="E3566" i="3"/>
  <c r="E3567" i="3"/>
  <c r="G3567" i="3" s="1"/>
  <c r="E3568" i="3"/>
  <c r="G3568" i="3" s="1"/>
  <c r="E3569" i="3"/>
  <c r="E3570" i="3"/>
  <c r="E3571" i="3"/>
  <c r="E3572" i="3"/>
  <c r="E3573" i="3"/>
  <c r="E3574" i="3"/>
  <c r="E3575" i="3"/>
  <c r="E3576" i="3"/>
  <c r="E3577" i="3"/>
  <c r="E3578" i="3"/>
  <c r="E3579" i="3"/>
  <c r="E3580" i="3"/>
  <c r="E3581" i="3"/>
  <c r="E3582" i="3"/>
  <c r="E3583" i="3"/>
  <c r="E3584" i="3"/>
  <c r="E3585" i="3"/>
  <c r="E3586" i="3"/>
  <c r="G3586" i="3" s="1"/>
  <c r="E3587" i="3"/>
  <c r="E3588" i="3"/>
  <c r="E3589" i="3"/>
  <c r="E3590" i="3"/>
  <c r="E3591" i="3"/>
  <c r="E3592" i="3"/>
  <c r="E3593" i="3"/>
  <c r="E3594" i="3"/>
  <c r="E3595" i="3"/>
  <c r="E3596" i="3"/>
  <c r="E3597" i="3"/>
  <c r="E3598" i="3"/>
  <c r="E3599" i="3"/>
  <c r="E3600" i="3"/>
  <c r="G3600" i="3" s="1"/>
  <c r="E3601" i="3"/>
  <c r="E3602" i="3"/>
  <c r="E3603" i="3"/>
  <c r="E3604" i="3"/>
  <c r="G3604" i="3" s="1"/>
  <c r="E1505" i="3"/>
  <c r="G1505" i="3" s="1"/>
  <c r="E1506" i="3"/>
  <c r="G1506" i="3" s="1"/>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G1560" i="3" s="1"/>
  <c r="E1561" i="3"/>
  <c r="E1562" i="3"/>
  <c r="E1563" i="3"/>
  <c r="E1564" i="3"/>
  <c r="E1565" i="3"/>
  <c r="E1566" i="3"/>
  <c r="E1567" i="3"/>
  <c r="E1568" i="3"/>
  <c r="E1569" i="3"/>
  <c r="E1570" i="3"/>
  <c r="E1571" i="3"/>
  <c r="E1572" i="3"/>
  <c r="E1573" i="3"/>
  <c r="E1574" i="3"/>
  <c r="E1575" i="3"/>
  <c r="E1576" i="3"/>
  <c r="E1577" i="3"/>
  <c r="E1578" i="3"/>
  <c r="E1579" i="3"/>
  <c r="E1580" i="3"/>
  <c r="E1581" i="3"/>
  <c r="E1582" i="3"/>
  <c r="G1582" i="3" s="1"/>
  <c r="E1583" i="3"/>
  <c r="E1584" i="3"/>
  <c r="E1585" i="3"/>
  <c r="E1586" i="3"/>
  <c r="E1587" i="3"/>
  <c r="E1588" i="3"/>
  <c r="E1589" i="3"/>
  <c r="E1590" i="3"/>
  <c r="E1591" i="3"/>
  <c r="E1592" i="3"/>
  <c r="G1592" i="3" s="1"/>
  <c r="E1593" i="3"/>
  <c r="G1593" i="3" s="1"/>
  <c r="E1594" i="3"/>
  <c r="E1595" i="3"/>
  <c r="E1596" i="3"/>
  <c r="E1597" i="3"/>
  <c r="E1598" i="3"/>
  <c r="E1599" i="3"/>
  <c r="E1600" i="3"/>
  <c r="E1601" i="3"/>
  <c r="G1601" i="3" s="1"/>
  <c r="E1602" i="3"/>
  <c r="E1603" i="3"/>
  <c r="E1604" i="3"/>
  <c r="G1604" i="3" s="1"/>
  <c r="E1605" i="3"/>
  <c r="E1606" i="3"/>
  <c r="G1606" i="3" s="1"/>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G1637" i="3" s="1"/>
  <c r="E1638" i="3"/>
  <c r="G1638" i="3" s="1"/>
  <c r="E1639" i="3"/>
  <c r="E1640" i="3"/>
  <c r="E1641" i="3"/>
  <c r="E1642" i="3"/>
  <c r="E1643" i="3"/>
  <c r="G1643" i="3" s="1"/>
  <c r="E1644" i="3"/>
  <c r="E1645" i="3"/>
  <c r="E1646" i="3"/>
  <c r="E1647" i="3"/>
  <c r="E1648" i="3"/>
  <c r="E1649" i="3"/>
  <c r="E1650" i="3"/>
  <c r="E1651" i="3"/>
  <c r="E1652" i="3"/>
  <c r="E1653" i="3"/>
  <c r="E1654" i="3"/>
  <c r="E1655" i="3"/>
  <c r="E1656" i="3"/>
  <c r="E1657" i="3"/>
  <c r="G1657" i="3" s="1"/>
  <c r="E1658" i="3"/>
  <c r="E1659" i="3"/>
  <c r="G1659" i="3" s="1"/>
  <c r="E1660" i="3"/>
  <c r="G1660" i="3" s="1"/>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G1683" i="3" s="1"/>
  <c r="E1684" i="3"/>
  <c r="G1684" i="3" s="1"/>
  <c r="E1685" i="3"/>
  <c r="E1686" i="3"/>
  <c r="E1687" i="3"/>
  <c r="E1688" i="3"/>
  <c r="E1689" i="3"/>
  <c r="E1690" i="3"/>
  <c r="E1691" i="3"/>
  <c r="E1692" i="3"/>
  <c r="G1692" i="3" s="1"/>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G1742" i="3" s="1"/>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G1779" i="3" s="1"/>
  <c r="E1780" i="3"/>
  <c r="E1781" i="3"/>
  <c r="E1782" i="3"/>
  <c r="E1783" i="3"/>
  <c r="E1784" i="3"/>
  <c r="G1784" i="3" s="1"/>
  <c r="E1785" i="3"/>
  <c r="E1786" i="3"/>
  <c r="E1787" i="3"/>
  <c r="E1788" i="3"/>
  <c r="E1789" i="3"/>
  <c r="G1789" i="3" s="1"/>
  <c r="E1790" i="3"/>
  <c r="E1791" i="3"/>
  <c r="G1791" i="3" s="1"/>
  <c r="E1792" i="3"/>
  <c r="G1792" i="3" s="1"/>
  <c r="E1793" i="3"/>
  <c r="E1794" i="3"/>
  <c r="E1795" i="3"/>
  <c r="E1796" i="3"/>
  <c r="E1797" i="3"/>
  <c r="E1798" i="3"/>
  <c r="E1799" i="3"/>
  <c r="E1800" i="3"/>
  <c r="E1801" i="3"/>
  <c r="E1802" i="3"/>
  <c r="E1803" i="3"/>
  <c r="E1804" i="3"/>
  <c r="E1805" i="3"/>
  <c r="E1806" i="3"/>
  <c r="E1807" i="3"/>
  <c r="E1808" i="3"/>
  <c r="G1808" i="3" s="1"/>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G1880" i="3" s="1"/>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G1919" i="3" s="1"/>
  <c r="E1920" i="3"/>
  <c r="G1920" i="3" s="1"/>
  <c r="E1921" i="3"/>
  <c r="E1922" i="3"/>
  <c r="G1922" i="3" s="1"/>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G1963" i="3" s="1"/>
  <c r="E1964" i="3"/>
  <c r="E1965" i="3"/>
  <c r="E1966" i="3"/>
  <c r="E1967" i="3"/>
  <c r="E1968" i="3"/>
  <c r="E1969" i="3"/>
  <c r="E1970" i="3"/>
  <c r="E1971" i="3"/>
  <c r="E1972" i="3"/>
  <c r="E1973" i="3"/>
  <c r="E1974" i="3"/>
  <c r="E1975" i="3"/>
  <c r="E1976" i="3"/>
  <c r="G1976" i="3" s="1"/>
  <c r="E1977" i="3"/>
  <c r="G1977" i="3" s="1"/>
  <c r="E1978" i="3"/>
  <c r="E1979" i="3"/>
  <c r="E1980" i="3"/>
  <c r="E1981" i="3"/>
  <c r="E1982" i="3"/>
  <c r="E1983" i="3"/>
  <c r="E1984" i="3"/>
  <c r="E1985" i="3"/>
  <c r="E1986" i="3"/>
  <c r="E1987" i="3"/>
  <c r="E1988" i="3"/>
  <c r="E1989" i="3"/>
  <c r="E1990" i="3"/>
  <c r="E1991" i="3"/>
  <c r="E1992" i="3"/>
  <c r="E1993" i="3"/>
  <c r="E1994" i="3"/>
  <c r="E1995" i="3"/>
  <c r="E1996" i="3"/>
  <c r="E1997" i="3"/>
  <c r="E1998" i="3"/>
  <c r="G1998" i="3" s="1"/>
  <c r="E1999" i="3"/>
  <c r="E2000" i="3"/>
  <c r="E2001" i="3"/>
  <c r="E2002" i="3"/>
  <c r="E2003" i="3"/>
  <c r="E2004" i="3"/>
  <c r="E2005" i="3"/>
  <c r="E2006" i="3"/>
  <c r="E2007" i="3"/>
  <c r="E2008" i="3"/>
  <c r="E2009" i="3"/>
  <c r="E2010" i="3"/>
  <c r="E2011" i="3"/>
  <c r="E2012" i="3"/>
  <c r="G2012" i="3" s="1"/>
  <c r="E2013" i="3"/>
  <c r="G2013" i="3" s="1"/>
  <c r="E2014" i="3"/>
  <c r="G2014" i="3" s="1"/>
  <c r="E2015" i="3"/>
  <c r="E2016" i="3"/>
  <c r="E2017" i="3"/>
  <c r="E2018" i="3"/>
  <c r="G2018" i="3" s="1"/>
  <c r="E2019" i="3"/>
  <c r="G2019" i="3" s="1"/>
  <c r="E2020" i="3"/>
  <c r="E2021" i="3"/>
  <c r="E2022" i="3"/>
  <c r="E2023" i="3"/>
  <c r="G2023" i="3" s="1"/>
  <c r="E2024" i="3"/>
  <c r="E2025" i="3"/>
  <c r="E2026" i="3"/>
  <c r="E2027" i="3"/>
  <c r="E2028" i="3"/>
  <c r="E2029" i="3"/>
  <c r="E2030" i="3"/>
  <c r="E2031" i="3"/>
  <c r="E2032" i="3"/>
  <c r="E2033" i="3"/>
  <c r="E2034" i="3"/>
  <c r="E2035" i="3"/>
  <c r="E2036" i="3"/>
  <c r="E2037" i="3"/>
  <c r="E2038" i="3"/>
  <c r="E2039" i="3"/>
  <c r="E2040" i="3"/>
  <c r="E2041" i="3"/>
  <c r="E2042" i="3"/>
  <c r="E2043" i="3"/>
  <c r="G2043" i="3" s="1"/>
  <c r="E2044" i="3"/>
  <c r="E2045" i="3"/>
  <c r="E2046" i="3"/>
  <c r="G2046" i="3" s="1"/>
  <c r="E2047" i="3"/>
  <c r="G2047" i="3" s="1"/>
  <c r="E2048" i="3"/>
  <c r="E2049" i="3"/>
  <c r="G2049" i="3" s="1"/>
  <c r="E2050" i="3"/>
  <c r="G2050" i="3" s="1"/>
  <c r="E2051" i="3"/>
  <c r="E2052" i="3"/>
  <c r="E2053" i="3"/>
  <c r="E2054" i="3"/>
  <c r="E2055" i="3"/>
  <c r="E2056" i="3"/>
  <c r="E2057" i="3"/>
  <c r="E2058" i="3"/>
  <c r="E2059" i="3"/>
  <c r="E2060" i="3"/>
  <c r="E2061" i="3"/>
  <c r="E2062" i="3"/>
  <c r="E2063" i="3"/>
  <c r="E2064" i="3"/>
  <c r="E2065" i="3"/>
  <c r="E2066" i="3"/>
  <c r="E2067" i="3"/>
  <c r="E2068" i="3"/>
  <c r="E2069" i="3"/>
  <c r="E2070" i="3"/>
  <c r="E2071" i="3"/>
  <c r="E2072" i="3"/>
  <c r="G2072" i="3" s="1"/>
  <c r="E2073" i="3"/>
  <c r="G2073" i="3" s="1"/>
  <c r="E2074" i="3"/>
  <c r="E2075" i="3"/>
  <c r="E2076" i="3"/>
  <c r="G2076" i="3" s="1"/>
  <c r="E2077" i="3"/>
  <c r="G2077" i="3" s="1"/>
  <c r="E2078" i="3"/>
  <c r="E2079" i="3"/>
  <c r="E2080" i="3"/>
  <c r="E2081" i="3"/>
  <c r="E2082" i="3"/>
  <c r="G2082" i="3" s="1"/>
  <c r="E2083" i="3"/>
  <c r="E2084" i="3"/>
  <c r="E2085" i="3"/>
  <c r="G2085" i="3" s="1"/>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G2108" i="3" s="1"/>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G2139" i="3" s="1"/>
  <c r="E2140" i="3"/>
  <c r="G2140" i="3" s="1"/>
  <c r="E2141" i="3"/>
  <c r="G2141" i="3" s="1"/>
  <c r="E2142" i="3"/>
  <c r="G2142" i="3" s="1"/>
  <c r="E2143" i="3"/>
  <c r="E2144" i="3"/>
  <c r="E2145" i="3"/>
  <c r="E2146" i="3"/>
  <c r="G2146" i="3" s="1"/>
  <c r="E2147" i="3"/>
  <c r="E2148" i="3"/>
  <c r="E2149" i="3"/>
  <c r="G2149" i="3" s="1"/>
  <c r="E2150" i="3"/>
  <c r="G2150" i="3" s="1"/>
  <c r="E2151" i="3"/>
  <c r="E2152" i="3"/>
  <c r="E2153" i="3"/>
  <c r="E2154" i="3"/>
  <c r="E2155" i="3"/>
  <c r="E2156" i="3"/>
  <c r="E2157" i="3"/>
  <c r="E2158" i="3"/>
  <c r="E2159" i="3"/>
  <c r="E2160" i="3"/>
  <c r="E2161" i="3"/>
  <c r="E2162" i="3"/>
  <c r="E2163" i="3"/>
  <c r="E2164" i="3"/>
  <c r="E2165" i="3"/>
  <c r="E2166" i="3"/>
  <c r="E2167" i="3"/>
  <c r="E2168" i="3"/>
  <c r="E2169" i="3"/>
  <c r="E2170" i="3"/>
  <c r="E2171" i="3"/>
  <c r="G2171" i="3" s="1"/>
  <c r="E2172" i="3"/>
  <c r="G2172" i="3" s="1"/>
  <c r="J2172" i="3" s="1"/>
  <c r="D2171" i="6" s="1"/>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G2210" i="3" s="1"/>
  <c r="E2211" i="3"/>
  <c r="G2211" i="3" s="1"/>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G2237" i="3" s="1"/>
  <c r="E2238" i="3"/>
  <c r="E2239" i="3"/>
  <c r="G2239" i="3" s="1"/>
  <c r="E2240" i="3"/>
  <c r="G2240" i="3" s="1"/>
  <c r="E2241" i="3"/>
  <c r="G2241" i="3" s="1"/>
  <c r="E2242" i="3"/>
  <c r="G2242" i="3" s="1"/>
  <c r="E2243" i="3"/>
  <c r="G2243" i="3" s="1"/>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G2296" i="3" s="1"/>
  <c r="E2297" i="3"/>
  <c r="E2298" i="3"/>
  <c r="E2299" i="3"/>
  <c r="E2300" i="3"/>
  <c r="G2300" i="3" s="1"/>
  <c r="E2301" i="3"/>
  <c r="G2301" i="3" s="1"/>
  <c r="E2302" i="3"/>
  <c r="E2303" i="3"/>
  <c r="E2304" i="3"/>
  <c r="E2305" i="3"/>
  <c r="G2305" i="3" s="1"/>
  <c r="E2306" i="3"/>
  <c r="G2306" i="3" s="1"/>
  <c r="E2307" i="3"/>
  <c r="G2307" i="3" s="1"/>
  <c r="E2308" i="3"/>
  <c r="E2309" i="3"/>
  <c r="E2310" i="3"/>
  <c r="E2311" i="3"/>
  <c r="E2312" i="3"/>
  <c r="E2313" i="3"/>
  <c r="E2314" i="3"/>
  <c r="E2315" i="3"/>
  <c r="E2316" i="3"/>
  <c r="E2317" i="3"/>
  <c r="E2318" i="3"/>
  <c r="E2319" i="3"/>
  <c r="E2320" i="3"/>
  <c r="E2321" i="3"/>
  <c r="E2322" i="3"/>
  <c r="E2323" i="3"/>
  <c r="G2323" i="3" s="1"/>
  <c r="E2324" i="3"/>
  <c r="E2325" i="3"/>
  <c r="E2326" i="3"/>
  <c r="E2327" i="3"/>
  <c r="E2328" i="3"/>
  <c r="E2329" i="3"/>
  <c r="E2330" i="3"/>
  <c r="E2331" i="3"/>
  <c r="E2332" i="3"/>
  <c r="E2333" i="3"/>
  <c r="E2334" i="3"/>
  <c r="E2335" i="3"/>
  <c r="E2336" i="3"/>
  <c r="E2337" i="3"/>
  <c r="E2338" i="3"/>
  <c r="G2338" i="3" s="1"/>
  <c r="E2339" i="3"/>
  <c r="E2340" i="3"/>
  <c r="E2341" i="3"/>
  <c r="E2342" i="3"/>
  <c r="E2343" i="3"/>
  <c r="E2344" i="3"/>
  <c r="G2344" i="3" s="1"/>
  <c r="E2345" i="3"/>
  <c r="G2345" i="3" s="1"/>
  <c r="E2346" i="3"/>
  <c r="E2347" i="3"/>
  <c r="G2347" i="3" s="1"/>
  <c r="E2348" i="3"/>
  <c r="E2349" i="3"/>
  <c r="E2350" i="3"/>
  <c r="E2351" i="3"/>
  <c r="E2352" i="3"/>
  <c r="E2353" i="3"/>
  <c r="E2354" i="3"/>
  <c r="E2355" i="3"/>
  <c r="E2356" i="3"/>
  <c r="E2357" i="3"/>
  <c r="E2358" i="3"/>
  <c r="E2359" i="3"/>
  <c r="E2360" i="3"/>
  <c r="E2361" i="3"/>
  <c r="E2362" i="3"/>
  <c r="E2363" i="3"/>
  <c r="E2364" i="3"/>
  <c r="E2365" i="3"/>
  <c r="G2365" i="3" s="1"/>
  <c r="E2366" i="3"/>
  <c r="E2367" i="3"/>
  <c r="E2368" i="3"/>
  <c r="E2369" i="3"/>
  <c r="G2369" i="3" s="1"/>
  <c r="E2370" i="3"/>
  <c r="E2371" i="3"/>
  <c r="E2372" i="3"/>
  <c r="G2372" i="3" s="1"/>
  <c r="E2373" i="3"/>
  <c r="E2374" i="3"/>
  <c r="G2374" i="3" s="1"/>
  <c r="E2375" i="3"/>
  <c r="E2376" i="3"/>
  <c r="E2377" i="3"/>
  <c r="E2378" i="3"/>
  <c r="E2379" i="3"/>
  <c r="E2380" i="3"/>
  <c r="E2381" i="3"/>
  <c r="E2382" i="3"/>
  <c r="E2383" i="3"/>
  <c r="E2384" i="3"/>
  <c r="E2385" i="3"/>
  <c r="E2386" i="3"/>
  <c r="E2387" i="3"/>
  <c r="E2388" i="3"/>
  <c r="E2389" i="3"/>
  <c r="E2390" i="3"/>
  <c r="E2391" i="3"/>
  <c r="E2392" i="3"/>
  <c r="G2392" i="3" s="1"/>
  <c r="E2393" i="3"/>
  <c r="E2394" i="3"/>
  <c r="E2395" i="3"/>
  <c r="E2396" i="3"/>
  <c r="E2397" i="3"/>
  <c r="E2398" i="3"/>
  <c r="E2399" i="3"/>
  <c r="G2399" i="3" s="1"/>
  <c r="E2400" i="3"/>
  <c r="G2400" i="3" s="1"/>
  <c r="E2401" i="3"/>
  <c r="G2401" i="3" s="1"/>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G2443" i="3" s="1"/>
  <c r="E2444" i="3"/>
  <c r="E2445" i="3"/>
  <c r="E2446" i="3"/>
  <c r="E2447" i="3"/>
  <c r="E2448" i="3"/>
  <c r="E2449" i="3"/>
  <c r="E2450" i="3"/>
  <c r="E2451" i="3"/>
  <c r="E2452" i="3"/>
  <c r="E2453" i="3"/>
  <c r="E2454" i="3"/>
  <c r="E2455" i="3"/>
  <c r="E2456" i="3"/>
  <c r="G2456" i="3" s="1"/>
  <c r="J2456" i="3" s="1"/>
  <c r="D2455" i="6" s="1"/>
  <c r="E2457" i="3"/>
  <c r="G2457" i="3" s="1"/>
  <c r="E2458" i="3"/>
  <c r="E2459" i="3"/>
  <c r="G2459" i="3" s="1"/>
  <c r="E2460" i="3"/>
  <c r="E2461" i="3"/>
  <c r="E2462" i="3"/>
  <c r="E2463" i="3"/>
  <c r="E2464" i="3"/>
  <c r="E2465" i="3"/>
  <c r="G2465" i="3" s="1"/>
  <c r="E2466" i="3"/>
  <c r="E2467" i="3"/>
  <c r="E2468" i="3"/>
  <c r="E2469" i="3"/>
  <c r="E2470" i="3"/>
  <c r="E2471" i="3"/>
  <c r="E2472" i="3"/>
  <c r="E2473" i="3"/>
  <c r="E2474" i="3"/>
  <c r="E2475" i="3"/>
  <c r="E2476" i="3"/>
  <c r="E2477" i="3"/>
  <c r="E2478" i="3"/>
  <c r="E2479" i="3"/>
  <c r="E2480" i="3"/>
  <c r="E2481" i="3"/>
  <c r="G2481" i="3" s="1"/>
  <c r="E2482" i="3"/>
  <c r="E2483" i="3"/>
  <c r="G2483" i="3" s="1"/>
  <c r="E2484" i="3"/>
  <c r="E2485" i="3"/>
  <c r="E2486" i="3"/>
  <c r="E2487" i="3"/>
  <c r="E2488" i="3"/>
  <c r="E2489" i="3"/>
  <c r="E2490" i="3"/>
  <c r="E2491" i="3"/>
  <c r="E2492" i="3"/>
  <c r="E2493" i="3"/>
  <c r="E2494" i="3"/>
  <c r="E2495" i="3"/>
  <c r="G2495" i="3" s="1"/>
  <c r="E2496" i="3"/>
  <c r="E2497" i="3"/>
  <c r="E2498" i="3"/>
  <c r="E2499" i="3"/>
  <c r="E2500" i="3"/>
  <c r="E2501" i="3"/>
  <c r="E2502" i="3"/>
  <c r="E2503" i="3"/>
  <c r="E2504" i="3"/>
  <c r="G2504" i="3" s="1"/>
  <c r="E2505" i="3"/>
  <c r="G2505" i="3" s="1"/>
  <c r="E2506" i="3"/>
  <c r="E2507" i="3"/>
  <c r="E2508" i="3"/>
  <c r="E2509" i="3"/>
  <c r="E2510" i="3"/>
  <c r="E2511" i="3"/>
  <c r="E2512" i="3"/>
  <c r="E2513" i="3"/>
  <c r="G2513" i="3" s="1"/>
  <c r="E2514" i="3"/>
  <c r="E2515" i="3"/>
  <c r="E2516" i="3"/>
  <c r="E2517" i="3"/>
  <c r="E2518" i="3"/>
  <c r="E2519" i="3"/>
  <c r="E2520" i="3"/>
  <c r="E2521" i="3"/>
  <c r="E2522" i="3"/>
  <c r="E2523" i="3"/>
  <c r="G2523" i="3" s="1"/>
  <c r="E2524" i="3"/>
  <c r="G2524" i="3" s="1"/>
  <c r="E2525" i="3"/>
  <c r="G2525" i="3" s="1"/>
  <c r="E2526" i="3"/>
  <c r="E2527" i="3"/>
  <c r="G2527" i="3" s="1"/>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G2560" i="3" s="1"/>
  <c r="E2561" i="3"/>
  <c r="G2561" i="3" s="1"/>
  <c r="J2561" i="3" s="1"/>
  <c r="D2560" i="6" s="1"/>
  <c r="E2562" i="3"/>
  <c r="G2562" i="3" s="1"/>
  <c r="E2563" i="3"/>
  <c r="G2563" i="3" s="1"/>
  <c r="E2564" i="3"/>
  <c r="G2564" i="3" s="1"/>
  <c r="E2565" i="3"/>
  <c r="E2566" i="3"/>
  <c r="G2566" i="3" s="1"/>
  <c r="E2567" i="3"/>
  <c r="E2568" i="3"/>
  <c r="E2569" i="3"/>
  <c r="E2570" i="3"/>
  <c r="E2571" i="3"/>
  <c r="G2571" i="3" s="1"/>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G2619" i="3" s="1"/>
  <c r="E2620" i="3"/>
  <c r="G2620" i="3" s="1"/>
  <c r="E2621" i="3"/>
  <c r="E2622" i="3"/>
  <c r="G2622" i="3" s="1"/>
  <c r="E2623" i="3"/>
  <c r="E2624" i="3"/>
  <c r="E2625" i="3"/>
  <c r="E2626" i="3"/>
  <c r="E2627" i="3"/>
  <c r="E2628" i="3"/>
  <c r="E2629" i="3"/>
  <c r="G2629" i="3" s="1"/>
  <c r="E2630" i="3"/>
  <c r="E2631" i="3"/>
  <c r="E2632" i="3"/>
  <c r="E2633" i="3"/>
  <c r="E2634" i="3"/>
  <c r="G2634" i="3" s="1"/>
  <c r="E2635" i="3"/>
  <c r="G2635" i="3" s="1"/>
  <c r="E2636" i="3"/>
  <c r="G2636" i="3" s="1"/>
  <c r="E2637" i="3"/>
  <c r="E2638" i="3"/>
  <c r="E2639" i="3"/>
  <c r="E2640" i="3"/>
  <c r="G2640" i="3" s="1"/>
  <c r="E2641" i="3"/>
  <c r="E2642" i="3"/>
  <c r="E2643" i="3"/>
  <c r="E2644" i="3"/>
  <c r="E2645" i="3"/>
  <c r="E2646" i="3"/>
  <c r="E2647" i="3"/>
  <c r="E2648" i="3"/>
  <c r="G2648" i="3" s="1"/>
  <c r="E2649" i="3"/>
  <c r="G2649" i="3" s="1"/>
  <c r="E2650" i="3"/>
  <c r="E2651" i="3"/>
  <c r="G2651" i="3" s="1"/>
  <c r="E2652" i="3"/>
  <c r="E2653" i="3"/>
  <c r="E2654" i="3"/>
  <c r="E2655" i="3"/>
  <c r="E2656" i="3"/>
  <c r="E2657" i="3"/>
  <c r="E2658" i="3"/>
  <c r="E2659" i="3"/>
  <c r="E2660" i="3"/>
  <c r="G2660" i="3" s="1"/>
  <c r="E2661" i="3"/>
  <c r="E2662" i="3"/>
  <c r="E2663" i="3"/>
  <c r="E2664" i="3"/>
  <c r="E2665" i="3"/>
  <c r="E2666" i="3"/>
  <c r="E2667" i="3"/>
  <c r="G2667" i="3" s="1"/>
  <c r="E2668" i="3"/>
  <c r="E2669" i="3"/>
  <c r="E2670" i="3"/>
  <c r="E2671" i="3"/>
  <c r="E2672" i="3"/>
  <c r="E2673" i="3"/>
  <c r="E2674" i="3"/>
  <c r="E2675" i="3"/>
  <c r="E2676" i="3"/>
  <c r="E2677" i="3"/>
  <c r="E2678" i="3"/>
  <c r="E2679" i="3"/>
  <c r="E2680" i="3"/>
  <c r="E2681" i="3"/>
  <c r="E2682" i="3"/>
  <c r="E2683" i="3"/>
  <c r="G2683" i="3" s="1"/>
  <c r="E2684" i="3"/>
  <c r="G2684" i="3" s="1"/>
  <c r="E2685" i="3"/>
  <c r="E2686" i="3"/>
  <c r="G2686" i="3" s="1"/>
  <c r="E2687" i="3"/>
  <c r="E2688" i="3"/>
  <c r="E2689" i="3"/>
  <c r="E2690" i="3"/>
  <c r="E2691" i="3"/>
  <c r="G2691" i="3" s="1"/>
  <c r="E2692" i="3"/>
  <c r="G2692" i="3" s="1"/>
  <c r="E2693" i="3"/>
  <c r="E2694" i="3"/>
  <c r="E2695" i="3"/>
  <c r="E2696" i="3"/>
  <c r="E2697" i="3"/>
  <c r="G2697" i="3" s="1"/>
  <c r="E2698" i="3"/>
  <c r="E2699" i="3"/>
  <c r="G2699" i="3" s="1"/>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G2722" i="3" s="1"/>
  <c r="E2723" i="3"/>
  <c r="G2723" i="3" s="1"/>
  <c r="E2724" i="3"/>
  <c r="E2725" i="3"/>
  <c r="E2726" i="3"/>
  <c r="E2727" i="3"/>
  <c r="E2728" i="3"/>
  <c r="E2729" i="3"/>
  <c r="E2730" i="3"/>
  <c r="E2731" i="3"/>
  <c r="G2731" i="3" s="1"/>
  <c r="E2732" i="3"/>
  <c r="E2733" i="3"/>
  <c r="E2734" i="3"/>
  <c r="E2735" i="3"/>
  <c r="E2736" i="3"/>
  <c r="E2737" i="3"/>
  <c r="E2738" i="3"/>
  <c r="E2739" i="3"/>
  <c r="E2740" i="3"/>
  <c r="E2741" i="3"/>
  <c r="E2742" i="3"/>
  <c r="E2743" i="3"/>
  <c r="E2744" i="3"/>
  <c r="G2744" i="3" s="1"/>
  <c r="E2745" i="3"/>
  <c r="E2746" i="3"/>
  <c r="E2747" i="3"/>
  <c r="E2748" i="3"/>
  <c r="E2749" i="3"/>
  <c r="G2749" i="3" s="1"/>
  <c r="E2750" i="3"/>
  <c r="E2751" i="3"/>
  <c r="E2752" i="3"/>
  <c r="E2753" i="3"/>
  <c r="E2754" i="3"/>
  <c r="E2755" i="3"/>
  <c r="E2756" i="3"/>
  <c r="E2757" i="3"/>
  <c r="E2758" i="3"/>
  <c r="E2759" i="3"/>
  <c r="E2760" i="3"/>
  <c r="E2761" i="3"/>
  <c r="E2762" i="3"/>
  <c r="E2763" i="3"/>
  <c r="E2764" i="3"/>
  <c r="E2765" i="3"/>
  <c r="E2766" i="3"/>
  <c r="E2767" i="3"/>
  <c r="E2768" i="3"/>
  <c r="E2769" i="3"/>
  <c r="E2770" i="3"/>
  <c r="E2771" i="3"/>
  <c r="G2771" i="3" s="1"/>
  <c r="E2772" i="3"/>
  <c r="E2773" i="3"/>
  <c r="E2774" i="3"/>
  <c r="E2775" i="3"/>
  <c r="E2776" i="3"/>
  <c r="E2777" i="3"/>
  <c r="E2778" i="3"/>
  <c r="E2779" i="3"/>
  <c r="E2780" i="3"/>
  <c r="E2781" i="3"/>
  <c r="E2782" i="3"/>
  <c r="E2783" i="3"/>
  <c r="E2784" i="3"/>
  <c r="E2785" i="3"/>
  <c r="E2786" i="3"/>
  <c r="E2787" i="3"/>
  <c r="E2788" i="3"/>
  <c r="E2789" i="3"/>
  <c r="E2790" i="3"/>
  <c r="G2790" i="3" s="1"/>
  <c r="E2791" i="3"/>
  <c r="E2792" i="3"/>
  <c r="E2793" i="3"/>
  <c r="E2794" i="3"/>
  <c r="G2794" i="3" s="1"/>
  <c r="E2795" i="3"/>
  <c r="G2795" i="3" s="1"/>
  <c r="E2796" i="3"/>
  <c r="E2797" i="3"/>
  <c r="E2798" i="3"/>
  <c r="E2799" i="3"/>
  <c r="E2800" i="3"/>
  <c r="E2801" i="3"/>
  <c r="E2802" i="3"/>
  <c r="E2803" i="3"/>
  <c r="E2804" i="3"/>
  <c r="E2805" i="3"/>
  <c r="E2806" i="3"/>
  <c r="E2807" i="3"/>
  <c r="E2808" i="3"/>
  <c r="E2809" i="3"/>
  <c r="E2810" i="3"/>
  <c r="E2811" i="3"/>
  <c r="E2812" i="3"/>
  <c r="E2813" i="3"/>
  <c r="E2814" i="3"/>
  <c r="E2815" i="3"/>
  <c r="E2816" i="3"/>
  <c r="G2816" i="3" s="1"/>
  <c r="E2817" i="3"/>
  <c r="G2817" i="3" s="1"/>
  <c r="E2818" i="3"/>
  <c r="E2819" i="3"/>
  <c r="E2820" i="3"/>
  <c r="E2821" i="3"/>
  <c r="E2822" i="3"/>
  <c r="E2823" i="3"/>
  <c r="G2823" i="3" s="1"/>
  <c r="E2824" i="3"/>
  <c r="G2824" i="3" s="1"/>
  <c r="E2825" i="3"/>
  <c r="G2825" i="3" s="1"/>
  <c r="E2826" i="3"/>
  <c r="E2827" i="3"/>
  <c r="E2828" i="3"/>
  <c r="E2829" i="3"/>
  <c r="E2830" i="3"/>
  <c r="G2830" i="3" s="1"/>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G2872" i="3" s="1"/>
  <c r="E2873" i="3"/>
  <c r="E2874" i="3"/>
  <c r="G2874" i="3" s="1"/>
  <c r="E2875" i="3"/>
  <c r="G2875" i="3" s="1"/>
  <c r="E2876" i="3"/>
  <c r="G2876" i="3" s="1"/>
  <c r="E2877" i="3"/>
  <c r="G2877" i="3" s="1"/>
  <c r="E2878" i="3"/>
  <c r="E2879" i="3"/>
  <c r="G2879" i="3" s="1"/>
  <c r="E2880" i="3"/>
  <c r="G2880" i="3" s="1"/>
  <c r="E2881" i="3"/>
  <c r="G2881" i="3" s="1"/>
  <c r="E2882" i="3"/>
  <c r="E2883" i="3"/>
  <c r="E2884" i="3"/>
  <c r="E2885" i="3"/>
  <c r="E2886" i="3"/>
  <c r="E2887" i="3"/>
  <c r="E2888" i="3"/>
  <c r="E2889" i="3"/>
  <c r="E2890" i="3"/>
  <c r="E2891" i="3"/>
  <c r="E2892" i="3"/>
  <c r="G2892" i="3" s="1"/>
  <c r="E2893" i="3"/>
  <c r="E2894" i="3"/>
  <c r="E2895" i="3"/>
  <c r="E2896" i="3"/>
  <c r="E2897" i="3"/>
  <c r="E2898" i="3"/>
  <c r="E2899" i="3"/>
  <c r="E2900" i="3"/>
  <c r="E2901" i="3"/>
  <c r="E2902" i="3"/>
  <c r="E2903" i="3"/>
  <c r="E2904" i="3"/>
  <c r="G2904" i="3" s="1"/>
  <c r="E2905" i="3"/>
  <c r="E2906" i="3"/>
  <c r="E2907" i="3"/>
  <c r="E2908" i="3"/>
  <c r="G2908" i="3" s="1"/>
  <c r="E2909" i="3"/>
  <c r="G2909" i="3" s="1"/>
  <c r="E2910" i="3"/>
  <c r="E2911" i="3"/>
  <c r="G2911" i="3" s="1"/>
  <c r="E2912" i="3"/>
  <c r="E2913" i="3"/>
  <c r="E2914" i="3"/>
  <c r="G2914" i="3" s="1"/>
  <c r="E2915" i="3"/>
  <c r="E2916" i="3"/>
  <c r="E2917" i="3"/>
  <c r="E2918" i="3"/>
  <c r="E2919" i="3"/>
  <c r="E2920" i="3"/>
  <c r="E2921" i="3"/>
  <c r="E2922" i="3"/>
  <c r="E2923" i="3"/>
  <c r="E2924" i="3"/>
  <c r="E2925" i="3"/>
  <c r="E2926" i="3"/>
  <c r="G2926" i="3" s="1"/>
  <c r="J2926" i="3" s="1"/>
  <c r="D2925" i="6" s="1"/>
  <c r="E2927" i="3"/>
  <c r="E2928" i="3"/>
  <c r="E2929" i="3"/>
  <c r="E2930" i="3"/>
  <c r="E2931" i="3"/>
  <c r="E2932" i="3"/>
  <c r="G2932" i="3" s="1"/>
  <c r="E2933" i="3"/>
  <c r="E2934" i="3"/>
  <c r="E2935" i="3"/>
  <c r="E2936" i="3"/>
  <c r="G2936" i="3" s="1"/>
  <c r="E2937" i="3"/>
  <c r="E2938" i="3"/>
  <c r="E2939" i="3"/>
  <c r="E2940" i="3"/>
  <c r="E2941" i="3"/>
  <c r="E2942" i="3"/>
  <c r="E2943" i="3"/>
  <c r="E2944" i="3"/>
  <c r="E2945" i="3"/>
  <c r="E2946" i="3"/>
  <c r="G2946" i="3" s="1"/>
  <c r="E2947" i="3"/>
  <c r="G2947" i="3" s="1"/>
  <c r="E2948" i="3"/>
  <c r="E2949" i="3"/>
  <c r="E2950" i="3"/>
  <c r="E2951" i="3"/>
  <c r="E2952" i="3"/>
  <c r="E2953" i="3"/>
  <c r="E2954" i="3"/>
  <c r="E2955" i="3"/>
  <c r="E2956" i="3"/>
  <c r="E2957" i="3"/>
  <c r="E2958" i="3"/>
  <c r="G2958" i="3" s="1"/>
  <c r="E2959" i="3"/>
  <c r="E2960" i="3"/>
  <c r="E2961" i="3"/>
  <c r="E2962" i="3"/>
  <c r="E2963" i="3"/>
  <c r="E2964" i="3"/>
  <c r="E2965" i="3"/>
  <c r="E2966" i="3"/>
  <c r="E2967" i="3"/>
  <c r="E2968" i="3"/>
  <c r="E2969" i="3"/>
  <c r="E2970" i="3"/>
  <c r="E2971" i="3"/>
  <c r="G2971" i="3" s="1"/>
  <c r="E2972" i="3"/>
  <c r="G2972" i="3" s="1"/>
  <c r="E2973" i="3"/>
  <c r="E2974" i="3"/>
  <c r="E2975" i="3"/>
  <c r="E2976" i="3"/>
  <c r="E2977" i="3"/>
  <c r="E2978" i="3"/>
  <c r="E2979" i="3"/>
  <c r="E2980" i="3"/>
  <c r="E2981" i="3"/>
  <c r="E2982" i="3"/>
  <c r="E2983" i="3"/>
  <c r="E2984" i="3"/>
  <c r="E2985" i="3"/>
  <c r="E2986" i="3"/>
  <c r="E2987" i="3"/>
  <c r="E2988" i="3"/>
  <c r="E2989" i="3"/>
  <c r="E2990" i="3"/>
  <c r="G2990" i="3" s="1"/>
  <c r="E2991" i="3"/>
  <c r="E2992" i="3"/>
  <c r="E2993" i="3"/>
  <c r="E2994" i="3"/>
  <c r="E2995" i="3"/>
  <c r="G2995" i="3" s="1"/>
  <c r="E2996" i="3"/>
  <c r="G2996" i="3" s="1"/>
  <c r="E2997" i="3"/>
  <c r="E2998" i="3"/>
  <c r="E2999" i="3"/>
  <c r="E3000" i="3"/>
  <c r="G3000" i="3" s="1"/>
  <c r="E3001" i="3"/>
  <c r="E3002" i="3"/>
  <c r="E3003" i="3"/>
  <c r="E3004" i="3"/>
  <c r="G3004" i="3" s="1"/>
  <c r="E5" i="3"/>
  <c r="G5" i="3" s="1"/>
  <c r="E6" i="3"/>
  <c r="E7" i="3"/>
  <c r="E8" i="3"/>
  <c r="E9" i="3"/>
  <c r="E10" i="3"/>
  <c r="G10" i="3" s="1"/>
  <c r="E11" i="3"/>
  <c r="G11" i="3" s="1"/>
  <c r="E12" i="3"/>
  <c r="E13" i="3"/>
  <c r="E14" i="3"/>
  <c r="G14" i="3" s="1"/>
  <c r="E15" i="3"/>
  <c r="E16" i="3"/>
  <c r="E17" i="3"/>
  <c r="E18" i="3"/>
  <c r="E19" i="3"/>
  <c r="E20" i="3"/>
  <c r="E21" i="3"/>
  <c r="E22" i="3"/>
  <c r="E23" i="3"/>
  <c r="E24" i="3"/>
  <c r="E25" i="3"/>
  <c r="E26" i="3"/>
  <c r="E27" i="3"/>
  <c r="E28" i="3"/>
  <c r="G28" i="3" s="1"/>
  <c r="E29" i="3"/>
  <c r="E30" i="3"/>
  <c r="E31" i="3"/>
  <c r="E32" i="3"/>
  <c r="G32" i="3" s="1"/>
  <c r="E33" i="3"/>
  <c r="E34" i="3"/>
  <c r="E35" i="3"/>
  <c r="E36" i="3"/>
  <c r="G36" i="3" s="1"/>
  <c r="E37" i="3"/>
  <c r="G37" i="3" s="1"/>
  <c r="E38" i="3"/>
  <c r="E39" i="3"/>
  <c r="E40" i="3"/>
  <c r="E41" i="3"/>
  <c r="E42" i="3"/>
  <c r="E43" i="3"/>
  <c r="E44" i="3"/>
  <c r="E45" i="3"/>
  <c r="E46" i="3"/>
  <c r="E47" i="3"/>
  <c r="E48" i="3"/>
  <c r="E49" i="3"/>
  <c r="E50" i="3"/>
  <c r="E51" i="3"/>
  <c r="E52" i="3"/>
  <c r="E53" i="3"/>
  <c r="E54" i="3"/>
  <c r="G54" i="3" s="1"/>
  <c r="E55" i="3"/>
  <c r="E56" i="3"/>
  <c r="E57" i="3"/>
  <c r="E58" i="3"/>
  <c r="E59" i="3"/>
  <c r="E60" i="3"/>
  <c r="E61" i="3"/>
  <c r="E62" i="3"/>
  <c r="E63" i="3"/>
  <c r="E64" i="3"/>
  <c r="E65" i="3"/>
  <c r="E66" i="3"/>
  <c r="E67" i="3"/>
  <c r="E68" i="3"/>
  <c r="G68" i="3" s="1"/>
  <c r="E69" i="3"/>
  <c r="G69" i="3" s="1"/>
  <c r="E70" i="3"/>
  <c r="E71" i="3"/>
  <c r="G71" i="3" s="1"/>
  <c r="E72" i="3"/>
  <c r="E73" i="3"/>
  <c r="G73" i="3" s="1"/>
  <c r="E74" i="3"/>
  <c r="G74" i="3" s="1"/>
  <c r="E75" i="3"/>
  <c r="G75" i="3" s="1"/>
  <c r="E76" i="3"/>
  <c r="G76" i="3" s="1"/>
  <c r="E77" i="3"/>
  <c r="G77" i="3" s="1"/>
  <c r="E78" i="3"/>
  <c r="G78" i="3" s="1"/>
  <c r="E79" i="3"/>
  <c r="G79" i="3" s="1"/>
  <c r="E80" i="3"/>
  <c r="G80" i="3" s="1"/>
  <c r="E81" i="3"/>
  <c r="E82" i="3"/>
  <c r="G82" i="3" s="1"/>
  <c r="E83" i="3"/>
  <c r="G83" i="3" s="1"/>
  <c r="E84" i="3"/>
  <c r="E85" i="3"/>
  <c r="E86" i="3"/>
  <c r="E87" i="3"/>
  <c r="E88" i="3"/>
  <c r="E89" i="3"/>
  <c r="E90" i="3"/>
  <c r="E91" i="3"/>
  <c r="E92" i="3"/>
  <c r="E93" i="3"/>
  <c r="E94" i="3"/>
  <c r="E95" i="3"/>
  <c r="E96" i="3"/>
  <c r="E97" i="3"/>
  <c r="E98" i="3"/>
  <c r="E99" i="3"/>
  <c r="E100" i="3"/>
  <c r="E101" i="3"/>
  <c r="E102" i="3"/>
  <c r="E103" i="3"/>
  <c r="E104" i="3"/>
  <c r="E105" i="3"/>
  <c r="E106" i="3"/>
  <c r="G106" i="3" s="1"/>
  <c r="E107" i="3"/>
  <c r="G107" i="3" s="1"/>
  <c r="E108" i="3"/>
  <c r="E109" i="3"/>
  <c r="E110" i="3"/>
  <c r="E111" i="3"/>
  <c r="E112" i="3"/>
  <c r="E113" i="3"/>
  <c r="E114" i="3"/>
  <c r="E115" i="3"/>
  <c r="E116" i="3"/>
  <c r="E117" i="3"/>
  <c r="E118" i="3"/>
  <c r="E119" i="3"/>
  <c r="E120" i="3"/>
  <c r="E121" i="3"/>
  <c r="E122" i="3"/>
  <c r="E123" i="3"/>
  <c r="G123" i="3" s="1"/>
  <c r="E124" i="3"/>
  <c r="G124" i="3" s="1"/>
  <c r="E125" i="3"/>
  <c r="E126" i="3"/>
  <c r="E127" i="3"/>
  <c r="E128" i="3"/>
  <c r="E129" i="3"/>
  <c r="E130" i="3"/>
  <c r="E131" i="3"/>
  <c r="E132" i="3"/>
  <c r="E133" i="3"/>
  <c r="E134" i="3"/>
  <c r="E135" i="3"/>
  <c r="E136" i="3"/>
  <c r="G136" i="3" s="1"/>
  <c r="E137" i="3"/>
  <c r="E138" i="3"/>
  <c r="E139" i="3"/>
  <c r="E140" i="3"/>
  <c r="E141" i="3"/>
  <c r="E142" i="3"/>
  <c r="E143" i="3"/>
  <c r="E144" i="3"/>
  <c r="E145" i="3"/>
  <c r="E146" i="3"/>
  <c r="E147" i="3"/>
  <c r="G147" i="3" s="1"/>
  <c r="E148" i="3"/>
  <c r="E149" i="3"/>
  <c r="E150" i="3"/>
  <c r="E151" i="3"/>
  <c r="E152" i="3"/>
  <c r="E153" i="3"/>
  <c r="E154" i="3"/>
  <c r="E155" i="3"/>
  <c r="E156" i="3"/>
  <c r="E157" i="3"/>
  <c r="E158" i="3"/>
  <c r="E159" i="3"/>
  <c r="E160" i="3"/>
  <c r="G160" i="3" s="1"/>
  <c r="E161" i="3"/>
  <c r="G161" i="3" s="1"/>
  <c r="E162" i="3"/>
  <c r="E163" i="3"/>
  <c r="E164" i="3"/>
  <c r="E165" i="3"/>
  <c r="E166" i="3"/>
  <c r="E167" i="3"/>
  <c r="E168" i="3"/>
  <c r="E169" i="3"/>
  <c r="E170" i="3"/>
  <c r="E171" i="3"/>
  <c r="E172" i="3"/>
  <c r="E173" i="3"/>
  <c r="E174" i="3"/>
  <c r="E175" i="3"/>
  <c r="E176" i="3"/>
  <c r="E177" i="3"/>
  <c r="E178" i="3"/>
  <c r="E179" i="3"/>
  <c r="E180" i="3"/>
  <c r="E181" i="3"/>
  <c r="E182" i="3"/>
  <c r="G182" i="3" s="1"/>
  <c r="E183" i="3"/>
  <c r="E184" i="3"/>
  <c r="G184" i="3" s="1"/>
  <c r="E185" i="3"/>
  <c r="G185" i="3" s="1"/>
  <c r="E186" i="3"/>
  <c r="E187" i="3"/>
  <c r="G187" i="3" s="1"/>
  <c r="E188" i="3"/>
  <c r="E189" i="3"/>
  <c r="E190" i="3"/>
  <c r="E191" i="3"/>
  <c r="E192" i="3"/>
  <c r="G192" i="3" s="1"/>
  <c r="E193" i="3"/>
  <c r="G193" i="3" s="1"/>
  <c r="E194" i="3"/>
  <c r="G194" i="3" s="1"/>
  <c r="E195" i="3"/>
  <c r="G195" i="3" s="1"/>
  <c r="E196" i="3"/>
  <c r="G196" i="3" s="1"/>
  <c r="E197" i="3"/>
  <c r="G197" i="3" s="1"/>
  <c r="E198" i="3"/>
  <c r="E199" i="3"/>
  <c r="G199" i="3" s="1"/>
  <c r="E200" i="3"/>
  <c r="E201" i="3"/>
  <c r="E202" i="3"/>
  <c r="E203" i="3"/>
  <c r="E204" i="3"/>
  <c r="G204" i="3" s="1"/>
  <c r="E205" i="3"/>
  <c r="G205" i="3" s="1"/>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G256" i="3" s="1"/>
  <c r="E257" i="3"/>
  <c r="G257" i="3" s="1"/>
  <c r="E258" i="3"/>
  <c r="G258" i="3" s="1"/>
  <c r="E259" i="3"/>
  <c r="G259" i="3" s="1"/>
  <c r="E260" i="3"/>
  <c r="G260" i="3" s="1"/>
  <c r="E261" i="3"/>
  <c r="G261" i="3" s="1"/>
  <c r="E262" i="3"/>
  <c r="E263" i="3"/>
  <c r="E264" i="3"/>
  <c r="G264" i="3" s="1"/>
  <c r="E265" i="3"/>
  <c r="G265" i="3" s="1"/>
  <c r="E266" i="3"/>
  <c r="E267" i="3"/>
  <c r="E268" i="3"/>
  <c r="E269" i="3"/>
  <c r="E270" i="3"/>
  <c r="E271" i="3"/>
  <c r="E272" i="3"/>
  <c r="E273" i="3"/>
  <c r="E274" i="3"/>
  <c r="E275" i="3"/>
  <c r="G275" i="3" s="1"/>
  <c r="E276" i="3"/>
  <c r="E277" i="3"/>
  <c r="E278" i="3"/>
  <c r="E279" i="3"/>
  <c r="E280" i="3"/>
  <c r="E281" i="3"/>
  <c r="E282" i="3"/>
  <c r="E283" i="3"/>
  <c r="E284" i="3"/>
  <c r="E285" i="3"/>
  <c r="E286" i="3"/>
  <c r="E287" i="3"/>
  <c r="E288" i="3"/>
  <c r="G288" i="3" s="1"/>
  <c r="E289" i="3"/>
  <c r="E290" i="3"/>
  <c r="E291" i="3"/>
  <c r="E292" i="3"/>
  <c r="E293" i="3"/>
  <c r="G293" i="3" s="1"/>
  <c r="E294" i="3"/>
  <c r="E295" i="3"/>
  <c r="G295" i="3" s="1"/>
  <c r="E296" i="3"/>
  <c r="G296" i="3" s="1"/>
  <c r="E297" i="3"/>
  <c r="G297" i="3" s="1"/>
  <c r="E298" i="3"/>
  <c r="G298" i="3" s="1"/>
  <c r="E299" i="3"/>
  <c r="G299" i="3" s="1"/>
  <c r="E300" i="3"/>
  <c r="E301" i="3"/>
  <c r="G301" i="3" s="1"/>
  <c r="E302" i="3"/>
  <c r="G302" i="3" s="1"/>
  <c r="E303" i="3"/>
  <c r="E304" i="3"/>
  <c r="E305" i="3"/>
  <c r="E306" i="3"/>
  <c r="E307" i="3"/>
  <c r="E308" i="3"/>
  <c r="E309" i="3"/>
  <c r="E310" i="3"/>
  <c r="E311" i="3"/>
  <c r="E312" i="3"/>
  <c r="E313" i="3"/>
  <c r="E314" i="3"/>
  <c r="E315" i="3"/>
  <c r="E316" i="3"/>
  <c r="E317" i="3"/>
  <c r="E318" i="3"/>
  <c r="E319" i="3"/>
  <c r="E320" i="3"/>
  <c r="E321" i="3"/>
  <c r="E322" i="3"/>
  <c r="E323" i="3"/>
  <c r="E324" i="3"/>
  <c r="G324" i="3" s="1"/>
  <c r="E325" i="3"/>
  <c r="G325" i="3" s="1"/>
  <c r="E326" i="3"/>
  <c r="E327" i="3"/>
  <c r="G327" i="3" s="1"/>
  <c r="E328" i="3"/>
  <c r="E329" i="3"/>
  <c r="E330" i="3"/>
  <c r="E331" i="3"/>
  <c r="E332" i="3"/>
  <c r="E333" i="3"/>
  <c r="E334" i="3"/>
  <c r="E335" i="3"/>
  <c r="E336" i="3"/>
  <c r="E337" i="3"/>
  <c r="E338" i="3"/>
  <c r="E339" i="3"/>
  <c r="E340" i="3"/>
  <c r="E341" i="3"/>
  <c r="E342" i="3"/>
  <c r="E343" i="3"/>
  <c r="E344" i="3"/>
  <c r="E345" i="3"/>
  <c r="G345" i="3" s="1"/>
  <c r="E346" i="3"/>
  <c r="E347" i="3"/>
  <c r="G347" i="3" s="1"/>
  <c r="E348" i="3"/>
  <c r="E349" i="3"/>
  <c r="E350" i="3"/>
  <c r="E351" i="3"/>
  <c r="E352" i="3"/>
  <c r="E353" i="3"/>
  <c r="E354" i="3"/>
  <c r="E355" i="3"/>
  <c r="E356" i="3"/>
  <c r="E357" i="3"/>
  <c r="G357" i="3" s="1"/>
  <c r="E358" i="3"/>
  <c r="E359" i="3"/>
  <c r="G359" i="3" s="1"/>
  <c r="E360" i="3"/>
  <c r="G360" i="3" s="1"/>
  <c r="E361" i="3"/>
  <c r="E362" i="3"/>
  <c r="E363" i="3"/>
  <c r="G363" i="3" s="1"/>
  <c r="E364" i="3"/>
  <c r="E365" i="3"/>
  <c r="E366" i="3"/>
  <c r="G366" i="3" s="1"/>
  <c r="E367" i="3"/>
  <c r="G367" i="3" s="1"/>
  <c r="E368" i="3"/>
  <c r="G368" i="3" s="1"/>
  <c r="E369" i="3"/>
  <c r="E370" i="3"/>
  <c r="E371" i="3"/>
  <c r="G371" i="3" s="1"/>
  <c r="E372" i="3"/>
  <c r="E373" i="3"/>
  <c r="E374" i="3"/>
  <c r="E375" i="3"/>
  <c r="E376" i="3"/>
  <c r="E377" i="3"/>
  <c r="E378" i="3"/>
  <c r="E379" i="3"/>
  <c r="E380" i="3"/>
  <c r="E381" i="3"/>
  <c r="E382" i="3"/>
  <c r="E383" i="3"/>
  <c r="E384" i="3"/>
  <c r="E385" i="3"/>
  <c r="E386" i="3"/>
  <c r="E387" i="3"/>
  <c r="E388" i="3"/>
  <c r="E389" i="3"/>
  <c r="E390" i="3"/>
  <c r="E391" i="3"/>
  <c r="E392" i="3"/>
  <c r="E393" i="3"/>
  <c r="E394" i="3"/>
  <c r="G394" i="3" s="1"/>
  <c r="E395" i="3"/>
  <c r="E396" i="3"/>
  <c r="E397" i="3"/>
  <c r="G397" i="3" s="1"/>
  <c r="E398" i="3"/>
  <c r="E399" i="3"/>
  <c r="G399" i="3" s="1"/>
  <c r="E400" i="3"/>
  <c r="E401" i="3"/>
  <c r="E402" i="3"/>
  <c r="E403" i="3"/>
  <c r="G403" i="3" s="1"/>
  <c r="E404" i="3"/>
  <c r="E405" i="3"/>
  <c r="E406" i="3"/>
  <c r="G406" i="3" s="1"/>
  <c r="E407" i="3"/>
  <c r="G407" i="3" s="1"/>
  <c r="E408" i="3"/>
  <c r="E409" i="3"/>
  <c r="E410" i="3"/>
  <c r="E411" i="3"/>
  <c r="E412" i="3"/>
  <c r="E413" i="3"/>
  <c r="E414" i="3"/>
  <c r="E415" i="3"/>
  <c r="E416" i="3"/>
  <c r="G416" i="3" s="1"/>
  <c r="E417" i="3"/>
  <c r="E418" i="3"/>
  <c r="E419" i="3"/>
  <c r="E420" i="3"/>
  <c r="G420" i="3" s="1"/>
  <c r="E421" i="3"/>
  <c r="E422" i="3"/>
  <c r="E423" i="3"/>
  <c r="E424" i="3"/>
  <c r="E425" i="3"/>
  <c r="E426" i="3"/>
  <c r="E427" i="3"/>
  <c r="E428" i="3"/>
  <c r="G428" i="3" s="1"/>
  <c r="E429" i="3"/>
  <c r="G429" i="3" s="1"/>
  <c r="E430" i="3"/>
  <c r="G430" i="3" s="1"/>
  <c r="E431" i="3"/>
  <c r="G431" i="3" s="1"/>
  <c r="E432" i="3"/>
  <c r="G432" i="3" s="1"/>
  <c r="E433" i="3"/>
  <c r="E434" i="3"/>
  <c r="G434" i="3" s="1"/>
  <c r="E435" i="3"/>
  <c r="E436" i="3"/>
  <c r="E437" i="3"/>
  <c r="E438" i="3"/>
  <c r="E439" i="3"/>
  <c r="E440" i="3"/>
  <c r="E441" i="3"/>
  <c r="E442" i="3"/>
  <c r="E443" i="3"/>
  <c r="E444" i="3"/>
  <c r="E445" i="3"/>
  <c r="E446" i="3"/>
  <c r="E447" i="3"/>
  <c r="E448" i="3"/>
  <c r="E449" i="3"/>
  <c r="E450" i="3"/>
  <c r="E451" i="3"/>
  <c r="E452" i="3"/>
  <c r="E453" i="3"/>
  <c r="G453" i="3" s="1"/>
  <c r="E454" i="3"/>
  <c r="E455" i="3"/>
  <c r="E456" i="3"/>
  <c r="E457" i="3"/>
  <c r="E458" i="3"/>
  <c r="G458" i="3" s="1"/>
  <c r="E459" i="3"/>
  <c r="E460" i="3"/>
  <c r="E461" i="3"/>
  <c r="E462" i="3"/>
  <c r="G462" i="3" s="1"/>
  <c r="E463" i="3"/>
  <c r="E464" i="3"/>
  <c r="E465" i="3"/>
  <c r="G465" i="3" s="1"/>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G508" i="3" s="1"/>
  <c r="E509" i="3"/>
  <c r="E510" i="3"/>
  <c r="E511" i="3"/>
  <c r="E512" i="3"/>
  <c r="E513" i="3"/>
  <c r="E514" i="3"/>
  <c r="E515" i="3"/>
  <c r="E516" i="3"/>
  <c r="E517" i="3"/>
  <c r="E518" i="3"/>
  <c r="E519" i="3"/>
  <c r="G519" i="3" s="1"/>
  <c r="E520" i="3"/>
  <c r="G520" i="3" s="1"/>
  <c r="E521" i="3"/>
  <c r="E522" i="3"/>
  <c r="G522" i="3" s="1"/>
  <c r="E523" i="3"/>
  <c r="E524" i="3"/>
  <c r="E525" i="3"/>
  <c r="E526" i="3"/>
  <c r="E527" i="3"/>
  <c r="E528" i="3"/>
  <c r="E529" i="3"/>
  <c r="E530" i="3"/>
  <c r="E531" i="3"/>
  <c r="G531" i="3" s="1"/>
  <c r="E532" i="3"/>
  <c r="E533" i="3"/>
  <c r="E534" i="3"/>
  <c r="E535" i="3"/>
  <c r="G535" i="3" s="1"/>
  <c r="E536" i="3"/>
  <c r="G536" i="3" s="1"/>
  <c r="E537" i="3"/>
  <c r="G537" i="3" s="1"/>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G565" i="3" s="1"/>
  <c r="E566" i="3"/>
  <c r="E567" i="3"/>
  <c r="E568" i="3"/>
  <c r="E569" i="3"/>
  <c r="E570" i="3"/>
  <c r="E571" i="3"/>
  <c r="E572" i="3"/>
  <c r="E573" i="3"/>
  <c r="E574" i="3"/>
  <c r="E575" i="3"/>
  <c r="E576" i="3"/>
  <c r="G576" i="3" s="1"/>
  <c r="E577" i="3"/>
  <c r="G577" i="3" s="1"/>
  <c r="E578" i="3"/>
  <c r="G578" i="3" s="1"/>
  <c r="E579" i="3"/>
  <c r="E580" i="3"/>
  <c r="G580" i="3" s="1"/>
  <c r="E581" i="3"/>
  <c r="G581" i="3" s="1"/>
  <c r="E582" i="3"/>
  <c r="E583" i="3"/>
  <c r="G583" i="3" s="1"/>
  <c r="E584" i="3"/>
  <c r="E585" i="3"/>
  <c r="E586" i="3"/>
  <c r="E587" i="3"/>
  <c r="E588" i="3"/>
  <c r="E589" i="3"/>
  <c r="E590" i="3"/>
  <c r="E591" i="3"/>
  <c r="E592" i="3"/>
  <c r="E593" i="3"/>
  <c r="E594" i="3"/>
  <c r="E595" i="3"/>
  <c r="E596" i="3"/>
  <c r="E597" i="3"/>
  <c r="E598" i="3"/>
  <c r="G598" i="3" s="1"/>
  <c r="E599" i="3"/>
  <c r="E600" i="3"/>
  <c r="E601" i="3"/>
  <c r="E602" i="3"/>
  <c r="E603" i="3"/>
  <c r="E604" i="3"/>
  <c r="E605" i="3"/>
  <c r="E606" i="3"/>
  <c r="E607" i="3"/>
  <c r="E608" i="3"/>
  <c r="G608" i="3" s="1"/>
  <c r="E609" i="3"/>
  <c r="G609" i="3" s="1"/>
  <c r="E610" i="3"/>
  <c r="E611" i="3"/>
  <c r="E612" i="3"/>
  <c r="E613" i="3"/>
  <c r="G613" i="3" s="1"/>
  <c r="E614" i="3"/>
  <c r="E615" i="3"/>
  <c r="G615" i="3" s="1"/>
  <c r="E616" i="3"/>
  <c r="E617" i="3"/>
  <c r="G617" i="3" s="1"/>
  <c r="E618" i="3"/>
  <c r="E619" i="3"/>
  <c r="E620" i="3"/>
  <c r="E621" i="3"/>
  <c r="E622" i="3"/>
  <c r="G622" i="3" s="1"/>
  <c r="E623" i="3"/>
  <c r="E624" i="3"/>
  <c r="E625" i="3"/>
  <c r="E626" i="3"/>
  <c r="E627" i="3"/>
  <c r="E628" i="3"/>
  <c r="E629" i="3"/>
  <c r="E630" i="3"/>
  <c r="E631" i="3"/>
  <c r="E632" i="3"/>
  <c r="E633" i="3"/>
  <c r="E634" i="3"/>
  <c r="E635" i="3"/>
  <c r="E636" i="3"/>
  <c r="E637" i="3"/>
  <c r="E638" i="3"/>
  <c r="E639" i="3"/>
  <c r="E640" i="3"/>
  <c r="E641" i="3"/>
  <c r="E642" i="3"/>
  <c r="E643" i="3"/>
  <c r="E644" i="3"/>
  <c r="G644" i="3" s="1"/>
  <c r="E645" i="3"/>
  <c r="E646" i="3"/>
  <c r="E647" i="3"/>
  <c r="E648" i="3"/>
  <c r="E649" i="3"/>
  <c r="E650" i="3"/>
  <c r="E651" i="3"/>
  <c r="E652" i="3"/>
  <c r="E653" i="3"/>
  <c r="E654" i="3"/>
  <c r="E655" i="3"/>
  <c r="E656" i="3"/>
  <c r="E657" i="3"/>
  <c r="E658" i="3"/>
  <c r="E659" i="3"/>
  <c r="E660" i="3"/>
  <c r="E661" i="3"/>
  <c r="E662" i="3"/>
  <c r="G662" i="3" s="1"/>
  <c r="E663" i="3"/>
  <c r="E664" i="3"/>
  <c r="E665" i="3"/>
  <c r="E666" i="3"/>
  <c r="E667" i="3"/>
  <c r="G667" i="3" s="1"/>
  <c r="E668" i="3"/>
  <c r="G668" i="3" s="1"/>
  <c r="E669" i="3"/>
  <c r="E670" i="3"/>
  <c r="E671" i="3"/>
  <c r="E672" i="3"/>
  <c r="E673" i="3"/>
  <c r="G673" i="3" s="1"/>
  <c r="E674" i="3"/>
  <c r="E675" i="3"/>
  <c r="G675" i="3" s="1"/>
  <c r="E676" i="3"/>
  <c r="G676" i="3" s="1"/>
  <c r="E677" i="3"/>
  <c r="G677" i="3" s="1"/>
  <c r="E678" i="3"/>
  <c r="E679" i="3"/>
  <c r="G679" i="3" s="1"/>
  <c r="E680" i="3"/>
  <c r="G680" i="3" s="1"/>
  <c r="E681" i="3"/>
  <c r="G681" i="3" s="1"/>
  <c r="E682" i="3"/>
  <c r="G682" i="3" s="1"/>
  <c r="E683" i="3"/>
  <c r="G683" i="3" s="1"/>
  <c r="E684" i="3"/>
  <c r="G684" i="3" s="1"/>
  <c r="E685" i="3"/>
  <c r="E686" i="3"/>
  <c r="E687" i="3"/>
  <c r="E688" i="3"/>
  <c r="E689" i="3"/>
  <c r="E690" i="3"/>
  <c r="E691" i="3"/>
  <c r="E692" i="3"/>
  <c r="G692" i="3" s="1"/>
  <c r="E693" i="3"/>
  <c r="E694" i="3"/>
  <c r="E695" i="3"/>
  <c r="E696" i="3"/>
  <c r="E697" i="3"/>
  <c r="E698" i="3"/>
  <c r="E699" i="3"/>
  <c r="G699" i="3" s="1"/>
  <c r="E700" i="3"/>
  <c r="E701" i="3"/>
  <c r="E702" i="3"/>
  <c r="E703" i="3"/>
  <c r="E704" i="3"/>
  <c r="E705" i="3"/>
  <c r="E706" i="3"/>
  <c r="E707" i="3"/>
  <c r="E708" i="3"/>
  <c r="E709" i="3"/>
  <c r="G709" i="3" s="1"/>
  <c r="E710" i="3"/>
  <c r="E711" i="3"/>
  <c r="G711" i="3" s="1"/>
  <c r="E712" i="3"/>
  <c r="E713" i="3"/>
  <c r="E714" i="3"/>
  <c r="E715" i="3"/>
  <c r="E716" i="3"/>
  <c r="E717" i="3"/>
  <c r="E718" i="3"/>
  <c r="E719" i="3"/>
  <c r="E720" i="3"/>
  <c r="E721" i="3"/>
  <c r="E722" i="3"/>
  <c r="E723" i="3"/>
  <c r="G723" i="3" s="1"/>
  <c r="E724" i="3"/>
  <c r="E725" i="3"/>
  <c r="E726" i="3"/>
  <c r="G726" i="3" s="1"/>
  <c r="E727" i="3"/>
  <c r="E728" i="3"/>
  <c r="E729" i="3"/>
  <c r="E730" i="3"/>
  <c r="E731" i="3"/>
  <c r="E732" i="3"/>
  <c r="E733" i="3"/>
  <c r="G733" i="3" s="1"/>
  <c r="E734" i="3"/>
  <c r="G734" i="3" s="1"/>
  <c r="E735" i="3"/>
  <c r="E736" i="3"/>
  <c r="G736" i="3" s="1"/>
  <c r="E737" i="3"/>
  <c r="G737" i="3" s="1"/>
  <c r="E738" i="3"/>
  <c r="G738" i="3" s="1"/>
  <c r="E739" i="3"/>
  <c r="E740" i="3"/>
  <c r="E741" i="3"/>
  <c r="E742" i="3"/>
  <c r="E743" i="3"/>
  <c r="E744" i="3"/>
  <c r="G744" i="3" s="1"/>
  <c r="E745" i="3"/>
  <c r="E746" i="3"/>
  <c r="G746" i="3" s="1"/>
  <c r="E747" i="3"/>
  <c r="E748" i="3"/>
  <c r="E749" i="3"/>
  <c r="E750" i="3"/>
  <c r="E751" i="3"/>
  <c r="E752" i="3"/>
  <c r="E753" i="3"/>
  <c r="E754" i="3"/>
  <c r="E755" i="3"/>
  <c r="E756" i="3"/>
  <c r="E757" i="3"/>
  <c r="E758" i="3"/>
  <c r="E759" i="3"/>
  <c r="E760" i="3"/>
  <c r="E761" i="3"/>
  <c r="E762" i="3"/>
  <c r="E763" i="3"/>
  <c r="E764" i="3"/>
  <c r="E765" i="3"/>
  <c r="E766" i="3"/>
  <c r="E767" i="3"/>
  <c r="E768" i="3"/>
  <c r="G768" i="3" s="1"/>
  <c r="E769" i="3"/>
  <c r="G769" i="3" s="1"/>
  <c r="E770" i="3"/>
  <c r="E771" i="3"/>
  <c r="G771" i="3" s="1"/>
  <c r="E772" i="3"/>
  <c r="G772" i="3" s="1"/>
  <c r="E773" i="3"/>
  <c r="G773" i="3" s="1"/>
  <c r="E774" i="3"/>
  <c r="G774" i="3" s="1"/>
  <c r="E775" i="3"/>
  <c r="G775" i="3" s="1"/>
  <c r="E776" i="3"/>
  <c r="E777" i="3"/>
  <c r="E778" i="3"/>
  <c r="E779" i="3"/>
  <c r="G779" i="3" s="1"/>
  <c r="E780" i="3"/>
  <c r="G780" i="3" s="1"/>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G807" i="3" s="1"/>
  <c r="E808" i="3"/>
  <c r="E809" i="3"/>
  <c r="G809" i="3" s="1"/>
  <c r="E810" i="3"/>
  <c r="G810" i="3" s="1"/>
  <c r="E811" i="3"/>
  <c r="E812" i="3"/>
  <c r="G812" i="3" s="1"/>
  <c r="E813" i="3"/>
  <c r="G813" i="3" s="1"/>
  <c r="E814" i="3"/>
  <c r="G814" i="3" s="1"/>
  <c r="E815" i="3"/>
  <c r="G815" i="3" s="1"/>
  <c r="E816" i="3"/>
  <c r="E817" i="3"/>
  <c r="G817" i="3" s="1"/>
  <c r="E818" i="3"/>
  <c r="G818" i="3" s="1"/>
  <c r="E819" i="3"/>
  <c r="E820" i="3"/>
  <c r="G820" i="3" s="1"/>
  <c r="E821" i="3"/>
  <c r="E822" i="3"/>
  <c r="E823" i="3"/>
  <c r="E824" i="3"/>
  <c r="E825" i="3"/>
  <c r="E826" i="3"/>
  <c r="E827" i="3"/>
  <c r="E828" i="3"/>
  <c r="G828" i="3" s="1"/>
  <c r="E829" i="3"/>
  <c r="E830" i="3"/>
  <c r="E831" i="3"/>
  <c r="E832" i="3"/>
  <c r="E833" i="3"/>
  <c r="E834" i="3"/>
  <c r="G834" i="3" s="1"/>
  <c r="E835" i="3"/>
  <c r="G835" i="3" s="1"/>
  <c r="E836" i="3"/>
  <c r="G836" i="3" s="1"/>
  <c r="E837" i="3"/>
  <c r="G837" i="3" s="1"/>
  <c r="E838" i="3"/>
  <c r="E839" i="3"/>
  <c r="G839" i="3" s="1"/>
  <c r="E840" i="3"/>
  <c r="E841" i="3"/>
  <c r="E842" i="3"/>
  <c r="E843" i="3"/>
  <c r="G843" i="3" s="1"/>
  <c r="E844" i="3"/>
  <c r="E845" i="3"/>
  <c r="E846" i="3"/>
  <c r="G846" i="3" s="1"/>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G879" i="3" s="1"/>
  <c r="E880" i="3"/>
  <c r="E881" i="3"/>
  <c r="G881" i="3" s="1"/>
  <c r="E882" i="3"/>
  <c r="E883" i="3"/>
  <c r="G883" i="3" s="1"/>
  <c r="E884" i="3"/>
  <c r="E885" i="3"/>
  <c r="E886" i="3"/>
  <c r="E887" i="3"/>
  <c r="E888" i="3"/>
  <c r="E889" i="3"/>
  <c r="E890" i="3"/>
  <c r="E891" i="3"/>
  <c r="G891" i="3" s="1"/>
  <c r="E892" i="3"/>
  <c r="G892" i="3" s="1"/>
  <c r="E893" i="3"/>
  <c r="G893" i="3" s="1"/>
  <c r="E894" i="3"/>
  <c r="G894" i="3" s="1"/>
  <c r="E895" i="3"/>
  <c r="E896" i="3"/>
  <c r="E897" i="3"/>
  <c r="E898" i="3"/>
  <c r="G898" i="3" s="1"/>
  <c r="E899" i="3"/>
  <c r="E900" i="3"/>
  <c r="E901" i="3"/>
  <c r="E902" i="3"/>
  <c r="E903" i="3"/>
  <c r="E904" i="3"/>
  <c r="E905" i="3"/>
  <c r="E906" i="3"/>
  <c r="E907" i="3"/>
  <c r="E908" i="3"/>
  <c r="E909" i="3"/>
  <c r="E910" i="3"/>
  <c r="G910" i="3" s="1"/>
  <c r="E911" i="3"/>
  <c r="E912" i="3"/>
  <c r="G912" i="3" s="1"/>
  <c r="E913" i="3"/>
  <c r="E914" i="3"/>
  <c r="E915" i="3"/>
  <c r="E916" i="3"/>
  <c r="E917" i="3"/>
  <c r="E918" i="3"/>
  <c r="E919" i="3"/>
  <c r="E920" i="3"/>
  <c r="G920" i="3" s="1"/>
  <c r="E921" i="3"/>
  <c r="E922" i="3"/>
  <c r="E923" i="3"/>
  <c r="E924" i="3"/>
  <c r="E925" i="3"/>
  <c r="E926" i="3"/>
  <c r="E927" i="3"/>
  <c r="E928" i="3"/>
  <c r="E929" i="3"/>
  <c r="G929" i="3" s="1"/>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G970" i="3" s="1"/>
  <c r="J970" i="3" s="1"/>
  <c r="D969" i="6" s="1"/>
  <c r="E971" i="3"/>
  <c r="G971" i="3" s="1"/>
  <c r="E972" i="3"/>
  <c r="G972" i="3" s="1"/>
  <c r="E973" i="3"/>
  <c r="E974" i="3"/>
  <c r="G974" i="3" s="1"/>
  <c r="E975" i="3"/>
  <c r="E976" i="3"/>
  <c r="G976" i="3" s="1"/>
  <c r="E977" i="3"/>
  <c r="E978" i="3"/>
  <c r="G978" i="3" s="1"/>
  <c r="E979" i="3"/>
  <c r="G979" i="3" s="1"/>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G1009" i="3" s="1"/>
  <c r="E1010" i="3"/>
  <c r="E1011" i="3"/>
  <c r="E1012" i="3"/>
  <c r="E1013" i="3"/>
  <c r="E1014" i="3"/>
  <c r="E1015" i="3"/>
  <c r="E1016" i="3"/>
  <c r="E1017" i="3"/>
  <c r="E1018" i="3"/>
  <c r="E1019" i="3"/>
  <c r="E1020" i="3"/>
  <c r="E1021" i="3"/>
  <c r="E1022" i="3"/>
  <c r="E1023" i="3"/>
  <c r="E1024" i="3"/>
  <c r="E1025" i="3"/>
  <c r="G1025" i="3" s="1"/>
  <c r="E1026" i="3"/>
  <c r="G1026" i="3" s="1"/>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G1052" i="3" s="1"/>
  <c r="E1053" i="3"/>
  <c r="G1053" i="3" s="1"/>
  <c r="E1054" i="3"/>
  <c r="E1055" i="3"/>
  <c r="E1056" i="3"/>
  <c r="E1057" i="3"/>
  <c r="E1058" i="3"/>
  <c r="G1058" i="3" s="1"/>
  <c r="E1059" i="3"/>
  <c r="G1059" i="3" s="1"/>
  <c r="E1060" i="3"/>
  <c r="E1061" i="3"/>
  <c r="G1061" i="3" s="1"/>
  <c r="E1062" i="3"/>
  <c r="E1063" i="3"/>
  <c r="E1064" i="3"/>
  <c r="E1065" i="3"/>
  <c r="E1066" i="3"/>
  <c r="E1067" i="3"/>
  <c r="E1068" i="3"/>
  <c r="G1068" i="3" s="1"/>
  <c r="E1069" i="3"/>
  <c r="E1070" i="3"/>
  <c r="E1071" i="3"/>
  <c r="G1071" i="3" s="1"/>
  <c r="E1072" i="3"/>
  <c r="G1072" i="3" s="1"/>
  <c r="E1073" i="3"/>
  <c r="E1074" i="3"/>
  <c r="E1075" i="3"/>
  <c r="E1076" i="3"/>
  <c r="E1077" i="3"/>
  <c r="E1078" i="3"/>
  <c r="E1079" i="3"/>
  <c r="E1080" i="3"/>
  <c r="E1081" i="3"/>
  <c r="E1082" i="3"/>
  <c r="E1083" i="3"/>
  <c r="E1084" i="3"/>
  <c r="E1085" i="3"/>
  <c r="E1086" i="3"/>
  <c r="E1087" i="3"/>
  <c r="E1088" i="3"/>
  <c r="E1089" i="3"/>
  <c r="E1090" i="3"/>
  <c r="E1091" i="3"/>
  <c r="E1092" i="3"/>
  <c r="G1092" i="3" s="1"/>
  <c r="E1093" i="3"/>
  <c r="E1094" i="3"/>
  <c r="E1095" i="3"/>
  <c r="G1095" i="3" s="1"/>
  <c r="E1096" i="3"/>
  <c r="E1097" i="3"/>
  <c r="E1098" i="3"/>
  <c r="E1099" i="3"/>
  <c r="E1100" i="3"/>
  <c r="G1100" i="3" s="1"/>
  <c r="E1101" i="3"/>
  <c r="G1101" i="3" s="1"/>
  <c r="E1102" i="3"/>
  <c r="G1102" i="3" s="1"/>
  <c r="E1103" i="3"/>
  <c r="E1104" i="3"/>
  <c r="G1104" i="3" s="1"/>
  <c r="E1105" i="3"/>
  <c r="E1106" i="3"/>
  <c r="E1107" i="3"/>
  <c r="G1107" i="3" s="1"/>
  <c r="E1108" i="3"/>
  <c r="E1109" i="3"/>
  <c r="E1110" i="3"/>
  <c r="E1111" i="3"/>
  <c r="G1111" i="3" s="1"/>
  <c r="E1112" i="3"/>
  <c r="E1113" i="3"/>
  <c r="E1114" i="3"/>
  <c r="E1115" i="3"/>
  <c r="E1116" i="3"/>
  <c r="E1117" i="3"/>
  <c r="E1118" i="3"/>
  <c r="E1119" i="3"/>
  <c r="E1120" i="3"/>
  <c r="G1120" i="3" s="1"/>
  <c r="E1121" i="3"/>
  <c r="E1122" i="3"/>
  <c r="E1123" i="3"/>
  <c r="E1124" i="3"/>
  <c r="G1124" i="3" s="1"/>
  <c r="E1125" i="3"/>
  <c r="E1126" i="3"/>
  <c r="E1127" i="3"/>
  <c r="E1128" i="3"/>
  <c r="E1129" i="3"/>
  <c r="E1130" i="3"/>
  <c r="E1131" i="3"/>
  <c r="E1132" i="3"/>
  <c r="E1133" i="3"/>
  <c r="E1134" i="3"/>
  <c r="E1135" i="3"/>
  <c r="E1136" i="3"/>
  <c r="E1137" i="3"/>
  <c r="E1138" i="3"/>
  <c r="E1139" i="3"/>
  <c r="G1139" i="3" s="1"/>
  <c r="E1140" i="3"/>
  <c r="E1141" i="3"/>
  <c r="E1142" i="3"/>
  <c r="E1143" i="3"/>
  <c r="E1144" i="3"/>
  <c r="E1145" i="3"/>
  <c r="E1146" i="3"/>
  <c r="E1147" i="3"/>
  <c r="E1148" i="3"/>
  <c r="E1149" i="3"/>
  <c r="E1150" i="3"/>
  <c r="E1151" i="3"/>
  <c r="E1152" i="3"/>
  <c r="G1152" i="3" s="1"/>
  <c r="E1153" i="3"/>
  <c r="G1153" i="3" s="1"/>
  <c r="E1154" i="3"/>
  <c r="E1155" i="3"/>
  <c r="E1156" i="3"/>
  <c r="E1157" i="3"/>
  <c r="G1157" i="3" s="1"/>
  <c r="E1158" i="3"/>
  <c r="G1158" i="3" s="1"/>
  <c r="E1159" i="3"/>
  <c r="G1159" i="3" s="1"/>
  <c r="E1160" i="3"/>
  <c r="G1160" i="3" s="1"/>
  <c r="E1161" i="3"/>
  <c r="G1161" i="3" s="1"/>
  <c r="E1162" i="3"/>
  <c r="E1163" i="3"/>
  <c r="E1164" i="3"/>
  <c r="E1165" i="3"/>
  <c r="E1166" i="3"/>
  <c r="E1167" i="3"/>
  <c r="E1168" i="3"/>
  <c r="G1168" i="3" s="1"/>
  <c r="E1169" i="3"/>
  <c r="G1169" i="3" s="1"/>
  <c r="E1170" i="3"/>
  <c r="G1170" i="3" s="1"/>
  <c r="E1171" i="3"/>
  <c r="E1172" i="3"/>
  <c r="G1172" i="3" s="1"/>
  <c r="E1173" i="3"/>
  <c r="G1173" i="3" s="1"/>
  <c r="E1174" i="3"/>
  <c r="G1174" i="3" s="1"/>
  <c r="E1175" i="3"/>
  <c r="E1176" i="3"/>
  <c r="E1177" i="3"/>
  <c r="E1178" i="3"/>
  <c r="E1179" i="3"/>
  <c r="E1180" i="3"/>
  <c r="E1181" i="3"/>
  <c r="E1182" i="3"/>
  <c r="E1183" i="3"/>
  <c r="E1184" i="3"/>
  <c r="E1185" i="3"/>
  <c r="G1185" i="3" s="1"/>
  <c r="E1186" i="3"/>
  <c r="G1186" i="3" s="1"/>
  <c r="E1187" i="3"/>
  <c r="E1188" i="3"/>
  <c r="E1189" i="3"/>
  <c r="E1190" i="3"/>
  <c r="E1191" i="3"/>
  <c r="G1191" i="3" s="1"/>
  <c r="E1192" i="3"/>
  <c r="G1192" i="3" s="1"/>
  <c r="E1193" i="3"/>
  <c r="G1193" i="3" s="1"/>
  <c r="E1194" i="3"/>
  <c r="E1195" i="3"/>
  <c r="G1195" i="3" s="1"/>
  <c r="E1196" i="3"/>
  <c r="E1197" i="3"/>
  <c r="E1198" i="3"/>
  <c r="E1199" i="3"/>
  <c r="G1199" i="3" s="1"/>
  <c r="E1200" i="3"/>
  <c r="G1200" i="3" s="1"/>
  <c r="E1201" i="3"/>
  <c r="G1201" i="3" s="1"/>
  <c r="E1202" i="3"/>
  <c r="G1202" i="3" s="1"/>
  <c r="E1203" i="3"/>
  <c r="E1204" i="3"/>
  <c r="G1204" i="3" s="1"/>
  <c r="E1205" i="3"/>
  <c r="E1206" i="3"/>
  <c r="E1207" i="3"/>
  <c r="E1208" i="3"/>
  <c r="E1209" i="3"/>
  <c r="E1210" i="3"/>
  <c r="E1211" i="3"/>
  <c r="E1212" i="3"/>
  <c r="E1213" i="3"/>
  <c r="E1214" i="3"/>
  <c r="E1215" i="3"/>
  <c r="E1216" i="3"/>
  <c r="G1216" i="3" s="1"/>
  <c r="E1217" i="3"/>
  <c r="G1217" i="3" s="1"/>
  <c r="E1218" i="3"/>
  <c r="E1219" i="3"/>
  <c r="G1219" i="3" s="1"/>
  <c r="E1220" i="3"/>
  <c r="E1221" i="3"/>
  <c r="E1222" i="3"/>
  <c r="E1223" i="3"/>
  <c r="E1224" i="3"/>
  <c r="G1224" i="3" s="1"/>
  <c r="E1225" i="3"/>
  <c r="E1226" i="3"/>
  <c r="G1226" i="3" s="1"/>
  <c r="E1227" i="3"/>
  <c r="G1227" i="3" s="1"/>
  <c r="E1228" i="3"/>
  <c r="E1229" i="3"/>
  <c r="E1230" i="3"/>
  <c r="G1230" i="3" s="1"/>
  <c r="E1231" i="3"/>
  <c r="G1231" i="3" s="1"/>
  <c r="E1232" i="3"/>
  <c r="E1233" i="3"/>
  <c r="G1233" i="3" s="1"/>
  <c r="E1234" i="3"/>
  <c r="E1235" i="3"/>
  <c r="G1235" i="3" s="1"/>
  <c r="E1236" i="3"/>
  <c r="E1237" i="3"/>
  <c r="E1238" i="3"/>
  <c r="E1239" i="3"/>
  <c r="E1240" i="3"/>
  <c r="E1241" i="3"/>
  <c r="E1242" i="3"/>
  <c r="E1243" i="3"/>
  <c r="E1244" i="3"/>
  <c r="E1245" i="3"/>
  <c r="E1246" i="3"/>
  <c r="E1247" i="3"/>
  <c r="E1248" i="3"/>
  <c r="E1249" i="3"/>
  <c r="E1250" i="3"/>
  <c r="E1251" i="3"/>
  <c r="E1252" i="3"/>
  <c r="G1252" i="3" s="1"/>
  <c r="E1253" i="3"/>
  <c r="E1254" i="3"/>
  <c r="E1255" i="3"/>
  <c r="E1256" i="3"/>
  <c r="G1256" i="3" s="1"/>
  <c r="E1257" i="3"/>
  <c r="G1257" i="3" s="1"/>
  <c r="J1257" i="3" s="1"/>
  <c r="D1256" i="6" s="1"/>
  <c r="E1258" i="3"/>
  <c r="G1258" i="3" s="1"/>
  <c r="E1259" i="3"/>
  <c r="E1260" i="3"/>
  <c r="E1261" i="3"/>
  <c r="G1261" i="3" s="1"/>
  <c r="E1262" i="3"/>
  <c r="E1263" i="3"/>
  <c r="E1264" i="3"/>
  <c r="G1264" i="3" s="1"/>
  <c r="E1265" i="3"/>
  <c r="E1266" i="3"/>
  <c r="E1267" i="3"/>
  <c r="G1267" i="3" s="1"/>
  <c r="E1268" i="3"/>
  <c r="E1269" i="3"/>
  <c r="E1270" i="3"/>
  <c r="E1271" i="3"/>
  <c r="E1272" i="3"/>
  <c r="E1273" i="3"/>
  <c r="E1274" i="3"/>
  <c r="E1275" i="3"/>
  <c r="G1275" i="3" s="1"/>
  <c r="E1276" i="3"/>
  <c r="E1277" i="3"/>
  <c r="E1278" i="3"/>
  <c r="E1279" i="3"/>
  <c r="E1280" i="3"/>
  <c r="G1280" i="3" s="1"/>
  <c r="E1281" i="3"/>
  <c r="G1281" i="3" s="1"/>
  <c r="E1282" i="3"/>
  <c r="E1283" i="3"/>
  <c r="E1284" i="3"/>
  <c r="E1285" i="3"/>
  <c r="E1286" i="3"/>
  <c r="E1287" i="3"/>
  <c r="E1288" i="3"/>
  <c r="E1289" i="3"/>
  <c r="E1290" i="3"/>
  <c r="E1291" i="3"/>
  <c r="E1292" i="3"/>
  <c r="E1293" i="3"/>
  <c r="G1293" i="3" s="1"/>
  <c r="E1294" i="3"/>
  <c r="E1295" i="3"/>
  <c r="E1296" i="3"/>
  <c r="G1296" i="3" s="1"/>
  <c r="E1297" i="3"/>
  <c r="E1298" i="3"/>
  <c r="E1299" i="3"/>
  <c r="G1299" i="3" s="1"/>
  <c r="E1300" i="3"/>
  <c r="E1301" i="3"/>
  <c r="E1302" i="3"/>
  <c r="G1302" i="3" s="1"/>
  <c r="E1303" i="3"/>
  <c r="G1303" i="3" s="1"/>
  <c r="E1304" i="3"/>
  <c r="E1305" i="3"/>
  <c r="E1306" i="3"/>
  <c r="E1307" i="3"/>
  <c r="E1308" i="3"/>
  <c r="E1309" i="3"/>
  <c r="E1310" i="3"/>
  <c r="E1311" i="3"/>
  <c r="E1312" i="3"/>
  <c r="G1312" i="3" s="1"/>
  <c r="E1313" i="3"/>
  <c r="E1314" i="3"/>
  <c r="E1315" i="3"/>
  <c r="E1316" i="3"/>
  <c r="E1317" i="3"/>
  <c r="E1318" i="3"/>
  <c r="E1319" i="3"/>
  <c r="E1320" i="3"/>
  <c r="E1321" i="3"/>
  <c r="E1322" i="3"/>
  <c r="E1323" i="3"/>
  <c r="E1324" i="3"/>
  <c r="E1325" i="3"/>
  <c r="E1326" i="3"/>
  <c r="E1327" i="3"/>
  <c r="E1328" i="3"/>
  <c r="E1329" i="3"/>
  <c r="E1330" i="3"/>
  <c r="E1331" i="3"/>
  <c r="G1331" i="3" s="1"/>
  <c r="E1332" i="3"/>
  <c r="E1333" i="3"/>
  <c r="E1334" i="3"/>
  <c r="E1335" i="3"/>
  <c r="G1335" i="3" s="1"/>
  <c r="E1336" i="3"/>
  <c r="E1337" i="3"/>
  <c r="E1338" i="3"/>
  <c r="E1339" i="3"/>
  <c r="E1340" i="3"/>
  <c r="E1341" i="3"/>
  <c r="E1342" i="3"/>
  <c r="E1343" i="3"/>
  <c r="E1344" i="3"/>
  <c r="G1344" i="3" s="1"/>
  <c r="E1345" i="3"/>
  <c r="G1345" i="3" s="1"/>
  <c r="E1346" i="3"/>
  <c r="G1346" i="3" s="1"/>
  <c r="E1347" i="3"/>
  <c r="G1347" i="3" s="1"/>
  <c r="E1348" i="3"/>
  <c r="G1348" i="3" s="1"/>
  <c r="E1349" i="3"/>
  <c r="E1350" i="3"/>
  <c r="E1351" i="3"/>
  <c r="G1351" i="3" s="1"/>
  <c r="E1352" i="3"/>
  <c r="E1353" i="3"/>
  <c r="E1354" i="3"/>
  <c r="E1355" i="3"/>
  <c r="G1355" i="3" s="1"/>
  <c r="E1356" i="3"/>
  <c r="G1356" i="3" s="1"/>
  <c r="E1357" i="3"/>
  <c r="G1357" i="3" s="1"/>
  <c r="E1358" i="3"/>
  <c r="E1359" i="3"/>
  <c r="E1360" i="3"/>
  <c r="E1361" i="3"/>
  <c r="E1362" i="3"/>
  <c r="E1363" i="3"/>
  <c r="E1364" i="3"/>
  <c r="E1365" i="3"/>
  <c r="E1366" i="3"/>
  <c r="G1366" i="3" s="1"/>
  <c r="E1367" i="3"/>
  <c r="G1367" i="3" s="1"/>
  <c r="E1368" i="3"/>
  <c r="G1368" i="3" s="1"/>
  <c r="E1369" i="3"/>
  <c r="G1369" i="3" s="1"/>
  <c r="E1370" i="3"/>
  <c r="E1371" i="3"/>
  <c r="E1372" i="3"/>
  <c r="E1373" i="3"/>
  <c r="E1374" i="3"/>
  <c r="E1375" i="3"/>
  <c r="E1376" i="3"/>
  <c r="G1376" i="3" s="1"/>
  <c r="E1377" i="3"/>
  <c r="G1377" i="3" s="1"/>
  <c r="E1378" i="3"/>
  <c r="E1379" i="3"/>
  <c r="E1380" i="3"/>
  <c r="G1380" i="3" s="1"/>
  <c r="E1381" i="3"/>
  <c r="G1381" i="3" s="1"/>
  <c r="E1382" i="3"/>
  <c r="G1382" i="3" s="1"/>
  <c r="E1383" i="3"/>
  <c r="E1384" i="3"/>
  <c r="G1384" i="3" s="1"/>
  <c r="E1385" i="3"/>
  <c r="G1385" i="3" s="1"/>
  <c r="E1386" i="3"/>
  <c r="G1386" i="3" s="1"/>
  <c r="E1387" i="3"/>
  <c r="G1387" i="3" s="1"/>
  <c r="E1388" i="3"/>
  <c r="E1389" i="3"/>
  <c r="E1390" i="3"/>
  <c r="G1390" i="3" s="1"/>
  <c r="E1391" i="3"/>
  <c r="E1392" i="3"/>
  <c r="E1393" i="3"/>
  <c r="G1393" i="3" s="1"/>
  <c r="E1394" i="3"/>
  <c r="E1395" i="3"/>
  <c r="G1395" i="3" s="1"/>
  <c r="E1396" i="3"/>
  <c r="E1397" i="3"/>
  <c r="E1398" i="3"/>
  <c r="E1399" i="3"/>
  <c r="E1400" i="3"/>
  <c r="E1401" i="3"/>
  <c r="E1402" i="3"/>
  <c r="E1403" i="3"/>
  <c r="E1404" i="3"/>
  <c r="E1405" i="3"/>
  <c r="E1406" i="3"/>
  <c r="E1407" i="3"/>
  <c r="E1408" i="3"/>
  <c r="G1408" i="3" s="1"/>
  <c r="E1409" i="3"/>
  <c r="G1409" i="3" s="1"/>
  <c r="E1410" i="3"/>
  <c r="G1410" i="3" s="1"/>
  <c r="E1411" i="3"/>
  <c r="G1411" i="3" s="1"/>
  <c r="E1412" i="3"/>
  <c r="G1412" i="3" s="1"/>
  <c r="E1413" i="3"/>
  <c r="G1413" i="3" s="1"/>
  <c r="E1414" i="3"/>
  <c r="G1414" i="3" s="1"/>
  <c r="E1415" i="3"/>
  <c r="G1415" i="3" s="1"/>
  <c r="E1416" i="3"/>
  <c r="E1417" i="3"/>
  <c r="E1418" i="3"/>
  <c r="G1418" i="3" s="1"/>
  <c r="E1419" i="3"/>
  <c r="E1420" i="3"/>
  <c r="E1421" i="3"/>
  <c r="G1421" i="3" s="1"/>
  <c r="E1422" i="3"/>
  <c r="E1423" i="3"/>
  <c r="E1424" i="3"/>
  <c r="E1425" i="3"/>
  <c r="E1426" i="3"/>
  <c r="G1426" i="3" s="1"/>
  <c r="E1427" i="3"/>
  <c r="G1427" i="3" s="1"/>
  <c r="E1428" i="3"/>
  <c r="E1429" i="3"/>
  <c r="E1430" i="3"/>
  <c r="E1431" i="3"/>
  <c r="E1432" i="3"/>
  <c r="E1433" i="3"/>
  <c r="E1434" i="3"/>
  <c r="E1435" i="3"/>
  <c r="E1436" i="3"/>
  <c r="E1437" i="3"/>
  <c r="E1438" i="3"/>
  <c r="E1439" i="3"/>
  <c r="E1440" i="3"/>
  <c r="E1441" i="3"/>
  <c r="E1442" i="3"/>
  <c r="E1443" i="3"/>
  <c r="G1443" i="3" s="1"/>
  <c r="E1444" i="3"/>
  <c r="G1444" i="3" s="1"/>
  <c r="E1445" i="3"/>
  <c r="G1445" i="3" s="1"/>
  <c r="E1446" i="3"/>
  <c r="G1446" i="3" s="1"/>
  <c r="E1447" i="3"/>
  <c r="G1447" i="3" s="1"/>
  <c r="E1448" i="3"/>
  <c r="E1449" i="3"/>
  <c r="E1450" i="3"/>
  <c r="G1450" i="3" s="1"/>
  <c r="E1451" i="3"/>
  <c r="G1451" i="3" s="1"/>
  <c r="E1452" i="3"/>
  <c r="E1453" i="3"/>
  <c r="G1453" i="3" s="1"/>
  <c r="E1454" i="3"/>
  <c r="G1454" i="3" s="1"/>
  <c r="E1455" i="3"/>
  <c r="E1456" i="3"/>
  <c r="E1457" i="3"/>
  <c r="G1457" i="3" s="1"/>
  <c r="E1458" i="3"/>
  <c r="E1459" i="3"/>
  <c r="E1460" i="3"/>
  <c r="E1461" i="3"/>
  <c r="E1462" i="3"/>
  <c r="G1462" i="3" s="1"/>
  <c r="E1463" i="3"/>
  <c r="G1463" i="3" s="1"/>
  <c r="E1464" i="3"/>
  <c r="E1465" i="3"/>
  <c r="E1466" i="3"/>
  <c r="E1467" i="3"/>
  <c r="E1468" i="3"/>
  <c r="E1469" i="3"/>
  <c r="E1470" i="3"/>
  <c r="E1471" i="3"/>
  <c r="E1472" i="3"/>
  <c r="G1472" i="3" s="1"/>
  <c r="E1473" i="3"/>
  <c r="G1473" i="3" s="1"/>
  <c r="E1474" i="3"/>
  <c r="G1474" i="3" s="1"/>
  <c r="E1475" i="3"/>
  <c r="G1475" i="3" s="1"/>
  <c r="E1476" i="3"/>
  <c r="E1477" i="3"/>
  <c r="E1478" i="3"/>
  <c r="E1479" i="3"/>
  <c r="G1479" i="3" s="1"/>
  <c r="E1480" i="3"/>
  <c r="G1480" i="3" s="1"/>
  <c r="E1481" i="3"/>
  <c r="E1482" i="3"/>
  <c r="E1483" i="3"/>
  <c r="E1484" i="3"/>
  <c r="E1485" i="3"/>
  <c r="E1486" i="3"/>
  <c r="E1487" i="3"/>
  <c r="E1488" i="3"/>
  <c r="E1489" i="3"/>
  <c r="E1490" i="3"/>
  <c r="E1491" i="3"/>
  <c r="E1492" i="3"/>
  <c r="E1493" i="3"/>
  <c r="E1494" i="3"/>
  <c r="G1494" i="3" s="1"/>
  <c r="E1495" i="3"/>
  <c r="E1496" i="3"/>
  <c r="E1497" i="3"/>
  <c r="E1498" i="3"/>
  <c r="E1499" i="3"/>
  <c r="E1500" i="3"/>
  <c r="E1501" i="3"/>
  <c r="E1502" i="3"/>
  <c r="E1503" i="3"/>
  <c r="E1504" i="3"/>
  <c r="G1504" i="3" s="1"/>
  <c r="B36" i="7"/>
  <c r="B35" i="7"/>
  <c r="N31" i="7"/>
  <c r="N30" i="7"/>
  <c r="N29" i="7"/>
  <c r="N28" i="7"/>
  <c r="N27" i="7"/>
  <c r="N26" i="7"/>
  <c r="N25" i="7"/>
  <c r="N24" i="7"/>
  <c r="N23" i="7"/>
  <c r="F31" i="7"/>
  <c r="F30" i="7"/>
  <c r="F29" i="7"/>
  <c r="F28" i="7"/>
  <c r="F27" i="7"/>
  <c r="F26" i="7"/>
  <c r="F25" i="7"/>
  <c r="F24" i="7"/>
  <c r="F23" i="7"/>
  <c r="N22" i="7"/>
  <c r="F22" i="7"/>
  <c r="J31" i="7"/>
  <c r="J30" i="7"/>
  <c r="J29" i="7"/>
  <c r="J28" i="7"/>
  <c r="J27" i="7"/>
  <c r="J26" i="7"/>
  <c r="J25" i="7"/>
  <c r="J24" i="7"/>
  <c r="J23" i="7"/>
  <c r="B31" i="7"/>
  <c r="B30" i="7"/>
  <c r="B29" i="7"/>
  <c r="B28" i="7"/>
  <c r="B27" i="7"/>
  <c r="B26" i="7"/>
  <c r="B25" i="7"/>
  <c r="B24" i="7"/>
  <c r="B23" i="7"/>
  <c r="J22" i="7"/>
  <c r="B22" i="7"/>
  <c r="W13" i="6"/>
  <c r="W12" i="6"/>
  <c r="W11" i="6"/>
  <c r="W10" i="6"/>
  <c r="W9" i="6"/>
  <c r="W8" i="6"/>
  <c r="W7" i="6"/>
  <c r="W6" i="6"/>
  <c r="W5" i="6"/>
  <c r="W4" i="6"/>
  <c r="N303" i="6"/>
  <c r="N302" i="6"/>
  <c r="N301" i="6"/>
  <c r="N300" i="6"/>
  <c r="N299" i="6"/>
  <c r="N298" i="6"/>
  <c r="N297" i="6"/>
  <c r="N296" i="6"/>
  <c r="N295" i="6"/>
  <c r="N294" i="6"/>
  <c r="N293" i="6"/>
  <c r="O293" i="6" s="1"/>
  <c r="N292" i="6"/>
  <c r="N291" i="6"/>
  <c r="N290" i="6"/>
  <c r="N289" i="6"/>
  <c r="N288" i="6"/>
  <c r="N287" i="6"/>
  <c r="N286" i="6"/>
  <c r="N285" i="6"/>
  <c r="N284" i="6"/>
  <c r="N283" i="6"/>
  <c r="N282" i="6"/>
  <c r="N281" i="6"/>
  <c r="N280" i="6"/>
  <c r="N279" i="6"/>
  <c r="N278" i="6"/>
  <c r="N277" i="6"/>
  <c r="O277" i="6" s="1"/>
  <c r="N276" i="6"/>
  <c r="N275" i="6"/>
  <c r="O275" i="6" s="1"/>
  <c r="N274" i="6"/>
  <c r="N273" i="6"/>
  <c r="N272" i="6"/>
  <c r="N271" i="6"/>
  <c r="N270" i="6"/>
  <c r="N269" i="6"/>
  <c r="N268" i="6"/>
  <c r="N267" i="6"/>
  <c r="N266" i="6"/>
  <c r="N265" i="6"/>
  <c r="N264" i="6"/>
  <c r="N263" i="6"/>
  <c r="N262" i="6"/>
  <c r="N261" i="6"/>
  <c r="O261" i="6" s="1"/>
  <c r="N260" i="6"/>
  <c r="N259" i="6"/>
  <c r="N258" i="6"/>
  <c r="N257" i="6"/>
  <c r="N256" i="6"/>
  <c r="N255" i="6"/>
  <c r="N254" i="6"/>
  <c r="N253" i="6"/>
  <c r="N252" i="6"/>
  <c r="N251" i="6"/>
  <c r="N250" i="6"/>
  <c r="N249" i="6"/>
  <c r="N248" i="6"/>
  <c r="N247" i="6"/>
  <c r="N246" i="6"/>
  <c r="N245" i="6"/>
  <c r="O245" i="6" s="1"/>
  <c r="N244" i="6"/>
  <c r="N243" i="6"/>
  <c r="O243" i="6" s="1"/>
  <c r="N242" i="6"/>
  <c r="N241" i="6"/>
  <c r="N240" i="6"/>
  <c r="N239" i="6"/>
  <c r="N238" i="6"/>
  <c r="N237" i="6"/>
  <c r="N236" i="6"/>
  <c r="N235" i="6"/>
  <c r="N234" i="6"/>
  <c r="N233" i="6"/>
  <c r="N232" i="6"/>
  <c r="N231" i="6"/>
  <c r="N230" i="6"/>
  <c r="N229" i="6"/>
  <c r="O229" i="6" s="1"/>
  <c r="N228" i="6"/>
  <c r="N227" i="6"/>
  <c r="N226" i="6"/>
  <c r="N225" i="6"/>
  <c r="N224" i="6"/>
  <c r="O224" i="6" s="1"/>
  <c r="N223" i="6"/>
  <c r="N222" i="6"/>
  <c r="N221" i="6"/>
  <c r="N220" i="6"/>
  <c r="N219" i="6"/>
  <c r="N218" i="6"/>
  <c r="N217" i="6"/>
  <c r="N216" i="6"/>
  <c r="N215" i="6"/>
  <c r="N214" i="6"/>
  <c r="N213" i="6"/>
  <c r="O213" i="6" s="1"/>
  <c r="N212" i="6"/>
  <c r="N211" i="6"/>
  <c r="N210" i="6"/>
  <c r="N209" i="6"/>
  <c r="N208" i="6"/>
  <c r="N207" i="6"/>
  <c r="N206" i="6"/>
  <c r="N205" i="6"/>
  <c r="N204" i="6"/>
  <c r="N203" i="6"/>
  <c r="N202" i="6"/>
  <c r="N201" i="6"/>
  <c r="N200" i="6"/>
  <c r="N199" i="6"/>
  <c r="N198" i="6"/>
  <c r="N197" i="6"/>
  <c r="O197" i="6" s="1"/>
  <c r="N196" i="6"/>
  <c r="N195" i="6"/>
  <c r="N194" i="6"/>
  <c r="N193" i="6"/>
  <c r="N192" i="6"/>
  <c r="N191" i="6"/>
  <c r="N190" i="6"/>
  <c r="N189" i="6"/>
  <c r="N188" i="6"/>
  <c r="N187" i="6"/>
  <c r="N186" i="6"/>
  <c r="N185" i="6"/>
  <c r="N184" i="6"/>
  <c r="N183" i="6"/>
  <c r="N182" i="6"/>
  <c r="N181" i="6"/>
  <c r="O181" i="6" s="1"/>
  <c r="N180" i="6"/>
  <c r="N179" i="6"/>
  <c r="N178" i="6"/>
  <c r="N177" i="6"/>
  <c r="N176" i="6"/>
  <c r="N175" i="6"/>
  <c r="N174" i="6"/>
  <c r="N173" i="6"/>
  <c r="N172" i="6"/>
  <c r="N171" i="6"/>
  <c r="N170" i="6"/>
  <c r="N169" i="6"/>
  <c r="N168" i="6"/>
  <c r="N167" i="6"/>
  <c r="N166" i="6"/>
  <c r="N165" i="6"/>
  <c r="O165" i="6" s="1"/>
  <c r="N164" i="6"/>
  <c r="N163" i="6"/>
  <c r="N162" i="6"/>
  <c r="N161" i="6"/>
  <c r="N160" i="6"/>
  <c r="O160" i="6" s="1"/>
  <c r="N159" i="6"/>
  <c r="N158" i="6"/>
  <c r="N157" i="6"/>
  <c r="N156" i="6"/>
  <c r="N155" i="6"/>
  <c r="N154" i="6"/>
  <c r="N153" i="6"/>
  <c r="N152" i="6"/>
  <c r="N151" i="6"/>
  <c r="N150" i="6"/>
  <c r="N149" i="6"/>
  <c r="O149" i="6" s="1"/>
  <c r="N148" i="6"/>
  <c r="N147" i="6"/>
  <c r="N146" i="6"/>
  <c r="N145" i="6"/>
  <c r="N144" i="6"/>
  <c r="O144" i="6" s="1"/>
  <c r="N143" i="6"/>
  <c r="N142" i="6"/>
  <c r="N141" i="6"/>
  <c r="N140" i="6"/>
  <c r="N139" i="6"/>
  <c r="N138" i="6"/>
  <c r="N137" i="6"/>
  <c r="O137" i="6" s="1"/>
  <c r="N136" i="6"/>
  <c r="N135" i="6"/>
  <c r="N134" i="6"/>
  <c r="N133" i="6"/>
  <c r="O133" i="6" s="1"/>
  <c r="N132" i="6"/>
  <c r="N131" i="6"/>
  <c r="N130" i="6"/>
  <c r="N129" i="6"/>
  <c r="N128" i="6"/>
  <c r="N127" i="6"/>
  <c r="N126" i="6"/>
  <c r="N125" i="6"/>
  <c r="N124" i="6"/>
  <c r="N123" i="6"/>
  <c r="N122" i="6"/>
  <c r="N121" i="6"/>
  <c r="N120" i="6"/>
  <c r="N119" i="6"/>
  <c r="N118" i="6"/>
  <c r="N117" i="6"/>
  <c r="O117" i="6" s="1"/>
  <c r="N116" i="6"/>
  <c r="N115" i="6"/>
  <c r="N114" i="6"/>
  <c r="N113" i="6"/>
  <c r="N112" i="6"/>
  <c r="O112" i="6" s="1"/>
  <c r="N111" i="6"/>
  <c r="N110" i="6"/>
  <c r="N109" i="6"/>
  <c r="N108" i="6"/>
  <c r="N107" i="6"/>
  <c r="N106" i="6"/>
  <c r="N105" i="6"/>
  <c r="N104" i="6"/>
  <c r="N103" i="6"/>
  <c r="N102" i="6"/>
  <c r="N101" i="6"/>
  <c r="O101" i="6" s="1"/>
  <c r="N100" i="6"/>
  <c r="N99" i="6"/>
  <c r="N98" i="6"/>
  <c r="N97" i="6"/>
  <c r="N96" i="6"/>
  <c r="O96" i="6" s="1"/>
  <c r="N95" i="6"/>
  <c r="N94" i="6"/>
  <c r="N93" i="6"/>
  <c r="N92" i="6"/>
  <c r="N91" i="6"/>
  <c r="N90" i="6"/>
  <c r="N89" i="6"/>
  <c r="O89" i="6" s="1"/>
  <c r="N88" i="6"/>
  <c r="N87" i="6"/>
  <c r="N86" i="6"/>
  <c r="N85" i="6"/>
  <c r="O85" i="6" s="1"/>
  <c r="N84" i="6"/>
  <c r="N83" i="6"/>
  <c r="N82" i="6"/>
  <c r="N81" i="6"/>
  <c r="N80" i="6"/>
  <c r="O80" i="6" s="1"/>
  <c r="N79" i="6"/>
  <c r="N78" i="6"/>
  <c r="N77" i="6"/>
  <c r="N76" i="6"/>
  <c r="N75" i="6"/>
  <c r="N74" i="6"/>
  <c r="N73" i="6"/>
  <c r="N72" i="6"/>
  <c r="N71" i="6"/>
  <c r="N70" i="6"/>
  <c r="N69" i="6"/>
  <c r="N68" i="6"/>
  <c r="N67" i="6"/>
  <c r="N66" i="6"/>
  <c r="N65" i="6"/>
  <c r="N64" i="6"/>
  <c r="O64" i="6" s="1"/>
  <c r="N63" i="6"/>
  <c r="N62" i="6"/>
  <c r="N61" i="6"/>
  <c r="N60" i="6"/>
  <c r="N59" i="6"/>
  <c r="N58" i="6"/>
  <c r="N57" i="6"/>
  <c r="O57" i="6" s="1"/>
  <c r="N56" i="6"/>
  <c r="N55" i="6"/>
  <c r="N54" i="6"/>
  <c r="N53" i="6"/>
  <c r="O53" i="6" s="1"/>
  <c r="N52" i="6"/>
  <c r="N51" i="6"/>
  <c r="O51" i="6" s="1"/>
  <c r="N50" i="6"/>
  <c r="N49" i="6"/>
  <c r="N48" i="6"/>
  <c r="O48" i="6" s="1"/>
  <c r="N47" i="6"/>
  <c r="N46" i="6"/>
  <c r="N45" i="6"/>
  <c r="N44" i="6"/>
  <c r="N43" i="6"/>
  <c r="N42" i="6"/>
  <c r="N41" i="6"/>
  <c r="N40" i="6"/>
  <c r="N39" i="6"/>
  <c r="N38" i="6"/>
  <c r="N37" i="6"/>
  <c r="O37" i="6" s="1"/>
  <c r="N36" i="6"/>
  <c r="N35" i="6"/>
  <c r="N34" i="6"/>
  <c r="N33" i="6"/>
  <c r="N32" i="6"/>
  <c r="N31" i="6"/>
  <c r="N30" i="6"/>
  <c r="N29" i="6"/>
  <c r="N28" i="6"/>
  <c r="N27" i="6"/>
  <c r="N26" i="6"/>
  <c r="N25" i="6"/>
  <c r="N24" i="6"/>
  <c r="N23" i="6"/>
  <c r="N22" i="6"/>
  <c r="N21" i="6"/>
  <c r="O21" i="6" s="1"/>
  <c r="N20" i="6"/>
  <c r="N19" i="6"/>
  <c r="N18" i="6"/>
  <c r="N17" i="6"/>
  <c r="N16" i="6"/>
  <c r="N15" i="6"/>
  <c r="N14" i="6"/>
  <c r="N13" i="6"/>
  <c r="N12" i="6"/>
  <c r="N11" i="6"/>
  <c r="N10" i="6"/>
  <c r="N9" i="6"/>
  <c r="N8" i="6"/>
  <c r="N7" i="6"/>
  <c r="N6" i="6"/>
  <c r="N5" i="6"/>
  <c r="O5" i="6" s="1"/>
  <c r="N4" i="6"/>
  <c r="B3603" i="6"/>
  <c r="A3603" i="6"/>
  <c r="G3603" i="6" s="1"/>
  <c r="B3602" i="6"/>
  <c r="A3602" i="6"/>
  <c r="G3602" i="6" s="1"/>
  <c r="B3601" i="6"/>
  <c r="A3601" i="6"/>
  <c r="G3601" i="6" s="1"/>
  <c r="B3600" i="6"/>
  <c r="A3600" i="6"/>
  <c r="G3600" i="6" s="1"/>
  <c r="B3599" i="6"/>
  <c r="A3599" i="6"/>
  <c r="B3598" i="6"/>
  <c r="A3598" i="6"/>
  <c r="G3598" i="6" s="1"/>
  <c r="B3597" i="6"/>
  <c r="A3597" i="6"/>
  <c r="G3597" i="6" s="1"/>
  <c r="B3596" i="6"/>
  <c r="A3596" i="6"/>
  <c r="G3596" i="6" s="1"/>
  <c r="B3595" i="6"/>
  <c r="A3595" i="6"/>
  <c r="G3595" i="6" s="1"/>
  <c r="B3594" i="6"/>
  <c r="A3594" i="6"/>
  <c r="B3593" i="6"/>
  <c r="A3593" i="6"/>
  <c r="G3593" i="6" s="1"/>
  <c r="B3592" i="6"/>
  <c r="A3592" i="6"/>
  <c r="G3592" i="6" s="1"/>
  <c r="B3591" i="6"/>
  <c r="A3591" i="6"/>
  <c r="G3591" i="6" s="1"/>
  <c r="B3590" i="6"/>
  <c r="A3590" i="6"/>
  <c r="G3590" i="6" s="1"/>
  <c r="B3589" i="6"/>
  <c r="A3589" i="6"/>
  <c r="G3589" i="6" s="1"/>
  <c r="B3588" i="6"/>
  <c r="A3588" i="6"/>
  <c r="G3588" i="6" s="1"/>
  <c r="B3587" i="6"/>
  <c r="A3587" i="6"/>
  <c r="G3587" i="6" s="1"/>
  <c r="B3586" i="6"/>
  <c r="A3586" i="6"/>
  <c r="B3585" i="6"/>
  <c r="A3585" i="6"/>
  <c r="B3584" i="6"/>
  <c r="A3584" i="6"/>
  <c r="G3584" i="6" s="1"/>
  <c r="B3583" i="6"/>
  <c r="A3583" i="6"/>
  <c r="G3583" i="6" s="1"/>
  <c r="B3582" i="6"/>
  <c r="A3582" i="6"/>
  <c r="G3582" i="6" s="1"/>
  <c r="B3581" i="6"/>
  <c r="A3581" i="6"/>
  <c r="G3581" i="6" s="1"/>
  <c r="B3580" i="6"/>
  <c r="A3580" i="6"/>
  <c r="G3580" i="6" s="1"/>
  <c r="B3579" i="6"/>
  <c r="A3579" i="6"/>
  <c r="G3579" i="6" s="1"/>
  <c r="B3578" i="6"/>
  <c r="A3578" i="6"/>
  <c r="G3578" i="6" s="1"/>
  <c r="B3577" i="6"/>
  <c r="A3577" i="6"/>
  <c r="B3576" i="6"/>
  <c r="A3576" i="6"/>
  <c r="G3576" i="6" s="1"/>
  <c r="B3575" i="6"/>
  <c r="A3575" i="6"/>
  <c r="G3575" i="6" s="1"/>
  <c r="B3574" i="6"/>
  <c r="A3574" i="6"/>
  <c r="G3574" i="6" s="1"/>
  <c r="B3573" i="6"/>
  <c r="A3573" i="6"/>
  <c r="B3572" i="6"/>
  <c r="A3572" i="6"/>
  <c r="B3571" i="6"/>
  <c r="A3571" i="6"/>
  <c r="B3570" i="6"/>
  <c r="A3570" i="6"/>
  <c r="G3570" i="6" s="1"/>
  <c r="B3569" i="6"/>
  <c r="A3569" i="6"/>
  <c r="G3569" i="6" s="1"/>
  <c r="B3568" i="6"/>
  <c r="A3568" i="6"/>
  <c r="G3568" i="6" s="1"/>
  <c r="B3567" i="6"/>
  <c r="A3567" i="6"/>
  <c r="B3566" i="6"/>
  <c r="A3566" i="6"/>
  <c r="G3566" i="6" s="1"/>
  <c r="B3565" i="6"/>
  <c r="A3565" i="6"/>
  <c r="G3565" i="6" s="1"/>
  <c r="B3564" i="6"/>
  <c r="A3564" i="6"/>
  <c r="G3564" i="6" s="1"/>
  <c r="B3563" i="6"/>
  <c r="A3563" i="6"/>
  <c r="G3563" i="6" s="1"/>
  <c r="B3562" i="6"/>
  <c r="A3562" i="6"/>
  <c r="B3561" i="6"/>
  <c r="A3561" i="6"/>
  <c r="B3560" i="6"/>
  <c r="A3560" i="6"/>
  <c r="G3560" i="6" s="1"/>
  <c r="B3559" i="6"/>
  <c r="A3559" i="6"/>
  <c r="G3559" i="6" s="1"/>
  <c r="B3558" i="6"/>
  <c r="A3558" i="6"/>
  <c r="G3558" i="6" s="1"/>
  <c r="B3557" i="6"/>
  <c r="A3557" i="6"/>
  <c r="G3557" i="6" s="1"/>
  <c r="B3556" i="6"/>
  <c r="A3556" i="6"/>
  <c r="G3556" i="6" s="1"/>
  <c r="B3555" i="6"/>
  <c r="A3555" i="6"/>
  <c r="B3554" i="6"/>
  <c r="A3554" i="6"/>
  <c r="B3553" i="6"/>
  <c r="A3553" i="6"/>
  <c r="B3552" i="6"/>
  <c r="A3552" i="6"/>
  <c r="B3551" i="6"/>
  <c r="A3551" i="6"/>
  <c r="G3551" i="6" s="1"/>
  <c r="B3550" i="6"/>
  <c r="A3550" i="6"/>
  <c r="G3550" i="6" s="1"/>
  <c r="B3549" i="6"/>
  <c r="A3549" i="6"/>
  <c r="G3549" i="6" s="1"/>
  <c r="B3548" i="6"/>
  <c r="A3548" i="6"/>
  <c r="B3547" i="6"/>
  <c r="A3547" i="6"/>
  <c r="B3546" i="6"/>
  <c r="A3546" i="6"/>
  <c r="G3546" i="6" s="1"/>
  <c r="B3545" i="6"/>
  <c r="A3545" i="6"/>
  <c r="B3544" i="6"/>
  <c r="A3544" i="6"/>
  <c r="G3544" i="6" s="1"/>
  <c r="B3543" i="6"/>
  <c r="A3543" i="6"/>
  <c r="G3543" i="6" s="1"/>
  <c r="B3542" i="6"/>
  <c r="A3542" i="6"/>
  <c r="G3542" i="6" s="1"/>
  <c r="B3541" i="6"/>
  <c r="A3541" i="6"/>
  <c r="B3540" i="6"/>
  <c r="A3540" i="6"/>
  <c r="G3540" i="6" s="1"/>
  <c r="B3539" i="6"/>
  <c r="A3539" i="6"/>
  <c r="G3539" i="6" s="1"/>
  <c r="B3538" i="6"/>
  <c r="A3538" i="6"/>
  <c r="B3537" i="6"/>
  <c r="A3537" i="6"/>
  <c r="G3537" i="6" s="1"/>
  <c r="B3536" i="6"/>
  <c r="A3536" i="6"/>
  <c r="G3536" i="6" s="1"/>
  <c r="B3535" i="6"/>
  <c r="A3535" i="6"/>
  <c r="G3535" i="6" s="1"/>
  <c r="B3534" i="6"/>
  <c r="A3534" i="6"/>
  <c r="G3534" i="6" s="1"/>
  <c r="B3533" i="6"/>
  <c r="A3533" i="6"/>
  <c r="G3533" i="6" s="1"/>
  <c r="B3532" i="6"/>
  <c r="A3532" i="6"/>
  <c r="B3531" i="6"/>
  <c r="A3531" i="6"/>
  <c r="G3531" i="6" s="1"/>
  <c r="B3530" i="6"/>
  <c r="A3530" i="6"/>
  <c r="G3530" i="6" s="1"/>
  <c r="B3529" i="6"/>
  <c r="A3529" i="6"/>
  <c r="G3529" i="6" s="1"/>
  <c r="B3528" i="6"/>
  <c r="A3528" i="6"/>
  <c r="G3528" i="6" s="1"/>
  <c r="B3527" i="6"/>
  <c r="A3527" i="6"/>
  <c r="G3527" i="6" s="1"/>
  <c r="B3526" i="6"/>
  <c r="A3526" i="6"/>
  <c r="B3525" i="6"/>
  <c r="A3525" i="6"/>
  <c r="G3525" i="6" s="1"/>
  <c r="B3524" i="6"/>
  <c r="A3524" i="6"/>
  <c r="G3524" i="6" s="1"/>
  <c r="B3523" i="6"/>
  <c r="A3523" i="6"/>
  <c r="B3522" i="6"/>
  <c r="A3522" i="6"/>
  <c r="G3522" i="6" s="1"/>
  <c r="B3521" i="6"/>
  <c r="A3521" i="6"/>
  <c r="B3520" i="6"/>
  <c r="A3520" i="6"/>
  <c r="G3520" i="6" s="1"/>
  <c r="B3519" i="6"/>
  <c r="A3519" i="6"/>
  <c r="G3519" i="6" s="1"/>
  <c r="B3518" i="6"/>
  <c r="A3518" i="6"/>
  <c r="G3518" i="6" s="1"/>
  <c r="B3517" i="6"/>
  <c r="A3517" i="6"/>
  <c r="G3517" i="6" s="1"/>
  <c r="B3516" i="6"/>
  <c r="A3516" i="6"/>
  <c r="G3516" i="6" s="1"/>
  <c r="B3515" i="6"/>
  <c r="A3515" i="6"/>
  <c r="G3515" i="6" s="1"/>
  <c r="B3514" i="6"/>
  <c r="A3514" i="6"/>
  <c r="G3514" i="6" s="1"/>
  <c r="B3513" i="6"/>
  <c r="A3513" i="6"/>
  <c r="B3512" i="6"/>
  <c r="A3512" i="6"/>
  <c r="G3512" i="6" s="1"/>
  <c r="B3511" i="6"/>
  <c r="A3511" i="6"/>
  <c r="G3511" i="6" s="1"/>
  <c r="C3510" i="6"/>
  <c r="B3510" i="6"/>
  <c r="A3510" i="6"/>
  <c r="G3510" i="6" s="1"/>
  <c r="B3509" i="6"/>
  <c r="A3509" i="6"/>
  <c r="B3508" i="6"/>
  <c r="A3508" i="6"/>
  <c r="B3507" i="6"/>
  <c r="A3507" i="6"/>
  <c r="G3507" i="6" s="1"/>
  <c r="B3506" i="6"/>
  <c r="A3506" i="6"/>
  <c r="B3505" i="6"/>
  <c r="A3505" i="6"/>
  <c r="G3505" i="6" s="1"/>
  <c r="B3504" i="6"/>
  <c r="A3504" i="6"/>
  <c r="B3503" i="6"/>
  <c r="A3503" i="6"/>
  <c r="C3503" i="6" s="1"/>
  <c r="B3502" i="6"/>
  <c r="A3502" i="6"/>
  <c r="G3502" i="6" s="1"/>
  <c r="B3501" i="6"/>
  <c r="A3501" i="6"/>
  <c r="G3501" i="6" s="1"/>
  <c r="B3500" i="6"/>
  <c r="A3500" i="6"/>
  <c r="B3499" i="6"/>
  <c r="A3499" i="6"/>
  <c r="G3499" i="6" s="1"/>
  <c r="B3498" i="6"/>
  <c r="A3498" i="6"/>
  <c r="G3498" i="6" s="1"/>
  <c r="B3497" i="6"/>
  <c r="A3497" i="6"/>
  <c r="B3496" i="6"/>
  <c r="A3496" i="6"/>
  <c r="G3496" i="6" s="1"/>
  <c r="B3495" i="6"/>
  <c r="A3495" i="6"/>
  <c r="G3495" i="6" s="1"/>
  <c r="B3494" i="6"/>
  <c r="A3494" i="6"/>
  <c r="G3494" i="6" s="1"/>
  <c r="B3493" i="6"/>
  <c r="A3493" i="6"/>
  <c r="G3493" i="6" s="1"/>
  <c r="B3492" i="6"/>
  <c r="A3492" i="6"/>
  <c r="B3491" i="6"/>
  <c r="A3491" i="6"/>
  <c r="B3490" i="6"/>
  <c r="A3490" i="6"/>
  <c r="G3490" i="6" s="1"/>
  <c r="B3489" i="6"/>
  <c r="A3489" i="6"/>
  <c r="B3488" i="6"/>
  <c r="A3488" i="6"/>
  <c r="G3488" i="6" s="1"/>
  <c r="B3487" i="6"/>
  <c r="A3487" i="6"/>
  <c r="G3487" i="6" s="1"/>
  <c r="B3486" i="6"/>
  <c r="A3486" i="6"/>
  <c r="G3486" i="6" s="1"/>
  <c r="G3485" i="6"/>
  <c r="B3485" i="6"/>
  <c r="A3485" i="6"/>
  <c r="B3484" i="6"/>
  <c r="A3484" i="6"/>
  <c r="B3483" i="6"/>
  <c r="A3483" i="6"/>
  <c r="G3483" i="6" s="1"/>
  <c r="B3482" i="6"/>
  <c r="A3482" i="6"/>
  <c r="G3482" i="6" s="1"/>
  <c r="B3481" i="6"/>
  <c r="A3481" i="6"/>
  <c r="B3480" i="6"/>
  <c r="A3480" i="6"/>
  <c r="G3480" i="6" s="1"/>
  <c r="B3479" i="6"/>
  <c r="A3479" i="6"/>
  <c r="B3478" i="6"/>
  <c r="A3478" i="6"/>
  <c r="B3477" i="6"/>
  <c r="A3477" i="6"/>
  <c r="B3476" i="6"/>
  <c r="A3476" i="6"/>
  <c r="G3476" i="6" s="1"/>
  <c r="B3475" i="6"/>
  <c r="A3475" i="6"/>
  <c r="G3475" i="6" s="1"/>
  <c r="B3474" i="6"/>
  <c r="A3474" i="6"/>
  <c r="B3473" i="6"/>
  <c r="A3473" i="6"/>
  <c r="G3473" i="6" s="1"/>
  <c r="B3472" i="6"/>
  <c r="A3472" i="6"/>
  <c r="B3471" i="6"/>
  <c r="A3471" i="6"/>
  <c r="G3471" i="6" s="1"/>
  <c r="B3470" i="6"/>
  <c r="A3470" i="6"/>
  <c r="G3470" i="6" s="1"/>
  <c r="B3469" i="6"/>
  <c r="A3469" i="6"/>
  <c r="B3468" i="6"/>
  <c r="A3468" i="6"/>
  <c r="B3467" i="6"/>
  <c r="A3467" i="6"/>
  <c r="G3467" i="6" s="1"/>
  <c r="B3466" i="6"/>
  <c r="A3466" i="6"/>
  <c r="G3466" i="6" s="1"/>
  <c r="B3465" i="6"/>
  <c r="A3465" i="6"/>
  <c r="G3465" i="6" s="1"/>
  <c r="B3464" i="6"/>
  <c r="A3464" i="6"/>
  <c r="G3464" i="6" s="1"/>
  <c r="B3463" i="6"/>
  <c r="A3463" i="6"/>
  <c r="G3463" i="6" s="1"/>
  <c r="B3462" i="6"/>
  <c r="A3462" i="6"/>
  <c r="G3462" i="6" s="1"/>
  <c r="B3461" i="6"/>
  <c r="A3461" i="6"/>
  <c r="B3460" i="6"/>
  <c r="A3460" i="6"/>
  <c r="B3459" i="6"/>
  <c r="A3459" i="6"/>
  <c r="G3459" i="6" s="1"/>
  <c r="B3458" i="6"/>
  <c r="A3458" i="6"/>
  <c r="G3458" i="6" s="1"/>
  <c r="B3457" i="6"/>
  <c r="A3457" i="6"/>
  <c r="B3456" i="6"/>
  <c r="A3456" i="6"/>
  <c r="G3456" i="6" s="1"/>
  <c r="B3455" i="6"/>
  <c r="A3455" i="6"/>
  <c r="B3454" i="6"/>
  <c r="A3454" i="6"/>
  <c r="G3454" i="6" s="1"/>
  <c r="B3453" i="6"/>
  <c r="A3453" i="6"/>
  <c r="G3453" i="6" s="1"/>
  <c r="B3452" i="6"/>
  <c r="A3452" i="6"/>
  <c r="G3452" i="6" s="1"/>
  <c r="B3451" i="6"/>
  <c r="A3451" i="6"/>
  <c r="G3451" i="6" s="1"/>
  <c r="B3450" i="6"/>
  <c r="A3450" i="6"/>
  <c r="G3450" i="6" s="1"/>
  <c r="B3449" i="6"/>
  <c r="A3449" i="6"/>
  <c r="G3449" i="6" s="1"/>
  <c r="B3448" i="6"/>
  <c r="A3448" i="6"/>
  <c r="G3448" i="6" s="1"/>
  <c r="B3447" i="6"/>
  <c r="A3447" i="6"/>
  <c r="G3447" i="6" s="1"/>
  <c r="B3446" i="6"/>
  <c r="A3446" i="6"/>
  <c r="G3446" i="6" s="1"/>
  <c r="B3445" i="6"/>
  <c r="A3445" i="6"/>
  <c r="B3444" i="6"/>
  <c r="A3444" i="6"/>
  <c r="B3443" i="6"/>
  <c r="A3443" i="6"/>
  <c r="G3443" i="6" s="1"/>
  <c r="B3442" i="6"/>
  <c r="A3442" i="6"/>
  <c r="G3442" i="6" s="1"/>
  <c r="B3441" i="6"/>
  <c r="A3441" i="6"/>
  <c r="G3441" i="6" s="1"/>
  <c r="B3440" i="6"/>
  <c r="A3440" i="6"/>
  <c r="B3439" i="6"/>
  <c r="A3439" i="6"/>
  <c r="G3439" i="6" s="1"/>
  <c r="B3438" i="6"/>
  <c r="A3438" i="6"/>
  <c r="G3438" i="6" s="1"/>
  <c r="B3437" i="6"/>
  <c r="A3437" i="6"/>
  <c r="B3436" i="6"/>
  <c r="A3436" i="6"/>
  <c r="B3435" i="6"/>
  <c r="A3435" i="6"/>
  <c r="G3435" i="6" s="1"/>
  <c r="B3434" i="6"/>
  <c r="A3434" i="6"/>
  <c r="B3433" i="6"/>
  <c r="A3433" i="6"/>
  <c r="B3432" i="6"/>
  <c r="A3432" i="6"/>
  <c r="G3432" i="6" s="1"/>
  <c r="B3431" i="6"/>
  <c r="A3431" i="6"/>
  <c r="B3430" i="6"/>
  <c r="A3430" i="6"/>
  <c r="G3430" i="6" s="1"/>
  <c r="B3429" i="6"/>
  <c r="A3429" i="6"/>
  <c r="G3429" i="6" s="1"/>
  <c r="B3428" i="6"/>
  <c r="A3428" i="6"/>
  <c r="B3427" i="6"/>
  <c r="A3427" i="6"/>
  <c r="G3427" i="6" s="1"/>
  <c r="B3426" i="6"/>
  <c r="A3426" i="6"/>
  <c r="G3426" i="6" s="1"/>
  <c r="B3425" i="6"/>
  <c r="A3425" i="6"/>
  <c r="B3424" i="6"/>
  <c r="A3424" i="6"/>
  <c r="G3424" i="6" s="1"/>
  <c r="B3423" i="6"/>
  <c r="A3423" i="6"/>
  <c r="G3423" i="6" s="1"/>
  <c r="B3422" i="6"/>
  <c r="A3422" i="6"/>
  <c r="G3422" i="6" s="1"/>
  <c r="B3421" i="6"/>
  <c r="A3421" i="6"/>
  <c r="G3421" i="6" s="1"/>
  <c r="B3420" i="6"/>
  <c r="A3420" i="6"/>
  <c r="B3419" i="6"/>
  <c r="A3419" i="6"/>
  <c r="G3419" i="6" s="1"/>
  <c r="B3418" i="6"/>
  <c r="A3418" i="6"/>
  <c r="G3418" i="6" s="1"/>
  <c r="B3417" i="6"/>
  <c r="A3417" i="6"/>
  <c r="G3417" i="6" s="1"/>
  <c r="B3416" i="6"/>
  <c r="A3416" i="6"/>
  <c r="G3416" i="6" s="1"/>
  <c r="B3415" i="6"/>
  <c r="A3415" i="6"/>
  <c r="G3415" i="6" s="1"/>
  <c r="B3414" i="6"/>
  <c r="A3414" i="6"/>
  <c r="G3414" i="6" s="1"/>
  <c r="B3413" i="6"/>
  <c r="A3413" i="6"/>
  <c r="B3412" i="6"/>
  <c r="A3412" i="6"/>
  <c r="G3412" i="6" s="1"/>
  <c r="B3411" i="6"/>
  <c r="A3411" i="6"/>
  <c r="G3411" i="6" s="1"/>
  <c r="B3410" i="6"/>
  <c r="A3410" i="6"/>
  <c r="G3410" i="6" s="1"/>
  <c r="B3409" i="6"/>
  <c r="A3409" i="6"/>
  <c r="G3409" i="6" s="1"/>
  <c r="B3408" i="6"/>
  <c r="A3408" i="6"/>
  <c r="B3407" i="6"/>
  <c r="A3407" i="6"/>
  <c r="G3407" i="6" s="1"/>
  <c r="B3406" i="6"/>
  <c r="A3406" i="6"/>
  <c r="G3406" i="6" s="1"/>
  <c r="B3405" i="6"/>
  <c r="A3405" i="6"/>
  <c r="B3404" i="6"/>
  <c r="A3404" i="6"/>
  <c r="G3404" i="6" s="1"/>
  <c r="B3403" i="6"/>
  <c r="A3403" i="6"/>
  <c r="B3402" i="6"/>
  <c r="A3402" i="6"/>
  <c r="G3402" i="6" s="1"/>
  <c r="B3401" i="6"/>
  <c r="A3401" i="6"/>
  <c r="B3400" i="6"/>
  <c r="A3400" i="6"/>
  <c r="G3400" i="6" s="1"/>
  <c r="B3399" i="6"/>
  <c r="A3399" i="6"/>
  <c r="B3398" i="6"/>
  <c r="A3398" i="6"/>
  <c r="B3397" i="6"/>
  <c r="A3397" i="6"/>
  <c r="B3396" i="6"/>
  <c r="A3396" i="6"/>
  <c r="G3395" i="6"/>
  <c r="B3395" i="6"/>
  <c r="A3395" i="6"/>
  <c r="B3394" i="6"/>
  <c r="A3394" i="6"/>
  <c r="G3394" i="6" s="1"/>
  <c r="B3393" i="6"/>
  <c r="A3393" i="6"/>
  <c r="B3392" i="6"/>
  <c r="A3392" i="6"/>
  <c r="G3392" i="6" s="1"/>
  <c r="B3391" i="6"/>
  <c r="A3391" i="6"/>
  <c r="G3391" i="6" s="1"/>
  <c r="B3390" i="6"/>
  <c r="A3390" i="6"/>
  <c r="G3390" i="6" s="1"/>
  <c r="B3389" i="6"/>
  <c r="A3389" i="6"/>
  <c r="G3389" i="6" s="1"/>
  <c r="B3388" i="6"/>
  <c r="A3388" i="6"/>
  <c r="B3387" i="6"/>
  <c r="A3387" i="6"/>
  <c r="G3387" i="6" s="1"/>
  <c r="B3386" i="6"/>
  <c r="A3386" i="6"/>
  <c r="B3385" i="6"/>
  <c r="A3385" i="6"/>
  <c r="G3385" i="6" s="1"/>
  <c r="B3384" i="6"/>
  <c r="A3384" i="6"/>
  <c r="G3384" i="6" s="1"/>
  <c r="B3383" i="6"/>
  <c r="A3383" i="6"/>
  <c r="G3383" i="6" s="1"/>
  <c r="B3382" i="6"/>
  <c r="A3382" i="6"/>
  <c r="B3381" i="6"/>
  <c r="A3381" i="6"/>
  <c r="B3380" i="6"/>
  <c r="A3380" i="6"/>
  <c r="G3380" i="6" s="1"/>
  <c r="B3379" i="6"/>
  <c r="A3379" i="6"/>
  <c r="G3379" i="6" s="1"/>
  <c r="B3378" i="6"/>
  <c r="A3378" i="6"/>
  <c r="B3377" i="6"/>
  <c r="A3377" i="6"/>
  <c r="G3377" i="6" s="1"/>
  <c r="B3376" i="6"/>
  <c r="A3376" i="6"/>
  <c r="B3375" i="6"/>
  <c r="A3375" i="6"/>
  <c r="G3375" i="6" s="1"/>
  <c r="B3374" i="6"/>
  <c r="A3374" i="6"/>
  <c r="G3374" i="6" s="1"/>
  <c r="B3373" i="6"/>
  <c r="A3373" i="6"/>
  <c r="B3372" i="6"/>
  <c r="A3372" i="6"/>
  <c r="G3372" i="6" s="1"/>
  <c r="B3371" i="6"/>
  <c r="A3371" i="6"/>
  <c r="B3370" i="6"/>
  <c r="A3370" i="6"/>
  <c r="G3370" i="6" s="1"/>
  <c r="B3369" i="6"/>
  <c r="A3369" i="6"/>
  <c r="G3369" i="6" s="1"/>
  <c r="B3368" i="6"/>
  <c r="A3368" i="6"/>
  <c r="G3368" i="6" s="1"/>
  <c r="B3367" i="6"/>
  <c r="A3367" i="6"/>
  <c r="B3366" i="6"/>
  <c r="A3366" i="6"/>
  <c r="B3365" i="6"/>
  <c r="A3365" i="6"/>
  <c r="B3364" i="6"/>
  <c r="A3364" i="6"/>
  <c r="B3363" i="6"/>
  <c r="A3363" i="6"/>
  <c r="B3362" i="6"/>
  <c r="A3362" i="6"/>
  <c r="G3362" i="6" s="1"/>
  <c r="B3361" i="6"/>
  <c r="A3361" i="6"/>
  <c r="B3360" i="6"/>
  <c r="A3360" i="6"/>
  <c r="G3360" i="6" s="1"/>
  <c r="B3359" i="6"/>
  <c r="A3359" i="6"/>
  <c r="B3358" i="6"/>
  <c r="A3358" i="6"/>
  <c r="G3358" i="6" s="1"/>
  <c r="B3357" i="6"/>
  <c r="A3357" i="6"/>
  <c r="G3357" i="6" s="1"/>
  <c r="B3356" i="6"/>
  <c r="A3356" i="6"/>
  <c r="B3355" i="6"/>
  <c r="A3355" i="6"/>
  <c r="B3354" i="6"/>
  <c r="A3354" i="6"/>
  <c r="B3353" i="6"/>
  <c r="A3353" i="6"/>
  <c r="G3353" i="6" s="1"/>
  <c r="B3352" i="6"/>
  <c r="A3352" i="6"/>
  <c r="G3352" i="6" s="1"/>
  <c r="B3351" i="6"/>
  <c r="C3351" i="6" s="1"/>
  <c r="A3351" i="6"/>
  <c r="G3351" i="6" s="1"/>
  <c r="B3350" i="6"/>
  <c r="A3350" i="6"/>
  <c r="B3349" i="6"/>
  <c r="A3349" i="6"/>
  <c r="G3349" i="6" s="1"/>
  <c r="B3348" i="6"/>
  <c r="A3348" i="6"/>
  <c r="G3348" i="6" s="1"/>
  <c r="B3347" i="6"/>
  <c r="A3347" i="6"/>
  <c r="G3347" i="6" s="1"/>
  <c r="B3346" i="6"/>
  <c r="A3346" i="6"/>
  <c r="B3345" i="6"/>
  <c r="A3345" i="6"/>
  <c r="G3345" i="6" s="1"/>
  <c r="B3344" i="6"/>
  <c r="A3344" i="6"/>
  <c r="B3343" i="6"/>
  <c r="A3343" i="6"/>
  <c r="G3343" i="6" s="1"/>
  <c r="B3342" i="6"/>
  <c r="A3342" i="6"/>
  <c r="G3342" i="6" s="1"/>
  <c r="B3341" i="6"/>
  <c r="A3341" i="6"/>
  <c r="B3340" i="6"/>
  <c r="A3340" i="6"/>
  <c r="G3340" i="6" s="1"/>
  <c r="B3339" i="6"/>
  <c r="A3339" i="6"/>
  <c r="G3339" i="6" s="1"/>
  <c r="B3338" i="6"/>
  <c r="A3338" i="6"/>
  <c r="G3338" i="6" s="1"/>
  <c r="B3337" i="6"/>
  <c r="A3337" i="6"/>
  <c r="G3337" i="6" s="1"/>
  <c r="B3336" i="6"/>
  <c r="A3336" i="6"/>
  <c r="G3336" i="6" s="1"/>
  <c r="B3335" i="6"/>
  <c r="A3335" i="6"/>
  <c r="B3334" i="6"/>
  <c r="A3334" i="6"/>
  <c r="G3334" i="6" s="1"/>
  <c r="B3333" i="6"/>
  <c r="A3333" i="6"/>
  <c r="B3332" i="6"/>
  <c r="A3332" i="6"/>
  <c r="B3331" i="6"/>
  <c r="A3331" i="6"/>
  <c r="G3331" i="6" s="1"/>
  <c r="B3330" i="6"/>
  <c r="A3330" i="6"/>
  <c r="G3330" i="6" s="1"/>
  <c r="B3329" i="6"/>
  <c r="A3329" i="6"/>
  <c r="B3328" i="6"/>
  <c r="A3328" i="6"/>
  <c r="G3328" i="6" s="1"/>
  <c r="B3327" i="6"/>
  <c r="A3327" i="6"/>
  <c r="G3327" i="6" s="1"/>
  <c r="B3326" i="6"/>
  <c r="A3326" i="6"/>
  <c r="G3326" i="6" s="1"/>
  <c r="B3325" i="6"/>
  <c r="A3325" i="6"/>
  <c r="G3325" i="6" s="1"/>
  <c r="B3324" i="6"/>
  <c r="A3324" i="6"/>
  <c r="G3324" i="6" s="1"/>
  <c r="B3323" i="6"/>
  <c r="A3323" i="6"/>
  <c r="G3323" i="6" s="1"/>
  <c r="B3322" i="6"/>
  <c r="A3322" i="6"/>
  <c r="G3322" i="6" s="1"/>
  <c r="B3321" i="6"/>
  <c r="A3321" i="6"/>
  <c r="G3321" i="6" s="1"/>
  <c r="B3320" i="6"/>
  <c r="A3320" i="6"/>
  <c r="G3320" i="6" s="1"/>
  <c r="B3319" i="6"/>
  <c r="A3319" i="6"/>
  <c r="G3319" i="6" s="1"/>
  <c r="B3318" i="6"/>
  <c r="A3318" i="6"/>
  <c r="G3318" i="6" s="1"/>
  <c r="B3317" i="6"/>
  <c r="A3317" i="6"/>
  <c r="G3317" i="6" s="1"/>
  <c r="B3316" i="6"/>
  <c r="A3316" i="6"/>
  <c r="G3316" i="6" s="1"/>
  <c r="B3315" i="6"/>
  <c r="A3315" i="6"/>
  <c r="B3314" i="6"/>
  <c r="A3314" i="6"/>
  <c r="B3313" i="6"/>
  <c r="A3313" i="6"/>
  <c r="G3313" i="6" s="1"/>
  <c r="B3312" i="6"/>
  <c r="A3312" i="6"/>
  <c r="B3311" i="6"/>
  <c r="A3311" i="6"/>
  <c r="G3311" i="6" s="1"/>
  <c r="B3310" i="6"/>
  <c r="A3310" i="6"/>
  <c r="G3310" i="6" s="1"/>
  <c r="B3309" i="6"/>
  <c r="A3309" i="6"/>
  <c r="B3308" i="6"/>
  <c r="A3308" i="6"/>
  <c r="B3307" i="6"/>
  <c r="A3307" i="6"/>
  <c r="G3307" i="6" s="1"/>
  <c r="B3306" i="6"/>
  <c r="A3306" i="6"/>
  <c r="G3306" i="6" s="1"/>
  <c r="B3305" i="6"/>
  <c r="A3305" i="6"/>
  <c r="G3305" i="6" s="1"/>
  <c r="B3304" i="6"/>
  <c r="A3304" i="6"/>
  <c r="G3304" i="6" s="1"/>
  <c r="B3303" i="6"/>
  <c r="A3303" i="6"/>
  <c r="B3302" i="6"/>
  <c r="A3302" i="6"/>
  <c r="G3302" i="6" s="1"/>
  <c r="B3301" i="6"/>
  <c r="A3301" i="6"/>
  <c r="B3300" i="6"/>
  <c r="A3300" i="6"/>
  <c r="B3299" i="6"/>
  <c r="A3299" i="6"/>
  <c r="G3299" i="6" s="1"/>
  <c r="B3298" i="6"/>
  <c r="A3298" i="6"/>
  <c r="B3297" i="6"/>
  <c r="A3297" i="6"/>
  <c r="B3296" i="6"/>
  <c r="A3296" i="6"/>
  <c r="G3296" i="6" s="1"/>
  <c r="B3295" i="6"/>
  <c r="A3295" i="6"/>
  <c r="B3294" i="6"/>
  <c r="A3294" i="6"/>
  <c r="B3293" i="6"/>
  <c r="A3293" i="6"/>
  <c r="G3293" i="6" s="1"/>
  <c r="B3292" i="6"/>
  <c r="A3292" i="6"/>
  <c r="B3291" i="6"/>
  <c r="A3291" i="6"/>
  <c r="G3290" i="6"/>
  <c r="B3290" i="6"/>
  <c r="A3290" i="6"/>
  <c r="B3289" i="6"/>
  <c r="A3289" i="6"/>
  <c r="G3289" i="6" s="1"/>
  <c r="B3288" i="6"/>
  <c r="A3288" i="6"/>
  <c r="G3288" i="6" s="1"/>
  <c r="B3287" i="6"/>
  <c r="A3287" i="6"/>
  <c r="G3287" i="6" s="1"/>
  <c r="B3286" i="6"/>
  <c r="A3286" i="6"/>
  <c r="B3285" i="6"/>
  <c r="A3285" i="6"/>
  <c r="B3284" i="6"/>
  <c r="A3284" i="6"/>
  <c r="G3284" i="6" s="1"/>
  <c r="B3283" i="6"/>
  <c r="A3283" i="6"/>
  <c r="B3282" i="6"/>
  <c r="A3282" i="6"/>
  <c r="B3281" i="6"/>
  <c r="A3281" i="6"/>
  <c r="G3281" i="6" s="1"/>
  <c r="B3280" i="6"/>
  <c r="A3280" i="6"/>
  <c r="B3279" i="6"/>
  <c r="A3279" i="6"/>
  <c r="G3279" i="6" s="1"/>
  <c r="B3278" i="6"/>
  <c r="A3278" i="6"/>
  <c r="G3278" i="6" s="1"/>
  <c r="B3277" i="6"/>
  <c r="A3277" i="6"/>
  <c r="B3276" i="6"/>
  <c r="A3276" i="6"/>
  <c r="B3275" i="6"/>
  <c r="A3275" i="6"/>
  <c r="G3275" i="6" s="1"/>
  <c r="B3274" i="6"/>
  <c r="A3274" i="6"/>
  <c r="B3273" i="6"/>
  <c r="A3273" i="6"/>
  <c r="B3272" i="6"/>
  <c r="A3272" i="6"/>
  <c r="G3272" i="6" s="1"/>
  <c r="B3271" i="6"/>
  <c r="A3271" i="6"/>
  <c r="B3270" i="6"/>
  <c r="A3270" i="6"/>
  <c r="G3270" i="6" s="1"/>
  <c r="B3269" i="6"/>
  <c r="A3269" i="6"/>
  <c r="G3269" i="6" s="1"/>
  <c r="B3268" i="6"/>
  <c r="A3268" i="6"/>
  <c r="B3267" i="6"/>
  <c r="A3267" i="6"/>
  <c r="B3266" i="6"/>
  <c r="A3266" i="6"/>
  <c r="G3266" i="6" s="1"/>
  <c r="B3265" i="6"/>
  <c r="A3265" i="6"/>
  <c r="B3264" i="6"/>
  <c r="A3264" i="6"/>
  <c r="G3264" i="6" s="1"/>
  <c r="B3263" i="6"/>
  <c r="A3263" i="6"/>
  <c r="G3263" i="6" s="1"/>
  <c r="B3262" i="6"/>
  <c r="A3262" i="6"/>
  <c r="B3261" i="6"/>
  <c r="A3261" i="6"/>
  <c r="G3261" i="6" s="1"/>
  <c r="B3260" i="6"/>
  <c r="A3260" i="6"/>
  <c r="G3260" i="6" s="1"/>
  <c r="B3259" i="6"/>
  <c r="A3259" i="6"/>
  <c r="B3258" i="6"/>
  <c r="A3258" i="6"/>
  <c r="G3258" i="6" s="1"/>
  <c r="B3257" i="6"/>
  <c r="A3257" i="6"/>
  <c r="G3257" i="6" s="1"/>
  <c r="B3256" i="6"/>
  <c r="A3256" i="6"/>
  <c r="G3256" i="6" s="1"/>
  <c r="B3255" i="6"/>
  <c r="A3255" i="6"/>
  <c r="G3255" i="6" s="1"/>
  <c r="B3254" i="6"/>
  <c r="A3254" i="6"/>
  <c r="G3254" i="6" s="1"/>
  <c r="B3253" i="6"/>
  <c r="A3253" i="6"/>
  <c r="B3252" i="6"/>
  <c r="A3252" i="6"/>
  <c r="G3252" i="6" s="1"/>
  <c r="B3251" i="6"/>
  <c r="A3251" i="6"/>
  <c r="G3251" i="6" s="1"/>
  <c r="B3250" i="6"/>
  <c r="A3250" i="6"/>
  <c r="G3250" i="6" s="1"/>
  <c r="B3249" i="6"/>
  <c r="A3249" i="6"/>
  <c r="G3249" i="6" s="1"/>
  <c r="B3248" i="6"/>
  <c r="A3248" i="6"/>
  <c r="G3248" i="6" s="1"/>
  <c r="B3247" i="6"/>
  <c r="A3247" i="6"/>
  <c r="G3247" i="6" s="1"/>
  <c r="B3246" i="6"/>
  <c r="A3246" i="6"/>
  <c r="G3246" i="6" s="1"/>
  <c r="B3245" i="6"/>
  <c r="A3245" i="6"/>
  <c r="B3244" i="6"/>
  <c r="A3244" i="6"/>
  <c r="B3243" i="6"/>
  <c r="A3243" i="6"/>
  <c r="G3242" i="6"/>
  <c r="B3242" i="6"/>
  <c r="A3242" i="6"/>
  <c r="B3241" i="6"/>
  <c r="A3241" i="6"/>
  <c r="G3241" i="6" s="1"/>
  <c r="B3240" i="6"/>
  <c r="A3240" i="6"/>
  <c r="G3240" i="6" s="1"/>
  <c r="B3239" i="6"/>
  <c r="A3239" i="6"/>
  <c r="B3238" i="6"/>
  <c r="A3238" i="6"/>
  <c r="G3238" i="6" s="1"/>
  <c r="B3237" i="6"/>
  <c r="A3237" i="6"/>
  <c r="G3237" i="6" s="1"/>
  <c r="B3236" i="6"/>
  <c r="A3236" i="6"/>
  <c r="B3235" i="6"/>
  <c r="A3235" i="6"/>
  <c r="G3235" i="6" s="1"/>
  <c r="B3234" i="6"/>
  <c r="A3234" i="6"/>
  <c r="B3233" i="6"/>
  <c r="A3233" i="6"/>
  <c r="B3232" i="6"/>
  <c r="A3232" i="6"/>
  <c r="G3232" i="6" s="1"/>
  <c r="B3231" i="6"/>
  <c r="A3231" i="6"/>
  <c r="G3231" i="6" s="1"/>
  <c r="B3230" i="6"/>
  <c r="A3230" i="6"/>
  <c r="B3229" i="6"/>
  <c r="A3229" i="6"/>
  <c r="G3229" i="6" s="1"/>
  <c r="B3228" i="6"/>
  <c r="A3228" i="6"/>
  <c r="G3228" i="6" s="1"/>
  <c r="B3227" i="6"/>
  <c r="A3227" i="6"/>
  <c r="B3226" i="6"/>
  <c r="A3226" i="6"/>
  <c r="G3226" i="6" s="1"/>
  <c r="B3225" i="6"/>
  <c r="A3225" i="6"/>
  <c r="B3224" i="6"/>
  <c r="A3224" i="6"/>
  <c r="G3224" i="6" s="1"/>
  <c r="B3223" i="6"/>
  <c r="A3223" i="6"/>
  <c r="G3223" i="6" s="1"/>
  <c r="B3222" i="6"/>
  <c r="A3222" i="6"/>
  <c r="B3221" i="6"/>
  <c r="A3221" i="6"/>
  <c r="B3220" i="6"/>
  <c r="A3220" i="6"/>
  <c r="G3220" i="6" s="1"/>
  <c r="B3219" i="6"/>
  <c r="A3219" i="6"/>
  <c r="B3218" i="6"/>
  <c r="A3218" i="6"/>
  <c r="B3217" i="6"/>
  <c r="A3217" i="6"/>
  <c r="G3217" i="6" s="1"/>
  <c r="B3216" i="6"/>
  <c r="A3216" i="6"/>
  <c r="B3215" i="6"/>
  <c r="A3215" i="6"/>
  <c r="G3215" i="6" s="1"/>
  <c r="B3214" i="6"/>
  <c r="A3214" i="6"/>
  <c r="G3214" i="6" s="1"/>
  <c r="B3213" i="6"/>
  <c r="A3213" i="6"/>
  <c r="B3212" i="6"/>
  <c r="A3212" i="6"/>
  <c r="B3211" i="6"/>
  <c r="A3211" i="6"/>
  <c r="B3210" i="6"/>
  <c r="A3210" i="6"/>
  <c r="G3210" i="6" s="1"/>
  <c r="B3209" i="6"/>
  <c r="A3209" i="6"/>
  <c r="G3209" i="6" s="1"/>
  <c r="B3208" i="6"/>
  <c r="A3208" i="6"/>
  <c r="G3208" i="6" s="1"/>
  <c r="B3207" i="6"/>
  <c r="A3207" i="6"/>
  <c r="B3206" i="6"/>
  <c r="A3206" i="6"/>
  <c r="B3205" i="6"/>
  <c r="A3205" i="6"/>
  <c r="G3205" i="6" s="1"/>
  <c r="B3204" i="6"/>
  <c r="A3204" i="6"/>
  <c r="B3203" i="6"/>
  <c r="A3203" i="6"/>
  <c r="B3202" i="6"/>
  <c r="A3202" i="6"/>
  <c r="G3202" i="6" s="1"/>
  <c r="B3201" i="6"/>
  <c r="A3201" i="6"/>
  <c r="B3200" i="6"/>
  <c r="A3200" i="6"/>
  <c r="G3200" i="6" s="1"/>
  <c r="B3199" i="6"/>
  <c r="A3199" i="6"/>
  <c r="B3198" i="6"/>
  <c r="A3198" i="6"/>
  <c r="B3197" i="6"/>
  <c r="A3197" i="6"/>
  <c r="G3197" i="6" s="1"/>
  <c r="B3196" i="6"/>
  <c r="A3196" i="6"/>
  <c r="B3195" i="6"/>
  <c r="A3195" i="6"/>
  <c r="B3194" i="6"/>
  <c r="A3194" i="6"/>
  <c r="G3194" i="6" s="1"/>
  <c r="B3193" i="6"/>
  <c r="A3193" i="6"/>
  <c r="B3192" i="6"/>
  <c r="A3192" i="6"/>
  <c r="G3192" i="6" s="1"/>
  <c r="B3191" i="6"/>
  <c r="A3191" i="6"/>
  <c r="G3191" i="6" s="1"/>
  <c r="B3190" i="6"/>
  <c r="A3190" i="6"/>
  <c r="B3189" i="6"/>
  <c r="A3189" i="6"/>
  <c r="B3188" i="6"/>
  <c r="A3188" i="6"/>
  <c r="G3188" i="6" s="1"/>
  <c r="B3187" i="6"/>
  <c r="A3187" i="6"/>
  <c r="G3187" i="6" s="1"/>
  <c r="B3186" i="6"/>
  <c r="A3186" i="6"/>
  <c r="B3185" i="6"/>
  <c r="A3185" i="6"/>
  <c r="G3185" i="6" s="1"/>
  <c r="B3184" i="6"/>
  <c r="A3184" i="6"/>
  <c r="B3183" i="6"/>
  <c r="A3183" i="6"/>
  <c r="G3183" i="6" s="1"/>
  <c r="B3182" i="6"/>
  <c r="A3182" i="6"/>
  <c r="G3182" i="6" s="1"/>
  <c r="B3181" i="6"/>
  <c r="A3181" i="6"/>
  <c r="B3180" i="6"/>
  <c r="A3180" i="6"/>
  <c r="B3179" i="6"/>
  <c r="A3179" i="6"/>
  <c r="B3178" i="6"/>
  <c r="A3178" i="6"/>
  <c r="B3177" i="6"/>
  <c r="A3177" i="6"/>
  <c r="B3176" i="6"/>
  <c r="A3176" i="6"/>
  <c r="G3176" i="6" s="1"/>
  <c r="B3175" i="6"/>
  <c r="A3175" i="6"/>
  <c r="B3174" i="6"/>
  <c r="A3174" i="6"/>
  <c r="B3173" i="6"/>
  <c r="A3173" i="6"/>
  <c r="G3173" i="6" s="1"/>
  <c r="B3172" i="6"/>
  <c r="A3172" i="6"/>
  <c r="B3171" i="6"/>
  <c r="A3171" i="6"/>
  <c r="G3171" i="6" s="1"/>
  <c r="B3170" i="6"/>
  <c r="A3170" i="6"/>
  <c r="B3169" i="6"/>
  <c r="A3169" i="6"/>
  <c r="B3168" i="6"/>
  <c r="A3168" i="6"/>
  <c r="G3168" i="6" s="1"/>
  <c r="B3167" i="6"/>
  <c r="A3167" i="6"/>
  <c r="B3166" i="6"/>
  <c r="A3166" i="6"/>
  <c r="B3165" i="6"/>
  <c r="A3165" i="6"/>
  <c r="G3165" i="6" s="1"/>
  <c r="B3164" i="6"/>
  <c r="A3164" i="6"/>
  <c r="B3163" i="6"/>
  <c r="A3163" i="6"/>
  <c r="B3162" i="6"/>
  <c r="A3162" i="6"/>
  <c r="G3162" i="6" s="1"/>
  <c r="B3161" i="6"/>
  <c r="A3161" i="6"/>
  <c r="G3161" i="6" s="1"/>
  <c r="B3160" i="6"/>
  <c r="A3160" i="6"/>
  <c r="G3160" i="6" s="1"/>
  <c r="B3159" i="6"/>
  <c r="A3159" i="6"/>
  <c r="G3159" i="6" s="1"/>
  <c r="B3158" i="6"/>
  <c r="A3158" i="6"/>
  <c r="G3158" i="6" s="1"/>
  <c r="B3157" i="6"/>
  <c r="A3157" i="6"/>
  <c r="G3157" i="6" s="1"/>
  <c r="B3156" i="6"/>
  <c r="A3156" i="6"/>
  <c r="G3156" i="6" s="1"/>
  <c r="B3155" i="6"/>
  <c r="A3155" i="6"/>
  <c r="B3154" i="6"/>
  <c r="A3154" i="6"/>
  <c r="G3154" i="6" s="1"/>
  <c r="B3153" i="6"/>
  <c r="A3153" i="6"/>
  <c r="G3153" i="6" s="1"/>
  <c r="B3152" i="6"/>
  <c r="A3152" i="6"/>
  <c r="G3152" i="6" s="1"/>
  <c r="B3151" i="6"/>
  <c r="A3151" i="6"/>
  <c r="G3151" i="6" s="1"/>
  <c r="B3150" i="6"/>
  <c r="A3150" i="6"/>
  <c r="B3149" i="6"/>
  <c r="A3149" i="6"/>
  <c r="B3148" i="6"/>
  <c r="A3148" i="6"/>
  <c r="B3147" i="6"/>
  <c r="A3147" i="6"/>
  <c r="G3147" i="6" s="1"/>
  <c r="B3146" i="6"/>
  <c r="A3146" i="6"/>
  <c r="B3145" i="6"/>
  <c r="A3145" i="6"/>
  <c r="G3145" i="6" s="1"/>
  <c r="B3144" i="6"/>
  <c r="A3144" i="6"/>
  <c r="G3144" i="6" s="1"/>
  <c r="B3143" i="6"/>
  <c r="A3143" i="6"/>
  <c r="B3142" i="6"/>
  <c r="A3142" i="6"/>
  <c r="G3142" i="6" s="1"/>
  <c r="B3141" i="6"/>
  <c r="A3141" i="6"/>
  <c r="G3141" i="6" s="1"/>
  <c r="B3140" i="6"/>
  <c r="A3140" i="6"/>
  <c r="B3139" i="6"/>
  <c r="A3139" i="6"/>
  <c r="G3139" i="6" s="1"/>
  <c r="B3138" i="6"/>
  <c r="A3138" i="6"/>
  <c r="G3138" i="6" s="1"/>
  <c r="B3137" i="6"/>
  <c r="A3137" i="6"/>
  <c r="B3136" i="6"/>
  <c r="A3136" i="6"/>
  <c r="G3136" i="6" s="1"/>
  <c r="B3135" i="6"/>
  <c r="A3135" i="6"/>
  <c r="G3135" i="6" s="1"/>
  <c r="B3134" i="6"/>
  <c r="A3134" i="6"/>
  <c r="B3133" i="6"/>
  <c r="A3133" i="6"/>
  <c r="B3132" i="6"/>
  <c r="A3132" i="6"/>
  <c r="B3131" i="6"/>
  <c r="A3131" i="6"/>
  <c r="B3130" i="6"/>
  <c r="A3130" i="6"/>
  <c r="G3130" i="6" s="1"/>
  <c r="B3129" i="6"/>
  <c r="A3129" i="6"/>
  <c r="G3129" i="6" s="1"/>
  <c r="B3128" i="6"/>
  <c r="A3128" i="6"/>
  <c r="G3128" i="6" s="1"/>
  <c r="B3127" i="6"/>
  <c r="A3127" i="6"/>
  <c r="G3127" i="6" s="1"/>
  <c r="B3126" i="6"/>
  <c r="A3126" i="6"/>
  <c r="B3125" i="6"/>
  <c r="A3125" i="6"/>
  <c r="G3125" i="6" s="1"/>
  <c r="B3124" i="6"/>
  <c r="C3124" i="6" s="1"/>
  <c r="A3124" i="6"/>
  <c r="G3124" i="6" s="1"/>
  <c r="B3123" i="6"/>
  <c r="A3123" i="6"/>
  <c r="G3123" i="6" s="1"/>
  <c r="B3122" i="6"/>
  <c r="A3122" i="6"/>
  <c r="G3122" i="6" s="1"/>
  <c r="B3121" i="6"/>
  <c r="C3121" i="6" s="1"/>
  <c r="A3121" i="6"/>
  <c r="G3121" i="6" s="1"/>
  <c r="B3120" i="6"/>
  <c r="A3120" i="6"/>
  <c r="G3120" i="6" s="1"/>
  <c r="B3119" i="6"/>
  <c r="A3119" i="6"/>
  <c r="G3119" i="6" s="1"/>
  <c r="B3118" i="6"/>
  <c r="A3118" i="6"/>
  <c r="B3117" i="6"/>
  <c r="A3117" i="6"/>
  <c r="B3116" i="6"/>
  <c r="A3116" i="6"/>
  <c r="B3115" i="6"/>
  <c r="A3115" i="6"/>
  <c r="G3115" i="6" s="1"/>
  <c r="B3114" i="6"/>
  <c r="A3114" i="6"/>
  <c r="G3114" i="6" s="1"/>
  <c r="B3113" i="6"/>
  <c r="A3113" i="6"/>
  <c r="B3112" i="6"/>
  <c r="A3112" i="6"/>
  <c r="G3112" i="6" s="1"/>
  <c r="B3111" i="6"/>
  <c r="A3111" i="6"/>
  <c r="B3110" i="6"/>
  <c r="A3110" i="6"/>
  <c r="B3109" i="6"/>
  <c r="A3109" i="6"/>
  <c r="G3109" i="6" s="1"/>
  <c r="B3108" i="6"/>
  <c r="A3108" i="6"/>
  <c r="G3108" i="6" s="1"/>
  <c r="B3107" i="6"/>
  <c r="A3107" i="6"/>
  <c r="G3107" i="6" s="1"/>
  <c r="B3106" i="6"/>
  <c r="A3106" i="6"/>
  <c r="G3106" i="6" s="1"/>
  <c r="B3105" i="6"/>
  <c r="A3105" i="6"/>
  <c r="B3104" i="6"/>
  <c r="A3104" i="6"/>
  <c r="G3104" i="6" s="1"/>
  <c r="B3103" i="6"/>
  <c r="A3103" i="6"/>
  <c r="B3102" i="6"/>
  <c r="A3102" i="6"/>
  <c r="B3101" i="6"/>
  <c r="A3101" i="6"/>
  <c r="G3101" i="6" s="1"/>
  <c r="B3100" i="6"/>
  <c r="A3100" i="6"/>
  <c r="B3099" i="6"/>
  <c r="A3099" i="6"/>
  <c r="G3099" i="6" s="1"/>
  <c r="B3098" i="6"/>
  <c r="A3098" i="6"/>
  <c r="G3098" i="6" s="1"/>
  <c r="B3097" i="6"/>
  <c r="A3097" i="6"/>
  <c r="G3097" i="6" s="1"/>
  <c r="B3096" i="6"/>
  <c r="A3096" i="6"/>
  <c r="G3096" i="6" s="1"/>
  <c r="B3095" i="6"/>
  <c r="A3095" i="6"/>
  <c r="B3094" i="6"/>
  <c r="A3094" i="6"/>
  <c r="G3094" i="6" s="1"/>
  <c r="B3093" i="6"/>
  <c r="A3093" i="6"/>
  <c r="G3093" i="6" s="1"/>
  <c r="B3092" i="6"/>
  <c r="A3092" i="6"/>
  <c r="G3092" i="6" s="1"/>
  <c r="B3091" i="6"/>
  <c r="A3091" i="6"/>
  <c r="B3090" i="6"/>
  <c r="A3090" i="6"/>
  <c r="B3089" i="6"/>
  <c r="A3089" i="6"/>
  <c r="G3089" i="6" s="1"/>
  <c r="B3088" i="6"/>
  <c r="A3088" i="6"/>
  <c r="B3087" i="6"/>
  <c r="A3087" i="6"/>
  <c r="G3087" i="6" s="1"/>
  <c r="B3086" i="6"/>
  <c r="A3086" i="6"/>
  <c r="B3085" i="6"/>
  <c r="A3085" i="6"/>
  <c r="B3084" i="6"/>
  <c r="A3084" i="6"/>
  <c r="G3084" i="6" s="1"/>
  <c r="B3083" i="6"/>
  <c r="A3083" i="6"/>
  <c r="B3082" i="6"/>
  <c r="A3082" i="6"/>
  <c r="G3082" i="6" s="1"/>
  <c r="B3081" i="6"/>
  <c r="A3081" i="6"/>
  <c r="B3080" i="6"/>
  <c r="A3080" i="6"/>
  <c r="G3080" i="6" s="1"/>
  <c r="B3079" i="6"/>
  <c r="A3079" i="6"/>
  <c r="B3078" i="6"/>
  <c r="A3078" i="6"/>
  <c r="G3078" i="6" s="1"/>
  <c r="B3077" i="6"/>
  <c r="A3077" i="6"/>
  <c r="B3076" i="6"/>
  <c r="A3076" i="6"/>
  <c r="B3075" i="6"/>
  <c r="A3075" i="6"/>
  <c r="G3075" i="6" s="1"/>
  <c r="B3074" i="6"/>
  <c r="A3074" i="6"/>
  <c r="B3073" i="6"/>
  <c r="A3073" i="6"/>
  <c r="G3073" i="6" s="1"/>
  <c r="B3072" i="6"/>
  <c r="A3072" i="6"/>
  <c r="B3071" i="6"/>
  <c r="A3071" i="6"/>
  <c r="B3070" i="6"/>
  <c r="A3070" i="6"/>
  <c r="B3069" i="6"/>
  <c r="A3069" i="6"/>
  <c r="G3069" i="6" s="1"/>
  <c r="B3068" i="6"/>
  <c r="A3068" i="6"/>
  <c r="B3067" i="6"/>
  <c r="A3067" i="6"/>
  <c r="B3066" i="6"/>
  <c r="A3066" i="6"/>
  <c r="G3066" i="6" s="1"/>
  <c r="B3065" i="6"/>
  <c r="A3065" i="6"/>
  <c r="B3064" i="6"/>
  <c r="A3064" i="6"/>
  <c r="B3063" i="6"/>
  <c r="A3063" i="6"/>
  <c r="G3063" i="6" s="1"/>
  <c r="B3062" i="6"/>
  <c r="A3062" i="6"/>
  <c r="G3062" i="6" s="1"/>
  <c r="B3061" i="6"/>
  <c r="A3061" i="6"/>
  <c r="G3061" i="6" s="1"/>
  <c r="B3060" i="6"/>
  <c r="A3060" i="6"/>
  <c r="G3060" i="6" s="1"/>
  <c r="B3059" i="6"/>
  <c r="A3059" i="6"/>
  <c r="G3059" i="6" s="1"/>
  <c r="B3058" i="6"/>
  <c r="A3058" i="6"/>
  <c r="B3057" i="6"/>
  <c r="A3057" i="6"/>
  <c r="G3057" i="6" s="1"/>
  <c r="B3056" i="6"/>
  <c r="A3056" i="6"/>
  <c r="B3055" i="6"/>
  <c r="A3055" i="6"/>
  <c r="G3055" i="6" s="1"/>
  <c r="B3054" i="6"/>
  <c r="A3054" i="6"/>
  <c r="G3054" i="6" s="1"/>
  <c r="B3053" i="6"/>
  <c r="A3053" i="6"/>
  <c r="B3052" i="6"/>
  <c r="A3052" i="6"/>
  <c r="G3052" i="6" s="1"/>
  <c r="B3051" i="6"/>
  <c r="A3051" i="6"/>
  <c r="G3051" i="6" s="1"/>
  <c r="B3050" i="6"/>
  <c r="A3050" i="6"/>
  <c r="G3050" i="6" s="1"/>
  <c r="B3049" i="6"/>
  <c r="A3049" i="6"/>
  <c r="G3049" i="6" s="1"/>
  <c r="B3048" i="6"/>
  <c r="A3048" i="6"/>
  <c r="G3048" i="6" s="1"/>
  <c r="B3047" i="6"/>
  <c r="A3047" i="6"/>
  <c r="B3046" i="6"/>
  <c r="A3046" i="6"/>
  <c r="G3046" i="6" s="1"/>
  <c r="B3045" i="6"/>
  <c r="A3045" i="6"/>
  <c r="B3044" i="6"/>
  <c r="A3044" i="6"/>
  <c r="B3043" i="6"/>
  <c r="A3043" i="6"/>
  <c r="G3043" i="6" s="1"/>
  <c r="B3042" i="6"/>
  <c r="A3042" i="6"/>
  <c r="B3041" i="6"/>
  <c r="A3041" i="6"/>
  <c r="B3040" i="6"/>
  <c r="A3040" i="6"/>
  <c r="G3040" i="6" s="1"/>
  <c r="B3039" i="6"/>
  <c r="A3039" i="6"/>
  <c r="G3039" i="6" s="1"/>
  <c r="B3038" i="6"/>
  <c r="A3038" i="6"/>
  <c r="B3037" i="6"/>
  <c r="A3037" i="6"/>
  <c r="G3037" i="6" s="1"/>
  <c r="B3036" i="6"/>
  <c r="A3036" i="6"/>
  <c r="G3036" i="6" s="1"/>
  <c r="B3035" i="6"/>
  <c r="A3035" i="6"/>
  <c r="B3034" i="6"/>
  <c r="A3034" i="6"/>
  <c r="B3033" i="6"/>
  <c r="A3033" i="6"/>
  <c r="G3033" i="6" s="1"/>
  <c r="B3032" i="6"/>
  <c r="A3032" i="6"/>
  <c r="G3032" i="6" s="1"/>
  <c r="B3031" i="6"/>
  <c r="A3031" i="6"/>
  <c r="G3031" i="6" s="1"/>
  <c r="B3030" i="6"/>
  <c r="A3030" i="6"/>
  <c r="G3030" i="6" s="1"/>
  <c r="B3029" i="6"/>
  <c r="A3029" i="6"/>
  <c r="B3028" i="6"/>
  <c r="A3028" i="6"/>
  <c r="G3028" i="6" s="1"/>
  <c r="B3027" i="6"/>
  <c r="A3027" i="6"/>
  <c r="G3027" i="6" s="1"/>
  <c r="B3026" i="6"/>
  <c r="A3026" i="6"/>
  <c r="B3025" i="6"/>
  <c r="A3025" i="6"/>
  <c r="G3025" i="6" s="1"/>
  <c r="B3024" i="6"/>
  <c r="A3024" i="6"/>
  <c r="G3024" i="6" s="1"/>
  <c r="B3023" i="6"/>
  <c r="A3023" i="6"/>
  <c r="G3023" i="6" s="1"/>
  <c r="B3022" i="6"/>
  <c r="A3022" i="6"/>
  <c r="B3021" i="6"/>
  <c r="A3021" i="6"/>
  <c r="B3020" i="6"/>
  <c r="A3020" i="6"/>
  <c r="B3019" i="6"/>
  <c r="A3019" i="6"/>
  <c r="G3019" i="6" s="1"/>
  <c r="B3018" i="6"/>
  <c r="A3018" i="6"/>
  <c r="G3018" i="6" s="1"/>
  <c r="B3017" i="6"/>
  <c r="A3017" i="6"/>
  <c r="G3017" i="6" s="1"/>
  <c r="B3016" i="6"/>
  <c r="A3016" i="6"/>
  <c r="B3015" i="6"/>
  <c r="A3015" i="6"/>
  <c r="B3014" i="6"/>
  <c r="A3014" i="6"/>
  <c r="G3014" i="6" s="1"/>
  <c r="B3013" i="6"/>
  <c r="A3013" i="6"/>
  <c r="G3013" i="6" s="1"/>
  <c r="B3012" i="6"/>
  <c r="A3012" i="6"/>
  <c r="B3011" i="6"/>
  <c r="A3011" i="6"/>
  <c r="G3011" i="6" s="1"/>
  <c r="B3010" i="6"/>
  <c r="A3010" i="6"/>
  <c r="G3010" i="6" s="1"/>
  <c r="B3009" i="6"/>
  <c r="A3009" i="6"/>
  <c r="G3009" i="6" s="1"/>
  <c r="B3008" i="6"/>
  <c r="A3008" i="6"/>
  <c r="G3008" i="6" s="1"/>
  <c r="B3007" i="6"/>
  <c r="A3007" i="6"/>
  <c r="G3007" i="6" s="1"/>
  <c r="B3006" i="6"/>
  <c r="A3006" i="6"/>
  <c r="B3005" i="6"/>
  <c r="A3005" i="6"/>
  <c r="G3005" i="6" s="1"/>
  <c r="B3004" i="6"/>
  <c r="A3004" i="6"/>
  <c r="B3003" i="6"/>
  <c r="A3003" i="6"/>
  <c r="G3003" i="6" s="1"/>
  <c r="B3002" i="6"/>
  <c r="A3002" i="6"/>
  <c r="G3002" i="6" s="1"/>
  <c r="B3001" i="6"/>
  <c r="A3001" i="6"/>
  <c r="G3001" i="6" s="1"/>
  <c r="B3000" i="6"/>
  <c r="A3000" i="6"/>
  <c r="G3000" i="6" s="1"/>
  <c r="B2999" i="6"/>
  <c r="A2999" i="6"/>
  <c r="G2999" i="6" s="1"/>
  <c r="B2998" i="6"/>
  <c r="A2998" i="6"/>
  <c r="B2997" i="6"/>
  <c r="A2997" i="6"/>
  <c r="B2996" i="6"/>
  <c r="A2996" i="6"/>
  <c r="G2996" i="6" s="1"/>
  <c r="B2995" i="6"/>
  <c r="A2995" i="6"/>
  <c r="G2995" i="6" s="1"/>
  <c r="B2994" i="6"/>
  <c r="A2994" i="6"/>
  <c r="B2993" i="6"/>
  <c r="A2993" i="6"/>
  <c r="B2992" i="6"/>
  <c r="A2992" i="6"/>
  <c r="B2991" i="6"/>
  <c r="A2991" i="6"/>
  <c r="G2991" i="6" s="1"/>
  <c r="B2990" i="6"/>
  <c r="A2990" i="6"/>
  <c r="B2989" i="6"/>
  <c r="A2989" i="6"/>
  <c r="B2988" i="6"/>
  <c r="A2988" i="6"/>
  <c r="B2987" i="6"/>
  <c r="A2987" i="6"/>
  <c r="G2987" i="6" s="1"/>
  <c r="B2986" i="6"/>
  <c r="A2986" i="6"/>
  <c r="G2986" i="6" s="1"/>
  <c r="B2985" i="6"/>
  <c r="A2985" i="6"/>
  <c r="B2984" i="6"/>
  <c r="A2984" i="6"/>
  <c r="B2983" i="6"/>
  <c r="A2983" i="6"/>
  <c r="B2982" i="6"/>
  <c r="A2982" i="6"/>
  <c r="G2982" i="6" s="1"/>
  <c r="B2981" i="6"/>
  <c r="A2981" i="6"/>
  <c r="G2981" i="6" s="1"/>
  <c r="B2980" i="6"/>
  <c r="A2980" i="6"/>
  <c r="B2979" i="6"/>
  <c r="A2979" i="6"/>
  <c r="G2979" i="6" s="1"/>
  <c r="B2978" i="6"/>
  <c r="A2978" i="6"/>
  <c r="G2978" i="6" s="1"/>
  <c r="B2977" i="6"/>
  <c r="A2977" i="6"/>
  <c r="G2977" i="6" s="1"/>
  <c r="B2976" i="6"/>
  <c r="A2976" i="6"/>
  <c r="G2976" i="6" s="1"/>
  <c r="B2975" i="6"/>
  <c r="A2975" i="6"/>
  <c r="G2975" i="6" s="1"/>
  <c r="B2974" i="6"/>
  <c r="A2974" i="6"/>
  <c r="B2973" i="6"/>
  <c r="A2973" i="6"/>
  <c r="B2972" i="6"/>
  <c r="A2972" i="6"/>
  <c r="G2972" i="6" s="1"/>
  <c r="B2971" i="6"/>
  <c r="A2971" i="6"/>
  <c r="B2970" i="6"/>
  <c r="A2970" i="6"/>
  <c r="G2970" i="6" s="1"/>
  <c r="B2969" i="6"/>
  <c r="A2969" i="6"/>
  <c r="G2969" i="6" s="1"/>
  <c r="B2968" i="6"/>
  <c r="A2968" i="6"/>
  <c r="B2967" i="6"/>
  <c r="A2967" i="6"/>
  <c r="G2967" i="6" s="1"/>
  <c r="B2966" i="6"/>
  <c r="A2966" i="6"/>
  <c r="G2966" i="6" s="1"/>
  <c r="B2965" i="6"/>
  <c r="A2965" i="6"/>
  <c r="B2964" i="6"/>
  <c r="A2964" i="6"/>
  <c r="G2964" i="6" s="1"/>
  <c r="B2963" i="6"/>
  <c r="A2963" i="6"/>
  <c r="G2963" i="6" s="1"/>
  <c r="B2962" i="6"/>
  <c r="A2962" i="6"/>
  <c r="G2962" i="6" s="1"/>
  <c r="B2961" i="6"/>
  <c r="A2961" i="6"/>
  <c r="G2961" i="6" s="1"/>
  <c r="B2960" i="6"/>
  <c r="A2960" i="6"/>
  <c r="G2960" i="6" s="1"/>
  <c r="B2959" i="6"/>
  <c r="A2959" i="6"/>
  <c r="B2958" i="6"/>
  <c r="A2958" i="6"/>
  <c r="G2958" i="6" s="1"/>
  <c r="B2957" i="6"/>
  <c r="A2957" i="6"/>
  <c r="B2956" i="6"/>
  <c r="A2956" i="6"/>
  <c r="G2956" i="6" s="1"/>
  <c r="B2955" i="6"/>
  <c r="A2955" i="6"/>
  <c r="G2955" i="6" s="1"/>
  <c r="B2954" i="6"/>
  <c r="A2954" i="6"/>
  <c r="B2953" i="6"/>
  <c r="A2953" i="6"/>
  <c r="G2953" i="6" s="1"/>
  <c r="B2952" i="6"/>
  <c r="A2952" i="6"/>
  <c r="G2952" i="6" s="1"/>
  <c r="B2951" i="6"/>
  <c r="A2951" i="6"/>
  <c r="B2950" i="6"/>
  <c r="A2950" i="6"/>
  <c r="G2950" i="6" s="1"/>
  <c r="G2949" i="6"/>
  <c r="B2949" i="6"/>
  <c r="A2949" i="6"/>
  <c r="B2948" i="6"/>
  <c r="A2948" i="6"/>
  <c r="B2947" i="6"/>
  <c r="A2947" i="6"/>
  <c r="B2946" i="6"/>
  <c r="A2946" i="6"/>
  <c r="G2946" i="6" s="1"/>
  <c r="B2945" i="6"/>
  <c r="A2945" i="6"/>
  <c r="G2945" i="6" s="1"/>
  <c r="B2944" i="6"/>
  <c r="A2944" i="6"/>
  <c r="G2944" i="6" s="1"/>
  <c r="B2943" i="6"/>
  <c r="A2943" i="6"/>
  <c r="G2943" i="6" s="1"/>
  <c r="B2942" i="6"/>
  <c r="A2942" i="6"/>
  <c r="G2942" i="6" s="1"/>
  <c r="B2941" i="6"/>
  <c r="A2941" i="6"/>
  <c r="B2940" i="6"/>
  <c r="A2940" i="6"/>
  <c r="B2939" i="6"/>
  <c r="A2939" i="6"/>
  <c r="B2938" i="6"/>
  <c r="A2938" i="6"/>
  <c r="G2938" i="6" s="1"/>
  <c r="B2937" i="6"/>
  <c r="A2937" i="6"/>
  <c r="B2936" i="6"/>
  <c r="A2936" i="6"/>
  <c r="G2936" i="6" s="1"/>
  <c r="B2935" i="6"/>
  <c r="A2935" i="6"/>
  <c r="G2935" i="6" s="1"/>
  <c r="B2934" i="6"/>
  <c r="A2934" i="6"/>
  <c r="B2933" i="6"/>
  <c r="A2933" i="6"/>
  <c r="G2933" i="6" s="1"/>
  <c r="B2932" i="6"/>
  <c r="A2932" i="6"/>
  <c r="G2932" i="6" s="1"/>
  <c r="B2931" i="6"/>
  <c r="A2931" i="6"/>
  <c r="B2930" i="6"/>
  <c r="A2930" i="6"/>
  <c r="G2930" i="6" s="1"/>
  <c r="B2929" i="6"/>
  <c r="A2929" i="6"/>
  <c r="B2928" i="6"/>
  <c r="A2928" i="6"/>
  <c r="G2928" i="6" s="1"/>
  <c r="B2927" i="6"/>
  <c r="A2927" i="6"/>
  <c r="B2926" i="6"/>
  <c r="A2926" i="6"/>
  <c r="G2926" i="6" s="1"/>
  <c r="B2925" i="6"/>
  <c r="A2925" i="6"/>
  <c r="B2924" i="6"/>
  <c r="A2924" i="6"/>
  <c r="B2923" i="6"/>
  <c r="A2923" i="6"/>
  <c r="G2923" i="6" s="1"/>
  <c r="B2922" i="6"/>
  <c r="A2922" i="6"/>
  <c r="B2921" i="6"/>
  <c r="A2921" i="6"/>
  <c r="B2920" i="6"/>
  <c r="A2920" i="6"/>
  <c r="G2920" i="6" s="1"/>
  <c r="B2919" i="6"/>
  <c r="A2919" i="6"/>
  <c r="G2919" i="6" s="1"/>
  <c r="B2918" i="6"/>
  <c r="A2918" i="6"/>
  <c r="G2918" i="6" s="1"/>
  <c r="B2917" i="6"/>
  <c r="A2917" i="6"/>
  <c r="B2916" i="6"/>
  <c r="A2916" i="6"/>
  <c r="G2916" i="6" s="1"/>
  <c r="B2915" i="6"/>
  <c r="A2915" i="6"/>
  <c r="B2914" i="6"/>
  <c r="A2914" i="6"/>
  <c r="B2913" i="6"/>
  <c r="A2913" i="6"/>
  <c r="B2912" i="6"/>
  <c r="A2912" i="6"/>
  <c r="G2912" i="6" s="1"/>
  <c r="B2911" i="6"/>
  <c r="A2911" i="6"/>
  <c r="G2911" i="6" s="1"/>
  <c r="B2910" i="6"/>
  <c r="A2910" i="6"/>
  <c r="G2910" i="6" s="1"/>
  <c r="B2909" i="6"/>
  <c r="A2909" i="6"/>
  <c r="G2909" i="6" s="1"/>
  <c r="B2908" i="6"/>
  <c r="A2908" i="6"/>
  <c r="G2908" i="6" s="1"/>
  <c r="B2907" i="6"/>
  <c r="A2907" i="6"/>
  <c r="G2907" i="6" s="1"/>
  <c r="G2906" i="6"/>
  <c r="B2906" i="6"/>
  <c r="A2906" i="6"/>
  <c r="B2905" i="6"/>
  <c r="A2905" i="6"/>
  <c r="G2905" i="6" s="1"/>
  <c r="B2904" i="6"/>
  <c r="A2904" i="6"/>
  <c r="B2903" i="6"/>
  <c r="A2903" i="6"/>
  <c r="G2903" i="6" s="1"/>
  <c r="B2902" i="6"/>
  <c r="A2902" i="6"/>
  <c r="G2902" i="6" s="1"/>
  <c r="B2901" i="6"/>
  <c r="A2901" i="6"/>
  <c r="B2900" i="6"/>
  <c r="A2900" i="6"/>
  <c r="B2899" i="6"/>
  <c r="A2899" i="6"/>
  <c r="G2899" i="6" s="1"/>
  <c r="B2898" i="6"/>
  <c r="A2898" i="6"/>
  <c r="G2898" i="6" s="1"/>
  <c r="B2897" i="6"/>
  <c r="A2897" i="6"/>
  <c r="B2896" i="6"/>
  <c r="A2896" i="6"/>
  <c r="G2896" i="6" s="1"/>
  <c r="B2895" i="6"/>
  <c r="A2895" i="6"/>
  <c r="B2894" i="6"/>
  <c r="A2894" i="6"/>
  <c r="B2893" i="6"/>
  <c r="A2893" i="6"/>
  <c r="G2893" i="6" s="1"/>
  <c r="B2892" i="6"/>
  <c r="A2892" i="6"/>
  <c r="B2891" i="6"/>
  <c r="A2891" i="6"/>
  <c r="G2891" i="6" s="1"/>
  <c r="B2890" i="6"/>
  <c r="A2890" i="6"/>
  <c r="G2890" i="6" s="1"/>
  <c r="B2889" i="6"/>
  <c r="A2889" i="6"/>
  <c r="G2889" i="6" s="1"/>
  <c r="B2888" i="6"/>
  <c r="A2888" i="6"/>
  <c r="B2887" i="6"/>
  <c r="A2887" i="6"/>
  <c r="G2887" i="6" s="1"/>
  <c r="B2886" i="6"/>
  <c r="A2886" i="6"/>
  <c r="B2885" i="6"/>
  <c r="A2885" i="6"/>
  <c r="G2885" i="6" s="1"/>
  <c r="B2884" i="6"/>
  <c r="A2884" i="6"/>
  <c r="G2884" i="6" s="1"/>
  <c r="B2883" i="6"/>
  <c r="A2883" i="6"/>
  <c r="G2883" i="6" s="1"/>
  <c r="B2882" i="6"/>
  <c r="A2882" i="6"/>
  <c r="G2882" i="6" s="1"/>
  <c r="B2881" i="6"/>
  <c r="A2881" i="6"/>
  <c r="G2881" i="6" s="1"/>
  <c r="B2880" i="6"/>
  <c r="A2880" i="6"/>
  <c r="B2879" i="6"/>
  <c r="A2879" i="6"/>
  <c r="G2879" i="6" s="1"/>
  <c r="B2878" i="6"/>
  <c r="A2878" i="6"/>
  <c r="B2877" i="6"/>
  <c r="A2877" i="6"/>
  <c r="B2876" i="6"/>
  <c r="A2876" i="6"/>
  <c r="B2875" i="6"/>
  <c r="A2875" i="6"/>
  <c r="B2874" i="6"/>
  <c r="A2874" i="6"/>
  <c r="G2874" i="6" s="1"/>
  <c r="B2873" i="6"/>
  <c r="A2873" i="6"/>
  <c r="G2873" i="6" s="1"/>
  <c r="B2872" i="6"/>
  <c r="A2872" i="6"/>
  <c r="B2871" i="6"/>
  <c r="A2871" i="6"/>
  <c r="G2871" i="6" s="1"/>
  <c r="B2870" i="6"/>
  <c r="A2870" i="6"/>
  <c r="G2870" i="6" s="1"/>
  <c r="B2869" i="6"/>
  <c r="A2869" i="6"/>
  <c r="B2868" i="6"/>
  <c r="A2868" i="6"/>
  <c r="B2867" i="6"/>
  <c r="A2867" i="6"/>
  <c r="G2867" i="6" s="1"/>
  <c r="B2866" i="6"/>
  <c r="A2866" i="6"/>
  <c r="B2865" i="6"/>
  <c r="A2865" i="6"/>
  <c r="G2865" i="6" s="1"/>
  <c r="B2864" i="6"/>
  <c r="A2864" i="6"/>
  <c r="B2863" i="6"/>
  <c r="A2863" i="6"/>
  <c r="G2863" i="6" s="1"/>
  <c r="B2862" i="6"/>
  <c r="A2862" i="6"/>
  <c r="B2861" i="6"/>
  <c r="A2861" i="6"/>
  <c r="G2861" i="6" s="1"/>
  <c r="B2860" i="6"/>
  <c r="A2860" i="6"/>
  <c r="G2860" i="6" s="1"/>
  <c r="B2859" i="6"/>
  <c r="A2859" i="6"/>
  <c r="B2858" i="6"/>
  <c r="A2858" i="6"/>
  <c r="G2858" i="6" s="1"/>
  <c r="B2857" i="6"/>
  <c r="A2857" i="6"/>
  <c r="G2857" i="6" s="1"/>
  <c r="B2856" i="6"/>
  <c r="A2856" i="6"/>
  <c r="B2855" i="6"/>
  <c r="A2855" i="6"/>
  <c r="B2854" i="6"/>
  <c r="A2854" i="6"/>
  <c r="G2854" i="6" s="1"/>
  <c r="B2853" i="6"/>
  <c r="A2853" i="6"/>
  <c r="B2852" i="6"/>
  <c r="A2852" i="6"/>
  <c r="G2852" i="6" s="1"/>
  <c r="B2851" i="6"/>
  <c r="A2851" i="6"/>
  <c r="G2851" i="6" s="1"/>
  <c r="B2850" i="6"/>
  <c r="A2850" i="6"/>
  <c r="B2849" i="6"/>
  <c r="A2849" i="6"/>
  <c r="G2849" i="6" s="1"/>
  <c r="B2848" i="6"/>
  <c r="A2848" i="6"/>
  <c r="B2847" i="6"/>
  <c r="A2847" i="6"/>
  <c r="G2847" i="6" s="1"/>
  <c r="B2846" i="6"/>
  <c r="A2846" i="6"/>
  <c r="B2845" i="6"/>
  <c r="A2845" i="6"/>
  <c r="G2845" i="6" s="1"/>
  <c r="B2844" i="6"/>
  <c r="A2844" i="6"/>
  <c r="G2844" i="6" s="1"/>
  <c r="B2843" i="6"/>
  <c r="A2843" i="6"/>
  <c r="G2843" i="6" s="1"/>
  <c r="B2842" i="6"/>
  <c r="A2842" i="6"/>
  <c r="G2842" i="6" s="1"/>
  <c r="B2841" i="6"/>
  <c r="A2841" i="6"/>
  <c r="G2841" i="6" s="1"/>
  <c r="B2840" i="6"/>
  <c r="A2840" i="6"/>
  <c r="B2839" i="6"/>
  <c r="A2839" i="6"/>
  <c r="B2838" i="6"/>
  <c r="A2838" i="6"/>
  <c r="G2838" i="6" s="1"/>
  <c r="B2837" i="6"/>
  <c r="A2837" i="6"/>
  <c r="G2837" i="6" s="1"/>
  <c r="B2836" i="6"/>
  <c r="A2836" i="6"/>
  <c r="G2836" i="6" s="1"/>
  <c r="B2835" i="6"/>
  <c r="A2835" i="6"/>
  <c r="B2834" i="6"/>
  <c r="A2834" i="6"/>
  <c r="G2834" i="6" s="1"/>
  <c r="B2833" i="6"/>
  <c r="A2833" i="6"/>
  <c r="G2833" i="6" s="1"/>
  <c r="B2832" i="6"/>
  <c r="A2832" i="6"/>
  <c r="B2831" i="6"/>
  <c r="A2831" i="6"/>
  <c r="B2830" i="6"/>
  <c r="A2830" i="6"/>
  <c r="G2830" i="6" s="1"/>
  <c r="B2829" i="6"/>
  <c r="A2829" i="6"/>
  <c r="G2829" i="6" s="1"/>
  <c r="B2828" i="6"/>
  <c r="A2828" i="6"/>
  <c r="G2828" i="6" s="1"/>
  <c r="B2827" i="6"/>
  <c r="A2827" i="6"/>
  <c r="G2827" i="6" s="1"/>
  <c r="B2826" i="6"/>
  <c r="A2826" i="6"/>
  <c r="G2826" i="6" s="1"/>
  <c r="B2825" i="6"/>
  <c r="A2825" i="6"/>
  <c r="G2825" i="6" s="1"/>
  <c r="B2824" i="6"/>
  <c r="A2824" i="6"/>
  <c r="B2823" i="6"/>
  <c r="A2823" i="6"/>
  <c r="G2823" i="6" s="1"/>
  <c r="B2822" i="6"/>
  <c r="A2822" i="6"/>
  <c r="B2821" i="6"/>
  <c r="A2821" i="6"/>
  <c r="G2821" i="6" s="1"/>
  <c r="B2820" i="6"/>
  <c r="A2820" i="6"/>
  <c r="B2819" i="6"/>
  <c r="A2819" i="6"/>
  <c r="B2818" i="6"/>
  <c r="A2818" i="6"/>
  <c r="G2818" i="6" s="1"/>
  <c r="B2817" i="6"/>
  <c r="A2817" i="6"/>
  <c r="B2816" i="6"/>
  <c r="A2816" i="6"/>
  <c r="B2815" i="6"/>
  <c r="A2815" i="6"/>
  <c r="G2815" i="6" s="1"/>
  <c r="B2814" i="6"/>
  <c r="A2814" i="6"/>
  <c r="B2813" i="6"/>
  <c r="A2813" i="6"/>
  <c r="B2812" i="6"/>
  <c r="A2812" i="6"/>
  <c r="B2811" i="6"/>
  <c r="A2811" i="6"/>
  <c r="B2810" i="6"/>
  <c r="A2810" i="6"/>
  <c r="B2809" i="6"/>
  <c r="A2809" i="6"/>
  <c r="G2809" i="6" s="1"/>
  <c r="B2808" i="6"/>
  <c r="A2808" i="6"/>
  <c r="B2807" i="6"/>
  <c r="A2807" i="6"/>
  <c r="B2806" i="6"/>
  <c r="A2806" i="6"/>
  <c r="G2806" i="6" s="1"/>
  <c r="B2805" i="6"/>
  <c r="A2805" i="6"/>
  <c r="G2805" i="6" s="1"/>
  <c r="B2804" i="6"/>
  <c r="A2804" i="6"/>
  <c r="B2803" i="6"/>
  <c r="A2803" i="6"/>
  <c r="G2803" i="6" s="1"/>
  <c r="B2802" i="6"/>
  <c r="A2802" i="6"/>
  <c r="G2802" i="6" s="1"/>
  <c r="B2801" i="6"/>
  <c r="A2801" i="6"/>
  <c r="G2801" i="6" s="1"/>
  <c r="B2800" i="6"/>
  <c r="A2800" i="6"/>
  <c r="G2800" i="6" s="1"/>
  <c r="B2799" i="6"/>
  <c r="A2799" i="6"/>
  <c r="G2799" i="6" s="1"/>
  <c r="B2798" i="6"/>
  <c r="A2798" i="6"/>
  <c r="B2797" i="6"/>
  <c r="A2797" i="6"/>
  <c r="G2797" i="6" s="1"/>
  <c r="B2796" i="6"/>
  <c r="A2796" i="6"/>
  <c r="B2795" i="6"/>
  <c r="A2795" i="6"/>
  <c r="G2795" i="6" s="1"/>
  <c r="B2794" i="6"/>
  <c r="A2794" i="6"/>
  <c r="G2794" i="6" s="1"/>
  <c r="B2793" i="6"/>
  <c r="A2793" i="6"/>
  <c r="G2793" i="6" s="1"/>
  <c r="B2792" i="6"/>
  <c r="A2792" i="6"/>
  <c r="B2791" i="6"/>
  <c r="A2791" i="6"/>
  <c r="G2791" i="6" s="1"/>
  <c r="B2790" i="6"/>
  <c r="C2790" i="6" s="1"/>
  <c r="A2790" i="6"/>
  <c r="G2790" i="6" s="1"/>
  <c r="B2789" i="6"/>
  <c r="A2789" i="6"/>
  <c r="G2789" i="6" s="1"/>
  <c r="B2788" i="6"/>
  <c r="A2788" i="6"/>
  <c r="G2788" i="6" s="1"/>
  <c r="B2787" i="6"/>
  <c r="A2787" i="6"/>
  <c r="G2787" i="6" s="1"/>
  <c r="B2786" i="6"/>
  <c r="A2786" i="6"/>
  <c r="G2786" i="6" s="1"/>
  <c r="B2785" i="6"/>
  <c r="A2785" i="6"/>
  <c r="G2785" i="6" s="1"/>
  <c r="B2784" i="6"/>
  <c r="A2784" i="6"/>
  <c r="B2783" i="6"/>
  <c r="A2783" i="6"/>
  <c r="G2783" i="6" s="1"/>
  <c r="B2782" i="6"/>
  <c r="A2782" i="6"/>
  <c r="G2782" i="6" s="1"/>
  <c r="B2781" i="6"/>
  <c r="A2781" i="6"/>
  <c r="G2781" i="6" s="1"/>
  <c r="B2780" i="6"/>
  <c r="A2780" i="6"/>
  <c r="G2780" i="6" s="1"/>
  <c r="B2779" i="6"/>
  <c r="A2779" i="6"/>
  <c r="G2779" i="6" s="1"/>
  <c r="B2778" i="6"/>
  <c r="A2778" i="6"/>
  <c r="G2778" i="6" s="1"/>
  <c r="B2777" i="6"/>
  <c r="A2777" i="6"/>
  <c r="B2776" i="6"/>
  <c r="A2776" i="6"/>
  <c r="B2775" i="6"/>
  <c r="A2775" i="6"/>
  <c r="B2774" i="6"/>
  <c r="A2774" i="6"/>
  <c r="G2774" i="6" s="1"/>
  <c r="B2773" i="6"/>
  <c r="A2773" i="6"/>
  <c r="G2773" i="6" s="1"/>
  <c r="B2772" i="6"/>
  <c r="A2772" i="6"/>
  <c r="B2771" i="6"/>
  <c r="A2771" i="6"/>
  <c r="G2771" i="6" s="1"/>
  <c r="B2770" i="6"/>
  <c r="A2770" i="6"/>
  <c r="G2770" i="6" s="1"/>
  <c r="B2769" i="6"/>
  <c r="A2769" i="6"/>
  <c r="G2769" i="6" s="1"/>
  <c r="B2768" i="6"/>
  <c r="A2768" i="6"/>
  <c r="B2767" i="6"/>
  <c r="A2767" i="6"/>
  <c r="B2766" i="6"/>
  <c r="A2766" i="6"/>
  <c r="B2765" i="6"/>
  <c r="A2765" i="6"/>
  <c r="B2764" i="6"/>
  <c r="A2764" i="6"/>
  <c r="B2763" i="6"/>
  <c r="A2763" i="6"/>
  <c r="G2763" i="6" s="1"/>
  <c r="B2762" i="6"/>
  <c r="A2762" i="6"/>
  <c r="G2762" i="6" s="1"/>
  <c r="B2761" i="6"/>
  <c r="A2761" i="6"/>
  <c r="G2761" i="6" s="1"/>
  <c r="B2760" i="6"/>
  <c r="A2760" i="6"/>
  <c r="G2760" i="6" s="1"/>
  <c r="B2759" i="6"/>
  <c r="A2759" i="6"/>
  <c r="G2759" i="6" s="1"/>
  <c r="B2758" i="6"/>
  <c r="A2758" i="6"/>
  <c r="G2758" i="6" s="1"/>
  <c r="B2757" i="6"/>
  <c r="A2757" i="6"/>
  <c r="B2756" i="6"/>
  <c r="A2756" i="6"/>
  <c r="B2755" i="6"/>
  <c r="A2755" i="6"/>
  <c r="G2755" i="6" s="1"/>
  <c r="B2754" i="6"/>
  <c r="A2754" i="6"/>
  <c r="B2753" i="6"/>
  <c r="A2753" i="6"/>
  <c r="G2753" i="6" s="1"/>
  <c r="B2752" i="6"/>
  <c r="A2752" i="6"/>
  <c r="B2751" i="6"/>
  <c r="A2751" i="6"/>
  <c r="B2750" i="6"/>
  <c r="A2750" i="6"/>
  <c r="G2750" i="6" s="1"/>
  <c r="B2749" i="6"/>
  <c r="A2749" i="6"/>
  <c r="G2749" i="6" s="1"/>
  <c r="B2748" i="6"/>
  <c r="A2748" i="6"/>
  <c r="B2747" i="6"/>
  <c r="A2747" i="6"/>
  <c r="G2747" i="6" s="1"/>
  <c r="B2746" i="6"/>
  <c r="A2746" i="6"/>
  <c r="G2746" i="6" s="1"/>
  <c r="B2745" i="6"/>
  <c r="A2745" i="6"/>
  <c r="G2745" i="6" s="1"/>
  <c r="B2744" i="6"/>
  <c r="A2744" i="6"/>
  <c r="G2744" i="6" s="1"/>
  <c r="B2743" i="6"/>
  <c r="A2743" i="6"/>
  <c r="G2743" i="6" s="1"/>
  <c r="B2742" i="6"/>
  <c r="A2742" i="6"/>
  <c r="G2742" i="6" s="1"/>
  <c r="B2741" i="6"/>
  <c r="A2741" i="6"/>
  <c r="B2740" i="6"/>
  <c r="A2740" i="6"/>
  <c r="B2739" i="6"/>
  <c r="A2739" i="6"/>
  <c r="G2739" i="6" s="1"/>
  <c r="B2738" i="6"/>
  <c r="A2738" i="6"/>
  <c r="G2738" i="6" s="1"/>
  <c r="B2737" i="6"/>
  <c r="A2737" i="6"/>
  <c r="G2737" i="6" s="1"/>
  <c r="B2736" i="6"/>
  <c r="A2736" i="6"/>
  <c r="B2735" i="6"/>
  <c r="A2735" i="6"/>
  <c r="G2735" i="6" s="1"/>
  <c r="B2734" i="6"/>
  <c r="A2734" i="6"/>
  <c r="B2733" i="6"/>
  <c r="A2733" i="6"/>
  <c r="G2733" i="6" s="1"/>
  <c r="B2732" i="6"/>
  <c r="A2732" i="6"/>
  <c r="B2731" i="6"/>
  <c r="A2731" i="6"/>
  <c r="G2731" i="6" s="1"/>
  <c r="B2730" i="6"/>
  <c r="A2730" i="6"/>
  <c r="G2730" i="6" s="1"/>
  <c r="B2729" i="6"/>
  <c r="A2729" i="6"/>
  <c r="B2728" i="6"/>
  <c r="A2728" i="6"/>
  <c r="B2727" i="6"/>
  <c r="A2727" i="6"/>
  <c r="B2726" i="6"/>
  <c r="A2726" i="6"/>
  <c r="G2726" i="6" s="1"/>
  <c r="B2725" i="6"/>
  <c r="A2725" i="6"/>
  <c r="B2724" i="6"/>
  <c r="A2724" i="6"/>
  <c r="G2724" i="6" s="1"/>
  <c r="B2723" i="6"/>
  <c r="A2723" i="6"/>
  <c r="B2722" i="6"/>
  <c r="A2722" i="6"/>
  <c r="G2722" i="6" s="1"/>
  <c r="B2721" i="6"/>
  <c r="A2721" i="6"/>
  <c r="G2721" i="6" s="1"/>
  <c r="B2720" i="6"/>
  <c r="A2720" i="6"/>
  <c r="G2720" i="6" s="1"/>
  <c r="B2719" i="6"/>
  <c r="A2719" i="6"/>
  <c r="B2718" i="6"/>
  <c r="A2718" i="6"/>
  <c r="G2718" i="6" s="1"/>
  <c r="B2717" i="6"/>
  <c r="A2717" i="6"/>
  <c r="B2716" i="6"/>
  <c r="A2716" i="6"/>
  <c r="G2716" i="6" s="1"/>
  <c r="B2715" i="6"/>
  <c r="A2715" i="6"/>
  <c r="B2714" i="6"/>
  <c r="A2714" i="6"/>
  <c r="B2713" i="6"/>
  <c r="A2713" i="6"/>
  <c r="G2713" i="6" s="1"/>
  <c r="B2712" i="6"/>
  <c r="A2712" i="6"/>
  <c r="B2711" i="6"/>
  <c r="A2711" i="6"/>
  <c r="B2710" i="6"/>
  <c r="A2710" i="6"/>
  <c r="G2710" i="6" s="1"/>
  <c r="B2709" i="6"/>
  <c r="A2709" i="6"/>
  <c r="G2709" i="6" s="1"/>
  <c r="B2708" i="6"/>
  <c r="A2708" i="6"/>
  <c r="B2707" i="6"/>
  <c r="A2707" i="6"/>
  <c r="G2707" i="6" s="1"/>
  <c r="B2706" i="6"/>
  <c r="A2706" i="6"/>
  <c r="B2705" i="6"/>
  <c r="A2705" i="6"/>
  <c r="G2705" i="6" s="1"/>
  <c r="B2704" i="6"/>
  <c r="A2704" i="6"/>
  <c r="G2704" i="6" s="1"/>
  <c r="B2703" i="6"/>
  <c r="A2703" i="6"/>
  <c r="B2702" i="6"/>
  <c r="A2702" i="6"/>
  <c r="G2702" i="6" s="1"/>
  <c r="B2701" i="6"/>
  <c r="A2701" i="6"/>
  <c r="B2700" i="6"/>
  <c r="A2700" i="6"/>
  <c r="B2699" i="6"/>
  <c r="A2699" i="6"/>
  <c r="B2698" i="6"/>
  <c r="A2698" i="6"/>
  <c r="B2697" i="6"/>
  <c r="A2697" i="6"/>
  <c r="G2697" i="6" s="1"/>
  <c r="B2696" i="6"/>
  <c r="A2696" i="6"/>
  <c r="G2696" i="6" s="1"/>
  <c r="B2695" i="6"/>
  <c r="A2695" i="6"/>
  <c r="G2695" i="6" s="1"/>
  <c r="B2694" i="6"/>
  <c r="A2694" i="6"/>
  <c r="B2693" i="6"/>
  <c r="A2693" i="6"/>
  <c r="G2693" i="6" s="1"/>
  <c r="B2692" i="6"/>
  <c r="A2692" i="6"/>
  <c r="G2692" i="6" s="1"/>
  <c r="B2691" i="6"/>
  <c r="A2691" i="6"/>
  <c r="G2691" i="6" s="1"/>
  <c r="B2690" i="6"/>
  <c r="A2690" i="6"/>
  <c r="B2689" i="6"/>
  <c r="A2689" i="6"/>
  <c r="B2688" i="6"/>
  <c r="A2688" i="6"/>
  <c r="G2688" i="6" s="1"/>
  <c r="B2687" i="6"/>
  <c r="A2687" i="6"/>
  <c r="G2687" i="6" s="1"/>
  <c r="B2686" i="6"/>
  <c r="A2686" i="6"/>
  <c r="B2685" i="6"/>
  <c r="A2685" i="6"/>
  <c r="G2685" i="6" s="1"/>
  <c r="B2684" i="6"/>
  <c r="A2684" i="6"/>
  <c r="G2684" i="6" s="1"/>
  <c r="B2683" i="6"/>
  <c r="A2683" i="6"/>
  <c r="G2683" i="6" s="1"/>
  <c r="B2682" i="6"/>
  <c r="A2682" i="6"/>
  <c r="B2681" i="6"/>
  <c r="A2681" i="6"/>
  <c r="G2681" i="6" s="1"/>
  <c r="B2680" i="6"/>
  <c r="A2680" i="6"/>
  <c r="G2680" i="6" s="1"/>
  <c r="B2679" i="6"/>
  <c r="A2679" i="6"/>
  <c r="G2679" i="6" s="1"/>
  <c r="B2678" i="6"/>
  <c r="A2678" i="6"/>
  <c r="G2678" i="6" s="1"/>
  <c r="B2677" i="6"/>
  <c r="C2677" i="6" s="1"/>
  <c r="A2677" i="6"/>
  <c r="G2677" i="6" s="1"/>
  <c r="B2676" i="6"/>
  <c r="A2676" i="6"/>
  <c r="G2676" i="6" s="1"/>
  <c r="B2675" i="6"/>
  <c r="A2675" i="6"/>
  <c r="G2675" i="6" s="1"/>
  <c r="B2674" i="6"/>
  <c r="A2674" i="6"/>
  <c r="B2673" i="6"/>
  <c r="A2673" i="6"/>
  <c r="G2673" i="6" s="1"/>
  <c r="B2672" i="6"/>
  <c r="A2672" i="6"/>
  <c r="B2671" i="6"/>
  <c r="A2671" i="6"/>
  <c r="B2670" i="6"/>
  <c r="A2670" i="6"/>
  <c r="B2669" i="6"/>
  <c r="A2669" i="6"/>
  <c r="G2669" i="6" s="1"/>
  <c r="B2668" i="6"/>
  <c r="A2668" i="6"/>
  <c r="B2667" i="6"/>
  <c r="A2667" i="6"/>
  <c r="G2667" i="6" s="1"/>
  <c r="B2666" i="6"/>
  <c r="A2666" i="6"/>
  <c r="B2665" i="6"/>
  <c r="A2665" i="6"/>
  <c r="B2664" i="6"/>
  <c r="A2664" i="6"/>
  <c r="B2663" i="6"/>
  <c r="A2663" i="6"/>
  <c r="B2662" i="6"/>
  <c r="A2662" i="6"/>
  <c r="B2661" i="6"/>
  <c r="A2661" i="6"/>
  <c r="B2660" i="6"/>
  <c r="A2660" i="6"/>
  <c r="B2659" i="6"/>
  <c r="A2659" i="6"/>
  <c r="G2659" i="6" s="1"/>
  <c r="B2658" i="6"/>
  <c r="A2658" i="6"/>
  <c r="G2658" i="6" s="1"/>
  <c r="B2657" i="6"/>
  <c r="A2657" i="6"/>
  <c r="B2656" i="6"/>
  <c r="A2656" i="6"/>
  <c r="G2656" i="6" s="1"/>
  <c r="B2655" i="6"/>
  <c r="A2655" i="6"/>
  <c r="G2655" i="6" s="1"/>
  <c r="B2654" i="6"/>
  <c r="A2654" i="6"/>
  <c r="G2653" i="6"/>
  <c r="B2653" i="6"/>
  <c r="A2653" i="6"/>
  <c r="B2652" i="6"/>
  <c r="A2652" i="6"/>
  <c r="B2651" i="6"/>
  <c r="A2651" i="6"/>
  <c r="G2651" i="6" s="1"/>
  <c r="B2650" i="6"/>
  <c r="A2650" i="6"/>
  <c r="G2650" i="6" s="1"/>
  <c r="B2649" i="6"/>
  <c r="A2649" i="6"/>
  <c r="G2649" i="6" s="1"/>
  <c r="B2648" i="6"/>
  <c r="A2648" i="6"/>
  <c r="G2648" i="6" s="1"/>
  <c r="B2647" i="6"/>
  <c r="A2647" i="6"/>
  <c r="G2647" i="6" s="1"/>
  <c r="B2646" i="6"/>
  <c r="A2646" i="6"/>
  <c r="G2646" i="6" s="1"/>
  <c r="B2645" i="6"/>
  <c r="A2645" i="6"/>
  <c r="G2645" i="6" s="1"/>
  <c r="B2644" i="6"/>
  <c r="A2644" i="6"/>
  <c r="B2643" i="6"/>
  <c r="A2643" i="6"/>
  <c r="G2643" i="6" s="1"/>
  <c r="B2642" i="6"/>
  <c r="A2642" i="6"/>
  <c r="B2641" i="6"/>
  <c r="A2641" i="6"/>
  <c r="G2641" i="6" s="1"/>
  <c r="B2640" i="6"/>
  <c r="A2640" i="6"/>
  <c r="B2639" i="6"/>
  <c r="A2639" i="6"/>
  <c r="B2638" i="6"/>
  <c r="A2638" i="6"/>
  <c r="B2637" i="6"/>
  <c r="A2637" i="6"/>
  <c r="G2637" i="6" s="1"/>
  <c r="B2636" i="6"/>
  <c r="A2636" i="6"/>
  <c r="B2635" i="6"/>
  <c r="A2635" i="6"/>
  <c r="G2635" i="6" s="1"/>
  <c r="B2634" i="6"/>
  <c r="A2634" i="6"/>
  <c r="B2633" i="6"/>
  <c r="A2633" i="6"/>
  <c r="B2632" i="6"/>
  <c r="A2632" i="6"/>
  <c r="B2631" i="6"/>
  <c r="A2631" i="6"/>
  <c r="G2631" i="6" s="1"/>
  <c r="B2630" i="6"/>
  <c r="A2630" i="6"/>
  <c r="B2629" i="6"/>
  <c r="A2629" i="6"/>
  <c r="G2629" i="6" s="1"/>
  <c r="B2628" i="6"/>
  <c r="A2628" i="6"/>
  <c r="G2628" i="6" s="1"/>
  <c r="B2627" i="6"/>
  <c r="A2627" i="6"/>
  <c r="G2627" i="6" s="1"/>
  <c r="B2626" i="6"/>
  <c r="A2626" i="6"/>
  <c r="G2626" i="6" s="1"/>
  <c r="B2625" i="6"/>
  <c r="A2625" i="6"/>
  <c r="G2625" i="6" s="1"/>
  <c r="B2624" i="6"/>
  <c r="A2624" i="6"/>
  <c r="G2624" i="6" s="1"/>
  <c r="B2623" i="6"/>
  <c r="A2623" i="6"/>
  <c r="B2622" i="6"/>
  <c r="A2622" i="6"/>
  <c r="G2622" i="6" s="1"/>
  <c r="B2621" i="6"/>
  <c r="A2621" i="6"/>
  <c r="B2620" i="6"/>
  <c r="A2620" i="6"/>
  <c r="G2620" i="6" s="1"/>
  <c r="B2619" i="6"/>
  <c r="A2619" i="6"/>
  <c r="B2618" i="6"/>
  <c r="A2618" i="6"/>
  <c r="B2617" i="6"/>
  <c r="A2617" i="6"/>
  <c r="G2617" i="6" s="1"/>
  <c r="B2616" i="6"/>
  <c r="A2616" i="6"/>
  <c r="G2616" i="6" s="1"/>
  <c r="B2615" i="6"/>
  <c r="A2615" i="6"/>
  <c r="G2615" i="6" s="1"/>
  <c r="B2614" i="6"/>
  <c r="A2614" i="6"/>
  <c r="G2614" i="6" s="1"/>
  <c r="B2613" i="6"/>
  <c r="A2613" i="6"/>
  <c r="G2613" i="6" s="1"/>
  <c r="B2612" i="6"/>
  <c r="A2612" i="6"/>
  <c r="B2611" i="6"/>
  <c r="A2611" i="6"/>
  <c r="G2611" i="6" s="1"/>
  <c r="B2610" i="6"/>
  <c r="A2610" i="6"/>
  <c r="G2610" i="6" s="1"/>
  <c r="B2609" i="6"/>
  <c r="A2609" i="6"/>
  <c r="B2608" i="6"/>
  <c r="A2608" i="6"/>
  <c r="B2607" i="6"/>
  <c r="A2607" i="6"/>
  <c r="G2607" i="6" s="1"/>
  <c r="B2606" i="6"/>
  <c r="A2606" i="6"/>
  <c r="G2606" i="6" s="1"/>
  <c r="B2605" i="6"/>
  <c r="A2605" i="6"/>
  <c r="G2605" i="6" s="1"/>
  <c r="B2604" i="6"/>
  <c r="A2604" i="6"/>
  <c r="B2603" i="6"/>
  <c r="A2603" i="6"/>
  <c r="G2603" i="6" s="1"/>
  <c r="B2602" i="6"/>
  <c r="A2602" i="6"/>
  <c r="B2601" i="6"/>
  <c r="A2601" i="6"/>
  <c r="B2600" i="6"/>
  <c r="A2600" i="6"/>
  <c r="B2599" i="6"/>
  <c r="A2599" i="6"/>
  <c r="B2598" i="6"/>
  <c r="A2598" i="6"/>
  <c r="G2598" i="6" s="1"/>
  <c r="B2597" i="6"/>
  <c r="A2597" i="6"/>
  <c r="B2596" i="6"/>
  <c r="A2596" i="6"/>
  <c r="B2595" i="6"/>
  <c r="A2595" i="6"/>
  <c r="B2594" i="6"/>
  <c r="A2594" i="6"/>
  <c r="B2593" i="6"/>
  <c r="A2593" i="6"/>
  <c r="G2593" i="6" s="1"/>
  <c r="B2592" i="6"/>
  <c r="A2592" i="6"/>
  <c r="B2591" i="6"/>
  <c r="A2591" i="6"/>
  <c r="G2591" i="6" s="1"/>
  <c r="B2590" i="6"/>
  <c r="A2590" i="6"/>
  <c r="G2590" i="6" s="1"/>
  <c r="B2589" i="6"/>
  <c r="A2589" i="6"/>
  <c r="B2588" i="6"/>
  <c r="A2588" i="6"/>
  <c r="G2588" i="6" s="1"/>
  <c r="B2587" i="6"/>
  <c r="A2587" i="6"/>
  <c r="G2587" i="6" s="1"/>
  <c r="B2586" i="6"/>
  <c r="A2586" i="6"/>
  <c r="G2586" i="6" s="1"/>
  <c r="B2585" i="6"/>
  <c r="A2585" i="6"/>
  <c r="G2585" i="6" s="1"/>
  <c r="B2584" i="6"/>
  <c r="A2584" i="6"/>
  <c r="B2583" i="6"/>
  <c r="A2583" i="6"/>
  <c r="B2582" i="6"/>
  <c r="A2582" i="6"/>
  <c r="G2582" i="6" s="1"/>
  <c r="B2581" i="6"/>
  <c r="A2581" i="6"/>
  <c r="B2580" i="6"/>
  <c r="A2580" i="6"/>
  <c r="G2580" i="6" s="1"/>
  <c r="B2579" i="6"/>
  <c r="A2579" i="6"/>
  <c r="B2578" i="6"/>
  <c r="A2578" i="6"/>
  <c r="G2578" i="6" s="1"/>
  <c r="B2577" i="6"/>
  <c r="A2577" i="6"/>
  <c r="G2577" i="6" s="1"/>
  <c r="B2576" i="6"/>
  <c r="A2576" i="6"/>
  <c r="B2575" i="6"/>
  <c r="A2575" i="6"/>
  <c r="G2575" i="6" s="1"/>
  <c r="B2574" i="6"/>
  <c r="A2574" i="6"/>
  <c r="G2574" i="6" s="1"/>
  <c r="B2573" i="6"/>
  <c r="A2573" i="6"/>
  <c r="G2573" i="6" s="1"/>
  <c r="B2572" i="6"/>
  <c r="A2572" i="6"/>
  <c r="G2572" i="6" s="1"/>
  <c r="B2571" i="6"/>
  <c r="A2571" i="6"/>
  <c r="G2571" i="6" s="1"/>
  <c r="B2570" i="6"/>
  <c r="A2570" i="6"/>
  <c r="G2570" i="6" s="1"/>
  <c r="B2569" i="6"/>
  <c r="A2569" i="6"/>
  <c r="B2568" i="6"/>
  <c r="A2568" i="6"/>
  <c r="B2567" i="6"/>
  <c r="A2567" i="6"/>
  <c r="G2567" i="6" s="1"/>
  <c r="B2566" i="6"/>
  <c r="A2566" i="6"/>
  <c r="G2566" i="6" s="1"/>
  <c r="B2565" i="6"/>
  <c r="A2565" i="6"/>
  <c r="G2565" i="6" s="1"/>
  <c r="B2564" i="6"/>
  <c r="A2564" i="6"/>
  <c r="G2564" i="6" s="1"/>
  <c r="B2563" i="6"/>
  <c r="A2563" i="6"/>
  <c r="B2562" i="6"/>
  <c r="A2562" i="6"/>
  <c r="G2562" i="6" s="1"/>
  <c r="B2561" i="6"/>
  <c r="A2561" i="6"/>
  <c r="B2560" i="6"/>
  <c r="A2560" i="6"/>
  <c r="G2560" i="6" s="1"/>
  <c r="B2559" i="6"/>
  <c r="A2559" i="6"/>
  <c r="B2558" i="6"/>
  <c r="A2558" i="6"/>
  <c r="G2558" i="6" s="1"/>
  <c r="B2557" i="6"/>
  <c r="A2557" i="6"/>
  <c r="G2557" i="6" s="1"/>
  <c r="B2556" i="6"/>
  <c r="A2556" i="6"/>
  <c r="B2555" i="6"/>
  <c r="A2555" i="6"/>
  <c r="G2555" i="6" s="1"/>
  <c r="B2554" i="6"/>
  <c r="A2554" i="6"/>
  <c r="G2554" i="6" s="1"/>
  <c r="B2553" i="6"/>
  <c r="A2553" i="6"/>
  <c r="G2553" i="6" s="1"/>
  <c r="B2552" i="6"/>
  <c r="A2552" i="6"/>
  <c r="B2551" i="6"/>
  <c r="A2551" i="6"/>
  <c r="G2551" i="6" s="1"/>
  <c r="B2550" i="6"/>
  <c r="A2550" i="6"/>
  <c r="G2550" i="6" s="1"/>
  <c r="B2549" i="6"/>
  <c r="A2549" i="6"/>
  <c r="G2549" i="6" s="1"/>
  <c r="B2548" i="6"/>
  <c r="A2548" i="6"/>
  <c r="G2548" i="6" s="1"/>
  <c r="B2547" i="6"/>
  <c r="A2547" i="6"/>
  <c r="G2547" i="6" s="1"/>
  <c r="B2546" i="6"/>
  <c r="A2546" i="6"/>
  <c r="G2546" i="6" s="1"/>
  <c r="B2545" i="6"/>
  <c r="A2545" i="6"/>
  <c r="B2544" i="6"/>
  <c r="A2544" i="6"/>
  <c r="B2543" i="6"/>
  <c r="A2543" i="6"/>
  <c r="B2542" i="6"/>
  <c r="A2542" i="6"/>
  <c r="G2542" i="6" s="1"/>
  <c r="B2541" i="6"/>
  <c r="A2541" i="6"/>
  <c r="B2540" i="6"/>
  <c r="A2540" i="6"/>
  <c r="B2539" i="6"/>
  <c r="A2539" i="6"/>
  <c r="B2538" i="6"/>
  <c r="A2538" i="6"/>
  <c r="B2537" i="6"/>
  <c r="A2537" i="6"/>
  <c r="G2537" i="6" s="1"/>
  <c r="B2536" i="6"/>
  <c r="A2536" i="6"/>
  <c r="G2536" i="6" s="1"/>
  <c r="B2535" i="6"/>
  <c r="A2535" i="6"/>
  <c r="B2534" i="6"/>
  <c r="A2534" i="6"/>
  <c r="B2533" i="6"/>
  <c r="A2533" i="6"/>
  <c r="B2532" i="6"/>
  <c r="A2532" i="6"/>
  <c r="G2532" i="6" s="1"/>
  <c r="B2531" i="6"/>
  <c r="A2531" i="6"/>
  <c r="B2530" i="6"/>
  <c r="A2530" i="6"/>
  <c r="B2529" i="6"/>
  <c r="A2529" i="6"/>
  <c r="B2528" i="6"/>
  <c r="A2528" i="6"/>
  <c r="G2528" i="6" s="1"/>
  <c r="B2527" i="6"/>
  <c r="A2527" i="6"/>
  <c r="G2527" i="6" s="1"/>
  <c r="B2526" i="6"/>
  <c r="A2526" i="6"/>
  <c r="G2526" i="6" s="1"/>
  <c r="B2525" i="6"/>
  <c r="A2525" i="6"/>
  <c r="B2524" i="6"/>
  <c r="A2524" i="6"/>
  <c r="G2524" i="6" s="1"/>
  <c r="B2523" i="6"/>
  <c r="A2523" i="6"/>
  <c r="B2522" i="6"/>
  <c r="A2522" i="6"/>
  <c r="B2521" i="6"/>
  <c r="A2521" i="6"/>
  <c r="B2520" i="6"/>
  <c r="A2520" i="6"/>
  <c r="G2520" i="6" s="1"/>
  <c r="B2519" i="6"/>
  <c r="A2519" i="6"/>
  <c r="G2519" i="6" s="1"/>
  <c r="B2518" i="6"/>
  <c r="A2518" i="6"/>
  <c r="B2517" i="6"/>
  <c r="A2517" i="6"/>
  <c r="B2516" i="6"/>
  <c r="A2516" i="6"/>
  <c r="G2516" i="6" s="1"/>
  <c r="B2515" i="6"/>
  <c r="A2515" i="6"/>
  <c r="G2515" i="6" s="1"/>
  <c r="B2514" i="6"/>
  <c r="A2514" i="6"/>
  <c r="B2513" i="6"/>
  <c r="A2513" i="6"/>
  <c r="G2513" i="6" s="1"/>
  <c r="B2512" i="6"/>
  <c r="A2512" i="6"/>
  <c r="G2512" i="6" s="1"/>
  <c r="B2511" i="6"/>
  <c r="A2511" i="6"/>
  <c r="B2510" i="6"/>
  <c r="A2510" i="6"/>
  <c r="G2510" i="6" s="1"/>
  <c r="B2509" i="6"/>
  <c r="A2509" i="6"/>
  <c r="G2509" i="6" s="1"/>
  <c r="B2508" i="6"/>
  <c r="A2508" i="6"/>
  <c r="G2508" i="6" s="1"/>
  <c r="B2507" i="6"/>
  <c r="A2507" i="6"/>
  <c r="G2507" i="6" s="1"/>
  <c r="B2506" i="6"/>
  <c r="A2506" i="6"/>
  <c r="G2506" i="6" s="1"/>
  <c r="B2505" i="6"/>
  <c r="A2505" i="6"/>
  <c r="G2505" i="6" s="1"/>
  <c r="B2504" i="6"/>
  <c r="A2504" i="6"/>
  <c r="B2503" i="6"/>
  <c r="A2503" i="6"/>
  <c r="B2502" i="6"/>
  <c r="A2502" i="6"/>
  <c r="G2502" i="6" s="1"/>
  <c r="B2501" i="6"/>
  <c r="A2501" i="6"/>
  <c r="G2501" i="6" s="1"/>
  <c r="B2500" i="6"/>
  <c r="A2500" i="6"/>
  <c r="B2499" i="6"/>
  <c r="A2499" i="6"/>
  <c r="G2499" i="6" s="1"/>
  <c r="G2498" i="6"/>
  <c r="B2498" i="6"/>
  <c r="A2498" i="6"/>
  <c r="B2497" i="6"/>
  <c r="A2497" i="6"/>
  <c r="B2496" i="6"/>
  <c r="A2496" i="6"/>
  <c r="G2496" i="6" s="1"/>
  <c r="B2495" i="6"/>
  <c r="A2495" i="6"/>
  <c r="G2495" i="6" s="1"/>
  <c r="B2494" i="6"/>
  <c r="A2494" i="6"/>
  <c r="B2493" i="6"/>
  <c r="A2493" i="6"/>
  <c r="B2492" i="6"/>
  <c r="A2492" i="6"/>
  <c r="G2492" i="6" s="1"/>
  <c r="B2491" i="6"/>
  <c r="A2491" i="6"/>
  <c r="B2490" i="6"/>
  <c r="A2490" i="6"/>
  <c r="G2490" i="6" s="1"/>
  <c r="B2489" i="6"/>
  <c r="A2489" i="6"/>
  <c r="B2488" i="6"/>
  <c r="A2488" i="6"/>
  <c r="G2488" i="6" s="1"/>
  <c r="B2487" i="6"/>
  <c r="A2487" i="6"/>
  <c r="B2486" i="6"/>
  <c r="A2486" i="6"/>
  <c r="G2486" i="6" s="1"/>
  <c r="B2485" i="6"/>
  <c r="A2485" i="6"/>
  <c r="B2484" i="6"/>
  <c r="A2484" i="6"/>
  <c r="G2483" i="6"/>
  <c r="B2483" i="6"/>
  <c r="A2483" i="6"/>
  <c r="B2482" i="6"/>
  <c r="A2482" i="6"/>
  <c r="G2482" i="6" s="1"/>
  <c r="B2481" i="6"/>
  <c r="A2481" i="6"/>
  <c r="B2480" i="6"/>
  <c r="A2480" i="6"/>
  <c r="G2480" i="6" s="1"/>
  <c r="B2479" i="6"/>
  <c r="A2479" i="6"/>
  <c r="B2478" i="6"/>
  <c r="A2478" i="6"/>
  <c r="B2477" i="6"/>
  <c r="A2477" i="6"/>
  <c r="G2477" i="6" s="1"/>
  <c r="B2476" i="6"/>
  <c r="A2476" i="6"/>
  <c r="B2475" i="6"/>
  <c r="A2475" i="6"/>
  <c r="G2475" i="6" s="1"/>
  <c r="B2474" i="6"/>
  <c r="A2474" i="6"/>
  <c r="G2474" i="6" s="1"/>
  <c r="B2473" i="6"/>
  <c r="A2473" i="6"/>
  <c r="G2473" i="6" s="1"/>
  <c r="B2472" i="6"/>
  <c r="A2472" i="6"/>
  <c r="G2472" i="6" s="1"/>
  <c r="B2471" i="6"/>
  <c r="A2471" i="6"/>
  <c r="G2471" i="6" s="1"/>
  <c r="B2470" i="6"/>
  <c r="A2470" i="6"/>
  <c r="G2470" i="6" s="1"/>
  <c r="B2469" i="6"/>
  <c r="A2469" i="6"/>
  <c r="G2469" i="6" s="1"/>
  <c r="B2468" i="6"/>
  <c r="A2468" i="6"/>
  <c r="G2468" i="6" s="1"/>
  <c r="B2467" i="6"/>
  <c r="A2467" i="6"/>
  <c r="B2466" i="6"/>
  <c r="A2466" i="6"/>
  <c r="G2466" i="6" s="1"/>
  <c r="B2465" i="6"/>
  <c r="A2465" i="6"/>
  <c r="G2465" i="6" s="1"/>
  <c r="B2464" i="6"/>
  <c r="A2464" i="6"/>
  <c r="G2464" i="6" s="1"/>
  <c r="B2463" i="6"/>
  <c r="A2463" i="6"/>
  <c r="B2462" i="6"/>
  <c r="A2462" i="6"/>
  <c r="B2461" i="6"/>
  <c r="A2461" i="6"/>
  <c r="G2461" i="6" s="1"/>
  <c r="B2460" i="6"/>
  <c r="A2460" i="6"/>
  <c r="G2460" i="6" s="1"/>
  <c r="B2459" i="6"/>
  <c r="A2459" i="6"/>
  <c r="B2458" i="6"/>
  <c r="A2458" i="6"/>
  <c r="B2457" i="6"/>
  <c r="A2457" i="6"/>
  <c r="G2457" i="6" s="1"/>
  <c r="B2456" i="6"/>
  <c r="A2456" i="6"/>
  <c r="G2456" i="6" s="1"/>
  <c r="B2455" i="6"/>
  <c r="A2455" i="6"/>
  <c r="G2455" i="6" s="1"/>
  <c r="B2454" i="6"/>
  <c r="A2454" i="6"/>
  <c r="G2454" i="6" s="1"/>
  <c r="B2453" i="6"/>
  <c r="A2453" i="6"/>
  <c r="B2452" i="6"/>
  <c r="A2452" i="6"/>
  <c r="B2451" i="6"/>
  <c r="A2451" i="6"/>
  <c r="B2450" i="6"/>
  <c r="C2450" i="6" s="1"/>
  <c r="A2450" i="6"/>
  <c r="G2450" i="6" s="1"/>
  <c r="B2449" i="6"/>
  <c r="A2449" i="6"/>
  <c r="B2448" i="6"/>
  <c r="A2448" i="6"/>
  <c r="B2447" i="6"/>
  <c r="A2447" i="6"/>
  <c r="B2446" i="6"/>
  <c r="A2446" i="6"/>
  <c r="G2446" i="6" s="1"/>
  <c r="B2445" i="6"/>
  <c r="A2445" i="6"/>
  <c r="G2445" i="6" s="1"/>
  <c r="B2444" i="6"/>
  <c r="A2444" i="6"/>
  <c r="B2443" i="6"/>
  <c r="A2443" i="6"/>
  <c r="B2442" i="6"/>
  <c r="A2442" i="6"/>
  <c r="G2442" i="6" s="1"/>
  <c r="B2441" i="6"/>
  <c r="A2441" i="6"/>
  <c r="B2440" i="6"/>
  <c r="A2440" i="6"/>
  <c r="G2440" i="6" s="1"/>
  <c r="B2439" i="6"/>
  <c r="A2439" i="6"/>
  <c r="G2439" i="6" s="1"/>
  <c r="B2438" i="6"/>
  <c r="A2438" i="6"/>
  <c r="B2437" i="6"/>
  <c r="A2437" i="6"/>
  <c r="B2436" i="6"/>
  <c r="A2436" i="6"/>
  <c r="B2435" i="6"/>
  <c r="A2435" i="6"/>
  <c r="G2435" i="6" s="1"/>
  <c r="B2434" i="6"/>
  <c r="A2434" i="6"/>
  <c r="G2434" i="6" s="1"/>
  <c r="B2433" i="6"/>
  <c r="A2433" i="6"/>
  <c r="G2433" i="6" s="1"/>
  <c r="B2432" i="6"/>
  <c r="A2432" i="6"/>
  <c r="G2432" i="6" s="1"/>
  <c r="B2431" i="6"/>
  <c r="A2431" i="6"/>
  <c r="B2430" i="6"/>
  <c r="A2430" i="6"/>
  <c r="B2429" i="6"/>
  <c r="A2429" i="6"/>
  <c r="B2428" i="6"/>
  <c r="A2428" i="6"/>
  <c r="G2428" i="6" s="1"/>
  <c r="B2427" i="6"/>
  <c r="A2427" i="6"/>
  <c r="G2427" i="6" s="1"/>
  <c r="B2426" i="6"/>
  <c r="A2426" i="6"/>
  <c r="B2425" i="6"/>
  <c r="A2425" i="6"/>
  <c r="B2424" i="6"/>
  <c r="A2424" i="6"/>
  <c r="G2424" i="6" s="1"/>
  <c r="B2423" i="6"/>
  <c r="A2423" i="6"/>
  <c r="G2423" i="6" s="1"/>
  <c r="B2422" i="6"/>
  <c r="A2422" i="6"/>
  <c r="G2422" i="6" s="1"/>
  <c r="B2421" i="6"/>
  <c r="A2421" i="6"/>
  <c r="G2421" i="6" s="1"/>
  <c r="B2420" i="6"/>
  <c r="A2420" i="6"/>
  <c r="B2419" i="6"/>
  <c r="A2419" i="6"/>
  <c r="B2418" i="6"/>
  <c r="A2418" i="6"/>
  <c r="B2417" i="6"/>
  <c r="A2417" i="6"/>
  <c r="G2417" i="6" s="1"/>
  <c r="B2416" i="6"/>
  <c r="A2416" i="6"/>
  <c r="G2416" i="6" s="1"/>
  <c r="B2415" i="6"/>
  <c r="A2415" i="6"/>
  <c r="B2414" i="6"/>
  <c r="A2414" i="6"/>
  <c r="B2413" i="6"/>
  <c r="A2413" i="6"/>
  <c r="B2412" i="6"/>
  <c r="A2412" i="6"/>
  <c r="B2411" i="6"/>
  <c r="A2411" i="6"/>
  <c r="B2410" i="6"/>
  <c r="A2410" i="6"/>
  <c r="G2410" i="6" s="1"/>
  <c r="B2409" i="6"/>
  <c r="A2409" i="6"/>
  <c r="B2408" i="6"/>
  <c r="A2408" i="6"/>
  <c r="G2408" i="6" s="1"/>
  <c r="B2407" i="6"/>
  <c r="A2407" i="6"/>
  <c r="G2407" i="6" s="1"/>
  <c r="B2406" i="6"/>
  <c r="A2406" i="6"/>
  <c r="G2406" i="6" s="1"/>
  <c r="B2405" i="6"/>
  <c r="A2405" i="6"/>
  <c r="G2405" i="6" s="1"/>
  <c r="B2404" i="6"/>
  <c r="A2404" i="6"/>
  <c r="G2404" i="6" s="1"/>
  <c r="B2403" i="6"/>
  <c r="A2403" i="6"/>
  <c r="G2403" i="6" s="1"/>
  <c r="B2402" i="6"/>
  <c r="A2402" i="6"/>
  <c r="G2402" i="6" s="1"/>
  <c r="B2401" i="6"/>
  <c r="A2401" i="6"/>
  <c r="B2400" i="6"/>
  <c r="A2400" i="6"/>
  <c r="B2399" i="6"/>
  <c r="A2399" i="6"/>
  <c r="B2398" i="6"/>
  <c r="A2398" i="6"/>
  <c r="G2398" i="6" s="1"/>
  <c r="B2397" i="6"/>
  <c r="A2397" i="6"/>
  <c r="B2396" i="6"/>
  <c r="A2396" i="6"/>
  <c r="B2395" i="6"/>
  <c r="A2395" i="6"/>
  <c r="G2395" i="6" s="1"/>
  <c r="B2394" i="6"/>
  <c r="A2394" i="6"/>
  <c r="B2393" i="6"/>
  <c r="A2393" i="6"/>
  <c r="B2392" i="6"/>
  <c r="A2392" i="6"/>
  <c r="G2392" i="6" s="1"/>
  <c r="B2391" i="6"/>
  <c r="A2391" i="6"/>
  <c r="G2391" i="6" s="1"/>
  <c r="B2390" i="6"/>
  <c r="A2390" i="6"/>
  <c r="B2389" i="6"/>
  <c r="A2389" i="6"/>
  <c r="B2388" i="6"/>
  <c r="A2388" i="6"/>
  <c r="G2388" i="6" s="1"/>
  <c r="B2387" i="6"/>
  <c r="A2387" i="6"/>
  <c r="B2386" i="6"/>
  <c r="A2386" i="6"/>
  <c r="B2385" i="6"/>
  <c r="A2385" i="6"/>
  <c r="G2385" i="6" s="1"/>
  <c r="B2384" i="6"/>
  <c r="A2384" i="6"/>
  <c r="G2384" i="6" s="1"/>
  <c r="B2383" i="6"/>
  <c r="A2383" i="6"/>
  <c r="G2383" i="6" s="1"/>
  <c r="B2382" i="6"/>
  <c r="A2382" i="6"/>
  <c r="G2382" i="6" s="1"/>
  <c r="B2381" i="6"/>
  <c r="A2381" i="6"/>
  <c r="B2380" i="6"/>
  <c r="A2380" i="6"/>
  <c r="G2380" i="6" s="1"/>
  <c r="B2379" i="6"/>
  <c r="A2379" i="6"/>
  <c r="B2378" i="6"/>
  <c r="A2378" i="6"/>
  <c r="B2377" i="6"/>
  <c r="A2377" i="6"/>
  <c r="B2376" i="6"/>
  <c r="A2376" i="6"/>
  <c r="G2376" i="6" s="1"/>
  <c r="B2375" i="6"/>
  <c r="A2375" i="6"/>
  <c r="B2374" i="6"/>
  <c r="A2374" i="6"/>
  <c r="B2373" i="6"/>
  <c r="A2373" i="6"/>
  <c r="G2373" i="6" s="1"/>
  <c r="B2372" i="6"/>
  <c r="A2372" i="6"/>
  <c r="G2372" i="6" s="1"/>
  <c r="B2371" i="6"/>
  <c r="A2371" i="6"/>
  <c r="G2371" i="6" s="1"/>
  <c r="B2370" i="6"/>
  <c r="A2370" i="6"/>
  <c r="G2370" i="6" s="1"/>
  <c r="B2369" i="6"/>
  <c r="A2369" i="6"/>
  <c r="G2369" i="6" s="1"/>
  <c r="B2368" i="6"/>
  <c r="A2368" i="6"/>
  <c r="G2368" i="6" s="1"/>
  <c r="B2367" i="6"/>
  <c r="A2367" i="6"/>
  <c r="G2367" i="6" s="1"/>
  <c r="B2366" i="6"/>
  <c r="A2366" i="6"/>
  <c r="G2366" i="6" s="1"/>
  <c r="B2365" i="6"/>
  <c r="A2365" i="6"/>
  <c r="G2365" i="6" s="1"/>
  <c r="B2364" i="6"/>
  <c r="A2364" i="6"/>
  <c r="B2363" i="6"/>
  <c r="A2363" i="6"/>
  <c r="G2363" i="6" s="1"/>
  <c r="B2362" i="6"/>
  <c r="A2362" i="6"/>
  <c r="G2362" i="6" s="1"/>
  <c r="B2361" i="6"/>
  <c r="A2361" i="6"/>
  <c r="B2360" i="6"/>
  <c r="A2360" i="6"/>
  <c r="G2360" i="6" s="1"/>
  <c r="B2359" i="6"/>
  <c r="A2359" i="6"/>
  <c r="B2358" i="6"/>
  <c r="A2358" i="6"/>
  <c r="G2358" i="6" s="1"/>
  <c r="B2357" i="6"/>
  <c r="A2357" i="6"/>
  <c r="G2357" i="6" s="1"/>
  <c r="B2356" i="6"/>
  <c r="A2356" i="6"/>
  <c r="B2355" i="6"/>
  <c r="A2355" i="6"/>
  <c r="G2355" i="6" s="1"/>
  <c r="B2354" i="6"/>
  <c r="A2354" i="6"/>
  <c r="B2353" i="6"/>
  <c r="A2353" i="6"/>
  <c r="G2353" i="6" s="1"/>
  <c r="B2352" i="6"/>
  <c r="A2352" i="6"/>
  <c r="G2352" i="6" s="1"/>
  <c r="B2351" i="6"/>
  <c r="A2351" i="6"/>
  <c r="G2351" i="6" s="1"/>
  <c r="B2350" i="6"/>
  <c r="A2350" i="6"/>
  <c r="B2349" i="6"/>
  <c r="A2349" i="6"/>
  <c r="G2349" i="6" s="1"/>
  <c r="B2348" i="6"/>
  <c r="A2348" i="6"/>
  <c r="G2348" i="6" s="1"/>
  <c r="B2347" i="6"/>
  <c r="A2347" i="6"/>
  <c r="G2347" i="6" s="1"/>
  <c r="B2346" i="6"/>
  <c r="A2346" i="6"/>
  <c r="G2346" i="6" s="1"/>
  <c r="B2345" i="6"/>
  <c r="A2345" i="6"/>
  <c r="G2345" i="6" s="1"/>
  <c r="B2344" i="6"/>
  <c r="A2344" i="6"/>
  <c r="G2344" i="6" s="1"/>
  <c r="B2343" i="6"/>
  <c r="A2343" i="6"/>
  <c r="B2342" i="6"/>
  <c r="A2342" i="6"/>
  <c r="B2341" i="6"/>
  <c r="A2341" i="6"/>
  <c r="B2340" i="6"/>
  <c r="A2340" i="6"/>
  <c r="B2339" i="6"/>
  <c r="A2339" i="6"/>
  <c r="B2338" i="6"/>
  <c r="A2338" i="6"/>
  <c r="G2338" i="6" s="1"/>
  <c r="B2337" i="6"/>
  <c r="A2337" i="6"/>
  <c r="G2337" i="6" s="1"/>
  <c r="B2336" i="6"/>
  <c r="A2336" i="6"/>
  <c r="B2335" i="6"/>
  <c r="A2335" i="6"/>
  <c r="B2334" i="6"/>
  <c r="A2334" i="6"/>
  <c r="B2333" i="6"/>
  <c r="A2333" i="6"/>
  <c r="G2333" i="6" s="1"/>
  <c r="B2332" i="6"/>
  <c r="A2332" i="6"/>
  <c r="G2332" i="6" s="1"/>
  <c r="B2331" i="6"/>
  <c r="A2331" i="6"/>
  <c r="G2331" i="6" s="1"/>
  <c r="B2330" i="6"/>
  <c r="A2330" i="6"/>
  <c r="G2330" i="6" s="1"/>
  <c r="B2329" i="6"/>
  <c r="A2329" i="6"/>
  <c r="G2329" i="6" s="1"/>
  <c r="B2328" i="6"/>
  <c r="A2328" i="6"/>
  <c r="G2328" i="6" s="1"/>
  <c r="B2327" i="6"/>
  <c r="A2327" i="6"/>
  <c r="B2326" i="6"/>
  <c r="A2326" i="6"/>
  <c r="G2326" i="6" s="1"/>
  <c r="B2325" i="6"/>
  <c r="A2325" i="6"/>
  <c r="B2324" i="6"/>
  <c r="A2324" i="6"/>
  <c r="G2324" i="6" s="1"/>
  <c r="B2323" i="6"/>
  <c r="A2323" i="6"/>
  <c r="B2322" i="6"/>
  <c r="A2322" i="6"/>
  <c r="B2321" i="6"/>
  <c r="A2321" i="6"/>
  <c r="G2321" i="6" s="1"/>
  <c r="G2320" i="6"/>
  <c r="B2320" i="6"/>
  <c r="A2320" i="6"/>
  <c r="B2319" i="6"/>
  <c r="A2319" i="6"/>
  <c r="G2319" i="6" s="1"/>
  <c r="B2318" i="6"/>
  <c r="A2318" i="6"/>
  <c r="G2318" i="6" s="1"/>
  <c r="B2317" i="6"/>
  <c r="A2317" i="6"/>
  <c r="G2317" i="6" s="1"/>
  <c r="B2316" i="6"/>
  <c r="A2316" i="6"/>
  <c r="G2316" i="6" s="1"/>
  <c r="B2315" i="6"/>
  <c r="A2315" i="6"/>
  <c r="B2314" i="6"/>
  <c r="A2314" i="6"/>
  <c r="B2313" i="6"/>
  <c r="A2313" i="6"/>
  <c r="B2312" i="6"/>
  <c r="A2312" i="6"/>
  <c r="G2312" i="6" s="1"/>
  <c r="B2311" i="6"/>
  <c r="A2311" i="6"/>
  <c r="G2311" i="6" s="1"/>
  <c r="B2310" i="6"/>
  <c r="A2310" i="6"/>
  <c r="B2309" i="6"/>
  <c r="A2309" i="6"/>
  <c r="G2309" i="6" s="1"/>
  <c r="B2308" i="6"/>
  <c r="A2308" i="6"/>
  <c r="G2308" i="6" s="1"/>
  <c r="B2307" i="6"/>
  <c r="A2307" i="6"/>
  <c r="G2307" i="6" s="1"/>
  <c r="B2306" i="6"/>
  <c r="A2306" i="6"/>
  <c r="B2305" i="6"/>
  <c r="A2305" i="6"/>
  <c r="G2305" i="6" s="1"/>
  <c r="B2304" i="6"/>
  <c r="A2304" i="6"/>
  <c r="G2304" i="6" s="1"/>
  <c r="B2303" i="6"/>
  <c r="A2303" i="6"/>
  <c r="B2302" i="6"/>
  <c r="A2302" i="6"/>
  <c r="G2302" i="6" s="1"/>
  <c r="B2301" i="6"/>
  <c r="A2301" i="6"/>
  <c r="B2300" i="6"/>
  <c r="A2300" i="6"/>
  <c r="B2299" i="6"/>
  <c r="A2299" i="6"/>
  <c r="G2299" i="6" s="1"/>
  <c r="B2298" i="6"/>
  <c r="A2298" i="6"/>
  <c r="G2298" i="6" s="1"/>
  <c r="B2297" i="6"/>
  <c r="A2297" i="6"/>
  <c r="G2297" i="6" s="1"/>
  <c r="B2296" i="6"/>
  <c r="A2296" i="6"/>
  <c r="G2296" i="6" s="1"/>
  <c r="B2295" i="6"/>
  <c r="A2295" i="6"/>
  <c r="B2294" i="6"/>
  <c r="A2294" i="6"/>
  <c r="G2294" i="6" s="1"/>
  <c r="B2293" i="6"/>
  <c r="A2293" i="6"/>
  <c r="B2292" i="6"/>
  <c r="A2292" i="6"/>
  <c r="G2292" i="6" s="1"/>
  <c r="B2291" i="6"/>
  <c r="A2291" i="6"/>
  <c r="G2291" i="6" s="1"/>
  <c r="B2290" i="6"/>
  <c r="A2290" i="6"/>
  <c r="B2289" i="6"/>
  <c r="A2289" i="6"/>
  <c r="G2289" i="6" s="1"/>
  <c r="B2288" i="6"/>
  <c r="A2288" i="6"/>
  <c r="B2287" i="6"/>
  <c r="A2287" i="6"/>
  <c r="G2287" i="6" s="1"/>
  <c r="B2286" i="6"/>
  <c r="A2286" i="6"/>
  <c r="B2285" i="6"/>
  <c r="A2285" i="6"/>
  <c r="B2284" i="6"/>
  <c r="A2284" i="6"/>
  <c r="G2284" i="6" s="1"/>
  <c r="B2283" i="6"/>
  <c r="A2283" i="6"/>
  <c r="G2283" i="6" s="1"/>
  <c r="B2282" i="6"/>
  <c r="A2282" i="6"/>
  <c r="G2282" i="6" s="1"/>
  <c r="B2281" i="6"/>
  <c r="A2281" i="6"/>
  <c r="B2280" i="6"/>
  <c r="A2280" i="6"/>
  <c r="B2279" i="6"/>
  <c r="A2279" i="6"/>
  <c r="G2279" i="6" s="1"/>
  <c r="B2278" i="6"/>
  <c r="A2278" i="6"/>
  <c r="B2277" i="6"/>
  <c r="A2277" i="6"/>
  <c r="B2276" i="6"/>
  <c r="A2276" i="6"/>
  <c r="B2275" i="6"/>
  <c r="A2275" i="6"/>
  <c r="B2274" i="6"/>
  <c r="A2274" i="6"/>
  <c r="G2274" i="6" s="1"/>
  <c r="B2273" i="6"/>
  <c r="A2273" i="6"/>
  <c r="G2273" i="6" s="1"/>
  <c r="B2272" i="6"/>
  <c r="A2272" i="6"/>
  <c r="G2272" i="6" s="1"/>
  <c r="B2271" i="6"/>
  <c r="A2271" i="6"/>
  <c r="B2270" i="6"/>
  <c r="A2270" i="6"/>
  <c r="B2269" i="6"/>
  <c r="A2269" i="6"/>
  <c r="G2269" i="6" s="1"/>
  <c r="B2268" i="6"/>
  <c r="A2268" i="6"/>
  <c r="B2267" i="6"/>
  <c r="A2267" i="6"/>
  <c r="G2267" i="6" s="1"/>
  <c r="B2266" i="6"/>
  <c r="A2266" i="6"/>
  <c r="B2265" i="6"/>
  <c r="A2265" i="6"/>
  <c r="G2265" i="6" s="1"/>
  <c r="B2264" i="6"/>
  <c r="A2264" i="6"/>
  <c r="B2263" i="6"/>
  <c r="A2263" i="6"/>
  <c r="G2263" i="6" s="1"/>
  <c r="B2262" i="6"/>
  <c r="A2262" i="6"/>
  <c r="G2262" i="6" s="1"/>
  <c r="B2261" i="6"/>
  <c r="A2261" i="6"/>
  <c r="G2261" i="6" s="1"/>
  <c r="B2260" i="6"/>
  <c r="A2260" i="6"/>
  <c r="B2259" i="6"/>
  <c r="A2259" i="6"/>
  <c r="G2259" i="6" s="1"/>
  <c r="B2258" i="6"/>
  <c r="A2258" i="6"/>
  <c r="G2258" i="6" s="1"/>
  <c r="G2257" i="6"/>
  <c r="B2257" i="6"/>
  <c r="A2257" i="6"/>
  <c r="B2256" i="6"/>
  <c r="A2256" i="6"/>
  <c r="G2256" i="6" s="1"/>
  <c r="B2255" i="6"/>
  <c r="A2255" i="6"/>
  <c r="B2254" i="6"/>
  <c r="A2254" i="6"/>
  <c r="G2254" i="6" s="1"/>
  <c r="B2253" i="6"/>
  <c r="A2253" i="6"/>
  <c r="G2253" i="6" s="1"/>
  <c r="B2252" i="6"/>
  <c r="A2252" i="6"/>
  <c r="B2251" i="6"/>
  <c r="C2251" i="6" s="1"/>
  <c r="A2251" i="6"/>
  <c r="G2251" i="6" s="1"/>
  <c r="B2250" i="6"/>
  <c r="A2250" i="6"/>
  <c r="B2249" i="6"/>
  <c r="A2249" i="6"/>
  <c r="B2248" i="6"/>
  <c r="A2248" i="6"/>
  <c r="G2248" i="6" s="1"/>
  <c r="B2247" i="6"/>
  <c r="A2247" i="6"/>
  <c r="G2247" i="6" s="1"/>
  <c r="B2246" i="6"/>
  <c r="A2246" i="6"/>
  <c r="B2245" i="6"/>
  <c r="A2245" i="6"/>
  <c r="G2245" i="6" s="1"/>
  <c r="B2244" i="6"/>
  <c r="A2244" i="6"/>
  <c r="B2243" i="6"/>
  <c r="A2243" i="6"/>
  <c r="B2242" i="6"/>
  <c r="A2242" i="6"/>
  <c r="B2241" i="6"/>
  <c r="A2241" i="6"/>
  <c r="B2240" i="6"/>
  <c r="A2240" i="6"/>
  <c r="B2239" i="6"/>
  <c r="A2239" i="6"/>
  <c r="G2239" i="6" s="1"/>
  <c r="B2238" i="6"/>
  <c r="A2238" i="6"/>
  <c r="G2238" i="6" s="1"/>
  <c r="B2237" i="6"/>
  <c r="A2237" i="6"/>
  <c r="B2236" i="6"/>
  <c r="A2236" i="6"/>
  <c r="B2235" i="6"/>
  <c r="A2235" i="6"/>
  <c r="G2235" i="6" s="1"/>
  <c r="B2234" i="6"/>
  <c r="A2234" i="6"/>
  <c r="G2234" i="6" s="1"/>
  <c r="B2233" i="6"/>
  <c r="A2233" i="6"/>
  <c r="G2233" i="6" s="1"/>
  <c r="B2232" i="6"/>
  <c r="A2232" i="6"/>
  <c r="B2231" i="6"/>
  <c r="A2231" i="6"/>
  <c r="G2231" i="6" s="1"/>
  <c r="B2230" i="6"/>
  <c r="A2230" i="6"/>
  <c r="B2229" i="6"/>
  <c r="A2229" i="6"/>
  <c r="G2229" i="6" s="1"/>
  <c r="B2228" i="6"/>
  <c r="A2228" i="6"/>
  <c r="G2228" i="6" s="1"/>
  <c r="B2227" i="6"/>
  <c r="A2227" i="6"/>
  <c r="G2227" i="6" s="1"/>
  <c r="B2226" i="6"/>
  <c r="A2226" i="6"/>
  <c r="G2226" i="6" s="1"/>
  <c r="B2225" i="6"/>
  <c r="A2225" i="6"/>
  <c r="G2225" i="6" s="1"/>
  <c r="B2224" i="6"/>
  <c r="A2224" i="6"/>
  <c r="B2223" i="6"/>
  <c r="A2223" i="6"/>
  <c r="G2223" i="6" s="1"/>
  <c r="B2222" i="6"/>
  <c r="A2222" i="6"/>
  <c r="G2222" i="6" s="1"/>
  <c r="B2221" i="6"/>
  <c r="A2221" i="6"/>
  <c r="G2221" i="6" s="1"/>
  <c r="B2220" i="6"/>
  <c r="A2220" i="6"/>
  <c r="B2219" i="6"/>
  <c r="A2219" i="6"/>
  <c r="G2219" i="6" s="1"/>
  <c r="B2218" i="6"/>
  <c r="A2218" i="6"/>
  <c r="G2218" i="6" s="1"/>
  <c r="B2217" i="6"/>
  <c r="A2217" i="6"/>
  <c r="B2216" i="6"/>
  <c r="A2216" i="6"/>
  <c r="G2216" i="6" s="1"/>
  <c r="B2215" i="6"/>
  <c r="A2215" i="6"/>
  <c r="G2215" i="6" s="1"/>
  <c r="B2214" i="6"/>
  <c r="A2214" i="6"/>
  <c r="G2214" i="6" s="1"/>
  <c r="B2213" i="6"/>
  <c r="A2213" i="6"/>
  <c r="G2213" i="6" s="1"/>
  <c r="B2212" i="6"/>
  <c r="A2212" i="6"/>
  <c r="B2211" i="6"/>
  <c r="A2211" i="6"/>
  <c r="G2211" i="6" s="1"/>
  <c r="B2210" i="6"/>
  <c r="A2210" i="6"/>
  <c r="B2209" i="6"/>
  <c r="A2209" i="6"/>
  <c r="G2209" i="6" s="1"/>
  <c r="B2208" i="6"/>
  <c r="A2208" i="6"/>
  <c r="G2208" i="6" s="1"/>
  <c r="B2207" i="6"/>
  <c r="A2207" i="6"/>
  <c r="G2207" i="6" s="1"/>
  <c r="B2206" i="6"/>
  <c r="A2206" i="6"/>
  <c r="B2205" i="6"/>
  <c r="A2205" i="6"/>
  <c r="B2204" i="6"/>
  <c r="A2204" i="6"/>
  <c r="B2203" i="6"/>
  <c r="A2203" i="6"/>
  <c r="G2203" i="6" s="1"/>
  <c r="B2202" i="6"/>
  <c r="A2202" i="6"/>
  <c r="G2202" i="6" s="1"/>
  <c r="B2201" i="6"/>
  <c r="A2201" i="6"/>
  <c r="B2200" i="6"/>
  <c r="A2200" i="6"/>
  <c r="G2200" i="6" s="1"/>
  <c r="B2199" i="6"/>
  <c r="A2199" i="6"/>
  <c r="G2199" i="6" s="1"/>
  <c r="B2198" i="6"/>
  <c r="A2198" i="6"/>
  <c r="G2198" i="6" s="1"/>
  <c r="B2197" i="6"/>
  <c r="A2197" i="6"/>
  <c r="G2197" i="6" s="1"/>
  <c r="B2196" i="6"/>
  <c r="A2196" i="6"/>
  <c r="B2195" i="6"/>
  <c r="A2195" i="6"/>
  <c r="G2195" i="6" s="1"/>
  <c r="B2194" i="6"/>
  <c r="A2194" i="6"/>
  <c r="G2194" i="6" s="1"/>
  <c r="B2193" i="6"/>
  <c r="A2193" i="6"/>
  <c r="G2193" i="6" s="1"/>
  <c r="B2192" i="6"/>
  <c r="A2192" i="6"/>
  <c r="G2192" i="6" s="1"/>
  <c r="B2191" i="6"/>
  <c r="A2191" i="6"/>
  <c r="G2191" i="6" s="1"/>
  <c r="B2190" i="6"/>
  <c r="A2190" i="6"/>
  <c r="G2190" i="6" s="1"/>
  <c r="B2189" i="6"/>
  <c r="A2189" i="6"/>
  <c r="G2189" i="6" s="1"/>
  <c r="B2188" i="6"/>
  <c r="A2188" i="6"/>
  <c r="B2187" i="6"/>
  <c r="A2187" i="6"/>
  <c r="G2187" i="6" s="1"/>
  <c r="B2186" i="6"/>
  <c r="A2186" i="6"/>
  <c r="G2186" i="6" s="1"/>
  <c r="B2185" i="6"/>
  <c r="A2185" i="6"/>
  <c r="G2185" i="6" s="1"/>
  <c r="B2184" i="6"/>
  <c r="A2184" i="6"/>
  <c r="G2184" i="6" s="1"/>
  <c r="B2183" i="6"/>
  <c r="A2183" i="6"/>
  <c r="G2183" i="6" s="1"/>
  <c r="B2182" i="6"/>
  <c r="A2182" i="6"/>
  <c r="G2182" i="6" s="1"/>
  <c r="B2181" i="6"/>
  <c r="A2181" i="6"/>
  <c r="G2181" i="6" s="1"/>
  <c r="B2180" i="6"/>
  <c r="A2180" i="6"/>
  <c r="B2179" i="6"/>
  <c r="A2179" i="6"/>
  <c r="C2179" i="6" s="1"/>
  <c r="E2179" i="6" s="1"/>
  <c r="B2178" i="6"/>
  <c r="A2178" i="6"/>
  <c r="G2178" i="6" s="1"/>
  <c r="B2177" i="6"/>
  <c r="A2177" i="6"/>
  <c r="B2176" i="6"/>
  <c r="A2176" i="6"/>
  <c r="B2175" i="6"/>
  <c r="A2175" i="6"/>
  <c r="G2175" i="6" s="1"/>
  <c r="B2174" i="6"/>
  <c r="A2174" i="6"/>
  <c r="G2174" i="6" s="1"/>
  <c r="B2173" i="6"/>
  <c r="A2173" i="6"/>
  <c r="B2172" i="6"/>
  <c r="A2172" i="6"/>
  <c r="G2172" i="6" s="1"/>
  <c r="B2171" i="6"/>
  <c r="A2171" i="6"/>
  <c r="B2170" i="6"/>
  <c r="A2170" i="6"/>
  <c r="G2170" i="6" s="1"/>
  <c r="B2169" i="6"/>
  <c r="A2169" i="6"/>
  <c r="G2169" i="6" s="1"/>
  <c r="B2168" i="6"/>
  <c r="A2168" i="6"/>
  <c r="G2168" i="6" s="1"/>
  <c r="B2167" i="6"/>
  <c r="A2167" i="6"/>
  <c r="B2166" i="6"/>
  <c r="A2166" i="6"/>
  <c r="G2166" i="6" s="1"/>
  <c r="B2165" i="6"/>
  <c r="A2165" i="6"/>
  <c r="B2164" i="6"/>
  <c r="A2164" i="6"/>
  <c r="B2163" i="6"/>
  <c r="A2163" i="6"/>
  <c r="B2162" i="6"/>
  <c r="A2162" i="6"/>
  <c r="G2162" i="6" s="1"/>
  <c r="B2161" i="6"/>
  <c r="A2161" i="6"/>
  <c r="G2161" i="6" s="1"/>
  <c r="B2160" i="6"/>
  <c r="A2160" i="6"/>
  <c r="B2159" i="6"/>
  <c r="A2159" i="6"/>
  <c r="B2158" i="6"/>
  <c r="A2158" i="6"/>
  <c r="B2157" i="6"/>
  <c r="A2157" i="6"/>
  <c r="G2157" i="6" s="1"/>
  <c r="B2156" i="6"/>
  <c r="A2156" i="6"/>
  <c r="B2155" i="6"/>
  <c r="A2155" i="6"/>
  <c r="G2155" i="6" s="1"/>
  <c r="B2154" i="6"/>
  <c r="A2154" i="6"/>
  <c r="G2154" i="6" s="1"/>
  <c r="B2153" i="6"/>
  <c r="A2153" i="6"/>
  <c r="B2152" i="6"/>
  <c r="A2152" i="6"/>
  <c r="G2152" i="6" s="1"/>
  <c r="B2151" i="6"/>
  <c r="A2151" i="6"/>
  <c r="B2150" i="6"/>
  <c r="A2150" i="6"/>
  <c r="G2150" i="6" s="1"/>
  <c r="B2149" i="6"/>
  <c r="A2149" i="6"/>
  <c r="G2149" i="6" s="1"/>
  <c r="B2148" i="6"/>
  <c r="A2148" i="6"/>
  <c r="G2148" i="6" s="1"/>
  <c r="B2147" i="6"/>
  <c r="A2147" i="6"/>
  <c r="B2146" i="6"/>
  <c r="A2146" i="6"/>
  <c r="B2145" i="6"/>
  <c r="A2145" i="6"/>
  <c r="B2144" i="6"/>
  <c r="A2144" i="6"/>
  <c r="B2143" i="6"/>
  <c r="A2143" i="6"/>
  <c r="G2143" i="6" s="1"/>
  <c r="B2142" i="6"/>
  <c r="A2142" i="6"/>
  <c r="G2142" i="6" s="1"/>
  <c r="B2141" i="6"/>
  <c r="A2141" i="6"/>
  <c r="G2141" i="6" s="1"/>
  <c r="B2140" i="6"/>
  <c r="A2140" i="6"/>
  <c r="B2139" i="6"/>
  <c r="A2139" i="6"/>
  <c r="G2139" i="6" s="1"/>
  <c r="B2138" i="6"/>
  <c r="A2138" i="6"/>
  <c r="B2137" i="6"/>
  <c r="A2137" i="6"/>
  <c r="B2136" i="6"/>
  <c r="A2136" i="6"/>
  <c r="G2136" i="6" s="1"/>
  <c r="B2135" i="6"/>
  <c r="A2135" i="6"/>
  <c r="G2135" i="6" s="1"/>
  <c r="B2134" i="6"/>
  <c r="A2134" i="6"/>
  <c r="G2134" i="6" s="1"/>
  <c r="B2133" i="6"/>
  <c r="A2133" i="6"/>
  <c r="G2133" i="6" s="1"/>
  <c r="B2132" i="6"/>
  <c r="A2132" i="6"/>
  <c r="B2131" i="6"/>
  <c r="A2131" i="6"/>
  <c r="G2131" i="6" s="1"/>
  <c r="B2130" i="6"/>
  <c r="A2130" i="6"/>
  <c r="B2129" i="6"/>
  <c r="A2129" i="6"/>
  <c r="G2129" i="6" s="1"/>
  <c r="B2128" i="6"/>
  <c r="A2128" i="6"/>
  <c r="B2127" i="6"/>
  <c r="A2127" i="6"/>
  <c r="B2126" i="6"/>
  <c r="A2126" i="6"/>
  <c r="B2125" i="6"/>
  <c r="A2125" i="6"/>
  <c r="B2124" i="6"/>
  <c r="A2124" i="6"/>
  <c r="G2124" i="6" s="1"/>
  <c r="B2123" i="6"/>
  <c r="A2123" i="6"/>
  <c r="B2122" i="6"/>
  <c r="A2122" i="6"/>
  <c r="B2121" i="6"/>
  <c r="A2121" i="6"/>
  <c r="B2120" i="6"/>
  <c r="A2120" i="6"/>
  <c r="B2119" i="6"/>
  <c r="A2119" i="6"/>
  <c r="G2119" i="6" s="1"/>
  <c r="B2118" i="6"/>
  <c r="A2118" i="6"/>
  <c r="G2118" i="6" s="1"/>
  <c r="B2117" i="6"/>
  <c r="A2117" i="6"/>
  <c r="C2117" i="6" s="1"/>
  <c r="B2116" i="6"/>
  <c r="A2116" i="6"/>
  <c r="G2116" i="6" s="1"/>
  <c r="B2115" i="6"/>
  <c r="A2115" i="6"/>
  <c r="G2115" i="6" s="1"/>
  <c r="B2114" i="6"/>
  <c r="A2114" i="6"/>
  <c r="B2113" i="6"/>
  <c r="A2113" i="6"/>
  <c r="G2113" i="6" s="1"/>
  <c r="B2112" i="6"/>
  <c r="A2112" i="6"/>
  <c r="G2112" i="6" s="1"/>
  <c r="B2111" i="6"/>
  <c r="A2111" i="6"/>
  <c r="B2110" i="6"/>
  <c r="A2110" i="6"/>
  <c r="B2109" i="6"/>
  <c r="A2109" i="6"/>
  <c r="B2108" i="6"/>
  <c r="A2108" i="6"/>
  <c r="G2108" i="6" s="1"/>
  <c r="B2107" i="6"/>
  <c r="A2107" i="6"/>
  <c r="G2107" i="6" s="1"/>
  <c r="B2106" i="6"/>
  <c r="A2106" i="6"/>
  <c r="G2106" i="6" s="1"/>
  <c r="B2105" i="6"/>
  <c r="A2105" i="6"/>
  <c r="B2104" i="6"/>
  <c r="A2104" i="6"/>
  <c r="G2104" i="6" s="1"/>
  <c r="B2103" i="6"/>
  <c r="A2103" i="6"/>
  <c r="G2103" i="6" s="1"/>
  <c r="B2102" i="6"/>
  <c r="A2102" i="6"/>
  <c r="B2101" i="6"/>
  <c r="A2101" i="6"/>
  <c r="B2100" i="6"/>
  <c r="A2100" i="6"/>
  <c r="G2100" i="6" s="1"/>
  <c r="B2099" i="6"/>
  <c r="A2099" i="6"/>
  <c r="G2099" i="6" s="1"/>
  <c r="B2098" i="6"/>
  <c r="A2098" i="6"/>
  <c r="B2097" i="6"/>
  <c r="A2097" i="6"/>
  <c r="G2097" i="6" s="1"/>
  <c r="B2096" i="6"/>
  <c r="A2096" i="6"/>
  <c r="G2096" i="6" s="1"/>
  <c r="B2095" i="6"/>
  <c r="A2095" i="6"/>
  <c r="G2095" i="6" s="1"/>
  <c r="B2094" i="6"/>
  <c r="A2094" i="6"/>
  <c r="G2094" i="6" s="1"/>
  <c r="B2093" i="6"/>
  <c r="A2093" i="6"/>
  <c r="G2093" i="6" s="1"/>
  <c r="B2092" i="6"/>
  <c r="A2092" i="6"/>
  <c r="B2091" i="6"/>
  <c r="A2091" i="6"/>
  <c r="G2091" i="6" s="1"/>
  <c r="B2090" i="6"/>
  <c r="A2090" i="6"/>
  <c r="G2090" i="6" s="1"/>
  <c r="B2089" i="6"/>
  <c r="A2089" i="6"/>
  <c r="G2089" i="6" s="1"/>
  <c r="B2088" i="6"/>
  <c r="A2088" i="6"/>
  <c r="B2087" i="6"/>
  <c r="A2087" i="6"/>
  <c r="B2086" i="6"/>
  <c r="A2086" i="6"/>
  <c r="G2086" i="6" s="1"/>
  <c r="B2085" i="6"/>
  <c r="A2085" i="6"/>
  <c r="G2085" i="6" s="1"/>
  <c r="B2084" i="6"/>
  <c r="A2084" i="6"/>
  <c r="B2083" i="6"/>
  <c r="A2083" i="6"/>
  <c r="G2083" i="6" s="1"/>
  <c r="B2082" i="6"/>
  <c r="A2082" i="6"/>
  <c r="B2081" i="6"/>
  <c r="A2081" i="6"/>
  <c r="B2080" i="6"/>
  <c r="A2080" i="6"/>
  <c r="B2079" i="6"/>
  <c r="A2079" i="6"/>
  <c r="G2079" i="6" s="1"/>
  <c r="B2078" i="6"/>
  <c r="A2078" i="6"/>
  <c r="G2078" i="6" s="1"/>
  <c r="B2077" i="6"/>
  <c r="A2077" i="6"/>
  <c r="B2076" i="6"/>
  <c r="A2076" i="6"/>
  <c r="G2076" i="6" s="1"/>
  <c r="B2075" i="6"/>
  <c r="A2075" i="6"/>
  <c r="B2074" i="6"/>
  <c r="A2074" i="6"/>
  <c r="G2074" i="6" s="1"/>
  <c r="B2073" i="6"/>
  <c r="A2073" i="6"/>
  <c r="G2073" i="6" s="1"/>
  <c r="B2072" i="6"/>
  <c r="A2072" i="6"/>
  <c r="B2071" i="6"/>
  <c r="A2071" i="6"/>
  <c r="G2071" i="6" s="1"/>
  <c r="B2070" i="6"/>
  <c r="A2070" i="6"/>
  <c r="B2069" i="6"/>
  <c r="A2069" i="6"/>
  <c r="B2068" i="6"/>
  <c r="A2068" i="6"/>
  <c r="B2067" i="6"/>
  <c r="A2067" i="6"/>
  <c r="G2067" i="6" s="1"/>
  <c r="B2066" i="6"/>
  <c r="A2066" i="6"/>
  <c r="G2066" i="6" s="1"/>
  <c r="B2065" i="6"/>
  <c r="A2065" i="6"/>
  <c r="G2065" i="6" s="1"/>
  <c r="B2064" i="6"/>
  <c r="A2064" i="6"/>
  <c r="B2063" i="6"/>
  <c r="A2063" i="6"/>
  <c r="G2063" i="6" s="1"/>
  <c r="B2062" i="6"/>
  <c r="A2062" i="6"/>
  <c r="C2062" i="6" s="1"/>
  <c r="B2061" i="6"/>
  <c r="A2061" i="6"/>
  <c r="B2060" i="6"/>
  <c r="A2060" i="6"/>
  <c r="B2059" i="6"/>
  <c r="A2059" i="6"/>
  <c r="G2059" i="6" s="1"/>
  <c r="B2058" i="6"/>
  <c r="A2058" i="6"/>
  <c r="B2057" i="6"/>
  <c r="A2057" i="6"/>
  <c r="B2056" i="6"/>
  <c r="A2056" i="6"/>
  <c r="G2056" i="6" s="1"/>
  <c r="B2055" i="6"/>
  <c r="A2055" i="6"/>
  <c r="G2055" i="6" s="1"/>
  <c r="B2054" i="6"/>
  <c r="A2054" i="6"/>
  <c r="G2054" i="6" s="1"/>
  <c r="B2053" i="6"/>
  <c r="A2053" i="6"/>
  <c r="G2053" i="6" s="1"/>
  <c r="B2052" i="6"/>
  <c r="A2052" i="6"/>
  <c r="B2051" i="6"/>
  <c r="A2051" i="6"/>
  <c r="G2051" i="6" s="1"/>
  <c r="B2050" i="6"/>
  <c r="A2050" i="6"/>
  <c r="G2050" i="6" s="1"/>
  <c r="B2049" i="6"/>
  <c r="A2049" i="6"/>
  <c r="G2049" i="6" s="1"/>
  <c r="B2048" i="6"/>
  <c r="A2048" i="6"/>
  <c r="G2048" i="6" s="1"/>
  <c r="B2047" i="6"/>
  <c r="A2047" i="6"/>
  <c r="G2047" i="6" s="1"/>
  <c r="B2046" i="6"/>
  <c r="A2046" i="6"/>
  <c r="G2046" i="6" s="1"/>
  <c r="B2045" i="6"/>
  <c r="A2045" i="6"/>
  <c r="G2045" i="6" s="1"/>
  <c r="B2044" i="6"/>
  <c r="A2044" i="6"/>
  <c r="G2044" i="6" s="1"/>
  <c r="B2043" i="6"/>
  <c r="A2043" i="6"/>
  <c r="B2042" i="6"/>
  <c r="A2042" i="6"/>
  <c r="B2041" i="6"/>
  <c r="A2041" i="6"/>
  <c r="G2041" i="6" s="1"/>
  <c r="B2040" i="6"/>
  <c r="A2040" i="6"/>
  <c r="G2040" i="6" s="1"/>
  <c r="B2039" i="6"/>
  <c r="A2039" i="6"/>
  <c r="B2038" i="6"/>
  <c r="A2038" i="6"/>
  <c r="B2037" i="6"/>
  <c r="A2037" i="6"/>
  <c r="B2036" i="6"/>
  <c r="A2036" i="6"/>
  <c r="G2036" i="6" s="1"/>
  <c r="B2035" i="6"/>
  <c r="A2035" i="6"/>
  <c r="B2034" i="6"/>
  <c r="A2034" i="6"/>
  <c r="B2033" i="6"/>
  <c r="A2033" i="6"/>
  <c r="G2033" i="6" s="1"/>
  <c r="B2032" i="6"/>
  <c r="A2032" i="6"/>
  <c r="G2032" i="6" s="1"/>
  <c r="B2031" i="6"/>
  <c r="A2031" i="6"/>
  <c r="G2031" i="6" s="1"/>
  <c r="B2030" i="6"/>
  <c r="A2030" i="6"/>
  <c r="G2030" i="6" s="1"/>
  <c r="B2029" i="6"/>
  <c r="A2029" i="6"/>
  <c r="G2029" i="6" s="1"/>
  <c r="B2028" i="6"/>
  <c r="A2028" i="6"/>
  <c r="G2028" i="6" s="1"/>
  <c r="B2027" i="6"/>
  <c r="A2027" i="6"/>
  <c r="G2027" i="6" s="1"/>
  <c r="B2026" i="6"/>
  <c r="A2026" i="6"/>
  <c r="G2026" i="6" s="1"/>
  <c r="B2025" i="6"/>
  <c r="A2025" i="6"/>
  <c r="B2024" i="6"/>
  <c r="A2024" i="6"/>
  <c r="G2024" i="6" s="1"/>
  <c r="B2023" i="6"/>
  <c r="A2023" i="6"/>
  <c r="B2022" i="6"/>
  <c r="A2022" i="6"/>
  <c r="G2022" i="6" s="1"/>
  <c r="B2021" i="6"/>
  <c r="A2021" i="6"/>
  <c r="G2021" i="6" s="1"/>
  <c r="B2020" i="6"/>
  <c r="A2020" i="6"/>
  <c r="B2019" i="6"/>
  <c r="A2019" i="6"/>
  <c r="B2018" i="6"/>
  <c r="A2018" i="6"/>
  <c r="G2018" i="6" s="1"/>
  <c r="B2017" i="6"/>
  <c r="A2017" i="6"/>
  <c r="B2016" i="6"/>
  <c r="A2016" i="6"/>
  <c r="G2016" i="6" s="1"/>
  <c r="G2015" i="6"/>
  <c r="B2015" i="6"/>
  <c r="A2015" i="6"/>
  <c r="B2014" i="6"/>
  <c r="A2014" i="6"/>
  <c r="G2014" i="6" s="1"/>
  <c r="B2013" i="6"/>
  <c r="A2013" i="6"/>
  <c r="B2012" i="6"/>
  <c r="A2012" i="6"/>
  <c r="G2012" i="6" s="1"/>
  <c r="B2011" i="6"/>
  <c r="A2011" i="6"/>
  <c r="B2010" i="6"/>
  <c r="A2010" i="6"/>
  <c r="B2009" i="6"/>
  <c r="A2009" i="6"/>
  <c r="B2008" i="6"/>
  <c r="A2008" i="6"/>
  <c r="B2007" i="6"/>
  <c r="A2007" i="6"/>
  <c r="B2006" i="6"/>
  <c r="A2006" i="6"/>
  <c r="G2006" i="6" s="1"/>
  <c r="B2005" i="6"/>
  <c r="A2005" i="6"/>
  <c r="G2005" i="6" s="1"/>
  <c r="B2004" i="6"/>
  <c r="A2004" i="6"/>
  <c r="B2003" i="6"/>
  <c r="A2003" i="6"/>
  <c r="G2003" i="6" s="1"/>
  <c r="B2002" i="6"/>
  <c r="A2002" i="6"/>
  <c r="G2002" i="6" s="1"/>
  <c r="B2001" i="6"/>
  <c r="A2001" i="6"/>
  <c r="G2001" i="6" s="1"/>
  <c r="B2000" i="6"/>
  <c r="A2000" i="6"/>
  <c r="B1999" i="6"/>
  <c r="A1999" i="6"/>
  <c r="G1999" i="6" s="1"/>
  <c r="B1998" i="6"/>
  <c r="A1998" i="6"/>
  <c r="B1997" i="6"/>
  <c r="A1997" i="6"/>
  <c r="B1996" i="6"/>
  <c r="A1996" i="6"/>
  <c r="B1995" i="6"/>
  <c r="A1995" i="6"/>
  <c r="G1995" i="6" s="1"/>
  <c r="B1994" i="6"/>
  <c r="A1994" i="6"/>
  <c r="B1993" i="6"/>
  <c r="A1993" i="6"/>
  <c r="G1993" i="6" s="1"/>
  <c r="B1992" i="6"/>
  <c r="A1992" i="6"/>
  <c r="G1992" i="6" s="1"/>
  <c r="B1991" i="6"/>
  <c r="A1991" i="6"/>
  <c r="G1991" i="6" s="1"/>
  <c r="B1990" i="6"/>
  <c r="A1990" i="6"/>
  <c r="B1989" i="6"/>
  <c r="A1989" i="6"/>
  <c r="G1989" i="6" s="1"/>
  <c r="B1988" i="6"/>
  <c r="A1988" i="6"/>
  <c r="G1988" i="6" s="1"/>
  <c r="B1987" i="6"/>
  <c r="A1987" i="6"/>
  <c r="B1986" i="6"/>
  <c r="A1986" i="6"/>
  <c r="G1986" i="6" s="1"/>
  <c r="B1985" i="6"/>
  <c r="A1985" i="6"/>
  <c r="B1984" i="6"/>
  <c r="A1984" i="6"/>
  <c r="G1984" i="6" s="1"/>
  <c r="B1983" i="6"/>
  <c r="A1983" i="6"/>
  <c r="G1983" i="6" s="1"/>
  <c r="B1982" i="6"/>
  <c r="A1982" i="6"/>
  <c r="G1982" i="6" s="1"/>
  <c r="B1981" i="6"/>
  <c r="A1981" i="6"/>
  <c r="G1981" i="6" s="1"/>
  <c r="B1980" i="6"/>
  <c r="A1980" i="6"/>
  <c r="G1980" i="6" s="1"/>
  <c r="B1979" i="6"/>
  <c r="A1979" i="6"/>
  <c r="B1978" i="6"/>
  <c r="A1978" i="6"/>
  <c r="G1978" i="6" s="1"/>
  <c r="B1977" i="6"/>
  <c r="A1977" i="6"/>
  <c r="G1977" i="6" s="1"/>
  <c r="B1976" i="6"/>
  <c r="A1976" i="6"/>
  <c r="B1975" i="6"/>
  <c r="A1975" i="6"/>
  <c r="G1975" i="6" s="1"/>
  <c r="B1974" i="6"/>
  <c r="A1974" i="6"/>
  <c r="G1974" i="6" s="1"/>
  <c r="B1973" i="6"/>
  <c r="A1973" i="6"/>
  <c r="B1972" i="6"/>
  <c r="A1972" i="6"/>
  <c r="G1972" i="6" s="1"/>
  <c r="B1971" i="6"/>
  <c r="A1971" i="6"/>
  <c r="B1970" i="6"/>
  <c r="A1970" i="6"/>
  <c r="B1969" i="6"/>
  <c r="A1969" i="6"/>
  <c r="B1968" i="6"/>
  <c r="A1968" i="6"/>
  <c r="G1968" i="6" s="1"/>
  <c r="B1967" i="6"/>
  <c r="A1967" i="6"/>
  <c r="G1967" i="6" s="1"/>
  <c r="B1966" i="6"/>
  <c r="A1966" i="6"/>
  <c r="G1966" i="6" s="1"/>
  <c r="B1965" i="6"/>
  <c r="A1965" i="6"/>
  <c r="B1964" i="6"/>
  <c r="A1964" i="6"/>
  <c r="G1964" i="6" s="1"/>
  <c r="B1963" i="6"/>
  <c r="A1963" i="6"/>
  <c r="G1963" i="6" s="1"/>
  <c r="B1962" i="6"/>
  <c r="A1962" i="6"/>
  <c r="G1962" i="6" s="1"/>
  <c r="B1961" i="6"/>
  <c r="A1961" i="6"/>
  <c r="G1961" i="6" s="1"/>
  <c r="B1960" i="6"/>
  <c r="A1960" i="6"/>
  <c r="G1960" i="6" s="1"/>
  <c r="B1959" i="6"/>
  <c r="A1959" i="6"/>
  <c r="G1959" i="6" s="1"/>
  <c r="B1958" i="6"/>
  <c r="A1958" i="6"/>
  <c r="B1957" i="6"/>
  <c r="A1957" i="6"/>
  <c r="G1957" i="6" s="1"/>
  <c r="B1956" i="6"/>
  <c r="A1956" i="6"/>
  <c r="G1956" i="6" s="1"/>
  <c r="B1955" i="6"/>
  <c r="A1955" i="6"/>
  <c r="G1955" i="6" s="1"/>
  <c r="B1954" i="6"/>
  <c r="A1954" i="6"/>
  <c r="G1954" i="6" s="1"/>
  <c r="B1953" i="6"/>
  <c r="A1953" i="6"/>
  <c r="G1953" i="6" s="1"/>
  <c r="B1952" i="6"/>
  <c r="A1952" i="6"/>
  <c r="G1952" i="6" s="1"/>
  <c r="B1951" i="6"/>
  <c r="A1951" i="6"/>
  <c r="G1951" i="6" s="1"/>
  <c r="B1950" i="6"/>
  <c r="A1950" i="6"/>
  <c r="G1950" i="6" s="1"/>
  <c r="B1949" i="6"/>
  <c r="A1949" i="6"/>
  <c r="B1948" i="6"/>
  <c r="A1948" i="6"/>
  <c r="B1947" i="6"/>
  <c r="A1947" i="6"/>
  <c r="G1947" i="6" s="1"/>
  <c r="B1946" i="6"/>
  <c r="A1946" i="6"/>
  <c r="B1945" i="6"/>
  <c r="A1945" i="6"/>
  <c r="G1945" i="6" s="1"/>
  <c r="B1944" i="6"/>
  <c r="A1944" i="6"/>
  <c r="G1944" i="6" s="1"/>
  <c r="B1943" i="6"/>
  <c r="A1943" i="6"/>
  <c r="B1942" i="6"/>
  <c r="A1942" i="6"/>
  <c r="G1942" i="6" s="1"/>
  <c r="B1941" i="6"/>
  <c r="A1941" i="6"/>
  <c r="B1940" i="6"/>
  <c r="A1940" i="6"/>
  <c r="G1940" i="6" s="1"/>
  <c r="B1939" i="6"/>
  <c r="A1939" i="6"/>
  <c r="C1939" i="6" s="1"/>
  <c r="E1939" i="6" s="1"/>
  <c r="B1938" i="6"/>
  <c r="A1938" i="6"/>
  <c r="B1937" i="6"/>
  <c r="A1937" i="6"/>
  <c r="G1937" i="6" s="1"/>
  <c r="B1936" i="6"/>
  <c r="A1936" i="6"/>
  <c r="B1935" i="6"/>
  <c r="A1935" i="6"/>
  <c r="B1934" i="6"/>
  <c r="A1934" i="6"/>
  <c r="B1933" i="6"/>
  <c r="A1933" i="6"/>
  <c r="B1932" i="6"/>
  <c r="A1932" i="6"/>
  <c r="B1931" i="6"/>
  <c r="A1931" i="6"/>
  <c r="B1930" i="6"/>
  <c r="A1930" i="6"/>
  <c r="B1929" i="6"/>
  <c r="A1929" i="6"/>
  <c r="B1928" i="6"/>
  <c r="A1928" i="6"/>
  <c r="B1927" i="6"/>
  <c r="A1927" i="6"/>
  <c r="B1926" i="6"/>
  <c r="A1926" i="6"/>
  <c r="G1926" i="6" s="1"/>
  <c r="B1925" i="6"/>
  <c r="A1925" i="6"/>
  <c r="G1925" i="6" s="1"/>
  <c r="B1924" i="6"/>
  <c r="A1924" i="6"/>
  <c r="B1923" i="6"/>
  <c r="A1923" i="6"/>
  <c r="B1922" i="6"/>
  <c r="A1922" i="6"/>
  <c r="G1922" i="6" s="1"/>
  <c r="B1921" i="6"/>
  <c r="A1921" i="6"/>
  <c r="G1921" i="6" s="1"/>
  <c r="B1920" i="6"/>
  <c r="A1920" i="6"/>
  <c r="G1920" i="6" s="1"/>
  <c r="B1919" i="6"/>
  <c r="A1919" i="6"/>
  <c r="G1919" i="6" s="1"/>
  <c r="B1918" i="6"/>
  <c r="A1918" i="6"/>
  <c r="G1918" i="6" s="1"/>
  <c r="B1917" i="6"/>
  <c r="A1917" i="6"/>
  <c r="G1917" i="6" s="1"/>
  <c r="B1916" i="6"/>
  <c r="A1916" i="6"/>
  <c r="G1916" i="6" s="1"/>
  <c r="B1915" i="6"/>
  <c r="A1915" i="6"/>
  <c r="G1915" i="6" s="1"/>
  <c r="B1914" i="6"/>
  <c r="A1914" i="6"/>
  <c r="B1913" i="6"/>
  <c r="A1913" i="6"/>
  <c r="G1913" i="6" s="1"/>
  <c r="B1912" i="6"/>
  <c r="A1912" i="6"/>
  <c r="B1911" i="6"/>
  <c r="A1911" i="6"/>
  <c r="G1911" i="6" s="1"/>
  <c r="B1910" i="6"/>
  <c r="A1910" i="6"/>
  <c r="G1910" i="6" s="1"/>
  <c r="B1909" i="6"/>
  <c r="A1909" i="6"/>
  <c r="B1908" i="6"/>
  <c r="A1908" i="6"/>
  <c r="B1907" i="6"/>
  <c r="A1907" i="6"/>
  <c r="B1906" i="6"/>
  <c r="A1906" i="6"/>
  <c r="G1906" i="6" s="1"/>
  <c r="B1905" i="6"/>
  <c r="A1905" i="6"/>
  <c r="G1905" i="6" s="1"/>
  <c r="B1904" i="6"/>
  <c r="A1904" i="6"/>
  <c r="B1903" i="6"/>
  <c r="A1903" i="6"/>
  <c r="G1903" i="6" s="1"/>
  <c r="B1902" i="6"/>
  <c r="A1902" i="6"/>
  <c r="B1901" i="6"/>
  <c r="A1901" i="6"/>
  <c r="B1900" i="6"/>
  <c r="A1900" i="6"/>
  <c r="B1899" i="6"/>
  <c r="A1899" i="6"/>
  <c r="G1899" i="6" s="1"/>
  <c r="B1898" i="6"/>
  <c r="A1898" i="6"/>
  <c r="B1897" i="6"/>
  <c r="A1897" i="6"/>
  <c r="B1896" i="6"/>
  <c r="A1896" i="6"/>
  <c r="G1896" i="6" s="1"/>
  <c r="B1895" i="6"/>
  <c r="A1895" i="6"/>
  <c r="G1895" i="6" s="1"/>
  <c r="B1894" i="6"/>
  <c r="A1894" i="6"/>
  <c r="B1893" i="6"/>
  <c r="A1893" i="6"/>
  <c r="G1893" i="6" s="1"/>
  <c r="B1892" i="6"/>
  <c r="A1892" i="6"/>
  <c r="B1891" i="6"/>
  <c r="A1891" i="6"/>
  <c r="G1890" i="6"/>
  <c r="B1890" i="6"/>
  <c r="A1890" i="6"/>
  <c r="B1889" i="6"/>
  <c r="A1889" i="6"/>
  <c r="G1889" i="6" s="1"/>
  <c r="B1888" i="6"/>
  <c r="A1888" i="6"/>
  <c r="G1888" i="6" s="1"/>
  <c r="B1887" i="6"/>
  <c r="A1887" i="6"/>
  <c r="G1887" i="6" s="1"/>
  <c r="B1886" i="6"/>
  <c r="A1886" i="6"/>
  <c r="G1886" i="6" s="1"/>
  <c r="B1885" i="6"/>
  <c r="A1885" i="6"/>
  <c r="B1884" i="6"/>
  <c r="A1884" i="6"/>
  <c r="B1883" i="6"/>
  <c r="A1883" i="6"/>
  <c r="B1882" i="6"/>
  <c r="A1882" i="6"/>
  <c r="G1882" i="6" s="1"/>
  <c r="B1881" i="6"/>
  <c r="A1881" i="6"/>
  <c r="G1881" i="6" s="1"/>
  <c r="B1880" i="6"/>
  <c r="A1880" i="6"/>
  <c r="G1880" i="6" s="1"/>
  <c r="B1879" i="6"/>
  <c r="A1879" i="6"/>
  <c r="G1879" i="6" s="1"/>
  <c r="B1878" i="6"/>
  <c r="A1878" i="6"/>
  <c r="B1877" i="6"/>
  <c r="A1877" i="6"/>
  <c r="G1877" i="6" s="1"/>
  <c r="B1876" i="6"/>
  <c r="A1876" i="6"/>
  <c r="G1876" i="6" s="1"/>
  <c r="B1875" i="6"/>
  <c r="A1875" i="6"/>
  <c r="G1875" i="6" s="1"/>
  <c r="B1874" i="6"/>
  <c r="A1874" i="6"/>
  <c r="G1874" i="6" s="1"/>
  <c r="B1873" i="6"/>
  <c r="A1873" i="6"/>
  <c r="C1873" i="6" s="1"/>
  <c r="B1872" i="6"/>
  <c r="A1872" i="6"/>
  <c r="G1872" i="6" s="1"/>
  <c r="B1871" i="6"/>
  <c r="A1871" i="6"/>
  <c r="G1871" i="6" s="1"/>
  <c r="B1870" i="6"/>
  <c r="A1870" i="6"/>
  <c r="G1870" i="6" s="1"/>
  <c r="B1869" i="6"/>
  <c r="A1869" i="6"/>
  <c r="B1868" i="6"/>
  <c r="A1868" i="6"/>
  <c r="G1868" i="6" s="1"/>
  <c r="B1867" i="6"/>
  <c r="A1867" i="6"/>
  <c r="G1867" i="6" s="1"/>
  <c r="B1866" i="6"/>
  <c r="A1866" i="6"/>
  <c r="G1866" i="6" s="1"/>
  <c r="B1865" i="6"/>
  <c r="A1865" i="6"/>
  <c r="G1865" i="6" s="1"/>
  <c r="B1864" i="6"/>
  <c r="A1864" i="6"/>
  <c r="B1863" i="6"/>
  <c r="A1863" i="6"/>
  <c r="G1863" i="6" s="1"/>
  <c r="B1862" i="6"/>
  <c r="A1862" i="6"/>
  <c r="G1862" i="6" s="1"/>
  <c r="B1861" i="6"/>
  <c r="A1861" i="6"/>
  <c r="G1861" i="6" s="1"/>
  <c r="B1860" i="6"/>
  <c r="A1860" i="6"/>
  <c r="G1860" i="6" s="1"/>
  <c r="B1859" i="6"/>
  <c r="A1859" i="6"/>
  <c r="B1858" i="6"/>
  <c r="A1858" i="6"/>
  <c r="G1858" i="6" s="1"/>
  <c r="B1857" i="6"/>
  <c r="A1857" i="6"/>
  <c r="G1857" i="6" s="1"/>
  <c r="B1856" i="6"/>
  <c r="A1856" i="6"/>
  <c r="B1855" i="6"/>
  <c r="A1855" i="6"/>
  <c r="B1854" i="6"/>
  <c r="A1854" i="6"/>
  <c r="G1854" i="6" s="1"/>
  <c r="B1853" i="6"/>
  <c r="A1853" i="6"/>
  <c r="B1852" i="6"/>
  <c r="A1852" i="6"/>
  <c r="G1852" i="6" s="1"/>
  <c r="B1851" i="6"/>
  <c r="A1851" i="6"/>
  <c r="B1850" i="6"/>
  <c r="A1850" i="6"/>
  <c r="G1850" i="6" s="1"/>
  <c r="B1849" i="6"/>
  <c r="A1849" i="6"/>
  <c r="G1849" i="6" s="1"/>
  <c r="B1848" i="6"/>
  <c r="A1848" i="6"/>
  <c r="G1848" i="6" s="1"/>
  <c r="B1847" i="6"/>
  <c r="A1847" i="6"/>
  <c r="B1846" i="6"/>
  <c r="A1846" i="6"/>
  <c r="G1846" i="6" s="1"/>
  <c r="B1845" i="6"/>
  <c r="A1845" i="6"/>
  <c r="B1844" i="6"/>
  <c r="A1844" i="6"/>
  <c r="G1844" i="6" s="1"/>
  <c r="B1843" i="6"/>
  <c r="A1843" i="6"/>
  <c r="B1842" i="6"/>
  <c r="A1842" i="6"/>
  <c r="G1842" i="6" s="1"/>
  <c r="B1841" i="6"/>
  <c r="A1841" i="6"/>
  <c r="G1841" i="6" s="1"/>
  <c r="B1840" i="6"/>
  <c r="A1840" i="6"/>
  <c r="G1840" i="6" s="1"/>
  <c r="B1839" i="6"/>
  <c r="A1839" i="6"/>
  <c r="B1838" i="6"/>
  <c r="A1838" i="6"/>
  <c r="G1838" i="6" s="1"/>
  <c r="B1837" i="6"/>
  <c r="A1837" i="6"/>
  <c r="G1837" i="6" s="1"/>
  <c r="B1836" i="6"/>
  <c r="A1836" i="6"/>
  <c r="B1835" i="6"/>
  <c r="A1835" i="6"/>
  <c r="B1834" i="6"/>
  <c r="A1834" i="6"/>
  <c r="G1834" i="6" s="1"/>
  <c r="B1833" i="6"/>
  <c r="A1833" i="6"/>
  <c r="B1832" i="6"/>
  <c r="A1832" i="6"/>
  <c r="G1832" i="6" s="1"/>
  <c r="B1831" i="6"/>
  <c r="A1831" i="6"/>
  <c r="G1831" i="6" s="1"/>
  <c r="B1830" i="6"/>
  <c r="A1830" i="6"/>
  <c r="B1829" i="6"/>
  <c r="A1829" i="6"/>
  <c r="B1828" i="6"/>
  <c r="A1828" i="6"/>
  <c r="G1828" i="6" s="1"/>
  <c r="B1827" i="6"/>
  <c r="A1827" i="6"/>
  <c r="B1826" i="6"/>
  <c r="A1826" i="6"/>
  <c r="G1826" i="6" s="1"/>
  <c r="B1825" i="6"/>
  <c r="A1825" i="6"/>
  <c r="G1825" i="6" s="1"/>
  <c r="B1824" i="6"/>
  <c r="A1824" i="6"/>
  <c r="B1823" i="6"/>
  <c r="A1823" i="6"/>
  <c r="G1823" i="6" s="1"/>
  <c r="B1822" i="6"/>
  <c r="A1822" i="6"/>
  <c r="B1821" i="6"/>
  <c r="A1821" i="6"/>
  <c r="G1821" i="6" s="1"/>
  <c r="B1820" i="6"/>
  <c r="A1820" i="6"/>
  <c r="B1819" i="6"/>
  <c r="A1819" i="6"/>
  <c r="G1819" i="6" s="1"/>
  <c r="B1818" i="6"/>
  <c r="A1818" i="6"/>
  <c r="G1818" i="6" s="1"/>
  <c r="B1817" i="6"/>
  <c r="A1817" i="6"/>
  <c r="G1817" i="6" s="1"/>
  <c r="B1816" i="6"/>
  <c r="A1816" i="6"/>
  <c r="G1816" i="6" s="1"/>
  <c r="B1815" i="6"/>
  <c r="A1815" i="6"/>
  <c r="B1814" i="6"/>
  <c r="A1814" i="6"/>
  <c r="G1814" i="6" s="1"/>
  <c r="B1813" i="6"/>
  <c r="A1813" i="6"/>
  <c r="G1813" i="6" s="1"/>
  <c r="B1812" i="6"/>
  <c r="A1812" i="6"/>
  <c r="B1811" i="6"/>
  <c r="A1811" i="6"/>
  <c r="B1810" i="6"/>
  <c r="A1810" i="6"/>
  <c r="B1809" i="6"/>
  <c r="A1809" i="6"/>
  <c r="G1809" i="6" s="1"/>
  <c r="B1808" i="6"/>
  <c r="A1808" i="6"/>
  <c r="B1807" i="6"/>
  <c r="A1807" i="6"/>
  <c r="G1807" i="6" s="1"/>
  <c r="B1806" i="6"/>
  <c r="A1806" i="6"/>
  <c r="B1805" i="6"/>
  <c r="A1805" i="6"/>
  <c r="G1805" i="6" s="1"/>
  <c r="B1804" i="6"/>
  <c r="A1804" i="6"/>
  <c r="B1803" i="6"/>
  <c r="A1803" i="6"/>
  <c r="B1802" i="6"/>
  <c r="A1802" i="6"/>
  <c r="B1801" i="6"/>
  <c r="A1801" i="6"/>
  <c r="B1800" i="6"/>
  <c r="A1800" i="6"/>
  <c r="G1800" i="6" s="1"/>
  <c r="B1799" i="6"/>
  <c r="A1799" i="6"/>
  <c r="G1799" i="6" s="1"/>
  <c r="B1798" i="6"/>
  <c r="A1798" i="6"/>
  <c r="B1797" i="6"/>
  <c r="A1797" i="6"/>
  <c r="G1797" i="6" s="1"/>
  <c r="B1796" i="6"/>
  <c r="A1796" i="6"/>
  <c r="G1796" i="6" s="1"/>
  <c r="B1795" i="6"/>
  <c r="A1795" i="6"/>
  <c r="B1794" i="6"/>
  <c r="A1794" i="6"/>
  <c r="G1794" i="6" s="1"/>
  <c r="B1793" i="6"/>
  <c r="A1793" i="6"/>
  <c r="G1793" i="6" s="1"/>
  <c r="B1792" i="6"/>
  <c r="A1792" i="6"/>
  <c r="B1791" i="6"/>
  <c r="A1791" i="6"/>
  <c r="G1791" i="6" s="1"/>
  <c r="B1790" i="6"/>
  <c r="A1790" i="6"/>
  <c r="G1790" i="6" s="1"/>
  <c r="B1789" i="6"/>
  <c r="A1789" i="6"/>
  <c r="G1789" i="6" s="1"/>
  <c r="B1788" i="6"/>
  <c r="A1788" i="6"/>
  <c r="G1788" i="6" s="1"/>
  <c r="B1787" i="6"/>
  <c r="A1787" i="6"/>
  <c r="B1786" i="6"/>
  <c r="A1786" i="6"/>
  <c r="G1786" i="6" s="1"/>
  <c r="B1785" i="6"/>
  <c r="A1785" i="6"/>
  <c r="G1785" i="6" s="1"/>
  <c r="B1784" i="6"/>
  <c r="A1784" i="6"/>
  <c r="G1784" i="6" s="1"/>
  <c r="B1783" i="6"/>
  <c r="A1783" i="6"/>
  <c r="G1783" i="6" s="1"/>
  <c r="B1782" i="6"/>
  <c r="A1782" i="6"/>
  <c r="G1782" i="6" s="1"/>
  <c r="B1781" i="6"/>
  <c r="A1781" i="6"/>
  <c r="G1781" i="6" s="1"/>
  <c r="B1780" i="6"/>
  <c r="A1780" i="6"/>
  <c r="G1780" i="6" s="1"/>
  <c r="B1779" i="6"/>
  <c r="A1779" i="6"/>
  <c r="B1778" i="6"/>
  <c r="A1778" i="6"/>
  <c r="B1777" i="6"/>
  <c r="A1777" i="6"/>
  <c r="G1777" i="6" s="1"/>
  <c r="B1776" i="6"/>
  <c r="A1776" i="6"/>
  <c r="G1776" i="6" s="1"/>
  <c r="B1775" i="6"/>
  <c r="A1775" i="6"/>
  <c r="G1775" i="6" s="1"/>
  <c r="B1774" i="6"/>
  <c r="A1774" i="6"/>
  <c r="B1773" i="6"/>
  <c r="A1773" i="6"/>
  <c r="G1773" i="6" s="1"/>
  <c r="B1772" i="6"/>
  <c r="A1772" i="6"/>
  <c r="G1772" i="6" s="1"/>
  <c r="B1771" i="6"/>
  <c r="A1771" i="6"/>
  <c r="B1770" i="6"/>
  <c r="A1770" i="6"/>
  <c r="G1770" i="6" s="1"/>
  <c r="B1769" i="6"/>
  <c r="A1769" i="6"/>
  <c r="G1769" i="6" s="1"/>
  <c r="B1768" i="6"/>
  <c r="A1768" i="6"/>
  <c r="G1768" i="6" s="1"/>
  <c r="B1767" i="6"/>
  <c r="A1767" i="6"/>
  <c r="G1767" i="6" s="1"/>
  <c r="B1766" i="6"/>
  <c r="A1766" i="6"/>
  <c r="B1765" i="6"/>
  <c r="A1765" i="6"/>
  <c r="B1764" i="6"/>
  <c r="A1764" i="6"/>
  <c r="G1764" i="6" s="1"/>
  <c r="B1763" i="6"/>
  <c r="A1763" i="6"/>
  <c r="G1763" i="6" s="1"/>
  <c r="B1762" i="6"/>
  <c r="A1762" i="6"/>
  <c r="G1762" i="6" s="1"/>
  <c r="B1761" i="6"/>
  <c r="A1761" i="6"/>
  <c r="G1761" i="6" s="1"/>
  <c r="B1760" i="6"/>
  <c r="A1760" i="6"/>
  <c r="B1759" i="6"/>
  <c r="A1759" i="6"/>
  <c r="G1759" i="6" s="1"/>
  <c r="B1758" i="6"/>
  <c r="A1758" i="6"/>
  <c r="B1757" i="6"/>
  <c r="A1757" i="6"/>
  <c r="B1756" i="6"/>
  <c r="A1756" i="6"/>
  <c r="G1756" i="6" s="1"/>
  <c r="B1755" i="6"/>
  <c r="A1755" i="6"/>
  <c r="B1754" i="6"/>
  <c r="A1754" i="6"/>
  <c r="B1753" i="6"/>
  <c r="A1753" i="6"/>
  <c r="B1752" i="6"/>
  <c r="A1752" i="6"/>
  <c r="G1752" i="6" s="1"/>
  <c r="B1751" i="6"/>
  <c r="A1751" i="6"/>
  <c r="G1751" i="6" s="1"/>
  <c r="B1750" i="6"/>
  <c r="A1750" i="6"/>
  <c r="G1750" i="6" s="1"/>
  <c r="B1749" i="6"/>
  <c r="A1749" i="6"/>
  <c r="G1749" i="6" s="1"/>
  <c r="B1748" i="6"/>
  <c r="A1748" i="6"/>
  <c r="G1748" i="6" s="1"/>
  <c r="B1747" i="6"/>
  <c r="A1747" i="6"/>
  <c r="G1747" i="6" s="1"/>
  <c r="B1746" i="6"/>
  <c r="A1746" i="6"/>
  <c r="G1746" i="6" s="1"/>
  <c r="B1745" i="6"/>
  <c r="A1745" i="6"/>
  <c r="G1745" i="6" s="1"/>
  <c r="B1744" i="6"/>
  <c r="A1744" i="6"/>
  <c r="B1743" i="6"/>
  <c r="A1743" i="6"/>
  <c r="G1743" i="6" s="1"/>
  <c r="B1742" i="6"/>
  <c r="A1742" i="6"/>
  <c r="G1742" i="6" s="1"/>
  <c r="B1741" i="6"/>
  <c r="A1741" i="6"/>
  <c r="B1740" i="6"/>
  <c r="A1740" i="6"/>
  <c r="G1740" i="6" s="1"/>
  <c r="B1739" i="6"/>
  <c r="A1739" i="6"/>
  <c r="G1739" i="6" s="1"/>
  <c r="B1738" i="6"/>
  <c r="A1738" i="6"/>
  <c r="B1737" i="6"/>
  <c r="A1737" i="6"/>
  <c r="G1737" i="6" s="1"/>
  <c r="B1736" i="6"/>
  <c r="A1736" i="6"/>
  <c r="G1736" i="6" s="1"/>
  <c r="B1735" i="6"/>
  <c r="A1735" i="6"/>
  <c r="G1735" i="6" s="1"/>
  <c r="B1734" i="6"/>
  <c r="A1734" i="6"/>
  <c r="C1734" i="6" s="1"/>
  <c r="B1733" i="6"/>
  <c r="A1733" i="6"/>
  <c r="B1732" i="6"/>
  <c r="A1732" i="6"/>
  <c r="G1732" i="6" s="1"/>
  <c r="B1731" i="6"/>
  <c r="A1731" i="6"/>
  <c r="B1730" i="6"/>
  <c r="A1730" i="6"/>
  <c r="G1730" i="6" s="1"/>
  <c r="B1729" i="6"/>
  <c r="A1729" i="6"/>
  <c r="G1729" i="6" s="1"/>
  <c r="B1728" i="6"/>
  <c r="A1728" i="6"/>
  <c r="G1728" i="6" s="1"/>
  <c r="B1727" i="6"/>
  <c r="A1727" i="6"/>
  <c r="G1727" i="6" s="1"/>
  <c r="B1726" i="6"/>
  <c r="A1726" i="6"/>
  <c r="G1726" i="6" s="1"/>
  <c r="B1725" i="6"/>
  <c r="A1725" i="6"/>
  <c r="G1725" i="6" s="1"/>
  <c r="B1724" i="6"/>
  <c r="A1724" i="6"/>
  <c r="G1724" i="6" s="1"/>
  <c r="B1723" i="6"/>
  <c r="A1723" i="6"/>
  <c r="G1723" i="6" s="1"/>
  <c r="B1722" i="6"/>
  <c r="A1722" i="6"/>
  <c r="B1721" i="6"/>
  <c r="A1721" i="6"/>
  <c r="G1721" i="6" s="1"/>
  <c r="B1720" i="6"/>
  <c r="A1720" i="6"/>
  <c r="G1720" i="6" s="1"/>
  <c r="B1719" i="6"/>
  <c r="A1719" i="6"/>
  <c r="B1718" i="6"/>
  <c r="A1718" i="6"/>
  <c r="G1718" i="6" s="1"/>
  <c r="B1717" i="6"/>
  <c r="A1717" i="6"/>
  <c r="B1716" i="6"/>
  <c r="A1716" i="6"/>
  <c r="G1716" i="6" s="1"/>
  <c r="B1715" i="6"/>
  <c r="A1715" i="6"/>
  <c r="G1715" i="6" s="1"/>
  <c r="B1714" i="6"/>
  <c r="A1714" i="6"/>
  <c r="B1713" i="6"/>
  <c r="A1713" i="6"/>
  <c r="G1713" i="6" s="1"/>
  <c r="B1712" i="6"/>
  <c r="A1712" i="6"/>
  <c r="B1711" i="6"/>
  <c r="A1711" i="6"/>
  <c r="G1711" i="6" s="1"/>
  <c r="B1710" i="6"/>
  <c r="A1710" i="6"/>
  <c r="B1709" i="6"/>
  <c r="A1709" i="6"/>
  <c r="G1709" i="6" s="1"/>
  <c r="B1708" i="6"/>
  <c r="A1708" i="6"/>
  <c r="G1708" i="6" s="1"/>
  <c r="B1707" i="6"/>
  <c r="A1707" i="6"/>
  <c r="G1707" i="6" s="1"/>
  <c r="B1706" i="6"/>
  <c r="A1706" i="6"/>
  <c r="G1706" i="6" s="1"/>
  <c r="B1705" i="6"/>
  <c r="A1705" i="6"/>
  <c r="G1705" i="6" s="1"/>
  <c r="B1704" i="6"/>
  <c r="A1704" i="6"/>
  <c r="G1704" i="6" s="1"/>
  <c r="B1703" i="6"/>
  <c r="A1703" i="6"/>
  <c r="B1702" i="6"/>
  <c r="A1702" i="6"/>
  <c r="G1702" i="6" s="1"/>
  <c r="B1701" i="6"/>
  <c r="A1701" i="6"/>
  <c r="G1701" i="6" s="1"/>
  <c r="B1700" i="6"/>
  <c r="A1700" i="6"/>
  <c r="G1700" i="6" s="1"/>
  <c r="B1699" i="6"/>
  <c r="A1699" i="6"/>
  <c r="B1698" i="6"/>
  <c r="A1698" i="6"/>
  <c r="G1698" i="6" s="1"/>
  <c r="B1697" i="6"/>
  <c r="A1697" i="6"/>
  <c r="G1697" i="6" s="1"/>
  <c r="B1696" i="6"/>
  <c r="A1696" i="6"/>
  <c r="G1696" i="6" s="1"/>
  <c r="B1695" i="6"/>
  <c r="A1695" i="6"/>
  <c r="B1694" i="6"/>
  <c r="A1694" i="6"/>
  <c r="G1694" i="6" s="1"/>
  <c r="B1693" i="6"/>
  <c r="A1693" i="6"/>
  <c r="B1692" i="6"/>
  <c r="A1692" i="6"/>
  <c r="B1691" i="6"/>
  <c r="A1691" i="6"/>
  <c r="G1691" i="6" s="1"/>
  <c r="B1690" i="6"/>
  <c r="A1690" i="6"/>
  <c r="G1690" i="6" s="1"/>
  <c r="B1689" i="6"/>
  <c r="A1689" i="6"/>
  <c r="G1689" i="6" s="1"/>
  <c r="B1688" i="6"/>
  <c r="A1688" i="6"/>
  <c r="B1687" i="6"/>
  <c r="A1687" i="6"/>
  <c r="G1687" i="6" s="1"/>
  <c r="B1686" i="6"/>
  <c r="A1686" i="6"/>
  <c r="B1685" i="6"/>
  <c r="A1685" i="6"/>
  <c r="G1685" i="6" s="1"/>
  <c r="B1684" i="6"/>
  <c r="A1684" i="6"/>
  <c r="G1684" i="6" s="1"/>
  <c r="B1683" i="6"/>
  <c r="A1683" i="6"/>
  <c r="G1683" i="6" s="1"/>
  <c r="B1682" i="6"/>
  <c r="A1682" i="6"/>
  <c r="G1682" i="6" s="1"/>
  <c r="B1681" i="6"/>
  <c r="A1681" i="6"/>
  <c r="B1680" i="6"/>
  <c r="A1680" i="6"/>
  <c r="G1680" i="6" s="1"/>
  <c r="B1679" i="6"/>
  <c r="A1679" i="6"/>
  <c r="B1678" i="6"/>
  <c r="A1678" i="6"/>
  <c r="B1677" i="6"/>
  <c r="A1677" i="6"/>
  <c r="G1677" i="6" s="1"/>
  <c r="B1676" i="6"/>
  <c r="A1676" i="6"/>
  <c r="G1676" i="6" s="1"/>
  <c r="B1675" i="6"/>
  <c r="A1675" i="6"/>
  <c r="G1675" i="6" s="1"/>
  <c r="B1674" i="6"/>
  <c r="A1674" i="6"/>
  <c r="B1673" i="6"/>
  <c r="A1673" i="6"/>
  <c r="G1673" i="6" s="1"/>
  <c r="B1672" i="6"/>
  <c r="A1672" i="6"/>
  <c r="B1671" i="6"/>
  <c r="A1671" i="6"/>
  <c r="G1671" i="6" s="1"/>
  <c r="B1670" i="6"/>
  <c r="A1670" i="6"/>
  <c r="G1670" i="6" s="1"/>
  <c r="B1669" i="6"/>
  <c r="A1669" i="6"/>
  <c r="G1669" i="6" s="1"/>
  <c r="B1668" i="6"/>
  <c r="A1668" i="6"/>
  <c r="G1668" i="6" s="1"/>
  <c r="B1667" i="6"/>
  <c r="A1667" i="6"/>
  <c r="G1667" i="6" s="1"/>
  <c r="B1666" i="6"/>
  <c r="A1666" i="6"/>
  <c r="G1666" i="6" s="1"/>
  <c r="B1665" i="6"/>
  <c r="A1665" i="6"/>
  <c r="G1665" i="6" s="1"/>
  <c r="B1664" i="6"/>
  <c r="A1664" i="6"/>
  <c r="G1664" i="6" s="1"/>
  <c r="B1663" i="6"/>
  <c r="A1663" i="6"/>
  <c r="G1663" i="6" s="1"/>
  <c r="B1662" i="6"/>
  <c r="A1662" i="6"/>
  <c r="B1661" i="6"/>
  <c r="A1661" i="6"/>
  <c r="B1660" i="6"/>
  <c r="A1660" i="6"/>
  <c r="G1660" i="6" s="1"/>
  <c r="B1659" i="6"/>
  <c r="A1659" i="6"/>
  <c r="G1659" i="6" s="1"/>
  <c r="B1658" i="6"/>
  <c r="A1658" i="6"/>
  <c r="G1658" i="6" s="1"/>
  <c r="B1657" i="6"/>
  <c r="A1657" i="6"/>
  <c r="G1657" i="6" s="1"/>
  <c r="B1656" i="6"/>
  <c r="A1656" i="6"/>
  <c r="B1655" i="6"/>
  <c r="A1655" i="6"/>
  <c r="B1654" i="6"/>
  <c r="A1654" i="6"/>
  <c r="G1654" i="6" s="1"/>
  <c r="B1653" i="6"/>
  <c r="A1653" i="6"/>
  <c r="G1653" i="6" s="1"/>
  <c r="B1652" i="6"/>
  <c r="A1652" i="6"/>
  <c r="G1652" i="6" s="1"/>
  <c r="B1651" i="6"/>
  <c r="A1651" i="6"/>
  <c r="G1651" i="6" s="1"/>
  <c r="B1650" i="6"/>
  <c r="A1650" i="6"/>
  <c r="G1650" i="6" s="1"/>
  <c r="B1649" i="6"/>
  <c r="A1649" i="6"/>
  <c r="B1648" i="6"/>
  <c r="A1648" i="6"/>
  <c r="B1647" i="6"/>
  <c r="A1647" i="6"/>
  <c r="B1646" i="6"/>
  <c r="A1646" i="6"/>
  <c r="B1645" i="6"/>
  <c r="A1645" i="6"/>
  <c r="G1645" i="6" s="1"/>
  <c r="B1644" i="6"/>
  <c r="A1644" i="6"/>
  <c r="G1644" i="6" s="1"/>
  <c r="B1643" i="6"/>
  <c r="A1643" i="6"/>
  <c r="G1643" i="6" s="1"/>
  <c r="B1642" i="6"/>
  <c r="A1642" i="6"/>
  <c r="G1642" i="6" s="1"/>
  <c r="B1641" i="6"/>
  <c r="A1641" i="6"/>
  <c r="G1641" i="6" s="1"/>
  <c r="B1640" i="6"/>
  <c r="A1640" i="6"/>
  <c r="B1639" i="6"/>
  <c r="A1639" i="6"/>
  <c r="B1638" i="6"/>
  <c r="A1638" i="6"/>
  <c r="G1638" i="6" s="1"/>
  <c r="B1637" i="6"/>
  <c r="A1637" i="6"/>
  <c r="B1636" i="6"/>
  <c r="A1636" i="6"/>
  <c r="G1636" i="6" s="1"/>
  <c r="B1635" i="6"/>
  <c r="A1635" i="6"/>
  <c r="G1635" i="6" s="1"/>
  <c r="B1634" i="6"/>
  <c r="A1634" i="6"/>
  <c r="B1633" i="6"/>
  <c r="A1633" i="6"/>
  <c r="G1633" i="6" s="1"/>
  <c r="B1632" i="6"/>
  <c r="A1632" i="6"/>
  <c r="B1631" i="6"/>
  <c r="A1631" i="6"/>
  <c r="G1631" i="6" s="1"/>
  <c r="B1630" i="6"/>
  <c r="A1630" i="6"/>
  <c r="B1629" i="6"/>
  <c r="A1629" i="6"/>
  <c r="G1629" i="6" s="1"/>
  <c r="B1628" i="6"/>
  <c r="A1628" i="6"/>
  <c r="G1628" i="6" s="1"/>
  <c r="B1627" i="6"/>
  <c r="A1627" i="6"/>
  <c r="B1626" i="6"/>
  <c r="A1626" i="6"/>
  <c r="G1626" i="6" s="1"/>
  <c r="B1625" i="6"/>
  <c r="A1625" i="6"/>
  <c r="B1624" i="6"/>
  <c r="A1624" i="6"/>
  <c r="B1623" i="6"/>
  <c r="A1623" i="6"/>
  <c r="G1623" i="6" s="1"/>
  <c r="B1622" i="6"/>
  <c r="A1622" i="6"/>
  <c r="B1621" i="6"/>
  <c r="A1621" i="6"/>
  <c r="G1621" i="6" s="1"/>
  <c r="B1620" i="6"/>
  <c r="A1620" i="6"/>
  <c r="G1620" i="6" s="1"/>
  <c r="B1619" i="6"/>
  <c r="A1619" i="6"/>
  <c r="B1618" i="6"/>
  <c r="A1618" i="6"/>
  <c r="G1618" i="6" s="1"/>
  <c r="B1617" i="6"/>
  <c r="A1617" i="6"/>
  <c r="G1617" i="6" s="1"/>
  <c r="B1616" i="6"/>
  <c r="A1616" i="6"/>
  <c r="G1616" i="6" s="1"/>
  <c r="B1615" i="6"/>
  <c r="A1615" i="6"/>
  <c r="B1614" i="6"/>
  <c r="A1614" i="6"/>
  <c r="G1614" i="6" s="1"/>
  <c r="B1613" i="6"/>
  <c r="A1613" i="6"/>
  <c r="G1613" i="6" s="1"/>
  <c r="B1612" i="6"/>
  <c r="A1612" i="6"/>
  <c r="B1611" i="6"/>
  <c r="A1611" i="6"/>
  <c r="G1611" i="6" s="1"/>
  <c r="B1610" i="6"/>
  <c r="A1610" i="6"/>
  <c r="G1610" i="6" s="1"/>
  <c r="B1609" i="6"/>
  <c r="A1609" i="6"/>
  <c r="B1608" i="6"/>
  <c r="A1608" i="6"/>
  <c r="B1607" i="6"/>
  <c r="A1607" i="6"/>
  <c r="G1607" i="6" s="1"/>
  <c r="B1606" i="6"/>
  <c r="A1606" i="6"/>
  <c r="G1606" i="6" s="1"/>
  <c r="B1605" i="6"/>
  <c r="A1605" i="6"/>
  <c r="G1605" i="6" s="1"/>
  <c r="B1604" i="6"/>
  <c r="A1604" i="6"/>
  <c r="D1603" i="6"/>
  <c r="B1603" i="6"/>
  <c r="A1603" i="6"/>
  <c r="G1603" i="6" s="1"/>
  <c r="B1602" i="6"/>
  <c r="A1602" i="6"/>
  <c r="B1601" i="6"/>
  <c r="A1601" i="6"/>
  <c r="G1601" i="6" s="1"/>
  <c r="B1600" i="6"/>
  <c r="A1600" i="6"/>
  <c r="B1599" i="6"/>
  <c r="A1599" i="6"/>
  <c r="G1599" i="6" s="1"/>
  <c r="B1598" i="6"/>
  <c r="A1598" i="6"/>
  <c r="G1598" i="6" s="1"/>
  <c r="B1597" i="6"/>
  <c r="A1597" i="6"/>
  <c r="G1597" i="6" s="1"/>
  <c r="B1596" i="6"/>
  <c r="A1596" i="6"/>
  <c r="G1596" i="6" s="1"/>
  <c r="B1595" i="6"/>
  <c r="A1595" i="6"/>
  <c r="G1595" i="6" s="1"/>
  <c r="B1594" i="6"/>
  <c r="A1594" i="6"/>
  <c r="B1593" i="6"/>
  <c r="A1593" i="6"/>
  <c r="G1593" i="6" s="1"/>
  <c r="B1592" i="6"/>
  <c r="A1592" i="6"/>
  <c r="B1591" i="6"/>
  <c r="A1591" i="6"/>
  <c r="B1590" i="6"/>
  <c r="A1590" i="6"/>
  <c r="G1590" i="6" s="1"/>
  <c r="B1589" i="6"/>
  <c r="A1589" i="6"/>
  <c r="G1589" i="6" s="1"/>
  <c r="C1588" i="6"/>
  <c r="B1588" i="6"/>
  <c r="A1588" i="6"/>
  <c r="G1588" i="6" s="1"/>
  <c r="B1587" i="6"/>
  <c r="A1587" i="6"/>
  <c r="G1587" i="6" s="1"/>
  <c r="B1586" i="6"/>
  <c r="A1586" i="6"/>
  <c r="B1585" i="6"/>
  <c r="A1585" i="6"/>
  <c r="G1585" i="6" s="1"/>
  <c r="B1584" i="6"/>
  <c r="A1584" i="6"/>
  <c r="G1584" i="6" s="1"/>
  <c r="B1583" i="6"/>
  <c r="A1583" i="6"/>
  <c r="G1583" i="6" s="1"/>
  <c r="B1582" i="6"/>
  <c r="A1582" i="6"/>
  <c r="G1582" i="6" s="1"/>
  <c r="B1581" i="6"/>
  <c r="A1581" i="6"/>
  <c r="B1580" i="6"/>
  <c r="A1580" i="6"/>
  <c r="G1580" i="6" s="1"/>
  <c r="B1579" i="6"/>
  <c r="A1579" i="6"/>
  <c r="G1579" i="6" s="1"/>
  <c r="B1578" i="6"/>
  <c r="A1578" i="6"/>
  <c r="G1578" i="6" s="1"/>
  <c r="B1577" i="6"/>
  <c r="A1577" i="6"/>
  <c r="B1576" i="6"/>
  <c r="A1576" i="6"/>
  <c r="G1576" i="6" s="1"/>
  <c r="B1575" i="6"/>
  <c r="A1575" i="6"/>
  <c r="G1575" i="6" s="1"/>
  <c r="B1574" i="6"/>
  <c r="A1574" i="6"/>
  <c r="G1574" i="6" s="1"/>
  <c r="B1573" i="6"/>
  <c r="A1573" i="6"/>
  <c r="B1572" i="6"/>
  <c r="A1572" i="6"/>
  <c r="B1571" i="6"/>
  <c r="A1571" i="6"/>
  <c r="B1570" i="6"/>
  <c r="A1570" i="6"/>
  <c r="G1570" i="6" s="1"/>
  <c r="B1569" i="6"/>
  <c r="A1569" i="6"/>
  <c r="B1568" i="6"/>
  <c r="A1568" i="6"/>
  <c r="B1567" i="6"/>
  <c r="A1567" i="6"/>
  <c r="B1566" i="6"/>
  <c r="A1566" i="6"/>
  <c r="G1566" i="6" s="1"/>
  <c r="B1565" i="6"/>
  <c r="A1565" i="6"/>
  <c r="G1565" i="6" s="1"/>
  <c r="B1564" i="6"/>
  <c r="A1564" i="6"/>
  <c r="G1564" i="6" s="1"/>
  <c r="B1563" i="6"/>
  <c r="A1563" i="6"/>
  <c r="B1562" i="6"/>
  <c r="A1562" i="6"/>
  <c r="B1561" i="6"/>
  <c r="A1561" i="6"/>
  <c r="B1560" i="6"/>
  <c r="A1560" i="6"/>
  <c r="G1560" i="6" s="1"/>
  <c r="B1559" i="6"/>
  <c r="A1559" i="6"/>
  <c r="G1559" i="6" s="1"/>
  <c r="B1558" i="6"/>
  <c r="A1558" i="6"/>
  <c r="B1557" i="6"/>
  <c r="A1557" i="6"/>
  <c r="B1556" i="6"/>
  <c r="A1556" i="6"/>
  <c r="B1555" i="6"/>
  <c r="A1555" i="6"/>
  <c r="B1554" i="6"/>
  <c r="A1554" i="6"/>
  <c r="G1554" i="6" s="1"/>
  <c r="B1553" i="6"/>
  <c r="A1553" i="6"/>
  <c r="G1553" i="6" s="1"/>
  <c r="B1552" i="6"/>
  <c r="A1552" i="6"/>
  <c r="G1552" i="6" s="1"/>
  <c r="B1551" i="6"/>
  <c r="A1551" i="6"/>
  <c r="G1551" i="6" s="1"/>
  <c r="B1550" i="6"/>
  <c r="A1550" i="6"/>
  <c r="B1549" i="6"/>
  <c r="A1549" i="6"/>
  <c r="B1548" i="6"/>
  <c r="A1548" i="6"/>
  <c r="G1548" i="6" s="1"/>
  <c r="B1547" i="6"/>
  <c r="A1547" i="6"/>
  <c r="B1546" i="6"/>
  <c r="A1546" i="6"/>
  <c r="G1546" i="6" s="1"/>
  <c r="B1545" i="6"/>
  <c r="A1545" i="6"/>
  <c r="G1545" i="6" s="1"/>
  <c r="B1544" i="6"/>
  <c r="A1544" i="6"/>
  <c r="G1544" i="6" s="1"/>
  <c r="B1543" i="6"/>
  <c r="A1543" i="6"/>
  <c r="B1542" i="6"/>
  <c r="A1542" i="6"/>
  <c r="G1542" i="6" s="1"/>
  <c r="B1541" i="6"/>
  <c r="A1541" i="6"/>
  <c r="G1541" i="6" s="1"/>
  <c r="B1540" i="6"/>
  <c r="A1540" i="6"/>
  <c r="G1540" i="6" s="1"/>
  <c r="B1539" i="6"/>
  <c r="A1539" i="6"/>
  <c r="G1539" i="6" s="1"/>
  <c r="B1538" i="6"/>
  <c r="A1538" i="6"/>
  <c r="G1538" i="6" s="1"/>
  <c r="B1537" i="6"/>
  <c r="A1537" i="6"/>
  <c r="G1537" i="6" s="1"/>
  <c r="B1536" i="6"/>
  <c r="A1536" i="6"/>
  <c r="G1536" i="6" s="1"/>
  <c r="B1535" i="6"/>
  <c r="A1535" i="6"/>
  <c r="G1535" i="6" s="1"/>
  <c r="B1534" i="6"/>
  <c r="A1534" i="6"/>
  <c r="B1533" i="6"/>
  <c r="A1533" i="6"/>
  <c r="G1533" i="6" s="1"/>
  <c r="B1532" i="6"/>
  <c r="A1532" i="6"/>
  <c r="G1532" i="6" s="1"/>
  <c r="B1531" i="6"/>
  <c r="A1531" i="6"/>
  <c r="G1531" i="6" s="1"/>
  <c r="B1530" i="6"/>
  <c r="A1530" i="6"/>
  <c r="B1529" i="6"/>
  <c r="A1529" i="6"/>
  <c r="B1528" i="6"/>
  <c r="A1528" i="6"/>
  <c r="B1527" i="6"/>
  <c r="A1527" i="6"/>
  <c r="G1527" i="6" s="1"/>
  <c r="B1526" i="6"/>
  <c r="A1526" i="6"/>
  <c r="G1526" i="6" s="1"/>
  <c r="B1525" i="6"/>
  <c r="A1525" i="6"/>
  <c r="G1525" i="6" s="1"/>
  <c r="B1524" i="6"/>
  <c r="A1524" i="6"/>
  <c r="G1524" i="6" s="1"/>
  <c r="B1523" i="6"/>
  <c r="A1523" i="6"/>
  <c r="B1522" i="6"/>
  <c r="A1522" i="6"/>
  <c r="G1522" i="6" s="1"/>
  <c r="B1521" i="6"/>
  <c r="A1521" i="6"/>
  <c r="G1521" i="6" s="1"/>
  <c r="B1520" i="6"/>
  <c r="A1520" i="6"/>
  <c r="G1520" i="6" s="1"/>
  <c r="B1519" i="6"/>
  <c r="A1519" i="6"/>
  <c r="G1519" i="6" s="1"/>
  <c r="B1518" i="6"/>
  <c r="A1518" i="6"/>
  <c r="B1517" i="6"/>
  <c r="A1517" i="6"/>
  <c r="G1517" i="6" s="1"/>
  <c r="B1516" i="6"/>
  <c r="A1516" i="6"/>
  <c r="G1516" i="6" s="1"/>
  <c r="B1515" i="6"/>
  <c r="A1515" i="6"/>
  <c r="B1514" i="6"/>
  <c r="A1514" i="6"/>
  <c r="G1514" i="6" s="1"/>
  <c r="B1513" i="6"/>
  <c r="A1513" i="6"/>
  <c r="G1513" i="6" s="1"/>
  <c r="B1512" i="6"/>
  <c r="A1512" i="6"/>
  <c r="B1511" i="6"/>
  <c r="A1511" i="6"/>
  <c r="G1511" i="6" s="1"/>
  <c r="B1510" i="6"/>
  <c r="A1510" i="6"/>
  <c r="G1510" i="6" s="1"/>
  <c r="B1509" i="6"/>
  <c r="A1509" i="6"/>
  <c r="G1509" i="6" s="1"/>
  <c r="B1508" i="6"/>
  <c r="A1508" i="6"/>
  <c r="G1508" i="6" s="1"/>
  <c r="B1507" i="6"/>
  <c r="A1507" i="6"/>
  <c r="B1506" i="6"/>
  <c r="A1506" i="6"/>
  <c r="G1506" i="6" s="1"/>
  <c r="B1505" i="6"/>
  <c r="A1505" i="6"/>
  <c r="G1505" i="6" s="1"/>
  <c r="B1504" i="6"/>
  <c r="A1504" i="6"/>
  <c r="B1503" i="6"/>
  <c r="A1503" i="6"/>
  <c r="B1502" i="6"/>
  <c r="A1502" i="6"/>
  <c r="G1502" i="6" s="1"/>
  <c r="B1501" i="6"/>
  <c r="A1501" i="6"/>
  <c r="G1501" i="6" s="1"/>
  <c r="B1500" i="6"/>
  <c r="A1500" i="6"/>
  <c r="B1499" i="6"/>
  <c r="A1499" i="6"/>
  <c r="G1499" i="6" s="1"/>
  <c r="B1498" i="6"/>
  <c r="A1498" i="6"/>
  <c r="B1497" i="6"/>
  <c r="A1497" i="6"/>
  <c r="G1497" i="6" s="1"/>
  <c r="B1496" i="6"/>
  <c r="A1496" i="6"/>
  <c r="G1496" i="6" s="1"/>
  <c r="B1495" i="6"/>
  <c r="A1495" i="6"/>
  <c r="B1494" i="6"/>
  <c r="A1494" i="6"/>
  <c r="G1494" i="6" s="1"/>
  <c r="B1493" i="6"/>
  <c r="A1493" i="6"/>
  <c r="G1493" i="6" s="1"/>
  <c r="B1492" i="6"/>
  <c r="A1492" i="6"/>
  <c r="G1492" i="6" s="1"/>
  <c r="B1491" i="6"/>
  <c r="A1491" i="6"/>
  <c r="B1490" i="6"/>
  <c r="A1490" i="6"/>
  <c r="G1490" i="6" s="1"/>
  <c r="B1489" i="6"/>
  <c r="A1489" i="6"/>
  <c r="G1489" i="6" s="1"/>
  <c r="B1488" i="6"/>
  <c r="A1488" i="6"/>
  <c r="G1488" i="6" s="1"/>
  <c r="B1487" i="6"/>
  <c r="A1487" i="6"/>
  <c r="B1486" i="6"/>
  <c r="A1486" i="6"/>
  <c r="G1486" i="6" s="1"/>
  <c r="B1485" i="6"/>
  <c r="A1485" i="6"/>
  <c r="G1485" i="6" s="1"/>
  <c r="B1484" i="6"/>
  <c r="A1484" i="6"/>
  <c r="G1484" i="6" s="1"/>
  <c r="B1483" i="6"/>
  <c r="A1483" i="6"/>
  <c r="B1482" i="6"/>
  <c r="A1482" i="6"/>
  <c r="B1481" i="6"/>
  <c r="A1481" i="6"/>
  <c r="G1481" i="6" s="1"/>
  <c r="B1480" i="6"/>
  <c r="A1480" i="6"/>
  <c r="G1480" i="6" s="1"/>
  <c r="B1479" i="6"/>
  <c r="A1479" i="6"/>
  <c r="B1478" i="6"/>
  <c r="A1478" i="6"/>
  <c r="B1477" i="6"/>
  <c r="A1477" i="6"/>
  <c r="G1477" i="6" s="1"/>
  <c r="B1476" i="6"/>
  <c r="A1476" i="6"/>
  <c r="B1475" i="6"/>
  <c r="A1475" i="6"/>
  <c r="G1475" i="6" s="1"/>
  <c r="B1474" i="6"/>
  <c r="A1474" i="6"/>
  <c r="B1473" i="6"/>
  <c r="A1473" i="6"/>
  <c r="G1473" i="6" s="1"/>
  <c r="B1472" i="6"/>
  <c r="A1472" i="6"/>
  <c r="G1472" i="6" s="1"/>
  <c r="B1471" i="6"/>
  <c r="A1471" i="6"/>
  <c r="G1471" i="6" s="1"/>
  <c r="B1470" i="6"/>
  <c r="A1470" i="6"/>
  <c r="G1470" i="6" s="1"/>
  <c r="B1469" i="6"/>
  <c r="A1469" i="6"/>
  <c r="G1469" i="6" s="1"/>
  <c r="B1468" i="6"/>
  <c r="A1468" i="6"/>
  <c r="B1467" i="6"/>
  <c r="A1467" i="6"/>
  <c r="G1467" i="6" s="1"/>
  <c r="B1466" i="6"/>
  <c r="A1466" i="6"/>
  <c r="G1466" i="6" s="1"/>
  <c r="B1465" i="6"/>
  <c r="A1465" i="6"/>
  <c r="G1465" i="6" s="1"/>
  <c r="B1464" i="6"/>
  <c r="A1464" i="6"/>
  <c r="B1463" i="6"/>
  <c r="A1463" i="6"/>
  <c r="G1463" i="6" s="1"/>
  <c r="B1462" i="6"/>
  <c r="A1462" i="6"/>
  <c r="B1461" i="6"/>
  <c r="A1461" i="6"/>
  <c r="G1461" i="6" s="1"/>
  <c r="G1460" i="6"/>
  <c r="B1460" i="6"/>
  <c r="A1460" i="6"/>
  <c r="B1459" i="6"/>
  <c r="A1459" i="6"/>
  <c r="G1459" i="6" s="1"/>
  <c r="B1458" i="6"/>
  <c r="A1458" i="6"/>
  <c r="G1458" i="6" s="1"/>
  <c r="B1457" i="6"/>
  <c r="A1457" i="6"/>
  <c r="B1456" i="6"/>
  <c r="A1456" i="6"/>
  <c r="G1456" i="6" s="1"/>
  <c r="B1455" i="6"/>
  <c r="A1455" i="6"/>
  <c r="G1455" i="6" s="1"/>
  <c r="B1454" i="6"/>
  <c r="A1454" i="6"/>
  <c r="B1453" i="6"/>
  <c r="A1453" i="6"/>
  <c r="G1453" i="6" s="1"/>
  <c r="B1452" i="6"/>
  <c r="A1452" i="6"/>
  <c r="B1451" i="6"/>
  <c r="A1451" i="6"/>
  <c r="G1451" i="6" s="1"/>
  <c r="B1450" i="6"/>
  <c r="A1450" i="6"/>
  <c r="G1450" i="6" s="1"/>
  <c r="B1449" i="6"/>
  <c r="A1449" i="6"/>
  <c r="G1449" i="6" s="1"/>
  <c r="B1448" i="6"/>
  <c r="A1448" i="6"/>
  <c r="G1448" i="6" s="1"/>
  <c r="B1447" i="6"/>
  <c r="A1447" i="6"/>
  <c r="B1446" i="6"/>
  <c r="A1446" i="6"/>
  <c r="G1446" i="6" s="1"/>
  <c r="B1445" i="6"/>
  <c r="A1445" i="6"/>
  <c r="G1445" i="6" s="1"/>
  <c r="B1444" i="6"/>
  <c r="A1444" i="6"/>
  <c r="B1443" i="6"/>
  <c r="A1443" i="6"/>
  <c r="B1442" i="6"/>
  <c r="A1442" i="6"/>
  <c r="B1441" i="6"/>
  <c r="A1441" i="6"/>
  <c r="B1440" i="6"/>
  <c r="A1440" i="6"/>
  <c r="B1439" i="6"/>
  <c r="A1439" i="6"/>
  <c r="G1439" i="6" s="1"/>
  <c r="B1438" i="6"/>
  <c r="A1438" i="6"/>
  <c r="B1437" i="6"/>
  <c r="A1437" i="6"/>
  <c r="B1436" i="6"/>
  <c r="A1436" i="6"/>
  <c r="B1435" i="6"/>
  <c r="A1435" i="6"/>
  <c r="G1435" i="6" s="1"/>
  <c r="B1434" i="6"/>
  <c r="A1434" i="6"/>
  <c r="G1434" i="6" s="1"/>
  <c r="B1433" i="6"/>
  <c r="A1433" i="6"/>
  <c r="G1433" i="6" s="1"/>
  <c r="B1432" i="6"/>
  <c r="A1432" i="6"/>
  <c r="G1432" i="6" s="1"/>
  <c r="B1431" i="6"/>
  <c r="A1431" i="6"/>
  <c r="G1431" i="6" s="1"/>
  <c r="B1430" i="6"/>
  <c r="A1430" i="6"/>
  <c r="C1430" i="6" s="1"/>
  <c r="E1430" i="6" s="1"/>
  <c r="B1429" i="6"/>
  <c r="A1429" i="6"/>
  <c r="G1429" i="6" s="1"/>
  <c r="B1428" i="6"/>
  <c r="A1428" i="6"/>
  <c r="G1428" i="6" s="1"/>
  <c r="B1427" i="6"/>
  <c r="A1427" i="6"/>
  <c r="G1427" i="6" s="1"/>
  <c r="B1426" i="6"/>
  <c r="A1426" i="6"/>
  <c r="G1426" i="6" s="1"/>
  <c r="B1425" i="6"/>
  <c r="A1425" i="6"/>
  <c r="B1424" i="6"/>
  <c r="A1424" i="6"/>
  <c r="G1424" i="6" s="1"/>
  <c r="B1423" i="6"/>
  <c r="A1423" i="6"/>
  <c r="G1423" i="6" s="1"/>
  <c r="B1422" i="6"/>
  <c r="A1422" i="6"/>
  <c r="B1421" i="6"/>
  <c r="A1421" i="6"/>
  <c r="B1420" i="6"/>
  <c r="A1420" i="6"/>
  <c r="B1419" i="6"/>
  <c r="A1419" i="6"/>
  <c r="G1419" i="6" s="1"/>
  <c r="B1418" i="6"/>
  <c r="A1418" i="6"/>
  <c r="G1418" i="6" s="1"/>
  <c r="B1417" i="6"/>
  <c r="A1417" i="6"/>
  <c r="G1416" i="6"/>
  <c r="B1416" i="6"/>
  <c r="A1416" i="6"/>
  <c r="B1415" i="6"/>
  <c r="A1415" i="6"/>
  <c r="B1414" i="6"/>
  <c r="A1414" i="6"/>
  <c r="G1414" i="6" s="1"/>
  <c r="B1413" i="6"/>
  <c r="A1413" i="6"/>
  <c r="G1413" i="6" s="1"/>
  <c r="B1412" i="6"/>
  <c r="A1412" i="6"/>
  <c r="G1412" i="6" s="1"/>
  <c r="B1411" i="6"/>
  <c r="A1411" i="6"/>
  <c r="G1411" i="6" s="1"/>
  <c r="B1410" i="6"/>
  <c r="A1410" i="6"/>
  <c r="G1410" i="6" s="1"/>
  <c r="B1409" i="6"/>
  <c r="A1409" i="6"/>
  <c r="G1409" i="6" s="1"/>
  <c r="B1408" i="6"/>
  <c r="A1408" i="6"/>
  <c r="B1407" i="6"/>
  <c r="A1407" i="6"/>
  <c r="G1407" i="6" s="1"/>
  <c r="B1406" i="6"/>
  <c r="A1406" i="6"/>
  <c r="B1405" i="6"/>
  <c r="A1405" i="6"/>
  <c r="G1405" i="6" s="1"/>
  <c r="B1404" i="6"/>
  <c r="A1404" i="6"/>
  <c r="B1403" i="6"/>
  <c r="A1403" i="6"/>
  <c r="G1403" i="6" s="1"/>
  <c r="B1402" i="6"/>
  <c r="A1402" i="6"/>
  <c r="G1402" i="6" s="1"/>
  <c r="B1401" i="6"/>
  <c r="A1401" i="6"/>
  <c r="G1401" i="6" s="1"/>
  <c r="B1400" i="6"/>
  <c r="A1400" i="6"/>
  <c r="B1399" i="6"/>
  <c r="A1399" i="6"/>
  <c r="G1399" i="6" s="1"/>
  <c r="B1398" i="6"/>
  <c r="A1398" i="6"/>
  <c r="G1398" i="6" s="1"/>
  <c r="B1397" i="6"/>
  <c r="A1397" i="6"/>
  <c r="G1397" i="6" s="1"/>
  <c r="B1396" i="6"/>
  <c r="A1396" i="6"/>
  <c r="G1396" i="6" s="1"/>
  <c r="B1395" i="6"/>
  <c r="A1395" i="6"/>
  <c r="G1395" i="6" s="1"/>
  <c r="B1394" i="6"/>
  <c r="A1394" i="6"/>
  <c r="G1394" i="6" s="1"/>
  <c r="B1393" i="6"/>
  <c r="A1393" i="6"/>
  <c r="B1392" i="6"/>
  <c r="A1392" i="6"/>
  <c r="G1392" i="6" s="1"/>
  <c r="B1391" i="6"/>
  <c r="A1391" i="6"/>
  <c r="G1391" i="6" s="1"/>
  <c r="B1390" i="6"/>
  <c r="A1390" i="6"/>
  <c r="B1389" i="6"/>
  <c r="A1389" i="6"/>
  <c r="G1389" i="6" s="1"/>
  <c r="B1388" i="6"/>
  <c r="A1388" i="6"/>
  <c r="B1387" i="6"/>
  <c r="A1387" i="6"/>
  <c r="G1387" i="6" s="1"/>
  <c r="B1386" i="6"/>
  <c r="A1386" i="6"/>
  <c r="G1386" i="6" s="1"/>
  <c r="B1385" i="6"/>
  <c r="A1385" i="6"/>
  <c r="G1385" i="6" s="1"/>
  <c r="B1384" i="6"/>
  <c r="A1384" i="6"/>
  <c r="C1384" i="6" s="1"/>
  <c r="E1384" i="6" s="1"/>
  <c r="B1383" i="6"/>
  <c r="A1383" i="6"/>
  <c r="G1383" i="6" s="1"/>
  <c r="B1382" i="6"/>
  <c r="A1382" i="6"/>
  <c r="G1382" i="6" s="1"/>
  <c r="B1381" i="6"/>
  <c r="A1381" i="6"/>
  <c r="G1381" i="6" s="1"/>
  <c r="B1380" i="6"/>
  <c r="A1380" i="6"/>
  <c r="B1379" i="6"/>
  <c r="A1379" i="6"/>
  <c r="G1379" i="6" s="1"/>
  <c r="B1378" i="6"/>
  <c r="A1378" i="6"/>
  <c r="B1377" i="6"/>
  <c r="A1377" i="6"/>
  <c r="G1377" i="6" s="1"/>
  <c r="B1376" i="6"/>
  <c r="A1376" i="6"/>
  <c r="G1376" i="6" s="1"/>
  <c r="B1375" i="6"/>
  <c r="A1375" i="6"/>
  <c r="G1375" i="6" s="1"/>
  <c r="B1374" i="6"/>
  <c r="A1374" i="6"/>
  <c r="G1374" i="6" s="1"/>
  <c r="B1373" i="6"/>
  <c r="A1373" i="6"/>
  <c r="B1372" i="6"/>
  <c r="A1372" i="6"/>
  <c r="C1372" i="6" s="1"/>
  <c r="B1371" i="6"/>
  <c r="A1371" i="6"/>
  <c r="G1371" i="6" s="1"/>
  <c r="B1370" i="6"/>
  <c r="A1370" i="6"/>
  <c r="G1370" i="6" s="1"/>
  <c r="B1369" i="6"/>
  <c r="A1369" i="6"/>
  <c r="G1369" i="6" s="1"/>
  <c r="B1368" i="6"/>
  <c r="A1368" i="6"/>
  <c r="G1368" i="6" s="1"/>
  <c r="B1367" i="6"/>
  <c r="A1367" i="6"/>
  <c r="B1366" i="6"/>
  <c r="A1366" i="6"/>
  <c r="B1365" i="6"/>
  <c r="A1365" i="6"/>
  <c r="G1365" i="6" s="1"/>
  <c r="B1364" i="6"/>
  <c r="A1364" i="6"/>
  <c r="G1364" i="6" s="1"/>
  <c r="B1363" i="6"/>
  <c r="A1363" i="6"/>
  <c r="G1363" i="6" s="1"/>
  <c r="B1362" i="6"/>
  <c r="A1362" i="6"/>
  <c r="G1362" i="6" s="1"/>
  <c r="B1361" i="6"/>
  <c r="A1361" i="6"/>
  <c r="B1360" i="6"/>
  <c r="A1360" i="6"/>
  <c r="B1359" i="6"/>
  <c r="A1359" i="6"/>
  <c r="G1359" i="6" s="1"/>
  <c r="B1358" i="6"/>
  <c r="A1358" i="6"/>
  <c r="G1358" i="6" s="1"/>
  <c r="B1357" i="6"/>
  <c r="A1357" i="6"/>
  <c r="B1356" i="6"/>
  <c r="A1356" i="6"/>
  <c r="G1356" i="6" s="1"/>
  <c r="B1355" i="6"/>
  <c r="A1355" i="6"/>
  <c r="G1355" i="6" s="1"/>
  <c r="B1354" i="6"/>
  <c r="A1354" i="6"/>
  <c r="G1354" i="6" s="1"/>
  <c r="B1353" i="6"/>
  <c r="A1353" i="6"/>
  <c r="B1352" i="6"/>
  <c r="A1352" i="6"/>
  <c r="G1352" i="6" s="1"/>
  <c r="B1351" i="6"/>
  <c r="A1351" i="6"/>
  <c r="G1351" i="6" s="1"/>
  <c r="B1350" i="6"/>
  <c r="A1350" i="6"/>
  <c r="B1349" i="6"/>
  <c r="A1349" i="6"/>
  <c r="B1348" i="6"/>
  <c r="A1348" i="6"/>
  <c r="G1348" i="6" s="1"/>
  <c r="B1347" i="6"/>
  <c r="A1347" i="6"/>
  <c r="B1346" i="6"/>
  <c r="A1346" i="6"/>
  <c r="B1345" i="6"/>
  <c r="A1345" i="6"/>
  <c r="B1344" i="6"/>
  <c r="A1344" i="6"/>
  <c r="B1343" i="6"/>
  <c r="A1343" i="6"/>
  <c r="G1343" i="6" s="1"/>
  <c r="B1342" i="6"/>
  <c r="A1342" i="6"/>
  <c r="G1342" i="6" s="1"/>
  <c r="B1341" i="6"/>
  <c r="A1341" i="6"/>
  <c r="B1340" i="6"/>
  <c r="A1340" i="6"/>
  <c r="G1340" i="6" s="1"/>
  <c r="B1339" i="6"/>
  <c r="A1339" i="6"/>
  <c r="G1339" i="6" s="1"/>
  <c r="B1338" i="6"/>
  <c r="A1338" i="6"/>
  <c r="G1338" i="6" s="1"/>
  <c r="B1337" i="6"/>
  <c r="A1337" i="6"/>
  <c r="B1336" i="6"/>
  <c r="A1336" i="6"/>
  <c r="G1336" i="6" s="1"/>
  <c r="G1335" i="6"/>
  <c r="B1335" i="6"/>
  <c r="A1335" i="6"/>
  <c r="B1334" i="6"/>
  <c r="A1334" i="6"/>
  <c r="G1334" i="6" s="1"/>
  <c r="B1333" i="6"/>
  <c r="A1333" i="6"/>
  <c r="G1333" i="6" s="1"/>
  <c r="B1332" i="6"/>
  <c r="A1332" i="6"/>
  <c r="G1332" i="6" s="1"/>
  <c r="B1331" i="6"/>
  <c r="A1331" i="6"/>
  <c r="G1331" i="6" s="1"/>
  <c r="B1330" i="6"/>
  <c r="A1330" i="6"/>
  <c r="G1330" i="6" s="1"/>
  <c r="B1329" i="6"/>
  <c r="A1329" i="6"/>
  <c r="G1329" i="6" s="1"/>
  <c r="B1328" i="6"/>
  <c r="A1328" i="6"/>
  <c r="G1328" i="6" s="1"/>
  <c r="B1327" i="6"/>
  <c r="A1327" i="6"/>
  <c r="G1327" i="6" s="1"/>
  <c r="B1326" i="6"/>
  <c r="A1326" i="6"/>
  <c r="G1326" i="6" s="1"/>
  <c r="B1325" i="6"/>
  <c r="A1325" i="6"/>
  <c r="G1325" i="6" s="1"/>
  <c r="B1324" i="6"/>
  <c r="A1324" i="6"/>
  <c r="G1324" i="6" s="1"/>
  <c r="B1323" i="6"/>
  <c r="A1323" i="6"/>
  <c r="G1323" i="6" s="1"/>
  <c r="B1322" i="6"/>
  <c r="A1322" i="6"/>
  <c r="G1322" i="6" s="1"/>
  <c r="B1321" i="6"/>
  <c r="A1321" i="6"/>
  <c r="B1320" i="6"/>
  <c r="A1320" i="6"/>
  <c r="G1320" i="6" s="1"/>
  <c r="B1319" i="6"/>
  <c r="A1319" i="6"/>
  <c r="G1319" i="6" s="1"/>
  <c r="B1318" i="6"/>
  <c r="A1318" i="6"/>
  <c r="B1317" i="6"/>
  <c r="A1317" i="6"/>
  <c r="B1316" i="6"/>
  <c r="A1316" i="6"/>
  <c r="B1315" i="6"/>
  <c r="A1315" i="6"/>
  <c r="B1314" i="6"/>
  <c r="A1314" i="6"/>
  <c r="B1313" i="6"/>
  <c r="A1313" i="6"/>
  <c r="B1312" i="6"/>
  <c r="A1312" i="6"/>
  <c r="B1311" i="6"/>
  <c r="A1311" i="6"/>
  <c r="G1311" i="6" s="1"/>
  <c r="B1310" i="6"/>
  <c r="A1310" i="6"/>
  <c r="G1310" i="6" s="1"/>
  <c r="B1309" i="6"/>
  <c r="A1309" i="6"/>
  <c r="B1308" i="6"/>
  <c r="A1308" i="6"/>
  <c r="G1308" i="6" s="1"/>
  <c r="B1307" i="6"/>
  <c r="A1307" i="6"/>
  <c r="G1307" i="6" s="1"/>
  <c r="B1306" i="6"/>
  <c r="A1306" i="6"/>
  <c r="B1305" i="6"/>
  <c r="A1305" i="6"/>
  <c r="G1305" i="6" s="1"/>
  <c r="B1304" i="6"/>
  <c r="A1304" i="6"/>
  <c r="B1303" i="6"/>
  <c r="A1303" i="6"/>
  <c r="G1303" i="6" s="1"/>
  <c r="B1302" i="6"/>
  <c r="A1302" i="6"/>
  <c r="G1302" i="6" s="1"/>
  <c r="B1301" i="6"/>
  <c r="A1301" i="6"/>
  <c r="G1301" i="6" s="1"/>
  <c r="B1300" i="6"/>
  <c r="A1300" i="6"/>
  <c r="B1299" i="6"/>
  <c r="A1299" i="6"/>
  <c r="G1299" i="6" s="1"/>
  <c r="B1298" i="6"/>
  <c r="A1298" i="6"/>
  <c r="B1297" i="6"/>
  <c r="A1297" i="6"/>
  <c r="G1297" i="6" s="1"/>
  <c r="B1296" i="6"/>
  <c r="A1296" i="6"/>
  <c r="G1296" i="6" s="1"/>
  <c r="B1295" i="6"/>
  <c r="A1295" i="6"/>
  <c r="B1294" i="6"/>
  <c r="A1294" i="6"/>
  <c r="B1293" i="6"/>
  <c r="A1293" i="6"/>
  <c r="B1292" i="6"/>
  <c r="A1292" i="6"/>
  <c r="G1292" i="6" s="1"/>
  <c r="B1291" i="6"/>
  <c r="A1291" i="6"/>
  <c r="B1290" i="6"/>
  <c r="A1290" i="6"/>
  <c r="G1290" i="6" s="1"/>
  <c r="B1289" i="6"/>
  <c r="A1289" i="6"/>
  <c r="G1289" i="6" s="1"/>
  <c r="B1288" i="6"/>
  <c r="A1288" i="6"/>
  <c r="B1287" i="6"/>
  <c r="A1287" i="6"/>
  <c r="G1287" i="6" s="1"/>
  <c r="B1286" i="6"/>
  <c r="A1286" i="6"/>
  <c r="B1285" i="6"/>
  <c r="A1285" i="6"/>
  <c r="B1284" i="6"/>
  <c r="A1284" i="6"/>
  <c r="G1284" i="6" s="1"/>
  <c r="B1283" i="6"/>
  <c r="A1283" i="6"/>
  <c r="G1283" i="6" s="1"/>
  <c r="B1282" i="6"/>
  <c r="A1282" i="6"/>
  <c r="G1282" i="6" s="1"/>
  <c r="B1281" i="6"/>
  <c r="A1281" i="6"/>
  <c r="G1281" i="6" s="1"/>
  <c r="B1280" i="6"/>
  <c r="A1280" i="6"/>
  <c r="B1279" i="6"/>
  <c r="A1279" i="6"/>
  <c r="G1279" i="6" s="1"/>
  <c r="B1278" i="6"/>
  <c r="A1278" i="6"/>
  <c r="B1277" i="6"/>
  <c r="A1277" i="6"/>
  <c r="B1276" i="6"/>
  <c r="A1276" i="6"/>
  <c r="G1276" i="6" s="1"/>
  <c r="B1275" i="6"/>
  <c r="A1275" i="6"/>
  <c r="G1275" i="6" s="1"/>
  <c r="B1274" i="6"/>
  <c r="A1274" i="6"/>
  <c r="G1274" i="6" s="1"/>
  <c r="B1273" i="6"/>
  <c r="A1273" i="6"/>
  <c r="G1273" i="6" s="1"/>
  <c r="B1272" i="6"/>
  <c r="A1272" i="6"/>
  <c r="B1271" i="6"/>
  <c r="A1271" i="6"/>
  <c r="G1271" i="6" s="1"/>
  <c r="B1270" i="6"/>
  <c r="A1270" i="6"/>
  <c r="B1269" i="6"/>
  <c r="A1269" i="6"/>
  <c r="B1268" i="6"/>
  <c r="A1268" i="6"/>
  <c r="G1268" i="6" s="1"/>
  <c r="B1267" i="6"/>
  <c r="A1267" i="6"/>
  <c r="G1267" i="6" s="1"/>
  <c r="B1266" i="6"/>
  <c r="A1266" i="6"/>
  <c r="B1265" i="6"/>
  <c r="A1265" i="6"/>
  <c r="G1265" i="6" s="1"/>
  <c r="B1264" i="6"/>
  <c r="A1264" i="6"/>
  <c r="G1264" i="6" s="1"/>
  <c r="B1263" i="6"/>
  <c r="A1263" i="6"/>
  <c r="G1263" i="6" s="1"/>
  <c r="B1262" i="6"/>
  <c r="A1262" i="6"/>
  <c r="G1262" i="6" s="1"/>
  <c r="B1261" i="6"/>
  <c r="A1261" i="6"/>
  <c r="B1260" i="6"/>
  <c r="A1260" i="6"/>
  <c r="B1259" i="6"/>
  <c r="A1259" i="6"/>
  <c r="B1258" i="6"/>
  <c r="A1258" i="6"/>
  <c r="G1258" i="6" s="1"/>
  <c r="B1257" i="6"/>
  <c r="A1257" i="6"/>
  <c r="G1257" i="6" s="1"/>
  <c r="B1256" i="6"/>
  <c r="A1256" i="6"/>
  <c r="B1255" i="6"/>
  <c r="A1255" i="6"/>
  <c r="G1255" i="6" s="1"/>
  <c r="B1254" i="6"/>
  <c r="A1254" i="6"/>
  <c r="B1253" i="6"/>
  <c r="A1253" i="6"/>
  <c r="B1252" i="6"/>
  <c r="A1252" i="6"/>
  <c r="G1252" i="6" s="1"/>
  <c r="B1251" i="6"/>
  <c r="A1251" i="6"/>
  <c r="B1250" i="6"/>
  <c r="A1250" i="6"/>
  <c r="G1250" i="6" s="1"/>
  <c r="B1249" i="6"/>
  <c r="A1249" i="6"/>
  <c r="G1249" i="6" s="1"/>
  <c r="B1248" i="6"/>
  <c r="A1248" i="6"/>
  <c r="B1247" i="6"/>
  <c r="A1247" i="6"/>
  <c r="G1247" i="6" s="1"/>
  <c r="B1246" i="6"/>
  <c r="A1246" i="6"/>
  <c r="G1246" i="6" s="1"/>
  <c r="B1245" i="6"/>
  <c r="A1245" i="6"/>
  <c r="B1244" i="6"/>
  <c r="A1244" i="6"/>
  <c r="G1244" i="6" s="1"/>
  <c r="B1243" i="6"/>
  <c r="A1243" i="6"/>
  <c r="G1243" i="6" s="1"/>
  <c r="B1242" i="6"/>
  <c r="A1242" i="6"/>
  <c r="G1242" i="6" s="1"/>
  <c r="B1241" i="6"/>
  <c r="A1241" i="6"/>
  <c r="G1241" i="6" s="1"/>
  <c r="B1240" i="6"/>
  <c r="A1240" i="6"/>
  <c r="G1240" i="6" s="1"/>
  <c r="B1239" i="6"/>
  <c r="A1239" i="6"/>
  <c r="B1238" i="6"/>
  <c r="A1238" i="6"/>
  <c r="G1238" i="6" s="1"/>
  <c r="B1237" i="6"/>
  <c r="A1237" i="6"/>
  <c r="G1237" i="6" s="1"/>
  <c r="B1236" i="6"/>
  <c r="A1236" i="6"/>
  <c r="G1236" i="6" s="1"/>
  <c r="B1235" i="6"/>
  <c r="A1235" i="6"/>
  <c r="G1235" i="6" s="1"/>
  <c r="B1234" i="6"/>
  <c r="A1234" i="6"/>
  <c r="G1234" i="6" s="1"/>
  <c r="B1233" i="6"/>
  <c r="A1233" i="6"/>
  <c r="B1232" i="6"/>
  <c r="A1232" i="6"/>
  <c r="B1231" i="6"/>
  <c r="A1231" i="6"/>
  <c r="G1231" i="6" s="1"/>
  <c r="B1230" i="6"/>
  <c r="A1230" i="6"/>
  <c r="G1230" i="6" s="1"/>
  <c r="B1229" i="6"/>
  <c r="A1229" i="6"/>
  <c r="G1229" i="6" s="1"/>
  <c r="B1228" i="6"/>
  <c r="A1228" i="6"/>
  <c r="B1227" i="6"/>
  <c r="A1227" i="6"/>
  <c r="B1226" i="6"/>
  <c r="A1226" i="6"/>
  <c r="G1226" i="6" s="1"/>
  <c r="B1225" i="6"/>
  <c r="A1225" i="6"/>
  <c r="G1225" i="6" s="1"/>
  <c r="B1224" i="6"/>
  <c r="A1224" i="6"/>
  <c r="G1224" i="6" s="1"/>
  <c r="B1223" i="6"/>
  <c r="A1223" i="6"/>
  <c r="B1222" i="6"/>
  <c r="A1222" i="6"/>
  <c r="G1222" i="6" s="1"/>
  <c r="B1221" i="6"/>
  <c r="A1221" i="6"/>
  <c r="B1220" i="6"/>
  <c r="A1220" i="6"/>
  <c r="G1220" i="6" s="1"/>
  <c r="B1219" i="6"/>
  <c r="A1219" i="6"/>
  <c r="G1219" i="6" s="1"/>
  <c r="B1218" i="6"/>
  <c r="A1218" i="6"/>
  <c r="B1217" i="6"/>
  <c r="A1217" i="6"/>
  <c r="B1216" i="6"/>
  <c r="A1216" i="6"/>
  <c r="B1215" i="6"/>
  <c r="A1215" i="6"/>
  <c r="B1214" i="6"/>
  <c r="A1214" i="6"/>
  <c r="G1214" i="6" s="1"/>
  <c r="B1213" i="6"/>
  <c r="A1213" i="6"/>
  <c r="G1213" i="6" s="1"/>
  <c r="B1212" i="6"/>
  <c r="A1212" i="6"/>
  <c r="G1212" i="6" s="1"/>
  <c r="B1211" i="6"/>
  <c r="A1211" i="6"/>
  <c r="B1210" i="6"/>
  <c r="A1210" i="6"/>
  <c r="B1209" i="6"/>
  <c r="A1209" i="6"/>
  <c r="G1209" i="6" s="1"/>
  <c r="B1208" i="6"/>
  <c r="A1208" i="6"/>
  <c r="G1208" i="6" s="1"/>
  <c r="B1207" i="6"/>
  <c r="C1207" i="6" s="1"/>
  <c r="A1207" i="6"/>
  <c r="G1207" i="6" s="1"/>
  <c r="B1206" i="6"/>
  <c r="A1206" i="6"/>
  <c r="G1206" i="6" s="1"/>
  <c r="B1205" i="6"/>
  <c r="A1205" i="6"/>
  <c r="G1205" i="6" s="1"/>
  <c r="B1204" i="6"/>
  <c r="A1204" i="6"/>
  <c r="G1204" i="6" s="1"/>
  <c r="B1203" i="6"/>
  <c r="A1203" i="6"/>
  <c r="B1202" i="6"/>
  <c r="A1202" i="6"/>
  <c r="G1202" i="6" s="1"/>
  <c r="B1201" i="6"/>
  <c r="A1201" i="6"/>
  <c r="G1201" i="6" s="1"/>
  <c r="B1200" i="6"/>
  <c r="A1200" i="6"/>
  <c r="G1200" i="6" s="1"/>
  <c r="B1199" i="6"/>
  <c r="A1199" i="6"/>
  <c r="B1198" i="6"/>
  <c r="A1198" i="6"/>
  <c r="G1198" i="6" s="1"/>
  <c r="B1197" i="6"/>
  <c r="A1197" i="6"/>
  <c r="G1197" i="6" s="1"/>
  <c r="B1196" i="6"/>
  <c r="A1196" i="6"/>
  <c r="G1196" i="6" s="1"/>
  <c r="B1195" i="6"/>
  <c r="A1195" i="6"/>
  <c r="B1194" i="6"/>
  <c r="A1194" i="6"/>
  <c r="G1194" i="6" s="1"/>
  <c r="B1193" i="6"/>
  <c r="A1193" i="6"/>
  <c r="G1193" i="6" s="1"/>
  <c r="B1192" i="6"/>
  <c r="A1192" i="6"/>
  <c r="G1192" i="6" s="1"/>
  <c r="B1191" i="6"/>
  <c r="A1191" i="6"/>
  <c r="G1191" i="6" s="1"/>
  <c r="B1190" i="6"/>
  <c r="A1190" i="6"/>
  <c r="B1189" i="6"/>
  <c r="A1189" i="6"/>
  <c r="B1188" i="6"/>
  <c r="A1188" i="6"/>
  <c r="G1188" i="6" s="1"/>
  <c r="B1187" i="6"/>
  <c r="A1187" i="6"/>
  <c r="G1187" i="6" s="1"/>
  <c r="B1186" i="6"/>
  <c r="A1186" i="6"/>
  <c r="G1186" i="6" s="1"/>
  <c r="B1185" i="6"/>
  <c r="A1185" i="6"/>
  <c r="G1185" i="6" s="1"/>
  <c r="B1184" i="6"/>
  <c r="A1184" i="6"/>
  <c r="B1183" i="6"/>
  <c r="A1183" i="6"/>
  <c r="B1182" i="6"/>
  <c r="A1182" i="6"/>
  <c r="G1182" i="6" s="1"/>
  <c r="B1181" i="6"/>
  <c r="A1181" i="6"/>
  <c r="G1181" i="6" s="1"/>
  <c r="B1180" i="6"/>
  <c r="A1180" i="6"/>
  <c r="G1180" i="6" s="1"/>
  <c r="B1179" i="6"/>
  <c r="A1179" i="6"/>
  <c r="G1179" i="6" s="1"/>
  <c r="B1178" i="6"/>
  <c r="A1178" i="6"/>
  <c r="G1178" i="6" s="1"/>
  <c r="B1177" i="6"/>
  <c r="A1177" i="6"/>
  <c r="G1177" i="6" s="1"/>
  <c r="B1176" i="6"/>
  <c r="A1176" i="6"/>
  <c r="G1176" i="6" s="1"/>
  <c r="B1175" i="6"/>
  <c r="A1175" i="6"/>
  <c r="B1174" i="6"/>
  <c r="A1174" i="6"/>
  <c r="B1173" i="6"/>
  <c r="A1173" i="6"/>
  <c r="G1173" i="6" s="1"/>
  <c r="B1172" i="6"/>
  <c r="A1172" i="6"/>
  <c r="G1172" i="6" s="1"/>
  <c r="B1171" i="6"/>
  <c r="A1171" i="6"/>
  <c r="G1171" i="6" s="1"/>
  <c r="B1170" i="6"/>
  <c r="A1170" i="6"/>
  <c r="B1169" i="6"/>
  <c r="A1169" i="6"/>
  <c r="B1168" i="6"/>
  <c r="A1168" i="6"/>
  <c r="G1168" i="6" s="1"/>
  <c r="B1167" i="6"/>
  <c r="A1167" i="6"/>
  <c r="G1167" i="6" s="1"/>
  <c r="B1166" i="6"/>
  <c r="A1166" i="6"/>
  <c r="G1166" i="6" s="1"/>
  <c r="B1165" i="6"/>
  <c r="A1165" i="6"/>
  <c r="B1164" i="6"/>
  <c r="A1164" i="6"/>
  <c r="G1164" i="6" s="1"/>
  <c r="B1163" i="6"/>
  <c r="A1163" i="6"/>
  <c r="B1162" i="6"/>
  <c r="A1162" i="6"/>
  <c r="G1162" i="6" s="1"/>
  <c r="B1161" i="6"/>
  <c r="A1161" i="6"/>
  <c r="G1161" i="6" s="1"/>
  <c r="B1160" i="6"/>
  <c r="A1160" i="6"/>
  <c r="G1160" i="6" s="1"/>
  <c r="B1159" i="6"/>
  <c r="A1159" i="6"/>
  <c r="G1159" i="6" s="1"/>
  <c r="B1158" i="6"/>
  <c r="A1158" i="6"/>
  <c r="G1158" i="6" s="1"/>
  <c r="B1157" i="6"/>
  <c r="A1157" i="6"/>
  <c r="B1156" i="6"/>
  <c r="A1156" i="6"/>
  <c r="G1156" i="6" s="1"/>
  <c r="B1155" i="6"/>
  <c r="A1155" i="6"/>
  <c r="B1154" i="6"/>
  <c r="A1154" i="6"/>
  <c r="B1153" i="6"/>
  <c r="A1153" i="6"/>
  <c r="B1152" i="6"/>
  <c r="A1152" i="6"/>
  <c r="B1151" i="6"/>
  <c r="A1151" i="6"/>
  <c r="G1151" i="6" s="1"/>
  <c r="B1150" i="6"/>
  <c r="A1150" i="6"/>
  <c r="G1150" i="6" s="1"/>
  <c r="B1149" i="6"/>
  <c r="A1149" i="6"/>
  <c r="G1149" i="6" s="1"/>
  <c r="B1148" i="6"/>
  <c r="A1148" i="6"/>
  <c r="G1148" i="6" s="1"/>
  <c r="B1147" i="6"/>
  <c r="A1147" i="6"/>
  <c r="B1146" i="6"/>
  <c r="A1146" i="6"/>
  <c r="G1146" i="6" s="1"/>
  <c r="B1145" i="6"/>
  <c r="A1145" i="6"/>
  <c r="G1145" i="6" s="1"/>
  <c r="B1144" i="6"/>
  <c r="A1144" i="6"/>
  <c r="G1144" i="6" s="1"/>
  <c r="B1143" i="6"/>
  <c r="A1143" i="6"/>
  <c r="B1142" i="6"/>
  <c r="A1142" i="6"/>
  <c r="B1141" i="6"/>
  <c r="A1141" i="6"/>
  <c r="G1141" i="6" s="1"/>
  <c r="B1140" i="6"/>
  <c r="A1140" i="6"/>
  <c r="B1139" i="6"/>
  <c r="A1139" i="6"/>
  <c r="G1139" i="6" s="1"/>
  <c r="B1138" i="6"/>
  <c r="A1138" i="6"/>
  <c r="G1138" i="6" s="1"/>
  <c r="B1137" i="6"/>
  <c r="A1137" i="6"/>
  <c r="B1136" i="6"/>
  <c r="A1136" i="6"/>
  <c r="B1135" i="6"/>
  <c r="A1135" i="6"/>
  <c r="B1134" i="6"/>
  <c r="A1134" i="6"/>
  <c r="G1134" i="6" s="1"/>
  <c r="B1133" i="6"/>
  <c r="A1133" i="6"/>
  <c r="G1133" i="6" s="1"/>
  <c r="B1132" i="6"/>
  <c r="A1132" i="6"/>
  <c r="G1132" i="6" s="1"/>
  <c r="B1131" i="6"/>
  <c r="A1131" i="6"/>
  <c r="B1130" i="6"/>
  <c r="A1130" i="6"/>
  <c r="G1130" i="6" s="1"/>
  <c r="B1129" i="6"/>
  <c r="A1129" i="6"/>
  <c r="G1129" i="6" s="1"/>
  <c r="B1128" i="6"/>
  <c r="A1128" i="6"/>
  <c r="G1128" i="6" s="1"/>
  <c r="B1127" i="6"/>
  <c r="A1127" i="6"/>
  <c r="G1127" i="6" s="1"/>
  <c r="B1126" i="6"/>
  <c r="A1126" i="6"/>
  <c r="G1126" i="6" s="1"/>
  <c r="B1125" i="6"/>
  <c r="A1125" i="6"/>
  <c r="B1124" i="6"/>
  <c r="A1124" i="6"/>
  <c r="G1124" i="6" s="1"/>
  <c r="B1123" i="6"/>
  <c r="A1123" i="6"/>
  <c r="B1122" i="6"/>
  <c r="A1122" i="6"/>
  <c r="G1122" i="6" s="1"/>
  <c r="B1121" i="6"/>
  <c r="A1121" i="6"/>
  <c r="B1120" i="6"/>
  <c r="A1120" i="6"/>
  <c r="B1119" i="6"/>
  <c r="A1119" i="6"/>
  <c r="G1119" i="6" s="1"/>
  <c r="B1118" i="6"/>
  <c r="A1118" i="6"/>
  <c r="G1118" i="6" s="1"/>
  <c r="B1117" i="6"/>
  <c r="A1117" i="6"/>
  <c r="G1117" i="6" s="1"/>
  <c r="B1116" i="6"/>
  <c r="A1116" i="6"/>
  <c r="G1116" i="6" s="1"/>
  <c r="B1115" i="6"/>
  <c r="A1115" i="6"/>
  <c r="G1115" i="6" s="1"/>
  <c r="B1114" i="6"/>
  <c r="A1114" i="6"/>
  <c r="G1114" i="6" s="1"/>
  <c r="B1113" i="6"/>
  <c r="A1113" i="6"/>
  <c r="G1113" i="6" s="1"/>
  <c r="B1112" i="6"/>
  <c r="A1112" i="6"/>
  <c r="G1112" i="6" s="1"/>
  <c r="B1111" i="6"/>
  <c r="A1111" i="6"/>
  <c r="B1110" i="6"/>
  <c r="A1110" i="6"/>
  <c r="B1109" i="6"/>
  <c r="A1109" i="6"/>
  <c r="B1108" i="6"/>
  <c r="A1108" i="6"/>
  <c r="B1107" i="6"/>
  <c r="A1107" i="6"/>
  <c r="B1106" i="6"/>
  <c r="A1106" i="6"/>
  <c r="G1106" i="6" s="1"/>
  <c r="B1105" i="6"/>
  <c r="A1105" i="6"/>
  <c r="G1105" i="6" s="1"/>
  <c r="B1104" i="6"/>
  <c r="A1104" i="6"/>
  <c r="G1104" i="6" s="1"/>
  <c r="B1103" i="6"/>
  <c r="A1103" i="6"/>
  <c r="G1103" i="6" s="1"/>
  <c r="B1102" i="6"/>
  <c r="A1102" i="6"/>
  <c r="G1102" i="6" s="1"/>
  <c r="G1101" i="6"/>
  <c r="B1101" i="6"/>
  <c r="A1101" i="6"/>
  <c r="B1100" i="6"/>
  <c r="A1100" i="6"/>
  <c r="B1099" i="6"/>
  <c r="A1099" i="6"/>
  <c r="G1099" i="6" s="1"/>
  <c r="B1098" i="6"/>
  <c r="A1098" i="6"/>
  <c r="G1098" i="6" s="1"/>
  <c r="B1097" i="6"/>
  <c r="A1097" i="6"/>
  <c r="G1097" i="6" s="1"/>
  <c r="B1096" i="6"/>
  <c r="A1096" i="6"/>
  <c r="G1096" i="6" s="1"/>
  <c r="B1095" i="6"/>
  <c r="A1095" i="6"/>
  <c r="B1094" i="6"/>
  <c r="A1094" i="6"/>
  <c r="G1094" i="6" s="1"/>
  <c r="B1093" i="6"/>
  <c r="A1093" i="6"/>
  <c r="B1092" i="6"/>
  <c r="A1092" i="6"/>
  <c r="B1091" i="6"/>
  <c r="A1091" i="6"/>
  <c r="G1091" i="6" s="1"/>
  <c r="B1090" i="6"/>
  <c r="A1090" i="6"/>
  <c r="B1089" i="6"/>
  <c r="A1089" i="6"/>
  <c r="B1088" i="6"/>
  <c r="A1088" i="6"/>
  <c r="B1087" i="6"/>
  <c r="A1087" i="6"/>
  <c r="G1087" i="6" s="1"/>
  <c r="B1086" i="6"/>
  <c r="A1086" i="6"/>
  <c r="B1085" i="6"/>
  <c r="A1085" i="6"/>
  <c r="G1085" i="6" s="1"/>
  <c r="B1084" i="6"/>
  <c r="A1084" i="6"/>
  <c r="G1084" i="6" s="1"/>
  <c r="B1083" i="6"/>
  <c r="A1083" i="6"/>
  <c r="B1082" i="6"/>
  <c r="A1082" i="6"/>
  <c r="G1082" i="6" s="1"/>
  <c r="B1081" i="6"/>
  <c r="A1081" i="6"/>
  <c r="G1081" i="6" s="1"/>
  <c r="B1080" i="6"/>
  <c r="A1080" i="6"/>
  <c r="B1079" i="6"/>
  <c r="A1079" i="6"/>
  <c r="G1079" i="6" s="1"/>
  <c r="B1078" i="6"/>
  <c r="A1078" i="6"/>
  <c r="G1078" i="6" s="1"/>
  <c r="B1077" i="6"/>
  <c r="A1077" i="6"/>
  <c r="G1077" i="6" s="1"/>
  <c r="B1076" i="6"/>
  <c r="A1076" i="6"/>
  <c r="G1076" i="6" s="1"/>
  <c r="B1075" i="6"/>
  <c r="A1075" i="6"/>
  <c r="G1075" i="6" s="1"/>
  <c r="B1074" i="6"/>
  <c r="A1074" i="6"/>
  <c r="G1074" i="6" s="1"/>
  <c r="B1073" i="6"/>
  <c r="A1073" i="6"/>
  <c r="G1073" i="6" s="1"/>
  <c r="B1072" i="6"/>
  <c r="A1072" i="6"/>
  <c r="G1072" i="6" s="1"/>
  <c r="B1071" i="6"/>
  <c r="A1071" i="6"/>
  <c r="B1070" i="6"/>
  <c r="A1070" i="6"/>
  <c r="G1070" i="6" s="1"/>
  <c r="B1069" i="6"/>
  <c r="A1069" i="6"/>
  <c r="B1068" i="6"/>
  <c r="A1068" i="6"/>
  <c r="G1068" i="6" s="1"/>
  <c r="B1067" i="6"/>
  <c r="A1067" i="6"/>
  <c r="G1067" i="6" s="1"/>
  <c r="B1066" i="6"/>
  <c r="A1066" i="6"/>
  <c r="G1066" i="6" s="1"/>
  <c r="B1065" i="6"/>
  <c r="A1065" i="6"/>
  <c r="G1065" i="6" s="1"/>
  <c r="B1064" i="6"/>
  <c r="A1064" i="6"/>
  <c r="B1063" i="6"/>
  <c r="A1063" i="6"/>
  <c r="G1063" i="6" s="1"/>
  <c r="B1062" i="6"/>
  <c r="A1062" i="6"/>
  <c r="B1061" i="6"/>
  <c r="A1061" i="6"/>
  <c r="B1060" i="6"/>
  <c r="A1060" i="6"/>
  <c r="B1059" i="6"/>
  <c r="A1059" i="6"/>
  <c r="G1059" i="6" s="1"/>
  <c r="B1058" i="6"/>
  <c r="A1058" i="6"/>
  <c r="G1058" i="6" s="1"/>
  <c r="B1057" i="6"/>
  <c r="A1057" i="6"/>
  <c r="B1056" i="6"/>
  <c r="A1056" i="6"/>
  <c r="B1055" i="6"/>
  <c r="A1055" i="6"/>
  <c r="G1055" i="6" s="1"/>
  <c r="B1054" i="6"/>
  <c r="A1054" i="6"/>
  <c r="B1053" i="6"/>
  <c r="A1053" i="6"/>
  <c r="G1053" i="6" s="1"/>
  <c r="B1052" i="6"/>
  <c r="A1052" i="6"/>
  <c r="G1052" i="6" s="1"/>
  <c r="B1051" i="6"/>
  <c r="A1051" i="6"/>
  <c r="B1050" i="6"/>
  <c r="A1050" i="6"/>
  <c r="B1049" i="6"/>
  <c r="A1049" i="6"/>
  <c r="G1049" i="6" s="1"/>
  <c r="B1048" i="6"/>
  <c r="A1048" i="6"/>
  <c r="G1048" i="6" s="1"/>
  <c r="B1047" i="6"/>
  <c r="A1047" i="6"/>
  <c r="G1047" i="6" s="1"/>
  <c r="B1046" i="6"/>
  <c r="A1046" i="6"/>
  <c r="B1045" i="6"/>
  <c r="A1045" i="6"/>
  <c r="G1045" i="6" s="1"/>
  <c r="B1044" i="6"/>
  <c r="A1044" i="6"/>
  <c r="B1043" i="6"/>
  <c r="A1043" i="6"/>
  <c r="G1043" i="6" s="1"/>
  <c r="B1042" i="6"/>
  <c r="A1042" i="6"/>
  <c r="G1042" i="6" s="1"/>
  <c r="B1041" i="6"/>
  <c r="A1041" i="6"/>
  <c r="G1041" i="6" s="1"/>
  <c r="B1040" i="6"/>
  <c r="A1040" i="6"/>
  <c r="B1039" i="6"/>
  <c r="A1039" i="6"/>
  <c r="G1038" i="6"/>
  <c r="B1038" i="6"/>
  <c r="A1038" i="6"/>
  <c r="B1037" i="6"/>
  <c r="A1037" i="6"/>
  <c r="G1037" i="6" s="1"/>
  <c r="B1036" i="6"/>
  <c r="A1036" i="6"/>
  <c r="G1036" i="6" s="1"/>
  <c r="B1035" i="6"/>
  <c r="A1035" i="6"/>
  <c r="B1034" i="6"/>
  <c r="A1034" i="6"/>
  <c r="G1034" i="6" s="1"/>
  <c r="B1033" i="6"/>
  <c r="A1033" i="6"/>
  <c r="G1033" i="6" s="1"/>
  <c r="B1032" i="6"/>
  <c r="A1032" i="6"/>
  <c r="G1032" i="6" s="1"/>
  <c r="B1031" i="6"/>
  <c r="A1031" i="6"/>
  <c r="G1031" i="6" s="1"/>
  <c r="B1030" i="6"/>
  <c r="A1030" i="6"/>
  <c r="B1029" i="6"/>
  <c r="A1029" i="6"/>
  <c r="B1028" i="6"/>
  <c r="A1028" i="6"/>
  <c r="B1027" i="6"/>
  <c r="A1027" i="6"/>
  <c r="B1026" i="6"/>
  <c r="A1026" i="6"/>
  <c r="B1025" i="6"/>
  <c r="A1025" i="6"/>
  <c r="B1024" i="6"/>
  <c r="A1024" i="6"/>
  <c r="B1023" i="6"/>
  <c r="A1023" i="6"/>
  <c r="B1022" i="6"/>
  <c r="A1022" i="6"/>
  <c r="B1021" i="6"/>
  <c r="A1021" i="6"/>
  <c r="B1020" i="6"/>
  <c r="A1020" i="6"/>
  <c r="G1020" i="6" s="1"/>
  <c r="B1019" i="6"/>
  <c r="A1019" i="6"/>
  <c r="G1019" i="6" s="1"/>
  <c r="B1018" i="6"/>
  <c r="A1018" i="6"/>
  <c r="G1018" i="6" s="1"/>
  <c r="B1017" i="6"/>
  <c r="A1017" i="6"/>
  <c r="G1017" i="6" s="1"/>
  <c r="B1016" i="6"/>
  <c r="A1016" i="6"/>
  <c r="B1015" i="6"/>
  <c r="A1015" i="6"/>
  <c r="G1015" i="6" s="1"/>
  <c r="B1014" i="6"/>
  <c r="A1014" i="6"/>
  <c r="B1013" i="6"/>
  <c r="A1013" i="6"/>
  <c r="G1013" i="6" s="1"/>
  <c r="B1012" i="6"/>
  <c r="A1012" i="6"/>
  <c r="G1012" i="6" s="1"/>
  <c r="B1011" i="6"/>
  <c r="A1011" i="6"/>
  <c r="B1010" i="6"/>
  <c r="A1010" i="6"/>
  <c r="G1010" i="6" s="1"/>
  <c r="B1009" i="6"/>
  <c r="A1009" i="6"/>
  <c r="G1009" i="6" s="1"/>
  <c r="B1008" i="6"/>
  <c r="A1008" i="6"/>
  <c r="G1008" i="6" s="1"/>
  <c r="B1007" i="6"/>
  <c r="A1007" i="6"/>
  <c r="B1006" i="6"/>
  <c r="A1006" i="6"/>
  <c r="G1006" i="6" s="1"/>
  <c r="B1005" i="6"/>
  <c r="A1005" i="6"/>
  <c r="B1004" i="6"/>
  <c r="A1004" i="6"/>
  <c r="B1003" i="6"/>
  <c r="A1003" i="6"/>
  <c r="G1003" i="6" s="1"/>
  <c r="B1002" i="6"/>
  <c r="A1002" i="6"/>
  <c r="B1001" i="6"/>
  <c r="A1001" i="6"/>
  <c r="G1001" i="6" s="1"/>
  <c r="B1000" i="6"/>
  <c r="A1000" i="6"/>
  <c r="B999" i="6"/>
  <c r="A999" i="6"/>
  <c r="G999" i="6" s="1"/>
  <c r="B998" i="6"/>
  <c r="A998" i="6"/>
  <c r="G998" i="6" s="1"/>
  <c r="B997" i="6"/>
  <c r="A997" i="6"/>
  <c r="B996" i="6"/>
  <c r="A996" i="6"/>
  <c r="G996" i="6" s="1"/>
  <c r="B995" i="6"/>
  <c r="A995" i="6"/>
  <c r="G995" i="6" s="1"/>
  <c r="B994" i="6"/>
  <c r="A994" i="6"/>
  <c r="G994" i="6" s="1"/>
  <c r="B993" i="6"/>
  <c r="A993" i="6"/>
  <c r="B992" i="6"/>
  <c r="A992" i="6"/>
  <c r="B991" i="6"/>
  <c r="A991" i="6"/>
  <c r="G991" i="6" s="1"/>
  <c r="B990" i="6"/>
  <c r="A990" i="6"/>
  <c r="G990" i="6" s="1"/>
  <c r="B989" i="6"/>
  <c r="A989" i="6"/>
  <c r="G989" i="6" s="1"/>
  <c r="B988" i="6"/>
  <c r="A988" i="6"/>
  <c r="G988" i="6" s="1"/>
  <c r="B987" i="6"/>
  <c r="A987" i="6"/>
  <c r="B986" i="6"/>
  <c r="A986" i="6"/>
  <c r="B985" i="6"/>
  <c r="A985" i="6"/>
  <c r="G985" i="6" s="1"/>
  <c r="B984" i="6"/>
  <c r="A984" i="6"/>
  <c r="G984" i="6" s="1"/>
  <c r="B983" i="6"/>
  <c r="A983" i="6"/>
  <c r="G983" i="6" s="1"/>
  <c r="B982" i="6"/>
  <c r="A982" i="6"/>
  <c r="G982" i="6" s="1"/>
  <c r="B981" i="6"/>
  <c r="A981" i="6"/>
  <c r="B980" i="6"/>
  <c r="A980" i="6"/>
  <c r="B979" i="6"/>
  <c r="A979" i="6"/>
  <c r="G979" i="6" s="1"/>
  <c r="B978" i="6"/>
  <c r="A978" i="6"/>
  <c r="B977" i="6"/>
  <c r="A977" i="6"/>
  <c r="G977" i="6" s="1"/>
  <c r="B976" i="6"/>
  <c r="A976" i="6"/>
  <c r="G976" i="6" s="1"/>
  <c r="B975" i="6"/>
  <c r="A975" i="6"/>
  <c r="G975" i="6" s="1"/>
  <c r="B974" i="6"/>
  <c r="A974" i="6"/>
  <c r="G974" i="6" s="1"/>
  <c r="B973" i="6"/>
  <c r="A973" i="6"/>
  <c r="B972" i="6"/>
  <c r="A972" i="6"/>
  <c r="B971" i="6"/>
  <c r="A971" i="6"/>
  <c r="G971" i="6" s="1"/>
  <c r="B970" i="6"/>
  <c r="A970" i="6"/>
  <c r="G970" i="6" s="1"/>
  <c r="B969" i="6"/>
  <c r="A969" i="6"/>
  <c r="G969" i="6" s="1"/>
  <c r="B968" i="6"/>
  <c r="A968" i="6"/>
  <c r="G968" i="6" s="1"/>
  <c r="B967" i="6"/>
  <c r="A967" i="6"/>
  <c r="G967" i="6" s="1"/>
  <c r="B966" i="6"/>
  <c r="A966" i="6"/>
  <c r="B965" i="6"/>
  <c r="A965" i="6"/>
  <c r="B964" i="6"/>
  <c r="A964" i="6"/>
  <c r="G964" i="6" s="1"/>
  <c r="B963" i="6"/>
  <c r="A963" i="6"/>
  <c r="G963" i="6" s="1"/>
  <c r="B962" i="6"/>
  <c r="A962" i="6"/>
  <c r="G962" i="6" s="1"/>
  <c r="B961" i="6"/>
  <c r="A961" i="6"/>
  <c r="B960" i="6"/>
  <c r="A960" i="6"/>
  <c r="G960" i="6" s="1"/>
  <c r="B959" i="6"/>
  <c r="A959" i="6"/>
  <c r="B958" i="6"/>
  <c r="A958" i="6"/>
  <c r="G958" i="6" s="1"/>
  <c r="B957" i="6"/>
  <c r="A957" i="6"/>
  <c r="B956" i="6"/>
  <c r="A956" i="6"/>
  <c r="G956" i="6" s="1"/>
  <c r="B955" i="6"/>
  <c r="A955" i="6"/>
  <c r="G955" i="6" s="1"/>
  <c r="B954" i="6"/>
  <c r="A954" i="6"/>
  <c r="B953" i="6"/>
  <c r="A953" i="6"/>
  <c r="G953" i="6" s="1"/>
  <c r="B952" i="6"/>
  <c r="A952" i="6"/>
  <c r="G952" i="6" s="1"/>
  <c r="B951" i="6"/>
  <c r="A951" i="6"/>
  <c r="G951" i="6" s="1"/>
  <c r="B950" i="6"/>
  <c r="A950" i="6"/>
  <c r="B949" i="6"/>
  <c r="A949" i="6"/>
  <c r="B948" i="6"/>
  <c r="A948" i="6"/>
  <c r="G948" i="6" s="1"/>
  <c r="B947" i="6"/>
  <c r="A947" i="6"/>
  <c r="G947" i="6" s="1"/>
  <c r="B946" i="6"/>
  <c r="A946" i="6"/>
  <c r="G946" i="6" s="1"/>
  <c r="B945" i="6"/>
  <c r="A945" i="6"/>
  <c r="G945" i="6" s="1"/>
  <c r="B944" i="6"/>
  <c r="A944" i="6"/>
  <c r="B943" i="6"/>
  <c r="A943" i="6"/>
  <c r="G943" i="6" s="1"/>
  <c r="B942" i="6"/>
  <c r="A942" i="6"/>
  <c r="G942" i="6" s="1"/>
  <c r="B941" i="6"/>
  <c r="A941" i="6"/>
  <c r="G941" i="6" s="1"/>
  <c r="B940" i="6"/>
  <c r="A940" i="6"/>
  <c r="G940" i="6" s="1"/>
  <c r="B939" i="6"/>
  <c r="A939" i="6"/>
  <c r="G939" i="6" s="1"/>
  <c r="B938" i="6"/>
  <c r="A938" i="6"/>
  <c r="G938" i="6" s="1"/>
  <c r="B937" i="6"/>
  <c r="A937" i="6"/>
  <c r="G937" i="6" s="1"/>
  <c r="B936" i="6"/>
  <c r="A936" i="6"/>
  <c r="B935" i="6"/>
  <c r="A935" i="6"/>
  <c r="G935" i="6" s="1"/>
  <c r="B934" i="6"/>
  <c r="A934" i="6"/>
  <c r="G934" i="6" s="1"/>
  <c r="B933" i="6"/>
  <c r="A933" i="6"/>
  <c r="B932" i="6"/>
  <c r="A932" i="6"/>
  <c r="G932" i="6" s="1"/>
  <c r="B931" i="6"/>
  <c r="A931" i="6"/>
  <c r="G931" i="6" s="1"/>
  <c r="B930" i="6"/>
  <c r="A930" i="6"/>
  <c r="B929" i="6"/>
  <c r="A929" i="6"/>
  <c r="B928" i="6"/>
  <c r="A928" i="6"/>
  <c r="G928" i="6" s="1"/>
  <c r="B927" i="6"/>
  <c r="A927" i="6"/>
  <c r="G927" i="6" s="1"/>
  <c r="B926" i="6"/>
  <c r="A926" i="6"/>
  <c r="G926" i="6" s="1"/>
  <c r="B925" i="6"/>
  <c r="A925" i="6"/>
  <c r="B924" i="6"/>
  <c r="A924" i="6"/>
  <c r="B923" i="6"/>
  <c r="A923" i="6"/>
  <c r="B922" i="6"/>
  <c r="A922" i="6"/>
  <c r="G922" i="6" s="1"/>
  <c r="B921" i="6"/>
  <c r="A921" i="6"/>
  <c r="G921" i="6" s="1"/>
  <c r="B920" i="6"/>
  <c r="A920" i="6"/>
  <c r="G920" i="6" s="1"/>
  <c r="B919" i="6"/>
  <c r="A919" i="6"/>
  <c r="B918" i="6"/>
  <c r="A918" i="6"/>
  <c r="G918" i="6" s="1"/>
  <c r="B917" i="6"/>
  <c r="A917" i="6"/>
  <c r="G917" i="6" s="1"/>
  <c r="B916" i="6"/>
  <c r="A916" i="6"/>
  <c r="B915" i="6"/>
  <c r="A915" i="6"/>
  <c r="G915" i="6" s="1"/>
  <c r="B914" i="6"/>
  <c r="A914" i="6"/>
  <c r="G914" i="6" s="1"/>
  <c r="B913" i="6"/>
  <c r="A913" i="6"/>
  <c r="G913" i="6" s="1"/>
  <c r="B912" i="6"/>
  <c r="A912" i="6"/>
  <c r="G912" i="6" s="1"/>
  <c r="B911" i="6"/>
  <c r="A911" i="6"/>
  <c r="G911" i="6" s="1"/>
  <c r="B910" i="6"/>
  <c r="A910" i="6"/>
  <c r="G910" i="6" s="1"/>
  <c r="B909" i="6"/>
  <c r="A909" i="6"/>
  <c r="G909" i="6" s="1"/>
  <c r="B908" i="6"/>
  <c r="A908" i="6"/>
  <c r="G908" i="6" s="1"/>
  <c r="B907" i="6"/>
  <c r="A907" i="6"/>
  <c r="G907" i="6" s="1"/>
  <c r="B906" i="6"/>
  <c r="A906" i="6"/>
  <c r="G906" i="6" s="1"/>
  <c r="B905" i="6"/>
  <c r="A905" i="6"/>
  <c r="G905" i="6" s="1"/>
  <c r="B904" i="6"/>
  <c r="A904" i="6"/>
  <c r="B903" i="6"/>
  <c r="A903" i="6"/>
  <c r="G903" i="6" s="1"/>
  <c r="B902" i="6"/>
  <c r="A902" i="6"/>
  <c r="G902" i="6" s="1"/>
  <c r="B901" i="6"/>
  <c r="A901" i="6"/>
  <c r="B900" i="6"/>
  <c r="A900" i="6"/>
  <c r="G900" i="6" s="1"/>
  <c r="B899" i="6"/>
  <c r="A899" i="6"/>
  <c r="G899" i="6" s="1"/>
  <c r="B898" i="6"/>
  <c r="A898" i="6"/>
  <c r="G898" i="6" s="1"/>
  <c r="B897" i="6"/>
  <c r="A897" i="6"/>
  <c r="G897" i="6" s="1"/>
  <c r="B896" i="6"/>
  <c r="A896" i="6"/>
  <c r="G896" i="6" s="1"/>
  <c r="B895" i="6"/>
  <c r="A895" i="6"/>
  <c r="G895" i="6" s="1"/>
  <c r="B894" i="6"/>
  <c r="A894" i="6"/>
  <c r="G894" i="6" s="1"/>
  <c r="B893" i="6"/>
  <c r="A893" i="6"/>
  <c r="B892" i="6"/>
  <c r="A892" i="6"/>
  <c r="B891" i="6"/>
  <c r="A891" i="6"/>
  <c r="G891" i="6" s="1"/>
  <c r="B890" i="6"/>
  <c r="A890" i="6"/>
  <c r="G890" i="6" s="1"/>
  <c r="B889" i="6"/>
  <c r="A889" i="6"/>
  <c r="B888" i="6"/>
  <c r="A888" i="6"/>
  <c r="B887" i="6"/>
  <c r="A887" i="6"/>
  <c r="B886" i="6"/>
  <c r="A886" i="6"/>
  <c r="B885" i="6"/>
  <c r="A885" i="6"/>
  <c r="B884" i="6"/>
  <c r="A884" i="6"/>
  <c r="G884" i="6" s="1"/>
  <c r="B883" i="6"/>
  <c r="A883" i="6"/>
  <c r="G883" i="6" s="1"/>
  <c r="B882" i="6"/>
  <c r="A882" i="6"/>
  <c r="G882" i="6" s="1"/>
  <c r="B881" i="6"/>
  <c r="A881" i="6"/>
  <c r="G881" i="6" s="1"/>
  <c r="B880" i="6"/>
  <c r="A880" i="6"/>
  <c r="G880" i="6" s="1"/>
  <c r="B879" i="6"/>
  <c r="A879" i="6"/>
  <c r="G879" i="6" s="1"/>
  <c r="B878" i="6"/>
  <c r="A878" i="6"/>
  <c r="G878" i="6" s="1"/>
  <c r="B877" i="6"/>
  <c r="A877" i="6"/>
  <c r="B876" i="6"/>
  <c r="A876" i="6"/>
  <c r="B875" i="6"/>
  <c r="A875" i="6"/>
  <c r="B874" i="6"/>
  <c r="A874" i="6"/>
  <c r="G874" i="6" s="1"/>
  <c r="B873" i="6"/>
  <c r="A873" i="6"/>
  <c r="B872" i="6"/>
  <c r="A872" i="6"/>
  <c r="B871" i="6"/>
  <c r="A871" i="6"/>
  <c r="G871" i="6" s="1"/>
  <c r="B870" i="6"/>
  <c r="A870" i="6"/>
  <c r="G870" i="6" s="1"/>
  <c r="B869" i="6"/>
  <c r="A869" i="6"/>
  <c r="G869" i="6" s="1"/>
  <c r="B868" i="6"/>
  <c r="A868" i="6"/>
  <c r="G868" i="6" s="1"/>
  <c r="B867" i="6"/>
  <c r="A867" i="6"/>
  <c r="G867" i="6" s="1"/>
  <c r="B866" i="6"/>
  <c r="A866" i="6"/>
  <c r="B865" i="6"/>
  <c r="A865" i="6"/>
  <c r="G865" i="6" s="1"/>
  <c r="B864" i="6"/>
  <c r="A864" i="6"/>
  <c r="B863" i="6"/>
  <c r="A863" i="6"/>
  <c r="G863" i="6" s="1"/>
  <c r="B862" i="6"/>
  <c r="A862" i="6"/>
  <c r="G862" i="6" s="1"/>
  <c r="B861" i="6"/>
  <c r="A861" i="6"/>
  <c r="B860" i="6"/>
  <c r="A860" i="6"/>
  <c r="B859" i="6"/>
  <c r="A859" i="6"/>
  <c r="B858" i="6"/>
  <c r="A858" i="6"/>
  <c r="G858" i="6" s="1"/>
  <c r="B857" i="6"/>
  <c r="A857" i="6"/>
  <c r="G857" i="6" s="1"/>
  <c r="B856" i="6"/>
  <c r="A856" i="6"/>
  <c r="B855" i="6"/>
  <c r="A855" i="6"/>
  <c r="B854" i="6"/>
  <c r="A854" i="6"/>
  <c r="B853" i="6"/>
  <c r="A853" i="6"/>
  <c r="B852" i="6"/>
  <c r="A852" i="6"/>
  <c r="G852" i="6" s="1"/>
  <c r="B851" i="6"/>
  <c r="A851" i="6"/>
  <c r="G851" i="6" s="1"/>
  <c r="B850" i="6"/>
  <c r="A850" i="6"/>
  <c r="G850" i="6" s="1"/>
  <c r="B849" i="6"/>
  <c r="A849" i="6"/>
  <c r="G849" i="6" s="1"/>
  <c r="B848" i="6"/>
  <c r="A848" i="6"/>
  <c r="G848" i="6" s="1"/>
  <c r="B847" i="6"/>
  <c r="A847" i="6"/>
  <c r="G847" i="6" s="1"/>
  <c r="B846" i="6"/>
  <c r="A846" i="6"/>
  <c r="G846" i="6" s="1"/>
  <c r="B845" i="6"/>
  <c r="A845" i="6"/>
  <c r="B844" i="6"/>
  <c r="A844" i="6"/>
  <c r="G844" i="6" s="1"/>
  <c r="B843" i="6"/>
  <c r="A843" i="6"/>
  <c r="B842" i="6"/>
  <c r="A842" i="6"/>
  <c r="G842" i="6" s="1"/>
  <c r="B841" i="6"/>
  <c r="A841" i="6"/>
  <c r="B840" i="6"/>
  <c r="A840" i="6"/>
  <c r="G840" i="6" s="1"/>
  <c r="B839" i="6"/>
  <c r="A839" i="6"/>
  <c r="B838" i="6"/>
  <c r="A838" i="6"/>
  <c r="B837" i="6"/>
  <c r="A837" i="6"/>
  <c r="G837" i="6" s="1"/>
  <c r="B836" i="6"/>
  <c r="A836" i="6"/>
  <c r="G836" i="6" s="1"/>
  <c r="B835" i="6"/>
  <c r="A835" i="6"/>
  <c r="B834" i="6"/>
  <c r="A834" i="6"/>
  <c r="G834" i="6" s="1"/>
  <c r="B833" i="6"/>
  <c r="A833" i="6"/>
  <c r="B832" i="6"/>
  <c r="A832" i="6"/>
  <c r="B831" i="6"/>
  <c r="A831" i="6"/>
  <c r="B830" i="6"/>
  <c r="A830" i="6"/>
  <c r="B829" i="6"/>
  <c r="A829" i="6"/>
  <c r="G829" i="6" s="1"/>
  <c r="B828" i="6"/>
  <c r="A828" i="6"/>
  <c r="G828" i="6" s="1"/>
  <c r="B827" i="6"/>
  <c r="A827" i="6"/>
  <c r="B826" i="6"/>
  <c r="A826" i="6"/>
  <c r="G826" i="6" s="1"/>
  <c r="B825" i="6"/>
  <c r="A825" i="6"/>
  <c r="B824" i="6"/>
  <c r="A824" i="6"/>
  <c r="G824" i="6" s="1"/>
  <c r="B823" i="6"/>
  <c r="A823" i="6"/>
  <c r="G823" i="6" s="1"/>
  <c r="G822" i="6"/>
  <c r="B822" i="6"/>
  <c r="A822" i="6"/>
  <c r="B821" i="6"/>
  <c r="A821" i="6"/>
  <c r="G821" i="6" s="1"/>
  <c r="B820" i="6"/>
  <c r="A820" i="6"/>
  <c r="B819" i="6"/>
  <c r="A819" i="6"/>
  <c r="G819" i="6" s="1"/>
  <c r="B818" i="6"/>
  <c r="A818" i="6"/>
  <c r="G818" i="6" s="1"/>
  <c r="B817" i="6"/>
  <c r="A817" i="6"/>
  <c r="B816" i="6"/>
  <c r="A816" i="6"/>
  <c r="G816" i="6" s="1"/>
  <c r="B815" i="6"/>
  <c r="A815" i="6"/>
  <c r="B814" i="6"/>
  <c r="A814" i="6"/>
  <c r="C814" i="6" s="1"/>
  <c r="E814" i="6" s="1"/>
  <c r="B813" i="6"/>
  <c r="A813" i="6"/>
  <c r="B812" i="6"/>
  <c r="A812" i="6"/>
  <c r="G812" i="6" s="1"/>
  <c r="B811" i="6"/>
  <c r="A811" i="6"/>
  <c r="B810" i="6"/>
  <c r="A810" i="6"/>
  <c r="G810" i="6" s="1"/>
  <c r="B809" i="6"/>
  <c r="A809" i="6"/>
  <c r="G809" i="6" s="1"/>
  <c r="B808" i="6"/>
  <c r="A808" i="6"/>
  <c r="B807" i="6"/>
  <c r="A807" i="6"/>
  <c r="B806" i="6"/>
  <c r="A806" i="6"/>
  <c r="G806" i="6" s="1"/>
  <c r="B805" i="6"/>
  <c r="A805" i="6"/>
  <c r="B804" i="6"/>
  <c r="A804" i="6"/>
  <c r="G804" i="6" s="1"/>
  <c r="B803" i="6"/>
  <c r="A803" i="6"/>
  <c r="G803" i="6" s="1"/>
  <c r="B802" i="6"/>
  <c r="A802" i="6"/>
  <c r="G802" i="6" s="1"/>
  <c r="B801" i="6"/>
  <c r="A801" i="6"/>
  <c r="G801" i="6" s="1"/>
  <c r="B800" i="6"/>
  <c r="A800" i="6"/>
  <c r="G800" i="6" s="1"/>
  <c r="B799" i="6"/>
  <c r="A799" i="6"/>
  <c r="G799" i="6" s="1"/>
  <c r="B798" i="6"/>
  <c r="A798" i="6"/>
  <c r="G798" i="6" s="1"/>
  <c r="B797" i="6"/>
  <c r="A797" i="6"/>
  <c r="B796" i="6"/>
  <c r="A796" i="6"/>
  <c r="G796" i="6" s="1"/>
  <c r="B795" i="6"/>
  <c r="A795" i="6"/>
  <c r="G795" i="6" s="1"/>
  <c r="B794" i="6"/>
  <c r="A794" i="6"/>
  <c r="G794" i="6" s="1"/>
  <c r="B793" i="6"/>
  <c r="A793" i="6"/>
  <c r="G793" i="6" s="1"/>
  <c r="B792" i="6"/>
  <c r="A792" i="6"/>
  <c r="B791" i="6"/>
  <c r="A791" i="6"/>
  <c r="B790" i="6"/>
  <c r="A790" i="6"/>
  <c r="G790" i="6" s="1"/>
  <c r="B789" i="6"/>
  <c r="A789" i="6"/>
  <c r="G789" i="6" s="1"/>
  <c r="B788" i="6"/>
  <c r="A788" i="6"/>
  <c r="G788" i="6" s="1"/>
  <c r="B787" i="6"/>
  <c r="A787" i="6"/>
  <c r="B786" i="6"/>
  <c r="A786" i="6"/>
  <c r="G786" i="6" s="1"/>
  <c r="B785" i="6"/>
  <c r="A785" i="6"/>
  <c r="B784" i="6"/>
  <c r="A784" i="6"/>
  <c r="G784" i="6" s="1"/>
  <c r="B783" i="6"/>
  <c r="A783" i="6"/>
  <c r="G783" i="6" s="1"/>
  <c r="B782" i="6"/>
  <c r="A782" i="6"/>
  <c r="G782" i="6" s="1"/>
  <c r="B781" i="6"/>
  <c r="A781" i="6"/>
  <c r="B780" i="6"/>
  <c r="A780" i="6"/>
  <c r="B779" i="6"/>
  <c r="A779" i="6"/>
  <c r="G779" i="6" s="1"/>
  <c r="B778" i="6"/>
  <c r="A778" i="6"/>
  <c r="B777" i="6"/>
  <c r="A777" i="6"/>
  <c r="G777" i="6" s="1"/>
  <c r="B776" i="6"/>
  <c r="A776" i="6"/>
  <c r="B775" i="6"/>
  <c r="A775" i="6"/>
  <c r="G775" i="6" s="1"/>
  <c r="B774" i="6"/>
  <c r="A774" i="6"/>
  <c r="G774" i="6" s="1"/>
  <c r="B773" i="6"/>
  <c r="A773" i="6"/>
  <c r="B772" i="6"/>
  <c r="A772" i="6"/>
  <c r="G772" i="6" s="1"/>
  <c r="B771" i="6"/>
  <c r="A771" i="6"/>
  <c r="B770" i="6"/>
  <c r="A770" i="6"/>
  <c r="G770" i="6" s="1"/>
  <c r="B769" i="6"/>
  <c r="A769" i="6"/>
  <c r="G769" i="6" s="1"/>
  <c r="B768" i="6"/>
  <c r="A768" i="6"/>
  <c r="G768" i="6" s="1"/>
  <c r="B767" i="6"/>
  <c r="A767" i="6"/>
  <c r="G767" i="6" s="1"/>
  <c r="B766" i="6"/>
  <c r="A766" i="6"/>
  <c r="G765" i="6"/>
  <c r="B765" i="6"/>
  <c r="A765" i="6"/>
  <c r="B764" i="6"/>
  <c r="A764" i="6"/>
  <c r="G764" i="6" s="1"/>
  <c r="B763" i="6"/>
  <c r="A763" i="6"/>
  <c r="G763" i="6" s="1"/>
  <c r="B762" i="6"/>
  <c r="A762" i="6"/>
  <c r="B761" i="6"/>
  <c r="A761" i="6"/>
  <c r="G761" i="6" s="1"/>
  <c r="B760" i="6"/>
  <c r="A760" i="6"/>
  <c r="G760" i="6" s="1"/>
  <c r="B759" i="6"/>
  <c r="A759" i="6"/>
  <c r="G759" i="6" s="1"/>
  <c r="B758" i="6"/>
  <c r="A758" i="6"/>
  <c r="G758" i="6" s="1"/>
  <c r="B757" i="6"/>
  <c r="A757" i="6"/>
  <c r="G757" i="6" s="1"/>
  <c r="B756" i="6"/>
  <c r="A756" i="6"/>
  <c r="G756" i="6" s="1"/>
  <c r="B755" i="6"/>
  <c r="A755" i="6"/>
  <c r="B754" i="6"/>
  <c r="A754" i="6"/>
  <c r="B753" i="6"/>
  <c r="A753" i="6"/>
  <c r="B752" i="6"/>
  <c r="A752" i="6"/>
  <c r="B751" i="6"/>
  <c r="A751" i="6"/>
  <c r="G751" i="6" s="1"/>
  <c r="B750" i="6"/>
  <c r="A750" i="6"/>
  <c r="G750" i="6" s="1"/>
  <c r="B749" i="6"/>
  <c r="A749" i="6"/>
  <c r="B748" i="6"/>
  <c r="A748" i="6"/>
  <c r="B747" i="6"/>
  <c r="A747" i="6"/>
  <c r="B746" i="6"/>
  <c r="A746" i="6"/>
  <c r="G746" i="6" s="1"/>
  <c r="B745" i="6"/>
  <c r="A745" i="6"/>
  <c r="G745" i="6" s="1"/>
  <c r="B744" i="6"/>
  <c r="A744" i="6"/>
  <c r="B743" i="6"/>
  <c r="A743" i="6"/>
  <c r="G743" i="6" s="1"/>
  <c r="B742" i="6"/>
  <c r="A742" i="6"/>
  <c r="B741" i="6"/>
  <c r="A741" i="6"/>
  <c r="G741" i="6" s="1"/>
  <c r="B740" i="6"/>
  <c r="A740" i="6"/>
  <c r="G740" i="6" s="1"/>
  <c r="B739" i="6"/>
  <c r="A739" i="6"/>
  <c r="B738" i="6"/>
  <c r="A738" i="6"/>
  <c r="G738" i="6" s="1"/>
  <c r="B737" i="6"/>
  <c r="A737" i="6"/>
  <c r="G737" i="6" s="1"/>
  <c r="B736" i="6"/>
  <c r="A736" i="6"/>
  <c r="B735" i="6"/>
  <c r="A735" i="6"/>
  <c r="G735" i="6" s="1"/>
  <c r="B734" i="6"/>
  <c r="A734" i="6"/>
  <c r="G734" i="6" s="1"/>
  <c r="B733" i="6"/>
  <c r="A733" i="6"/>
  <c r="G733" i="6" s="1"/>
  <c r="B732" i="6"/>
  <c r="A732" i="6"/>
  <c r="B731" i="6"/>
  <c r="A731" i="6"/>
  <c r="G731" i="6" s="1"/>
  <c r="B730" i="6"/>
  <c r="A730" i="6"/>
  <c r="G730" i="6" s="1"/>
  <c r="B729" i="6"/>
  <c r="A729" i="6"/>
  <c r="G729" i="6" s="1"/>
  <c r="B728" i="6"/>
  <c r="A728" i="6"/>
  <c r="G728" i="6" s="1"/>
  <c r="B727" i="6"/>
  <c r="A727" i="6"/>
  <c r="G727" i="6" s="1"/>
  <c r="B726" i="6"/>
  <c r="A726" i="6"/>
  <c r="G726" i="6" s="1"/>
  <c r="B725" i="6"/>
  <c r="A725" i="6"/>
  <c r="B724" i="6"/>
  <c r="A724" i="6"/>
  <c r="B723" i="6"/>
  <c r="A723" i="6"/>
  <c r="B722" i="6"/>
  <c r="A722" i="6"/>
  <c r="G722" i="6" s="1"/>
  <c r="B721" i="6"/>
  <c r="A721" i="6"/>
  <c r="G721" i="6" s="1"/>
  <c r="B720" i="6"/>
  <c r="A720" i="6"/>
  <c r="B719" i="6"/>
  <c r="A719" i="6"/>
  <c r="G719" i="6" s="1"/>
  <c r="B718" i="6"/>
  <c r="A718" i="6"/>
  <c r="G718" i="6" s="1"/>
  <c r="B717" i="6"/>
  <c r="A717" i="6"/>
  <c r="B716" i="6"/>
  <c r="A716" i="6"/>
  <c r="B715" i="6"/>
  <c r="A715" i="6"/>
  <c r="B714" i="6"/>
  <c r="A714" i="6"/>
  <c r="G714" i="6" s="1"/>
  <c r="B713" i="6"/>
  <c r="A713" i="6"/>
  <c r="B712" i="6"/>
  <c r="A712" i="6"/>
  <c r="G712" i="6" s="1"/>
  <c r="B711" i="6"/>
  <c r="A711" i="6"/>
  <c r="G711" i="6" s="1"/>
  <c r="B710" i="6"/>
  <c r="A710" i="6"/>
  <c r="B709" i="6"/>
  <c r="A709" i="6"/>
  <c r="G709" i="6" s="1"/>
  <c r="B708" i="6"/>
  <c r="A708" i="6"/>
  <c r="G708" i="6" s="1"/>
  <c r="B707" i="6"/>
  <c r="A707" i="6"/>
  <c r="G707" i="6" s="1"/>
  <c r="B706" i="6"/>
  <c r="A706" i="6"/>
  <c r="G706" i="6" s="1"/>
  <c r="B705" i="6"/>
  <c r="A705" i="6"/>
  <c r="B704" i="6"/>
  <c r="A704" i="6"/>
  <c r="B703" i="6"/>
  <c r="A703" i="6"/>
  <c r="G703" i="6" s="1"/>
  <c r="B702" i="6"/>
  <c r="A702" i="6"/>
  <c r="G702" i="6" s="1"/>
  <c r="B701" i="6"/>
  <c r="A701" i="6"/>
  <c r="B700" i="6"/>
  <c r="A700" i="6"/>
  <c r="G700" i="6" s="1"/>
  <c r="B699" i="6"/>
  <c r="A699" i="6"/>
  <c r="G699" i="6" s="1"/>
  <c r="B698" i="6"/>
  <c r="A698" i="6"/>
  <c r="G698" i="6" s="1"/>
  <c r="B697" i="6"/>
  <c r="A697" i="6"/>
  <c r="G697" i="6" s="1"/>
  <c r="B696" i="6"/>
  <c r="A696" i="6"/>
  <c r="G696" i="6" s="1"/>
  <c r="B695" i="6"/>
  <c r="A695" i="6"/>
  <c r="G695" i="6" s="1"/>
  <c r="B694" i="6"/>
  <c r="A694" i="6"/>
  <c r="C694" i="6" s="1"/>
  <c r="B693" i="6"/>
  <c r="A693" i="6"/>
  <c r="G693" i="6" s="1"/>
  <c r="B692" i="6"/>
  <c r="A692" i="6"/>
  <c r="G692" i="6" s="1"/>
  <c r="B691" i="6"/>
  <c r="A691" i="6"/>
  <c r="G691" i="6" s="1"/>
  <c r="B690" i="6"/>
  <c r="A690" i="6"/>
  <c r="G690" i="6" s="1"/>
  <c r="B689" i="6"/>
  <c r="A689" i="6"/>
  <c r="G689" i="6" s="1"/>
  <c r="B688" i="6"/>
  <c r="A688" i="6"/>
  <c r="G688" i="6" s="1"/>
  <c r="B687" i="6"/>
  <c r="A687" i="6"/>
  <c r="C687" i="6" s="1"/>
  <c r="E687" i="6" s="1"/>
  <c r="B686" i="6"/>
  <c r="A686" i="6"/>
  <c r="G686" i="6" s="1"/>
  <c r="B685" i="6"/>
  <c r="A685" i="6"/>
  <c r="B684" i="6"/>
  <c r="A684" i="6"/>
  <c r="B683" i="6"/>
  <c r="A683" i="6"/>
  <c r="G683" i="6" s="1"/>
  <c r="B682" i="6"/>
  <c r="A682" i="6"/>
  <c r="G682" i="6" s="1"/>
  <c r="B681" i="6"/>
  <c r="A681" i="6"/>
  <c r="B680" i="6"/>
  <c r="A680" i="6"/>
  <c r="G680" i="6" s="1"/>
  <c r="B679" i="6"/>
  <c r="A679" i="6"/>
  <c r="B678" i="6"/>
  <c r="A678" i="6"/>
  <c r="B677" i="6"/>
  <c r="A677" i="6"/>
  <c r="G677" i="6" s="1"/>
  <c r="B676" i="6"/>
  <c r="A676" i="6"/>
  <c r="G676" i="6" s="1"/>
  <c r="B675" i="6"/>
  <c r="A675" i="6"/>
  <c r="G675" i="6" s="1"/>
  <c r="B674" i="6"/>
  <c r="A674" i="6"/>
  <c r="G674" i="6" s="1"/>
  <c r="B673" i="6"/>
  <c r="A673" i="6"/>
  <c r="G673" i="6" s="1"/>
  <c r="B672" i="6"/>
  <c r="A672" i="6"/>
  <c r="C672" i="6" s="1"/>
  <c r="E672" i="6" s="1"/>
  <c r="B671" i="6"/>
  <c r="A671" i="6"/>
  <c r="G671" i="6" s="1"/>
  <c r="B670" i="6"/>
  <c r="A670" i="6"/>
  <c r="B669" i="6"/>
  <c r="A669" i="6"/>
  <c r="G669" i="6" s="1"/>
  <c r="B668" i="6"/>
  <c r="A668" i="6"/>
  <c r="B667" i="6"/>
  <c r="A667" i="6"/>
  <c r="G667" i="6" s="1"/>
  <c r="B666" i="6"/>
  <c r="A666" i="6"/>
  <c r="G666" i="6" s="1"/>
  <c r="B665" i="6"/>
  <c r="A665" i="6"/>
  <c r="B664" i="6"/>
  <c r="A664" i="6"/>
  <c r="G664" i="6" s="1"/>
  <c r="B663" i="6"/>
  <c r="A663" i="6"/>
  <c r="G663" i="6" s="1"/>
  <c r="B662" i="6"/>
  <c r="A662" i="6"/>
  <c r="G662" i="6" s="1"/>
  <c r="B661" i="6"/>
  <c r="A661" i="6"/>
  <c r="G661" i="6" s="1"/>
  <c r="B660" i="6"/>
  <c r="A660" i="6"/>
  <c r="G660" i="6" s="1"/>
  <c r="B659" i="6"/>
  <c r="A659" i="6"/>
  <c r="B658" i="6"/>
  <c r="A658" i="6"/>
  <c r="G658" i="6" s="1"/>
  <c r="B657" i="6"/>
  <c r="A657" i="6"/>
  <c r="G657" i="6" s="1"/>
  <c r="B656" i="6"/>
  <c r="A656" i="6"/>
  <c r="G656" i="6" s="1"/>
  <c r="B655" i="6"/>
  <c r="A655" i="6"/>
  <c r="G655" i="6" s="1"/>
  <c r="B654" i="6"/>
  <c r="A654" i="6"/>
  <c r="G654" i="6" s="1"/>
  <c r="B653" i="6"/>
  <c r="A653" i="6"/>
  <c r="B652" i="6"/>
  <c r="A652" i="6"/>
  <c r="B651" i="6"/>
  <c r="A651" i="6"/>
  <c r="G651" i="6" s="1"/>
  <c r="B650" i="6"/>
  <c r="A650" i="6"/>
  <c r="G650" i="6" s="1"/>
  <c r="B649" i="6"/>
  <c r="A649" i="6"/>
  <c r="G649" i="6" s="1"/>
  <c r="B648" i="6"/>
  <c r="A648" i="6"/>
  <c r="B647" i="6"/>
  <c r="A647" i="6"/>
  <c r="G647" i="6" s="1"/>
  <c r="B646" i="6"/>
  <c r="A646" i="6"/>
  <c r="G646" i="6" s="1"/>
  <c r="B645" i="6"/>
  <c r="A645" i="6"/>
  <c r="G645" i="6" s="1"/>
  <c r="B644" i="6"/>
  <c r="A644" i="6"/>
  <c r="G644" i="6" s="1"/>
  <c r="B643" i="6"/>
  <c r="A643" i="6"/>
  <c r="B642" i="6"/>
  <c r="A642" i="6"/>
  <c r="G642" i="6" s="1"/>
  <c r="B641" i="6"/>
  <c r="A641" i="6"/>
  <c r="G641" i="6" s="1"/>
  <c r="B640" i="6"/>
  <c r="A640" i="6"/>
  <c r="G640" i="6" s="1"/>
  <c r="B639" i="6"/>
  <c r="A639" i="6"/>
  <c r="G639" i="6" s="1"/>
  <c r="B638" i="6"/>
  <c r="A638" i="6"/>
  <c r="B637" i="6"/>
  <c r="A637" i="6"/>
  <c r="G637" i="6" s="1"/>
  <c r="B636" i="6"/>
  <c r="A636" i="6"/>
  <c r="B635" i="6"/>
  <c r="A635" i="6"/>
  <c r="B634" i="6"/>
  <c r="A634" i="6"/>
  <c r="G634" i="6" s="1"/>
  <c r="B633" i="6"/>
  <c r="A633" i="6"/>
  <c r="G633" i="6" s="1"/>
  <c r="B632" i="6"/>
  <c r="A632" i="6"/>
  <c r="G632" i="6" s="1"/>
  <c r="B631" i="6"/>
  <c r="A631" i="6"/>
  <c r="G631" i="6" s="1"/>
  <c r="B630" i="6"/>
  <c r="A630" i="6"/>
  <c r="B629" i="6"/>
  <c r="A629" i="6"/>
  <c r="G629" i="6" s="1"/>
  <c r="B628" i="6"/>
  <c r="A628" i="6"/>
  <c r="G628" i="6" s="1"/>
  <c r="B627" i="6"/>
  <c r="A627" i="6"/>
  <c r="G627" i="6" s="1"/>
  <c r="B626" i="6"/>
  <c r="A626" i="6"/>
  <c r="G626" i="6" s="1"/>
  <c r="B625" i="6"/>
  <c r="A625" i="6"/>
  <c r="B624" i="6"/>
  <c r="A624" i="6"/>
  <c r="G624" i="6" s="1"/>
  <c r="B623" i="6"/>
  <c r="A623" i="6"/>
  <c r="B622" i="6"/>
  <c r="A622" i="6"/>
  <c r="B621" i="6"/>
  <c r="A621" i="6"/>
  <c r="G621" i="6" s="1"/>
  <c r="B620" i="6"/>
  <c r="A620" i="6"/>
  <c r="G620" i="6" s="1"/>
  <c r="B619" i="6"/>
  <c r="A619" i="6"/>
  <c r="G619" i="6" s="1"/>
  <c r="B618" i="6"/>
  <c r="A618" i="6"/>
  <c r="B617" i="6"/>
  <c r="A617" i="6"/>
  <c r="G617" i="6" s="1"/>
  <c r="B616" i="6"/>
  <c r="A616" i="6"/>
  <c r="G616" i="6" s="1"/>
  <c r="B615" i="6"/>
  <c r="A615" i="6"/>
  <c r="B614" i="6"/>
  <c r="A614" i="6"/>
  <c r="G614" i="6" s="1"/>
  <c r="B613" i="6"/>
  <c r="A613" i="6"/>
  <c r="G613" i="6" s="1"/>
  <c r="B612" i="6"/>
  <c r="A612" i="6"/>
  <c r="G612" i="6" s="1"/>
  <c r="B611" i="6"/>
  <c r="A611" i="6"/>
  <c r="G611" i="6" s="1"/>
  <c r="B610" i="6"/>
  <c r="A610" i="6"/>
  <c r="G610" i="6" s="1"/>
  <c r="B609" i="6"/>
  <c r="A609" i="6"/>
  <c r="B608" i="6"/>
  <c r="A608" i="6"/>
  <c r="B607" i="6"/>
  <c r="A607" i="6"/>
  <c r="B606" i="6"/>
  <c r="A606" i="6"/>
  <c r="B605" i="6"/>
  <c r="A605" i="6"/>
  <c r="B604" i="6"/>
  <c r="A604" i="6"/>
  <c r="G604" i="6" s="1"/>
  <c r="B603" i="6"/>
  <c r="A603" i="6"/>
  <c r="B602" i="6"/>
  <c r="A602" i="6"/>
  <c r="G602" i="6" s="1"/>
  <c r="B601" i="6"/>
  <c r="A601" i="6"/>
  <c r="G601" i="6" s="1"/>
  <c r="B600" i="6"/>
  <c r="A600" i="6"/>
  <c r="G600" i="6" s="1"/>
  <c r="B599" i="6"/>
  <c r="A599" i="6"/>
  <c r="G599" i="6" s="1"/>
  <c r="B598" i="6"/>
  <c r="A598" i="6"/>
  <c r="C598" i="6" s="1"/>
  <c r="B597" i="6"/>
  <c r="A597" i="6"/>
  <c r="B596" i="6"/>
  <c r="A596" i="6"/>
  <c r="G596" i="6" s="1"/>
  <c r="B595" i="6"/>
  <c r="A595" i="6"/>
  <c r="G595" i="6" s="1"/>
  <c r="B594" i="6"/>
  <c r="A594" i="6"/>
  <c r="G594" i="6" s="1"/>
  <c r="B593" i="6"/>
  <c r="A593" i="6"/>
  <c r="G593" i="6" s="1"/>
  <c r="B592" i="6"/>
  <c r="A592" i="6"/>
  <c r="B591" i="6"/>
  <c r="A591" i="6"/>
  <c r="B590" i="6"/>
  <c r="A590" i="6"/>
  <c r="B589" i="6"/>
  <c r="A589" i="6"/>
  <c r="G589" i="6" s="1"/>
  <c r="B588" i="6"/>
  <c r="A588" i="6"/>
  <c r="G588" i="6" s="1"/>
  <c r="B587" i="6"/>
  <c r="A587" i="6"/>
  <c r="G587" i="6" s="1"/>
  <c r="B586" i="6"/>
  <c r="A586" i="6"/>
  <c r="B585" i="6"/>
  <c r="A585" i="6"/>
  <c r="G585" i="6" s="1"/>
  <c r="B584" i="6"/>
  <c r="A584" i="6"/>
  <c r="B583" i="6"/>
  <c r="A583" i="6"/>
  <c r="B582" i="6"/>
  <c r="A582" i="6"/>
  <c r="C582" i="6" s="1"/>
  <c r="B581" i="6"/>
  <c r="A581" i="6"/>
  <c r="B580" i="6"/>
  <c r="A580" i="6"/>
  <c r="G580" i="6" s="1"/>
  <c r="B579" i="6"/>
  <c r="A579" i="6"/>
  <c r="G579" i="6" s="1"/>
  <c r="B578" i="6"/>
  <c r="A578" i="6"/>
  <c r="G578" i="6" s="1"/>
  <c r="B577" i="6"/>
  <c r="A577" i="6"/>
  <c r="B576" i="6"/>
  <c r="A576" i="6"/>
  <c r="G576" i="6" s="1"/>
  <c r="B575" i="6"/>
  <c r="A575" i="6"/>
  <c r="G575" i="6" s="1"/>
  <c r="B574" i="6"/>
  <c r="A574" i="6"/>
  <c r="B573" i="6"/>
  <c r="A573" i="6"/>
  <c r="G573" i="6" s="1"/>
  <c r="B572" i="6"/>
  <c r="A572" i="6"/>
  <c r="G572" i="6" s="1"/>
  <c r="B571" i="6"/>
  <c r="A571" i="6"/>
  <c r="G571" i="6" s="1"/>
  <c r="B570" i="6"/>
  <c r="A570" i="6"/>
  <c r="G570" i="6" s="1"/>
  <c r="B569" i="6"/>
  <c r="A569" i="6"/>
  <c r="G569" i="6" s="1"/>
  <c r="B568" i="6"/>
  <c r="A568" i="6"/>
  <c r="G568" i="6" s="1"/>
  <c r="B567" i="6"/>
  <c r="A567" i="6"/>
  <c r="B566" i="6"/>
  <c r="A566" i="6"/>
  <c r="G566" i="6" s="1"/>
  <c r="B565" i="6"/>
  <c r="A565" i="6"/>
  <c r="G565" i="6" s="1"/>
  <c r="B564" i="6"/>
  <c r="A564" i="6"/>
  <c r="G564" i="6" s="1"/>
  <c r="B563" i="6"/>
  <c r="A563" i="6"/>
  <c r="G563" i="6" s="1"/>
  <c r="B562" i="6"/>
  <c r="A562" i="6"/>
  <c r="G562" i="6" s="1"/>
  <c r="B561" i="6"/>
  <c r="A561" i="6"/>
  <c r="B560" i="6"/>
  <c r="A560" i="6"/>
  <c r="B559" i="6"/>
  <c r="A559" i="6"/>
  <c r="G559" i="6" s="1"/>
  <c r="B558" i="6"/>
  <c r="A558" i="6"/>
  <c r="B557" i="6"/>
  <c r="A557" i="6"/>
  <c r="B556" i="6"/>
  <c r="A556" i="6"/>
  <c r="G556" i="6" s="1"/>
  <c r="B555" i="6"/>
  <c r="A555" i="6"/>
  <c r="G555" i="6" s="1"/>
  <c r="B554" i="6"/>
  <c r="A554" i="6"/>
  <c r="B553" i="6"/>
  <c r="A553" i="6"/>
  <c r="G553" i="6" s="1"/>
  <c r="B552" i="6"/>
  <c r="A552" i="6"/>
  <c r="G552" i="6" s="1"/>
  <c r="B551" i="6"/>
  <c r="A551" i="6"/>
  <c r="B550" i="6"/>
  <c r="A550" i="6"/>
  <c r="G550" i="6" s="1"/>
  <c r="B549" i="6"/>
  <c r="A549" i="6"/>
  <c r="B548" i="6"/>
  <c r="A548" i="6"/>
  <c r="G548" i="6" s="1"/>
  <c r="B547" i="6"/>
  <c r="A547" i="6"/>
  <c r="G547" i="6" s="1"/>
  <c r="B546" i="6"/>
  <c r="A546" i="6"/>
  <c r="G546" i="6" s="1"/>
  <c r="B545" i="6"/>
  <c r="A545" i="6"/>
  <c r="G545" i="6" s="1"/>
  <c r="B544" i="6"/>
  <c r="A544" i="6"/>
  <c r="G544" i="6" s="1"/>
  <c r="B543" i="6"/>
  <c r="A543" i="6"/>
  <c r="B542" i="6"/>
  <c r="A542" i="6"/>
  <c r="B541" i="6"/>
  <c r="A541" i="6"/>
  <c r="G541" i="6" s="1"/>
  <c r="B540" i="6"/>
  <c r="A540" i="6"/>
  <c r="G540" i="6" s="1"/>
  <c r="B539" i="6"/>
  <c r="A539" i="6"/>
  <c r="G539" i="6" s="1"/>
  <c r="B538" i="6"/>
  <c r="A538" i="6"/>
  <c r="G538" i="6" s="1"/>
  <c r="B537" i="6"/>
  <c r="A537" i="6"/>
  <c r="G537" i="6" s="1"/>
  <c r="B536" i="6"/>
  <c r="A536" i="6"/>
  <c r="G536" i="6" s="1"/>
  <c r="B535" i="6"/>
  <c r="A535" i="6"/>
  <c r="G535" i="6" s="1"/>
  <c r="B534" i="6"/>
  <c r="A534" i="6"/>
  <c r="G534" i="6" s="1"/>
  <c r="B533" i="6"/>
  <c r="A533" i="6"/>
  <c r="B532" i="6"/>
  <c r="A532" i="6"/>
  <c r="G532" i="6" s="1"/>
  <c r="B531" i="6"/>
  <c r="A531" i="6"/>
  <c r="G531" i="6" s="1"/>
  <c r="B530" i="6"/>
  <c r="A530" i="6"/>
  <c r="B529" i="6"/>
  <c r="A529" i="6"/>
  <c r="G529" i="6" s="1"/>
  <c r="B528" i="6"/>
  <c r="A528" i="6"/>
  <c r="B527" i="6"/>
  <c r="A527" i="6"/>
  <c r="G527" i="6" s="1"/>
  <c r="B526" i="6"/>
  <c r="A526" i="6"/>
  <c r="B525" i="6"/>
  <c r="A525" i="6"/>
  <c r="G525" i="6" s="1"/>
  <c r="B524" i="6"/>
  <c r="A524" i="6"/>
  <c r="C524" i="6" s="1"/>
  <c r="B523" i="6"/>
  <c r="A523" i="6"/>
  <c r="B522" i="6"/>
  <c r="A522" i="6"/>
  <c r="B521" i="6"/>
  <c r="A521" i="6"/>
  <c r="G521" i="6" s="1"/>
  <c r="B520" i="6"/>
  <c r="A520" i="6"/>
  <c r="G520" i="6" s="1"/>
  <c r="B519" i="6"/>
  <c r="A519" i="6"/>
  <c r="B518" i="6"/>
  <c r="A518" i="6"/>
  <c r="G518" i="6" s="1"/>
  <c r="B517" i="6"/>
  <c r="A517" i="6"/>
  <c r="B516" i="6"/>
  <c r="A516" i="6"/>
  <c r="G516" i="6" s="1"/>
  <c r="B515" i="6"/>
  <c r="A515" i="6"/>
  <c r="G515" i="6" s="1"/>
  <c r="B514" i="6"/>
  <c r="A514" i="6"/>
  <c r="B513" i="6"/>
  <c r="A513" i="6"/>
  <c r="G513" i="6" s="1"/>
  <c r="B512" i="6"/>
  <c r="A512" i="6"/>
  <c r="G512" i="6" s="1"/>
  <c r="B511" i="6"/>
  <c r="A511" i="6"/>
  <c r="B510" i="6"/>
  <c r="A510" i="6"/>
  <c r="G510" i="6" s="1"/>
  <c r="B509" i="6"/>
  <c r="A509" i="6"/>
  <c r="G509" i="6" s="1"/>
  <c r="B508" i="6"/>
  <c r="A508" i="6"/>
  <c r="B507" i="6"/>
  <c r="A507" i="6"/>
  <c r="G507" i="6" s="1"/>
  <c r="B506" i="6"/>
  <c r="A506" i="6"/>
  <c r="B505" i="6"/>
  <c r="A505" i="6"/>
  <c r="G505" i="6" s="1"/>
  <c r="B504" i="6"/>
  <c r="A504" i="6"/>
  <c r="G504" i="6" s="1"/>
  <c r="B503" i="6"/>
  <c r="A503" i="6"/>
  <c r="G503" i="6" s="1"/>
  <c r="B502" i="6"/>
  <c r="A502" i="6"/>
  <c r="G502" i="6" s="1"/>
  <c r="B501" i="6"/>
  <c r="A501" i="6"/>
  <c r="G501" i="6" s="1"/>
  <c r="B500" i="6"/>
  <c r="A500" i="6"/>
  <c r="G500" i="6" s="1"/>
  <c r="B499" i="6"/>
  <c r="A499" i="6"/>
  <c r="G499" i="6" s="1"/>
  <c r="B498" i="6"/>
  <c r="A498" i="6"/>
  <c r="G498" i="6" s="1"/>
  <c r="B497" i="6"/>
  <c r="A497" i="6"/>
  <c r="G497" i="6" s="1"/>
  <c r="B496" i="6"/>
  <c r="A496" i="6"/>
  <c r="G496" i="6" s="1"/>
  <c r="B495" i="6"/>
  <c r="A495" i="6"/>
  <c r="G495" i="6" s="1"/>
  <c r="B494" i="6"/>
  <c r="A494" i="6"/>
  <c r="B493" i="6"/>
  <c r="A493" i="6"/>
  <c r="B492" i="6"/>
  <c r="A492" i="6"/>
  <c r="G492" i="6" s="1"/>
  <c r="B491" i="6"/>
  <c r="A491" i="6"/>
  <c r="C491" i="6" s="1"/>
  <c r="B490" i="6"/>
  <c r="A490" i="6"/>
  <c r="B489" i="6"/>
  <c r="A489" i="6"/>
  <c r="G489" i="6" s="1"/>
  <c r="B488" i="6"/>
  <c r="A488" i="6"/>
  <c r="G488" i="6" s="1"/>
  <c r="B487" i="6"/>
  <c r="A487" i="6"/>
  <c r="G487" i="6" s="1"/>
  <c r="B486" i="6"/>
  <c r="A486" i="6"/>
  <c r="G486" i="6" s="1"/>
  <c r="B485" i="6"/>
  <c r="A485" i="6"/>
  <c r="B484" i="6"/>
  <c r="A484" i="6"/>
  <c r="G484" i="6" s="1"/>
  <c r="B483" i="6"/>
  <c r="A483" i="6"/>
  <c r="G483" i="6" s="1"/>
  <c r="B482" i="6"/>
  <c r="A482" i="6"/>
  <c r="G482" i="6" s="1"/>
  <c r="B481" i="6"/>
  <c r="A481" i="6"/>
  <c r="B480" i="6"/>
  <c r="A480" i="6"/>
  <c r="G480" i="6" s="1"/>
  <c r="B479" i="6"/>
  <c r="A479" i="6"/>
  <c r="B478" i="6"/>
  <c r="A478" i="6"/>
  <c r="B477" i="6"/>
  <c r="A477" i="6"/>
  <c r="G477" i="6" s="1"/>
  <c r="B476" i="6"/>
  <c r="A476" i="6"/>
  <c r="G476" i="6" s="1"/>
  <c r="B475" i="6"/>
  <c r="A475" i="6"/>
  <c r="B474" i="6"/>
  <c r="A474" i="6"/>
  <c r="G474" i="6" s="1"/>
  <c r="B473" i="6"/>
  <c r="A473" i="6"/>
  <c r="B472" i="6"/>
  <c r="A472" i="6"/>
  <c r="G472" i="6" s="1"/>
  <c r="B471" i="6"/>
  <c r="A471" i="6"/>
  <c r="G471" i="6" s="1"/>
  <c r="B470" i="6"/>
  <c r="A470" i="6"/>
  <c r="G470" i="6" s="1"/>
  <c r="B469" i="6"/>
  <c r="A469" i="6"/>
  <c r="G469" i="6" s="1"/>
  <c r="B468" i="6"/>
  <c r="A468" i="6"/>
  <c r="G468" i="6" s="1"/>
  <c r="B467" i="6"/>
  <c r="A467" i="6"/>
  <c r="G467" i="6" s="1"/>
  <c r="B466" i="6"/>
  <c r="A466" i="6"/>
  <c r="B465" i="6"/>
  <c r="A465" i="6"/>
  <c r="B464" i="6"/>
  <c r="A464" i="6"/>
  <c r="G464" i="6" s="1"/>
  <c r="B463" i="6"/>
  <c r="A463" i="6"/>
  <c r="G463" i="6" s="1"/>
  <c r="B462" i="6"/>
  <c r="A462" i="6"/>
  <c r="B461" i="6"/>
  <c r="A461" i="6"/>
  <c r="B460" i="6"/>
  <c r="A460" i="6"/>
  <c r="G460" i="6" s="1"/>
  <c r="B459" i="6"/>
  <c r="A459" i="6"/>
  <c r="G459" i="6" s="1"/>
  <c r="B458" i="6"/>
  <c r="A458" i="6"/>
  <c r="B457" i="6"/>
  <c r="A457" i="6"/>
  <c r="B456" i="6"/>
  <c r="A456" i="6"/>
  <c r="B455" i="6"/>
  <c r="A455" i="6"/>
  <c r="B454" i="6"/>
  <c r="A454" i="6"/>
  <c r="G454" i="6" s="1"/>
  <c r="B453" i="6"/>
  <c r="A453" i="6"/>
  <c r="B452" i="6"/>
  <c r="A452" i="6"/>
  <c r="B451" i="6"/>
  <c r="A451" i="6"/>
  <c r="B450" i="6"/>
  <c r="A450" i="6"/>
  <c r="G450" i="6" s="1"/>
  <c r="G449" i="6"/>
  <c r="B449" i="6"/>
  <c r="C449" i="6" s="1"/>
  <c r="E449" i="6" s="1"/>
  <c r="A449" i="6"/>
  <c r="B448" i="6"/>
  <c r="A448" i="6"/>
  <c r="B447" i="6"/>
  <c r="A447" i="6"/>
  <c r="G447" i="6" s="1"/>
  <c r="B446" i="6"/>
  <c r="A446" i="6"/>
  <c r="B445" i="6"/>
  <c r="A445" i="6"/>
  <c r="B444" i="6"/>
  <c r="A444" i="6"/>
  <c r="G444" i="6" s="1"/>
  <c r="B443" i="6"/>
  <c r="A443" i="6"/>
  <c r="G443" i="6" s="1"/>
  <c r="B442" i="6"/>
  <c r="A442" i="6"/>
  <c r="G442" i="6" s="1"/>
  <c r="B441" i="6"/>
  <c r="A441" i="6"/>
  <c r="G441" i="6" s="1"/>
  <c r="B440" i="6"/>
  <c r="A440" i="6"/>
  <c r="G440" i="6" s="1"/>
  <c r="B439" i="6"/>
  <c r="A439" i="6"/>
  <c r="G439" i="6" s="1"/>
  <c r="B438" i="6"/>
  <c r="A438" i="6"/>
  <c r="G438" i="6" s="1"/>
  <c r="B437" i="6"/>
  <c r="A437" i="6"/>
  <c r="G437" i="6" s="1"/>
  <c r="B436" i="6"/>
  <c r="A436" i="6"/>
  <c r="G436" i="6" s="1"/>
  <c r="B435" i="6"/>
  <c r="A435" i="6"/>
  <c r="G435" i="6" s="1"/>
  <c r="B434" i="6"/>
  <c r="A434" i="6"/>
  <c r="G434" i="6" s="1"/>
  <c r="B433" i="6"/>
  <c r="A433" i="6"/>
  <c r="G433" i="6" s="1"/>
  <c r="B432" i="6"/>
  <c r="A432" i="6"/>
  <c r="G432" i="6" s="1"/>
  <c r="B431" i="6"/>
  <c r="A431" i="6"/>
  <c r="G431" i="6" s="1"/>
  <c r="B430" i="6"/>
  <c r="A430" i="6"/>
  <c r="B429" i="6"/>
  <c r="A429" i="6"/>
  <c r="B428" i="6"/>
  <c r="A428" i="6"/>
  <c r="G428" i="6" s="1"/>
  <c r="B427" i="6"/>
  <c r="A427" i="6"/>
  <c r="G427" i="6" s="1"/>
  <c r="B426" i="6"/>
  <c r="A426" i="6"/>
  <c r="B425" i="6"/>
  <c r="A425" i="6"/>
  <c r="G425" i="6" s="1"/>
  <c r="B424" i="6"/>
  <c r="A424" i="6"/>
  <c r="G424" i="6" s="1"/>
  <c r="B423" i="6"/>
  <c r="A423" i="6"/>
  <c r="G423" i="6" s="1"/>
  <c r="B422" i="6"/>
  <c r="A422" i="6"/>
  <c r="G422" i="6" s="1"/>
  <c r="B421" i="6"/>
  <c r="A421" i="6"/>
  <c r="B420" i="6"/>
  <c r="A420" i="6"/>
  <c r="G420" i="6" s="1"/>
  <c r="B419" i="6"/>
  <c r="A419" i="6"/>
  <c r="B418" i="6"/>
  <c r="A418" i="6"/>
  <c r="G418" i="6" s="1"/>
  <c r="B417" i="6"/>
  <c r="A417" i="6"/>
  <c r="B416" i="6"/>
  <c r="A416" i="6"/>
  <c r="G416" i="6" s="1"/>
  <c r="B415" i="6"/>
  <c r="A415" i="6"/>
  <c r="B414" i="6"/>
  <c r="A414" i="6"/>
  <c r="B413" i="6"/>
  <c r="A413" i="6"/>
  <c r="G413" i="6" s="1"/>
  <c r="B412" i="6"/>
  <c r="A412" i="6"/>
  <c r="G412" i="6" s="1"/>
  <c r="B411" i="6"/>
  <c r="A411" i="6"/>
  <c r="B410" i="6"/>
  <c r="A410" i="6"/>
  <c r="G410" i="6" s="1"/>
  <c r="B409" i="6"/>
  <c r="A409" i="6"/>
  <c r="B408" i="6"/>
  <c r="A408" i="6"/>
  <c r="G408" i="6" s="1"/>
  <c r="B407" i="6"/>
  <c r="A407" i="6"/>
  <c r="G407" i="6" s="1"/>
  <c r="B406" i="6"/>
  <c r="A406" i="6"/>
  <c r="G406" i="6" s="1"/>
  <c r="B405" i="6"/>
  <c r="A405" i="6"/>
  <c r="G405" i="6" s="1"/>
  <c r="B404" i="6"/>
  <c r="A404" i="6"/>
  <c r="G404" i="6" s="1"/>
  <c r="B403" i="6"/>
  <c r="A403" i="6"/>
  <c r="G403" i="6" s="1"/>
  <c r="B402" i="6"/>
  <c r="A402" i="6"/>
  <c r="B401" i="6"/>
  <c r="A401" i="6"/>
  <c r="G401" i="6" s="1"/>
  <c r="B400" i="6"/>
  <c r="A400" i="6"/>
  <c r="G400" i="6" s="1"/>
  <c r="B399" i="6"/>
  <c r="A399" i="6"/>
  <c r="G399" i="6" s="1"/>
  <c r="B398" i="6"/>
  <c r="A398" i="6"/>
  <c r="B397" i="6"/>
  <c r="A397" i="6"/>
  <c r="B396" i="6"/>
  <c r="A396" i="6"/>
  <c r="G396" i="6" s="1"/>
  <c r="B395" i="6"/>
  <c r="A395" i="6"/>
  <c r="G395" i="6" s="1"/>
  <c r="B394" i="6"/>
  <c r="A394" i="6"/>
  <c r="B393" i="6"/>
  <c r="A393" i="6"/>
  <c r="B392" i="6"/>
  <c r="A392" i="6"/>
  <c r="B391" i="6"/>
  <c r="A391" i="6"/>
  <c r="G391" i="6" s="1"/>
  <c r="B390" i="6"/>
  <c r="A390" i="6"/>
  <c r="G390" i="6" s="1"/>
  <c r="B389" i="6"/>
  <c r="A389" i="6"/>
  <c r="B388" i="6"/>
  <c r="A388" i="6"/>
  <c r="B387" i="6"/>
  <c r="A387" i="6"/>
  <c r="B386" i="6"/>
  <c r="A386" i="6"/>
  <c r="B385" i="6"/>
  <c r="A385" i="6"/>
  <c r="B384" i="6"/>
  <c r="A384" i="6"/>
  <c r="B383" i="6"/>
  <c r="A383" i="6"/>
  <c r="G383" i="6" s="1"/>
  <c r="B382" i="6"/>
  <c r="A382" i="6"/>
  <c r="B381" i="6"/>
  <c r="A381" i="6"/>
  <c r="G381" i="6" s="1"/>
  <c r="B380" i="6"/>
  <c r="A380" i="6"/>
  <c r="G380" i="6" s="1"/>
  <c r="B379" i="6"/>
  <c r="A379" i="6"/>
  <c r="G379" i="6" s="1"/>
  <c r="B378" i="6"/>
  <c r="A378" i="6"/>
  <c r="G378" i="6" s="1"/>
  <c r="B377" i="6"/>
  <c r="A377" i="6"/>
  <c r="G377" i="6" s="1"/>
  <c r="B376" i="6"/>
  <c r="A376" i="6"/>
  <c r="G376" i="6" s="1"/>
  <c r="B375" i="6"/>
  <c r="A375" i="6"/>
  <c r="B374" i="6"/>
  <c r="A374" i="6"/>
  <c r="G374" i="6" s="1"/>
  <c r="B373" i="6"/>
  <c r="A373" i="6"/>
  <c r="G373" i="6" s="1"/>
  <c r="B372" i="6"/>
  <c r="A372" i="6"/>
  <c r="G372" i="6" s="1"/>
  <c r="B371" i="6"/>
  <c r="A371" i="6"/>
  <c r="G371" i="6" s="1"/>
  <c r="B370" i="6"/>
  <c r="A370" i="6"/>
  <c r="B369" i="6"/>
  <c r="A369" i="6"/>
  <c r="B368" i="6"/>
  <c r="A368" i="6"/>
  <c r="B367" i="6"/>
  <c r="A367" i="6"/>
  <c r="B366" i="6"/>
  <c r="A366" i="6"/>
  <c r="B365" i="6"/>
  <c r="A365" i="6"/>
  <c r="B364" i="6"/>
  <c r="A364" i="6"/>
  <c r="G364" i="6" s="1"/>
  <c r="B363" i="6"/>
  <c r="A363" i="6"/>
  <c r="B362" i="6"/>
  <c r="A362" i="6"/>
  <c r="B361" i="6"/>
  <c r="A361" i="6"/>
  <c r="G361" i="6" s="1"/>
  <c r="B360" i="6"/>
  <c r="A360" i="6"/>
  <c r="B359" i="6"/>
  <c r="A359" i="6"/>
  <c r="G359" i="6" s="1"/>
  <c r="B358" i="6"/>
  <c r="A358" i="6"/>
  <c r="B357" i="6"/>
  <c r="A357" i="6"/>
  <c r="G357" i="6" s="1"/>
  <c r="B356" i="6"/>
  <c r="A356" i="6"/>
  <c r="G356" i="6" s="1"/>
  <c r="B355" i="6"/>
  <c r="A355" i="6"/>
  <c r="G355" i="6" s="1"/>
  <c r="B354" i="6"/>
  <c r="A354" i="6"/>
  <c r="G354" i="6" s="1"/>
  <c r="B353" i="6"/>
  <c r="A353" i="6"/>
  <c r="B352" i="6"/>
  <c r="A352" i="6"/>
  <c r="B351" i="6"/>
  <c r="A351" i="6"/>
  <c r="G351" i="6" s="1"/>
  <c r="B350" i="6"/>
  <c r="A350" i="6"/>
  <c r="G350" i="6" s="1"/>
  <c r="B349" i="6"/>
  <c r="A349" i="6"/>
  <c r="B348" i="6"/>
  <c r="A348" i="6"/>
  <c r="G348" i="6" s="1"/>
  <c r="B347" i="6"/>
  <c r="A347" i="6"/>
  <c r="G347" i="6" s="1"/>
  <c r="B346" i="6"/>
  <c r="A346" i="6"/>
  <c r="G346" i="6" s="1"/>
  <c r="B345" i="6"/>
  <c r="A345" i="6"/>
  <c r="G345" i="6" s="1"/>
  <c r="B344" i="6"/>
  <c r="A344" i="6"/>
  <c r="G344" i="6" s="1"/>
  <c r="B343" i="6"/>
  <c r="A343" i="6"/>
  <c r="B342" i="6"/>
  <c r="A342" i="6"/>
  <c r="G342" i="6" s="1"/>
  <c r="B341" i="6"/>
  <c r="A341" i="6"/>
  <c r="B340" i="6"/>
  <c r="A340" i="6"/>
  <c r="G340" i="6" s="1"/>
  <c r="B339" i="6"/>
  <c r="A339" i="6"/>
  <c r="B338" i="6"/>
  <c r="A338" i="6"/>
  <c r="G338" i="6" s="1"/>
  <c r="B337" i="6"/>
  <c r="A337" i="6"/>
  <c r="B336" i="6"/>
  <c r="A336" i="6"/>
  <c r="G336" i="6" s="1"/>
  <c r="B335" i="6"/>
  <c r="A335" i="6"/>
  <c r="G335" i="6" s="1"/>
  <c r="B334" i="6"/>
  <c r="A334" i="6"/>
  <c r="B333" i="6"/>
  <c r="A333" i="6"/>
  <c r="G333" i="6" s="1"/>
  <c r="B332" i="6"/>
  <c r="A332" i="6"/>
  <c r="G332" i="6" s="1"/>
  <c r="B331" i="6"/>
  <c r="A331" i="6"/>
  <c r="G331" i="6" s="1"/>
  <c r="B330" i="6"/>
  <c r="A330" i="6"/>
  <c r="B329" i="6"/>
  <c r="A329" i="6"/>
  <c r="B328" i="6"/>
  <c r="A328" i="6"/>
  <c r="G328" i="6" s="1"/>
  <c r="B327" i="6"/>
  <c r="A327" i="6"/>
  <c r="G327" i="6" s="1"/>
  <c r="B326" i="6"/>
  <c r="A326" i="6"/>
  <c r="B325" i="6"/>
  <c r="A325" i="6"/>
  <c r="G325" i="6" s="1"/>
  <c r="B324" i="6"/>
  <c r="A324" i="6"/>
  <c r="B323" i="6"/>
  <c r="A323" i="6"/>
  <c r="G323" i="6" s="1"/>
  <c r="B322" i="6"/>
  <c r="A322" i="6"/>
  <c r="G322" i="6" s="1"/>
  <c r="B321" i="6"/>
  <c r="A321" i="6"/>
  <c r="G321" i="6" s="1"/>
  <c r="B320" i="6"/>
  <c r="A320" i="6"/>
  <c r="G320" i="6" s="1"/>
  <c r="B319" i="6"/>
  <c r="A319" i="6"/>
  <c r="G319" i="6" s="1"/>
  <c r="B318" i="6"/>
  <c r="A318" i="6"/>
  <c r="G318" i="6" s="1"/>
  <c r="G317" i="6"/>
  <c r="B317" i="6"/>
  <c r="A317" i="6"/>
  <c r="B316" i="6"/>
  <c r="A316" i="6"/>
  <c r="G316" i="6" s="1"/>
  <c r="B315" i="6"/>
  <c r="A315" i="6"/>
  <c r="B314" i="6"/>
  <c r="A314" i="6"/>
  <c r="B313" i="6"/>
  <c r="A313" i="6"/>
  <c r="G313" i="6" s="1"/>
  <c r="B312" i="6"/>
  <c r="A312" i="6"/>
  <c r="G312" i="6" s="1"/>
  <c r="B311" i="6"/>
  <c r="A311" i="6"/>
  <c r="C311" i="6" s="1"/>
  <c r="E311" i="6" s="1"/>
  <c r="B310" i="6"/>
  <c r="A310" i="6"/>
  <c r="B309" i="6"/>
  <c r="A309" i="6"/>
  <c r="C309" i="6" s="1"/>
  <c r="E309" i="6" s="1"/>
  <c r="B308" i="6"/>
  <c r="A308" i="6"/>
  <c r="G308" i="6" s="1"/>
  <c r="B307" i="6"/>
  <c r="A307" i="6"/>
  <c r="G307" i="6" s="1"/>
  <c r="B306" i="6"/>
  <c r="A306" i="6"/>
  <c r="G306" i="6" s="1"/>
  <c r="B305" i="6"/>
  <c r="A305" i="6"/>
  <c r="B304" i="6"/>
  <c r="A304" i="6"/>
  <c r="G304" i="6" s="1"/>
  <c r="B303" i="6"/>
  <c r="A303" i="6"/>
  <c r="G303" i="6" s="1"/>
  <c r="B302" i="6"/>
  <c r="A302" i="6"/>
  <c r="B301" i="6"/>
  <c r="A301" i="6"/>
  <c r="G301" i="6" s="1"/>
  <c r="B300" i="6"/>
  <c r="A300" i="6"/>
  <c r="G300" i="6" s="1"/>
  <c r="B299" i="6"/>
  <c r="A299" i="6"/>
  <c r="B298" i="6"/>
  <c r="A298" i="6"/>
  <c r="B297" i="6"/>
  <c r="A297" i="6"/>
  <c r="G297" i="6" s="1"/>
  <c r="B296" i="6"/>
  <c r="A296" i="6"/>
  <c r="B295" i="6"/>
  <c r="A295" i="6"/>
  <c r="G295" i="6" s="1"/>
  <c r="B294" i="6"/>
  <c r="A294" i="6"/>
  <c r="C294" i="6" s="1"/>
  <c r="E294" i="6" s="1"/>
  <c r="B293" i="6"/>
  <c r="A293" i="6"/>
  <c r="G293" i="6" s="1"/>
  <c r="B292" i="6"/>
  <c r="A292" i="6"/>
  <c r="G292" i="6" s="1"/>
  <c r="B291" i="6"/>
  <c r="A291" i="6"/>
  <c r="G291" i="6" s="1"/>
  <c r="B290" i="6"/>
  <c r="A290" i="6"/>
  <c r="G290" i="6" s="1"/>
  <c r="B289" i="6"/>
  <c r="A289" i="6"/>
  <c r="G289" i="6" s="1"/>
  <c r="B288" i="6"/>
  <c r="A288" i="6"/>
  <c r="G288" i="6" s="1"/>
  <c r="B287" i="6"/>
  <c r="A287" i="6"/>
  <c r="G287" i="6" s="1"/>
  <c r="B286" i="6"/>
  <c r="A286" i="6"/>
  <c r="G286" i="6" s="1"/>
  <c r="B285" i="6"/>
  <c r="A285" i="6"/>
  <c r="G285" i="6" s="1"/>
  <c r="B284" i="6"/>
  <c r="A284" i="6"/>
  <c r="G284" i="6" s="1"/>
  <c r="B283" i="6"/>
  <c r="A283" i="6"/>
  <c r="B282" i="6"/>
  <c r="A282" i="6"/>
  <c r="B281" i="6"/>
  <c r="A281" i="6"/>
  <c r="B280" i="6"/>
  <c r="A280" i="6"/>
  <c r="G280" i="6" s="1"/>
  <c r="B279" i="6"/>
  <c r="A279" i="6"/>
  <c r="G279" i="6" s="1"/>
  <c r="B278" i="6"/>
  <c r="A278" i="6"/>
  <c r="G278" i="6" s="1"/>
  <c r="B277" i="6"/>
  <c r="A277" i="6"/>
  <c r="G277" i="6" s="1"/>
  <c r="B276" i="6"/>
  <c r="A276" i="6"/>
  <c r="G276" i="6" s="1"/>
  <c r="B275" i="6"/>
  <c r="A275" i="6"/>
  <c r="G275" i="6" s="1"/>
  <c r="B274" i="6"/>
  <c r="A274" i="6"/>
  <c r="B273" i="6"/>
  <c r="A273" i="6"/>
  <c r="G273" i="6" s="1"/>
  <c r="B272" i="6"/>
  <c r="A272" i="6"/>
  <c r="G272" i="6" s="1"/>
  <c r="B271" i="6"/>
  <c r="A271" i="6"/>
  <c r="G271" i="6" s="1"/>
  <c r="B270" i="6"/>
  <c r="A270" i="6"/>
  <c r="G270" i="6" s="1"/>
  <c r="B269" i="6"/>
  <c r="A269" i="6"/>
  <c r="B268" i="6"/>
  <c r="A268" i="6"/>
  <c r="B267" i="6"/>
  <c r="A267" i="6"/>
  <c r="B266" i="6"/>
  <c r="A266" i="6"/>
  <c r="G266" i="6" s="1"/>
  <c r="B265" i="6"/>
  <c r="A265" i="6"/>
  <c r="G265" i="6" s="1"/>
  <c r="B264" i="6"/>
  <c r="A264" i="6"/>
  <c r="G264" i="6" s="1"/>
  <c r="B263" i="6"/>
  <c r="A263" i="6"/>
  <c r="B262" i="6"/>
  <c r="A262" i="6"/>
  <c r="G262" i="6" s="1"/>
  <c r="B261" i="6"/>
  <c r="A261" i="6"/>
  <c r="G261" i="6" s="1"/>
  <c r="B260" i="6"/>
  <c r="A260" i="6"/>
  <c r="G260" i="6" s="1"/>
  <c r="B259" i="6"/>
  <c r="A259" i="6"/>
  <c r="G259" i="6" s="1"/>
  <c r="B258" i="6"/>
  <c r="A258" i="6"/>
  <c r="B257" i="6"/>
  <c r="A257" i="6"/>
  <c r="G257" i="6" s="1"/>
  <c r="B256" i="6"/>
  <c r="A256" i="6"/>
  <c r="G256" i="6" s="1"/>
  <c r="B255" i="6"/>
  <c r="A255" i="6"/>
  <c r="G255" i="6" s="1"/>
  <c r="B254" i="6"/>
  <c r="A254" i="6"/>
  <c r="G254" i="6" s="1"/>
  <c r="B253" i="6"/>
  <c r="A253" i="6"/>
  <c r="G253" i="6" s="1"/>
  <c r="B252" i="6"/>
  <c r="A252" i="6"/>
  <c r="G252" i="6" s="1"/>
  <c r="B251" i="6"/>
  <c r="A251" i="6"/>
  <c r="B250" i="6"/>
  <c r="A250" i="6"/>
  <c r="G250" i="6" s="1"/>
  <c r="B249" i="6"/>
  <c r="A249" i="6"/>
  <c r="G249" i="6" s="1"/>
  <c r="B248" i="6"/>
  <c r="A248" i="6"/>
  <c r="G248" i="6" s="1"/>
  <c r="B247" i="6"/>
  <c r="A247" i="6"/>
  <c r="G247" i="6" s="1"/>
  <c r="B246" i="6"/>
  <c r="A246" i="6"/>
  <c r="B245" i="6"/>
  <c r="A245" i="6"/>
  <c r="G245" i="6" s="1"/>
  <c r="B244" i="6"/>
  <c r="A244" i="6"/>
  <c r="B243" i="6"/>
  <c r="A243" i="6"/>
  <c r="G243" i="6" s="1"/>
  <c r="B242" i="6"/>
  <c r="A242" i="6"/>
  <c r="G242" i="6" s="1"/>
  <c r="B241" i="6"/>
  <c r="A241" i="6"/>
  <c r="G241" i="6" s="1"/>
  <c r="B240" i="6"/>
  <c r="A240" i="6"/>
  <c r="B239" i="6"/>
  <c r="A239" i="6"/>
  <c r="B238" i="6"/>
  <c r="A238" i="6"/>
  <c r="G238" i="6" s="1"/>
  <c r="B237" i="6"/>
  <c r="A237" i="6"/>
  <c r="B236" i="6"/>
  <c r="A236" i="6"/>
  <c r="B235" i="6"/>
  <c r="A235" i="6"/>
  <c r="B234" i="6"/>
  <c r="A234" i="6"/>
  <c r="G234" i="6" s="1"/>
  <c r="B233" i="6"/>
  <c r="A233" i="6"/>
  <c r="G233" i="6" s="1"/>
  <c r="B232" i="6"/>
  <c r="A232" i="6"/>
  <c r="G232" i="6" s="1"/>
  <c r="B231" i="6"/>
  <c r="A231" i="6"/>
  <c r="C231" i="6" s="1"/>
  <c r="E231" i="6" s="1"/>
  <c r="B230" i="6"/>
  <c r="A230" i="6"/>
  <c r="G230" i="6" s="1"/>
  <c r="B229" i="6"/>
  <c r="A229" i="6"/>
  <c r="B228" i="6"/>
  <c r="A228" i="6"/>
  <c r="G228" i="6" s="1"/>
  <c r="B227" i="6"/>
  <c r="A227" i="6"/>
  <c r="B226" i="6"/>
  <c r="A226" i="6"/>
  <c r="G226" i="6" s="1"/>
  <c r="B225" i="6"/>
  <c r="A225" i="6"/>
  <c r="B224" i="6"/>
  <c r="A224" i="6"/>
  <c r="G224" i="6" s="1"/>
  <c r="B223" i="6"/>
  <c r="A223" i="6"/>
  <c r="G223" i="6" s="1"/>
  <c r="B222" i="6"/>
  <c r="A222" i="6"/>
  <c r="G222" i="6" s="1"/>
  <c r="B221" i="6"/>
  <c r="A221" i="6"/>
  <c r="G221" i="6" s="1"/>
  <c r="B220" i="6"/>
  <c r="A220" i="6"/>
  <c r="G220" i="6" s="1"/>
  <c r="B219" i="6"/>
  <c r="A219" i="6"/>
  <c r="B218" i="6"/>
  <c r="A218" i="6"/>
  <c r="B217" i="6"/>
  <c r="A217" i="6"/>
  <c r="G217" i="6" s="1"/>
  <c r="B216" i="6"/>
  <c r="A216" i="6"/>
  <c r="G216" i="6" s="1"/>
  <c r="B215" i="6"/>
  <c r="A215" i="6"/>
  <c r="G215" i="6" s="1"/>
  <c r="B214" i="6"/>
  <c r="A214" i="6"/>
  <c r="B213" i="6"/>
  <c r="A213" i="6"/>
  <c r="G213" i="6" s="1"/>
  <c r="B212" i="6"/>
  <c r="A212" i="6"/>
  <c r="B211" i="6"/>
  <c r="A211" i="6"/>
  <c r="G211" i="6" s="1"/>
  <c r="B210" i="6"/>
  <c r="A210" i="6"/>
  <c r="G210" i="6" s="1"/>
  <c r="B209" i="6"/>
  <c r="A209" i="6"/>
  <c r="G209" i="6" s="1"/>
  <c r="B208" i="6"/>
  <c r="A208" i="6"/>
  <c r="B207" i="6"/>
  <c r="A207" i="6"/>
  <c r="B206" i="6"/>
  <c r="A206" i="6"/>
  <c r="G206" i="6" s="1"/>
  <c r="B205" i="6"/>
  <c r="A205" i="6"/>
  <c r="B204" i="6"/>
  <c r="A204" i="6"/>
  <c r="G204" i="6" s="1"/>
  <c r="B203" i="6"/>
  <c r="A203" i="6"/>
  <c r="B202" i="6"/>
  <c r="A202" i="6"/>
  <c r="G202" i="6" s="1"/>
  <c r="B201" i="6"/>
  <c r="A201" i="6"/>
  <c r="B200" i="6"/>
  <c r="A200" i="6"/>
  <c r="G200" i="6" s="1"/>
  <c r="B199" i="6"/>
  <c r="A199" i="6"/>
  <c r="B198" i="6"/>
  <c r="A198" i="6"/>
  <c r="G198" i="6" s="1"/>
  <c r="B197" i="6"/>
  <c r="A197" i="6"/>
  <c r="G197" i="6" s="1"/>
  <c r="B196" i="6"/>
  <c r="A196" i="6"/>
  <c r="G196" i="6" s="1"/>
  <c r="B195" i="6"/>
  <c r="A195" i="6"/>
  <c r="B194" i="6"/>
  <c r="A194" i="6"/>
  <c r="G194" i="6" s="1"/>
  <c r="B193" i="6"/>
  <c r="A193" i="6"/>
  <c r="B192" i="6"/>
  <c r="A192" i="6"/>
  <c r="G192" i="6" s="1"/>
  <c r="B191" i="6"/>
  <c r="A191" i="6"/>
  <c r="G191" i="6" s="1"/>
  <c r="B190" i="6"/>
  <c r="A190" i="6"/>
  <c r="G190" i="6" s="1"/>
  <c r="B189" i="6"/>
  <c r="A189" i="6"/>
  <c r="G189" i="6" s="1"/>
  <c r="B188" i="6"/>
  <c r="A188" i="6"/>
  <c r="G188" i="6" s="1"/>
  <c r="B187" i="6"/>
  <c r="A187" i="6"/>
  <c r="G186" i="6"/>
  <c r="B186" i="6"/>
  <c r="A186" i="6"/>
  <c r="B185" i="6"/>
  <c r="A185" i="6"/>
  <c r="G185" i="6" s="1"/>
  <c r="B184" i="6"/>
  <c r="A184" i="6"/>
  <c r="G184" i="6" s="1"/>
  <c r="B183" i="6"/>
  <c r="A183" i="6"/>
  <c r="G183" i="6" s="1"/>
  <c r="B182" i="6"/>
  <c r="A182" i="6"/>
  <c r="B181" i="6"/>
  <c r="A181" i="6"/>
  <c r="G181" i="6" s="1"/>
  <c r="B180" i="6"/>
  <c r="A180" i="6"/>
  <c r="B179" i="6"/>
  <c r="A179" i="6"/>
  <c r="G179" i="6" s="1"/>
  <c r="B178" i="6"/>
  <c r="A178" i="6"/>
  <c r="G178" i="6" s="1"/>
  <c r="B177" i="6"/>
  <c r="A177" i="6"/>
  <c r="G177" i="6" s="1"/>
  <c r="B176" i="6"/>
  <c r="A176" i="6"/>
  <c r="B175" i="6"/>
  <c r="A175" i="6"/>
  <c r="G175" i="6" s="1"/>
  <c r="B174" i="6"/>
  <c r="A174" i="6"/>
  <c r="G174" i="6" s="1"/>
  <c r="B173" i="6"/>
  <c r="A173" i="6"/>
  <c r="G173" i="6" s="1"/>
  <c r="B172" i="6"/>
  <c r="A172" i="6"/>
  <c r="B171" i="6"/>
  <c r="A171" i="6"/>
  <c r="B170" i="6"/>
  <c r="A170" i="6"/>
  <c r="B169" i="6"/>
  <c r="A169" i="6"/>
  <c r="G169" i="6" s="1"/>
  <c r="B168" i="6"/>
  <c r="A168" i="6"/>
  <c r="G168" i="6" s="1"/>
  <c r="B167" i="6"/>
  <c r="A167" i="6"/>
  <c r="G167" i="6" s="1"/>
  <c r="B166" i="6"/>
  <c r="A166" i="6"/>
  <c r="G166" i="6" s="1"/>
  <c r="B165" i="6"/>
  <c r="A165" i="6"/>
  <c r="G165" i="6" s="1"/>
  <c r="B164" i="6"/>
  <c r="A164" i="6"/>
  <c r="B163" i="6"/>
  <c r="A163" i="6"/>
  <c r="G163" i="6" s="1"/>
  <c r="B162" i="6"/>
  <c r="A162" i="6"/>
  <c r="B161" i="6"/>
  <c r="A161" i="6"/>
  <c r="G161" i="6" s="1"/>
  <c r="B160" i="6"/>
  <c r="A160" i="6"/>
  <c r="G160" i="6" s="1"/>
  <c r="B159" i="6"/>
  <c r="C159" i="6" s="1"/>
  <c r="A159" i="6"/>
  <c r="G159" i="6" s="1"/>
  <c r="B158" i="6"/>
  <c r="A158" i="6"/>
  <c r="G158" i="6" s="1"/>
  <c r="B157" i="6"/>
  <c r="A157" i="6"/>
  <c r="G157" i="6" s="1"/>
  <c r="B156" i="6"/>
  <c r="A156" i="6"/>
  <c r="G156" i="6" s="1"/>
  <c r="B155" i="6"/>
  <c r="A155" i="6"/>
  <c r="B154" i="6"/>
  <c r="A154" i="6"/>
  <c r="G154" i="6" s="1"/>
  <c r="B153" i="6"/>
  <c r="A153" i="6"/>
  <c r="G153" i="6" s="1"/>
  <c r="B152" i="6"/>
  <c r="A152" i="6"/>
  <c r="G152" i="6" s="1"/>
  <c r="B151" i="6"/>
  <c r="A151" i="6"/>
  <c r="G151" i="6" s="1"/>
  <c r="B150" i="6"/>
  <c r="A150" i="6"/>
  <c r="B149" i="6"/>
  <c r="A149" i="6"/>
  <c r="G149" i="6" s="1"/>
  <c r="B148" i="6"/>
  <c r="A148" i="6"/>
  <c r="B147" i="6"/>
  <c r="A147" i="6"/>
  <c r="G147" i="6" s="1"/>
  <c r="B146" i="6"/>
  <c r="A146" i="6"/>
  <c r="G146" i="6" s="1"/>
  <c r="B145" i="6"/>
  <c r="A145" i="6"/>
  <c r="G145" i="6" s="1"/>
  <c r="B144" i="6"/>
  <c r="A144" i="6"/>
  <c r="B143" i="6"/>
  <c r="A143" i="6"/>
  <c r="B142" i="6"/>
  <c r="A142" i="6"/>
  <c r="G142" i="6" s="1"/>
  <c r="B141" i="6"/>
  <c r="A141" i="6"/>
  <c r="G141" i="6" s="1"/>
  <c r="B140" i="6"/>
  <c r="A140" i="6"/>
  <c r="B139" i="6"/>
  <c r="A139" i="6"/>
  <c r="B138" i="6"/>
  <c r="A138" i="6"/>
  <c r="G138" i="6" s="1"/>
  <c r="B137" i="6"/>
  <c r="A137" i="6"/>
  <c r="G137" i="6" s="1"/>
  <c r="B136" i="6"/>
  <c r="A136" i="6"/>
  <c r="G136" i="6" s="1"/>
  <c r="B135" i="6"/>
  <c r="A135" i="6"/>
  <c r="G135" i="6" s="1"/>
  <c r="B134" i="6"/>
  <c r="A134" i="6"/>
  <c r="G134" i="6" s="1"/>
  <c r="B133" i="6"/>
  <c r="A133" i="6"/>
  <c r="G133" i="6" s="1"/>
  <c r="B132" i="6"/>
  <c r="A132" i="6"/>
  <c r="B131" i="6"/>
  <c r="A131" i="6"/>
  <c r="B130" i="6"/>
  <c r="A130" i="6"/>
  <c r="G130" i="6" s="1"/>
  <c r="B129" i="6"/>
  <c r="A129" i="6"/>
  <c r="G129" i="6" s="1"/>
  <c r="B128" i="6"/>
  <c r="A128" i="6"/>
  <c r="G128" i="6" s="1"/>
  <c r="B127" i="6"/>
  <c r="A127" i="6"/>
  <c r="G127" i="6" s="1"/>
  <c r="B126" i="6"/>
  <c r="A126" i="6"/>
  <c r="G126" i="6" s="1"/>
  <c r="B125" i="6"/>
  <c r="A125" i="6"/>
  <c r="G125" i="6" s="1"/>
  <c r="B124" i="6"/>
  <c r="A124" i="6"/>
  <c r="G124" i="6" s="1"/>
  <c r="B123" i="6"/>
  <c r="A123" i="6"/>
  <c r="B122" i="6"/>
  <c r="A122" i="6"/>
  <c r="G122" i="6" s="1"/>
  <c r="B121" i="6"/>
  <c r="A121" i="6"/>
  <c r="G121" i="6" s="1"/>
  <c r="B120" i="6"/>
  <c r="A120" i="6"/>
  <c r="G120" i="6" s="1"/>
  <c r="B119" i="6"/>
  <c r="A119" i="6"/>
  <c r="G119" i="6" s="1"/>
  <c r="B118" i="6"/>
  <c r="A118" i="6"/>
  <c r="B117" i="6"/>
  <c r="A117" i="6"/>
  <c r="G117" i="6" s="1"/>
  <c r="B116" i="6"/>
  <c r="A116" i="6"/>
  <c r="B115" i="6"/>
  <c r="A115" i="6"/>
  <c r="G115" i="6" s="1"/>
  <c r="B114" i="6"/>
  <c r="A114" i="6"/>
  <c r="G114" i="6" s="1"/>
  <c r="B113" i="6"/>
  <c r="A113" i="6"/>
  <c r="G113" i="6" s="1"/>
  <c r="B112" i="6"/>
  <c r="A112" i="6"/>
  <c r="B111" i="6"/>
  <c r="A111" i="6"/>
  <c r="G111" i="6" s="1"/>
  <c r="B110" i="6"/>
  <c r="A110" i="6"/>
  <c r="B109" i="6"/>
  <c r="A109" i="6"/>
  <c r="B108" i="6"/>
  <c r="A108" i="6"/>
  <c r="B107" i="6"/>
  <c r="A107" i="6"/>
  <c r="B106" i="6"/>
  <c r="A106" i="6"/>
  <c r="G106" i="6" s="1"/>
  <c r="B105" i="6"/>
  <c r="A105" i="6"/>
  <c r="B104" i="6"/>
  <c r="A104" i="6"/>
  <c r="G104" i="6" s="1"/>
  <c r="B103" i="6"/>
  <c r="A103" i="6"/>
  <c r="G103" i="6" s="1"/>
  <c r="B102" i="6"/>
  <c r="A102" i="6"/>
  <c r="G102" i="6" s="1"/>
  <c r="B101" i="6"/>
  <c r="A101" i="6"/>
  <c r="G101" i="6" s="1"/>
  <c r="B100" i="6"/>
  <c r="A100" i="6"/>
  <c r="G100" i="6" s="1"/>
  <c r="B99" i="6"/>
  <c r="A99" i="6"/>
  <c r="G99" i="6" s="1"/>
  <c r="B98" i="6"/>
  <c r="A98" i="6"/>
  <c r="G98" i="6" s="1"/>
  <c r="B97" i="6"/>
  <c r="A97" i="6"/>
  <c r="G97" i="6" s="1"/>
  <c r="B96" i="6"/>
  <c r="A96" i="6"/>
  <c r="G96" i="6" s="1"/>
  <c r="B95" i="6"/>
  <c r="A95" i="6"/>
  <c r="G95" i="6" s="1"/>
  <c r="B94" i="6"/>
  <c r="A94" i="6"/>
  <c r="B93" i="6"/>
  <c r="A93" i="6"/>
  <c r="G93" i="6" s="1"/>
  <c r="B92" i="6"/>
  <c r="A92" i="6"/>
  <c r="G92" i="6" s="1"/>
  <c r="B91" i="6"/>
  <c r="A91" i="6"/>
  <c r="G91" i="6" s="1"/>
  <c r="B90" i="6"/>
  <c r="A90" i="6"/>
  <c r="G90" i="6" s="1"/>
  <c r="B89" i="6"/>
  <c r="A89" i="6"/>
  <c r="G89" i="6" s="1"/>
  <c r="B88" i="6"/>
  <c r="A88" i="6"/>
  <c r="G88" i="6" s="1"/>
  <c r="B87" i="6"/>
  <c r="A87" i="6"/>
  <c r="B86" i="6"/>
  <c r="A86" i="6"/>
  <c r="B85" i="6"/>
  <c r="A85" i="6"/>
  <c r="G85" i="6" s="1"/>
  <c r="B84" i="6"/>
  <c r="A84" i="6"/>
  <c r="B83" i="6"/>
  <c r="A83" i="6"/>
  <c r="G83" i="6" s="1"/>
  <c r="B82" i="6"/>
  <c r="A82" i="6"/>
  <c r="G82" i="6" s="1"/>
  <c r="B81" i="6"/>
  <c r="A81" i="6"/>
  <c r="G81" i="6" s="1"/>
  <c r="B80" i="6"/>
  <c r="A80" i="6"/>
  <c r="B79" i="6"/>
  <c r="A79" i="6"/>
  <c r="G79" i="6" s="1"/>
  <c r="B78" i="6"/>
  <c r="A78" i="6"/>
  <c r="G78" i="6" s="1"/>
  <c r="B77" i="6"/>
  <c r="A77" i="6"/>
  <c r="G77" i="6" s="1"/>
  <c r="B76" i="6"/>
  <c r="A76" i="6"/>
  <c r="G76" i="6" s="1"/>
  <c r="B75" i="6"/>
  <c r="A75" i="6"/>
  <c r="B74" i="6"/>
  <c r="A74" i="6"/>
  <c r="G74" i="6" s="1"/>
  <c r="B73" i="6"/>
  <c r="A73" i="6"/>
  <c r="G73" i="6" s="1"/>
  <c r="B72" i="6"/>
  <c r="A72" i="6"/>
  <c r="G72" i="6" s="1"/>
  <c r="B71" i="6"/>
  <c r="A71" i="6"/>
  <c r="G71" i="6" s="1"/>
  <c r="B70" i="6"/>
  <c r="A70" i="6"/>
  <c r="G70" i="6" s="1"/>
  <c r="B69" i="6"/>
  <c r="A69" i="6"/>
  <c r="G69" i="6" s="1"/>
  <c r="B68" i="6"/>
  <c r="A68" i="6"/>
  <c r="G68" i="6" s="1"/>
  <c r="B67" i="6"/>
  <c r="A67" i="6"/>
  <c r="B66" i="6"/>
  <c r="A66" i="6"/>
  <c r="G66" i="6" s="1"/>
  <c r="B65" i="6"/>
  <c r="A65" i="6"/>
  <c r="G65" i="6" s="1"/>
  <c r="B64" i="6"/>
  <c r="A64" i="6"/>
  <c r="B63" i="6"/>
  <c r="A63" i="6"/>
  <c r="G63" i="6" s="1"/>
  <c r="B62" i="6"/>
  <c r="A62" i="6"/>
  <c r="G62" i="6" s="1"/>
  <c r="B61" i="6"/>
  <c r="A61" i="6"/>
  <c r="G61" i="6" s="1"/>
  <c r="B60" i="6"/>
  <c r="A60" i="6"/>
  <c r="G60" i="6" s="1"/>
  <c r="B59" i="6"/>
  <c r="A59" i="6"/>
  <c r="B58" i="6"/>
  <c r="A58" i="6"/>
  <c r="G58" i="6" s="1"/>
  <c r="B57" i="6"/>
  <c r="A57" i="6"/>
  <c r="G57" i="6" s="1"/>
  <c r="B56" i="6"/>
  <c r="A56" i="6"/>
  <c r="B55" i="6"/>
  <c r="A55" i="6"/>
  <c r="G55" i="6" s="1"/>
  <c r="B54" i="6"/>
  <c r="A54" i="6"/>
  <c r="B53" i="6"/>
  <c r="A53" i="6"/>
  <c r="G53" i="6" s="1"/>
  <c r="B52" i="6"/>
  <c r="A52" i="6"/>
  <c r="G52" i="6" s="1"/>
  <c r="B51" i="6"/>
  <c r="A51" i="6"/>
  <c r="G51" i="6" s="1"/>
  <c r="B50" i="6"/>
  <c r="A50" i="6"/>
  <c r="B49" i="6"/>
  <c r="A49" i="6"/>
  <c r="G49" i="6" s="1"/>
  <c r="B48" i="6"/>
  <c r="A48" i="6"/>
  <c r="B47" i="6"/>
  <c r="A47" i="6"/>
  <c r="G47" i="6" s="1"/>
  <c r="G46" i="6"/>
  <c r="B46" i="6"/>
  <c r="A46" i="6"/>
  <c r="B45" i="6"/>
  <c r="A45" i="6"/>
  <c r="B44" i="6"/>
  <c r="A44" i="6"/>
  <c r="B43" i="6"/>
  <c r="A43" i="6"/>
  <c r="B42" i="6"/>
  <c r="A42" i="6"/>
  <c r="G42" i="6" s="1"/>
  <c r="B41" i="6"/>
  <c r="A41" i="6"/>
  <c r="G41" i="6" s="1"/>
  <c r="B40" i="6"/>
  <c r="A40" i="6"/>
  <c r="G40" i="6" s="1"/>
  <c r="B39" i="6"/>
  <c r="A39" i="6"/>
  <c r="G39" i="6" s="1"/>
  <c r="B38" i="6"/>
  <c r="A38" i="6"/>
  <c r="G38" i="6" s="1"/>
  <c r="B37" i="6"/>
  <c r="A37" i="6"/>
  <c r="G37" i="6" s="1"/>
  <c r="B36" i="6"/>
  <c r="A36" i="6"/>
  <c r="G36" i="6" s="1"/>
  <c r="B35" i="6"/>
  <c r="A35" i="6"/>
  <c r="G35" i="6" s="1"/>
  <c r="B34" i="6"/>
  <c r="A34" i="6"/>
  <c r="B33" i="6"/>
  <c r="A33" i="6"/>
  <c r="G33" i="6" s="1"/>
  <c r="B32" i="6"/>
  <c r="A32" i="6"/>
  <c r="G32" i="6" s="1"/>
  <c r="B31" i="6"/>
  <c r="A31" i="6"/>
  <c r="G31" i="6" s="1"/>
  <c r="B30" i="6"/>
  <c r="A30" i="6"/>
  <c r="G30" i="6" s="1"/>
  <c r="B29" i="6"/>
  <c r="A29" i="6"/>
  <c r="G29" i="6" s="1"/>
  <c r="B28" i="6"/>
  <c r="A28" i="6"/>
  <c r="G28" i="6" s="1"/>
  <c r="B27" i="6"/>
  <c r="A27" i="6"/>
  <c r="G27" i="6" s="1"/>
  <c r="B26" i="6"/>
  <c r="A26" i="6"/>
  <c r="G26" i="6" s="1"/>
  <c r="B25" i="6"/>
  <c r="A25" i="6"/>
  <c r="G25" i="6" s="1"/>
  <c r="B24" i="6"/>
  <c r="A24" i="6"/>
  <c r="G24" i="6" s="1"/>
  <c r="B23" i="6"/>
  <c r="A23" i="6"/>
  <c r="G23" i="6" s="1"/>
  <c r="B22" i="6"/>
  <c r="A22" i="6"/>
  <c r="B21" i="6"/>
  <c r="A21" i="6"/>
  <c r="G21" i="6" s="1"/>
  <c r="B20" i="6"/>
  <c r="A20" i="6"/>
  <c r="G20" i="6" s="1"/>
  <c r="B19" i="6"/>
  <c r="A19" i="6"/>
  <c r="G19" i="6" s="1"/>
  <c r="B18" i="6"/>
  <c r="A18" i="6"/>
  <c r="C18" i="6" s="1"/>
  <c r="E18" i="6" s="1"/>
  <c r="B17" i="6"/>
  <c r="A17" i="6"/>
  <c r="G17" i="6" s="1"/>
  <c r="B16" i="6"/>
  <c r="A16" i="6"/>
  <c r="B15" i="6"/>
  <c r="A15" i="6"/>
  <c r="G15" i="6" s="1"/>
  <c r="B14" i="6"/>
  <c r="A14" i="6"/>
  <c r="G14" i="6" s="1"/>
  <c r="B13" i="6"/>
  <c r="A13" i="6"/>
  <c r="B12" i="6"/>
  <c r="A12" i="6"/>
  <c r="B11" i="6"/>
  <c r="A11" i="6"/>
  <c r="B10" i="6"/>
  <c r="A10" i="6"/>
  <c r="G10" i="6" s="1"/>
  <c r="B9" i="6"/>
  <c r="A9" i="6"/>
  <c r="B8" i="6"/>
  <c r="A8" i="6"/>
  <c r="G8" i="6" s="1"/>
  <c r="B7" i="6"/>
  <c r="A7" i="6"/>
  <c r="G7" i="6" s="1"/>
  <c r="B6" i="6"/>
  <c r="A6" i="6"/>
  <c r="G6" i="6" s="1"/>
  <c r="B5" i="6"/>
  <c r="A5" i="6"/>
  <c r="B4" i="6"/>
  <c r="A4" i="6"/>
  <c r="G4" i="6" s="1"/>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S269" i="6" s="1"/>
  <c r="AH269" i="6" s="1"/>
  <c r="I269" i="5"/>
  <c r="I268" i="5"/>
  <c r="I267" i="5"/>
  <c r="S266" i="6" s="1"/>
  <c r="AH266" i="6" s="1"/>
  <c r="I266" i="5"/>
  <c r="I265" i="5"/>
  <c r="I264" i="5"/>
  <c r="I263" i="5"/>
  <c r="I262" i="5"/>
  <c r="S261" i="6" s="1"/>
  <c r="AH261" i="6" s="1"/>
  <c r="I261" i="5"/>
  <c r="I260" i="5"/>
  <c r="I259" i="5"/>
  <c r="I258" i="5"/>
  <c r="I257" i="5"/>
  <c r="I256" i="5"/>
  <c r="I255" i="5"/>
  <c r="I254" i="5"/>
  <c r="I253" i="5"/>
  <c r="I252" i="5"/>
  <c r="I251" i="5"/>
  <c r="S250" i="6" s="1"/>
  <c r="AH250" i="6" s="1"/>
  <c r="I250" i="5"/>
  <c r="I249" i="5"/>
  <c r="I248" i="5"/>
  <c r="I247" i="5"/>
  <c r="I246" i="5"/>
  <c r="I245" i="5"/>
  <c r="I244" i="5"/>
  <c r="I243" i="5"/>
  <c r="I242" i="5"/>
  <c r="I241" i="5"/>
  <c r="I240" i="5"/>
  <c r="I239" i="5"/>
  <c r="I238" i="5"/>
  <c r="I237" i="5"/>
  <c r="I236" i="5"/>
  <c r="I235" i="5"/>
  <c r="S234" i="6" s="1"/>
  <c r="AH234" i="6" s="1"/>
  <c r="I234" i="5"/>
  <c r="I233" i="5"/>
  <c r="I232" i="5"/>
  <c r="I231" i="5"/>
  <c r="I230" i="5"/>
  <c r="I229" i="5"/>
  <c r="I228" i="5"/>
  <c r="I227" i="5"/>
  <c r="I226" i="5"/>
  <c r="I225" i="5"/>
  <c r="I224" i="5"/>
  <c r="I223" i="5"/>
  <c r="I222" i="5"/>
  <c r="S221" i="6" s="1"/>
  <c r="AH221" i="6" s="1"/>
  <c r="I221" i="5"/>
  <c r="I220" i="5"/>
  <c r="I219" i="5"/>
  <c r="S218" i="6" s="1"/>
  <c r="AH218" i="6" s="1"/>
  <c r="I218" i="5"/>
  <c r="I217" i="5"/>
  <c r="I216" i="5"/>
  <c r="I215" i="5"/>
  <c r="I214" i="5"/>
  <c r="I213" i="5"/>
  <c r="I212" i="5"/>
  <c r="I211" i="5"/>
  <c r="I210" i="5"/>
  <c r="I209" i="5"/>
  <c r="I208" i="5"/>
  <c r="I207" i="5"/>
  <c r="I206" i="5"/>
  <c r="S205" i="6" s="1"/>
  <c r="AH205" i="6" s="1"/>
  <c r="I205" i="5"/>
  <c r="I204" i="5"/>
  <c r="I203" i="5"/>
  <c r="S202" i="6" s="1"/>
  <c r="AH202" i="6" s="1"/>
  <c r="I202" i="5"/>
  <c r="I201" i="5"/>
  <c r="I200" i="5"/>
  <c r="I199" i="5"/>
  <c r="I198" i="5"/>
  <c r="I197" i="5"/>
  <c r="I196" i="5"/>
  <c r="I195" i="5"/>
  <c r="I194" i="5"/>
  <c r="I193" i="5"/>
  <c r="I192" i="5"/>
  <c r="I191" i="5"/>
  <c r="I190" i="5"/>
  <c r="S189" i="6" s="1"/>
  <c r="AH189" i="6" s="1"/>
  <c r="I189" i="5"/>
  <c r="I188" i="5"/>
  <c r="I187" i="5"/>
  <c r="I186" i="5"/>
  <c r="I185" i="5"/>
  <c r="I184" i="5"/>
  <c r="I183" i="5"/>
  <c r="I182" i="5"/>
  <c r="I181" i="5"/>
  <c r="I180" i="5"/>
  <c r="I179" i="5"/>
  <c r="I178" i="5"/>
  <c r="I177" i="5"/>
  <c r="I176" i="5"/>
  <c r="I175" i="5"/>
  <c r="I174" i="5"/>
  <c r="S173" i="6" s="1"/>
  <c r="AH173" i="6" s="1"/>
  <c r="I173" i="5"/>
  <c r="I172" i="5"/>
  <c r="I171" i="5"/>
  <c r="S170" i="6" s="1"/>
  <c r="AH170" i="6" s="1"/>
  <c r="I170" i="5"/>
  <c r="I169" i="5"/>
  <c r="I168" i="5"/>
  <c r="I167" i="5"/>
  <c r="I166" i="5"/>
  <c r="I165" i="5"/>
  <c r="I164" i="5"/>
  <c r="I163" i="5"/>
  <c r="I162" i="5"/>
  <c r="I161" i="5"/>
  <c r="I160" i="5"/>
  <c r="I159" i="5"/>
  <c r="I158" i="5"/>
  <c r="S157" i="6" s="1"/>
  <c r="AH157" i="6" s="1"/>
  <c r="I157" i="5"/>
  <c r="I156" i="5"/>
  <c r="I155" i="5"/>
  <c r="S154" i="6" s="1"/>
  <c r="AH154" i="6" s="1"/>
  <c r="I154" i="5"/>
  <c r="I153" i="5"/>
  <c r="I152" i="5"/>
  <c r="I151" i="5"/>
  <c r="I150" i="5"/>
  <c r="I149" i="5"/>
  <c r="I148" i="5"/>
  <c r="I147" i="5"/>
  <c r="I146" i="5"/>
  <c r="I145" i="5"/>
  <c r="I144" i="5"/>
  <c r="I143" i="5"/>
  <c r="I142" i="5"/>
  <c r="S141" i="6" s="1"/>
  <c r="AH141" i="6" s="1"/>
  <c r="I141" i="5"/>
  <c r="I140" i="5"/>
  <c r="I139" i="5"/>
  <c r="I138" i="5"/>
  <c r="I137" i="5"/>
  <c r="I136" i="5"/>
  <c r="I135" i="5"/>
  <c r="I134" i="5"/>
  <c r="I133" i="5"/>
  <c r="I132" i="5"/>
  <c r="I131" i="5"/>
  <c r="I130" i="5"/>
  <c r="I129" i="5"/>
  <c r="I128" i="5"/>
  <c r="I127" i="5"/>
  <c r="I126" i="5"/>
  <c r="S125" i="6" s="1"/>
  <c r="AH125" i="6" s="1"/>
  <c r="I125" i="5"/>
  <c r="I124" i="5"/>
  <c r="I123" i="5"/>
  <c r="S122" i="6" s="1"/>
  <c r="AH122" i="6" s="1"/>
  <c r="I122" i="5"/>
  <c r="I121" i="5"/>
  <c r="S120" i="6" s="1"/>
  <c r="AH120" i="6" s="1"/>
  <c r="I120" i="5"/>
  <c r="I119" i="5"/>
  <c r="I118" i="5"/>
  <c r="S117" i="6" s="1"/>
  <c r="AH117" i="6" s="1"/>
  <c r="I117" i="5"/>
  <c r="I116" i="5"/>
  <c r="I115" i="5"/>
  <c r="I114" i="5"/>
  <c r="I113" i="5"/>
  <c r="I112" i="5"/>
  <c r="I111" i="5"/>
  <c r="I110" i="5"/>
  <c r="S109" i="6" s="1"/>
  <c r="AH109" i="6" s="1"/>
  <c r="I109" i="5"/>
  <c r="I108" i="5"/>
  <c r="I107" i="5"/>
  <c r="S106" i="6" s="1"/>
  <c r="AH106" i="6" s="1"/>
  <c r="I106" i="5"/>
  <c r="I105" i="5"/>
  <c r="S104" i="6" s="1"/>
  <c r="AH104" i="6" s="1"/>
  <c r="I104" i="5"/>
  <c r="I103" i="5"/>
  <c r="I102" i="5"/>
  <c r="I101" i="5"/>
  <c r="I100" i="5"/>
  <c r="I99" i="5"/>
  <c r="I98" i="5"/>
  <c r="I97" i="5"/>
  <c r="I96" i="5"/>
  <c r="I95" i="5"/>
  <c r="I94" i="5"/>
  <c r="I93" i="5"/>
  <c r="I92" i="5"/>
  <c r="I91" i="5"/>
  <c r="S90" i="6" s="1"/>
  <c r="AH90" i="6" s="1"/>
  <c r="I90" i="5"/>
  <c r="I89" i="5"/>
  <c r="I88" i="5"/>
  <c r="I87" i="5"/>
  <c r="I86" i="5"/>
  <c r="I85" i="5"/>
  <c r="I84" i="5"/>
  <c r="I83" i="5"/>
  <c r="I82" i="5"/>
  <c r="I81" i="5"/>
  <c r="I80" i="5"/>
  <c r="I79" i="5"/>
  <c r="I78" i="5"/>
  <c r="I77" i="5"/>
  <c r="I76" i="5"/>
  <c r="I75" i="5"/>
  <c r="S74" i="6" s="1"/>
  <c r="AH74" i="6" s="1"/>
  <c r="I74" i="5"/>
  <c r="I73" i="5"/>
  <c r="I72" i="5"/>
  <c r="I71" i="5"/>
  <c r="I70" i="5"/>
  <c r="I69" i="5"/>
  <c r="I68" i="5"/>
  <c r="I67" i="5"/>
  <c r="I66" i="5"/>
  <c r="I65" i="5"/>
  <c r="I64" i="5"/>
  <c r="I63" i="5"/>
  <c r="I62" i="5"/>
  <c r="S61" i="6" s="1"/>
  <c r="AH61" i="6" s="1"/>
  <c r="I61" i="5"/>
  <c r="I60" i="5"/>
  <c r="I59" i="5"/>
  <c r="S58" i="6" s="1"/>
  <c r="AH58" i="6" s="1"/>
  <c r="I58" i="5"/>
  <c r="I57" i="5"/>
  <c r="S56" i="6" s="1"/>
  <c r="AH56" i="6" s="1"/>
  <c r="I56" i="5"/>
  <c r="I55" i="5"/>
  <c r="I54" i="5"/>
  <c r="S53" i="6" s="1"/>
  <c r="AH53" i="6" s="1"/>
  <c r="I53" i="5"/>
  <c r="I52" i="5"/>
  <c r="S51" i="6" s="1"/>
  <c r="AH51" i="6" s="1"/>
  <c r="I51" i="5"/>
  <c r="I50" i="5"/>
  <c r="I49" i="5"/>
  <c r="I48" i="5"/>
  <c r="I47" i="5"/>
  <c r="I46" i="5"/>
  <c r="S45" i="6" s="1"/>
  <c r="AH45" i="6" s="1"/>
  <c r="I45" i="5"/>
  <c r="I44" i="5"/>
  <c r="I43" i="5"/>
  <c r="S42" i="6" s="1"/>
  <c r="AH42" i="6" s="1"/>
  <c r="I42" i="5"/>
  <c r="I41" i="5"/>
  <c r="S40" i="6" s="1"/>
  <c r="AH40" i="6" s="1"/>
  <c r="I40" i="5"/>
  <c r="I39" i="5"/>
  <c r="I38" i="5"/>
  <c r="S37" i="6" s="1"/>
  <c r="AH37" i="6" s="1"/>
  <c r="I37" i="5"/>
  <c r="I36" i="5"/>
  <c r="I35" i="5"/>
  <c r="I34" i="5"/>
  <c r="I33" i="5"/>
  <c r="I32" i="5"/>
  <c r="I31" i="5"/>
  <c r="I30" i="5"/>
  <c r="I29" i="5"/>
  <c r="I28" i="5"/>
  <c r="I27" i="5"/>
  <c r="I26" i="5"/>
  <c r="I25" i="5"/>
  <c r="S24" i="6" s="1"/>
  <c r="AH24" i="6" s="1"/>
  <c r="I24" i="5"/>
  <c r="I23" i="5"/>
  <c r="I22" i="5"/>
  <c r="I21" i="5"/>
  <c r="I20" i="5"/>
  <c r="I19" i="5"/>
  <c r="I18" i="5"/>
  <c r="I17" i="5"/>
  <c r="I16" i="5"/>
  <c r="I15" i="5"/>
  <c r="I14" i="5"/>
  <c r="I13" i="5"/>
  <c r="I12" i="5"/>
  <c r="I11" i="5"/>
  <c r="I10" i="5"/>
  <c r="I9" i="5"/>
  <c r="S8" i="6" s="1"/>
  <c r="AH8" i="6" s="1"/>
  <c r="I8" i="5"/>
  <c r="I7" i="5"/>
  <c r="I6" i="5"/>
  <c r="I5" i="5"/>
  <c r="J4" i="7"/>
  <c r="G4" i="7"/>
  <c r="D4" i="7"/>
  <c r="C745" i="6" l="1"/>
  <c r="E745" i="6" s="1"/>
  <c r="C1269" i="6"/>
  <c r="E1269" i="6" s="1"/>
  <c r="C2221" i="6"/>
  <c r="C1448" i="6"/>
  <c r="C548" i="6"/>
  <c r="C635" i="6"/>
  <c r="E635" i="6" s="1"/>
  <c r="C1778" i="6"/>
  <c r="C2073" i="6"/>
  <c r="C190" i="6"/>
  <c r="C3273" i="6"/>
  <c r="C3414" i="6"/>
  <c r="C303" i="6"/>
  <c r="E303" i="6" s="1"/>
  <c r="C638" i="6"/>
  <c r="E638" i="6" s="1"/>
  <c r="C972" i="6"/>
  <c r="C3163" i="6"/>
  <c r="C3194" i="6"/>
  <c r="C3274" i="6"/>
  <c r="C3415" i="6"/>
  <c r="C1194" i="6"/>
  <c r="C1037" i="6"/>
  <c r="E1037" i="6" s="1"/>
  <c r="C2718" i="6"/>
  <c r="C3417" i="6"/>
  <c r="C1545" i="6"/>
  <c r="E1545" i="6" s="1"/>
  <c r="C3544" i="6"/>
  <c r="C737" i="6"/>
  <c r="C1133" i="6"/>
  <c r="E1133" i="6" s="1"/>
  <c r="F1133" i="6" s="1"/>
  <c r="C1912" i="6"/>
  <c r="C2991" i="6"/>
  <c r="C1294" i="6"/>
  <c r="E1294" i="6" s="1"/>
  <c r="C3040" i="6"/>
  <c r="C2058" i="6"/>
  <c r="C741" i="6"/>
  <c r="E741" i="6" s="1"/>
  <c r="C949" i="6"/>
  <c r="E949" i="6" s="1"/>
  <c r="C907" i="6"/>
  <c r="E907" i="6" s="1"/>
  <c r="C472" i="6"/>
  <c r="E472" i="6" s="1"/>
  <c r="C536" i="6"/>
  <c r="E536" i="6" s="1"/>
  <c r="C1273" i="6"/>
  <c r="E1273" i="6" s="1"/>
  <c r="C1601" i="6"/>
  <c r="C3066" i="6"/>
  <c r="C3272" i="6"/>
  <c r="C3553" i="6"/>
  <c r="E694" i="6"/>
  <c r="E1194" i="6"/>
  <c r="C2170" i="6"/>
  <c r="C117" i="6"/>
  <c r="E117" i="6" s="1"/>
  <c r="C127" i="6"/>
  <c r="E127" i="6" s="1"/>
  <c r="C820" i="6"/>
  <c r="E820" i="6" s="1"/>
  <c r="C1023" i="6"/>
  <c r="E1023" i="6" s="1"/>
  <c r="C1242" i="6"/>
  <c r="C2656" i="6"/>
  <c r="C3413" i="6"/>
  <c r="E159" i="6"/>
  <c r="C379" i="6"/>
  <c r="E379" i="6" s="1"/>
  <c r="E190" i="6"/>
  <c r="C554" i="6"/>
  <c r="E554" i="6" s="1"/>
  <c r="E1588" i="6"/>
  <c r="C2973" i="6"/>
  <c r="E491" i="6"/>
  <c r="E1873" i="6"/>
  <c r="C891" i="6"/>
  <c r="E891" i="6" s="1"/>
  <c r="C1250" i="6"/>
  <c r="E1250" i="6" s="1"/>
  <c r="C1501" i="6"/>
  <c r="E1501" i="6" s="1"/>
  <c r="E1448" i="6"/>
  <c r="C176" i="6"/>
  <c r="E176" i="6" s="1"/>
  <c r="C191" i="6"/>
  <c r="E191" i="6" s="1"/>
  <c r="C665" i="6"/>
  <c r="E665" i="6" s="1"/>
  <c r="C1292" i="6"/>
  <c r="E1292" i="6" s="1"/>
  <c r="C1433" i="6"/>
  <c r="E1433" i="6" s="1"/>
  <c r="C1919" i="6"/>
  <c r="E524" i="6"/>
  <c r="E1372" i="6"/>
  <c r="C3322" i="6"/>
  <c r="C2205" i="6"/>
  <c r="C2502" i="6"/>
  <c r="C2659" i="6"/>
  <c r="C3086" i="6"/>
  <c r="C3118" i="6"/>
  <c r="C3401" i="6"/>
  <c r="C3526" i="6"/>
  <c r="C2881" i="6"/>
  <c r="C3355" i="6"/>
  <c r="J1174" i="3"/>
  <c r="D1173" i="6" s="1"/>
  <c r="C274" i="6"/>
  <c r="E274" i="6" s="1"/>
  <c r="C574" i="6"/>
  <c r="E574" i="6" s="1"/>
  <c r="C699" i="6"/>
  <c r="E699" i="6" s="1"/>
  <c r="C731" i="6"/>
  <c r="E731" i="6" s="1"/>
  <c r="C966" i="6"/>
  <c r="E966" i="6" s="1"/>
  <c r="C2191" i="6"/>
  <c r="C3215" i="6"/>
  <c r="J1601" i="3"/>
  <c r="D1600" i="6" s="1"/>
  <c r="C3325" i="6"/>
  <c r="C2208" i="6"/>
  <c r="C386" i="6"/>
  <c r="E386" i="6" s="1"/>
  <c r="C1107" i="6"/>
  <c r="E1107" i="6" s="1"/>
  <c r="C1218" i="6"/>
  <c r="E1218" i="6" s="1"/>
  <c r="C1407" i="6"/>
  <c r="E1407" i="6" s="1"/>
  <c r="C1484" i="6"/>
  <c r="C2460" i="6"/>
  <c r="C3185" i="6"/>
  <c r="C1784" i="6"/>
  <c r="E1784" i="6" s="1"/>
  <c r="C1910" i="6"/>
  <c r="E1910" i="6" s="1"/>
  <c r="C2290" i="6"/>
  <c r="C2320" i="6"/>
  <c r="C2949" i="6"/>
  <c r="C1173" i="6"/>
  <c r="E1173" i="6" s="1"/>
  <c r="C2352" i="6"/>
  <c r="C2745" i="6"/>
  <c r="C3360" i="6"/>
  <c r="C595" i="6"/>
  <c r="E595" i="6" s="1"/>
  <c r="C1174" i="6"/>
  <c r="E1174" i="6" s="1"/>
  <c r="C3221" i="6"/>
  <c r="E972" i="6"/>
  <c r="C2417" i="6"/>
  <c r="C373" i="6"/>
  <c r="E373" i="6" s="1"/>
  <c r="E737" i="6"/>
  <c r="C549" i="6"/>
  <c r="E549" i="6" s="1"/>
  <c r="C581" i="6"/>
  <c r="E581" i="6" s="1"/>
  <c r="C690" i="6"/>
  <c r="E690" i="6" s="1"/>
  <c r="C2637" i="6"/>
  <c r="E2637" i="6" s="1"/>
  <c r="C3095" i="6"/>
  <c r="C3424" i="6"/>
  <c r="C3581" i="6"/>
  <c r="C673" i="6"/>
  <c r="E673" i="6" s="1"/>
  <c r="E548" i="6"/>
  <c r="C13" i="6"/>
  <c r="E13" i="6" s="1"/>
  <c r="C597" i="6"/>
  <c r="E597" i="6" s="1"/>
  <c r="E1207" i="6"/>
  <c r="C1474" i="6"/>
  <c r="E1474" i="6" s="1"/>
  <c r="C1693" i="6"/>
  <c r="E1693" i="6" s="1"/>
  <c r="C1757" i="6"/>
  <c r="E1757" i="6" s="1"/>
  <c r="C3488" i="6"/>
  <c r="C211" i="6"/>
  <c r="E211" i="6" s="1"/>
  <c r="C1519" i="6"/>
  <c r="E1519" i="6" s="1"/>
  <c r="E582" i="6"/>
  <c r="C2497" i="6"/>
  <c r="C477" i="6"/>
  <c r="E477" i="6" s="1"/>
  <c r="C809" i="6"/>
  <c r="E809" i="6" s="1"/>
  <c r="E598" i="6"/>
  <c r="C1789" i="6"/>
  <c r="E2058" i="6"/>
  <c r="C94" i="6"/>
  <c r="E94" i="6" s="1"/>
  <c r="C251" i="6"/>
  <c r="E251" i="6" s="1"/>
  <c r="C567" i="6"/>
  <c r="E567" i="6" s="1"/>
  <c r="C944" i="6"/>
  <c r="E944" i="6" s="1"/>
  <c r="C1694" i="6"/>
  <c r="C2607" i="6"/>
  <c r="J3542" i="3"/>
  <c r="D3541" i="6" s="1"/>
  <c r="J3541" i="3"/>
  <c r="D3540" i="6" s="1"/>
  <c r="J3234" i="3"/>
  <c r="D3233" i="6" s="1"/>
  <c r="J3088" i="3"/>
  <c r="D3087" i="6" s="1"/>
  <c r="J2459" i="3"/>
  <c r="D2458" i="6" s="1"/>
  <c r="J2046" i="3"/>
  <c r="D2045" i="6" s="1"/>
  <c r="J2043" i="3"/>
  <c r="D2042" i="6" s="1"/>
  <c r="J2019" i="3"/>
  <c r="D2018" i="6" s="1"/>
  <c r="J2018" i="3"/>
  <c r="D2017" i="6" s="1"/>
  <c r="J2149" i="3"/>
  <c r="D2148" i="6" s="1"/>
  <c r="J2085" i="3"/>
  <c r="D2084" i="6" s="1"/>
  <c r="J2012" i="3"/>
  <c r="D2011" i="6" s="1"/>
  <c r="J1784" i="3"/>
  <c r="D1783" i="6" s="1"/>
  <c r="J1742" i="3"/>
  <c r="D1741" i="6" s="1"/>
  <c r="J1606" i="3"/>
  <c r="D1605" i="6" s="1"/>
  <c r="J2914" i="3"/>
  <c r="D2913" i="6" s="1"/>
  <c r="J2691" i="3"/>
  <c r="D2690" i="6" s="1"/>
  <c r="J2686" i="3"/>
  <c r="D2685" i="6" s="1"/>
  <c r="J2622" i="3"/>
  <c r="D2621" i="6" s="1"/>
  <c r="J416" i="3"/>
  <c r="D415" i="6" s="1"/>
  <c r="J1299" i="3"/>
  <c r="D1298" i="6" s="1"/>
  <c r="J779" i="3"/>
  <c r="D778" i="6" s="1"/>
  <c r="J11" i="3"/>
  <c r="D10" i="6" s="1"/>
  <c r="J807" i="3"/>
  <c r="D806" i="6" s="1"/>
  <c r="J1386" i="3"/>
  <c r="D1385" i="6" s="1"/>
  <c r="J406" i="3"/>
  <c r="D405" i="6" s="1"/>
  <c r="J1409" i="3"/>
  <c r="D1408" i="6" s="1"/>
  <c r="J1161" i="3"/>
  <c r="J399" i="3"/>
  <c r="D398" i="6" s="1"/>
  <c r="J680" i="3"/>
  <c r="D679" i="6" s="1"/>
  <c r="J366" i="3"/>
  <c r="D365" i="6" s="1"/>
  <c r="J1159" i="3"/>
  <c r="J302" i="3"/>
  <c r="D301" i="6" s="1"/>
  <c r="J1157" i="3"/>
  <c r="J773" i="3"/>
  <c r="D772" i="6" s="1"/>
  <c r="C132" i="6"/>
  <c r="E132" i="6" s="1"/>
  <c r="C721" i="6"/>
  <c r="E721" i="6" s="1"/>
  <c r="C959" i="6"/>
  <c r="E959" i="6" s="1"/>
  <c r="C367" i="6"/>
  <c r="E367" i="6" s="1"/>
  <c r="C1354" i="6"/>
  <c r="E1354" i="6" s="1"/>
  <c r="C1290" i="6"/>
  <c r="E1290" i="6" s="1"/>
  <c r="C1010" i="6"/>
  <c r="E1010" i="6" s="1"/>
  <c r="G263" i="6"/>
  <c r="C263" i="6"/>
  <c r="E263" i="6" s="1"/>
  <c r="C551" i="6"/>
  <c r="E551" i="6" s="1"/>
  <c r="C677" i="6"/>
  <c r="E677" i="6" s="1"/>
  <c r="G1994" i="6"/>
  <c r="C1994" i="6"/>
  <c r="E1994" i="6" s="1"/>
  <c r="G787" i="6"/>
  <c r="C787" i="6"/>
  <c r="E787" i="6" s="1"/>
  <c r="C467" i="6"/>
  <c r="E467" i="6" s="1"/>
  <c r="C916" i="6"/>
  <c r="E916" i="6" s="1"/>
  <c r="C607" i="6"/>
  <c r="E607" i="6" s="1"/>
  <c r="C740" i="6"/>
  <c r="E740" i="6" s="1"/>
  <c r="C954" i="6"/>
  <c r="E954" i="6" s="1"/>
  <c r="C361" i="6"/>
  <c r="E361" i="6" s="1"/>
  <c r="C682" i="6"/>
  <c r="E682" i="6" s="1"/>
  <c r="C969" i="6"/>
  <c r="E969" i="6" s="1"/>
  <c r="C155" i="6"/>
  <c r="E155" i="6" s="1"/>
  <c r="G143" i="6"/>
  <c r="C143" i="6"/>
  <c r="E143" i="6" s="1"/>
  <c r="C82" i="6"/>
  <c r="E82" i="6" s="1"/>
  <c r="C229" i="6"/>
  <c r="E229" i="6" s="1"/>
  <c r="C648" i="6"/>
  <c r="E648" i="6" s="1"/>
  <c r="G1586" i="6"/>
  <c r="C1586" i="6"/>
  <c r="E1586" i="6" s="1"/>
  <c r="C1077" i="6"/>
  <c r="E1077" i="6" s="1"/>
  <c r="E2205" i="6"/>
  <c r="E2290" i="6"/>
  <c r="C788" i="6"/>
  <c r="E788" i="6" s="1"/>
  <c r="C385" i="6"/>
  <c r="E385" i="6" s="1"/>
  <c r="C543" i="6"/>
  <c r="E543" i="6" s="1"/>
  <c r="E2450" i="6"/>
  <c r="C33" i="6"/>
  <c r="E33" i="6" s="1"/>
  <c r="C87" i="6"/>
  <c r="E87" i="6" s="1"/>
  <c r="C140" i="6"/>
  <c r="E140" i="6" s="1"/>
  <c r="C1057" i="6"/>
  <c r="E1057" i="6" s="1"/>
  <c r="C1451" i="6"/>
  <c r="E1451" i="6" s="1"/>
  <c r="E3185" i="6"/>
  <c r="C1110" i="6"/>
  <c r="E1110" i="6" s="1"/>
  <c r="E1242" i="6"/>
  <c r="E1912" i="6"/>
  <c r="E2352" i="6"/>
  <c r="C45" i="6"/>
  <c r="E45" i="6" s="1"/>
  <c r="C354" i="6"/>
  <c r="E354" i="6" s="1"/>
  <c r="C580" i="6"/>
  <c r="E580" i="6" s="1"/>
  <c r="C822" i="6"/>
  <c r="E822" i="6" s="1"/>
  <c r="C1089" i="6"/>
  <c r="E1089" i="6" s="1"/>
  <c r="C1100" i="6"/>
  <c r="E1100" i="6" s="1"/>
  <c r="C1390" i="6"/>
  <c r="E1390" i="6" s="1"/>
  <c r="E1694" i="6"/>
  <c r="E1484" i="6"/>
  <c r="E2502" i="6"/>
  <c r="C2602" i="6"/>
  <c r="E2602" i="6" s="1"/>
  <c r="C67" i="6"/>
  <c r="E67" i="6" s="1"/>
  <c r="C686" i="6"/>
  <c r="E686" i="6" s="1"/>
  <c r="C855" i="6"/>
  <c r="E855" i="6" s="1"/>
  <c r="C388" i="6"/>
  <c r="E388" i="6" s="1"/>
  <c r="C2184" i="6"/>
  <c r="E2184" i="6" s="1"/>
  <c r="C1464" i="6"/>
  <c r="E1464" i="6" s="1"/>
  <c r="E2677" i="6"/>
  <c r="C2330" i="6"/>
  <c r="E2330" i="6" s="1"/>
  <c r="C2758" i="6"/>
  <c r="E2758" i="6" s="1"/>
  <c r="C547" i="6"/>
  <c r="E547" i="6" s="1"/>
  <c r="C762" i="6"/>
  <c r="E762" i="6" s="1"/>
  <c r="C955" i="6"/>
  <c r="E955" i="6" s="1"/>
  <c r="C1607" i="6"/>
  <c r="E1607" i="6" s="1"/>
  <c r="C2186" i="6"/>
  <c r="E2186" i="6" s="1"/>
  <c r="C2308" i="6"/>
  <c r="E2308" i="6" s="1"/>
  <c r="C2554" i="6"/>
  <c r="E2554" i="6" s="1"/>
  <c r="E2718" i="6"/>
  <c r="E2745" i="6"/>
  <c r="G1710" i="6"/>
  <c r="C1710" i="6"/>
  <c r="E1710" i="6" s="1"/>
  <c r="C2015" i="6"/>
  <c r="E2015" i="6" s="1"/>
  <c r="E2320" i="6"/>
  <c r="C2102" i="6"/>
  <c r="E2102" i="6" s="1"/>
  <c r="C2152" i="6"/>
  <c r="E2152" i="6" s="1"/>
  <c r="C1761" i="6"/>
  <c r="E1761" i="6" s="1"/>
  <c r="E2656" i="6"/>
  <c r="C1643" i="6"/>
  <c r="E1643" i="6" s="1"/>
  <c r="C1724" i="6"/>
  <c r="E1724" i="6" s="1"/>
  <c r="C2446" i="6"/>
  <c r="E2446" i="6" s="1"/>
  <c r="E2790" i="6"/>
  <c r="C2521" i="6"/>
  <c r="E2521" i="6" s="1"/>
  <c r="C1667" i="6"/>
  <c r="E1667" i="6" s="1"/>
  <c r="E2251" i="6"/>
  <c r="E2991" i="6"/>
  <c r="C640" i="6"/>
  <c r="E640" i="6" s="1"/>
  <c r="C829" i="6"/>
  <c r="E829" i="6" s="1"/>
  <c r="C1703" i="6"/>
  <c r="E1703" i="6" s="1"/>
  <c r="C1970" i="6"/>
  <c r="E1970" i="6" s="1"/>
  <c r="C2069" i="6"/>
  <c r="E2069" i="6" s="1"/>
  <c r="E1601" i="6"/>
  <c r="E1778" i="6"/>
  <c r="E1789" i="6"/>
  <c r="C767" i="6"/>
  <c r="E767" i="6" s="1"/>
  <c r="C877" i="6"/>
  <c r="E877" i="6" s="1"/>
  <c r="C1559" i="6"/>
  <c r="E1559" i="6" s="1"/>
  <c r="C1669" i="6"/>
  <c r="E1669" i="6" s="1"/>
  <c r="G1873" i="6"/>
  <c r="E3401" i="6"/>
  <c r="C2395" i="6"/>
  <c r="E2395" i="6" s="1"/>
  <c r="C3159" i="6"/>
  <c r="E3159" i="6" s="1"/>
  <c r="E2607" i="6"/>
  <c r="E3040" i="6"/>
  <c r="E3272" i="6"/>
  <c r="G1503" i="3"/>
  <c r="J1503" i="3" s="1"/>
  <c r="D1502" i="6" s="1"/>
  <c r="G1471" i="3"/>
  <c r="J1471" i="3" s="1"/>
  <c r="D1470" i="6" s="1"/>
  <c r="G1439" i="3"/>
  <c r="J1439" i="3" s="1"/>
  <c r="D1438" i="6" s="1"/>
  <c r="G1407" i="3"/>
  <c r="J1407" i="3" s="1"/>
  <c r="D1406" i="6" s="1"/>
  <c r="G1375" i="3"/>
  <c r="J1375" i="3" s="1"/>
  <c r="D1374" i="6" s="1"/>
  <c r="G1343" i="3"/>
  <c r="J1343" i="3" s="1"/>
  <c r="D1342" i="6" s="1"/>
  <c r="G1311" i="3"/>
  <c r="J1311" i="3" s="1"/>
  <c r="D1310" i="6" s="1"/>
  <c r="G1279" i="3"/>
  <c r="J1279" i="3" s="1"/>
  <c r="D1278" i="6" s="1"/>
  <c r="G1247" i="3"/>
  <c r="J1247" i="3" s="1"/>
  <c r="D1246" i="6" s="1"/>
  <c r="G1215" i="3"/>
  <c r="J1215" i="3" s="1"/>
  <c r="D1214" i="6" s="1"/>
  <c r="G1151" i="3"/>
  <c r="J1151" i="3" s="1"/>
  <c r="D1150" i="6" s="1"/>
  <c r="G1119" i="3"/>
  <c r="J1119" i="3" s="1"/>
  <c r="D1118" i="6" s="1"/>
  <c r="G1087" i="3"/>
  <c r="J1087" i="3" s="1"/>
  <c r="D1086" i="6" s="1"/>
  <c r="G1055" i="3"/>
  <c r="J1055" i="3" s="1"/>
  <c r="D1054" i="6" s="1"/>
  <c r="G1023" i="3"/>
  <c r="J1023" i="3" s="1"/>
  <c r="D1022" i="6" s="1"/>
  <c r="G991" i="3"/>
  <c r="J991" i="3" s="1"/>
  <c r="D990" i="6" s="1"/>
  <c r="G959" i="3"/>
  <c r="J959" i="3" s="1"/>
  <c r="D958" i="6" s="1"/>
  <c r="G927" i="3"/>
  <c r="J927" i="3" s="1"/>
  <c r="D926" i="6" s="1"/>
  <c r="G895" i="3"/>
  <c r="J895" i="3" s="1"/>
  <c r="D894" i="6" s="1"/>
  <c r="G863" i="3"/>
  <c r="J863" i="3" s="1"/>
  <c r="G831" i="3"/>
  <c r="J831" i="3" s="1"/>
  <c r="D830" i="6" s="1"/>
  <c r="J799" i="3"/>
  <c r="D798" i="6" s="1"/>
  <c r="G799" i="3"/>
  <c r="G767" i="3"/>
  <c r="J767" i="3" s="1"/>
  <c r="D766" i="6" s="1"/>
  <c r="G735" i="3"/>
  <c r="J735" i="3" s="1"/>
  <c r="D734" i="6" s="1"/>
  <c r="G703" i="3"/>
  <c r="J703" i="3" s="1"/>
  <c r="D702" i="6" s="1"/>
  <c r="G671" i="3"/>
  <c r="J671" i="3" s="1"/>
  <c r="D670" i="6" s="1"/>
  <c r="G639" i="3"/>
  <c r="J639" i="3" s="1"/>
  <c r="D638" i="6" s="1"/>
  <c r="F638" i="6" s="1"/>
  <c r="G607" i="3"/>
  <c r="J607" i="3" s="1"/>
  <c r="D606" i="6" s="1"/>
  <c r="G575" i="3"/>
  <c r="J575" i="3" s="1"/>
  <c r="D574" i="6" s="1"/>
  <c r="G543" i="3"/>
  <c r="J543" i="3" s="1"/>
  <c r="D542" i="6" s="1"/>
  <c r="G511" i="3"/>
  <c r="J511" i="3" s="1"/>
  <c r="D510" i="6" s="1"/>
  <c r="G479" i="3"/>
  <c r="J479" i="3" s="1"/>
  <c r="D478" i="6" s="1"/>
  <c r="G447" i="3"/>
  <c r="J447" i="3" s="1"/>
  <c r="D446" i="6" s="1"/>
  <c r="G415" i="3"/>
  <c r="J415" i="3" s="1"/>
  <c r="D414" i="6" s="1"/>
  <c r="G383" i="3"/>
  <c r="J383" i="3" s="1"/>
  <c r="D382" i="6" s="1"/>
  <c r="G351" i="3"/>
  <c r="J351" i="3" s="1"/>
  <c r="D350" i="6" s="1"/>
  <c r="G319" i="3"/>
  <c r="J319" i="3" s="1"/>
  <c r="G287" i="3"/>
  <c r="J287" i="3" s="1"/>
  <c r="D286" i="6" s="1"/>
  <c r="G255" i="3"/>
  <c r="J255" i="3" s="1"/>
  <c r="D254" i="6" s="1"/>
  <c r="G223" i="3"/>
  <c r="J223" i="3" s="1"/>
  <c r="D222" i="6" s="1"/>
  <c r="G191" i="3"/>
  <c r="J191" i="3" s="1"/>
  <c r="D190" i="6" s="1"/>
  <c r="F190" i="6" s="1"/>
  <c r="G159" i="3"/>
  <c r="J159" i="3" s="1"/>
  <c r="D158" i="6" s="1"/>
  <c r="G127" i="3"/>
  <c r="J127" i="3" s="1"/>
  <c r="D126" i="6" s="1"/>
  <c r="G95" i="3"/>
  <c r="J95" i="3" s="1"/>
  <c r="D94" i="6" s="1"/>
  <c r="F94" i="6" s="1"/>
  <c r="G63" i="3"/>
  <c r="J63" i="3" s="1"/>
  <c r="D62" i="6" s="1"/>
  <c r="J31" i="3"/>
  <c r="D30" i="6" s="1"/>
  <c r="G31" i="3"/>
  <c r="G2999" i="3"/>
  <c r="J2999" i="3" s="1"/>
  <c r="D2998" i="6" s="1"/>
  <c r="G2967" i="3"/>
  <c r="J2967" i="3" s="1"/>
  <c r="D2966" i="6" s="1"/>
  <c r="G2935" i="3"/>
  <c r="J2935" i="3" s="1"/>
  <c r="D2934" i="6" s="1"/>
  <c r="G2903" i="3"/>
  <c r="J2903" i="3" s="1"/>
  <c r="D2902" i="6" s="1"/>
  <c r="G2871" i="3"/>
  <c r="J2871" i="3" s="1"/>
  <c r="D2870" i="6" s="1"/>
  <c r="G2839" i="3"/>
  <c r="J2839" i="3" s="1"/>
  <c r="D2838" i="6" s="1"/>
  <c r="G2807" i="3"/>
  <c r="J2807" i="3" s="1"/>
  <c r="D2806" i="6" s="1"/>
  <c r="G2775" i="3"/>
  <c r="J2775" i="3" s="1"/>
  <c r="D2774" i="6" s="1"/>
  <c r="G2743" i="3"/>
  <c r="J2743" i="3" s="1"/>
  <c r="D2742" i="6" s="1"/>
  <c r="G2711" i="3"/>
  <c r="J2711" i="3" s="1"/>
  <c r="D2710" i="6" s="1"/>
  <c r="G2679" i="3"/>
  <c r="J2679" i="3" s="1"/>
  <c r="D2678" i="6" s="1"/>
  <c r="G2647" i="3"/>
  <c r="J2647" i="3" s="1"/>
  <c r="D2646" i="6" s="1"/>
  <c r="G2615" i="3"/>
  <c r="J2615" i="3" s="1"/>
  <c r="D2614" i="6" s="1"/>
  <c r="G2583" i="3"/>
  <c r="J2583" i="3" s="1"/>
  <c r="D2582" i="6" s="1"/>
  <c r="G2551" i="3"/>
  <c r="J2551" i="3" s="1"/>
  <c r="D2550" i="6" s="1"/>
  <c r="G2519" i="3"/>
  <c r="J2519" i="3" s="1"/>
  <c r="D2518" i="6" s="1"/>
  <c r="G2487" i="3"/>
  <c r="J2487" i="3" s="1"/>
  <c r="D2486" i="6" s="1"/>
  <c r="G2455" i="3"/>
  <c r="J2455" i="3" s="1"/>
  <c r="D2454" i="6" s="1"/>
  <c r="G2423" i="3"/>
  <c r="J2423" i="3" s="1"/>
  <c r="D2422" i="6" s="1"/>
  <c r="G2391" i="3"/>
  <c r="J2391" i="3" s="1"/>
  <c r="D2390" i="6" s="1"/>
  <c r="G2359" i="3"/>
  <c r="J2359" i="3" s="1"/>
  <c r="D2358" i="6" s="1"/>
  <c r="G2327" i="3"/>
  <c r="J2327" i="3" s="1"/>
  <c r="D2326" i="6" s="1"/>
  <c r="G2295" i="3"/>
  <c r="J2295" i="3" s="1"/>
  <c r="D2294" i="6" s="1"/>
  <c r="G2263" i="3"/>
  <c r="J2263" i="3" s="1"/>
  <c r="D2262" i="6" s="1"/>
  <c r="G2231" i="3"/>
  <c r="J2231" i="3" s="1"/>
  <c r="D2230" i="6" s="1"/>
  <c r="G2199" i="3"/>
  <c r="J2199" i="3" s="1"/>
  <c r="D2198" i="6" s="1"/>
  <c r="G2167" i="3"/>
  <c r="J2167" i="3" s="1"/>
  <c r="D2166" i="6" s="1"/>
  <c r="G2135" i="3"/>
  <c r="J2135" i="3" s="1"/>
  <c r="D2134" i="6" s="1"/>
  <c r="G2103" i="3"/>
  <c r="J2103" i="3" s="1"/>
  <c r="D2102" i="6" s="1"/>
  <c r="F2102" i="6" s="1"/>
  <c r="G2071" i="3"/>
  <c r="J2071" i="3" s="1"/>
  <c r="D2070" i="6" s="1"/>
  <c r="G2039" i="3"/>
  <c r="J2039" i="3" s="1"/>
  <c r="D2038" i="6" s="1"/>
  <c r="G2007" i="3"/>
  <c r="J2007" i="3" s="1"/>
  <c r="D2006" i="6" s="1"/>
  <c r="G1975" i="3"/>
  <c r="J1975" i="3" s="1"/>
  <c r="D1974" i="6" s="1"/>
  <c r="G1943" i="3"/>
  <c r="J1943" i="3" s="1"/>
  <c r="D1942" i="6" s="1"/>
  <c r="G1911" i="3"/>
  <c r="J1911" i="3" s="1"/>
  <c r="D1910" i="6" s="1"/>
  <c r="F1910" i="6" s="1"/>
  <c r="G1879" i="3"/>
  <c r="J1879" i="3" s="1"/>
  <c r="D1878" i="6" s="1"/>
  <c r="G1847" i="3"/>
  <c r="J1847" i="3" s="1"/>
  <c r="D1846" i="6" s="1"/>
  <c r="G1815" i="3"/>
  <c r="J1815" i="3" s="1"/>
  <c r="D1814" i="6" s="1"/>
  <c r="G1783" i="3"/>
  <c r="J1783" i="3" s="1"/>
  <c r="D1782" i="6" s="1"/>
  <c r="G1751" i="3"/>
  <c r="J1751" i="3" s="1"/>
  <c r="D1750" i="6" s="1"/>
  <c r="G1719" i="3"/>
  <c r="J1719" i="3" s="1"/>
  <c r="D1718" i="6" s="1"/>
  <c r="G1687" i="3"/>
  <c r="J1687" i="3" s="1"/>
  <c r="D1686" i="6" s="1"/>
  <c r="G1655" i="3"/>
  <c r="J1655" i="3" s="1"/>
  <c r="D1654" i="6" s="1"/>
  <c r="G1623" i="3"/>
  <c r="J1623" i="3" s="1"/>
  <c r="D1622" i="6" s="1"/>
  <c r="G1591" i="3"/>
  <c r="J1591" i="3" s="1"/>
  <c r="D1590" i="6" s="1"/>
  <c r="G1559" i="3"/>
  <c r="J1559" i="3" s="1"/>
  <c r="D1558" i="6" s="1"/>
  <c r="G1527" i="3"/>
  <c r="J1527" i="3" s="1"/>
  <c r="G3595" i="3"/>
  <c r="J3595" i="3" s="1"/>
  <c r="D3594" i="6" s="1"/>
  <c r="G3563" i="3"/>
  <c r="J3563" i="3" s="1"/>
  <c r="D3562" i="6" s="1"/>
  <c r="G3531" i="3"/>
  <c r="J3531" i="3" s="1"/>
  <c r="D3530" i="6" s="1"/>
  <c r="G3499" i="3"/>
  <c r="J3499" i="3" s="1"/>
  <c r="D3498" i="6" s="1"/>
  <c r="G3467" i="3"/>
  <c r="J3467" i="3" s="1"/>
  <c r="D3466" i="6" s="1"/>
  <c r="G3435" i="3"/>
  <c r="J3435" i="3" s="1"/>
  <c r="D3434" i="6" s="1"/>
  <c r="G3403" i="3"/>
  <c r="J3403" i="3" s="1"/>
  <c r="D3402" i="6" s="1"/>
  <c r="G3371" i="3"/>
  <c r="J3371" i="3" s="1"/>
  <c r="D3370" i="6" s="1"/>
  <c r="G3339" i="3"/>
  <c r="J3339" i="3" s="1"/>
  <c r="D3338" i="6" s="1"/>
  <c r="G3307" i="3"/>
  <c r="J3307" i="3" s="1"/>
  <c r="D3306" i="6" s="1"/>
  <c r="G3275" i="3"/>
  <c r="J3275" i="3" s="1"/>
  <c r="D3274" i="6" s="1"/>
  <c r="G3243" i="3"/>
  <c r="J3243" i="3" s="1"/>
  <c r="D3242" i="6" s="1"/>
  <c r="G3211" i="3"/>
  <c r="J3211" i="3" s="1"/>
  <c r="D3210" i="6" s="1"/>
  <c r="G3179" i="3"/>
  <c r="J3179" i="3" s="1"/>
  <c r="D3178" i="6" s="1"/>
  <c r="G3147" i="3"/>
  <c r="J3147" i="3" s="1"/>
  <c r="D3146" i="6" s="1"/>
  <c r="G3115" i="3"/>
  <c r="J3115" i="3" s="1"/>
  <c r="D3114" i="6" s="1"/>
  <c r="G3083" i="3"/>
  <c r="J3083" i="3" s="1"/>
  <c r="D3082" i="6" s="1"/>
  <c r="G3051" i="3"/>
  <c r="J3051" i="3" s="1"/>
  <c r="D3050" i="6" s="1"/>
  <c r="C2114" i="6"/>
  <c r="E2114" i="6" s="1"/>
  <c r="C2124" i="6"/>
  <c r="E2124" i="6" s="1"/>
  <c r="C2218" i="6"/>
  <c r="E2218" i="6" s="1"/>
  <c r="C2837" i="6"/>
  <c r="E2837" i="6" s="1"/>
  <c r="C3259" i="6"/>
  <c r="E3259" i="6" s="1"/>
  <c r="E2062" i="6"/>
  <c r="E2208" i="6"/>
  <c r="E2417" i="6"/>
  <c r="E2659" i="6"/>
  <c r="E3273" i="6"/>
  <c r="E1734" i="6"/>
  <c r="C2302" i="6"/>
  <c r="E2302" i="6" s="1"/>
  <c r="C2806" i="6"/>
  <c r="E2806" i="6" s="1"/>
  <c r="C2923" i="6"/>
  <c r="E2923" i="6" s="1"/>
  <c r="C3377" i="6"/>
  <c r="E3415" i="6"/>
  <c r="C1969" i="6"/>
  <c r="E1969" i="6" s="1"/>
  <c r="C2546" i="6"/>
  <c r="E2546" i="6" s="1"/>
  <c r="G1183" i="3"/>
  <c r="J1183" i="3" s="1"/>
  <c r="D1182" i="6" s="1"/>
  <c r="C2042" i="6"/>
  <c r="E2042" i="6" s="1"/>
  <c r="E2073" i="6"/>
  <c r="E2460" i="6"/>
  <c r="C2640" i="6"/>
  <c r="E2640" i="6" s="1"/>
  <c r="E2881" i="6"/>
  <c r="C2994" i="6"/>
  <c r="E2994" i="6" s="1"/>
  <c r="E3274" i="6"/>
  <c r="E3325" i="6"/>
  <c r="G1498" i="3"/>
  <c r="J1498" i="3" s="1"/>
  <c r="D1497" i="6" s="1"/>
  <c r="G1466" i="3"/>
  <c r="J1466" i="3" s="1"/>
  <c r="D1465" i="6" s="1"/>
  <c r="G1434" i="3"/>
  <c r="J1434" i="3" s="1"/>
  <c r="D1433" i="6" s="1"/>
  <c r="G1402" i="3"/>
  <c r="J1402" i="3" s="1"/>
  <c r="D1401" i="6" s="1"/>
  <c r="G1370" i="3"/>
  <c r="J1370" i="3" s="1"/>
  <c r="D1369" i="6" s="1"/>
  <c r="G1338" i="3"/>
  <c r="J1338" i="3" s="1"/>
  <c r="D1337" i="6" s="1"/>
  <c r="G1306" i="3"/>
  <c r="J1306" i="3" s="1"/>
  <c r="D1305" i="6" s="1"/>
  <c r="G1274" i="3"/>
  <c r="J1274" i="3" s="1"/>
  <c r="D1273" i="6" s="1"/>
  <c r="G1242" i="3"/>
  <c r="J1242" i="3" s="1"/>
  <c r="D1241" i="6" s="1"/>
  <c r="G1210" i="3"/>
  <c r="J1210" i="3" s="1"/>
  <c r="D1209" i="6" s="1"/>
  <c r="G1178" i="3"/>
  <c r="J1178" i="3" s="1"/>
  <c r="D1177" i="6" s="1"/>
  <c r="G1146" i="3"/>
  <c r="J1146" i="3" s="1"/>
  <c r="D1145" i="6" s="1"/>
  <c r="G1114" i="3"/>
  <c r="J1114" i="3" s="1"/>
  <c r="D1113" i="6" s="1"/>
  <c r="J1082" i="3"/>
  <c r="D1081" i="6" s="1"/>
  <c r="G1082" i="3"/>
  <c r="G1050" i="3"/>
  <c r="J1050" i="3" s="1"/>
  <c r="D1049" i="6" s="1"/>
  <c r="J1018" i="3"/>
  <c r="D1017" i="6" s="1"/>
  <c r="G1018" i="3"/>
  <c r="G986" i="3"/>
  <c r="J986" i="3" s="1"/>
  <c r="D985" i="6" s="1"/>
  <c r="G954" i="3"/>
  <c r="J954" i="3" s="1"/>
  <c r="D953" i="6" s="1"/>
  <c r="G922" i="3"/>
  <c r="J922" i="3" s="1"/>
  <c r="D921" i="6" s="1"/>
  <c r="G890" i="3"/>
  <c r="J890" i="3" s="1"/>
  <c r="D889" i="6" s="1"/>
  <c r="G858" i="3"/>
  <c r="J858" i="3"/>
  <c r="G826" i="3"/>
  <c r="J826" i="3" s="1"/>
  <c r="D825" i="6" s="1"/>
  <c r="G794" i="3"/>
  <c r="J794" i="3" s="1"/>
  <c r="D793" i="6" s="1"/>
  <c r="G762" i="3"/>
  <c r="J762" i="3" s="1"/>
  <c r="D761" i="6" s="1"/>
  <c r="G730" i="3"/>
  <c r="J730" i="3" s="1"/>
  <c r="D729" i="6" s="1"/>
  <c r="G698" i="3"/>
  <c r="J698" i="3" s="1"/>
  <c r="D697" i="6" s="1"/>
  <c r="G666" i="3"/>
  <c r="J666" i="3" s="1"/>
  <c r="D665" i="6" s="1"/>
  <c r="F665" i="6" s="1"/>
  <c r="G634" i="3"/>
  <c r="J634" i="3" s="1"/>
  <c r="D633" i="6" s="1"/>
  <c r="G602" i="3"/>
  <c r="J602" i="3" s="1"/>
  <c r="D601" i="6" s="1"/>
  <c r="G570" i="3"/>
  <c r="J570" i="3" s="1"/>
  <c r="D569" i="6" s="1"/>
  <c r="P51" i="6" s="1"/>
  <c r="G538" i="3"/>
  <c r="J538" i="3" s="1"/>
  <c r="D537" i="6" s="1"/>
  <c r="G506" i="3"/>
  <c r="J506" i="3" s="1"/>
  <c r="D505" i="6" s="1"/>
  <c r="G474" i="3"/>
  <c r="J474" i="3" s="1"/>
  <c r="D473" i="6" s="1"/>
  <c r="G442" i="3"/>
  <c r="J442" i="3" s="1"/>
  <c r="D441" i="6" s="1"/>
  <c r="G410" i="3"/>
  <c r="J410" i="3" s="1"/>
  <c r="D409" i="6" s="1"/>
  <c r="G378" i="3"/>
  <c r="J378" i="3" s="1"/>
  <c r="D377" i="6" s="1"/>
  <c r="G346" i="3"/>
  <c r="J346" i="3" s="1"/>
  <c r="D345" i="6" s="1"/>
  <c r="J314" i="3"/>
  <c r="D313" i="6" s="1"/>
  <c r="G314" i="3"/>
  <c r="G282" i="3"/>
  <c r="J282" i="3" s="1"/>
  <c r="D281" i="6" s="1"/>
  <c r="G250" i="3"/>
  <c r="J250" i="3" s="1"/>
  <c r="D249" i="6" s="1"/>
  <c r="G218" i="3"/>
  <c r="J218" i="3" s="1"/>
  <c r="D217" i="6" s="1"/>
  <c r="G186" i="3"/>
  <c r="J186" i="3" s="1"/>
  <c r="D185" i="6" s="1"/>
  <c r="G154" i="3"/>
  <c r="J154" i="3" s="1"/>
  <c r="D153" i="6" s="1"/>
  <c r="G122" i="3"/>
  <c r="J122" i="3" s="1"/>
  <c r="D121" i="6" s="1"/>
  <c r="G90" i="3"/>
  <c r="J90" i="3" s="1"/>
  <c r="D89" i="6" s="1"/>
  <c r="G58" i="3"/>
  <c r="J58" i="3" s="1"/>
  <c r="D57" i="6" s="1"/>
  <c r="G26" i="3"/>
  <c r="J26" i="3" s="1"/>
  <c r="D25" i="6" s="1"/>
  <c r="G2994" i="3"/>
  <c r="J2994" i="3" s="1"/>
  <c r="D2993" i="6" s="1"/>
  <c r="G2962" i="3"/>
  <c r="J2962" i="3" s="1"/>
  <c r="G2930" i="3"/>
  <c r="J2930" i="3" s="1"/>
  <c r="D2929" i="6" s="1"/>
  <c r="G2898" i="3"/>
  <c r="J2898" i="3" s="1"/>
  <c r="D2897" i="6" s="1"/>
  <c r="G2866" i="3"/>
  <c r="J2866" i="3" s="1"/>
  <c r="D2865" i="6" s="1"/>
  <c r="G2834" i="3"/>
  <c r="J2834" i="3" s="1"/>
  <c r="D2833" i="6" s="1"/>
  <c r="J2802" i="3"/>
  <c r="D2801" i="6" s="1"/>
  <c r="G2802" i="3"/>
  <c r="G2770" i="3"/>
  <c r="J2770" i="3" s="1"/>
  <c r="D2769" i="6" s="1"/>
  <c r="G2738" i="3"/>
  <c r="J2738" i="3" s="1"/>
  <c r="D2737" i="6" s="1"/>
  <c r="G2706" i="3"/>
  <c r="J2706" i="3" s="1"/>
  <c r="D2705" i="6" s="1"/>
  <c r="G2674" i="3"/>
  <c r="J2674" i="3" s="1"/>
  <c r="D2673" i="6" s="1"/>
  <c r="G2642" i="3"/>
  <c r="J2642" i="3" s="1"/>
  <c r="D2641" i="6" s="1"/>
  <c r="G2610" i="3"/>
  <c r="J2610" i="3" s="1"/>
  <c r="D2609" i="6" s="1"/>
  <c r="G2578" i="3"/>
  <c r="J2578" i="3" s="1"/>
  <c r="D2577" i="6" s="1"/>
  <c r="G2546" i="3"/>
  <c r="J2546" i="3" s="1"/>
  <c r="D2545" i="6" s="1"/>
  <c r="G2514" i="3"/>
  <c r="J2514" i="3" s="1"/>
  <c r="D2513" i="6" s="1"/>
  <c r="G2482" i="3"/>
  <c r="J2482" i="3" s="1"/>
  <c r="D2481" i="6" s="1"/>
  <c r="G2450" i="3"/>
  <c r="J2450" i="3" s="1"/>
  <c r="D2449" i="6" s="1"/>
  <c r="G2418" i="3"/>
  <c r="J2418" i="3" s="1"/>
  <c r="D2417" i="6" s="1"/>
  <c r="G2386" i="3"/>
  <c r="J2386" i="3" s="1"/>
  <c r="D2385" i="6" s="1"/>
  <c r="G2354" i="3"/>
  <c r="J2354" i="3" s="1"/>
  <c r="D2353" i="6" s="1"/>
  <c r="G2322" i="3"/>
  <c r="J2322" i="3" s="1"/>
  <c r="D2321" i="6" s="1"/>
  <c r="G2290" i="3"/>
  <c r="J2290" i="3" s="1"/>
  <c r="D2289" i="6" s="1"/>
  <c r="G2258" i="3"/>
  <c r="J2258" i="3" s="1"/>
  <c r="D2257" i="6" s="1"/>
  <c r="G2226" i="3"/>
  <c r="J2226" i="3" s="1"/>
  <c r="D2225" i="6" s="1"/>
  <c r="G2194" i="3"/>
  <c r="J2194" i="3" s="1"/>
  <c r="D2193" i="6" s="1"/>
  <c r="J2162" i="3"/>
  <c r="D2161" i="6" s="1"/>
  <c r="G2162" i="3"/>
  <c r="J2130" i="3"/>
  <c r="D2129" i="6" s="1"/>
  <c r="G2130" i="3"/>
  <c r="G2098" i="3"/>
  <c r="J2098" i="3" s="1"/>
  <c r="D2097" i="6" s="1"/>
  <c r="G2066" i="3"/>
  <c r="J2066" i="3" s="1"/>
  <c r="D2065" i="6" s="1"/>
  <c r="G2034" i="3"/>
  <c r="J2034" i="3" s="1"/>
  <c r="D2033" i="6" s="1"/>
  <c r="G2002" i="3"/>
  <c r="J2002" i="3" s="1"/>
  <c r="D2001" i="6" s="1"/>
  <c r="G1970" i="3"/>
  <c r="J1970" i="3" s="1"/>
  <c r="D1969" i="6" s="1"/>
  <c r="F1969" i="6" s="1"/>
  <c r="G1938" i="3"/>
  <c r="J1938" i="3" s="1"/>
  <c r="D1937" i="6" s="1"/>
  <c r="G1906" i="3"/>
  <c r="J1906" i="3" s="1"/>
  <c r="D1905" i="6" s="1"/>
  <c r="G1874" i="3"/>
  <c r="J1874" i="3" s="1"/>
  <c r="D1873" i="6" s="1"/>
  <c r="G1842" i="3"/>
  <c r="J1842" i="3" s="1"/>
  <c r="D1841" i="6" s="1"/>
  <c r="G1810" i="3"/>
  <c r="J1810" i="3" s="1"/>
  <c r="D1809" i="6" s="1"/>
  <c r="G1778" i="3"/>
  <c r="J1778" i="3" s="1"/>
  <c r="D1777" i="6" s="1"/>
  <c r="G1746" i="3"/>
  <c r="J1746" i="3" s="1"/>
  <c r="D1745" i="6" s="1"/>
  <c r="G1714" i="3"/>
  <c r="J1714" i="3" s="1"/>
  <c r="D1713" i="6" s="1"/>
  <c r="G1682" i="3"/>
  <c r="J1682" i="3" s="1"/>
  <c r="D1681" i="6" s="1"/>
  <c r="G1650" i="3"/>
  <c r="J1650" i="3" s="1"/>
  <c r="D1649" i="6" s="1"/>
  <c r="G1618" i="3"/>
  <c r="J1618" i="3" s="1"/>
  <c r="D1617" i="6" s="1"/>
  <c r="G1586" i="3"/>
  <c r="J1586" i="3" s="1"/>
  <c r="D1585" i="6" s="1"/>
  <c r="G1554" i="3"/>
  <c r="J1554" i="3" s="1"/>
  <c r="D1553" i="6" s="1"/>
  <c r="G1522" i="3"/>
  <c r="J1522" i="3" s="1"/>
  <c r="D1521" i="6" s="1"/>
  <c r="G3590" i="3"/>
  <c r="J3590" i="3" s="1"/>
  <c r="D3589" i="6" s="1"/>
  <c r="J3558" i="3"/>
  <c r="G3558" i="3"/>
  <c r="G3526" i="3"/>
  <c r="J3526" i="3" s="1"/>
  <c r="D3525" i="6" s="1"/>
  <c r="G3494" i="3"/>
  <c r="J3494" i="3" s="1"/>
  <c r="D3493" i="6" s="1"/>
  <c r="G3462" i="3"/>
  <c r="J3462" i="3" s="1"/>
  <c r="D3461" i="6" s="1"/>
  <c r="G3430" i="3"/>
  <c r="J3430" i="3" s="1"/>
  <c r="D3429" i="6" s="1"/>
  <c r="G3398" i="3"/>
  <c r="J3398" i="3" s="1"/>
  <c r="D3397" i="6" s="1"/>
  <c r="G3366" i="3"/>
  <c r="J3366" i="3" s="1"/>
  <c r="D3365" i="6" s="1"/>
  <c r="G3334" i="3"/>
  <c r="J3334" i="3" s="1"/>
  <c r="D3333" i="6" s="1"/>
  <c r="G3302" i="3"/>
  <c r="J3302" i="3" s="1"/>
  <c r="D3301" i="6" s="1"/>
  <c r="G3270" i="3"/>
  <c r="J3270" i="3" s="1"/>
  <c r="D3269" i="6" s="1"/>
  <c r="G3238" i="3"/>
  <c r="J3238" i="3" s="1"/>
  <c r="D3237" i="6" s="1"/>
  <c r="G3206" i="3"/>
  <c r="J3206" i="3" s="1"/>
  <c r="D3205" i="6" s="1"/>
  <c r="G3174" i="3"/>
  <c r="J3174" i="3" s="1"/>
  <c r="D3173" i="6" s="1"/>
  <c r="G3142" i="3"/>
  <c r="J3142" i="3" s="1"/>
  <c r="D3141" i="6" s="1"/>
  <c r="G3110" i="3"/>
  <c r="J3110" i="3" s="1"/>
  <c r="D3109" i="6" s="1"/>
  <c r="G3078" i="3"/>
  <c r="J3078" i="3" s="1"/>
  <c r="D3077" i="6" s="1"/>
  <c r="G3046" i="3"/>
  <c r="J3046" i="3" s="1"/>
  <c r="D3045" i="6" s="1"/>
  <c r="G3014" i="3"/>
  <c r="J3014" i="3" s="1"/>
  <c r="D3013" i="6" s="1"/>
  <c r="E3066" i="6"/>
  <c r="E3351" i="6"/>
  <c r="E3163" i="6"/>
  <c r="C2641" i="6"/>
  <c r="E2641" i="6" s="1"/>
  <c r="C2819" i="6"/>
  <c r="E2819" i="6" s="1"/>
  <c r="C3201" i="6"/>
  <c r="C2002" i="6"/>
  <c r="E2002" i="6" s="1"/>
  <c r="C2315" i="6"/>
  <c r="E2315" i="6" s="1"/>
  <c r="E2973" i="6"/>
  <c r="E2117" i="6"/>
  <c r="E2221" i="6"/>
  <c r="C2830" i="6"/>
  <c r="E2830" i="6" s="1"/>
  <c r="C1857" i="6"/>
  <c r="E1857" i="6" s="1"/>
  <c r="C2149" i="6"/>
  <c r="E2149" i="6" s="1"/>
  <c r="C2253" i="6"/>
  <c r="E2253" i="6" s="1"/>
  <c r="C2295" i="6"/>
  <c r="E2295" i="6" s="1"/>
  <c r="E2497" i="6"/>
  <c r="E2170" i="6"/>
  <c r="C2926" i="6"/>
  <c r="E2926" i="6" s="1"/>
  <c r="C3394" i="6"/>
  <c r="E3394" i="6" s="1"/>
  <c r="E2191" i="6"/>
  <c r="C2306" i="6"/>
  <c r="E2306" i="6" s="1"/>
  <c r="E2949" i="6"/>
  <c r="E3215" i="6"/>
  <c r="C2749" i="6"/>
  <c r="E2749" i="6" s="1"/>
  <c r="C2999" i="6"/>
  <c r="E2999" i="6" s="1"/>
  <c r="E3095" i="6"/>
  <c r="C2988" i="6"/>
  <c r="E2988" i="6" s="1"/>
  <c r="G3095" i="6"/>
  <c r="E3526" i="6"/>
  <c r="E3424" i="6"/>
  <c r="C2626" i="6"/>
  <c r="E2626" i="6" s="1"/>
  <c r="C2667" i="6"/>
  <c r="E2667" i="6" s="1"/>
  <c r="E3194" i="6"/>
  <c r="E3086" i="6"/>
  <c r="E3121" i="6"/>
  <c r="C1820" i="6"/>
  <c r="E1820" i="6" s="1"/>
  <c r="C2720" i="6"/>
  <c r="E2720" i="6" s="1"/>
  <c r="C2968" i="6"/>
  <c r="E2968" i="6" s="1"/>
  <c r="C3098" i="6"/>
  <c r="E3098" i="6" s="1"/>
  <c r="E3360" i="6"/>
  <c r="E3413" i="6"/>
  <c r="C3493" i="6"/>
  <c r="E3493" i="6" s="1"/>
  <c r="G1502" i="3"/>
  <c r="J1502" i="3" s="1"/>
  <c r="D1501" i="6" s="1"/>
  <c r="G1470" i="3"/>
  <c r="J1470" i="3" s="1"/>
  <c r="D1469" i="6" s="1"/>
  <c r="G1438" i="3"/>
  <c r="J1438" i="3" s="1"/>
  <c r="D1437" i="6" s="1"/>
  <c r="G1310" i="3"/>
  <c r="J1310" i="3" s="1"/>
  <c r="D1309" i="6" s="1"/>
  <c r="G1278" i="3"/>
  <c r="J1278" i="3" s="1"/>
  <c r="D1277" i="6" s="1"/>
  <c r="G1246" i="3"/>
  <c r="J1246" i="3" s="1"/>
  <c r="D1245" i="6" s="1"/>
  <c r="G1214" i="3"/>
  <c r="J1214" i="3" s="1"/>
  <c r="D1213" i="6" s="1"/>
  <c r="G1150" i="3"/>
  <c r="J1150" i="3" s="1"/>
  <c r="D1149" i="6" s="1"/>
  <c r="G1118" i="3"/>
  <c r="J1118" i="3" s="1"/>
  <c r="D1117" i="6" s="1"/>
  <c r="G1086" i="3"/>
  <c r="J1086" i="3" s="1"/>
  <c r="D1085" i="6" s="1"/>
  <c r="G1022" i="3"/>
  <c r="J1022" i="3" s="1"/>
  <c r="D1021" i="6" s="1"/>
  <c r="G990" i="3"/>
  <c r="J990" i="3" s="1"/>
  <c r="D989" i="6" s="1"/>
  <c r="G958" i="3"/>
  <c r="J958" i="3" s="1"/>
  <c r="D957" i="6" s="1"/>
  <c r="G862" i="3"/>
  <c r="J862" i="3" s="1"/>
  <c r="D861" i="6" s="1"/>
  <c r="G830" i="3"/>
  <c r="J830" i="3" s="1"/>
  <c r="D829" i="6" s="1"/>
  <c r="G798" i="3"/>
  <c r="J798" i="3" s="1"/>
  <c r="D797" i="6" s="1"/>
  <c r="G766" i="3"/>
  <c r="J766" i="3" s="1"/>
  <c r="D765" i="6" s="1"/>
  <c r="J734" i="3"/>
  <c r="D733" i="6" s="1"/>
  <c r="G702" i="3"/>
  <c r="J702" i="3" s="1"/>
  <c r="D701" i="6" s="1"/>
  <c r="G670" i="3"/>
  <c r="J670" i="3" s="1"/>
  <c r="D669" i="6" s="1"/>
  <c r="G638" i="3"/>
  <c r="J638" i="3" s="1"/>
  <c r="D637" i="6" s="1"/>
  <c r="G606" i="3"/>
  <c r="J606" i="3" s="1"/>
  <c r="D605" i="6" s="1"/>
  <c r="G574" i="3"/>
  <c r="J574" i="3" s="1"/>
  <c r="D573" i="6" s="1"/>
  <c r="G542" i="3"/>
  <c r="J542" i="3" s="1"/>
  <c r="D541" i="6" s="1"/>
  <c r="G478" i="3"/>
  <c r="J478" i="3" s="1"/>
  <c r="D477" i="6" s="1"/>
  <c r="J446" i="3"/>
  <c r="D445" i="6" s="1"/>
  <c r="G446" i="3"/>
  <c r="G414" i="3"/>
  <c r="J414" i="3" s="1"/>
  <c r="D413" i="6" s="1"/>
  <c r="G382" i="3"/>
  <c r="J382" i="3" s="1"/>
  <c r="D381" i="6" s="1"/>
  <c r="G350" i="3"/>
  <c r="J350" i="3" s="1"/>
  <c r="D349" i="6" s="1"/>
  <c r="G318" i="3"/>
  <c r="J318" i="3" s="1"/>
  <c r="D317" i="6" s="1"/>
  <c r="G286" i="3"/>
  <c r="J286" i="3" s="1"/>
  <c r="D285" i="6" s="1"/>
  <c r="G254" i="3"/>
  <c r="J254" i="3" s="1"/>
  <c r="D253" i="6" s="1"/>
  <c r="G222" i="3"/>
  <c r="J222" i="3" s="1"/>
  <c r="D221" i="6" s="1"/>
  <c r="G190" i="3"/>
  <c r="J190" i="3" s="1"/>
  <c r="D189" i="6" s="1"/>
  <c r="G158" i="3"/>
  <c r="J158" i="3" s="1"/>
  <c r="D157" i="6" s="1"/>
  <c r="G126" i="3"/>
  <c r="J126" i="3" s="1"/>
  <c r="D125" i="6" s="1"/>
  <c r="G94" i="3"/>
  <c r="J94" i="3" s="1"/>
  <c r="D93" i="6" s="1"/>
  <c r="G62" i="3"/>
  <c r="J62" i="3" s="1"/>
  <c r="D61" i="6" s="1"/>
  <c r="G30" i="3"/>
  <c r="J30" i="3" s="1"/>
  <c r="D29" i="6" s="1"/>
  <c r="G2998" i="3"/>
  <c r="J2998" i="3" s="1"/>
  <c r="D2997" i="6" s="1"/>
  <c r="G2934" i="3"/>
  <c r="J2934" i="3" s="1"/>
  <c r="D2933" i="6" s="1"/>
  <c r="G2902" i="3"/>
  <c r="J2902" i="3" s="1"/>
  <c r="D2901" i="6" s="1"/>
  <c r="G2870" i="3"/>
  <c r="J2870" i="3" s="1"/>
  <c r="D2869" i="6" s="1"/>
  <c r="G2838" i="3"/>
  <c r="J2838" i="3" s="1"/>
  <c r="D2837" i="6" s="1"/>
  <c r="G2806" i="3"/>
  <c r="J2806" i="3" s="1"/>
  <c r="D2805" i="6" s="1"/>
  <c r="J2710" i="3"/>
  <c r="D2709" i="6" s="1"/>
  <c r="G2710" i="3"/>
  <c r="G2678" i="3"/>
  <c r="J2678" i="3" s="1"/>
  <c r="D2677" i="6" s="1"/>
  <c r="G2646" i="3"/>
  <c r="J2646" i="3" s="1"/>
  <c r="D2645" i="6" s="1"/>
  <c r="G2614" i="3"/>
  <c r="J2614" i="3" s="1"/>
  <c r="D2613" i="6" s="1"/>
  <c r="G2582" i="3"/>
  <c r="J2582" i="3" s="1"/>
  <c r="D2581" i="6" s="1"/>
  <c r="G2550" i="3"/>
  <c r="J2550" i="3" s="1"/>
  <c r="D2549" i="6" s="1"/>
  <c r="G2518" i="3"/>
  <c r="J2518" i="3" s="1"/>
  <c r="D2517" i="6" s="1"/>
  <c r="G2486" i="3"/>
  <c r="J2486" i="3" s="1"/>
  <c r="G2454" i="3"/>
  <c r="J2454" i="3" s="1"/>
  <c r="D2453" i="6" s="1"/>
  <c r="G2422" i="3"/>
  <c r="J2422" i="3" s="1"/>
  <c r="D2421" i="6" s="1"/>
  <c r="G2390" i="3"/>
  <c r="J2390" i="3" s="1"/>
  <c r="D2389" i="6" s="1"/>
  <c r="G2358" i="3"/>
  <c r="J2358" i="3" s="1"/>
  <c r="D2357" i="6" s="1"/>
  <c r="G2326" i="3"/>
  <c r="J2326" i="3" s="1"/>
  <c r="D2325" i="6" s="1"/>
  <c r="J2294" i="3"/>
  <c r="D2293" i="6" s="1"/>
  <c r="G2294" i="3"/>
  <c r="G2262" i="3"/>
  <c r="J2262" i="3" s="1"/>
  <c r="D2261" i="6" s="1"/>
  <c r="G2230" i="3"/>
  <c r="J2230" i="3" s="1"/>
  <c r="D2229" i="6" s="1"/>
  <c r="G2198" i="3"/>
  <c r="J2198" i="3" s="1"/>
  <c r="D2197" i="6" s="1"/>
  <c r="G2166" i="3"/>
  <c r="J2166" i="3" s="1"/>
  <c r="D2165" i="6" s="1"/>
  <c r="G2134" i="3"/>
  <c r="J2134" i="3" s="1"/>
  <c r="D2133" i="6" s="1"/>
  <c r="G2102" i="3"/>
  <c r="J2102" i="3" s="1"/>
  <c r="D2101" i="6" s="1"/>
  <c r="G2070" i="3"/>
  <c r="J2070" i="3" s="1"/>
  <c r="D2069" i="6" s="1"/>
  <c r="J2038" i="3"/>
  <c r="D2037" i="6" s="1"/>
  <c r="G2038" i="3"/>
  <c r="G2006" i="3"/>
  <c r="J2006" i="3" s="1"/>
  <c r="D2005" i="6" s="1"/>
  <c r="G1974" i="3"/>
  <c r="J1974" i="3" s="1"/>
  <c r="D1973" i="6" s="1"/>
  <c r="G1942" i="3"/>
  <c r="J1942" i="3" s="1"/>
  <c r="D1941" i="6" s="1"/>
  <c r="G1910" i="3"/>
  <c r="J1910" i="3" s="1"/>
  <c r="D1909" i="6" s="1"/>
  <c r="G1878" i="3"/>
  <c r="J1878" i="3" s="1"/>
  <c r="D1877" i="6" s="1"/>
  <c r="G1846" i="3"/>
  <c r="J1846" i="3" s="1"/>
  <c r="D1845" i="6" s="1"/>
  <c r="G1814" i="3"/>
  <c r="J1814" i="3" s="1"/>
  <c r="D1813" i="6" s="1"/>
  <c r="G1782" i="3"/>
  <c r="J1782" i="3" s="1"/>
  <c r="D1781" i="6" s="1"/>
  <c r="G1750" i="3"/>
  <c r="J1750" i="3" s="1"/>
  <c r="D1749" i="6" s="1"/>
  <c r="G1718" i="3"/>
  <c r="J1718" i="3" s="1"/>
  <c r="D1717" i="6" s="1"/>
  <c r="G1686" i="3"/>
  <c r="J1686" i="3" s="1"/>
  <c r="D1685" i="6" s="1"/>
  <c r="G1654" i="3"/>
  <c r="J1654" i="3" s="1"/>
  <c r="D1653" i="6" s="1"/>
  <c r="G1622" i="3"/>
  <c r="J1622" i="3" s="1"/>
  <c r="D1621" i="6" s="1"/>
  <c r="G1590" i="3"/>
  <c r="J1590" i="3" s="1"/>
  <c r="D1589" i="6" s="1"/>
  <c r="G1558" i="3"/>
  <c r="J1558" i="3" s="1"/>
  <c r="D1557" i="6" s="1"/>
  <c r="G1526" i="3"/>
  <c r="J1526" i="3" s="1"/>
  <c r="D1525" i="6" s="1"/>
  <c r="G3594" i="3"/>
  <c r="J3594" i="3" s="1"/>
  <c r="D3593" i="6" s="1"/>
  <c r="G3562" i="3"/>
  <c r="J3562" i="3" s="1"/>
  <c r="G3530" i="3"/>
  <c r="J3530" i="3" s="1"/>
  <c r="D3529" i="6" s="1"/>
  <c r="G3498" i="3"/>
  <c r="J3498" i="3" s="1"/>
  <c r="D3497" i="6" s="1"/>
  <c r="G3466" i="3"/>
  <c r="J3466" i="3" s="1"/>
  <c r="D3465" i="6" s="1"/>
  <c r="G3434" i="3"/>
  <c r="J3434" i="3" s="1"/>
  <c r="D3433" i="6" s="1"/>
  <c r="G3402" i="3"/>
  <c r="J3402" i="3" s="1"/>
  <c r="D3401" i="6" s="1"/>
  <c r="G3370" i="3"/>
  <c r="J3370" i="3" s="1"/>
  <c r="D3369" i="6" s="1"/>
  <c r="G3338" i="3"/>
  <c r="J3338" i="3" s="1"/>
  <c r="D3337" i="6" s="1"/>
  <c r="G3306" i="3"/>
  <c r="J3306" i="3" s="1"/>
  <c r="D3305" i="6" s="1"/>
  <c r="G3274" i="3"/>
  <c r="J3274" i="3" s="1"/>
  <c r="D3273" i="6" s="1"/>
  <c r="G3242" i="3"/>
  <c r="J3242" i="3" s="1"/>
  <c r="D3241" i="6" s="1"/>
  <c r="G3210" i="3"/>
  <c r="J3210" i="3" s="1"/>
  <c r="D3209" i="6" s="1"/>
  <c r="J3178" i="3"/>
  <c r="D3177" i="6" s="1"/>
  <c r="G3178" i="3"/>
  <c r="G3146" i="3"/>
  <c r="J3146" i="3" s="1"/>
  <c r="D3145" i="6" s="1"/>
  <c r="G3114" i="3"/>
  <c r="J3114" i="3" s="1"/>
  <c r="D3113" i="6" s="1"/>
  <c r="J3082" i="3"/>
  <c r="D3081" i="6" s="1"/>
  <c r="G3082" i="3"/>
  <c r="G3050" i="3"/>
  <c r="J3050" i="3" s="1"/>
  <c r="D3049" i="6" s="1"/>
  <c r="G3018" i="3"/>
  <c r="J3018" i="3" s="1"/>
  <c r="D3017" i="6" s="1"/>
  <c r="J1204" i="3"/>
  <c r="D1203" i="6" s="1"/>
  <c r="C3263" i="6"/>
  <c r="E3263" i="6" s="1"/>
  <c r="C3374" i="6"/>
  <c r="E3374" i="6" s="1"/>
  <c r="C3584" i="6"/>
  <c r="E3584" i="6" s="1"/>
  <c r="G1501" i="3"/>
  <c r="J1501" i="3" s="1"/>
  <c r="D1500" i="6" s="1"/>
  <c r="G1469" i="3"/>
  <c r="J1469" i="3" s="1"/>
  <c r="D1468" i="6" s="1"/>
  <c r="G1437" i="3"/>
  <c r="J1437" i="3" s="1"/>
  <c r="D1436" i="6" s="1"/>
  <c r="G1309" i="3"/>
  <c r="J1309" i="3" s="1"/>
  <c r="D1308" i="6" s="1"/>
  <c r="G1277" i="3"/>
  <c r="J1277" i="3" s="1"/>
  <c r="D1276" i="6" s="1"/>
  <c r="G1245" i="3"/>
  <c r="J1245" i="3" s="1"/>
  <c r="D1244" i="6" s="1"/>
  <c r="G1213" i="3"/>
  <c r="J1213" i="3" s="1"/>
  <c r="D1212" i="6" s="1"/>
  <c r="G1149" i="3"/>
  <c r="J1149" i="3" s="1"/>
  <c r="D1148" i="6" s="1"/>
  <c r="G1117" i="3"/>
  <c r="J1117" i="3" s="1"/>
  <c r="D1116" i="6" s="1"/>
  <c r="G1085" i="3"/>
  <c r="J1085" i="3" s="1"/>
  <c r="D1084" i="6" s="1"/>
  <c r="G989" i="3"/>
  <c r="J989" i="3" s="1"/>
  <c r="D988" i="6" s="1"/>
  <c r="G957" i="3"/>
  <c r="J957" i="3" s="1"/>
  <c r="D956" i="6" s="1"/>
  <c r="G925" i="3"/>
  <c r="J925" i="3" s="1"/>
  <c r="D924" i="6" s="1"/>
  <c r="G861" i="3"/>
  <c r="J861" i="3" s="1"/>
  <c r="D860" i="6" s="1"/>
  <c r="G829" i="3"/>
  <c r="J829" i="3" s="1"/>
  <c r="D828" i="6" s="1"/>
  <c r="G797" i="3"/>
  <c r="J797" i="3" s="1"/>
  <c r="D796" i="6" s="1"/>
  <c r="G765" i="3"/>
  <c r="J765" i="3" s="1"/>
  <c r="D764" i="6" s="1"/>
  <c r="J733" i="3"/>
  <c r="D732" i="6" s="1"/>
  <c r="G701" i="3"/>
  <c r="J701" i="3" s="1"/>
  <c r="D700" i="6" s="1"/>
  <c r="G637" i="3"/>
  <c r="J637" i="3" s="1"/>
  <c r="D636" i="6" s="1"/>
  <c r="G605" i="3"/>
  <c r="J605" i="3" s="1"/>
  <c r="D604" i="6" s="1"/>
  <c r="G573" i="3"/>
  <c r="J573" i="3" s="1"/>
  <c r="D572" i="6" s="1"/>
  <c r="G477" i="3"/>
  <c r="J477" i="3" s="1"/>
  <c r="D476" i="6" s="1"/>
  <c r="G445" i="3"/>
  <c r="J445" i="3" s="1"/>
  <c r="D444" i="6" s="1"/>
  <c r="G413" i="3"/>
  <c r="J413" i="3" s="1"/>
  <c r="D412" i="6" s="1"/>
  <c r="G381" i="3"/>
  <c r="J381" i="3" s="1"/>
  <c r="D380" i="6" s="1"/>
  <c r="G349" i="3"/>
  <c r="J349" i="3" s="1"/>
  <c r="D348" i="6" s="1"/>
  <c r="G317" i="3"/>
  <c r="J317" i="3" s="1"/>
  <c r="G285" i="3"/>
  <c r="J285" i="3" s="1"/>
  <c r="D284" i="6" s="1"/>
  <c r="G253" i="3"/>
  <c r="J253" i="3" s="1"/>
  <c r="D252" i="6" s="1"/>
  <c r="G221" i="3"/>
  <c r="J221" i="3" s="1"/>
  <c r="D220" i="6" s="1"/>
  <c r="G157" i="3"/>
  <c r="J157" i="3" s="1"/>
  <c r="D156" i="6" s="1"/>
  <c r="J93" i="3"/>
  <c r="D92" i="6" s="1"/>
  <c r="G93" i="3"/>
  <c r="G61" i="3"/>
  <c r="J61" i="3" s="1"/>
  <c r="D60" i="6" s="1"/>
  <c r="G2965" i="3"/>
  <c r="J2965" i="3" s="1"/>
  <c r="D2964" i="6" s="1"/>
  <c r="G2933" i="3"/>
  <c r="J2933" i="3" s="1"/>
  <c r="D2932" i="6" s="1"/>
  <c r="J2901" i="3"/>
  <c r="D2900" i="6" s="1"/>
  <c r="G2901" i="3"/>
  <c r="G2869" i="3"/>
  <c r="J2869" i="3" s="1"/>
  <c r="D2868" i="6" s="1"/>
  <c r="G2837" i="3"/>
  <c r="J2837" i="3" s="1"/>
  <c r="D2836" i="6" s="1"/>
  <c r="G2805" i="3"/>
  <c r="J2805" i="3" s="1"/>
  <c r="D2804" i="6" s="1"/>
  <c r="J2773" i="3"/>
  <c r="D2772" i="6" s="1"/>
  <c r="G2773" i="3"/>
  <c r="G2741" i="3"/>
  <c r="J2741" i="3" s="1"/>
  <c r="D2740" i="6" s="1"/>
  <c r="J2709" i="3"/>
  <c r="D2708" i="6" s="1"/>
  <c r="G2709" i="3"/>
  <c r="G2677" i="3"/>
  <c r="J2677" i="3" s="1"/>
  <c r="D2676" i="6" s="1"/>
  <c r="G2645" i="3"/>
  <c r="J2645" i="3" s="1"/>
  <c r="D2644" i="6" s="1"/>
  <c r="G2613" i="3"/>
  <c r="J2613" i="3" s="1"/>
  <c r="D2612" i="6" s="1"/>
  <c r="G2581" i="3"/>
  <c r="J2581" i="3" s="1"/>
  <c r="D2580" i="6" s="1"/>
  <c r="G2549" i="3"/>
  <c r="J2549" i="3" s="1"/>
  <c r="D2548" i="6" s="1"/>
  <c r="G2517" i="3"/>
  <c r="J2517" i="3" s="1"/>
  <c r="D2516" i="6" s="1"/>
  <c r="G2485" i="3"/>
  <c r="J2485" i="3" s="1"/>
  <c r="D2484" i="6" s="1"/>
  <c r="J2453" i="3"/>
  <c r="D2452" i="6" s="1"/>
  <c r="G2453" i="3"/>
  <c r="G2421" i="3"/>
  <c r="J2421" i="3" s="1"/>
  <c r="D2420" i="6" s="1"/>
  <c r="G2389" i="3"/>
  <c r="J2389" i="3" s="1"/>
  <c r="D2388" i="6" s="1"/>
  <c r="G2357" i="3"/>
  <c r="J2357" i="3" s="1"/>
  <c r="D2356" i="6" s="1"/>
  <c r="G2325" i="3"/>
  <c r="J2325" i="3" s="1"/>
  <c r="D2324" i="6" s="1"/>
  <c r="G2293" i="3"/>
  <c r="J2293" i="3" s="1"/>
  <c r="D2292" i="6" s="1"/>
  <c r="G2261" i="3"/>
  <c r="J2261" i="3" s="1"/>
  <c r="D2260" i="6" s="1"/>
  <c r="G2229" i="3"/>
  <c r="J2229" i="3" s="1"/>
  <c r="D2228" i="6" s="1"/>
  <c r="G2197" i="3"/>
  <c r="J2197" i="3" s="1"/>
  <c r="D2196" i="6" s="1"/>
  <c r="G2165" i="3"/>
  <c r="J2165" i="3" s="1"/>
  <c r="D2164" i="6" s="1"/>
  <c r="G2133" i="3"/>
  <c r="J2133" i="3" s="1"/>
  <c r="D2132" i="6" s="1"/>
  <c r="G2101" i="3"/>
  <c r="J2101" i="3" s="1"/>
  <c r="D2100" i="6" s="1"/>
  <c r="G2037" i="3"/>
  <c r="J2037" i="3" s="1"/>
  <c r="D2036" i="6" s="1"/>
  <c r="G2005" i="3"/>
  <c r="J2005" i="3" s="1"/>
  <c r="D2004" i="6" s="1"/>
  <c r="G1973" i="3"/>
  <c r="J1973" i="3" s="1"/>
  <c r="D1972" i="6" s="1"/>
  <c r="G1941" i="3"/>
  <c r="J1941" i="3" s="1"/>
  <c r="D1940" i="6" s="1"/>
  <c r="G1909" i="3"/>
  <c r="J1909" i="3" s="1"/>
  <c r="D1908" i="6" s="1"/>
  <c r="G1877" i="3"/>
  <c r="J1877" i="3" s="1"/>
  <c r="D1876" i="6" s="1"/>
  <c r="G1845" i="3"/>
  <c r="J1845" i="3" s="1"/>
  <c r="D1844" i="6" s="1"/>
  <c r="G1813" i="3"/>
  <c r="J1813" i="3" s="1"/>
  <c r="D1812" i="6" s="1"/>
  <c r="G1781" i="3"/>
  <c r="J1781" i="3" s="1"/>
  <c r="D1780" i="6" s="1"/>
  <c r="G1749" i="3"/>
  <c r="J1749" i="3" s="1"/>
  <c r="D1748" i="6" s="1"/>
  <c r="G1717" i="3"/>
  <c r="J1717" i="3" s="1"/>
  <c r="D1716" i="6" s="1"/>
  <c r="G1685" i="3"/>
  <c r="J1685" i="3" s="1"/>
  <c r="D1684" i="6" s="1"/>
  <c r="G1653" i="3"/>
  <c r="J1653" i="3" s="1"/>
  <c r="D1652" i="6" s="1"/>
  <c r="G1621" i="3"/>
  <c r="J1621" i="3" s="1"/>
  <c r="D1620" i="6" s="1"/>
  <c r="G1589" i="3"/>
  <c r="J1589" i="3" s="1"/>
  <c r="D1588" i="6" s="1"/>
  <c r="F1588" i="6" s="1"/>
  <c r="G1557" i="3"/>
  <c r="J1557" i="3" s="1"/>
  <c r="D1556" i="6" s="1"/>
  <c r="G1525" i="3"/>
  <c r="J1525" i="3" s="1"/>
  <c r="J3593" i="3"/>
  <c r="D3592" i="6" s="1"/>
  <c r="G3593" i="3"/>
  <c r="G3561" i="3"/>
  <c r="J3561" i="3" s="1"/>
  <c r="G3529" i="3"/>
  <c r="J3529" i="3" s="1"/>
  <c r="D3528" i="6" s="1"/>
  <c r="G3497" i="3"/>
  <c r="J3497" i="3" s="1"/>
  <c r="D3496" i="6" s="1"/>
  <c r="G3465" i="3"/>
  <c r="J3465" i="3" s="1"/>
  <c r="D3464" i="6" s="1"/>
  <c r="G3433" i="3"/>
  <c r="J3433" i="3" s="1"/>
  <c r="D3432" i="6" s="1"/>
  <c r="G3401" i="3"/>
  <c r="J3401" i="3" s="1"/>
  <c r="D3400" i="6" s="1"/>
  <c r="G3369" i="3"/>
  <c r="J3369" i="3" s="1"/>
  <c r="D3368" i="6" s="1"/>
  <c r="G3337" i="3"/>
  <c r="J3337" i="3" s="1"/>
  <c r="D3336" i="6" s="1"/>
  <c r="G3273" i="3"/>
  <c r="J3273" i="3" s="1"/>
  <c r="D3272" i="6" s="1"/>
  <c r="G3241" i="3"/>
  <c r="J3241" i="3" s="1"/>
  <c r="D3240" i="6" s="1"/>
  <c r="G3209" i="3"/>
  <c r="J3209" i="3" s="1"/>
  <c r="D3208" i="6" s="1"/>
  <c r="G3177" i="3"/>
  <c r="J3177" i="3" s="1"/>
  <c r="D3176" i="6" s="1"/>
  <c r="G3145" i="3"/>
  <c r="J3145" i="3" s="1"/>
  <c r="D3144" i="6" s="1"/>
  <c r="G3113" i="3"/>
  <c r="J3113" i="3" s="1"/>
  <c r="D3112" i="6" s="1"/>
  <c r="G3081" i="3"/>
  <c r="J3081" i="3" s="1"/>
  <c r="D3080" i="6" s="1"/>
  <c r="G3049" i="3"/>
  <c r="J3049" i="3" s="1"/>
  <c r="D3048" i="6" s="1"/>
  <c r="G3017" i="3"/>
  <c r="J3017" i="3" s="1"/>
  <c r="D3016" i="6" s="1"/>
  <c r="G3305" i="3"/>
  <c r="J3305" i="3" s="1"/>
  <c r="D3304" i="6" s="1"/>
  <c r="J1202" i="3"/>
  <c r="D1201" i="6" s="1"/>
  <c r="J2023" i="3"/>
  <c r="D2022" i="6" s="1"/>
  <c r="C2906" i="6"/>
  <c r="E2906" i="6" s="1"/>
  <c r="C3057" i="6"/>
  <c r="G1500" i="3"/>
  <c r="J1500" i="3" s="1"/>
  <c r="D1499" i="6" s="1"/>
  <c r="G1468" i="3"/>
  <c r="J1468" i="3" s="1"/>
  <c r="D1467" i="6" s="1"/>
  <c r="G1436" i="3"/>
  <c r="J1436" i="3" s="1"/>
  <c r="D1435" i="6" s="1"/>
  <c r="G1372" i="3"/>
  <c r="J1372" i="3" s="1"/>
  <c r="D1371" i="6" s="1"/>
  <c r="J1276" i="3"/>
  <c r="D1275" i="6" s="1"/>
  <c r="G1276" i="3"/>
  <c r="G1212" i="3"/>
  <c r="J1212" i="3" s="1"/>
  <c r="D1211" i="6" s="1"/>
  <c r="G1180" i="3"/>
  <c r="J1180" i="3" s="1"/>
  <c r="D1179" i="6" s="1"/>
  <c r="G1148" i="3"/>
  <c r="J1148" i="3" s="1"/>
  <c r="D1147" i="6" s="1"/>
  <c r="G1116" i="3"/>
  <c r="J1116" i="3" s="1"/>
  <c r="D1115" i="6" s="1"/>
  <c r="G1084" i="3"/>
  <c r="J1084" i="3" s="1"/>
  <c r="D1083" i="6" s="1"/>
  <c r="J1052" i="3"/>
  <c r="D1051" i="6" s="1"/>
  <c r="G988" i="3"/>
  <c r="J988" i="3" s="1"/>
  <c r="D987" i="6" s="1"/>
  <c r="G956" i="3"/>
  <c r="J956" i="3" s="1"/>
  <c r="D955" i="6" s="1"/>
  <c r="G924" i="3"/>
  <c r="J924" i="3" s="1"/>
  <c r="D923" i="6" s="1"/>
  <c r="J828" i="3"/>
  <c r="D827" i="6" s="1"/>
  <c r="G796" i="3"/>
  <c r="J796" i="3" s="1"/>
  <c r="D795" i="6" s="1"/>
  <c r="G764" i="3"/>
  <c r="J764" i="3" s="1"/>
  <c r="D763" i="6" s="1"/>
  <c r="G732" i="3"/>
  <c r="J732" i="3" s="1"/>
  <c r="D731" i="6" s="1"/>
  <c r="F731" i="6" s="1"/>
  <c r="G700" i="3"/>
  <c r="J700" i="3" s="1"/>
  <c r="D699" i="6" s="1"/>
  <c r="J668" i="3"/>
  <c r="D667" i="6" s="1"/>
  <c r="G636" i="3"/>
  <c r="J636" i="3" s="1"/>
  <c r="D635" i="6" s="1"/>
  <c r="F635" i="6" s="1"/>
  <c r="G604" i="3"/>
  <c r="J604" i="3" s="1"/>
  <c r="D603" i="6" s="1"/>
  <c r="J572" i="3"/>
  <c r="D571" i="6" s="1"/>
  <c r="G572" i="3"/>
  <c r="G540" i="3"/>
  <c r="J540" i="3" s="1"/>
  <c r="D539" i="6" s="1"/>
  <c r="J508" i="3"/>
  <c r="D507" i="6" s="1"/>
  <c r="G476" i="3"/>
  <c r="J476" i="3" s="1"/>
  <c r="D475" i="6" s="1"/>
  <c r="G444" i="3"/>
  <c r="J444" i="3" s="1"/>
  <c r="D443" i="6" s="1"/>
  <c r="G412" i="3"/>
  <c r="J412" i="3" s="1"/>
  <c r="D411" i="6" s="1"/>
  <c r="G380" i="3"/>
  <c r="J380" i="3" s="1"/>
  <c r="D379" i="6" s="1"/>
  <c r="G348" i="3"/>
  <c r="J348" i="3" s="1"/>
  <c r="D347" i="6" s="1"/>
  <c r="G316" i="3"/>
  <c r="J316" i="3" s="1"/>
  <c r="D315" i="6" s="1"/>
  <c r="G284" i="3"/>
  <c r="J284" i="3" s="1"/>
  <c r="D283" i="6" s="1"/>
  <c r="G252" i="3"/>
  <c r="J252" i="3" s="1"/>
  <c r="D251" i="6" s="1"/>
  <c r="F251" i="6" s="1"/>
  <c r="G220" i="3"/>
  <c r="J220" i="3" s="1"/>
  <c r="D219" i="6" s="1"/>
  <c r="G188" i="3"/>
  <c r="J188" i="3" s="1"/>
  <c r="D187" i="6" s="1"/>
  <c r="G156" i="3"/>
  <c r="J156" i="3" s="1"/>
  <c r="D155" i="6" s="1"/>
  <c r="J124" i="3"/>
  <c r="D123" i="6" s="1"/>
  <c r="G92" i="3"/>
  <c r="J92" i="3" s="1"/>
  <c r="D91" i="6" s="1"/>
  <c r="G60" i="3"/>
  <c r="J60" i="3" s="1"/>
  <c r="D59" i="6" s="1"/>
  <c r="J28" i="3"/>
  <c r="D27" i="6" s="1"/>
  <c r="J2996" i="3"/>
  <c r="D2995" i="6" s="1"/>
  <c r="G2964" i="3"/>
  <c r="J2964" i="3" s="1"/>
  <c r="D2963" i="6" s="1"/>
  <c r="J2932" i="3"/>
  <c r="D2931" i="6" s="1"/>
  <c r="G2900" i="3"/>
  <c r="J2900" i="3" s="1"/>
  <c r="D2899" i="6" s="1"/>
  <c r="G2868" i="3"/>
  <c r="J2868" i="3" s="1"/>
  <c r="D2867" i="6" s="1"/>
  <c r="G2836" i="3"/>
  <c r="J2836" i="3" s="1"/>
  <c r="D2835" i="6" s="1"/>
  <c r="G2804" i="3"/>
  <c r="J2804" i="3" s="1"/>
  <c r="D2803" i="6" s="1"/>
  <c r="G2772" i="3"/>
  <c r="J2772" i="3" s="1"/>
  <c r="D2771" i="6" s="1"/>
  <c r="G2740" i="3"/>
  <c r="J2740" i="3" s="1"/>
  <c r="D2739" i="6" s="1"/>
  <c r="G2708" i="3"/>
  <c r="J2708" i="3" s="1"/>
  <c r="D2707" i="6" s="1"/>
  <c r="J2676" i="3"/>
  <c r="D2675" i="6" s="1"/>
  <c r="G2676" i="3"/>
  <c r="G2644" i="3"/>
  <c r="J2644" i="3" s="1"/>
  <c r="D2643" i="6" s="1"/>
  <c r="J2612" i="3"/>
  <c r="D2611" i="6" s="1"/>
  <c r="G2612" i="3"/>
  <c r="G2580" i="3"/>
  <c r="J2580" i="3" s="1"/>
  <c r="D2579" i="6" s="1"/>
  <c r="G2548" i="3"/>
  <c r="J2548" i="3" s="1"/>
  <c r="D2547" i="6" s="1"/>
  <c r="G2516" i="3"/>
  <c r="J2516" i="3" s="1"/>
  <c r="D2515" i="6" s="1"/>
  <c r="G2484" i="3"/>
  <c r="J2484" i="3" s="1"/>
  <c r="G2452" i="3"/>
  <c r="J2452" i="3" s="1"/>
  <c r="D2451" i="6" s="1"/>
  <c r="G2420" i="3"/>
  <c r="J2420" i="3" s="1"/>
  <c r="D2419" i="6" s="1"/>
  <c r="G2388" i="3"/>
  <c r="J2388" i="3" s="1"/>
  <c r="D2387" i="6" s="1"/>
  <c r="G2356" i="3"/>
  <c r="J2356" i="3" s="1"/>
  <c r="D2355" i="6" s="1"/>
  <c r="G2324" i="3"/>
  <c r="J2324" i="3" s="1"/>
  <c r="D2323" i="6" s="1"/>
  <c r="G2292" i="3"/>
  <c r="J2292" i="3" s="1"/>
  <c r="D2291" i="6" s="1"/>
  <c r="G2260" i="3"/>
  <c r="J2260" i="3" s="1"/>
  <c r="D2259" i="6" s="1"/>
  <c r="G2228" i="3"/>
  <c r="J2228" i="3" s="1"/>
  <c r="D2227" i="6" s="1"/>
  <c r="J2196" i="3"/>
  <c r="D2195" i="6" s="1"/>
  <c r="G2196" i="3"/>
  <c r="G2164" i="3"/>
  <c r="J2164" i="3" s="1"/>
  <c r="D2163" i="6" s="1"/>
  <c r="G2132" i="3"/>
  <c r="J2132" i="3" s="1"/>
  <c r="D2131" i="6" s="1"/>
  <c r="G2100" i="3"/>
  <c r="J2100" i="3" s="1"/>
  <c r="D2099" i="6" s="1"/>
  <c r="G2068" i="3"/>
  <c r="J2068" i="3" s="1"/>
  <c r="D2067" i="6" s="1"/>
  <c r="G2036" i="3"/>
  <c r="J2036" i="3" s="1"/>
  <c r="D2035" i="6" s="1"/>
  <c r="G2004" i="3"/>
  <c r="J2004" i="3" s="1"/>
  <c r="D2003" i="6" s="1"/>
  <c r="G1972" i="3"/>
  <c r="J1972" i="3" s="1"/>
  <c r="D1971" i="6" s="1"/>
  <c r="G1940" i="3"/>
  <c r="J1940" i="3" s="1"/>
  <c r="D1939" i="6" s="1"/>
  <c r="G1908" i="3"/>
  <c r="J1908" i="3" s="1"/>
  <c r="D1907" i="6" s="1"/>
  <c r="J1876" i="3"/>
  <c r="D1875" i="6" s="1"/>
  <c r="G1876" i="3"/>
  <c r="G1844" i="3"/>
  <c r="J1844" i="3" s="1"/>
  <c r="D1843" i="6" s="1"/>
  <c r="G1812" i="3"/>
  <c r="J1812" i="3" s="1"/>
  <c r="D1811" i="6" s="1"/>
  <c r="G1780" i="3"/>
  <c r="J1780" i="3" s="1"/>
  <c r="D1779" i="6" s="1"/>
  <c r="G1748" i="3"/>
  <c r="J1748" i="3" s="1"/>
  <c r="D1747" i="6" s="1"/>
  <c r="G1716" i="3"/>
  <c r="J1716" i="3" s="1"/>
  <c r="D1715" i="6" s="1"/>
  <c r="J1684" i="3"/>
  <c r="D1683" i="6" s="1"/>
  <c r="G1652" i="3"/>
  <c r="J1652" i="3" s="1"/>
  <c r="D1651" i="6" s="1"/>
  <c r="G1620" i="3"/>
  <c r="J1620" i="3" s="1"/>
  <c r="D1619" i="6" s="1"/>
  <c r="G1588" i="3"/>
  <c r="J1588" i="3" s="1"/>
  <c r="D1587" i="6" s="1"/>
  <c r="J1556" i="3"/>
  <c r="D1555" i="6" s="1"/>
  <c r="G1556" i="3"/>
  <c r="G1524" i="3"/>
  <c r="J1524" i="3" s="1"/>
  <c r="D1523" i="6" s="1"/>
  <c r="J3592" i="3"/>
  <c r="D3591" i="6" s="1"/>
  <c r="G3592" i="3"/>
  <c r="G3560" i="3"/>
  <c r="J3560" i="3" s="1"/>
  <c r="D3559" i="6" s="1"/>
  <c r="G3528" i="3"/>
  <c r="J3528" i="3" s="1"/>
  <c r="D3527" i="6" s="1"/>
  <c r="G3496" i="3"/>
  <c r="J3496" i="3" s="1"/>
  <c r="D3495" i="6" s="1"/>
  <c r="G3464" i="3"/>
  <c r="J3464" i="3" s="1"/>
  <c r="D3463" i="6" s="1"/>
  <c r="G3432" i="3"/>
  <c r="J3432" i="3" s="1"/>
  <c r="D3431" i="6" s="1"/>
  <c r="G3400" i="3"/>
  <c r="J3400" i="3" s="1"/>
  <c r="D3399" i="6" s="1"/>
  <c r="G3368" i="3"/>
  <c r="J3368" i="3" s="1"/>
  <c r="D3367" i="6" s="1"/>
  <c r="G3336" i="3"/>
  <c r="J3336" i="3" s="1"/>
  <c r="D3335" i="6" s="1"/>
  <c r="G3304" i="3"/>
  <c r="J3304" i="3" s="1"/>
  <c r="D3303" i="6" s="1"/>
  <c r="G3272" i="3"/>
  <c r="J3272" i="3" s="1"/>
  <c r="D3271" i="6" s="1"/>
  <c r="G3240" i="3"/>
  <c r="J3240" i="3" s="1"/>
  <c r="D3239" i="6" s="1"/>
  <c r="G3208" i="3"/>
  <c r="J3208" i="3" s="1"/>
  <c r="D3207" i="6" s="1"/>
  <c r="G3176" i="3"/>
  <c r="J3176" i="3" s="1"/>
  <c r="D3175" i="6" s="1"/>
  <c r="G3144" i="3"/>
  <c r="J3144" i="3" s="1"/>
  <c r="D3143" i="6" s="1"/>
  <c r="G3112" i="3"/>
  <c r="J3112" i="3" s="1"/>
  <c r="D3111" i="6" s="1"/>
  <c r="G3080" i="3"/>
  <c r="J3080" i="3" s="1"/>
  <c r="D3079" i="6" s="1"/>
  <c r="G3048" i="3"/>
  <c r="J3048" i="3" s="1"/>
  <c r="D3047" i="6" s="1"/>
  <c r="G3016" i="3"/>
  <c r="J3016" i="3" s="1"/>
  <c r="D3015" i="6" s="1"/>
  <c r="G2069" i="3"/>
  <c r="J2069" i="3" s="1"/>
  <c r="D2068" i="6" s="1"/>
  <c r="J1201" i="3"/>
  <c r="D1200" i="6" s="1"/>
  <c r="G1499" i="3"/>
  <c r="J1499" i="3" s="1"/>
  <c r="D1498" i="6" s="1"/>
  <c r="G1467" i="3"/>
  <c r="J1467" i="3" s="1"/>
  <c r="D1466" i="6" s="1"/>
  <c r="J1435" i="3"/>
  <c r="D1434" i="6" s="1"/>
  <c r="G1435" i="3"/>
  <c r="G1403" i="3"/>
  <c r="J1403" i="3" s="1"/>
  <c r="D1402" i="6" s="1"/>
  <c r="G1371" i="3"/>
  <c r="J1371" i="3" s="1"/>
  <c r="D1370" i="6" s="1"/>
  <c r="J1275" i="3"/>
  <c r="D1274" i="6" s="1"/>
  <c r="G1211" i="3"/>
  <c r="J1211" i="3" s="1"/>
  <c r="D1210" i="6" s="1"/>
  <c r="G1147" i="3"/>
  <c r="J1147" i="3" s="1"/>
  <c r="D1146" i="6" s="1"/>
  <c r="G1083" i="3"/>
  <c r="J1083" i="3" s="1"/>
  <c r="D1082" i="6" s="1"/>
  <c r="G923" i="3"/>
  <c r="J923" i="3" s="1"/>
  <c r="D922" i="6" s="1"/>
  <c r="G827" i="3"/>
  <c r="J827" i="3" s="1"/>
  <c r="D826" i="6" s="1"/>
  <c r="G795" i="3"/>
  <c r="J795" i="3" s="1"/>
  <c r="D794" i="6" s="1"/>
  <c r="G763" i="3"/>
  <c r="J763" i="3" s="1"/>
  <c r="D762" i="6" s="1"/>
  <c r="G731" i="3"/>
  <c r="J731" i="3" s="1"/>
  <c r="D730" i="6" s="1"/>
  <c r="J699" i="3"/>
  <c r="D698" i="6" s="1"/>
  <c r="J667" i="3"/>
  <c r="D666" i="6" s="1"/>
  <c r="G635" i="3"/>
  <c r="J635" i="3" s="1"/>
  <c r="D634" i="6" s="1"/>
  <c r="G603" i="3"/>
  <c r="J603" i="3" s="1"/>
  <c r="D602" i="6" s="1"/>
  <c r="J571" i="3"/>
  <c r="D570" i="6" s="1"/>
  <c r="G571" i="3"/>
  <c r="G539" i="3"/>
  <c r="J539" i="3" s="1"/>
  <c r="D538" i="6" s="1"/>
  <c r="G475" i="3"/>
  <c r="J475" i="3" s="1"/>
  <c r="D474" i="6" s="1"/>
  <c r="G443" i="3"/>
  <c r="J443" i="3" s="1"/>
  <c r="D442" i="6" s="1"/>
  <c r="G411" i="3"/>
  <c r="J411" i="3" s="1"/>
  <c r="D410" i="6" s="1"/>
  <c r="G379" i="3"/>
  <c r="J379" i="3" s="1"/>
  <c r="D378" i="6" s="1"/>
  <c r="J347" i="3"/>
  <c r="D346" i="6" s="1"/>
  <c r="G315" i="3"/>
  <c r="J315" i="3" s="1"/>
  <c r="D314" i="6" s="1"/>
  <c r="G283" i="3"/>
  <c r="J283" i="3" s="1"/>
  <c r="D282" i="6" s="1"/>
  <c r="G251" i="3"/>
  <c r="J251" i="3" s="1"/>
  <c r="D250" i="6" s="1"/>
  <c r="G219" i="3"/>
  <c r="J219" i="3" s="1"/>
  <c r="D218" i="6" s="1"/>
  <c r="J187" i="3"/>
  <c r="D186" i="6" s="1"/>
  <c r="J155" i="3"/>
  <c r="D154" i="6" s="1"/>
  <c r="G155" i="3"/>
  <c r="J123" i="3"/>
  <c r="D122" i="6" s="1"/>
  <c r="G91" i="3"/>
  <c r="J91" i="3" s="1"/>
  <c r="D90" i="6" s="1"/>
  <c r="G59" i="3"/>
  <c r="J59" i="3" s="1"/>
  <c r="D58" i="6" s="1"/>
  <c r="J27" i="3"/>
  <c r="D26" i="6" s="1"/>
  <c r="G27" i="3"/>
  <c r="J2995" i="3"/>
  <c r="D2994" i="6" s="1"/>
  <c r="J2963" i="3"/>
  <c r="G2963" i="3"/>
  <c r="G2931" i="3"/>
  <c r="J2931" i="3" s="1"/>
  <c r="D2930" i="6" s="1"/>
  <c r="G2899" i="3"/>
  <c r="J2899" i="3" s="1"/>
  <c r="D2898" i="6" s="1"/>
  <c r="G2867" i="3"/>
  <c r="J2867" i="3" s="1"/>
  <c r="D2866" i="6" s="1"/>
  <c r="G2835" i="3"/>
  <c r="J2835" i="3" s="1"/>
  <c r="D2834" i="6" s="1"/>
  <c r="G2803" i="3"/>
  <c r="J2803" i="3" s="1"/>
  <c r="D2802" i="6" s="1"/>
  <c r="J2771" i="3"/>
  <c r="D2770" i="6" s="1"/>
  <c r="G2739" i="3"/>
  <c r="J2739" i="3" s="1"/>
  <c r="D2738" i="6" s="1"/>
  <c r="G2707" i="3"/>
  <c r="J2707" i="3" s="1"/>
  <c r="D2706" i="6" s="1"/>
  <c r="J2675" i="3"/>
  <c r="D2674" i="6" s="1"/>
  <c r="G2675" i="3"/>
  <c r="G2643" i="3"/>
  <c r="J2643" i="3" s="1"/>
  <c r="D2642" i="6" s="1"/>
  <c r="G2611" i="3"/>
  <c r="J2611" i="3" s="1"/>
  <c r="D2610" i="6" s="1"/>
  <c r="G2579" i="3"/>
  <c r="J2579" i="3" s="1"/>
  <c r="D2578" i="6" s="1"/>
  <c r="G2547" i="3"/>
  <c r="J2547" i="3" s="1"/>
  <c r="D2546" i="6" s="1"/>
  <c r="F2546" i="6" s="1"/>
  <c r="G2515" i="3"/>
  <c r="J2515" i="3" s="1"/>
  <c r="D2514" i="6" s="1"/>
  <c r="J2483" i="3"/>
  <c r="G2451" i="3"/>
  <c r="J2451" i="3" s="1"/>
  <c r="D2450" i="6" s="1"/>
  <c r="F2450" i="6" s="1"/>
  <c r="G2419" i="3"/>
  <c r="J2419" i="3" s="1"/>
  <c r="D2418" i="6" s="1"/>
  <c r="G2387" i="3"/>
  <c r="J2387" i="3" s="1"/>
  <c r="D2386" i="6" s="1"/>
  <c r="G2355" i="3"/>
  <c r="J2355" i="3" s="1"/>
  <c r="D2354" i="6" s="1"/>
  <c r="J2323" i="3"/>
  <c r="D2322" i="6" s="1"/>
  <c r="G2291" i="3"/>
  <c r="J2291" i="3" s="1"/>
  <c r="D2290" i="6" s="1"/>
  <c r="G2259" i="3"/>
  <c r="J2259" i="3" s="1"/>
  <c r="D2258" i="6" s="1"/>
  <c r="G2227" i="3"/>
  <c r="J2227" i="3" s="1"/>
  <c r="D2226" i="6" s="1"/>
  <c r="G2195" i="3"/>
  <c r="J2195" i="3" s="1"/>
  <c r="D2194" i="6" s="1"/>
  <c r="G2163" i="3"/>
  <c r="J2163" i="3" s="1"/>
  <c r="D2162" i="6" s="1"/>
  <c r="G2131" i="3"/>
  <c r="J2131" i="3" s="1"/>
  <c r="D2130" i="6" s="1"/>
  <c r="G2099" i="3"/>
  <c r="J2099" i="3" s="1"/>
  <c r="D2098" i="6" s="1"/>
  <c r="G2067" i="3"/>
  <c r="J2067" i="3" s="1"/>
  <c r="D2066" i="6" s="1"/>
  <c r="G2035" i="3"/>
  <c r="J2035" i="3" s="1"/>
  <c r="D2034" i="6" s="1"/>
  <c r="G2003" i="3"/>
  <c r="J2003" i="3" s="1"/>
  <c r="D2002" i="6" s="1"/>
  <c r="G1971" i="3"/>
  <c r="J1971" i="3" s="1"/>
  <c r="D1970" i="6" s="1"/>
  <c r="F1970" i="6" s="1"/>
  <c r="G1939" i="3"/>
  <c r="J1939" i="3" s="1"/>
  <c r="D1938" i="6" s="1"/>
  <c r="G1907" i="3"/>
  <c r="J1907" i="3" s="1"/>
  <c r="D1906" i="6" s="1"/>
  <c r="G1875" i="3"/>
  <c r="J1875" i="3" s="1"/>
  <c r="D1874" i="6" s="1"/>
  <c r="G1843" i="3"/>
  <c r="J1843" i="3" s="1"/>
  <c r="D1842" i="6" s="1"/>
  <c r="G1811" i="3"/>
  <c r="J1811" i="3" s="1"/>
  <c r="D1810" i="6" s="1"/>
  <c r="J1779" i="3"/>
  <c r="D1778" i="6" s="1"/>
  <c r="G1747" i="3"/>
  <c r="J1747" i="3" s="1"/>
  <c r="D1746" i="6" s="1"/>
  <c r="G1715" i="3"/>
  <c r="J1715" i="3" s="1"/>
  <c r="D1714" i="6" s="1"/>
  <c r="J1683" i="3"/>
  <c r="D1682" i="6" s="1"/>
  <c r="G1651" i="3"/>
  <c r="J1651" i="3" s="1"/>
  <c r="D1650" i="6" s="1"/>
  <c r="G1619" i="3"/>
  <c r="J1619" i="3" s="1"/>
  <c r="D1618" i="6" s="1"/>
  <c r="G1587" i="3"/>
  <c r="J1587" i="3" s="1"/>
  <c r="D1586" i="6" s="1"/>
  <c r="G1555" i="3"/>
  <c r="J1555" i="3" s="1"/>
  <c r="D1554" i="6" s="1"/>
  <c r="G1523" i="3"/>
  <c r="J1523" i="3" s="1"/>
  <c r="D1522" i="6" s="1"/>
  <c r="G3591" i="3"/>
  <c r="J3591" i="3" s="1"/>
  <c r="D3590" i="6" s="1"/>
  <c r="G3559" i="3"/>
  <c r="J3559" i="3" s="1"/>
  <c r="G3527" i="3"/>
  <c r="J3527" i="3" s="1"/>
  <c r="D3526" i="6" s="1"/>
  <c r="G3495" i="3"/>
  <c r="J3495" i="3" s="1"/>
  <c r="D3494" i="6" s="1"/>
  <c r="G3463" i="3"/>
  <c r="J3463" i="3" s="1"/>
  <c r="D3462" i="6" s="1"/>
  <c r="G3431" i="3"/>
  <c r="J3431" i="3" s="1"/>
  <c r="D3430" i="6" s="1"/>
  <c r="J3399" i="3"/>
  <c r="D3398" i="6" s="1"/>
  <c r="G3399" i="3"/>
  <c r="G3367" i="3"/>
  <c r="J3367" i="3" s="1"/>
  <c r="D3366" i="6" s="1"/>
  <c r="G3335" i="3"/>
  <c r="J3335" i="3" s="1"/>
  <c r="D3334" i="6" s="1"/>
  <c r="G3303" i="3"/>
  <c r="J3303" i="3" s="1"/>
  <c r="D3302" i="6" s="1"/>
  <c r="G3271" i="3"/>
  <c r="J3271" i="3" s="1"/>
  <c r="D3270" i="6" s="1"/>
  <c r="G3239" i="3"/>
  <c r="J3239" i="3" s="1"/>
  <c r="D3238" i="6" s="1"/>
  <c r="G3207" i="3"/>
  <c r="J3207" i="3" s="1"/>
  <c r="D3206" i="6" s="1"/>
  <c r="G3175" i="3"/>
  <c r="J3175" i="3" s="1"/>
  <c r="D3174" i="6" s="1"/>
  <c r="G3143" i="3"/>
  <c r="J3143" i="3" s="1"/>
  <c r="D3142" i="6" s="1"/>
  <c r="G3111" i="3"/>
  <c r="J3111" i="3" s="1"/>
  <c r="D3110" i="6" s="1"/>
  <c r="G3079" i="3"/>
  <c r="J3079" i="3" s="1"/>
  <c r="D3078" i="6" s="1"/>
  <c r="G3047" i="3"/>
  <c r="J3047" i="3" s="1"/>
  <c r="D3046" i="6" s="1"/>
  <c r="G3015" i="3"/>
  <c r="J3015" i="3" s="1"/>
  <c r="D3014" i="6" s="1"/>
  <c r="J1200" i="3"/>
  <c r="D1199" i="6" s="1"/>
  <c r="G1497" i="3"/>
  <c r="J1497" i="3" s="1"/>
  <c r="D1496" i="6" s="1"/>
  <c r="J1465" i="3"/>
  <c r="D1464" i="6" s="1"/>
  <c r="G1465" i="3"/>
  <c r="G1433" i="3"/>
  <c r="J1433" i="3" s="1"/>
  <c r="D1432" i="6" s="1"/>
  <c r="J1369" i="3"/>
  <c r="D1368" i="6" s="1"/>
  <c r="G1241" i="3"/>
  <c r="J1241" i="3" s="1"/>
  <c r="D1240" i="6" s="1"/>
  <c r="G1209" i="3"/>
  <c r="J1209" i="3" s="1"/>
  <c r="D1208" i="6" s="1"/>
  <c r="G1177" i="3"/>
  <c r="J1177" i="3" s="1"/>
  <c r="D1176" i="6" s="1"/>
  <c r="G1145" i="3"/>
  <c r="J1145" i="3" s="1"/>
  <c r="D1144" i="6" s="1"/>
  <c r="G1081" i="3"/>
  <c r="J1081" i="3" s="1"/>
  <c r="D1080" i="6" s="1"/>
  <c r="J1017" i="3"/>
  <c r="D1016" i="6" s="1"/>
  <c r="G1017" i="3"/>
  <c r="G953" i="3"/>
  <c r="J953" i="3" s="1"/>
  <c r="D952" i="6" s="1"/>
  <c r="G921" i="3"/>
  <c r="J921" i="3" s="1"/>
  <c r="D920" i="6" s="1"/>
  <c r="G889" i="3"/>
  <c r="J889" i="3" s="1"/>
  <c r="D888" i="6" s="1"/>
  <c r="G857" i="3"/>
  <c r="J857" i="3" s="1"/>
  <c r="G793" i="3"/>
  <c r="J793" i="3" s="1"/>
  <c r="D792" i="6" s="1"/>
  <c r="G761" i="3"/>
  <c r="J761" i="3" s="1"/>
  <c r="D760" i="6" s="1"/>
  <c r="G729" i="3"/>
  <c r="J729" i="3" s="1"/>
  <c r="D728" i="6" s="1"/>
  <c r="G697" i="3"/>
  <c r="J697" i="3" s="1"/>
  <c r="D696" i="6" s="1"/>
  <c r="G601" i="3"/>
  <c r="J601" i="3" s="1"/>
  <c r="D600" i="6" s="1"/>
  <c r="G569" i="3"/>
  <c r="J569" i="3" s="1"/>
  <c r="D568" i="6" s="1"/>
  <c r="J537" i="3"/>
  <c r="D536" i="6" s="1"/>
  <c r="G505" i="3"/>
  <c r="J505" i="3" s="1"/>
  <c r="D504" i="6" s="1"/>
  <c r="G441" i="3"/>
  <c r="J441" i="3" s="1"/>
  <c r="D440" i="6" s="1"/>
  <c r="G409" i="3"/>
  <c r="J409" i="3" s="1"/>
  <c r="D408" i="6" s="1"/>
  <c r="G377" i="3"/>
  <c r="J377" i="3" s="1"/>
  <c r="D376" i="6" s="1"/>
  <c r="J345" i="3"/>
  <c r="D344" i="6" s="1"/>
  <c r="G313" i="3"/>
  <c r="J313" i="3" s="1"/>
  <c r="D312" i="6" s="1"/>
  <c r="G281" i="3"/>
  <c r="J281" i="3" s="1"/>
  <c r="D280" i="6" s="1"/>
  <c r="G249" i="3"/>
  <c r="J249" i="3" s="1"/>
  <c r="D248" i="6" s="1"/>
  <c r="G217" i="3"/>
  <c r="J217" i="3" s="1"/>
  <c r="D216" i="6" s="1"/>
  <c r="J185" i="3"/>
  <c r="D184" i="6" s="1"/>
  <c r="G153" i="3"/>
  <c r="J153" i="3" s="1"/>
  <c r="D152" i="6" s="1"/>
  <c r="G121" i="3"/>
  <c r="J121" i="3" s="1"/>
  <c r="D120" i="6" s="1"/>
  <c r="G89" i="3"/>
  <c r="J89" i="3" s="1"/>
  <c r="D88" i="6" s="1"/>
  <c r="G57" i="3"/>
  <c r="J57" i="3" s="1"/>
  <c r="D56" i="6" s="1"/>
  <c r="G25" i="3"/>
  <c r="J25" i="3" s="1"/>
  <c r="D24" i="6" s="1"/>
  <c r="G2993" i="3"/>
  <c r="J2993" i="3" s="1"/>
  <c r="D2992" i="6" s="1"/>
  <c r="G2961" i="3"/>
  <c r="J2961" i="3" s="1"/>
  <c r="G2929" i="3"/>
  <c r="J2929" i="3" s="1"/>
  <c r="D2928" i="6" s="1"/>
  <c r="G2897" i="3"/>
  <c r="J2897" i="3" s="1"/>
  <c r="D2896" i="6" s="1"/>
  <c r="G2865" i="3"/>
  <c r="J2865" i="3" s="1"/>
  <c r="D2864" i="6" s="1"/>
  <c r="G2833" i="3"/>
  <c r="J2833" i="3" s="1"/>
  <c r="D2832" i="6" s="1"/>
  <c r="J2801" i="3"/>
  <c r="D2800" i="6" s="1"/>
  <c r="G2801" i="3"/>
  <c r="G2769" i="3"/>
  <c r="J2769" i="3" s="1"/>
  <c r="D2768" i="6" s="1"/>
  <c r="G2737" i="3"/>
  <c r="J2737" i="3" s="1"/>
  <c r="D2736" i="6" s="1"/>
  <c r="G2705" i="3"/>
  <c r="J2705" i="3" s="1"/>
  <c r="D2704" i="6" s="1"/>
  <c r="G2673" i="3"/>
  <c r="J2673" i="3" s="1"/>
  <c r="D2672" i="6" s="1"/>
  <c r="G2641" i="3"/>
  <c r="J2641" i="3" s="1"/>
  <c r="D2640" i="6" s="1"/>
  <c r="G2609" i="3"/>
  <c r="J2609" i="3" s="1"/>
  <c r="D2608" i="6" s="1"/>
  <c r="G2577" i="3"/>
  <c r="J2577" i="3" s="1"/>
  <c r="D2576" i="6" s="1"/>
  <c r="G2545" i="3"/>
  <c r="J2545" i="3" s="1"/>
  <c r="D2544" i="6" s="1"/>
  <c r="J2513" i="3"/>
  <c r="D2512" i="6" s="1"/>
  <c r="J2481" i="3"/>
  <c r="G2449" i="3"/>
  <c r="J2449" i="3" s="1"/>
  <c r="D2448" i="6" s="1"/>
  <c r="G2417" i="3"/>
  <c r="J2417" i="3" s="1"/>
  <c r="D2416" i="6" s="1"/>
  <c r="G2385" i="3"/>
  <c r="J2385" i="3" s="1"/>
  <c r="D2384" i="6" s="1"/>
  <c r="G2353" i="3"/>
  <c r="J2353" i="3" s="1"/>
  <c r="D2352" i="6" s="1"/>
  <c r="G2321" i="3"/>
  <c r="J2321" i="3" s="1"/>
  <c r="D2320" i="6" s="1"/>
  <c r="F2320" i="6" s="1"/>
  <c r="G2289" i="3"/>
  <c r="J2289" i="3" s="1"/>
  <c r="D2288" i="6" s="1"/>
  <c r="G2257" i="3"/>
  <c r="J2257" i="3" s="1"/>
  <c r="D2256" i="6" s="1"/>
  <c r="G2225" i="3"/>
  <c r="J2225" i="3" s="1"/>
  <c r="D2224" i="6" s="1"/>
  <c r="G2193" i="3"/>
  <c r="J2193" i="3" s="1"/>
  <c r="D2192" i="6" s="1"/>
  <c r="G2161" i="3"/>
  <c r="J2161" i="3" s="1"/>
  <c r="D2160" i="6" s="1"/>
  <c r="G2129" i="3"/>
  <c r="J2129" i="3" s="1"/>
  <c r="D2128" i="6" s="1"/>
  <c r="G2097" i="3"/>
  <c r="J2097" i="3" s="1"/>
  <c r="D2096" i="6" s="1"/>
  <c r="G2065" i="3"/>
  <c r="J2065" i="3" s="1"/>
  <c r="D2064" i="6" s="1"/>
  <c r="J2033" i="3"/>
  <c r="D2032" i="6" s="1"/>
  <c r="G2033" i="3"/>
  <c r="G2001" i="3"/>
  <c r="J2001" i="3" s="1"/>
  <c r="D2000" i="6" s="1"/>
  <c r="G1969" i="3"/>
  <c r="J1969" i="3" s="1"/>
  <c r="D1968" i="6" s="1"/>
  <c r="G1937" i="3"/>
  <c r="J1937" i="3" s="1"/>
  <c r="D1936" i="6" s="1"/>
  <c r="G1905" i="3"/>
  <c r="J1905" i="3" s="1"/>
  <c r="D1904" i="6" s="1"/>
  <c r="G1873" i="3"/>
  <c r="J1873" i="3" s="1"/>
  <c r="D1872" i="6" s="1"/>
  <c r="G1841" i="3"/>
  <c r="J1841" i="3" s="1"/>
  <c r="D1840" i="6" s="1"/>
  <c r="G1809" i="3"/>
  <c r="J1809" i="3" s="1"/>
  <c r="D1808" i="6" s="1"/>
  <c r="J1777" i="3"/>
  <c r="D1776" i="6" s="1"/>
  <c r="G1777" i="3"/>
  <c r="G1745" i="3"/>
  <c r="J1745" i="3" s="1"/>
  <c r="D1744" i="6" s="1"/>
  <c r="G1713" i="3"/>
  <c r="J1713" i="3" s="1"/>
  <c r="D1712" i="6" s="1"/>
  <c r="G1681" i="3"/>
  <c r="J1681" i="3" s="1"/>
  <c r="D1680" i="6" s="1"/>
  <c r="J1649" i="3"/>
  <c r="D1648" i="6" s="1"/>
  <c r="G1649" i="3"/>
  <c r="G1617" i="3"/>
  <c r="J1617" i="3" s="1"/>
  <c r="D1616" i="6" s="1"/>
  <c r="G1585" i="3"/>
  <c r="J1585" i="3" s="1"/>
  <c r="D1584" i="6" s="1"/>
  <c r="G1553" i="3"/>
  <c r="J1553" i="3" s="1"/>
  <c r="D1552" i="6" s="1"/>
  <c r="G1521" i="3"/>
  <c r="J1521" i="3" s="1"/>
  <c r="D1520" i="6" s="1"/>
  <c r="G3589" i="3"/>
  <c r="J3589" i="3" s="1"/>
  <c r="D3588" i="6" s="1"/>
  <c r="G3525" i="3"/>
  <c r="J3525" i="3" s="1"/>
  <c r="D3524" i="6" s="1"/>
  <c r="G3493" i="3"/>
  <c r="J3493" i="3" s="1"/>
  <c r="D3492" i="6" s="1"/>
  <c r="G3461" i="3"/>
  <c r="J3461" i="3" s="1"/>
  <c r="D3460" i="6" s="1"/>
  <c r="G3429" i="3"/>
  <c r="J3429" i="3" s="1"/>
  <c r="D3428" i="6" s="1"/>
  <c r="G3397" i="3"/>
  <c r="J3397" i="3" s="1"/>
  <c r="D3396" i="6" s="1"/>
  <c r="G3365" i="3"/>
  <c r="J3365" i="3" s="1"/>
  <c r="D3364" i="6" s="1"/>
  <c r="G3333" i="3"/>
  <c r="J3333" i="3" s="1"/>
  <c r="D3332" i="6" s="1"/>
  <c r="G3301" i="3"/>
  <c r="J3301" i="3" s="1"/>
  <c r="D3300" i="6" s="1"/>
  <c r="G3269" i="3"/>
  <c r="J3269" i="3" s="1"/>
  <c r="D3268" i="6" s="1"/>
  <c r="G3237" i="3"/>
  <c r="J3237" i="3" s="1"/>
  <c r="D3236" i="6" s="1"/>
  <c r="G3205" i="3"/>
  <c r="J3205" i="3" s="1"/>
  <c r="D3204" i="6" s="1"/>
  <c r="G3173" i="3"/>
  <c r="J3173" i="3" s="1"/>
  <c r="D3172" i="6" s="1"/>
  <c r="G3141" i="3"/>
  <c r="J3141" i="3" s="1"/>
  <c r="D3140" i="6" s="1"/>
  <c r="G3109" i="3"/>
  <c r="J3109" i="3" s="1"/>
  <c r="D3108" i="6" s="1"/>
  <c r="G3077" i="3"/>
  <c r="J3077" i="3" s="1"/>
  <c r="D3076" i="6" s="1"/>
  <c r="G3045" i="3"/>
  <c r="J3045" i="3" s="1"/>
  <c r="D3044" i="6" s="1"/>
  <c r="G3013" i="3"/>
  <c r="J3013" i="3" s="1"/>
  <c r="D3012" i="6" s="1"/>
  <c r="G1182" i="3"/>
  <c r="J1182" i="3" s="1"/>
  <c r="D1181" i="6" s="1"/>
  <c r="G825" i="3"/>
  <c r="J825" i="3" s="1"/>
  <c r="D824" i="6" s="1"/>
  <c r="J1173" i="3"/>
  <c r="D1172" i="6" s="1"/>
  <c r="C3320" i="6"/>
  <c r="G1464" i="3"/>
  <c r="J1464" i="3" s="1"/>
  <c r="D1463" i="6" s="1"/>
  <c r="G1432" i="3"/>
  <c r="J1432" i="3" s="1"/>
  <c r="D1431" i="6" s="1"/>
  <c r="G1400" i="3"/>
  <c r="J1400" i="3" s="1"/>
  <c r="D1399" i="6" s="1"/>
  <c r="J1368" i="3"/>
  <c r="D1367" i="6" s="1"/>
  <c r="G1336" i="3"/>
  <c r="J1336" i="3" s="1"/>
  <c r="D1335" i="6" s="1"/>
  <c r="G1272" i="3"/>
  <c r="J1272" i="3" s="1"/>
  <c r="D1271" i="6" s="1"/>
  <c r="G1240" i="3"/>
  <c r="J1240" i="3" s="1"/>
  <c r="D1239" i="6" s="1"/>
  <c r="G1208" i="3"/>
  <c r="J1208" i="3" s="1"/>
  <c r="D1207" i="6" s="1"/>
  <c r="F1207" i="6" s="1"/>
  <c r="J1176" i="3"/>
  <c r="D1175" i="6" s="1"/>
  <c r="G1176" i="3"/>
  <c r="G1144" i="3"/>
  <c r="J1144" i="3" s="1"/>
  <c r="D1143" i="6" s="1"/>
  <c r="J1080" i="3"/>
  <c r="D1079" i="6" s="1"/>
  <c r="G1080" i="3"/>
  <c r="G1048" i="3"/>
  <c r="J1048" i="3" s="1"/>
  <c r="D1047" i="6" s="1"/>
  <c r="G1016" i="3"/>
  <c r="J1016" i="3" s="1"/>
  <c r="D1015" i="6" s="1"/>
  <c r="G984" i="3"/>
  <c r="J984" i="3" s="1"/>
  <c r="D983" i="6" s="1"/>
  <c r="G952" i="3"/>
  <c r="J952" i="3" s="1"/>
  <c r="D951" i="6" s="1"/>
  <c r="J920" i="3"/>
  <c r="D919" i="6" s="1"/>
  <c r="G856" i="3"/>
  <c r="J856" i="3" s="1"/>
  <c r="D855" i="6" s="1"/>
  <c r="F855" i="6" s="1"/>
  <c r="G824" i="3"/>
  <c r="J824" i="3" s="1"/>
  <c r="D823" i="6" s="1"/>
  <c r="G792" i="3"/>
  <c r="J792" i="3" s="1"/>
  <c r="D791" i="6" s="1"/>
  <c r="G728" i="3"/>
  <c r="J728" i="3" s="1"/>
  <c r="D727" i="6" s="1"/>
  <c r="G696" i="3"/>
  <c r="J696" i="3" s="1"/>
  <c r="D695" i="6" s="1"/>
  <c r="G664" i="3"/>
  <c r="J664" i="3" s="1"/>
  <c r="D663" i="6" s="1"/>
  <c r="G632" i="3"/>
  <c r="J632" i="3" s="1"/>
  <c r="D631" i="6" s="1"/>
  <c r="G600" i="3"/>
  <c r="J600" i="3" s="1"/>
  <c r="D599" i="6" s="1"/>
  <c r="G568" i="3"/>
  <c r="J568" i="3" s="1"/>
  <c r="J536" i="3"/>
  <c r="D535" i="6" s="1"/>
  <c r="G504" i="3"/>
  <c r="J504" i="3" s="1"/>
  <c r="D503" i="6" s="1"/>
  <c r="G472" i="3"/>
  <c r="J472" i="3" s="1"/>
  <c r="D471" i="6" s="1"/>
  <c r="G440" i="3"/>
  <c r="J440" i="3" s="1"/>
  <c r="D439" i="6" s="1"/>
  <c r="G408" i="3"/>
  <c r="J408" i="3" s="1"/>
  <c r="D407" i="6" s="1"/>
  <c r="G376" i="3"/>
  <c r="J376" i="3" s="1"/>
  <c r="D375" i="6" s="1"/>
  <c r="G344" i="3"/>
  <c r="J344" i="3" s="1"/>
  <c r="D343" i="6" s="1"/>
  <c r="G312" i="3"/>
  <c r="J312" i="3" s="1"/>
  <c r="D311" i="6" s="1"/>
  <c r="G280" i="3"/>
  <c r="J280" i="3" s="1"/>
  <c r="D279" i="6" s="1"/>
  <c r="J248" i="3"/>
  <c r="D247" i="6" s="1"/>
  <c r="G248" i="3"/>
  <c r="G216" i="3"/>
  <c r="J216" i="3" s="1"/>
  <c r="D215" i="6" s="1"/>
  <c r="J184" i="3"/>
  <c r="D183" i="6" s="1"/>
  <c r="G152" i="3"/>
  <c r="J152" i="3" s="1"/>
  <c r="D151" i="6" s="1"/>
  <c r="G120" i="3"/>
  <c r="J120" i="3" s="1"/>
  <c r="D119" i="6" s="1"/>
  <c r="J88" i="3"/>
  <c r="D87" i="6" s="1"/>
  <c r="G88" i="3"/>
  <c r="J56" i="3"/>
  <c r="D55" i="6" s="1"/>
  <c r="G56" i="3"/>
  <c r="G24" i="3"/>
  <c r="J24" i="3" s="1"/>
  <c r="D23" i="6" s="1"/>
  <c r="G2992" i="3"/>
  <c r="J2992" i="3" s="1"/>
  <c r="D2991" i="6" s="1"/>
  <c r="G2960" i="3"/>
  <c r="J2960" i="3" s="1"/>
  <c r="G2928" i="3"/>
  <c r="J2928" i="3" s="1"/>
  <c r="D2927" i="6" s="1"/>
  <c r="G2896" i="3"/>
  <c r="J2896" i="3" s="1"/>
  <c r="D2895" i="6" s="1"/>
  <c r="G2864" i="3"/>
  <c r="J2864" i="3" s="1"/>
  <c r="D2863" i="6" s="1"/>
  <c r="G2832" i="3"/>
  <c r="J2832" i="3" s="1"/>
  <c r="D2831" i="6" s="1"/>
  <c r="G2800" i="3"/>
  <c r="J2800" i="3" s="1"/>
  <c r="D2799" i="6" s="1"/>
  <c r="G2768" i="3"/>
  <c r="J2768" i="3" s="1"/>
  <c r="D2767" i="6" s="1"/>
  <c r="G2736" i="3"/>
  <c r="J2736" i="3" s="1"/>
  <c r="D2735" i="6" s="1"/>
  <c r="G2704" i="3"/>
  <c r="J2704" i="3" s="1"/>
  <c r="D2703" i="6" s="1"/>
  <c r="G2672" i="3"/>
  <c r="J2672" i="3" s="1"/>
  <c r="D2671" i="6" s="1"/>
  <c r="J2640" i="3"/>
  <c r="D2639" i="6" s="1"/>
  <c r="G2608" i="3"/>
  <c r="J2608" i="3" s="1"/>
  <c r="D2607" i="6" s="1"/>
  <c r="F2607" i="6" s="1"/>
  <c r="G2576" i="3"/>
  <c r="J2576" i="3" s="1"/>
  <c r="D2575" i="6" s="1"/>
  <c r="G2544" i="3"/>
  <c r="J2544" i="3" s="1"/>
  <c r="D2543" i="6" s="1"/>
  <c r="G2512" i="3"/>
  <c r="J2512" i="3" s="1"/>
  <c r="D2511" i="6" s="1"/>
  <c r="G2480" i="3"/>
  <c r="J2480" i="3" s="1"/>
  <c r="G2448" i="3"/>
  <c r="J2448" i="3" s="1"/>
  <c r="D2447" i="6" s="1"/>
  <c r="G2416" i="3"/>
  <c r="J2416" i="3" s="1"/>
  <c r="D2415" i="6" s="1"/>
  <c r="G2384" i="3"/>
  <c r="J2384" i="3" s="1"/>
  <c r="D2383" i="6" s="1"/>
  <c r="G2352" i="3"/>
  <c r="J2352" i="3" s="1"/>
  <c r="D2351" i="6" s="1"/>
  <c r="G2320" i="3"/>
  <c r="J2320" i="3" s="1"/>
  <c r="D2319" i="6" s="1"/>
  <c r="G2288" i="3"/>
  <c r="J2288" i="3" s="1"/>
  <c r="D2287" i="6" s="1"/>
  <c r="G2256" i="3"/>
  <c r="J2256" i="3" s="1"/>
  <c r="D2255" i="6" s="1"/>
  <c r="J2224" i="3"/>
  <c r="D2223" i="6" s="1"/>
  <c r="G2224" i="3"/>
  <c r="G2192" i="3"/>
  <c r="J2192" i="3" s="1"/>
  <c r="D2191" i="6" s="1"/>
  <c r="J2160" i="3"/>
  <c r="D2159" i="6" s="1"/>
  <c r="G2160" i="3"/>
  <c r="G2128" i="3"/>
  <c r="J2128" i="3" s="1"/>
  <c r="D2127" i="6" s="1"/>
  <c r="G2096" i="3"/>
  <c r="J2096" i="3" s="1"/>
  <c r="D2095" i="6" s="1"/>
  <c r="J2064" i="3"/>
  <c r="D2063" i="6" s="1"/>
  <c r="G2064" i="3"/>
  <c r="G2032" i="3"/>
  <c r="J2032" i="3" s="1"/>
  <c r="D2031" i="6" s="1"/>
  <c r="G2000" i="3"/>
  <c r="J2000" i="3" s="1"/>
  <c r="D1999" i="6" s="1"/>
  <c r="G1968" i="3"/>
  <c r="J1968" i="3" s="1"/>
  <c r="D1967" i="6" s="1"/>
  <c r="J1936" i="3"/>
  <c r="D1935" i="6" s="1"/>
  <c r="G1936" i="3"/>
  <c r="G1904" i="3"/>
  <c r="J1904" i="3" s="1"/>
  <c r="D1903" i="6" s="1"/>
  <c r="G1872" i="3"/>
  <c r="J1872" i="3" s="1"/>
  <c r="D1871" i="6" s="1"/>
  <c r="G1840" i="3"/>
  <c r="J1840" i="3" s="1"/>
  <c r="D1839" i="6" s="1"/>
  <c r="J1808" i="3"/>
  <c r="D1807" i="6" s="1"/>
  <c r="J1776" i="3"/>
  <c r="D1775" i="6" s="1"/>
  <c r="G1776" i="3"/>
  <c r="G1744" i="3"/>
  <c r="J1744" i="3" s="1"/>
  <c r="D1743" i="6" s="1"/>
  <c r="J1712" i="3"/>
  <c r="D1711" i="6" s="1"/>
  <c r="G1712" i="3"/>
  <c r="G1680" i="3"/>
  <c r="J1680" i="3" s="1"/>
  <c r="D1679" i="6" s="1"/>
  <c r="J1648" i="3"/>
  <c r="D1647" i="6" s="1"/>
  <c r="G1648" i="3"/>
  <c r="J1616" i="3"/>
  <c r="D1615" i="6" s="1"/>
  <c r="G1616" i="3"/>
  <c r="G1584" i="3"/>
  <c r="J1584" i="3" s="1"/>
  <c r="D1583" i="6" s="1"/>
  <c r="G1552" i="3"/>
  <c r="J1552" i="3" s="1"/>
  <c r="D1551" i="6" s="1"/>
  <c r="G1520" i="3"/>
  <c r="J1520" i="3" s="1"/>
  <c r="D1519" i="6" s="1"/>
  <c r="F1519" i="6" s="1"/>
  <c r="G3588" i="3"/>
  <c r="J3588" i="3" s="1"/>
  <c r="D3587" i="6" s="1"/>
  <c r="G3556" i="3"/>
  <c r="J3556" i="3" s="1"/>
  <c r="D3555" i="6" s="1"/>
  <c r="G3524" i="3"/>
  <c r="J3524" i="3" s="1"/>
  <c r="D3523" i="6" s="1"/>
  <c r="G3492" i="3"/>
  <c r="J3492" i="3" s="1"/>
  <c r="D3491" i="6" s="1"/>
  <c r="G3460" i="3"/>
  <c r="J3460" i="3" s="1"/>
  <c r="D3459" i="6" s="1"/>
  <c r="G3428" i="3"/>
  <c r="J3428" i="3" s="1"/>
  <c r="D3427" i="6" s="1"/>
  <c r="G3396" i="3"/>
  <c r="J3396" i="3" s="1"/>
  <c r="D3395" i="6" s="1"/>
  <c r="G3364" i="3"/>
  <c r="J3364" i="3" s="1"/>
  <c r="D3363" i="6" s="1"/>
  <c r="G3332" i="3"/>
  <c r="J3332" i="3" s="1"/>
  <c r="D3331" i="6" s="1"/>
  <c r="G3300" i="3"/>
  <c r="J3300" i="3" s="1"/>
  <c r="D3299" i="6" s="1"/>
  <c r="G3268" i="3"/>
  <c r="J3268" i="3" s="1"/>
  <c r="D3267" i="6" s="1"/>
  <c r="G3236" i="3"/>
  <c r="J3236" i="3" s="1"/>
  <c r="D3235" i="6" s="1"/>
  <c r="J3204" i="3"/>
  <c r="D3203" i="6" s="1"/>
  <c r="G3204" i="3"/>
  <c r="G3172" i="3"/>
  <c r="J3172" i="3" s="1"/>
  <c r="D3171" i="6" s="1"/>
  <c r="G3140" i="3"/>
  <c r="J3140" i="3" s="1"/>
  <c r="D3139" i="6" s="1"/>
  <c r="J3108" i="3"/>
  <c r="D3107" i="6" s="1"/>
  <c r="G3108" i="3"/>
  <c r="G3076" i="3"/>
  <c r="J3076" i="3" s="1"/>
  <c r="D3075" i="6" s="1"/>
  <c r="G3044" i="3"/>
  <c r="J3044" i="3" s="1"/>
  <c r="D3043" i="6" s="1"/>
  <c r="G3012" i="3"/>
  <c r="J3012" i="3" s="1"/>
  <c r="D3011" i="6" s="1"/>
  <c r="G1273" i="3"/>
  <c r="J1273" i="3" s="1"/>
  <c r="D1272" i="6" s="1"/>
  <c r="G1181" i="3"/>
  <c r="J1181" i="3" s="1"/>
  <c r="D1180" i="6" s="1"/>
  <c r="J1172" i="3"/>
  <c r="D1171" i="6" s="1"/>
  <c r="C3473" i="6"/>
  <c r="J1463" i="3"/>
  <c r="D1462" i="6" s="1"/>
  <c r="G1431" i="3"/>
  <c r="J1431" i="3" s="1"/>
  <c r="D1430" i="6" s="1"/>
  <c r="F1430" i="6" s="1"/>
  <c r="G1399" i="3"/>
  <c r="J1399" i="3" s="1"/>
  <c r="D1398" i="6" s="1"/>
  <c r="J1367" i="3"/>
  <c r="D1366" i="6" s="1"/>
  <c r="J1335" i="3"/>
  <c r="D1334" i="6" s="1"/>
  <c r="J1303" i="3"/>
  <c r="D1302" i="6" s="1"/>
  <c r="G1271" i="3"/>
  <c r="J1271" i="3" s="1"/>
  <c r="D1270" i="6" s="1"/>
  <c r="G1239" i="3"/>
  <c r="J1239" i="3" s="1"/>
  <c r="D1238" i="6" s="1"/>
  <c r="G1207" i="3"/>
  <c r="J1207" i="3" s="1"/>
  <c r="D1206" i="6" s="1"/>
  <c r="G1175" i="3"/>
  <c r="J1175" i="3" s="1"/>
  <c r="D1174" i="6" s="1"/>
  <c r="F1174" i="6" s="1"/>
  <c r="J1111" i="3"/>
  <c r="D1110" i="6" s="1"/>
  <c r="G1079" i="3"/>
  <c r="J1079" i="3" s="1"/>
  <c r="D1078" i="6" s="1"/>
  <c r="G1015" i="3"/>
  <c r="J1015" i="3" s="1"/>
  <c r="D1014" i="6" s="1"/>
  <c r="G983" i="3"/>
  <c r="J983" i="3" s="1"/>
  <c r="D982" i="6" s="1"/>
  <c r="G951" i="3"/>
  <c r="J951" i="3" s="1"/>
  <c r="D950" i="6" s="1"/>
  <c r="G887" i="3"/>
  <c r="J887" i="3" s="1"/>
  <c r="D886" i="6" s="1"/>
  <c r="G855" i="3"/>
  <c r="J855" i="3" s="1"/>
  <c r="D854" i="6" s="1"/>
  <c r="G823" i="3"/>
  <c r="J823" i="3" s="1"/>
  <c r="D822" i="6" s="1"/>
  <c r="F822" i="6" s="1"/>
  <c r="G791" i="3"/>
  <c r="J791" i="3" s="1"/>
  <c r="D790" i="6" s="1"/>
  <c r="G759" i="3"/>
  <c r="J759" i="3" s="1"/>
  <c r="D758" i="6" s="1"/>
  <c r="G727" i="3"/>
  <c r="J727" i="3" s="1"/>
  <c r="D726" i="6" s="1"/>
  <c r="G695" i="3"/>
  <c r="J695" i="3" s="1"/>
  <c r="D694" i="6" s="1"/>
  <c r="F694" i="6" s="1"/>
  <c r="G663" i="3"/>
  <c r="J663" i="3" s="1"/>
  <c r="D662" i="6" s="1"/>
  <c r="J631" i="3"/>
  <c r="D630" i="6" s="1"/>
  <c r="G631" i="3"/>
  <c r="G599" i="3"/>
  <c r="J599" i="3" s="1"/>
  <c r="D598" i="6" s="1"/>
  <c r="F598" i="6" s="1"/>
  <c r="G567" i="3"/>
  <c r="J567" i="3" s="1"/>
  <c r="J535" i="3"/>
  <c r="D534" i="6" s="1"/>
  <c r="G503" i="3"/>
  <c r="J503" i="3" s="1"/>
  <c r="D502" i="6" s="1"/>
  <c r="G471" i="3"/>
  <c r="J471" i="3" s="1"/>
  <c r="D470" i="6" s="1"/>
  <c r="G439" i="3"/>
  <c r="J439" i="3" s="1"/>
  <c r="D438" i="6" s="1"/>
  <c r="J375" i="3"/>
  <c r="D374" i="6" s="1"/>
  <c r="G375" i="3"/>
  <c r="G343" i="3"/>
  <c r="J343" i="3" s="1"/>
  <c r="D342" i="6" s="1"/>
  <c r="G311" i="3"/>
  <c r="J311" i="3" s="1"/>
  <c r="D310" i="6" s="1"/>
  <c r="G279" i="3"/>
  <c r="J279" i="3" s="1"/>
  <c r="D278" i="6" s="1"/>
  <c r="G247" i="3"/>
  <c r="J247" i="3" s="1"/>
  <c r="D246" i="6" s="1"/>
  <c r="G215" i="3"/>
  <c r="J215" i="3" s="1"/>
  <c r="D214" i="6" s="1"/>
  <c r="G183" i="3"/>
  <c r="J183" i="3" s="1"/>
  <c r="D182" i="6" s="1"/>
  <c r="G151" i="3"/>
  <c r="J151" i="3" s="1"/>
  <c r="D150" i="6" s="1"/>
  <c r="G119" i="3"/>
  <c r="J119" i="3" s="1"/>
  <c r="D118" i="6" s="1"/>
  <c r="G87" i="3"/>
  <c r="J87" i="3" s="1"/>
  <c r="D86" i="6" s="1"/>
  <c r="G55" i="3"/>
  <c r="J55" i="3" s="1"/>
  <c r="D54" i="6" s="1"/>
  <c r="G23" i="3"/>
  <c r="J23" i="3" s="1"/>
  <c r="D22" i="6" s="1"/>
  <c r="G2991" i="3"/>
  <c r="J2991" i="3" s="1"/>
  <c r="D2990" i="6" s="1"/>
  <c r="J2959" i="3"/>
  <c r="D2958" i="6" s="1"/>
  <c r="G2959" i="3"/>
  <c r="G2927" i="3"/>
  <c r="J2927" i="3" s="1"/>
  <c r="D2926" i="6" s="1"/>
  <c r="F2926" i="6" s="1"/>
  <c r="G2895" i="3"/>
  <c r="J2895" i="3" s="1"/>
  <c r="D2894" i="6" s="1"/>
  <c r="J2863" i="3"/>
  <c r="D2862" i="6" s="1"/>
  <c r="G2863" i="3"/>
  <c r="G2831" i="3"/>
  <c r="J2831" i="3" s="1"/>
  <c r="D2830" i="6" s="1"/>
  <c r="G2799" i="3"/>
  <c r="J2799" i="3" s="1"/>
  <c r="D2798" i="6" s="1"/>
  <c r="G2767" i="3"/>
  <c r="J2767" i="3" s="1"/>
  <c r="D2766" i="6" s="1"/>
  <c r="G2735" i="3"/>
  <c r="J2735" i="3" s="1"/>
  <c r="D2734" i="6" s="1"/>
  <c r="G2703" i="3"/>
  <c r="J2703" i="3" s="1"/>
  <c r="D2702" i="6" s="1"/>
  <c r="G2671" i="3"/>
  <c r="J2671" i="3" s="1"/>
  <c r="D2670" i="6" s="1"/>
  <c r="G2639" i="3"/>
  <c r="J2639" i="3" s="1"/>
  <c r="D2638" i="6" s="1"/>
  <c r="G2607" i="3"/>
  <c r="J2607" i="3" s="1"/>
  <c r="D2606" i="6" s="1"/>
  <c r="G2575" i="3"/>
  <c r="J2575" i="3" s="1"/>
  <c r="D2574" i="6" s="1"/>
  <c r="G2543" i="3"/>
  <c r="J2543" i="3" s="1"/>
  <c r="D2542" i="6" s="1"/>
  <c r="G2511" i="3"/>
  <c r="J2511" i="3" s="1"/>
  <c r="D2510" i="6" s="1"/>
  <c r="G2479" i="3"/>
  <c r="J2479" i="3" s="1"/>
  <c r="D2478" i="6" s="1"/>
  <c r="G2447" i="3"/>
  <c r="J2447" i="3" s="1"/>
  <c r="D2446" i="6" s="1"/>
  <c r="F2446" i="6" s="1"/>
  <c r="G2415" i="3"/>
  <c r="J2415" i="3" s="1"/>
  <c r="D2414" i="6" s="1"/>
  <c r="G2383" i="3"/>
  <c r="J2383" i="3" s="1"/>
  <c r="D2382" i="6" s="1"/>
  <c r="G2351" i="3"/>
  <c r="J2351" i="3" s="1"/>
  <c r="D2350" i="6" s="1"/>
  <c r="G2319" i="3"/>
  <c r="J2319" i="3" s="1"/>
  <c r="D2318" i="6" s="1"/>
  <c r="G2287" i="3"/>
  <c r="J2287" i="3" s="1"/>
  <c r="D2286" i="6" s="1"/>
  <c r="G2255" i="3"/>
  <c r="J2255" i="3" s="1"/>
  <c r="D2254" i="6" s="1"/>
  <c r="G2223" i="3"/>
  <c r="J2223" i="3" s="1"/>
  <c r="D2222" i="6" s="1"/>
  <c r="G2191" i="3"/>
  <c r="J2191" i="3" s="1"/>
  <c r="D2190" i="6" s="1"/>
  <c r="G2159" i="3"/>
  <c r="J2159" i="3" s="1"/>
  <c r="D2158" i="6" s="1"/>
  <c r="G2127" i="3"/>
  <c r="J2127" i="3" s="1"/>
  <c r="D2126" i="6" s="1"/>
  <c r="G2095" i="3"/>
  <c r="J2095" i="3" s="1"/>
  <c r="D2094" i="6" s="1"/>
  <c r="G2063" i="3"/>
  <c r="J2063" i="3" s="1"/>
  <c r="D2062" i="6" s="1"/>
  <c r="G2031" i="3"/>
  <c r="J2031" i="3" s="1"/>
  <c r="D2030" i="6" s="1"/>
  <c r="G1999" i="3"/>
  <c r="J1999" i="3" s="1"/>
  <c r="D1998" i="6" s="1"/>
  <c r="G1935" i="3"/>
  <c r="J1935" i="3" s="1"/>
  <c r="D1934" i="6" s="1"/>
  <c r="G1903" i="3"/>
  <c r="J1903" i="3" s="1"/>
  <c r="D1902" i="6" s="1"/>
  <c r="G1871" i="3"/>
  <c r="J1871" i="3" s="1"/>
  <c r="D1870" i="6" s="1"/>
  <c r="G1839" i="3"/>
  <c r="J1839" i="3" s="1"/>
  <c r="D1838" i="6" s="1"/>
  <c r="G1807" i="3"/>
  <c r="J1807" i="3" s="1"/>
  <c r="D1806" i="6" s="1"/>
  <c r="G1775" i="3"/>
  <c r="J1775" i="3" s="1"/>
  <c r="D1774" i="6" s="1"/>
  <c r="G1743" i="3"/>
  <c r="J1743" i="3" s="1"/>
  <c r="D1742" i="6" s="1"/>
  <c r="G1711" i="3"/>
  <c r="J1711" i="3" s="1"/>
  <c r="D1710" i="6" s="1"/>
  <c r="G1679" i="3"/>
  <c r="J1679" i="3" s="1"/>
  <c r="D1678" i="6" s="1"/>
  <c r="G1647" i="3"/>
  <c r="J1647" i="3" s="1"/>
  <c r="D1646" i="6" s="1"/>
  <c r="G1615" i="3"/>
  <c r="J1615" i="3" s="1"/>
  <c r="D1614" i="6" s="1"/>
  <c r="G1583" i="3"/>
  <c r="J1583" i="3"/>
  <c r="D1582" i="6" s="1"/>
  <c r="G1551" i="3"/>
  <c r="J1551" i="3" s="1"/>
  <c r="D1550" i="6" s="1"/>
  <c r="G1519" i="3"/>
  <c r="J1519" i="3" s="1"/>
  <c r="D1518" i="6" s="1"/>
  <c r="G3587" i="3"/>
  <c r="J3587" i="3" s="1"/>
  <c r="D3586" i="6" s="1"/>
  <c r="G3555" i="3"/>
  <c r="J3555" i="3" s="1"/>
  <c r="D3554" i="6" s="1"/>
  <c r="G3523" i="3"/>
  <c r="J3523" i="3" s="1"/>
  <c r="D3522" i="6" s="1"/>
  <c r="G3491" i="3"/>
  <c r="J3491" i="3" s="1"/>
  <c r="D3490" i="6" s="1"/>
  <c r="G3459" i="3"/>
  <c r="J3459" i="3" s="1"/>
  <c r="D3458" i="6" s="1"/>
  <c r="G3427" i="3"/>
  <c r="J3427" i="3" s="1"/>
  <c r="D3426" i="6" s="1"/>
  <c r="G3395" i="3"/>
  <c r="J3395" i="3" s="1"/>
  <c r="D3394" i="6" s="1"/>
  <c r="F3394" i="6" s="1"/>
  <c r="G3363" i="3"/>
  <c r="J3363" i="3" s="1"/>
  <c r="D3362" i="6" s="1"/>
  <c r="G3331" i="3"/>
  <c r="J3331" i="3" s="1"/>
  <c r="D3330" i="6" s="1"/>
  <c r="G3299" i="3"/>
  <c r="J3299" i="3" s="1"/>
  <c r="D3298" i="6" s="1"/>
  <c r="G3267" i="3"/>
  <c r="J3267" i="3" s="1"/>
  <c r="D3266" i="6" s="1"/>
  <c r="G3235" i="3"/>
  <c r="J3235" i="3" s="1"/>
  <c r="D3234" i="6" s="1"/>
  <c r="G3203" i="3"/>
  <c r="J3203" i="3" s="1"/>
  <c r="D3202" i="6" s="1"/>
  <c r="G3171" i="3"/>
  <c r="J3171" i="3" s="1"/>
  <c r="D3170" i="6" s="1"/>
  <c r="G3139" i="3"/>
  <c r="J3139" i="3" s="1"/>
  <c r="D3138" i="6" s="1"/>
  <c r="G3107" i="3"/>
  <c r="J3107" i="3" s="1"/>
  <c r="D3106" i="6" s="1"/>
  <c r="G3075" i="3"/>
  <c r="J3075" i="3" s="1"/>
  <c r="D3074" i="6" s="1"/>
  <c r="G3043" i="3"/>
  <c r="J3043" i="3" s="1"/>
  <c r="D3042" i="6" s="1"/>
  <c r="G3011" i="3"/>
  <c r="J3011" i="3" s="1"/>
  <c r="D3010" i="6" s="1"/>
  <c r="G1179" i="3"/>
  <c r="J1179" i="3" s="1"/>
  <c r="D1178" i="6" s="1"/>
  <c r="G955" i="3"/>
  <c r="J955" i="3" s="1"/>
  <c r="D954" i="6" s="1"/>
  <c r="G419" i="3"/>
  <c r="J419" i="3" s="1"/>
  <c r="D418" i="6" s="1"/>
  <c r="J1053" i="3"/>
  <c r="D1052" i="6" s="1"/>
  <c r="C3366" i="6"/>
  <c r="E3366" i="6" s="1"/>
  <c r="J1494" i="3"/>
  <c r="D1493" i="6" s="1"/>
  <c r="J1462" i="3"/>
  <c r="D1461" i="6" s="1"/>
  <c r="G1430" i="3"/>
  <c r="J1430" i="3" s="1"/>
  <c r="D1429" i="6" s="1"/>
  <c r="G1398" i="3"/>
  <c r="J1398" i="3" s="1"/>
  <c r="D1397" i="6" s="1"/>
  <c r="J1366" i="3"/>
  <c r="D1365" i="6" s="1"/>
  <c r="J1334" i="3"/>
  <c r="D1333" i="6" s="1"/>
  <c r="G1334" i="3"/>
  <c r="J1302" i="3"/>
  <c r="D1301" i="6" s="1"/>
  <c r="G1270" i="3"/>
  <c r="J1270" i="3" s="1"/>
  <c r="D1269" i="6" s="1"/>
  <c r="F1269" i="6" s="1"/>
  <c r="G1206" i="3"/>
  <c r="J1206" i="3" s="1"/>
  <c r="D1205" i="6" s="1"/>
  <c r="G1110" i="3"/>
  <c r="J1110" i="3" s="1"/>
  <c r="D1109" i="6" s="1"/>
  <c r="G1078" i="3"/>
  <c r="J1078" i="3" s="1"/>
  <c r="D1077" i="6" s="1"/>
  <c r="G1046" i="3"/>
  <c r="J1046" i="3" s="1"/>
  <c r="D1045" i="6" s="1"/>
  <c r="G1014" i="3"/>
  <c r="J1014" i="3" s="1"/>
  <c r="D1013" i="6" s="1"/>
  <c r="G982" i="3"/>
  <c r="J982" i="3" s="1"/>
  <c r="D981" i="6" s="1"/>
  <c r="G950" i="3"/>
  <c r="J950" i="3" s="1"/>
  <c r="D949" i="6" s="1"/>
  <c r="F949" i="6" s="1"/>
  <c r="G886" i="3"/>
  <c r="J886" i="3" s="1"/>
  <c r="D885" i="6" s="1"/>
  <c r="G854" i="3"/>
  <c r="J854" i="3" s="1"/>
  <c r="D853" i="6" s="1"/>
  <c r="G822" i="3"/>
  <c r="J822" i="3" s="1"/>
  <c r="D821" i="6" s="1"/>
  <c r="J790" i="3"/>
  <c r="D789" i="6" s="1"/>
  <c r="G790" i="3"/>
  <c r="G758" i="3"/>
  <c r="J758" i="3" s="1"/>
  <c r="D757" i="6" s="1"/>
  <c r="J726" i="3"/>
  <c r="D725" i="6" s="1"/>
  <c r="G694" i="3"/>
  <c r="J694" i="3" s="1"/>
  <c r="D693" i="6" s="1"/>
  <c r="G630" i="3"/>
  <c r="J630" i="3" s="1"/>
  <c r="D629" i="6" s="1"/>
  <c r="J598" i="3"/>
  <c r="D597" i="6" s="1"/>
  <c r="F597" i="6" s="1"/>
  <c r="G566" i="3"/>
  <c r="J566" i="3" s="1"/>
  <c r="G502" i="3"/>
  <c r="J502" i="3" s="1"/>
  <c r="D501" i="6" s="1"/>
  <c r="G470" i="3"/>
  <c r="J470" i="3" s="1"/>
  <c r="D469" i="6" s="1"/>
  <c r="G438" i="3"/>
  <c r="J438" i="3" s="1"/>
  <c r="D437" i="6" s="1"/>
  <c r="G374" i="3"/>
  <c r="J374" i="3" s="1"/>
  <c r="D373" i="6" s="1"/>
  <c r="F373" i="6" s="1"/>
  <c r="G342" i="3"/>
  <c r="J342" i="3" s="1"/>
  <c r="D341" i="6" s="1"/>
  <c r="G310" i="3"/>
  <c r="J310" i="3" s="1"/>
  <c r="D309" i="6" s="1"/>
  <c r="F309" i="6" s="1"/>
  <c r="G278" i="3"/>
  <c r="J278" i="3" s="1"/>
  <c r="D277" i="6" s="1"/>
  <c r="G246" i="3"/>
  <c r="J246" i="3" s="1"/>
  <c r="D245" i="6" s="1"/>
  <c r="G214" i="3"/>
  <c r="J214" i="3" s="1"/>
  <c r="D213" i="6" s="1"/>
  <c r="J182" i="3"/>
  <c r="D181" i="6" s="1"/>
  <c r="G541" i="3"/>
  <c r="J541" i="3" s="1"/>
  <c r="D540" i="6" s="1"/>
  <c r="G1967" i="3"/>
  <c r="J1967" i="3" s="1"/>
  <c r="D1966" i="6" s="1"/>
  <c r="G1493" i="3"/>
  <c r="J1493" i="3" s="1"/>
  <c r="D1492" i="6" s="1"/>
  <c r="G1429" i="3"/>
  <c r="J1429" i="3" s="1"/>
  <c r="D1428" i="6" s="1"/>
  <c r="G1397" i="3"/>
  <c r="J1397" i="3" s="1"/>
  <c r="D1396" i="6" s="1"/>
  <c r="G1365" i="3"/>
  <c r="J1365" i="3" s="1"/>
  <c r="D1364" i="6" s="1"/>
  <c r="G1333" i="3"/>
  <c r="J1333" i="3" s="1"/>
  <c r="D1332" i="6" s="1"/>
  <c r="G1269" i="3"/>
  <c r="J1269" i="3" s="1"/>
  <c r="D1268" i="6" s="1"/>
  <c r="G1205" i="3"/>
  <c r="J1205" i="3" s="1"/>
  <c r="D1204" i="6" s="1"/>
  <c r="G1141" i="3"/>
  <c r="J1141" i="3" s="1"/>
  <c r="D1140" i="6" s="1"/>
  <c r="G1077" i="3"/>
  <c r="J1077" i="3" s="1"/>
  <c r="D1076" i="6" s="1"/>
  <c r="G1045" i="3"/>
  <c r="J1045" i="3" s="1"/>
  <c r="D1044" i="6" s="1"/>
  <c r="G1013" i="3"/>
  <c r="J1013" i="3" s="1"/>
  <c r="D1012" i="6" s="1"/>
  <c r="G949" i="3"/>
  <c r="J949" i="3" s="1"/>
  <c r="D948" i="6" s="1"/>
  <c r="G885" i="3"/>
  <c r="J885" i="3"/>
  <c r="D884" i="6" s="1"/>
  <c r="G853" i="3"/>
  <c r="J853" i="3" s="1"/>
  <c r="D852" i="6" s="1"/>
  <c r="J821" i="3"/>
  <c r="D820" i="6" s="1"/>
  <c r="G821" i="3"/>
  <c r="G789" i="3"/>
  <c r="J789" i="3"/>
  <c r="D788" i="6" s="1"/>
  <c r="G725" i="3"/>
  <c r="J725" i="3" s="1"/>
  <c r="D724" i="6" s="1"/>
  <c r="G693" i="3"/>
  <c r="J693" i="3" s="1"/>
  <c r="D692" i="6" s="1"/>
  <c r="G661" i="3"/>
  <c r="J661" i="3" s="1"/>
  <c r="D660" i="6" s="1"/>
  <c r="G629" i="3"/>
  <c r="J629" i="3" s="1"/>
  <c r="D628" i="6" s="1"/>
  <c r="G597" i="3"/>
  <c r="J597" i="3" s="1"/>
  <c r="D596" i="6" s="1"/>
  <c r="J565" i="3"/>
  <c r="D564" i="6" s="1"/>
  <c r="G533" i="3"/>
  <c r="J533" i="3" s="1"/>
  <c r="D532" i="6" s="1"/>
  <c r="G501" i="3"/>
  <c r="J501" i="3" s="1"/>
  <c r="D500" i="6" s="1"/>
  <c r="G437" i="3"/>
  <c r="J437" i="3" s="1"/>
  <c r="D436" i="6" s="1"/>
  <c r="G405" i="3"/>
  <c r="J405" i="3" s="1"/>
  <c r="D404" i="6" s="1"/>
  <c r="G341" i="3"/>
  <c r="J341" i="3" s="1"/>
  <c r="D340" i="6" s="1"/>
  <c r="G309" i="3"/>
  <c r="J309" i="3" s="1"/>
  <c r="D308" i="6" s="1"/>
  <c r="G277" i="3"/>
  <c r="J277" i="3" s="1"/>
  <c r="D276" i="6" s="1"/>
  <c r="G245" i="3"/>
  <c r="J245" i="3" s="1"/>
  <c r="D244" i="6" s="1"/>
  <c r="G213" i="3"/>
  <c r="J213" i="3" s="1"/>
  <c r="D212" i="6" s="1"/>
  <c r="G181" i="3"/>
  <c r="J181" i="3" s="1"/>
  <c r="D180" i="6" s="1"/>
  <c r="G149" i="3"/>
  <c r="J149" i="3" s="1"/>
  <c r="D148" i="6" s="1"/>
  <c r="G117" i="3"/>
  <c r="J117" i="3" s="1"/>
  <c r="D116" i="6" s="1"/>
  <c r="G85" i="3"/>
  <c r="J85" i="3" s="1"/>
  <c r="D84" i="6" s="1"/>
  <c r="G53" i="3"/>
  <c r="J53" i="3" s="1"/>
  <c r="D52" i="6" s="1"/>
  <c r="G21" i="3"/>
  <c r="J21" i="3" s="1"/>
  <c r="D20" i="6" s="1"/>
  <c r="G2989" i="3"/>
  <c r="J2989" i="3" s="1"/>
  <c r="D2988" i="6" s="1"/>
  <c r="G2957" i="3"/>
  <c r="J2957" i="3" s="1"/>
  <c r="D2956" i="6" s="1"/>
  <c r="G2893" i="3"/>
  <c r="J2893" i="3" s="1"/>
  <c r="D2892" i="6" s="1"/>
  <c r="G2861" i="3"/>
  <c r="J2861" i="3" s="1"/>
  <c r="D2860" i="6" s="1"/>
  <c r="J2829" i="3"/>
  <c r="D2828" i="6" s="1"/>
  <c r="G2829" i="3"/>
  <c r="G2797" i="3"/>
  <c r="J2797" i="3" s="1"/>
  <c r="D2796" i="6" s="1"/>
  <c r="G2765" i="3"/>
  <c r="J2765" i="3" s="1"/>
  <c r="D2764" i="6" s="1"/>
  <c r="G2733" i="3"/>
  <c r="J2733" i="3" s="1"/>
  <c r="D2732" i="6" s="1"/>
  <c r="G2701" i="3"/>
  <c r="J2701" i="3" s="1"/>
  <c r="D2700" i="6" s="1"/>
  <c r="G2669" i="3"/>
  <c r="J2669" i="3" s="1"/>
  <c r="D2668" i="6" s="1"/>
  <c r="G2637" i="3"/>
  <c r="J2637" i="3" s="1"/>
  <c r="D2636" i="6" s="1"/>
  <c r="G2605" i="3"/>
  <c r="J2605" i="3" s="1"/>
  <c r="D2604" i="6" s="1"/>
  <c r="J2573" i="3"/>
  <c r="D2572" i="6" s="1"/>
  <c r="G2573" i="3"/>
  <c r="G2541" i="3"/>
  <c r="J2541" i="3" s="1"/>
  <c r="D2540" i="6" s="1"/>
  <c r="G2509" i="3"/>
  <c r="J2509" i="3" s="1"/>
  <c r="D2508" i="6" s="1"/>
  <c r="G2477" i="3"/>
  <c r="J2477" i="3" s="1"/>
  <c r="G2445" i="3"/>
  <c r="J2445" i="3" s="1"/>
  <c r="D2444" i="6" s="1"/>
  <c r="G2413" i="3"/>
  <c r="J2413" i="3" s="1"/>
  <c r="D2412" i="6" s="1"/>
  <c r="G2381" i="3"/>
  <c r="J2381" i="3" s="1"/>
  <c r="D2380" i="6" s="1"/>
  <c r="G2349" i="3"/>
  <c r="J2349" i="3" s="1"/>
  <c r="D2348" i="6" s="1"/>
  <c r="G2317" i="3"/>
  <c r="J2317" i="3" s="1"/>
  <c r="D2316" i="6" s="1"/>
  <c r="G2285" i="3"/>
  <c r="J2285" i="3" s="1"/>
  <c r="D2284" i="6" s="1"/>
  <c r="G2253" i="3"/>
  <c r="J2253" i="3" s="1"/>
  <c r="D2252" i="6" s="1"/>
  <c r="G2221" i="3"/>
  <c r="J2221" i="3" s="1"/>
  <c r="D2220" i="6" s="1"/>
  <c r="G2189" i="3"/>
  <c r="J2189" i="3" s="1"/>
  <c r="D2188" i="6" s="1"/>
  <c r="G2157" i="3"/>
  <c r="J2157" i="3" s="1"/>
  <c r="D2156" i="6" s="1"/>
  <c r="G2125" i="3"/>
  <c r="J2125" i="3" s="1"/>
  <c r="D2124" i="6" s="1"/>
  <c r="G2093" i="3"/>
  <c r="J2093" i="3" s="1"/>
  <c r="D2092" i="6" s="1"/>
  <c r="G2061" i="3"/>
  <c r="J2061" i="3" s="1"/>
  <c r="D2060" i="6" s="1"/>
  <c r="G2029" i="3"/>
  <c r="J2029" i="3" s="1"/>
  <c r="D2028" i="6" s="1"/>
  <c r="G1997" i="3"/>
  <c r="J1997" i="3" s="1"/>
  <c r="D1996" i="6" s="1"/>
  <c r="G1933" i="3"/>
  <c r="J1933" i="3" s="1"/>
  <c r="D1932" i="6" s="1"/>
  <c r="G1901" i="3"/>
  <c r="J1901" i="3" s="1"/>
  <c r="D1900" i="6" s="1"/>
  <c r="G1869" i="3"/>
  <c r="J1869" i="3" s="1"/>
  <c r="D1868" i="6" s="1"/>
  <c r="G1837" i="3"/>
  <c r="J1837" i="3" s="1"/>
  <c r="D1836" i="6" s="1"/>
  <c r="G1805" i="3"/>
  <c r="J1805" i="3" s="1"/>
  <c r="D1804" i="6" s="1"/>
  <c r="G1773" i="3"/>
  <c r="J1773" i="3" s="1"/>
  <c r="D1772" i="6" s="1"/>
  <c r="G1741" i="3"/>
  <c r="J1741" i="3" s="1"/>
  <c r="D1740" i="6" s="1"/>
  <c r="G1677" i="3"/>
  <c r="J1677" i="3" s="1"/>
  <c r="D1676" i="6" s="1"/>
  <c r="G1645" i="3"/>
  <c r="J1645" i="3" s="1"/>
  <c r="D1644" i="6" s="1"/>
  <c r="G1613" i="3"/>
  <c r="J1613" i="3" s="1"/>
  <c r="D1612" i="6" s="1"/>
  <c r="G1581" i="3"/>
  <c r="J1581" i="3" s="1"/>
  <c r="D1580" i="6" s="1"/>
  <c r="G1549" i="3"/>
  <c r="J1549" i="3" s="1"/>
  <c r="D1548" i="6" s="1"/>
  <c r="J1517" i="3"/>
  <c r="D1516" i="6" s="1"/>
  <c r="G1517" i="3"/>
  <c r="G3553" i="3"/>
  <c r="J3553" i="3" s="1"/>
  <c r="D3552" i="6" s="1"/>
  <c r="J3521" i="3"/>
  <c r="D3520" i="6" s="1"/>
  <c r="G3521" i="3"/>
  <c r="G3489" i="3"/>
  <c r="J3489" i="3" s="1"/>
  <c r="D3488" i="6" s="1"/>
  <c r="G3457" i="3"/>
  <c r="J3457" i="3" s="1"/>
  <c r="D3456" i="6" s="1"/>
  <c r="G3425" i="3"/>
  <c r="J3425" i="3" s="1"/>
  <c r="D3424" i="6" s="1"/>
  <c r="G3393" i="3"/>
  <c r="J3393" i="3" s="1"/>
  <c r="D3392" i="6" s="1"/>
  <c r="G3361" i="3"/>
  <c r="J3361" i="3" s="1"/>
  <c r="D3360" i="6" s="1"/>
  <c r="F3360" i="6" s="1"/>
  <c r="G3329" i="3"/>
  <c r="J3329" i="3" s="1"/>
  <c r="D3328" i="6" s="1"/>
  <c r="G3297" i="3"/>
  <c r="J3297" i="3" s="1"/>
  <c r="D3296" i="6" s="1"/>
  <c r="G3265" i="3"/>
  <c r="J3265" i="3" s="1"/>
  <c r="D3264" i="6" s="1"/>
  <c r="G3233" i="3"/>
  <c r="J3233" i="3" s="1"/>
  <c r="D3232" i="6" s="1"/>
  <c r="G3201" i="3"/>
  <c r="J3201" i="3" s="1"/>
  <c r="D3200" i="6" s="1"/>
  <c r="G3169" i="3"/>
  <c r="J3169" i="3" s="1"/>
  <c r="D3168" i="6" s="1"/>
  <c r="G3137" i="3"/>
  <c r="J3137" i="3" s="1"/>
  <c r="D3136" i="6" s="1"/>
  <c r="G3105" i="3"/>
  <c r="J3105" i="3" s="1"/>
  <c r="D3104" i="6" s="1"/>
  <c r="G3073" i="3"/>
  <c r="J3073" i="3" s="1"/>
  <c r="D3072" i="6" s="1"/>
  <c r="G3041" i="3"/>
  <c r="J3041" i="3" s="1"/>
  <c r="D3040" i="6" s="1"/>
  <c r="F3040" i="6" s="1"/>
  <c r="G3009" i="3"/>
  <c r="J3009" i="3" s="1"/>
  <c r="D3008" i="6" s="1"/>
  <c r="J898" i="3"/>
  <c r="D897" i="6" s="1"/>
  <c r="J1492" i="3"/>
  <c r="D1491" i="6" s="1"/>
  <c r="G1492" i="3"/>
  <c r="J1460" i="3"/>
  <c r="D1459" i="6" s="1"/>
  <c r="G1460" i="3"/>
  <c r="G1428" i="3"/>
  <c r="J1428" i="3" s="1"/>
  <c r="D1427" i="6" s="1"/>
  <c r="G1396" i="3"/>
  <c r="J1396" i="3" s="1"/>
  <c r="D1395" i="6" s="1"/>
  <c r="G1364" i="3"/>
  <c r="J1364" i="3" s="1"/>
  <c r="D1363" i="6" s="1"/>
  <c r="G1332" i="3"/>
  <c r="J1332" i="3" s="1"/>
  <c r="D1331" i="6" s="1"/>
  <c r="G1300" i="3"/>
  <c r="J1300" i="3" s="1"/>
  <c r="D1299" i="6" s="1"/>
  <c r="G1268" i="3"/>
  <c r="J1268" i="3" s="1"/>
  <c r="D1267" i="6" s="1"/>
  <c r="G1140" i="3"/>
  <c r="J1140" i="3" s="1"/>
  <c r="D1139" i="6" s="1"/>
  <c r="G1108" i="3"/>
  <c r="J1108" i="3" s="1"/>
  <c r="D1107" i="6" s="1"/>
  <c r="G1076" i="3"/>
  <c r="J1076" i="3" s="1"/>
  <c r="D1075" i="6" s="1"/>
  <c r="G1044" i="3"/>
  <c r="J1044" i="3" s="1"/>
  <c r="D1043" i="6" s="1"/>
  <c r="G1012" i="3"/>
  <c r="J1012" i="3" s="1"/>
  <c r="D1011" i="6" s="1"/>
  <c r="G980" i="3"/>
  <c r="J980" i="3" s="1"/>
  <c r="D979" i="6" s="1"/>
  <c r="G948" i="3"/>
  <c r="J948" i="3" s="1"/>
  <c r="D947" i="6" s="1"/>
  <c r="G852" i="3"/>
  <c r="J852" i="3" s="1"/>
  <c r="D851" i="6" s="1"/>
  <c r="J820" i="3"/>
  <c r="D819" i="6" s="1"/>
  <c r="G788" i="3"/>
  <c r="J788" i="3" s="1"/>
  <c r="D787" i="6" s="1"/>
  <c r="G756" i="3"/>
  <c r="J756" i="3" s="1"/>
  <c r="D755" i="6" s="1"/>
  <c r="G724" i="3"/>
  <c r="J724" i="3" s="1"/>
  <c r="D723" i="6" s="1"/>
  <c r="J692" i="3"/>
  <c r="D691" i="6" s="1"/>
  <c r="G660" i="3"/>
  <c r="J660" i="3" s="1"/>
  <c r="D659" i="6" s="1"/>
  <c r="G628" i="3"/>
  <c r="J628" i="3" s="1"/>
  <c r="D627" i="6" s="1"/>
  <c r="G596" i="3"/>
  <c r="J596" i="3" s="1"/>
  <c r="D595" i="6" s="1"/>
  <c r="F595" i="6" s="1"/>
  <c r="G564" i="3"/>
  <c r="J564" i="3" s="1"/>
  <c r="D563" i="6" s="1"/>
  <c r="J532" i="3"/>
  <c r="D531" i="6" s="1"/>
  <c r="G500" i="3"/>
  <c r="J500" i="3" s="1"/>
  <c r="D499" i="6" s="1"/>
  <c r="G436" i="3"/>
  <c r="J436" i="3" s="1"/>
  <c r="D435" i="6" s="1"/>
  <c r="G404" i="3"/>
  <c r="J404" i="3" s="1"/>
  <c r="D403" i="6" s="1"/>
  <c r="G340" i="3"/>
  <c r="J340" i="3" s="1"/>
  <c r="D339" i="6" s="1"/>
  <c r="G308" i="3"/>
  <c r="J308" i="3" s="1"/>
  <c r="D307" i="6" s="1"/>
  <c r="G276" i="3"/>
  <c r="J276" i="3" s="1"/>
  <c r="D275" i="6" s="1"/>
  <c r="G244" i="3"/>
  <c r="J244" i="3" s="1"/>
  <c r="D243" i="6" s="1"/>
  <c r="G212" i="3"/>
  <c r="J212" i="3" s="1"/>
  <c r="D211" i="6" s="1"/>
  <c r="G180" i="3"/>
  <c r="J180" i="3" s="1"/>
  <c r="D179" i="6" s="1"/>
  <c r="G148" i="3"/>
  <c r="J148" i="3" s="1"/>
  <c r="D147" i="6" s="1"/>
  <c r="G116" i="3"/>
  <c r="J116" i="3" s="1"/>
  <c r="D115" i="6" s="1"/>
  <c r="G84" i="3"/>
  <c r="J84" i="3" s="1"/>
  <c r="D83" i="6" s="1"/>
  <c r="G52" i="3"/>
  <c r="J52" i="3" s="1"/>
  <c r="D51" i="6" s="1"/>
  <c r="G20" i="3"/>
  <c r="J20" i="3" s="1"/>
  <c r="D19" i="6" s="1"/>
  <c r="G2988" i="3"/>
  <c r="J2988" i="3" s="1"/>
  <c r="D2987" i="6" s="1"/>
  <c r="G2956" i="3"/>
  <c r="J2956" i="3" s="1"/>
  <c r="D2955" i="6" s="1"/>
  <c r="G2924" i="3"/>
  <c r="J2924" i="3" s="1"/>
  <c r="D2923" i="6" s="1"/>
  <c r="F2923" i="6" s="1"/>
  <c r="J2892" i="3"/>
  <c r="D2891" i="6" s="1"/>
  <c r="G2860" i="3"/>
  <c r="J2860" i="3" s="1"/>
  <c r="D2859" i="6" s="1"/>
  <c r="G2828" i="3"/>
  <c r="J2828" i="3" s="1"/>
  <c r="D2827" i="6" s="1"/>
  <c r="G2796" i="3"/>
  <c r="J2796" i="3" s="1"/>
  <c r="D2795" i="6" s="1"/>
  <c r="G2764" i="3"/>
  <c r="J2764" i="3" s="1"/>
  <c r="D2763" i="6" s="1"/>
  <c r="G2732" i="3"/>
  <c r="J2732" i="3" s="1"/>
  <c r="D2731" i="6" s="1"/>
  <c r="G2700" i="3"/>
  <c r="J2700" i="3" s="1"/>
  <c r="D2699" i="6" s="1"/>
  <c r="G2668" i="3"/>
  <c r="J2668" i="3" s="1"/>
  <c r="D2667" i="6" s="1"/>
  <c r="J2636" i="3"/>
  <c r="D2635" i="6" s="1"/>
  <c r="G2604" i="3"/>
  <c r="J2604" i="3" s="1"/>
  <c r="D2603" i="6" s="1"/>
  <c r="G2572" i="3"/>
  <c r="J2572" i="3" s="1"/>
  <c r="D2571" i="6" s="1"/>
  <c r="G2540" i="3"/>
  <c r="J2540" i="3" s="1"/>
  <c r="D2539" i="6" s="1"/>
  <c r="G2508" i="3"/>
  <c r="J2508" i="3" s="1"/>
  <c r="D2507" i="6" s="1"/>
  <c r="G2476" i="3"/>
  <c r="J2476" i="3" s="1"/>
  <c r="D2475" i="6" s="1"/>
  <c r="G2444" i="3"/>
  <c r="J2444" i="3" s="1"/>
  <c r="D2443" i="6" s="1"/>
  <c r="G2412" i="3"/>
  <c r="J2412" i="3" s="1"/>
  <c r="D2411" i="6" s="1"/>
  <c r="G2380" i="3"/>
  <c r="J2380" i="3" s="1"/>
  <c r="D2379" i="6" s="1"/>
  <c r="G2348" i="3"/>
  <c r="J2348" i="3" s="1"/>
  <c r="D2347" i="6" s="1"/>
  <c r="G2316" i="3"/>
  <c r="J2316" i="3" s="1"/>
  <c r="D2315" i="6" s="1"/>
  <c r="F2315" i="6" s="1"/>
  <c r="G2284" i="3"/>
  <c r="J2284" i="3" s="1"/>
  <c r="D2283" i="6" s="1"/>
  <c r="G2252" i="3"/>
  <c r="J2252" i="3" s="1"/>
  <c r="D2251" i="6" s="1"/>
  <c r="G2220" i="3"/>
  <c r="J2220" i="3" s="1"/>
  <c r="D2219" i="6" s="1"/>
  <c r="G2188" i="3"/>
  <c r="J2188" i="3" s="1"/>
  <c r="D2187" i="6" s="1"/>
  <c r="J2156" i="3"/>
  <c r="D2155" i="6" s="1"/>
  <c r="G2156" i="3"/>
  <c r="G2124" i="3"/>
  <c r="J2124" i="3" s="1"/>
  <c r="D2123" i="6" s="1"/>
  <c r="G2092" i="3"/>
  <c r="J2092" i="3" s="1"/>
  <c r="D2091" i="6" s="1"/>
  <c r="G2060" i="3"/>
  <c r="J2060" i="3" s="1"/>
  <c r="D2059" i="6" s="1"/>
  <c r="G2028" i="3"/>
  <c r="J2028" i="3" s="1"/>
  <c r="D2027" i="6" s="1"/>
  <c r="G1996" i="3"/>
  <c r="J1996" i="3" s="1"/>
  <c r="D1995" i="6" s="1"/>
  <c r="G1932" i="3"/>
  <c r="J1932" i="3" s="1"/>
  <c r="D1931" i="6" s="1"/>
  <c r="G1900" i="3"/>
  <c r="J1900" i="3" s="1"/>
  <c r="D1899" i="6" s="1"/>
  <c r="G1868" i="3"/>
  <c r="J1868" i="3" s="1"/>
  <c r="D1867" i="6" s="1"/>
  <c r="G1836" i="3"/>
  <c r="J1836" i="3" s="1"/>
  <c r="D1835" i="6" s="1"/>
  <c r="G1804" i="3"/>
  <c r="J1804" i="3" s="1"/>
  <c r="D1803" i="6" s="1"/>
  <c r="G1772" i="3"/>
  <c r="J1772" i="3" s="1"/>
  <c r="D1771" i="6" s="1"/>
  <c r="G1740" i="3"/>
  <c r="J1740" i="3" s="1"/>
  <c r="D1739" i="6" s="1"/>
  <c r="G1676" i="3"/>
  <c r="J1676" i="3" s="1"/>
  <c r="D1675" i="6" s="1"/>
  <c r="G1644" i="3"/>
  <c r="J1644" i="3" s="1"/>
  <c r="D1643" i="6" s="1"/>
  <c r="F1643" i="6" s="1"/>
  <c r="G1612" i="3"/>
  <c r="J1612" i="3" s="1"/>
  <c r="D1611" i="6" s="1"/>
  <c r="G1580" i="3"/>
  <c r="J1580" i="3" s="1"/>
  <c r="D1579" i="6" s="1"/>
  <c r="G1548" i="3"/>
  <c r="J1548" i="3" s="1"/>
  <c r="D1547" i="6" s="1"/>
  <c r="G1516" i="3"/>
  <c r="J1516" i="3" s="1"/>
  <c r="D1515" i="6" s="1"/>
  <c r="G3584" i="3"/>
  <c r="J3584" i="3" s="1"/>
  <c r="D3583" i="6" s="1"/>
  <c r="G3552" i="3"/>
  <c r="J3552" i="3" s="1"/>
  <c r="D3551" i="6" s="1"/>
  <c r="G3520" i="3"/>
  <c r="J3520" i="3" s="1"/>
  <c r="D3519" i="6" s="1"/>
  <c r="G3488" i="3"/>
  <c r="J3488" i="3" s="1"/>
  <c r="D3487" i="6" s="1"/>
  <c r="J3456" i="3"/>
  <c r="D3455" i="6" s="1"/>
  <c r="G3456" i="3"/>
  <c r="J3424" i="3"/>
  <c r="D3423" i="6" s="1"/>
  <c r="G3424" i="3"/>
  <c r="G3392" i="3"/>
  <c r="J3392" i="3" s="1"/>
  <c r="D3391" i="6" s="1"/>
  <c r="G3360" i="3"/>
  <c r="J3360" i="3" s="1"/>
  <c r="D3359" i="6" s="1"/>
  <c r="G3328" i="3"/>
  <c r="J3328" i="3" s="1"/>
  <c r="G3296" i="3"/>
  <c r="J3296" i="3" s="1"/>
  <c r="D3295" i="6" s="1"/>
  <c r="G3264" i="3"/>
  <c r="J3264" i="3" s="1"/>
  <c r="D3263" i="6" s="1"/>
  <c r="F3263" i="6" s="1"/>
  <c r="G3232" i="3"/>
  <c r="J3232" i="3" s="1"/>
  <c r="D3231" i="6" s="1"/>
  <c r="G3200" i="3"/>
  <c r="J3200" i="3" s="1"/>
  <c r="D3199" i="6" s="1"/>
  <c r="G3168" i="3"/>
  <c r="J3168" i="3" s="1"/>
  <c r="D3167" i="6" s="1"/>
  <c r="G3136" i="3"/>
  <c r="J3136" i="3" s="1"/>
  <c r="D3135" i="6" s="1"/>
  <c r="G3104" i="3"/>
  <c r="J3104" i="3" s="1"/>
  <c r="D3103" i="6" s="1"/>
  <c r="G3072" i="3"/>
  <c r="J3072" i="3" s="1"/>
  <c r="D3071" i="6" s="1"/>
  <c r="G3040" i="3"/>
  <c r="J3040" i="3" s="1"/>
  <c r="D3039" i="6" s="1"/>
  <c r="G3008" i="3"/>
  <c r="J3008" i="3" s="1"/>
  <c r="D3007" i="6" s="1"/>
  <c r="G1054" i="3"/>
  <c r="J1054" i="3" s="1"/>
  <c r="D1053" i="6" s="1"/>
  <c r="G926" i="3"/>
  <c r="J926" i="3" s="1"/>
  <c r="D925" i="6" s="1"/>
  <c r="G373" i="3"/>
  <c r="J373" i="3" s="1"/>
  <c r="D372" i="6" s="1"/>
  <c r="G29" i="3"/>
  <c r="J29" i="3" s="1"/>
  <c r="D28" i="6" s="1"/>
  <c r="G1965" i="3"/>
  <c r="J1965" i="3" s="1"/>
  <c r="D1964" i="6" s="1"/>
  <c r="G3585" i="3"/>
  <c r="J3585" i="3" s="1"/>
  <c r="D3584" i="6" s="1"/>
  <c r="F3584" i="6" s="1"/>
  <c r="J894" i="3"/>
  <c r="D893" i="6" s="1"/>
  <c r="G1342" i="3"/>
  <c r="J1342" i="3" s="1"/>
  <c r="D1341" i="6" s="1"/>
  <c r="G372" i="3"/>
  <c r="J372" i="3" s="1"/>
  <c r="D371" i="6" s="1"/>
  <c r="G1964" i="3"/>
  <c r="J1964" i="3" s="1"/>
  <c r="D1963" i="6" s="1"/>
  <c r="J893" i="3"/>
  <c r="D892" i="6" s="1"/>
  <c r="C3072" i="6"/>
  <c r="E3072" i="6" s="1"/>
  <c r="C3378" i="6"/>
  <c r="C3552" i="6"/>
  <c r="G1458" i="3"/>
  <c r="J1458" i="3" s="1"/>
  <c r="D1457" i="6" s="1"/>
  <c r="J1426" i="3"/>
  <c r="D1425" i="6" s="1"/>
  <c r="G1394" i="3"/>
  <c r="J1394" i="3" s="1"/>
  <c r="D1393" i="6" s="1"/>
  <c r="G1362" i="3"/>
  <c r="J1362" i="3" s="1"/>
  <c r="D1361" i="6" s="1"/>
  <c r="G1330" i="3"/>
  <c r="J1330" i="3" s="1"/>
  <c r="D1329" i="6" s="1"/>
  <c r="G1266" i="3"/>
  <c r="J1266" i="3" s="1"/>
  <c r="D1265" i="6" s="1"/>
  <c r="G1234" i="3"/>
  <c r="J1234" i="3" s="1"/>
  <c r="D1233" i="6" s="1"/>
  <c r="J1170" i="3"/>
  <c r="D1169" i="6" s="1"/>
  <c r="G1074" i="3"/>
  <c r="J1074" i="3" s="1"/>
  <c r="D1073" i="6" s="1"/>
  <c r="G1042" i="3"/>
  <c r="J1042" i="3" s="1"/>
  <c r="D1041" i="6" s="1"/>
  <c r="G1010" i="3"/>
  <c r="J1010" i="3" s="1"/>
  <c r="D1009" i="6" s="1"/>
  <c r="J978" i="3"/>
  <c r="D977" i="6" s="1"/>
  <c r="G946" i="3"/>
  <c r="J946" i="3" s="1"/>
  <c r="D945" i="6" s="1"/>
  <c r="G914" i="3"/>
  <c r="J914" i="3" s="1"/>
  <c r="D913" i="6" s="1"/>
  <c r="G850" i="3"/>
  <c r="J850" i="3" s="1"/>
  <c r="D849" i="6" s="1"/>
  <c r="J818" i="3"/>
  <c r="D817" i="6" s="1"/>
  <c r="G786" i="3"/>
  <c r="J786" i="3" s="1"/>
  <c r="D785" i="6" s="1"/>
  <c r="G754" i="3"/>
  <c r="J754" i="3" s="1"/>
  <c r="D753" i="6" s="1"/>
  <c r="G722" i="3"/>
  <c r="J722" i="3" s="1"/>
  <c r="D721" i="6" s="1"/>
  <c r="G690" i="3"/>
  <c r="J690" i="3" s="1"/>
  <c r="D689" i="6" s="1"/>
  <c r="G626" i="3"/>
  <c r="J626" i="3" s="1"/>
  <c r="D625" i="6" s="1"/>
  <c r="G594" i="3"/>
  <c r="J594" i="3" s="1"/>
  <c r="D593" i="6" s="1"/>
  <c r="G562" i="3"/>
  <c r="J562" i="3" s="1"/>
  <c r="G530" i="3"/>
  <c r="J530" i="3" s="1"/>
  <c r="D529" i="6" s="1"/>
  <c r="J434" i="3"/>
  <c r="D433" i="6" s="1"/>
  <c r="G402" i="3"/>
  <c r="J402" i="3" s="1"/>
  <c r="D401" i="6" s="1"/>
  <c r="G370" i="3"/>
  <c r="J370" i="3" s="1"/>
  <c r="D369" i="6" s="1"/>
  <c r="G338" i="3"/>
  <c r="J338" i="3" s="1"/>
  <c r="D337" i="6" s="1"/>
  <c r="G306" i="3"/>
  <c r="J306" i="3" s="1"/>
  <c r="D305" i="6" s="1"/>
  <c r="G274" i="3"/>
  <c r="J274" i="3" s="1"/>
  <c r="D273" i="6" s="1"/>
  <c r="G242" i="3"/>
  <c r="J242" i="3" s="1"/>
  <c r="D241" i="6" s="1"/>
  <c r="G210" i="3"/>
  <c r="J210" i="3" s="1"/>
  <c r="D209" i="6" s="1"/>
  <c r="G178" i="3"/>
  <c r="J178" i="3" s="1"/>
  <c r="D177" i="6" s="1"/>
  <c r="G146" i="3"/>
  <c r="J146" i="3" s="1"/>
  <c r="D145" i="6" s="1"/>
  <c r="G114" i="3"/>
  <c r="J114" i="3" s="1"/>
  <c r="D113" i="6" s="1"/>
  <c r="J82" i="3"/>
  <c r="D81" i="6" s="1"/>
  <c r="G50" i="3"/>
  <c r="J50" i="3" s="1"/>
  <c r="D49" i="6" s="1"/>
  <c r="G18" i="3"/>
  <c r="J18" i="3" s="1"/>
  <c r="D17" i="6" s="1"/>
  <c r="G2986" i="3"/>
  <c r="J2986" i="3" s="1"/>
  <c r="D2985" i="6" s="1"/>
  <c r="G2954" i="3"/>
  <c r="J2954" i="3" s="1"/>
  <c r="D2953" i="6" s="1"/>
  <c r="G2922" i="3"/>
  <c r="J2922" i="3" s="1"/>
  <c r="D2921" i="6" s="1"/>
  <c r="G2890" i="3"/>
  <c r="J2890" i="3" s="1"/>
  <c r="D2889" i="6" s="1"/>
  <c r="G2858" i="3"/>
  <c r="J2858" i="3" s="1"/>
  <c r="D2857" i="6" s="1"/>
  <c r="G2826" i="3"/>
  <c r="J2826" i="3" s="1"/>
  <c r="D2825" i="6" s="1"/>
  <c r="J2794" i="3"/>
  <c r="D2793" i="6" s="1"/>
  <c r="G2762" i="3"/>
  <c r="J2762" i="3" s="1"/>
  <c r="D2761" i="6" s="1"/>
  <c r="G2730" i="3"/>
  <c r="J2730" i="3" s="1"/>
  <c r="D2729" i="6" s="1"/>
  <c r="G2698" i="3"/>
  <c r="J2698" i="3" s="1"/>
  <c r="D2697" i="6" s="1"/>
  <c r="G2666" i="3"/>
  <c r="J2666" i="3" s="1"/>
  <c r="D2665" i="6" s="1"/>
  <c r="J2634" i="3"/>
  <c r="D2633" i="6" s="1"/>
  <c r="G2602" i="3"/>
  <c r="J2602" i="3" s="1"/>
  <c r="D2601" i="6" s="1"/>
  <c r="G2570" i="3"/>
  <c r="J2570" i="3" s="1"/>
  <c r="D2569" i="6" s="1"/>
  <c r="G2538" i="3"/>
  <c r="J2538" i="3" s="1"/>
  <c r="D2537" i="6" s="1"/>
  <c r="G2506" i="3"/>
  <c r="J2506" i="3" s="1"/>
  <c r="D2505" i="6" s="1"/>
  <c r="G2474" i="3"/>
  <c r="J2474" i="3" s="1"/>
  <c r="D2473" i="6" s="1"/>
  <c r="G2410" i="3"/>
  <c r="J2410" i="3" s="1"/>
  <c r="D2409" i="6" s="1"/>
  <c r="G2378" i="3"/>
  <c r="J2378" i="3" s="1"/>
  <c r="D2377" i="6" s="1"/>
  <c r="G2346" i="3"/>
  <c r="J2346" i="3" s="1"/>
  <c r="D2345" i="6" s="1"/>
  <c r="G2314" i="3"/>
  <c r="J2314" i="3" s="1"/>
  <c r="D2313" i="6" s="1"/>
  <c r="G2282" i="3"/>
  <c r="J2282" i="3" s="1"/>
  <c r="D2281" i="6" s="1"/>
  <c r="G2250" i="3"/>
  <c r="J2250" i="3" s="1"/>
  <c r="D2249" i="6" s="1"/>
  <c r="G2218" i="3"/>
  <c r="J2218" i="3" s="1"/>
  <c r="D2217" i="6" s="1"/>
  <c r="G2186" i="3"/>
  <c r="J2186" i="3" s="1"/>
  <c r="D2185" i="6" s="1"/>
  <c r="J2154" i="3"/>
  <c r="D2153" i="6" s="1"/>
  <c r="G2154" i="3"/>
  <c r="G2122" i="3"/>
  <c r="J2122" i="3" s="1"/>
  <c r="D2121" i="6" s="1"/>
  <c r="G2090" i="3"/>
  <c r="J2090" i="3" s="1"/>
  <c r="D2089" i="6" s="1"/>
  <c r="G2058" i="3"/>
  <c r="J2058" i="3" s="1"/>
  <c r="D2057" i="6" s="1"/>
  <c r="G2026" i="3"/>
  <c r="J2026" i="3" s="1"/>
  <c r="D2025" i="6" s="1"/>
  <c r="J1994" i="3"/>
  <c r="D1993" i="6" s="1"/>
  <c r="G1994" i="3"/>
  <c r="G1930" i="3"/>
  <c r="J1930" i="3" s="1"/>
  <c r="D1929" i="6" s="1"/>
  <c r="G1898" i="3"/>
  <c r="J1898" i="3" s="1"/>
  <c r="D1897" i="6" s="1"/>
  <c r="G1866" i="3"/>
  <c r="J1866" i="3" s="1"/>
  <c r="D1865" i="6" s="1"/>
  <c r="G1834" i="3"/>
  <c r="J1834" i="3" s="1"/>
  <c r="D1833" i="6" s="1"/>
  <c r="G1802" i="3"/>
  <c r="J1802" i="3" s="1"/>
  <c r="D1801" i="6" s="1"/>
  <c r="G1770" i="3"/>
  <c r="J1770" i="3" s="1"/>
  <c r="D1769" i="6" s="1"/>
  <c r="J1738" i="3"/>
  <c r="D1737" i="6" s="1"/>
  <c r="G1738" i="3"/>
  <c r="G1706" i="3"/>
  <c r="J1706" i="3" s="1"/>
  <c r="D1705" i="6" s="1"/>
  <c r="J1674" i="3"/>
  <c r="D1673" i="6" s="1"/>
  <c r="G1674" i="3"/>
  <c r="G1642" i="3"/>
  <c r="J1642" i="3" s="1"/>
  <c r="D1641" i="6" s="1"/>
  <c r="G1610" i="3"/>
  <c r="J1610" i="3" s="1"/>
  <c r="D1609" i="6" s="1"/>
  <c r="G1578" i="3"/>
  <c r="J1578" i="3" s="1"/>
  <c r="D1577" i="6" s="1"/>
  <c r="G1546" i="3"/>
  <c r="J1546" i="3" s="1"/>
  <c r="D1545" i="6" s="1"/>
  <c r="F1545" i="6" s="1"/>
  <c r="G1514" i="3"/>
  <c r="J1514" i="3" s="1"/>
  <c r="D1513" i="6" s="1"/>
  <c r="G3582" i="3"/>
  <c r="J3582" i="3" s="1"/>
  <c r="D3581" i="6" s="1"/>
  <c r="G3518" i="3"/>
  <c r="J3518" i="3" s="1"/>
  <c r="D3517" i="6" s="1"/>
  <c r="J3486" i="3"/>
  <c r="D3485" i="6" s="1"/>
  <c r="G3486" i="3"/>
  <c r="G3454" i="3"/>
  <c r="J3454" i="3" s="1"/>
  <c r="D3453" i="6" s="1"/>
  <c r="G3422" i="3"/>
  <c r="J3422" i="3" s="1"/>
  <c r="D3421" i="6" s="1"/>
  <c r="G3390" i="3"/>
  <c r="J3390" i="3" s="1"/>
  <c r="D3389" i="6" s="1"/>
  <c r="G3358" i="3"/>
  <c r="J3358" i="3" s="1"/>
  <c r="D3357" i="6" s="1"/>
  <c r="G3326" i="3"/>
  <c r="J3326" i="3" s="1"/>
  <c r="D3325" i="6" s="1"/>
  <c r="F3325" i="6" s="1"/>
  <c r="G3294" i="3"/>
  <c r="J3294" i="3" s="1"/>
  <c r="D3293" i="6" s="1"/>
  <c r="G3262" i="3"/>
  <c r="J3262" i="3" s="1"/>
  <c r="D3261" i="6" s="1"/>
  <c r="G3230" i="3"/>
  <c r="J3230" i="3" s="1"/>
  <c r="D3229" i="6" s="1"/>
  <c r="J3198" i="3"/>
  <c r="D3197" i="6" s="1"/>
  <c r="G3198" i="3"/>
  <c r="G3166" i="3"/>
  <c r="J3166" i="3" s="1"/>
  <c r="D3165" i="6" s="1"/>
  <c r="G3134" i="3"/>
  <c r="J3134" i="3" s="1"/>
  <c r="D3133" i="6" s="1"/>
  <c r="G3102" i="3"/>
  <c r="J3102" i="3" s="1"/>
  <c r="D3101" i="6" s="1"/>
  <c r="G3070" i="3"/>
  <c r="J3070" i="3" s="1"/>
  <c r="D3069" i="6" s="1"/>
  <c r="G3038" i="3"/>
  <c r="J3038" i="3" s="1"/>
  <c r="D3037" i="6" s="1"/>
  <c r="G3006" i="3"/>
  <c r="J3006" i="3" s="1"/>
  <c r="D3005" i="6" s="1"/>
  <c r="G1341" i="3"/>
  <c r="J1341" i="3" s="1"/>
  <c r="D1340" i="6" s="1"/>
  <c r="G1244" i="3"/>
  <c r="J1244" i="3" s="1"/>
  <c r="D1243" i="6" s="1"/>
  <c r="G1051" i="3"/>
  <c r="J1051" i="3" s="1"/>
  <c r="D1050" i="6" s="1"/>
  <c r="G919" i="3"/>
  <c r="J919" i="3" s="1"/>
  <c r="D918" i="6" s="1"/>
  <c r="G534" i="3"/>
  <c r="J534" i="3" s="1"/>
  <c r="D533" i="6" s="1"/>
  <c r="J892" i="3"/>
  <c r="D891" i="6" s="1"/>
  <c r="G1489" i="3"/>
  <c r="J1489" i="3" s="1"/>
  <c r="D1488" i="6" s="1"/>
  <c r="J1457" i="3"/>
  <c r="D1456" i="6" s="1"/>
  <c r="G1425" i="3"/>
  <c r="J1425" i="3" s="1"/>
  <c r="D1424" i="6" s="1"/>
  <c r="J1393" i="3"/>
  <c r="D1392" i="6" s="1"/>
  <c r="G1361" i="3"/>
  <c r="J1361" i="3" s="1"/>
  <c r="D1360" i="6" s="1"/>
  <c r="G1329" i="3"/>
  <c r="J1329" i="3" s="1"/>
  <c r="D1328" i="6" s="1"/>
  <c r="J1265" i="3"/>
  <c r="D1264" i="6" s="1"/>
  <c r="G1265" i="3"/>
  <c r="J1233" i="3"/>
  <c r="D1232" i="6" s="1"/>
  <c r="J1169" i="3"/>
  <c r="D1168" i="6" s="1"/>
  <c r="G1137" i="3"/>
  <c r="J1137" i="3" s="1"/>
  <c r="D1136" i="6" s="1"/>
  <c r="G1073" i="3"/>
  <c r="J1073" i="3" s="1"/>
  <c r="D1072" i="6" s="1"/>
  <c r="G1041" i="3"/>
  <c r="J1041" i="3" s="1"/>
  <c r="D1040" i="6" s="1"/>
  <c r="J1009" i="3"/>
  <c r="D1008" i="6" s="1"/>
  <c r="G977" i="3"/>
  <c r="J977" i="3" s="1"/>
  <c r="D976" i="6" s="1"/>
  <c r="G945" i="3"/>
  <c r="J945" i="3" s="1"/>
  <c r="D944" i="6" s="1"/>
  <c r="J881" i="3"/>
  <c r="D880" i="6" s="1"/>
  <c r="G849" i="3"/>
  <c r="J849" i="3" s="1"/>
  <c r="D848" i="6" s="1"/>
  <c r="J817" i="3"/>
  <c r="D816" i="6" s="1"/>
  <c r="G785" i="3"/>
  <c r="J785" i="3" s="1"/>
  <c r="D784" i="6" s="1"/>
  <c r="G753" i="3"/>
  <c r="J753" i="3" s="1"/>
  <c r="D752" i="6" s="1"/>
  <c r="G721" i="3"/>
  <c r="J721" i="3" s="1"/>
  <c r="D720" i="6" s="1"/>
  <c r="G689" i="3"/>
  <c r="J689" i="3" s="1"/>
  <c r="D688" i="6" s="1"/>
  <c r="G657" i="3"/>
  <c r="J657" i="3" s="1"/>
  <c r="D656" i="6" s="1"/>
  <c r="G625" i="3"/>
  <c r="J625" i="3" s="1"/>
  <c r="D624" i="6" s="1"/>
  <c r="G593" i="3"/>
  <c r="J593" i="3" s="1"/>
  <c r="D592" i="6" s="1"/>
  <c r="G561" i="3"/>
  <c r="J561" i="3" s="1"/>
  <c r="G529" i="3"/>
  <c r="J529" i="3" s="1"/>
  <c r="D528" i="6" s="1"/>
  <c r="G497" i="3"/>
  <c r="J497" i="3" s="1"/>
  <c r="D496" i="6" s="1"/>
  <c r="J465" i="3"/>
  <c r="D464" i="6" s="1"/>
  <c r="G433" i="3"/>
  <c r="J433" i="3" s="1"/>
  <c r="D432" i="6" s="1"/>
  <c r="G401" i="3"/>
  <c r="J401" i="3" s="1"/>
  <c r="D400" i="6" s="1"/>
  <c r="G369" i="3"/>
  <c r="J369" i="3" s="1"/>
  <c r="D368" i="6" s="1"/>
  <c r="G337" i="3"/>
  <c r="J337" i="3" s="1"/>
  <c r="D336" i="6" s="1"/>
  <c r="G305" i="3"/>
  <c r="J305" i="3" s="1"/>
  <c r="D304" i="6" s="1"/>
  <c r="G273" i="3"/>
  <c r="J273" i="3" s="1"/>
  <c r="D272" i="6" s="1"/>
  <c r="G241" i="3"/>
  <c r="J241" i="3" s="1"/>
  <c r="D240" i="6" s="1"/>
  <c r="G209" i="3"/>
  <c r="J209" i="3" s="1"/>
  <c r="D208" i="6" s="1"/>
  <c r="G177" i="3"/>
  <c r="J177" i="3" s="1"/>
  <c r="D176" i="6" s="1"/>
  <c r="J145" i="3"/>
  <c r="D144" i="6" s="1"/>
  <c r="G145" i="3"/>
  <c r="J113" i="3"/>
  <c r="D112" i="6" s="1"/>
  <c r="G113" i="3"/>
  <c r="G81" i="3"/>
  <c r="J81" i="3" s="1"/>
  <c r="D80" i="6" s="1"/>
  <c r="G49" i="3"/>
  <c r="J49" i="3" s="1"/>
  <c r="D48" i="6" s="1"/>
  <c r="G17" i="3"/>
  <c r="J17" i="3" s="1"/>
  <c r="D16" i="6" s="1"/>
  <c r="G2985" i="3"/>
  <c r="J2985" i="3" s="1"/>
  <c r="D2984" i="6" s="1"/>
  <c r="G2953" i="3"/>
  <c r="J2953" i="3" s="1"/>
  <c r="D2952" i="6" s="1"/>
  <c r="G2921" i="3"/>
  <c r="J2921" i="3" s="1"/>
  <c r="D2920" i="6" s="1"/>
  <c r="G2889" i="3"/>
  <c r="J2889" i="3" s="1"/>
  <c r="D2888" i="6" s="1"/>
  <c r="G2857" i="3"/>
  <c r="J2857" i="3" s="1"/>
  <c r="D2856" i="6" s="1"/>
  <c r="J2825" i="3"/>
  <c r="D2824" i="6" s="1"/>
  <c r="G2793" i="3"/>
  <c r="J2793" i="3" s="1"/>
  <c r="D2792" i="6" s="1"/>
  <c r="G2761" i="3"/>
  <c r="J2761" i="3" s="1"/>
  <c r="D2760" i="6" s="1"/>
  <c r="G2729" i="3"/>
  <c r="J2729" i="3" s="1"/>
  <c r="D2728" i="6" s="1"/>
  <c r="J2697" i="3"/>
  <c r="D2696" i="6" s="1"/>
  <c r="G2665" i="3"/>
  <c r="J2665" i="3" s="1"/>
  <c r="D2664" i="6" s="1"/>
  <c r="G2633" i="3"/>
  <c r="J2633" i="3" s="1"/>
  <c r="D2632" i="6" s="1"/>
  <c r="G2601" i="3"/>
  <c r="J2601" i="3" s="1"/>
  <c r="D2600" i="6" s="1"/>
  <c r="G2569" i="3"/>
  <c r="J2569" i="3" s="1"/>
  <c r="D2568" i="6" s="1"/>
  <c r="J2537" i="3"/>
  <c r="D2536" i="6" s="1"/>
  <c r="G2537" i="3"/>
  <c r="J2505" i="3"/>
  <c r="D2504" i="6" s="1"/>
  <c r="G2473" i="3"/>
  <c r="J2473" i="3" s="1"/>
  <c r="D2472" i="6" s="1"/>
  <c r="G2441" i="3"/>
  <c r="J2441" i="3" s="1"/>
  <c r="D2440" i="6" s="1"/>
  <c r="G2409" i="3"/>
  <c r="J2409" i="3" s="1"/>
  <c r="D2408" i="6" s="1"/>
  <c r="G2377" i="3"/>
  <c r="J2377" i="3" s="1"/>
  <c r="D2376" i="6" s="1"/>
  <c r="J2345" i="3"/>
  <c r="D2344" i="6" s="1"/>
  <c r="G2313" i="3"/>
  <c r="J2313" i="3" s="1"/>
  <c r="D2312" i="6" s="1"/>
  <c r="G2281" i="3"/>
  <c r="J2281" i="3" s="1"/>
  <c r="D2280" i="6" s="1"/>
  <c r="G2249" i="3"/>
  <c r="J2249" i="3" s="1"/>
  <c r="D2248" i="6" s="1"/>
  <c r="G2217" i="3"/>
  <c r="J2217" i="3" s="1"/>
  <c r="D2216" i="6" s="1"/>
  <c r="G2185" i="3"/>
  <c r="J2185" i="3" s="1"/>
  <c r="D2184" i="6" s="1"/>
  <c r="J2153" i="3"/>
  <c r="D2152" i="6" s="1"/>
  <c r="F2152" i="6" s="1"/>
  <c r="G2153" i="3"/>
  <c r="G2121" i="3"/>
  <c r="J2121" i="3" s="1"/>
  <c r="D2120" i="6" s="1"/>
  <c r="G2089" i="3"/>
  <c r="J2089" i="3" s="1"/>
  <c r="D2088" i="6" s="1"/>
  <c r="G2057" i="3"/>
  <c r="J2057" i="3" s="1"/>
  <c r="D2056" i="6" s="1"/>
  <c r="G2025" i="3"/>
  <c r="J2025" i="3" s="1"/>
  <c r="D2024" i="6" s="1"/>
  <c r="G1993" i="3"/>
  <c r="J1993" i="3" s="1"/>
  <c r="D1992" i="6" s="1"/>
  <c r="G1961" i="3"/>
  <c r="J1961" i="3" s="1"/>
  <c r="D1960" i="6" s="1"/>
  <c r="G1929" i="3"/>
  <c r="J1929" i="3" s="1"/>
  <c r="D1928" i="6" s="1"/>
  <c r="G1897" i="3"/>
  <c r="J1897" i="3" s="1"/>
  <c r="D1896" i="6" s="1"/>
  <c r="G1865" i="3"/>
  <c r="J1865" i="3" s="1"/>
  <c r="D1864" i="6" s="1"/>
  <c r="G1833" i="3"/>
  <c r="J1833" i="3" s="1"/>
  <c r="D1832" i="6" s="1"/>
  <c r="G1801" i="3"/>
  <c r="J1801" i="3" s="1"/>
  <c r="D1800" i="6" s="1"/>
  <c r="G1769" i="3"/>
  <c r="J1769" i="3" s="1"/>
  <c r="D1768" i="6" s="1"/>
  <c r="G1737" i="3"/>
  <c r="J1737" i="3" s="1"/>
  <c r="D1736" i="6" s="1"/>
  <c r="G1705" i="3"/>
  <c r="J1705" i="3" s="1"/>
  <c r="D1704" i="6" s="1"/>
  <c r="G1673" i="3"/>
  <c r="J1673" i="3" s="1"/>
  <c r="D1672" i="6" s="1"/>
  <c r="G1641" i="3"/>
  <c r="J1641" i="3" s="1"/>
  <c r="D1640" i="6" s="1"/>
  <c r="G1609" i="3"/>
  <c r="J1609" i="3" s="1"/>
  <c r="D1608" i="6" s="1"/>
  <c r="G1577" i="3"/>
  <c r="J1577" i="3" s="1"/>
  <c r="D1576" i="6" s="1"/>
  <c r="G1545" i="3"/>
  <c r="J1545" i="3" s="1"/>
  <c r="D1544" i="6" s="1"/>
  <c r="G1513" i="3"/>
  <c r="J1513" i="3" s="1"/>
  <c r="D1512" i="6" s="1"/>
  <c r="G3581" i="3"/>
  <c r="J3581" i="3" s="1"/>
  <c r="D3580" i="6" s="1"/>
  <c r="G3549" i="3"/>
  <c r="J3549" i="3" s="1"/>
  <c r="D3548" i="6" s="1"/>
  <c r="G3517" i="3"/>
  <c r="J3517" i="3" s="1"/>
  <c r="D3516" i="6" s="1"/>
  <c r="G3485" i="3"/>
  <c r="J3485" i="3" s="1"/>
  <c r="D3484" i="6" s="1"/>
  <c r="G3453" i="3"/>
  <c r="J3453" i="3" s="1"/>
  <c r="D3452" i="6" s="1"/>
  <c r="J3421" i="3"/>
  <c r="D3420" i="6" s="1"/>
  <c r="G3421" i="3"/>
  <c r="J3389" i="3"/>
  <c r="D3388" i="6" s="1"/>
  <c r="G3357" i="3"/>
  <c r="J3357" i="3" s="1"/>
  <c r="D3356" i="6" s="1"/>
  <c r="G3325" i="3"/>
  <c r="J3325" i="3" s="1"/>
  <c r="D3324" i="6" s="1"/>
  <c r="G3293" i="3"/>
  <c r="J3293" i="3" s="1"/>
  <c r="D3292" i="6" s="1"/>
  <c r="G3261" i="3"/>
  <c r="J3261" i="3" s="1"/>
  <c r="D3260" i="6" s="1"/>
  <c r="G3229" i="3"/>
  <c r="J3229" i="3" s="1"/>
  <c r="D3228" i="6" s="1"/>
  <c r="G3197" i="3"/>
  <c r="J3197" i="3" s="1"/>
  <c r="D3196" i="6" s="1"/>
  <c r="G3165" i="3"/>
  <c r="J3165" i="3" s="1"/>
  <c r="D3164" i="6" s="1"/>
  <c r="G3133" i="3"/>
  <c r="J3133" i="3" s="1"/>
  <c r="D3132" i="6" s="1"/>
  <c r="G3101" i="3"/>
  <c r="J3101" i="3" s="1"/>
  <c r="D3100" i="6" s="1"/>
  <c r="G3069" i="3"/>
  <c r="J3069" i="3" s="1"/>
  <c r="D3068" i="6" s="1"/>
  <c r="G3037" i="3"/>
  <c r="J3037" i="3" s="1"/>
  <c r="D3036" i="6" s="1"/>
  <c r="G3005" i="3"/>
  <c r="J3005" i="3" s="1"/>
  <c r="D3004" i="6" s="1"/>
  <c r="G1340" i="3"/>
  <c r="J1340" i="3" s="1"/>
  <c r="D1339" i="6" s="1"/>
  <c r="G1243" i="3"/>
  <c r="J1243" i="3" s="1"/>
  <c r="D1242" i="6" s="1"/>
  <c r="G918" i="3"/>
  <c r="J918" i="3" s="1"/>
  <c r="D917" i="6" s="1"/>
  <c r="G532" i="3"/>
  <c r="G1962" i="3"/>
  <c r="J1962" i="3" s="1"/>
  <c r="D1961" i="6" s="1"/>
  <c r="G3557" i="3"/>
  <c r="J3557" i="3" s="1"/>
  <c r="J891" i="3"/>
  <c r="D890" i="6" s="1"/>
  <c r="G1488" i="3"/>
  <c r="J1488" i="3" s="1"/>
  <c r="D1487" i="6" s="1"/>
  <c r="J1424" i="3"/>
  <c r="D1423" i="6" s="1"/>
  <c r="G1424" i="3"/>
  <c r="G1360" i="3"/>
  <c r="J1360" i="3" s="1"/>
  <c r="D1359" i="6" s="1"/>
  <c r="G1328" i="3"/>
  <c r="J1328" i="3" s="1"/>
  <c r="D1327" i="6" s="1"/>
  <c r="J1296" i="3"/>
  <c r="D1295" i="6" s="1"/>
  <c r="J1264" i="3"/>
  <c r="D1263" i="6" s="1"/>
  <c r="G1232" i="3"/>
  <c r="J1232" i="3" s="1"/>
  <c r="D1231" i="6" s="1"/>
  <c r="J1168" i="3"/>
  <c r="G1136" i="3"/>
  <c r="J1136" i="3" s="1"/>
  <c r="D1135" i="6" s="1"/>
  <c r="J1104" i="3"/>
  <c r="D1103" i="6" s="1"/>
  <c r="J1072" i="3"/>
  <c r="D1071" i="6" s="1"/>
  <c r="G1040" i="3"/>
  <c r="J1040" i="3" s="1"/>
  <c r="D1039" i="6" s="1"/>
  <c r="J976" i="3"/>
  <c r="D975" i="6" s="1"/>
  <c r="J944" i="3"/>
  <c r="D943" i="6" s="1"/>
  <c r="G944" i="3"/>
  <c r="J912" i="3"/>
  <c r="D911" i="6" s="1"/>
  <c r="J880" i="3"/>
  <c r="D879" i="6" s="1"/>
  <c r="G848" i="3"/>
  <c r="J848" i="3" s="1"/>
  <c r="D847" i="6" s="1"/>
  <c r="G816" i="3"/>
  <c r="J816" i="3" s="1"/>
  <c r="D815" i="6" s="1"/>
  <c r="G784" i="3"/>
  <c r="J784" i="3" s="1"/>
  <c r="D783" i="6" s="1"/>
  <c r="G752" i="3"/>
  <c r="J752" i="3" s="1"/>
  <c r="D751" i="6" s="1"/>
  <c r="G720" i="3"/>
  <c r="J720" i="3" s="1"/>
  <c r="D719" i="6" s="1"/>
  <c r="G688" i="3"/>
  <c r="J688" i="3" s="1"/>
  <c r="D687" i="6" s="1"/>
  <c r="G656" i="3"/>
  <c r="J656" i="3" s="1"/>
  <c r="D655" i="6" s="1"/>
  <c r="G624" i="3"/>
  <c r="J624" i="3" s="1"/>
  <c r="D623" i="6" s="1"/>
  <c r="G592" i="3"/>
  <c r="J592" i="3" s="1"/>
  <c r="D591" i="6" s="1"/>
  <c r="G560" i="3"/>
  <c r="J560" i="3" s="1"/>
  <c r="G528" i="3"/>
  <c r="J528" i="3" s="1"/>
  <c r="D527" i="6" s="1"/>
  <c r="G496" i="3"/>
  <c r="J496" i="3" s="1"/>
  <c r="D495" i="6" s="1"/>
  <c r="J432" i="3"/>
  <c r="D431" i="6" s="1"/>
  <c r="G400" i="3"/>
  <c r="J400" i="3" s="1"/>
  <c r="D399" i="6" s="1"/>
  <c r="J368" i="3"/>
  <c r="D367" i="6" s="1"/>
  <c r="G336" i="3"/>
  <c r="J336" i="3" s="1"/>
  <c r="D335" i="6" s="1"/>
  <c r="G304" i="3"/>
  <c r="J304" i="3" s="1"/>
  <c r="D303" i="6" s="1"/>
  <c r="F303" i="6" s="1"/>
  <c r="G272" i="3"/>
  <c r="J272" i="3" s="1"/>
  <c r="D271" i="6" s="1"/>
  <c r="G240" i="3"/>
  <c r="J240" i="3" s="1"/>
  <c r="D239" i="6" s="1"/>
  <c r="G208" i="3"/>
  <c r="J208" i="3" s="1"/>
  <c r="D207" i="6" s="1"/>
  <c r="G176" i="3"/>
  <c r="J176" i="3" s="1"/>
  <c r="D175" i="6" s="1"/>
  <c r="G144" i="3"/>
  <c r="J144" i="3" s="1"/>
  <c r="D143" i="6" s="1"/>
  <c r="G112" i="3"/>
  <c r="J112" i="3" s="1"/>
  <c r="D111" i="6" s="1"/>
  <c r="J80" i="3"/>
  <c r="D79" i="6" s="1"/>
  <c r="G48" i="3"/>
  <c r="J48" i="3" s="1"/>
  <c r="D47" i="6" s="1"/>
  <c r="G16" i="3"/>
  <c r="J16" i="3" s="1"/>
  <c r="D15" i="6" s="1"/>
  <c r="G2984" i="3"/>
  <c r="J2984" i="3" s="1"/>
  <c r="D2983" i="6" s="1"/>
  <c r="G2952" i="3"/>
  <c r="J2952" i="3" s="1"/>
  <c r="D2951" i="6" s="1"/>
  <c r="J2920" i="3"/>
  <c r="D2919" i="6" s="1"/>
  <c r="G2920" i="3"/>
  <c r="G2888" i="3"/>
  <c r="J2888" i="3" s="1"/>
  <c r="D2887" i="6" s="1"/>
  <c r="J2856" i="3"/>
  <c r="D2855" i="6" s="1"/>
  <c r="G2856" i="3"/>
  <c r="J2824" i="3"/>
  <c r="D2823" i="6" s="1"/>
  <c r="G2792" i="3"/>
  <c r="J2792" i="3" s="1"/>
  <c r="D2791" i="6" s="1"/>
  <c r="G2760" i="3"/>
  <c r="J2760" i="3" s="1"/>
  <c r="D2759" i="6" s="1"/>
  <c r="G2728" i="3"/>
  <c r="J2728" i="3" s="1"/>
  <c r="D2727" i="6" s="1"/>
  <c r="G2696" i="3"/>
  <c r="J2696" i="3" s="1"/>
  <c r="D2695" i="6" s="1"/>
  <c r="G2664" i="3"/>
  <c r="J2664" i="3" s="1"/>
  <c r="D2663" i="6" s="1"/>
  <c r="G2632" i="3"/>
  <c r="J2632" i="3" s="1"/>
  <c r="D2631" i="6" s="1"/>
  <c r="G2600" i="3"/>
  <c r="J2600" i="3" s="1"/>
  <c r="D2599" i="6" s="1"/>
  <c r="G2568" i="3"/>
  <c r="J2568" i="3" s="1"/>
  <c r="D2567" i="6" s="1"/>
  <c r="G2536" i="3"/>
  <c r="J2536" i="3" s="1"/>
  <c r="D2535" i="6" s="1"/>
  <c r="J2504" i="3"/>
  <c r="D2503" i="6" s="1"/>
  <c r="G2472" i="3"/>
  <c r="J2472" i="3" s="1"/>
  <c r="D2471" i="6" s="1"/>
  <c r="G2440" i="3"/>
  <c r="J2440" i="3" s="1"/>
  <c r="D2439" i="6" s="1"/>
  <c r="G2408" i="3"/>
  <c r="J2408" i="3" s="1"/>
  <c r="D2407" i="6" s="1"/>
  <c r="G2376" i="3"/>
  <c r="J2376" i="3" s="1"/>
  <c r="D2375" i="6" s="1"/>
  <c r="J2344" i="3"/>
  <c r="D2343" i="6" s="1"/>
  <c r="G2312" i="3"/>
  <c r="J2312" i="3" s="1"/>
  <c r="D2311" i="6" s="1"/>
  <c r="G2280" i="3"/>
  <c r="J2280" i="3" s="1"/>
  <c r="D2279" i="6" s="1"/>
  <c r="G2248" i="3"/>
  <c r="J2248" i="3" s="1"/>
  <c r="D2247" i="6" s="1"/>
  <c r="G2216" i="3"/>
  <c r="J2216" i="3" s="1"/>
  <c r="D2215" i="6" s="1"/>
  <c r="G2184" i="3"/>
  <c r="J2184" i="3" s="1"/>
  <c r="D2183" i="6" s="1"/>
  <c r="G2152" i="3"/>
  <c r="J2152" i="3" s="1"/>
  <c r="D2151" i="6" s="1"/>
  <c r="G2120" i="3"/>
  <c r="J2120" i="3" s="1"/>
  <c r="D2119" i="6" s="1"/>
  <c r="G2088" i="3"/>
  <c r="J2088" i="3" s="1"/>
  <c r="D2087" i="6" s="1"/>
  <c r="G2056" i="3"/>
  <c r="J2056" i="3" s="1"/>
  <c r="D2055" i="6" s="1"/>
  <c r="G2024" i="3"/>
  <c r="J2024" i="3" s="1"/>
  <c r="D2023" i="6" s="1"/>
  <c r="G1992" i="3"/>
  <c r="J1992" i="3" s="1"/>
  <c r="D1991" i="6" s="1"/>
  <c r="G1960" i="3"/>
  <c r="J1960" i="3" s="1"/>
  <c r="D1959" i="6" s="1"/>
  <c r="G1928" i="3"/>
  <c r="J1928" i="3" s="1"/>
  <c r="D1927" i="6" s="1"/>
  <c r="G1896" i="3"/>
  <c r="J1896" i="3" s="1"/>
  <c r="D1895" i="6" s="1"/>
  <c r="G1864" i="3"/>
  <c r="J1864" i="3" s="1"/>
  <c r="D1863" i="6" s="1"/>
  <c r="J1832" i="3"/>
  <c r="D1831" i="6" s="1"/>
  <c r="G1832" i="3"/>
  <c r="G1800" i="3"/>
  <c r="J1800" i="3" s="1"/>
  <c r="D1799" i="6" s="1"/>
  <c r="G1768" i="3"/>
  <c r="J1768" i="3" s="1"/>
  <c r="D1767" i="6" s="1"/>
  <c r="G1736" i="3"/>
  <c r="J1736" i="3" s="1"/>
  <c r="D1735" i="6" s="1"/>
  <c r="G1704" i="3"/>
  <c r="J1704" i="3" s="1"/>
  <c r="D1703" i="6" s="1"/>
  <c r="F1703" i="6" s="1"/>
  <c r="G1672" i="3"/>
  <c r="J1672" i="3" s="1"/>
  <c r="D1671" i="6" s="1"/>
  <c r="G1640" i="3"/>
  <c r="J1640" i="3" s="1"/>
  <c r="D1639" i="6" s="1"/>
  <c r="G1608" i="3"/>
  <c r="J1608" i="3" s="1"/>
  <c r="D1607" i="6" s="1"/>
  <c r="G1576" i="3"/>
  <c r="J1576" i="3" s="1"/>
  <c r="D1575" i="6" s="1"/>
  <c r="G1544" i="3"/>
  <c r="J1544" i="3" s="1"/>
  <c r="D1543" i="6" s="1"/>
  <c r="G1512" i="3"/>
  <c r="J1512" i="3" s="1"/>
  <c r="D1511" i="6" s="1"/>
  <c r="G3580" i="3"/>
  <c r="J3580" i="3" s="1"/>
  <c r="D3579" i="6" s="1"/>
  <c r="G3548" i="3"/>
  <c r="J3548" i="3" s="1"/>
  <c r="D3547" i="6" s="1"/>
  <c r="G3516" i="3"/>
  <c r="J3516" i="3" s="1"/>
  <c r="D3515" i="6" s="1"/>
  <c r="G3484" i="3"/>
  <c r="J3484" i="3" s="1"/>
  <c r="D3483" i="6" s="1"/>
  <c r="G3452" i="3"/>
  <c r="J3452" i="3" s="1"/>
  <c r="D3451" i="6" s="1"/>
  <c r="G3420" i="3"/>
  <c r="J3420" i="3" s="1"/>
  <c r="D3419" i="6" s="1"/>
  <c r="G3388" i="3"/>
  <c r="J3388" i="3" s="1"/>
  <c r="D3387" i="6" s="1"/>
  <c r="G3356" i="3"/>
  <c r="J3356" i="3" s="1"/>
  <c r="D3355" i="6" s="1"/>
  <c r="J3324" i="3"/>
  <c r="D3323" i="6" s="1"/>
  <c r="G3324" i="3"/>
  <c r="G3292" i="3"/>
  <c r="J3292" i="3" s="1"/>
  <c r="D3291" i="6" s="1"/>
  <c r="G3260" i="3"/>
  <c r="J3260" i="3" s="1"/>
  <c r="D3259" i="6" s="1"/>
  <c r="G3228" i="3"/>
  <c r="J3228" i="3" s="1"/>
  <c r="D3227" i="6" s="1"/>
  <c r="G3196" i="3"/>
  <c r="J3196" i="3" s="1"/>
  <c r="D3195" i="6" s="1"/>
  <c r="G3164" i="3"/>
  <c r="J3164" i="3" s="1"/>
  <c r="D3163" i="6" s="1"/>
  <c r="G3132" i="3"/>
  <c r="J3132" i="3" s="1"/>
  <c r="D3131" i="6" s="1"/>
  <c r="G3100" i="3"/>
  <c r="J3100" i="3" s="1"/>
  <c r="D3099" i="6" s="1"/>
  <c r="G3068" i="3"/>
  <c r="J3068" i="3" s="1"/>
  <c r="D3067" i="6" s="1"/>
  <c r="G3036" i="3"/>
  <c r="J3036" i="3" s="1"/>
  <c r="D3035" i="6" s="1"/>
  <c r="G1339" i="3"/>
  <c r="J1339" i="3" s="1"/>
  <c r="D1338" i="6" s="1"/>
  <c r="G1049" i="3"/>
  <c r="J1049" i="3" s="1"/>
  <c r="D1048" i="6" s="1"/>
  <c r="G917" i="3"/>
  <c r="J917" i="3" s="1"/>
  <c r="D916" i="6" s="1"/>
  <c r="J834" i="3"/>
  <c r="D833" i="6" s="1"/>
  <c r="C3257" i="6"/>
  <c r="E3257" i="6" s="1"/>
  <c r="C3290" i="6"/>
  <c r="E3290" i="6" s="1"/>
  <c r="E3553" i="6"/>
  <c r="G1487" i="3"/>
  <c r="J1487" i="3" s="1"/>
  <c r="D1486" i="6" s="1"/>
  <c r="G1455" i="3"/>
  <c r="J1455" i="3" s="1"/>
  <c r="D1454" i="6" s="1"/>
  <c r="J1423" i="3"/>
  <c r="D1422" i="6" s="1"/>
  <c r="G1423" i="3"/>
  <c r="G1391" i="3"/>
  <c r="J1391" i="3"/>
  <c r="D1390" i="6" s="1"/>
  <c r="G1359" i="3"/>
  <c r="J1359" i="3" s="1"/>
  <c r="D1358" i="6" s="1"/>
  <c r="G1327" i="3"/>
  <c r="J1327" i="3" s="1"/>
  <c r="D1326" i="6" s="1"/>
  <c r="J1295" i="3"/>
  <c r="D1294" i="6" s="1"/>
  <c r="G1295" i="3"/>
  <c r="G1263" i="3"/>
  <c r="J1263" i="3" s="1"/>
  <c r="D1262" i="6" s="1"/>
  <c r="J1231" i="3"/>
  <c r="D1230" i="6" s="1"/>
  <c r="J1199" i="3"/>
  <c r="D1198" i="6" s="1"/>
  <c r="J1167" i="3"/>
  <c r="G1167" i="3"/>
  <c r="G1135" i="3"/>
  <c r="J1135" i="3" s="1"/>
  <c r="D1134" i="6" s="1"/>
  <c r="G1103" i="3"/>
  <c r="J1103" i="3" s="1"/>
  <c r="D1102" i="6" s="1"/>
  <c r="J1071" i="3"/>
  <c r="D1070" i="6" s="1"/>
  <c r="G1039" i="3"/>
  <c r="J1039" i="3" s="1"/>
  <c r="D1038" i="6" s="1"/>
  <c r="J1007" i="3"/>
  <c r="D1006" i="6" s="1"/>
  <c r="G1007" i="3"/>
  <c r="G975" i="3"/>
  <c r="J975" i="3" s="1"/>
  <c r="D974" i="6" s="1"/>
  <c r="G943" i="3"/>
  <c r="J943" i="3" s="1"/>
  <c r="D942" i="6" s="1"/>
  <c r="G911" i="3"/>
  <c r="J911" i="3" s="1"/>
  <c r="D910" i="6" s="1"/>
  <c r="J879" i="3"/>
  <c r="D878" i="6" s="1"/>
  <c r="G847" i="3"/>
  <c r="J847" i="3" s="1"/>
  <c r="D846" i="6" s="1"/>
  <c r="J815" i="3"/>
  <c r="D814" i="6" s="1"/>
  <c r="G783" i="3"/>
  <c r="J783" i="3" s="1"/>
  <c r="D782" i="6" s="1"/>
  <c r="G751" i="3"/>
  <c r="J751" i="3" s="1"/>
  <c r="D750" i="6" s="1"/>
  <c r="G719" i="3"/>
  <c r="J719" i="3" s="1"/>
  <c r="D718" i="6" s="1"/>
  <c r="G687" i="3"/>
  <c r="J687" i="3" s="1"/>
  <c r="D686" i="6" s="1"/>
  <c r="G655" i="3"/>
  <c r="J655" i="3" s="1"/>
  <c r="D654" i="6" s="1"/>
  <c r="G623" i="3"/>
  <c r="J623" i="3" s="1"/>
  <c r="D622" i="6" s="1"/>
  <c r="G591" i="3"/>
  <c r="J591" i="3" s="1"/>
  <c r="D590" i="6" s="1"/>
  <c r="G559" i="3"/>
  <c r="J559" i="3" s="1"/>
  <c r="G527" i="3"/>
  <c r="J527" i="3" s="1"/>
  <c r="D526" i="6" s="1"/>
  <c r="J495" i="3"/>
  <c r="D494" i="6" s="1"/>
  <c r="G495" i="3"/>
  <c r="G463" i="3"/>
  <c r="J463" i="3" s="1"/>
  <c r="D462" i="6" s="1"/>
  <c r="J431" i="3"/>
  <c r="D430" i="6" s="1"/>
  <c r="J367" i="3"/>
  <c r="D366" i="6" s="1"/>
  <c r="J335" i="3"/>
  <c r="D334" i="6" s="1"/>
  <c r="G335" i="3"/>
  <c r="G303" i="3"/>
  <c r="J303" i="3" s="1"/>
  <c r="D302" i="6" s="1"/>
  <c r="G271" i="3"/>
  <c r="J271" i="3" s="1"/>
  <c r="D270" i="6" s="1"/>
  <c r="G239" i="3"/>
  <c r="J239" i="3" s="1"/>
  <c r="D238" i="6" s="1"/>
  <c r="G207" i="3"/>
  <c r="J207" i="3" s="1"/>
  <c r="D206" i="6" s="1"/>
  <c r="G175" i="3"/>
  <c r="J175" i="3" s="1"/>
  <c r="D174" i="6" s="1"/>
  <c r="G143" i="3"/>
  <c r="J143" i="3" s="1"/>
  <c r="D142" i="6" s="1"/>
  <c r="G111" i="3"/>
  <c r="J111" i="3" s="1"/>
  <c r="D110" i="6" s="1"/>
  <c r="J79" i="3"/>
  <c r="D78" i="6" s="1"/>
  <c r="J47" i="3"/>
  <c r="D46" i="6" s="1"/>
  <c r="G47" i="3"/>
  <c r="G15" i="3"/>
  <c r="J15" i="3" s="1"/>
  <c r="D14" i="6" s="1"/>
  <c r="G2983" i="3"/>
  <c r="J2983" i="3" s="1"/>
  <c r="D2982" i="6" s="1"/>
  <c r="G2951" i="3"/>
  <c r="J2951" i="3" s="1"/>
  <c r="D2950" i="6" s="1"/>
  <c r="G2919" i="3"/>
  <c r="J2919" i="3" s="1"/>
  <c r="D2918" i="6" s="1"/>
  <c r="J2887" i="3"/>
  <c r="D2886" i="6" s="1"/>
  <c r="G2887" i="3"/>
  <c r="G2855" i="3"/>
  <c r="J2855" i="3" s="1"/>
  <c r="D2854" i="6" s="1"/>
  <c r="J2823" i="3"/>
  <c r="D2822" i="6" s="1"/>
  <c r="G2791" i="3"/>
  <c r="J2791" i="3" s="1"/>
  <c r="D2790" i="6" s="1"/>
  <c r="G2759" i="3"/>
  <c r="J2759" i="3" s="1"/>
  <c r="D2758" i="6" s="1"/>
  <c r="F2758" i="6" s="1"/>
  <c r="J2727" i="3"/>
  <c r="D2726" i="6" s="1"/>
  <c r="G2727" i="3"/>
  <c r="G2695" i="3"/>
  <c r="J2695" i="3" s="1"/>
  <c r="D2694" i="6" s="1"/>
  <c r="G2663" i="3"/>
  <c r="J2663" i="3" s="1"/>
  <c r="D2662" i="6" s="1"/>
  <c r="G2631" i="3"/>
  <c r="J2631" i="3" s="1"/>
  <c r="D2630" i="6" s="1"/>
  <c r="G2599" i="3"/>
  <c r="J2599" i="3" s="1"/>
  <c r="D2598" i="6" s="1"/>
  <c r="G2567" i="3"/>
  <c r="J2567" i="3" s="1"/>
  <c r="D2566" i="6" s="1"/>
  <c r="G2535" i="3"/>
  <c r="J2535" i="3" s="1"/>
  <c r="D2534" i="6" s="1"/>
  <c r="G2503" i="3"/>
  <c r="J2503" i="3" s="1"/>
  <c r="D2502" i="6" s="1"/>
  <c r="G2471" i="3"/>
  <c r="J2471" i="3" s="1"/>
  <c r="D2470" i="6" s="1"/>
  <c r="J2439" i="3"/>
  <c r="D2438" i="6" s="1"/>
  <c r="G2439" i="3"/>
  <c r="G2407" i="3"/>
  <c r="J2407" i="3" s="1"/>
  <c r="D2406" i="6" s="1"/>
  <c r="G2375" i="3"/>
  <c r="J2375" i="3" s="1"/>
  <c r="D2374" i="6" s="1"/>
  <c r="G2343" i="3"/>
  <c r="J2343" i="3" s="1"/>
  <c r="D2342" i="6" s="1"/>
  <c r="G2311" i="3"/>
  <c r="J2311" i="3" s="1"/>
  <c r="D2310" i="6" s="1"/>
  <c r="G2279" i="3"/>
  <c r="J2279" i="3" s="1"/>
  <c r="D2278" i="6" s="1"/>
  <c r="G2247" i="3"/>
  <c r="J2247" i="3" s="1"/>
  <c r="D2246" i="6" s="1"/>
  <c r="G2215" i="3"/>
  <c r="J2215" i="3" s="1"/>
  <c r="D2214" i="6" s="1"/>
  <c r="J2183" i="3"/>
  <c r="D2182" i="6" s="1"/>
  <c r="G2183" i="3"/>
  <c r="G2151" i="3"/>
  <c r="J2151" i="3" s="1"/>
  <c r="D2150" i="6" s="1"/>
  <c r="G2119" i="3"/>
  <c r="J2119" i="3" s="1"/>
  <c r="D2118" i="6" s="1"/>
  <c r="G2087" i="3"/>
  <c r="J2087" i="3" s="1"/>
  <c r="D2086" i="6" s="1"/>
  <c r="G2055" i="3"/>
  <c r="J2055" i="3" s="1"/>
  <c r="D2054" i="6" s="1"/>
  <c r="G1991" i="3"/>
  <c r="J1991" i="3" s="1"/>
  <c r="D1990" i="6" s="1"/>
  <c r="G1959" i="3"/>
  <c r="J1959" i="3" s="1"/>
  <c r="D1958" i="6" s="1"/>
  <c r="G1927" i="3"/>
  <c r="J1927" i="3" s="1"/>
  <c r="D1926" i="6" s="1"/>
  <c r="G1895" i="3"/>
  <c r="J1895" i="3" s="1"/>
  <c r="D1894" i="6" s="1"/>
  <c r="G1863" i="3"/>
  <c r="J1863" i="3" s="1"/>
  <c r="D1862" i="6" s="1"/>
  <c r="G1831" i="3"/>
  <c r="J1831" i="3" s="1"/>
  <c r="D1830" i="6" s="1"/>
  <c r="G1799" i="3"/>
  <c r="J1799" i="3" s="1"/>
  <c r="D1798" i="6" s="1"/>
  <c r="G1767" i="3"/>
  <c r="J1767" i="3" s="1"/>
  <c r="D1766" i="6" s="1"/>
  <c r="G1735" i="3"/>
  <c r="J1735" i="3" s="1"/>
  <c r="D1734" i="6" s="1"/>
  <c r="G1703" i="3"/>
  <c r="J1703" i="3" s="1"/>
  <c r="D1702" i="6" s="1"/>
  <c r="G1671" i="3"/>
  <c r="J1671" i="3" s="1"/>
  <c r="D1670" i="6" s="1"/>
  <c r="G1639" i="3"/>
  <c r="J1639" i="3" s="1"/>
  <c r="D1638" i="6" s="1"/>
  <c r="G1607" i="3"/>
  <c r="J1607" i="3" s="1"/>
  <c r="D1606" i="6" s="1"/>
  <c r="G1575" i="3"/>
  <c r="J1575" i="3" s="1"/>
  <c r="D1574" i="6" s="1"/>
  <c r="G1496" i="3"/>
  <c r="J1496" i="3" s="1"/>
  <c r="D1495" i="6" s="1"/>
  <c r="G1238" i="3"/>
  <c r="J1238" i="3" s="1"/>
  <c r="D1237" i="6" s="1"/>
  <c r="G1143" i="3"/>
  <c r="J1143" i="3" s="1"/>
  <c r="D1142" i="6" s="1"/>
  <c r="G1047" i="3"/>
  <c r="J1047" i="3" s="1"/>
  <c r="D1046" i="6" s="1"/>
  <c r="G916" i="3"/>
  <c r="J916" i="3" s="1"/>
  <c r="D915" i="6" s="1"/>
  <c r="G3550" i="3"/>
  <c r="J3550" i="3" s="1"/>
  <c r="D3549" i="6" s="1"/>
  <c r="C3051" i="6"/>
  <c r="E3051" i="6" s="1"/>
  <c r="C3379" i="6"/>
  <c r="E3379" i="6" s="1"/>
  <c r="G1486" i="3"/>
  <c r="J1486" i="3" s="1"/>
  <c r="D1485" i="6" s="1"/>
  <c r="J1454" i="3"/>
  <c r="D1453" i="6" s="1"/>
  <c r="G1422" i="3"/>
  <c r="J1422" i="3" s="1"/>
  <c r="D1421" i="6" s="1"/>
  <c r="J1390" i="3"/>
  <c r="D1389" i="6" s="1"/>
  <c r="G1358" i="3"/>
  <c r="J1358" i="3" s="1"/>
  <c r="D1357" i="6" s="1"/>
  <c r="G1326" i="3"/>
  <c r="J1326" i="3" s="1"/>
  <c r="D1325" i="6" s="1"/>
  <c r="G1294" i="3"/>
  <c r="J1294" i="3" s="1"/>
  <c r="D1293" i="6" s="1"/>
  <c r="G1262" i="3"/>
  <c r="J1262" i="3" s="1"/>
  <c r="D1261" i="6" s="1"/>
  <c r="J1230" i="3"/>
  <c r="D1229" i="6" s="1"/>
  <c r="G1198" i="3"/>
  <c r="J1198" i="3" s="1"/>
  <c r="D1197" i="6" s="1"/>
  <c r="G1166" i="3"/>
  <c r="J1166" i="3" s="1"/>
  <c r="G1134" i="3"/>
  <c r="J1134" i="3" s="1"/>
  <c r="D1133" i="6" s="1"/>
  <c r="J1102" i="3"/>
  <c r="D1101" i="6" s="1"/>
  <c r="G1070" i="3"/>
  <c r="J1070" i="3" s="1"/>
  <c r="D1069" i="6" s="1"/>
  <c r="J1006" i="3"/>
  <c r="D1005" i="6" s="1"/>
  <c r="G1006" i="3"/>
  <c r="J974" i="3"/>
  <c r="D973" i="6" s="1"/>
  <c r="G942" i="3"/>
  <c r="J942" i="3" s="1"/>
  <c r="D941" i="6" s="1"/>
  <c r="J910" i="3"/>
  <c r="D909" i="6" s="1"/>
  <c r="J878" i="3"/>
  <c r="D877" i="6" s="1"/>
  <c r="G878" i="3"/>
  <c r="J846" i="3"/>
  <c r="D845" i="6" s="1"/>
  <c r="J814" i="3"/>
  <c r="D813" i="6" s="1"/>
  <c r="G782" i="3"/>
  <c r="J782" i="3" s="1"/>
  <c r="D781" i="6" s="1"/>
  <c r="G750" i="3"/>
  <c r="J750" i="3" s="1"/>
  <c r="D749" i="6" s="1"/>
  <c r="G718" i="3"/>
  <c r="J718" i="3" s="1"/>
  <c r="D717" i="6" s="1"/>
  <c r="G686" i="3"/>
  <c r="J686" i="3" s="1"/>
  <c r="D685" i="6" s="1"/>
  <c r="G654" i="3"/>
  <c r="J654" i="3" s="1"/>
  <c r="D653" i="6" s="1"/>
  <c r="J622" i="3"/>
  <c r="D621" i="6" s="1"/>
  <c r="G590" i="3"/>
  <c r="J590" i="3" s="1"/>
  <c r="D589" i="6" s="1"/>
  <c r="G558" i="3"/>
  <c r="J558" i="3" s="1"/>
  <c r="G526" i="3"/>
  <c r="J526" i="3" s="1"/>
  <c r="D525" i="6" s="1"/>
  <c r="G494" i="3"/>
  <c r="J494" i="3" s="1"/>
  <c r="D493" i="6" s="1"/>
  <c r="J462" i="3"/>
  <c r="D461" i="6" s="1"/>
  <c r="J430" i="3"/>
  <c r="D429" i="6" s="1"/>
  <c r="G398" i="3"/>
  <c r="J398" i="3" s="1"/>
  <c r="D397" i="6" s="1"/>
  <c r="G334" i="3"/>
  <c r="J334" i="3" s="1"/>
  <c r="D333" i="6" s="1"/>
  <c r="G270" i="3"/>
  <c r="J270" i="3" s="1"/>
  <c r="D269" i="6" s="1"/>
  <c r="G238" i="3"/>
  <c r="J238" i="3" s="1"/>
  <c r="D237" i="6" s="1"/>
  <c r="G206" i="3"/>
  <c r="J206" i="3" s="1"/>
  <c r="D205" i="6" s="1"/>
  <c r="G174" i="3"/>
  <c r="J174" i="3" s="1"/>
  <c r="D173" i="6" s="1"/>
  <c r="G142" i="3"/>
  <c r="J142" i="3" s="1"/>
  <c r="D141" i="6" s="1"/>
  <c r="G110" i="3"/>
  <c r="J110" i="3" s="1"/>
  <c r="D109" i="6" s="1"/>
  <c r="J78" i="3"/>
  <c r="D77" i="6" s="1"/>
  <c r="G46" i="3"/>
  <c r="J46" i="3" s="1"/>
  <c r="D45" i="6" s="1"/>
  <c r="J14" i="3"/>
  <c r="D13" i="6" s="1"/>
  <c r="G2982" i="3"/>
  <c r="J2982" i="3" s="1"/>
  <c r="D2981" i="6" s="1"/>
  <c r="G2950" i="3"/>
  <c r="J2950" i="3" s="1"/>
  <c r="D2949" i="6" s="1"/>
  <c r="F2949" i="6" s="1"/>
  <c r="G2918" i="3"/>
  <c r="J2918" i="3" s="1"/>
  <c r="D2917" i="6" s="1"/>
  <c r="G2886" i="3"/>
  <c r="J2886" i="3" s="1"/>
  <c r="D2885" i="6" s="1"/>
  <c r="G2854" i="3"/>
  <c r="J2854" i="3" s="1"/>
  <c r="D2853" i="6" s="1"/>
  <c r="G2822" i="3"/>
  <c r="J2822" i="3" s="1"/>
  <c r="D2821" i="6" s="1"/>
  <c r="J2790" i="3"/>
  <c r="D2789" i="6" s="1"/>
  <c r="G2758" i="3"/>
  <c r="J2758" i="3" s="1"/>
  <c r="D2757" i="6" s="1"/>
  <c r="G2726" i="3"/>
  <c r="J2726" i="3" s="1"/>
  <c r="D2725" i="6" s="1"/>
  <c r="G2694" i="3"/>
  <c r="J2694" i="3" s="1"/>
  <c r="D2693" i="6" s="1"/>
  <c r="G2662" i="3"/>
  <c r="J2662" i="3" s="1"/>
  <c r="D2661" i="6" s="1"/>
  <c r="G2630" i="3"/>
  <c r="J2630" i="3" s="1"/>
  <c r="D2629" i="6" s="1"/>
  <c r="G2598" i="3"/>
  <c r="J2598" i="3" s="1"/>
  <c r="D2597" i="6" s="1"/>
  <c r="J2566" i="3"/>
  <c r="D2565" i="6" s="1"/>
  <c r="G2534" i="3"/>
  <c r="J2534" i="3" s="1"/>
  <c r="D2533" i="6" s="1"/>
  <c r="G2502" i="3"/>
  <c r="J2502" i="3" s="1"/>
  <c r="D2501" i="6" s="1"/>
  <c r="G2470" i="3"/>
  <c r="J2470" i="3" s="1"/>
  <c r="D2469" i="6" s="1"/>
  <c r="G2438" i="3"/>
  <c r="J2438" i="3" s="1"/>
  <c r="D2437" i="6" s="1"/>
  <c r="J2406" i="3"/>
  <c r="D2405" i="6" s="1"/>
  <c r="G2406" i="3"/>
  <c r="J2374" i="3"/>
  <c r="D2373" i="6" s="1"/>
  <c r="J2342" i="3"/>
  <c r="D2341" i="6" s="1"/>
  <c r="G2342" i="3"/>
  <c r="G2310" i="3"/>
  <c r="J2310" i="3" s="1"/>
  <c r="D2309" i="6" s="1"/>
  <c r="G2278" i="3"/>
  <c r="J2278" i="3" s="1"/>
  <c r="D2277" i="6" s="1"/>
  <c r="G2246" i="3"/>
  <c r="J2246" i="3" s="1"/>
  <c r="D2245" i="6" s="1"/>
  <c r="G2214" i="3"/>
  <c r="J2214" i="3" s="1"/>
  <c r="D2213" i="6" s="1"/>
  <c r="G2182" i="3"/>
  <c r="J2182" i="3" s="1"/>
  <c r="D2181" i="6" s="1"/>
  <c r="J2150" i="3"/>
  <c r="D2149" i="6" s="1"/>
  <c r="F2149" i="6" s="1"/>
  <c r="G2118" i="3"/>
  <c r="J2118" i="3" s="1"/>
  <c r="D2117" i="6" s="1"/>
  <c r="G2086" i="3"/>
  <c r="J2086" i="3" s="1"/>
  <c r="D2085" i="6" s="1"/>
  <c r="G2054" i="3"/>
  <c r="J2054" i="3" s="1"/>
  <c r="D2053" i="6" s="1"/>
  <c r="G2022" i="3"/>
  <c r="J2022" i="3" s="1"/>
  <c r="D2021" i="6" s="1"/>
  <c r="G1990" i="3"/>
  <c r="J1990" i="3" s="1"/>
  <c r="D1989" i="6" s="1"/>
  <c r="G1958" i="3"/>
  <c r="J1958" i="3" s="1"/>
  <c r="D1957" i="6" s="1"/>
  <c r="G1926" i="3"/>
  <c r="J1926" i="3" s="1"/>
  <c r="D1925" i="6" s="1"/>
  <c r="G1894" i="3"/>
  <c r="J1894" i="3" s="1"/>
  <c r="D1893" i="6" s="1"/>
  <c r="G1862" i="3"/>
  <c r="J1862" i="3" s="1"/>
  <c r="D1861" i="6" s="1"/>
  <c r="G1830" i="3"/>
  <c r="J1830" i="3" s="1"/>
  <c r="D1829" i="6" s="1"/>
  <c r="G1798" i="3"/>
  <c r="J1798" i="3" s="1"/>
  <c r="D1797" i="6" s="1"/>
  <c r="J1766" i="3"/>
  <c r="D1765" i="6" s="1"/>
  <c r="G1766" i="3"/>
  <c r="G1734" i="3"/>
  <c r="J1734" i="3" s="1"/>
  <c r="D1733" i="6" s="1"/>
  <c r="G1702" i="3"/>
  <c r="J1702" i="3" s="1"/>
  <c r="D1701" i="6" s="1"/>
  <c r="G1670" i="3"/>
  <c r="J1670" i="3" s="1"/>
  <c r="D1669" i="6" s="1"/>
  <c r="G1495" i="3"/>
  <c r="J1495" i="3" s="1"/>
  <c r="D1494" i="6" s="1"/>
  <c r="G1337" i="3"/>
  <c r="J1337" i="3" s="1"/>
  <c r="D1336" i="6" s="1"/>
  <c r="G1237" i="3"/>
  <c r="J1237" i="3" s="1"/>
  <c r="D1236" i="6" s="1"/>
  <c r="G1142" i="3"/>
  <c r="J1142" i="3" s="1"/>
  <c r="D1141" i="6" s="1"/>
  <c r="G1038" i="3"/>
  <c r="J1038" i="3" s="1"/>
  <c r="D1037" i="6" s="1"/>
  <c r="G913" i="3"/>
  <c r="J913" i="3" s="1"/>
  <c r="D912" i="6" s="1"/>
  <c r="G669" i="3"/>
  <c r="J669" i="3" s="1"/>
  <c r="D668" i="6" s="1"/>
  <c r="G189" i="3"/>
  <c r="J189" i="3" s="1"/>
  <c r="D188" i="6" s="1"/>
  <c r="J662" i="3"/>
  <c r="D661" i="6" s="1"/>
  <c r="E3488" i="6"/>
  <c r="G1485" i="3"/>
  <c r="J1485" i="3" s="1"/>
  <c r="D1484" i="6" s="1"/>
  <c r="J1453" i="3"/>
  <c r="D1452" i="6" s="1"/>
  <c r="J1421" i="3"/>
  <c r="D1420" i="6" s="1"/>
  <c r="G1389" i="3"/>
  <c r="J1389" i="3" s="1"/>
  <c r="D1388" i="6" s="1"/>
  <c r="J1357" i="3"/>
  <c r="D1356" i="6" s="1"/>
  <c r="G1325" i="3"/>
  <c r="J1325" i="3" s="1"/>
  <c r="D1324" i="6" s="1"/>
  <c r="J1293" i="3"/>
  <c r="D1292" i="6" s="1"/>
  <c r="J1261" i="3"/>
  <c r="D1260" i="6" s="1"/>
  <c r="G1229" i="3"/>
  <c r="J1229" i="3" s="1"/>
  <c r="D1228" i="6" s="1"/>
  <c r="G1197" i="3"/>
  <c r="J1197" i="3" s="1"/>
  <c r="D1196" i="6" s="1"/>
  <c r="G1165" i="3"/>
  <c r="J1165" i="3" s="1"/>
  <c r="D1164" i="6" s="1"/>
  <c r="G1133" i="3"/>
  <c r="J1133" i="3" s="1"/>
  <c r="D1132" i="6" s="1"/>
  <c r="J1101" i="3"/>
  <c r="D1100" i="6" s="1"/>
  <c r="F1100" i="6" s="1"/>
  <c r="G1069" i="3"/>
  <c r="J1069" i="3" s="1"/>
  <c r="D1068" i="6" s="1"/>
  <c r="J973" i="3"/>
  <c r="D972" i="6" s="1"/>
  <c r="G973" i="3"/>
  <c r="G941" i="3"/>
  <c r="J941" i="3" s="1"/>
  <c r="D940" i="6" s="1"/>
  <c r="J909" i="3"/>
  <c r="D908" i="6" s="1"/>
  <c r="G909" i="3"/>
  <c r="G877" i="3"/>
  <c r="J877" i="3" s="1"/>
  <c r="D876" i="6" s="1"/>
  <c r="J813" i="3"/>
  <c r="D812" i="6" s="1"/>
  <c r="G781" i="3"/>
  <c r="J781" i="3" s="1"/>
  <c r="D780" i="6" s="1"/>
  <c r="G749" i="3"/>
  <c r="J749" i="3" s="1"/>
  <c r="D748" i="6" s="1"/>
  <c r="G717" i="3"/>
  <c r="J717" i="3" s="1"/>
  <c r="D716" i="6" s="1"/>
  <c r="G685" i="3"/>
  <c r="J685" i="3" s="1"/>
  <c r="D684" i="6" s="1"/>
  <c r="G653" i="3"/>
  <c r="J653" i="3" s="1"/>
  <c r="D652" i="6" s="1"/>
  <c r="G589" i="3"/>
  <c r="J589" i="3" s="1"/>
  <c r="D588" i="6" s="1"/>
  <c r="G557" i="3"/>
  <c r="J557" i="3" s="1"/>
  <c r="D556" i="6" s="1"/>
  <c r="G525" i="3"/>
  <c r="J525" i="3" s="1"/>
  <c r="D524" i="6" s="1"/>
  <c r="J493" i="3"/>
  <c r="D492" i="6" s="1"/>
  <c r="G493" i="3"/>
  <c r="G461" i="3"/>
  <c r="J461" i="3" s="1"/>
  <c r="D460" i="6" s="1"/>
  <c r="J429" i="3"/>
  <c r="D428" i="6" s="1"/>
  <c r="G365" i="3"/>
  <c r="J365" i="3" s="1"/>
  <c r="D364" i="6" s="1"/>
  <c r="G269" i="3"/>
  <c r="J269" i="3" s="1"/>
  <c r="D268" i="6" s="1"/>
  <c r="G237" i="3"/>
  <c r="J237" i="3" s="1"/>
  <c r="D236" i="6" s="1"/>
  <c r="J205" i="3"/>
  <c r="D204" i="6" s="1"/>
  <c r="G173" i="3"/>
  <c r="J173" i="3" s="1"/>
  <c r="D172" i="6" s="1"/>
  <c r="G141" i="3"/>
  <c r="J141" i="3" s="1"/>
  <c r="D140" i="6" s="1"/>
  <c r="G109" i="3"/>
  <c r="J109" i="3" s="1"/>
  <c r="D108" i="6" s="1"/>
  <c r="J77" i="3"/>
  <c r="D76" i="6" s="1"/>
  <c r="G45" i="3"/>
  <c r="J45" i="3" s="1"/>
  <c r="D44" i="6" s="1"/>
  <c r="G13" i="3"/>
  <c r="J13" i="3" s="1"/>
  <c r="D12" i="6" s="1"/>
  <c r="G2981" i="3"/>
  <c r="J2981" i="3" s="1"/>
  <c r="D2980" i="6" s="1"/>
  <c r="G2949" i="3"/>
  <c r="J2949" i="3" s="1"/>
  <c r="D2948" i="6" s="1"/>
  <c r="G2917" i="3"/>
  <c r="J2917" i="3" s="1"/>
  <c r="D2916" i="6" s="1"/>
  <c r="G2885" i="3"/>
  <c r="J2885" i="3" s="1"/>
  <c r="D2884" i="6" s="1"/>
  <c r="G2853" i="3"/>
  <c r="J2853" i="3" s="1"/>
  <c r="D2852" i="6" s="1"/>
  <c r="G2821" i="3"/>
  <c r="J2821" i="3" s="1"/>
  <c r="D2820" i="6" s="1"/>
  <c r="G2757" i="3"/>
  <c r="J2757" i="3" s="1"/>
  <c r="D2756" i="6" s="1"/>
  <c r="G2725" i="3"/>
  <c r="J2725" i="3" s="1"/>
  <c r="D2724" i="6" s="1"/>
  <c r="G2693" i="3"/>
  <c r="J2693" i="3" s="1"/>
  <c r="D2692" i="6" s="1"/>
  <c r="G2661" i="3"/>
  <c r="J2661" i="3" s="1"/>
  <c r="D2660" i="6" s="1"/>
  <c r="J2629" i="3"/>
  <c r="D2628" i="6" s="1"/>
  <c r="G2597" i="3"/>
  <c r="J2597" i="3" s="1"/>
  <c r="D2596" i="6" s="1"/>
  <c r="J2565" i="3"/>
  <c r="D2564" i="6" s="1"/>
  <c r="G2565" i="3"/>
  <c r="G2533" i="3"/>
  <c r="J2533" i="3" s="1"/>
  <c r="D2532" i="6" s="1"/>
  <c r="G2501" i="3"/>
  <c r="J2501" i="3" s="1"/>
  <c r="D2500" i="6" s="1"/>
  <c r="G2469" i="3"/>
  <c r="J2469" i="3" s="1"/>
  <c r="D2468" i="6" s="1"/>
  <c r="G2437" i="3"/>
  <c r="J2437" i="3" s="1"/>
  <c r="D2436" i="6" s="1"/>
  <c r="G2405" i="3"/>
  <c r="J2405" i="3" s="1"/>
  <c r="D2404" i="6" s="1"/>
  <c r="G2373" i="3"/>
  <c r="J2373" i="3" s="1"/>
  <c r="D2372" i="6" s="1"/>
  <c r="G2341" i="3"/>
  <c r="J2341" i="3" s="1"/>
  <c r="D2340" i="6" s="1"/>
  <c r="J2309" i="3"/>
  <c r="D2308" i="6" s="1"/>
  <c r="G2309" i="3"/>
  <c r="G2277" i="3"/>
  <c r="J2277" i="3" s="1"/>
  <c r="D2276" i="6" s="1"/>
  <c r="G2245" i="3"/>
  <c r="J2245" i="3" s="1"/>
  <c r="D2244" i="6" s="1"/>
  <c r="G2213" i="3"/>
  <c r="J2213" i="3" s="1"/>
  <c r="D2212" i="6" s="1"/>
  <c r="G2181" i="3"/>
  <c r="J2181" i="3" s="1"/>
  <c r="D2180" i="6" s="1"/>
  <c r="G1236" i="3"/>
  <c r="J1236" i="3" s="1"/>
  <c r="D1235" i="6" s="1"/>
  <c r="G1037" i="3"/>
  <c r="J1037" i="3" s="1"/>
  <c r="D1036" i="6" s="1"/>
  <c r="G1484" i="3"/>
  <c r="J1484" i="3" s="1"/>
  <c r="D1483" i="6" s="1"/>
  <c r="G1452" i="3"/>
  <c r="J1452" i="3" s="1"/>
  <c r="D1451" i="6" s="1"/>
  <c r="F1451" i="6" s="1"/>
  <c r="G1420" i="3"/>
  <c r="J1420" i="3" s="1"/>
  <c r="D1419" i="6" s="1"/>
  <c r="G1388" i="3"/>
  <c r="J1388" i="3" s="1"/>
  <c r="D1387" i="6" s="1"/>
  <c r="J1356" i="3"/>
  <c r="D1355" i="6" s="1"/>
  <c r="G1324" i="3"/>
  <c r="J1324" i="3" s="1"/>
  <c r="D1323" i="6" s="1"/>
  <c r="G1292" i="3"/>
  <c r="J1292" i="3" s="1"/>
  <c r="D1291" i="6" s="1"/>
  <c r="G1260" i="3"/>
  <c r="J1260" i="3" s="1"/>
  <c r="D1259" i="6" s="1"/>
  <c r="G1196" i="3"/>
  <c r="J1196" i="3" s="1"/>
  <c r="D1195" i="6" s="1"/>
  <c r="G1164" i="3"/>
  <c r="J1164" i="3" s="1"/>
  <c r="G1132" i="3"/>
  <c r="J1132" i="3" s="1"/>
  <c r="D1131" i="6" s="1"/>
  <c r="J1100" i="3"/>
  <c r="D1099" i="6" s="1"/>
  <c r="J1068" i="3"/>
  <c r="D1067" i="6" s="1"/>
  <c r="G1036" i="3"/>
  <c r="J1036" i="3" s="1"/>
  <c r="D1035" i="6" s="1"/>
  <c r="G1004" i="3"/>
  <c r="J1004" i="3" s="1"/>
  <c r="D1003" i="6" s="1"/>
  <c r="J972" i="3"/>
  <c r="D971" i="6" s="1"/>
  <c r="G940" i="3"/>
  <c r="J940" i="3" s="1"/>
  <c r="D939" i="6" s="1"/>
  <c r="G908" i="3"/>
  <c r="J908" i="3" s="1"/>
  <c r="D907" i="6" s="1"/>
  <c r="F907" i="6" s="1"/>
  <c r="G876" i="3"/>
  <c r="J876" i="3" s="1"/>
  <c r="D875" i="6" s="1"/>
  <c r="G844" i="3"/>
  <c r="J844" i="3" s="1"/>
  <c r="D843" i="6" s="1"/>
  <c r="J812" i="3"/>
  <c r="D811" i="6" s="1"/>
  <c r="J780" i="3"/>
  <c r="D779" i="6" s="1"/>
  <c r="G748" i="3"/>
  <c r="J748" i="3" s="1"/>
  <c r="D747" i="6" s="1"/>
  <c r="G716" i="3"/>
  <c r="J716" i="3" s="1"/>
  <c r="D715" i="6" s="1"/>
  <c r="J684" i="3"/>
  <c r="D683" i="6" s="1"/>
  <c r="G652" i="3"/>
  <c r="J652" i="3" s="1"/>
  <c r="D651" i="6" s="1"/>
  <c r="G620" i="3"/>
  <c r="J620" i="3" s="1"/>
  <c r="D619" i="6" s="1"/>
  <c r="G588" i="3"/>
  <c r="J588" i="3" s="1"/>
  <c r="D587" i="6" s="1"/>
  <c r="G556" i="3"/>
  <c r="J556" i="3" s="1"/>
  <c r="D555" i="6" s="1"/>
  <c r="G524" i="3"/>
  <c r="J524" i="3" s="1"/>
  <c r="D523" i="6" s="1"/>
  <c r="G492" i="3"/>
  <c r="J492" i="3" s="1"/>
  <c r="D491" i="6" s="1"/>
  <c r="G460" i="3"/>
  <c r="J460" i="3" s="1"/>
  <c r="D459" i="6" s="1"/>
  <c r="J428" i="3"/>
  <c r="D427" i="6" s="1"/>
  <c r="G396" i="3"/>
  <c r="J396" i="3" s="1"/>
  <c r="D395" i="6" s="1"/>
  <c r="G364" i="3"/>
  <c r="J364" i="3" s="1"/>
  <c r="D363" i="6" s="1"/>
  <c r="G300" i="3"/>
  <c r="J300" i="3" s="1"/>
  <c r="D299" i="6" s="1"/>
  <c r="G268" i="3"/>
  <c r="J268" i="3" s="1"/>
  <c r="D267" i="6" s="1"/>
  <c r="G236" i="3"/>
  <c r="J236" i="3" s="1"/>
  <c r="D235" i="6" s="1"/>
  <c r="J204" i="3"/>
  <c r="D203" i="6" s="1"/>
  <c r="G172" i="3"/>
  <c r="J172" i="3" s="1"/>
  <c r="D171" i="6" s="1"/>
  <c r="G140" i="3"/>
  <c r="J140" i="3" s="1"/>
  <c r="D139" i="6" s="1"/>
  <c r="J76" i="3"/>
  <c r="D75" i="6" s="1"/>
  <c r="G44" i="3"/>
  <c r="J44" i="3" s="1"/>
  <c r="D43" i="6" s="1"/>
  <c r="G12" i="3"/>
  <c r="J12" i="3" s="1"/>
  <c r="D11" i="6" s="1"/>
  <c r="G2980" i="3"/>
  <c r="J2980" i="3" s="1"/>
  <c r="D2979" i="6" s="1"/>
  <c r="G2948" i="3"/>
  <c r="J2948" i="3" s="1"/>
  <c r="D2947" i="6" s="1"/>
  <c r="G2916" i="3"/>
  <c r="J2916" i="3" s="1"/>
  <c r="D2915" i="6" s="1"/>
  <c r="G2884" i="3"/>
  <c r="J2884" i="3" s="1"/>
  <c r="D2883" i="6" s="1"/>
  <c r="G2852" i="3"/>
  <c r="J2852" i="3" s="1"/>
  <c r="D2851" i="6" s="1"/>
  <c r="G2820" i="3"/>
  <c r="J2820" i="3" s="1"/>
  <c r="D2819" i="6" s="1"/>
  <c r="F2819" i="6" s="1"/>
  <c r="G2788" i="3"/>
  <c r="J2788" i="3" s="1"/>
  <c r="D2787" i="6" s="1"/>
  <c r="G2756" i="3"/>
  <c r="J2756" i="3" s="1"/>
  <c r="D2755" i="6" s="1"/>
  <c r="G2724" i="3"/>
  <c r="J2724" i="3" s="1"/>
  <c r="D2723" i="6" s="1"/>
  <c r="J2660" i="3"/>
  <c r="D2659" i="6" s="1"/>
  <c r="G2628" i="3"/>
  <c r="J2628" i="3" s="1"/>
  <c r="D2627" i="6" s="1"/>
  <c r="P222" i="6" s="1"/>
  <c r="G2596" i="3"/>
  <c r="J2596" i="3" s="1"/>
  <c r="D2595" i="6" s="1"/>
  <c r="J2564" i="3"/>
  <c r="D2563" i="6" s="1"/>
  <c r="G2532" i="3"/>
  <c r="J2532" i="3" s="1"/>
  <c r="D2531" i="6" s="1"/>
  <c r="G2500" i="3"/>
  <c r="J2500" i="3" s="1"/>
  <c r="D2499" i="6" s="1"/>
  <c r="G2468" i="3"/>
  <c r="J2468" i="3" s="1"/>
  <c r="D2467" i="6" s="1"/>
  <c r="G2436" i="3"/>
  <c r="J2436" i="3" s="1"/>
  <c r="D2435" i="6" s="1"/>
  <c r="G2404" i="3"/>
  <c r="J2404" i="3" s="1"/>
  <c r="D2403" i="6" s="1"/>
  <c r="J2372" i="3"/>
  <c r="D2371" i="6" s="1"/>
  <c r="G2340" i="3"/>
  <c r="J2340" i="3" s="1"/>
  <c r="D2339" i="6" s="1"/>
  <c r="G2308" i="3"/>
  <c r="J2308" i="3" s="1"/>
  <c r="D2307" i="6" s="1"/>
  <c r="G2276" i="3"/>
  <c r="J2276" i="3" s="1"/>
  <c r="D2275" i="6" s="1"/>
  <c r="G2244" i="3"/>
  <c r="J2244" i="3" s="1"/>
  <c r="D2243" i="6" s="1"/>
  <c r="G2212" i="3"/>
  <c r="J2212" i="3" s="1"/>
  <c r="D2211" i="6" s="1"/>
  <c r="G2180" i="3"/>
  <c r="J2180" i="3" s="1"/>
  <c r="D2179" i="6" s="1"/>
  <c r="F2179" i="6" s="1"/>
  <c r="G2148" i="3"/>
  <c r="J2148" i="3" s="1"/>
  <c r="D2147" i="6" s="1"/>
  <c r="G2116" i="3"/>
  <c r="J2116" i="3" s="1"/>
  <c r="D2115" i="6" s="1"/>
  <c r="J2084" i="3"/>
  <c r="D2083" i="6" s="1"/>
  <c r="G2084" i="3"/>
  <c r="G2052" i="3"/>
  <c r="J2052" i="3" s="1"/>
  <c r="D2051" i="6" s="1"/>
  <c r="G2020" i="3"/>
  <c r="J2020" i="3" s="1"/>
  <c r="D2019" i="6" s="1"/>
  <c r="G1988" i="3"/>
  <c r="J1988" i="3"/>
  <c r="D1987" i="6" s="1"/>
  <c r="G1956" i="3"/>
  <c r="J1956" i="3" s="1"/>
  <c r="D1955" i="6" s="1"/>
  <c r="G1924" i="3"/>
  <c r="J1924" i="3" s="1"/>
  <c r="D1923" i="6" s="1"/>
  <c r="G1892" i="3"/>
  <c r="J1892" i="3" s="1"/>
  <c r="D1891" i="6" s="1"/>
  <c r="G1860" i="3"/>
  <c r="J1860" i="3" s="1"/>
  <c r="D1859" i="6" s="1"/>
  <c r="G1828" i="3"/>
  <c r="J1828" i="3" s="1"/>
  <c r="D1827" i="6" s="1"/>
  <c r="G1796" i="3"/>
  <c r="J1796" i="3" s="1"/>
  <c r="D1795" i="6" s="1"/>
  <c r="G1764" i="3"/>
  <c r="J1764" i="3" s="1"/>
  <c r="D1763" i="6" s="1"/>
  <c r="G1732" i="3"/>
  <c r="J1732" i="3" s="1"/>
  <c r="D1731" i="6" s="1"/>
  <c r="G1700" i="3"/>
  <c r="J1700" i="3" s="1"/>
  <c r="D1699" i="6" s="1"/>
  <c r="G1490" i="3"/>
  <c r="J1490" i="3" s="1"/>
  <c r="D1489" i="6" s="1"/>
  <c r="G1138" i="3"/>
  <c r="J1138" i="3" s="1"/>
  <c r="D1137" i="6" s="1"/>
  <c r="G2997" i="3"/>
  <c r="J2997" i="3" s="1"/>
  <c r="D2996" i="6" s="1"/>
  <c r="J407" i="3"/>
  <c r="D406" i="6" s="1"/>
  <c r="C3411" i="6"/>
  <c r="E3411" i="6" s="1"/>
  <c r="G1406" i="3"/>
  <c r="J1406" i="3" s="1"/>
  <c r="D1405" i="6" s="1"/>
  <c r="G510" i="3"/>
  <c r="J510" i="3" s="1"/>
  <c r="D509" i="6" s="1"/>
  <c r="G1405" i="3"/>
  <c r="J1405" i="3" s="1"/>
  <c r="D1404" i="6" s="1"/>
  <c r="G1308" i="3"/>
  <c r="J1308" i="3" s="1"/>
  <c r="D1307" i="6" s="1"/>
  <c r="G1021" i="3"/>
  <c r="J1021" i="3" s="1"/>
  <c r="D1020" i="6" s="1"/>
  <c r="G888" i="3"/>
  <c r="J888" i="3" s="1"/>
  <c r="D887" i="6" s="1"/>
  <c r="G665" i="3"/>
  <c r="J665" i="3" s="1"/>
  <c r="D664" i="6" s="1"/>
  <c r="G509" i="3"/>
  <c r="J509" i="3" s="1"/>
  <c r="D508" i="6" s="1"/>
  <c r="G2789" i="3"/>
  <c r="J2789" i="3" s="1"/>
  <c r="D2788" i="6" s="1"/>
  <c r="C3445" i="6"/>
  <c r="E3445" i="6" s="1"/>
  <c r="C3467" i="6"/>
  <c r="G1404" i="3"/>
  <c r="J1404" i="3" s="1"/>
  <c r="D1403" i="6" s="1"/>
  <c r="G1307" i="3"/>
  <c r="J1307" i="3" s="1"/>
  <c r="D1306" i="6" s="1"/>
  <c r="G1020" i="3"/>
  <c r="J1020" i="3" s="1"/>
  <c r="D1019" i="6" s="1"/>
  <c r="G884" i="3"/>
  <c r="J884" i="3" s="1"/>
  <c r="D883" i="6" s="1"/>
  <c r="G658" i="3"/>
  <c r="J658" i="3" s="1"/>
  <c r="D657" i="6" s="1"/>
  <c r="G333" i="3"/>
  <c r="J333" i="3" s="1"/>
  <c r="D332" i="6" s="1"/>
  <c r="J397" i="3"/>
  <c r="D396" i="6" s="1"/>
  <c r="J1480" i="3"/>
  <c r="D1479" i="6" s="1"/>
  <c r="G1228" i="3"/>
  <c r="J1228" i="3" s="1"/>
  <c r="D1227" i="6" s="1"/>
  <c r="G1115" i="3"/>
  <c r="J1115" i="3" s="1"/>
  <c r="D1114" i="6" s="1"/>
  <c r="G1019" i="3"/>
  <c r="J1019" i="3" s="1"/>
  <c r="D1018" i="6" s="1"/>
  <c r="G633" i="3"/>
  <c r="J633" i="3" s="1"/>
  <c r="D632" i="6" s="1"/>
  <c r="G507" i="3"/>
  <c r="J507" i="3" s="1"/>
  <c r="D506" i="6" s="1"/>
  <c r="G332" i="3"/>
  <c r="J332" i="3" s="1"/>
  <c r="D331" i="6" s="1"/>
  <c r="G2774" i="3"/>
  <c r="J2774" i="3" s="1"/>
  <c r="D2773" i="6" s="1"/>
  <c r="J1479" i="3"/>
  <c r="D1478" i="6" s="1"/>
  <c r="J1447" i="3"/>
  <c r="D1446" i="6" s="1"/>
  <c r="J1415" i="3"/>
  <c r="D1414" i="6" s="1"/>
  <c r="G1319" i="3"/>
  <c r="J1319" i="3" s="1"/>
  <c r="D1318" i="6" s="1"/>
  <c r="G1401" i="3"/>
  <c r="J1401" i="3" s="1"/>
  <c r="D1400" i="6" s="1"/>
  <c r="G1305" i="3"/>
  <c r="J1305" i="3" s="1"/>
  <c r="D1304" i="6" s="1"/>
  <c r="G882" i="3"/>
  <c r="J882" i="3" s="1"/>
  <c r="D881" i="6" s="1"/>
  <c r="G760" i="3"/>
  <c r="J760" i="3" s="1"/>
  <c r="D759" i="6" s="1"/>
  <c r="G2966" i="3"/>
  <c r="J2966" i="3" s="1"/>
  <c r="G1709" i="3"/>
  <c r="J1709" i="3" s="1"/>
  <c r="D1708" i="6" s="1"/>
  <c r="G1304" i="3"/>
  <c r="J1304" i="3" s="1"/>
  <c r="D1303" i="6" s="1"/>
  <c r="G1113" i="3"/>
  <c r="J1113" i="3" s="1"/>
  <c r="D1112" i="6" s="1"/>
  <c r="G1008" i="3"/>
  <c r="J1008" i="3" s="1"/>
  <c r="D1007" i="6" s="1"/>
  <c r="G757" i="3"/>
  <c r="J757" i="3" s="1"/>
  <c r="D756" i="6" s="1"/>
  <c r="G621" i="3"/>
  <c r="J621" i="3" s="1"/>
  <c r="D620" i="6" s="1"/>
  <c r="G498" i="3"/>
  <c r="J498" i="3" s="1"/>
  <c r="D497" i="6" s="1"/>
  <c r="G1708" i="3"/>
  <c r="J1708" i="3" s="1"/>
  <c r="D1707" i="6" s="1"/>
  <c r="J301" i="3"/>
  <c r="D300" i="6" s="1"/>
  <c r="C3304" i="6"/>
  <c r="E3304" i="6" s="1"/>
  <c r="G1392" i="3"/>
  <c r="J1392" i="3" s="1"/>
  <c r="D1391" i="6" s="1"/>
  <c r="G1112" i="3"/>
  <c r="J1112" i="3" s="1"/>
  <c r="D1111" i="6" s="1"/>
  <c r="G1005" i="3"/>
  <c r="J1005" i="3" s="1"/>
  <c r="D1004" i="6" s="1"/>
  <c r="G880" i="3"/>
  <c r="G473" i="3"/>
  <c r="J473" i="3" s="1"/>
  <c r="D472" i="6" s="1"/>
  <c r="G125" i="3"/>
  <c r="J125" i="3" s="1"/>
  <c r="D124" i="6" s="1"/>
  <c r="G2742" i="3"/>
  <c r="J2742" i="3" s="1"/>
  <c r="D2741" i="6" s="1"/>
  <c r="G987" i="3"/>
  <c r="J987" i="3" s="1"/>
  <c r="D986" i="6" s="1"/>
  <c r="G469" i="3"/>
  <c r="J469" i="3" s="1"/>
  <c r="D468" i="6" s="1"/>
  <c r="J2692" i="3"/>
  <c r="D2691" i="6" s="1"/>
  <c r="J1475" i="3"/>
  <c r="D1474" i="6" s="1"/>
  <c r="J1443" i="3"/>
  <c r="D1442" i="6" s="1"/>
  <c r="J1411" i="3"/>
  <c r="D1410" i="6" s="1"/>
  <c r="G1379" i="3"/>
  <c r="J1379" i="3" s="1"/>
  <c r="D1378" i="6" s="1"/>
  <c r="J1347" i="3"/>
  <c r="D1346" i="6" s="1"/>
  <c r="G1315" i="3"/>
  <c r="J1315" i="3" s="1"/>
  <c r="D1314" i="6" s="1"/>
  <c r="J1283" i="3"/>
  <c r="D1282" i="6" s="1"/>
  <c r="G1283" i="3"/>
  <c r="G1251" i="3"/>
  <c r="J1251" i="3" s="1"/>
  <c r="D1250" i="6" s="1"/>
  <c r="F1250" i="6" s="1"/>
  <c r="J1219" i="3"/>
  <c r="D1218" i="6" s="1"/>
  <c r="G1187" i="3"/>
  <c r="J1187" i="3" s="1"/>
  <c r="D1186" i="6" s="1"/>
  <c r="G1155" i="3"/>
  <c r="J1155" i="3" s="1"/>
  <c r="D1154" i="6" s="1"/>
  <c r="G1123" i="3"/>
  <c r="J1123" i="3" s="1"/>
  <c r="D1122" i="6" s="1"/>
  <c r="G1091" i="3"/>
  <c r="J1091" i="3" s="1"/>
  <c r="D1090" i="6" s="1"/>
  <c r="J1059" i="3"/>
  <c r="D1058" i="6" s="1"/>
  <c r="G1027" i="3"/>
  <c r="J1027" i="3" s="1"/>
  <c r="D1026" i="6" s="1"/>
  <c r="G995" i="3"/>
  <c r="J995" i="3" s="1"/>
  <c r="D994" i="6" s="1"/>
  <c r="G963" i="3"/>
  <c r="J963" i="3" s="1"/>
  <c r="D962" i="6" s="1"/>
  <c r="G931" i="3"/>
  <c r="J931" i="3" s="1"/>
  <c r="D930" i="6" s="1"/>
  <c r="G899" i="3"/>
  <c r="J899" i="3" s="1"/>
  <c r="D898" i="6" s="1"/>
  <c r="G867" i="3"/>
  <c r="J867" i="3" s="1"/>
  <c r="D866" i="6" s="1"/>
  <c r="J835" i="3"/>
  <c r="D834" i="6" s="1"/>
  <c r="G803" i="3"/>
  <c r="J803" i="3" s="1"/>
  <c r="D802" i="6" s="1"/>
  <c r="J771" i="3"/>
  <c r="D770" i="6" s="1"/>
  <c r="G739" i="3"/>
  <c r="J739" i="3" s="1"/>
  <c r="D738" i="6" s="1"/>
  <c r="G707" i="3"/>
  <c r="J707" i="3" s="1"/>
  <c r="D706" i="6" s="1"/>
  <c r="J675" i="3"/>
  <c r="D674" i="6" s="1"/>
  <c r="G643" i="3"/>
  <c r="J643" i="3" s="1"/>
  <c r="D642" i="6" s="1"/>
  <c r="G611" i="3"/>
  <c r="J611" i="3" s="1"/>
  <c r="D610" i="6" s="1"/>
  <c r="G579" i="3"/>
  <c r="J579" i="3" s="1"/>
  <c r="D578" i="6" s="1"/>
  <c r="G547" i="3"/>
  <c r="J547" i="3" s="1"/>
  <c r="D546" i="6" s="1"/>
  <c r="G515" i="3"/>
  <c r="J515" i="3" s="1"/>
  <c r="D514" i="6" s="1"/>
  <c r="G483" i="3"/>
  <c r="J483" i="3" s="1"/>
  <c r="D482" i="6" s="1"/>
  <c r="G451" i="3"/>
  <c r="J451" i="3" s="1"/>
  <c r="D450" i="6" s="1"/>
  <c r="G387" i="3"/>
  <c r="J387" i="3" s="1"/>
  <c r="D386" i="6" s="1"/>
  <c r="J355" i="3"/>
  <c r="D354" i="6" s="1"/>
  <c r="F354" i="6" s="1"/>
  <c r="G355" i="3"/>
  <c r="G323" i="3"/>
  <c r="J323" i="3" s="1"/>
  <c r="D322" i="6" s="1"/>
  <c r="G291" i="3"/>
  <c r="J291" i="3" s="1"/>
  <c r="D290" i="6" s="1"/>
  <c r="J259" i="3"/>
  <c r="D258" i="6" s="1"/>
  <c r="G227" i="3"/>
  <c r="J227" i="3" s="1"/>
  <c r="D226" i="6" s="1"/>
  <c r="J195" i="3"/>
  <c r="D194" i="6" s="1"/>
  <c r="G163" i="3"/>
  <c r="J163" i="3" s="1"/>
  <c r="D162" i="6" s="1"/>
  <c r="J131" i="3"/>
  <c r="D130" i="6" s="1"/>
  <c r="G131" i="3"/>
  <c r="G99" i="3"/>
  <c r="J99" i="3" s="1"/>
  <c r="D98" i="6" s="1"/>
  <c r="G67" i="3"/>
  <c r="J67" i="3" s="1"/>
  <c r="D66" i="6" s="1"/>
  <c r="G35" i="3"/>
  <c r="J35" i="3" s="1"/>
  <c r="D34" i="6" s="1"/>
  <c r="G3003" i="3"/>
  <c r="J3003" i="3" s="1"/>
  <c r="D3002" i="6" s="1"/>
  <c r="J2971" i="3"/>
  <c r="D2970" i="6" s="1"/>
  <c r="G2939" i="3"/>
  <c r="J2939" i="3" s="1"/>
  <c r="D2938" i="6" s="1"/>
  <c r="G2907" i="3"/>
  <c r="J2907" i="3" s="1"/>
  <c r="D2906" i="6" s="1"/>
  <c r="J2875" i="3"/>
  <c r="D2874" i="6" s="1"/>
  <c r="G2843" i="3"/>
  <c r="J2843" i="3" s="1"/>
  <c r="D2842" i="6" s="1"/>
  <c r="G2811" i="3"/>
  <c r="J2811" i="3" s="1"/>
  <c r="D2810" i="6" s="1"/>
  <c r="G2779" i="3"/>
  <c r="J2779" i="3" s="1"/>
  <c r="D2778" i="6" s="1"/>
  <c r="G1301" i="3"/>
  <c r="J1301" i="3" s="1"/>
  <c r="D1300" i="6" s="1"/>
  <c r="G1109" i="3"/>
  <c r="J1109" i="3" s="1"/>
  <c r="D1108" i="6" s="1"/>
  <c r="G860" i="3"/>
  <c r="J860" i="3" s="1"/>
  <c r="G468" i="3"/>
  <c r="J468" i="3" s="1"/>
  <c r="D467" i="6" s="1"/>
  <c r="F467" i="6" s="1"/>
  <c r="J1474" i="3"/>
  <c r="D1473" i="6" s="1"/>
  <c r="G1442" i="3"/>
  <c r="J1442" i="3" s="1"/>
  <c r="D1441" i="6" s="1"/>
  <c r="J1410" i="3"/>
  <c r="D1409" i="6" s="1"/>
  <c r="G1378" i="3"/>
  <c r="J1378" i="3" s="1"/>
  <c r="D1377" i="6" s="1"/>
  <c r="J1346" i="3"/>
  <c r="D1345" i="6" s="1"/>
  <c r="G1314" i="3"/>
  <c r="J1314" i="3" s="1"/>
  <c r="D1313" i="6" s="1"/>
  <c r="G1282" i="3"/>
  <c r="J1282" i="3" s="1"/>
  <c r="D1281" i="6" s="1"/>
  <c r="G1250" i="3"/>
  <c r="J1250" i="3" s="1"/>
  <c r="D1249" i="6" s="1"/>
  <c r="G1218" i="3"/>
  <c r="J1218" i="3" s="1"/>
  <c r="D1217" i="6" s="1"/>
  <c r="J1186" i="3"/>
  <c r="D1185" i="6" s="1"/>
  <c r="G1154" i="3"/>
  <c r="J1154" i="3" s="1"/>
  <c r="D1153" i="6" s="1"/>
  <c r="G1122" i="3"/>
  <c r="J1122" i="3" s="1"/>
  <c r="D1121" i="6" s="1"/>
  <c r="G1090" i="3"/>
  <c r="J1090" i="3" s="1"/>
  <c r="D1089" i="6" s="1"/>
  <c r="F1089" i="6" s="1"/>
  <c r="J1058" i="3"/>
  <c r="D1057" i="6" s="1"/>
  <c r="J1026" i="3"/>
  <c r="D1025" i="6" s="1"/>
  <c r="G994" i="3"/>
  <c r="J994" i="3" s="1"/>
  <c r="D993" i="6" s="1"/>
  <c r="G962" i="3"/>
  <c r="J962" i="3" s="1"/>
  <c r="D961" i="6" s="1"/>
  <c r="G930" i="3"/>
  <c r="J930" i="3" s="1"/>
  <c r="D929" i="6" s="1"/>
  <c r="G866" i="3"/>
  <c r="J866" i="3" s="1"/>
  <c r="D865" i="6" s="1"/>
  <c r="G802" i="3"/>
  <c r="J802" i="3" s="1"/>
  <c r="D801" i="6" s="1"/>
  <c r="G770" i="3"/>
  <c r="J770" i="3" s="1"/>
  <c r="D769" i="6" s="1"/>
  <c r="J738" i="3"/>
  <c r="D737" i="6" s="1"/>
  <c r="G706" i="3"/>
  <c r="J706" i="3" s="1"/>
  <c r="D705" i="6" s="1"/>
  <c r="G674" i="3"/>
  <c r="J674" i="3" s="1"/>
  <c r="D673" i="6" s="1"/>
  <c r="F673" i="6" s="1"/>
  <c r="G642" i="3"/>
  <c r="J642" i="3" s="1"/>
  <c r="D641" i="6" s="1"/>
  <c r="J578" i="3"/>
  <c r="D577" i="6" s="1"/>
  <c r="G546" i="3"/>
  <c r="J546" i="3" s="1"/>
  <c r="D545" i="6" s="1"/>
  <c r="G514" i="3"/>
  <c r="J514" i="3" s="1"/>
  <c r="D513" i="6" s="1"/>
  <c r="G482" i="3"/>
  <c r="J482" i="3" s="1"/>
  <c r="D481" i="6" s="1"/>
  <c r="G450" i="3"/>
  <c r="J450" i="3" s="1"/>
  <c r="D449" i="6" s="1"/>
  <c r="F449" i="6" s="1"/>
  <c r="G418" i="3"/>
  <c r="J418" i="3" s="1"/>
  <c r="D417" i="6" s="1"/>
  <c r="G386" i="3"/>
  <c r="J386" i="3" s="1"/>
  <c r="D385" i="6" s="1"/>
  <c r="G354" i="3"/>
  <c r="J354" i="3" s="1"/>
  <c r="D353" i="6" s="1"/>
  <c r="G322" i="3"/>
  <c r="J322" i="3" s="1"/>
  <c r="D321" i="6" s="1"/>
  <c r="G290" i="3"/>
  <c r="J290" i="3" s="1"/>
  <c r="D289" i="6" s="1"/>
  <c r="J258" i="3"/>
  <c r="D257" i="6" s="1"/>
  <c r="G226" i="3"/>
  <c r="J226" i="3" s="1"/>
  <c r="D225" i="6" s="1"/>
  <c r="J194" i="3"/>
  <c r="D193" i="6" s="1"/>
  <c r="G162" i="3"/>
  <c r="J162" i="3" s="1"/>
  <c r="D161" i="6" s="1"/>
  <c r="G130" i="3"/>
  <c r="J130" i="3" s="1"/>
  <c r="D129" i="6" s="1"/>
  <c r="G98" i="3"/>
  <c r="J98" i="3" s="1"/>
  <c r="D97" i="6" s="1"/>
  <c r="G66" i="3"/>
  <c r="J66" i="3" s="1"/>
  <c r="D65" i="6" s="1"/>
  <c r="G34" i="3"/>
  <c r="J34" i="3" s="1"/>
  <c r="D33" i="6" s="1"/>
  <c r="F33" i="6" s="1"/>
  <c r="G3002" i="3"/>
  <c r="J3002" i="3" s="1"/>
  <c r="D3001" i="6" s="1"/>
  <c r="G2970" i="3"/>
  <c r="J2970" i="3" s="1"/>
  <c r="D2969" i="6" s="1"/>
  <c r="J2938" i="3"/>
  <c r="D2937" i="6" s="1"/>
  <c r="G2938" i="3"/>
  <c r="G2906" i="3"/>
  <c r="J2906" i="3" s="1"/>
  <c r="D2905" i="6" s="1"/>
  <c r="J2874" i="3"/>
  <c r="D2873" i="6" s="1"/>
  <c r="G2842" i="3"/>
  <c r="J2842" i="3" s="1"/>
  <c r="D2841" i="6" s="1"/>
  <c r="G2810" i="3"/>
  <c r="J2810" i="3" s="1"/>
  <c r="D2809" i="6" s="1"/>
  <c r="G2778" i="3"/>
  <c r="J2778" i="3" s="1"/>
  <c r="D2777" i="6" s="1"/>
  <c r="G2746" i="3"/>
  <c r="J2746" i="3" s="1"/>
  <c r="D2745" i="6" s="1"/>
  <c r="F2745" i="6" s="1"/>
  <c r="G2714" i="3"/>
  <c r="J2714" i="3" s="1"/>
  <c r="D2713" i="6" s="1"/>
  <c r="G2682" i="3"/>
  <c r="J2682" i="3" s="1"/>
  <c r="D2681" i="6" s="1"/>
  <c r="G2650" i="3"/>
  <c r="J2650" i="3" s="1"/>
  <c r="D2649" i="6" s="1"/>
  <c r="J2618" i="3"/>
  <c r="D2617" i="6" s="1"/>
  <c r="G2618" i="3"/>
  <c r="G2586" i="3"/>
  <c r="J2586" i="3" s="1"/>
  <c r="D2585" i="6" s="1"/>
  <c r="G2554" i="3"/>
  <c r="J2554" i="3" s="1"/>
  <c r="D2553" i="6" s="1"/>
  <c r="G2522" i="3"/>
  <c r="J2522" i="3" s="1"/>
  <c r="D2521" i="6" s="1"/>
  <c r="F2521" i="6" s="1"/>
  <c r="G2490" i="3"/>
  <c r="J2490" i="3" s="1"/>
  <c r="D2489" i="6" s="1"/>
  <c r="G2458" i="3"/>
  <c r="J2458" i="3" s="1"/>
  <c r="D2457" i="6" s="1"/>
  <c r="G2426" i="3"/>
  <c r="J2426" i="3" s="1"/>
  <c r="D2425" i="6" s="1"/>
  <c r="G2394" i="3"/>
  <c r="J2394" i="3" s="1"/>
  <c r="D2393" i="6" s="1"/>
  <c r="J2362" i="3"/>
  <c r="D2361" i="6" s="1"/>
  <c r="G2362" i="3"/>
  <c r="J2330" i="3"/>
  <c r="D2329" i="6" s="1"/>
  <c r="G2330" i="3"/>
  <c r="G2298" i="3"/>
  <c r="J2298" i="3" s="1"/>
  <c r="D2297" i="6" s="1"/>
  <c r="G2266" i="3"/>
  <c r="J2266" i="3" s="1"/>
  <c r="D2265" i="6" s="1"/>
  <c r="G2234" i="3"/>
  <c r="J2234" i="3" s="1"/>
  <c r="D2233" i="6" s="1"/>
  <c r="G2202" i="3"/>
  <c r="J2202" i="3" s="1"/>
  <c r="D2201" i="6" s="1"/>
  <c r="G2170" i="3"/>
  <c r="J2170" i="3" s="1"/>
  <c r="D2169" i="6" s="1"/>
  <c r="G2138" i="3"/>
  <c r="J2138" i="3" s="1"/>
  <c r="D2137" i="6" s="1"/>
  <c r="G2106" i="3"/>
  <c r="J2106" i="3" s="1"/>
  <c r="D2105" i="6" s="1"/>
  <c r="J2074" i="3"/>
  <c r="D2073" i="6" s="1"/>
  <c r="G2074" i="3"/>
  <c r="G2042" i="3"/>
  <c r="J2042" i="3" s="1"/>
  <c r="D2041" i="6" s="1"/>
  <c r="G2010" i="3"/>
  <c r="J2010" i="3" s="1"/>
  <c r="D2009" i="6" s="1"/>
  <c r="G1978" i="3"/>
  <c r="J1978" i="3" s="1"/>
  <c r="D1977" i="6" s="1"/>
  <c r="G1946" i="3"/>
  <c r="J1946" i="3" s="1"/>
  <c r="D1945" i="6" s="1"/>
  <c r="G1914" i="3"/>
  <c r="J1914" i="3" s="1"/>
  <c r="D1913" i="6" s="1"/>
  <c r="G1882" i="3"/>
  <c r="J1882" i="3" s="1"/>
  <c r="D1881" i="6" s="1"/>
  <c r="G1850" i="3"/>
  <c r="J1850" i="3" s="1"/>
  <c r="D1849" i="6" s="1"/>
  <c r="G1818" i="3"/>
  <c r="J1818" i="3" s="1"/>
  <c r="D1817" i="6" s="1"/>
  <c r="J1786" i="3"/>
  <c r="D1785" i="6" s="1"/>
  <c r="G1786" i="3"/>
  <c r="G1754" i="3"/>
  <c r="J1754" i="3" s="1"/>
  <c r="D1753" i="6" s="1"/>
  <c r="J1722" i="3"/>
  <c r="D1721" i="6" s="1"/>
  <c r="G1722" i="3"/>
  <c r="G1690" i="3"/>
  <c r="J1690" i="3" s="1"/>
  <c r="D1689" i="6" s="1"/>
  <c r="G1658" i="3"/>
  <c r="J1658" i="3" s="1"/>
  <c r="D1657" i="6" s="1"/>
  <c r="G1626" i="3"/>
  <c r="J1626" i="3" s="1"/>
  <c r="D1625" i="6" s="1"/>
  <c r="G1594" i="3"/>
  <c r="J1594" i="3" s="1"/>
  <c r="D1593" i="6" s="1"/>
  <c r="G1562" i="3"/>
  <c r="J1562" i="3" s="1"/>
  <c r="D1561" i="6" s="1"/>
  <c r="G1530" i="3"/>
  <c r="J1530" i="3" s="1"/>
  <c r="D1529" i="6" s="1"/>
  <c r="G3598" i="3"/>
  <c r="J3598" i="3" s="1"/>
  <c r="D3597" i="6" s="1"/>
  <c r="G3566" i="3"/>
  <c r="J3566" i="3" s="1"/>
  <c r="G3534" i="3"/>
  <c r="J3534" i="3" s="1"/>
  <c r="D3533" i="6" s="1"/>
  <c r="G3502" i="3"/>
  <c r="J3502" i="3" s="1"/>
  <c r="D3501" i="6" s="1"/>
  <c r="G3470" i="3"/>
  <c r="J3470" i="3" s="1"/>
  <c r="D3469" i="6" s="1"/>
  <c r="G3438" i="3"/>
  <c r="J3438" i="3" s="1"/>
  <c r="D3437" i="6" s="1"/>
  <c r="G3406" i="3"/>
  <c r="J3406" i="3" s="1"/>
  <c r="D3405" i="6" s="1"/>
  <c r="G3374" i="3"/>
  <c r="J3374" i="3" s="1"/>
  <c r="D3373" i="6" s="1"/>
  <c r="G3342" i="3"/>
  <c r="J3342" i="3" s="1"/>
  <c r="D3341" i="6" s="1"/>
  <c r="G3310" i="3"/>
  <c r="J3310" i="3" s="1"/>
  <c r="D3309" i="6" s="1"/>
  <c r="G3278" i="3"/>
  <c r="J3278" i="3" s="1"/>
  <c r="D3277" i="6" s="1"/>
  <c r="G3246" i="3"/>
  <c r="J3246" i="3" s="1"/>
  <c r="D3245" i="6" s="1"/>
  <c r="G3214" i="3"/>
  <c r="J3214" i="3" s="1"/>
  <c r="D3213" i="6" s="1"/>
  <c r="G3182" i="3"/>
  <c r="J3182" i="3" s="1"/>
  <c r="D3181" i="6" s="1"/>
  <c r="G3150" i="3"/>
  <c r="J3150" i="3" s="1"/>
  <c r="D3149" i="6" s="1"/>
  <c r="J3118" i="3"/>
  <c r="D3117" i="6" s="1"/>
  <c r="G3086" i="3"/>
  <c r="J3086" i="3" s="1"/>
  <c r="D3085" i="6" s="1"/>
  <c r="G3054" i="3"/>
  <c r="J3054" i="3" s="1"/>
  <c r="D3053" i="6" s="1"/>
  <c r="J3022" i="3"/>
  <c r="D3021" i="6" s="1"/>
  <c r="G1461" i="3"/>
  <c r="J1461" i="3" s="1"/>
  <c r="D1460" i="6" s="1"/>
  <c r="G1383" i="3"/>
  <c r="J1383" i="3" s="1"/>
  <c r="D1382" i="6" s="1"/>
  <c r="G985" i="3"/>
  <c r="J985" i="3" s="1"/>
  <c r="D984" i="6" s="1"/>
  <c r="G859" i="3"/>
  <c r="J859" i="3" s="1"/>
  <c r="G610" i="3"/>
  <c r="J610" i="3" s="1"/>
  <c r="D609" i="6" s="1"/>
  <c r="G466" i="3"/>
  <c r="J466" i="3" s="1"/>
  <c r="D465" i="6" s="1"/>
  <c r="G108" i="3"/>
  <c r="J108" i="3" s="1"/>
  <c r="D107" i="6" s="1"/>
  <c r="J1473" i="3"/>
  <c r="D1472" i="6" s="1"/>
  <c r="G1441" i="3"/>
  <c r="J1441" i="3" s="1"/>
  <c r="D1440" i="6" s="1"/>
  <c r="G1374" i="3"/>
  <c r="J1374" i="3" s="1"/>
  <c r="D1373" i="6" s="1"/>
  <c r="G1298" i="3"/>
  <c r="J1298" i="3" s="1"/>
  <c r="D1297" i="6" s="1"/>
  <c r="G1106" i="3"/>
  <c r="J1106" i="3" s="1"/>
  <c r="D1105" i="6" s="1"/>
  <c r="G981" i="3"/>
  <c r="J981" i="3" s="1"/>
  <c r="D980" i="6" s="1"/>
  <c r="C3110" i="6"/>
  <c r="E3110" i="6" s="1"/>
  <c r="C3558" i="6"/>
  <c r="E3558" i="6" s="1"/>
  <c r="J1504" i="3"/>
  <c r="D1503" i="6" s="1"/>
  <c r="J1472" i="3"/>
  <c r="D1471" i="6" s="1"/>
  <c r="G1440" i="3"/>
  <c r="J1440" i="3" s="1"/>
  <c r="D1439" i="6" s="1"/>
  <c r="J1408" i="3"/>
  <c r="D1407" i="6" s="1"/>
  <c r="F1407" i="6" s="1"/>
  <c r="G1456" i="3"/>
  <c r="J1456" i="3" s="1"/>
  <c r="D1455" i="6" s="1"/>
  <c r="G1373" i="3"/>
  <c r="J1373" i="3" s="1"/>
  <c r="D1372" i="6" s="1"/>
  <c r="F1372" i="6" s="1"/>
  <c r="G1297" i="3"/>
  <c r="J1297" i="3" s="1"/>
  <c r="D1296" i="6" s="1"/>
  <c r="G1105" i="3"/>
  <c r="J1105" i="3" s="1"/>
  <c r="D1104" i="6" s="1"/>
  <c r="G845" i="3"/>
  <c r="J845" i="3" s="1"/>
  <c r="D844" i="6" s="1"/>
  <c r="G464" i="3"/>
  <c r="J464" i="3" s="1"/>
  <c r="D463" i="6" s="1"/>
  <c r="G2925" i="3"/>
  <c r="J2925" i="3" s="1"/>
  <c r="D2924" i="6" s="1"/>
  <c r="G2442" i="3"/>
  <c r="J2442" i="3" s="1"/>
  <c r="D2441" i="6" s="1"/>
  <c r="J1351" i="3"/>
  <c r="D1350" i="6" s="1"/>
  <c r="J1451" i="3"/>
  <c r="D1450" i="6" s="1"/>
  <c r="J1355" i="3"/>
  <c r="D1354" i="6" s="1"/>
  <c r="F1354" i="6" s="1"/>
  <c r="G1323" i="3"/>
  <c r="J1323" i="3" s="1"/>
  <c r="D1322" i="6" s="1"/>
  <c r="G1291" i="3"/>
  <c r="J1291" i="3" s="1"/>
  <c r="D1290" i="6" s="1"/>
  <c r="J1227" i="3"/>
  <c r="D1226" i="6" s="1"/>
  <c r="J1195" i="3"/>
  <c r="D1194" i="6" s="1"/>
  <c r="G1163" i="3"/>
  <c r="J1163" i="3" s="1"/>
  <c r="G1131" i="3"/>
  <c r="J1131" i="3" s="1"/>
  <c r="D1130" i="6" s="1"/>
  <c r="J1099" i="3"/>
  <c r="D1098" i="6" s="1"/>
  <c r="G1099" i="3"/>
  <c r="J1067" i="3"/>
  <c r="D1066" i="6" s="1"/>
  <c r="G1035" i="3"/>
  <c r="J1035" i="3" s="1"/>
  <c r="D1034" i="6" s="1"/>
  <c r="G1003" i="3"/>
  <c r="J1003" i="3" s="1"/>
  <c r="D1002" i="6" s="1"/>
  <c r="J971" i="3"/>
  <c r="D970" i="6" s="1"/>
  <c r="J939" i="3"/>
  <c r="D938" i="6" s="1"/>
  <c r="G939" i="3"/>
  <c r="G907" i="3"/>
  <c r="J907" i="3" s="1"/>
  <c r="D906" i="6" s="1"/>
  <c r="J843" i="3"/>
  <c r="D842" i="6" s="1"/>
  <c r="G811" i="3"/>
  <c r="J811" i="3" s="1"/>
  <c r="D810" i="6" s="1"/>
  <c r="P71" i="6" s="1"/>
  <c r="G747" i="3"/>
  <c r="J747" i="3" s="1"/>
  <c r="D746" i="6" s="1"/>
  <c r="J683" i="3"/>
  <c r="D682" i="6" s="1"/>
  <c r="G651" i="3"/>
  <c r="J651" i="3" s="1"/>
  <c r="D650" i="6" s="1"/>
  <c r="G619" i="3"/>
  <c r="J619" i="3" s="1"/>
  <c r="D618" i="6" s="1"/>
  <c r="G555" i="3"/>
  <c r="J555" i="3" s="1"/>
  <c r="D554" i="6" s="1"/>
  <c r="G523" i="3"/>
  <c r="J523" i="3" s="1"/>
  <c r="D522" i="6" s="1"/>
  <c r="G491" i="3"/>
  <c r="J491" i="3" s="1"/>
  <c r="D490" i="6" s="1"/>
  <c r="G459" i="3"/>
  <c r="J459" i="3" s="1"/>
  <c r="D458" i="6" s="1"/>
  <c r="G427" i="3"/>
  <c r="J427" i="3" s="1"/>
  <c r="D426" i="6" s="1"/>
  <c r="G395" i="3"/>
  <c r="J395" i="3" s="1"/>
  <c r="D394" i="6" s="1"/>
  <c r="J363" i="3"/>
  <c r="D362" i="6" s="1"/>
  <c r="J299" i="3"/>
  <c r="D298" i="6" s="1"/>
  <c r="G267" i="3"/>
  <c r="J267" i="3" s="1"/>
  <c r="D266" i="6" s="1"/>
  <c r="G235" i="3"/>
  <c r="J235" i="3" s="1"/>
  <c r="D234" i="6" s="1"/>
  <c r="J203" i="3"/>
  <c r="D202" i="6" s="1"/>
  <c r="G203" i="3"/>
  <c r="G171" i="3"/>
  <c r="J171" i="3" s="1"/>
  <c r="D170" i="6" s="1"/>
  <c r="G139" i="3"/>
  <c r="J139" i="3" s="1"/>
  <c r="D138" i="6" s="1"/>
  <c r="J107" i="3"/>
  <c r="D106" i="6" s="1"/>
  <c r="J75" i="3"/>
  <c r="D74" i="6" s="1"/>
  <c r="J43" i="3"/>
  <c r="D42" i="6" s="1"/>
  <c r="G43" i="3"/>
  <c r="G2979" i="3"/>
  <c r="J2979" i="3" s="1"/>
  <c r="D2978" i="6" s="1"/>
  <c r="J2947" i="3"/>
  <c r="D2946" i="6" s="1"/>
  <c r="G2915" i="3"/>
  <c r="J2915" i="3" s="1"/>
  <c r="D2914" i="6" s="1"/>
  <c r="G2883" i="3"/>
  <c r="J2883" i="3" s="1"/>
  <c r="D2882" i="6" s="1"/>
  <c r="G2851" i="3"/>
  <c r="J2851" i="3" s="1"/>
  <c r="D2850" i="6" s="1"/>
  <c r="G2819" i="3"/>
  <c r="J2819" i="3" s="1"/>
  <c r="D2818" i="6" s="1"/>
  <c r="G2787" i="3"/>
  <c r="J2787" i="3" s="1"/>
  <c r="D2786" i="6" s="1"/>
  <c r="G2755" i="3"/>
  <c r="J2755" i="3" s="1"/>
  <c r="D2754" i="6" s="1"/>
  <c r="J2723" i="3"/>
  <c r="D2722" i="6" s="1"/>
  <c r="G2659" i="3"/>
  <c r="J2659" i="3" s="1"/>
  <c r="D2658" i="6" s="1"/>
  <c r="J2563" i="3"/>
  <c r="D2562" i="6" s="1"/>
  <c r="G2531" i="3"/>
  <c r="J2531" i="3" s="1"/>
  <c r="D2530" i="6" s="1"/>
  <c r="G331" i="3"/>
  <c r="J331" i="3" s="1"/>
  <c r="D330" i="6" s="1"/>
  <c r="J1450" i="3"/>
  <c r="D1449" i="6" s="1"/>
  <c r="J1418" i="3"/>
  <c r="D1417" i="6" s="1"/>
  <c r="J1354" i="3"/>
  <c r="D1353" i="6" s="1"/>
  <c r="G1354" i="3"/>
  <c r="G1322" i="3"/>
  <c r="J1322" i="3" s="1"/>
  <c r="D1321" i="6" s="1"/>
  <c r="G1290" i="3"/>
  <c r="J1290" i="3" s="1"/>
  <c r="D1289" i="6" s="1"/>
  <c r="J1258" i="3"/>
  <c r="D1257" i="6" s="1"/>
  <c r="J1226" i="3"/>
  <c r="D1225" i="6" s="1"/>
  <c r="J1194" i="3"/>
  <c r="D1193" i="6" s="1"/>
  <c r="G1162" i="3"/>
  <c r="J1162" i="3" s="1"/>
  <c r="D1161" i="6" s="1"/>
  <c r="G1130" i="3"/>
  <c r="J1130" i="3"/>
  <c r="D1129" i="6" s="1"/>
  <c r="G1098" i="3"/>
  <c r="J1098" i="3" s="1"/>
  <c r="D1097" i="6" s="1"/>
  <c r="G1066" i="3"/>
  <c r="J1066" i="3" s="1"/>
  <c r="D1065" i="6" s="1"/>
  <c r="J1034" i="3"/>
  <c r="D1033" i="6" s="1"/>
  <c r="G1034" i="3"/>
  <c r="G1002" i="3"/>
  <c r="J1002" i="3" s="1"/>
  <c r="D1001" i="6" s="1"/>
  <c r="G906" i="3"/>
  <c r="J906" i="3" s="1"/>
  <c r="D905" i="6" s="1"/>
  <c r="G842" i="3"/>
  <c r="J842" i="3" s="1"/>
  <c r="D841" i="6" s="1"/>
  <c r="J810" i="3"/>
  <c r="D809" i="6" s="1"/>
  <c r="G778" i="3"/>
  <c r="J778" i="3" s="1"/>
  <c r="D777" i="6" s="1"/>
  <c r="J746" i="3"/>
  <c r="D745" i="6" s="1"/>
  <c r="J682" i="3"/>
  <c r="D681" i="6" s="1"/>
  <c r="G650" i="3"/>
  <c r="J650" i="3" s="1"/>
  <c r="D649" i="6" s="1"/>
  <c r="G618" i="3"/>
  <c r="J618" i="3" s="1"/>
  <c r="D617" i="6" s="1"/>
  <c r="G586" i="3"/>
  <c r="J586" i="3" s="1"/>
  <c r="D585" i="6" s="1"/>
  <c r="G554" i="3"/>
  <c r="J554" i="3" s="1"/>
  <c r="D553" i="6" s="1"/>
  <c r="J522" i="3"/>
  <c r="D521" i="6" s="1"/>
  <c r="G490" i="3"/>
  <c r="J490" i="3" s="1"/>
  <c r="D489" i="6" s="1"/>
  <c r="G426" i="3"/>
  <c r="J426" i="3" s="1"/>
  <c r="D425" i="6" s="1"/>
  <c r="J394" i="3"/>
  <c r="D393" i="6" s="1"/>
  <c r="G362" i="3"/>
  <c r="J362" i="3" s="1"/>
  <c r="D361" i="6" s="1"/>
  <c r="F361" i="6" s="1"/>
  <c r="G330" i="3"/>
  <c r="J330" i="3" s="1"/>
  <c r="D329" i="6" s="1"/>
  <c r="J298" i="3"/>
  <c r="D297" i="6" s="1"/>
  <c r="G266" i="3"/>
  <c r="J266" i="3" s="1"/>
  <c r="D265" i="6" s="1"/>
  <c r="G202" i="3"/>
  <c r="J202" i="3" s="1"/>
  <c r="D201" i="6" s="1"/>
  <c r="G170" i="3"/>
  <c r="J170" i="3" s="1"/>
  <c r="D169" i="6" s="1"/>
  <c r="G138" i="3"/>
  <c r="J138" i="3" s="1"/>
  <c r="D137" i="6" s="1"/>
  <c r="J106" i="3"/>
  <c r="D105" i="6" s="1"/>
  <c r="J74" i="3"/>
  <c r="D73" i="6" s="1"/>
  <c r="G42" i="3"/>
  <c r="J42" i="3" s="1"/>
  <c r="D41" i="6" s="1"/>
  <c r="G2978" i="3"/>
  <c r="J2978" i="3" s="1"/>
  <c r="D2977" i="6" s="1"/>
  <c r="J2946" i="3"/>
  <c r="D2945" i="6" s="1"/>
  <c r="G2850" i="3"/>
  <c r="J2850" i="3" s="1"/>
  <c r="D2849" i="6" s="1"/>
  <c r="G2818" i="3"/>
  <c r="J2818" i="3" s="1"/>
  <c r="D2817" i="6" s="1"/>
  <c r="G2786" i="3"/>
  <c r="J2786" i="3" s="1"/>
  <c r="D2785" i="6" s="1"/>
  <c r="G2754" i="3"/>
  <c r="J2754" i="3" s="1"/>
  <c r="D2753" i="6" s="1"/>
  <c r="J2722" i="3"/>
  <c r="D2721" i="6" s="1"/>
  <c r="G2690" i="3"/>
  <c r="J2690" i="3" s="1"/>
  <c r="D2689" i="6" s="1"/>
  <c r="G2658" i="3"/>
  <c r="J2658" i="3" s="1"/>
  <c r="D2657" i="6" s="1"/>
  <c r="G2626" i="3"/>
  <c r="J2626" i="3" s="1"/>
  <c r="D2625" i="6" s="1"/>
  <c r="G2594" i="3"/>
  <c r="J2594" i="3" s="1"/>
  <c r="D2593" i="6" s="1"/>
  <c r="J2562" i="3"/>
  <c r="D2561" i="6" s="1"/>
  <c r="G2530" i="3"/>
  <c r="J2530" i="3" s="1"/>
  <c r="D2529" i="6" s="1"/>
  <c r="G2498" i="3"/>
  <c r="J2498" i="3" s="1"/>
  <c r="D2497" i="6" s="1"/>
  <c r="G2434" i="3"/>
  <c r="J2434" i="3" s="1"/>
  <c r="D2433" i="6" s="1"/>
  <c r="G2402" i="3"/>
  <c r="J2402" i="3" s="1"/>
  <c r="D2401" i="6" s="1"/>
  <c r="G2370" i="3"/>
  <c r="J2370" i="3" s="1"/>
  <c r="D2369" i="6" s="1"/>
  <c r="G2627" i="3"/>
  <c r="J2627" i="3" s="1"/>
  <c r="D2626" i="6" s="1"/>
  <c r="J1160" i="3"/>
  <c r="D1159" i="6" s="1"/>
  <c r="J288" i="3"/>
  <c r="D287" i="6" s="1"/>
  <c r="G1449" i="3"/>
  <c r="J1449" i="3" s="1"/>
  <c r="D1448" i="6" s="1"/>
  <c r="G1417" i="3"/>
  <c r="J1417" i="3" s="1"/>
  <c r="D1416" i="6" s="1"/>
  <c r="G1353" i="3"/>
  <c r="J1353" i="3" s="1"/>
  <c r="D1352" i="6" s="1"/>
  <c r="G1321" i="3"/>
  <c r="J1321" i="3" s="1"/>
  <c r="D1320" i="6" s="1"/>
  <c r="G1289" i="3"/>
  <c r="J1289" i="3" s="1"/>
  <c r="D1288" i="6" s="1"/>
  <c r="G1225" i="3"/>
  <c r="J1225" i="3" s="1"/>
  <c r="D1224" i="6" s="1"/>
  <c r="J1193" i="3"/>
  <c r="D1192" i="6" s="1"/>
  <c r="G1129" i="3"/>
  <c r="J1129" i="3" s="1"/>
  <c r="D1128" i="6" s="1"/>
  <c r="G1097" i="3"/>
  <c r="J1097" i="3" s="1"/>
  <c r="D1096" i="6" s="1"/>
  <c r="G1065" i="3"/>
  <c r="J1065" i="3" s="1"/>
  <c r="D1064" i="6" s="1"/>
  <c r="G1033" i="3"/>
  <c r="J1033" i="3" s="1"/>
  <c r="D1032" i="6" s="1"/>
  <c r="G1001" i="3"/>
  <c r="J1001" i="3" s="1"/>
  <c r="D1000" i="6" s="1"/>
  <c r="J969" i="3"/>
  <c r="D968" i="6" s="1"/>
  <c r="G969" i="3"/>
  <c r="G905" i="3"/>
  <c r="J905" i="3" s="1"/>
  <c r="D904" i="6" s="1"/>
  <c r="J873" i="3"/>
  <c r="D872" i="6" s="1"/>
  <c r="G841" i="3"/>
  <c r="J841" i="3" s="1"/>
  <c r="D840" i="6" s="1"/>
  <c r="J809" i="3"/>
  <c r="D808" i="6" s="1"/>
  <c r="G745" i="3"/>
  <c r="J745" i="3" s="1"/>
  <c r="D744" i="6" s="1"/>
  <c r="J681" i="3"/>
  <c r="D680" i="6" s="1"/>
  <c r="G649" i="3"/>
  <c r="J649" i="3" s="1"/>
  <c r="D648" i="6" s="1"/>
  <c r="F648" i="6" s="1"/>
  <c r="J617" i="3"/>
  <c r="D616" i="6" s="1"/>
  <c r="G585" i="3"/>
  <c r="J585" i="3" s="1"/>
  <c r="D584" i="6" s="1"/>
  <c r="J553" i="3"/>
  <c r="D552" i="6" s="1"/>
  <c r="G553" i="3"/>
  <c r="G521" i="3"/>
  <c r="J521" i="3" s="1"/>
  <c r="D520" i="6" s="1"/>
  <c r="G489" i="3"/>
  <c r="J489" i="3" s="1"/>
  <c r="D488" i="6" s="1"/>
  <c r="G457" i="3"/>
  <c r="J457" i="3" s="1"/>
  <c r="D456" i="6" s="1"/>
  <c r="G425" i="3"/>
  <c r="J425" i="3" s="1"/>
  <c r="D424" i="6" s="1"/>
  <c r="G329" i="3"/>
  <c r="J329" i="3" s="1"/>
  <c r="D328" i="6" s="1"/>
  <c r="J297" i="3"/>
  <c r="D296" i="6" s="1"/>
  <c r="J265" i="3"/>
  <c r="D264" i="6" s="1"/>
  <c r="G201" i="3"/>
  <c r="J201" i="3" s="1"/>
  <c r="D200" i="6" s="1"/>
  <c r="J169" i="3"/>
  <c r="D168" i="6" s="1"/>
  <c r="G169" i="3"/>
  <c r="G137" i="3"/>
  <c r="J137" i="3" s="1"/>
  <c r="D136" i="6" s="1"/>
  <c r="J105" i="3"/>
  <c r="D104" i="6" s="1"/>
  <c r="G105" i="3"/>
  <c r="J73" i="3"/>
  <c r="D72" i="6" s="1"/>
  <c r="J41" i="3"/>
  <c r="D40" i="6" s="1"/>
  <c r="G41" i="3"/>
  <c r="G9" i="3"/>
  <c r="J9" i="3" s="1"/>
  <c r="D8" i="6" s="1"/>
  <c r="G2977" i="3"/>
  <c r="J2977" i="3" s="1"/>
  <c r="D2976" i="6" s="1"/>
  <c r="G2913" i="3"/>
  <c r="J2913" i="3" s="1"/>
  <c r="D2912" i="6" s="1"/>
  <c r="J2881" i="3"/>
  <c r="D2880" i="6" s="1"/>
  <c r="G2849" i="3"/>
  <c r="J2849" i="3" s="1"/>
  <c r="D2848" i="6" s="1"/>
  <c r="J2817" i="3"/>
  <c r="D2816" i="6" s="1"/>
  <c r="G2785" i="3"/>
  <c r="J2785" i="3" s="1"/>
  <c r="D2784" i="6" s="1"/>
  <c r="G2753" i="3"/>
  <c r="J2753" i="3" s="1"/>
  <c r="D2752" i="6" s="1"/>
  <c r="G2721" i="3"/>
  <c r="J2721" i="3" s="1"/>
  <c r="D2720" i="6" s="1"/>
  <c r="F2720" i="6" s="1"/>
  <c r="G2689" i="3"/>
  <c r="J2689" i="3" s="1"/>
  <c r="D2688" i="6" s="1"/>
  <c r="G2657" i="3"/>
  <c r="J2657" i="3" s="1"/>
  <c r="D2656" i="6" s="1"/>
  <c r="G875" i="3"/>
  <c r="J875" i="3" s="1"/>
  <c r="D874" i="6" s="1"/>
  <c r="G2466" i="3"/>
  <c r="J2466" i="3" s="1"/>
  <c r="D2465" i="6" s="1"/>
  <c r="G1448" i="3"/>
  <c r="J1448" i="3" s="1"/>
  <c r="D1447" i="6" s="1"/>
  <c r="G1416" i="3"/>
  <c r="J1416" i="3" s="1"/>
  <c r="D1415" i="6" s="1"/>
  <c r="G1352" i="3"/>
  <c r="J1352" i="3" s="1"/>
  <c r="D1351" i="6" s="1"/>
  <c r="J1320" i="3"/>
  <c r="D1319" i="6" s="1"/>
  <c r="G1320" i="3"/>
  <c r="G1288" i="3"/>
  <c r="J1288" i="3" s="1"/>
  <c r="D1287" i="6" s="1"/>
  <c r="J1224" i="3"/>
  <c r="D1223" i="6" s="1"/>
  <c r="J1192" i="3"/>
  <c r="D1191" i="6" s="1"/>
  <c r="G1128" i="3"/>
  <c r="J1128" i="3" s="1"/>
  <c r="D1127" i="6" s="1"/>
  <c r="G1096" i="3"/>
  <c r="J1096" i="3" s="1"/>
  <c r="D1095" i="6" s="1"/>
  <c r="G1064" i="3"/>
  <c r="J1064" i="3" s="1"/>
  <c r="D1063" i="6" s="1"/>
  <c r="G1032" i="3"/>
  <c r="J1032" i="3" s="1"/>
  <c r="D1031" i="6" s="1"/>
  <c r="G1000" i="3"/>
  <c r="J1000" i="3" s="1"/>
  <c r="D999" i="6" s="1"/>
  <c r="G968" i="3"/>
  <c r="J968" i="3" s="1"/>
  <c r="D967" i="6" s="1"/>
  <c r="G936" i="3"/>
  <c r="J936" i="3" s="1"/>
  <c r="D935" i="6" s="1"/>
  <c r="G904" i="3"/>
  <c r="J904" i="3" s="1"/>
  <c r="D903" i="6" s="1"/>
  <c r="G840" i="3"/>
  <c r="J840" i="3" s="1"/>
  <c r="D839" i="6" s="1"/>
  <c r="G808" i="3"/>
  <c r="J808" i="3" s="1"/>
  <c r="D807" i="6" s="1"/>
  <c r="J744" i="3"/>
  <c r="D743" i="6" s="1"/>
  <c r="G712" i="3"/>
  <c r="J712" i="3" s="1"/>
  <c r="D711" i="6" s="1"/>
  <c r="G648" i="3"/>
  <c r="J648" i="3" s="1"/>
  <c r="D647" i="6" s="1"/>
  <c r="G616" i="3"/>
  <c r="J616" i="3" s="1"/>
  <c r="D615" i="6" s="1"/>
  <c r="G584" i="3"/>
  <c r="J584" i="3" s="1"/>
  <c r="D583" i="6" s="1"/>
  <c r="G552" i="3"/>
  <c r="J552" i="3" s="1"/>
  <c r="D551" i="6" s="1"/>
  <c r="J520" i="3"/>
  <c r="D519" i="6" s="1"/>
  <c r="G488" i="3"/>
  <c r="J488" i="3" s="1"/>
  <c r="D487" i="6" s="1"/>
  <c r="G456" i="3"/>
  <c r="J456" i="3" s="1"/>
  <c r="D455" i="6" s="1"/>
  <c r="G424" i="3"/>
  <c r="J424" i="3" s="1"/>
  <c r="D423" i="6" s="1"/>
  <c r="G392" i="3"/>
  <c r="J392" i="3" s="1"/>
  <c r="D391" i="6" s="1"/>
  <c r="J360" i="3"/>
  <c r="D359" i="6" s="1"/>
  <c r="J328" i="3"/>
  <c r="G328" i="3"/>
  <c r="J296" i="3"/>
  <c r="D295" i="6" s="1"/>
  <c r="J264" i="3"/>
  <c r="D263" i="6" s="1"/>
  <c r="J232" i="3"/>
  <c r="D231" i="6" s="1"/>
  <c r="F231" i="6" s="1"/>
  <c r="G200" i="3"/>
  <c r="J200" i="3" s="1"/>
  <c r="D199" i="6" s="1"/>
  <c r="G168" i="3"/>
  <c r="J168" i="3" s="1"/>
  <c r="D167" i="6" s="1"/>
  <c r="J136" i="3"/>
  <c r="D135" i="6" s="1"/>
  <c r="G104" i="3"/>
  <c r="J104" i="3" s="1"/>
  <c r="D103" i="6" s="1"/>
  <c r="G72" i="3"/>
  <c r="J72" i="3" s="1"/>
  <c r="D71" i="6" s="1"/>
  <c r="G40" i="3"/>
  <c r="J40" i="3" s="1"/>
  <c r="D39" i="6" s="1"/>
  <c r="G8" i="3"/>
  <c r="J8" i="3" s="1"/>
  <c r="D7" i="6" s="1"/>
  <c r="G2976" i="3"/>
  <c r="J2976" i="3" s="1"/>
  <c r="D2975" i="6" s="1"/>
  <c r="G2944" i="3"/>
  <c r="J2944" i="3" s="1"/>
  <c r="D2943" i="6" s="1"/>
  <c r="G2912" i="3"/>
  <c r="J2912" i="3" s="1"/>
  <c r="D2911" i="6" s="1"/>
  <c r="J2880" i="3"/>
  <c r="D2879" i="6" s="1"/>
  <c r="G2848" i="3"/>
  <c r="J2848" i="3" s="1"/>
  <c r="D2847" i="6" s="1"/>
  <c r="J2816" i="3"/>
  <c r="D2815" i="6" s="1"/>
  <c r="J2784" i="3"/>
  <c r="D2783" i="6" s="1"/>
  <c r="G2784" i="3"/>
  <c r="G2752" i="3"/>
  <c r="J2752" i="3" s="1"/>
  <c r="D2751" i="6" s="1"/>
  <c r="G2720" i="3"/>
  <c r="J2720" i="3" s="1"/>
  <c r="D2719" i="6" s="1"/>
  <c r="G2688" i="3"/>
  <c r="J2688" i="3" s="1"/>
  <c r="D2687" i="6" s="1"/>
  <c r="G2656" i="3"/>
  <c r="J2656" i="3" s="1"/>
  <c r="D2655" i="6" s="1"/>
  <c r="G2624" i="3"/>
  <c r="J2624" i="3" s="1"/>
  <c r="D2623" i="6" s="1"/>
  <c r="G2592" i="3"/>
  <c r="J2592" i="3" s="1"/>
  <c r="D2591" i="6" s="1"/>
  <c r="J2560" i="3"/>
  <c r="D2559" i="6" s="1"/>
  <c r="G2528" i="3"/>
  <c r="J2528" i="3" s="1"/>
  <c r="D2527" i="6" s="1"/>
  <c r="G2496" i="3"/>
  <c r="J2496" i="3" s="1"/>
  <c r="D2495" i="6" s="1"/>
  <c r="G2432" i="3"/>
  <c r="J2432" i="3" s="1"/>
  <c r="D2431" i="6" s="1"/>
  <c r="J2400" i="3"/>
  <c r="D2399" i="6" s="1"/>
  <c r="J2368" i="3"/>
  <c r="D2367" i="6" s="1"/>
  <c r="G2368" i="3"/>
  <c r="G2336" i="3"/>
  <c r="J2336" i="3" s="1"/>
  <c r="D2335" i="6" s="1"/>
  <c r="G2304" i="3"/>
  <c r="J2304" i="3" s="1"/>
  <c r="D2303" i="6" s="1"/>
  <c r="G2272" i="3"/>
  <c r="J2272" i="3" s="1"/>
  <c r="D2271" i="6" s="1"/>
  <c r="J2240" i="3"/>
  <c r="D2239" i="6" s="1"/>
  <c r="G2208" i="3"/>
  <c r="J2208" i="3" s="1"/>
  <c r="D2207" i="6" s="1"/>
  <c r="G2176" i="3"/>
  <c r="J2176" i="3" s="1"/>
  <c r="D2175" i="6" s="1"/>
  <c r="J2144" i="3"/>
  <c r="D2143" i="6" s="1"/>
  <c r="G2144" i="3"/>
  <c r="G2112" i="3"/>
  <c r="J2112" i="3" s="1"/>
  <c r="D2111" i="6" s="1"/>
  <c r="G2080" i="3"/>
  <c r="J2080" i="3" s="1"/>
  <c r="D2079" i="6" s="1"/>
  <c r="G2048" i="3"/>
  <c r="J2048" i="3" s="1"/>
  <c r="D2047" i="6" s="1"/>
  <c r="G2016" i="3"/>
  <c r="J2016" i="3" s="1"/>
  <c r="D2015" i="6" s="1"/>
  <c r="G1984" i="3"/>
  <c r="J1984" i="3" s="1"/>
  <c r="D1983" i="6" s="1"/>
  <c r="F1983" i="6" s="1"/>
  <c r="G1952" i="3"/>
  <c r="J1952" i="3" s="1"/>
  <c r="D1951" i="6" s="1"/>
  <c r="J1920" i="3"/>
  <c r="D1919" i="6" s="1"/>
  <c r="G1888" i="3"/>
  <c r="J1888" i="3" s="1"/>
  <c r="D1887" i="6" s="1"/>
  <c r="G1856" i="3"/>
  <c r="J1856" i="3" s="1"/>
  <c r="D1855" i="6" s="1"/>
  <c r="G1824" i="3"/>
  <c r="J1824" i="3" s="1"/>
  <c r="D1823" i="6" s="1"/>
  <c r="J1792" i="3"/>
  <c r="D1791" i="6" s="1"/>
  <c r="G1760" i="3"/>
  <c r="J1760" i="3" s="1"/>
  <c r="D1759" i="6" s="1"/>
  <c r="G1728" i="3"/>
  <c r="J1728" i="3" s="1"/>
  <c r="D1727" i="6" s="1"/>
  <c r="G1696" i="3"/>
  <c r="J1696" i="3" s="1"/>
  <c r="D1695" i="6" s="1"/>
  <c r="G1664" i="3"/>
  <c r="J1664" i="3" s="1"/>
  <c r="D1663" i="6" s="1"/>
  <c r="G1632" i="3"/>
  <c r="J1632" i="3" s="1"/>
  <c r="D1631" i="6" s="1"/>
  <c r="G1600" i="3"/>
  <c r="J1600" i="3" s="1"/>
  <c r="D1599" i="6" s="1"/>
  <c r="G1568" i="3"/>
  <c r="J1568" i="3" s="1"/>
  <c r="D1567" i="6" s="1"/>
  <c r="G1536" i="3"/>
  <c r="J1536" i="3" s="1"/>
  <c r="D1535" i="6" s="1"/>
  <c r="J3604" i="3"/>
  <c r="D3603" i="6" s="1"/>
  <c r="G3572" i="3"/>
  <c r="J3572" i="3" s="1"/>
  <c r="D3571" i="6" s="1"/>
  <c r="G3540" i="3"/>
  <c r="J3540" i="3" s="1"/>
  <c r="D3539" i="6" s="1"/>
  <c r="P298" i="6" s="1"/>
  <c r="G3508" i="3"/>
  <c r="J3508" i="3" s="1"/>
  <c r="D3507" i="6" s="1"/>
  <c r="G3476" i="3"/>
  <c r="J3476" i="3" s="1"/>
  <c r="D3475" i="6" s="1"/>
  <c r="G3444" i="3"/>
  <c r="J3444" i="3" s="1"/>
  <c r="D3443" i="6" s="1"/>
  <c r="G3412" i="3"/>
  <c r="J3412" i="3" s="1"/>
  <c r="D3411" i="6" s="1"/>
  <c r="G3380" i="3"/>
  <c r="J3380" i="3" s="1"/>
  <c r="D3379" i="6" s="1"/>
  <c r="G3348" i="3"/>
  <c r="J3348" i="3" s="1"/>
  <c r="D3347" i="6" s="1"/>
  <c r="G3316" i="3"/>
  <c r="J3316" i="3" s="1"/>
  <c r="D3315" i="6" s="1"/>
  <c r="G3284" i="3"/>
  <c r="J3284" i="3" s="1"/>
  <c r="D3283" i="6" s="1"/>
  <c r="J3252" i="3"/>
  <c r="D3251" i="6" s="1"/>
  <c r="G3220" i="3"/>
  <c r="J3220" i="3" s="1"/>
  <c r="D3219" i="6" s="1"/>
  <c r="J3188" i="3"/>
  <c r="D3187" i="6" s="1"/>
  <c r="G3188" i="3"/>
  <c r="G3156" i="3"/>
  <c r="J3156" i="3" s="1"/>
  <c r="D3155" i="6" s="1"/>
  <c r="G3124" i="3"/>
  <c r="J3124" i="3" s="1"/>
  <c r="D3123" i="6" s="1"/>
  <c r="G3092" i="3"/>
  <c r="J3092" i="3" s="1"/>
  <c r="D3091" i="6" s="1"/>
  <c r="G3060" i="3"/>
  <c r="J3060" i="3" s="1"/>
  <c r="D3059" i="6" s="1"/>
  <c r="J3028" i="3"/>
  <c r="D3027" i="6" s="1"/>
  <c r="G874" i="3"/>
  <c r="J874" i="3" s="1"/>
  <c r="D873" i="6" s="1"/>
  <c r="J1158" i="3"/>
  <c r="J774" i="3"/>
  <c r="D773" i="6" s="1"/>
  <c r="G1287" i="3"/>
  <c r="J1287" i="3" s="1"/>
  <c r="D1286" i="6" s="1"/>
  <c r="G1255" i="3"/>
  <c r="J1255" i="3" s="1"/>
  <c r="D1254" i="6" s="1"/>
  <c r="G1223" i="3"/>
  <c r="J1223" i="3" s="1"/>
  <c r="D1222" i="6" s="1"/>
  <c r="J1191" i="3"/>
  <c r="D1190" i="6" s="1"/>
  <c r="G1127" i="3"/>
  <c r="J1127" i="3" s="1"/>
  <c r="D1126" i="6" s="1"/>
  <c r="J1095" i="3"/>
  <c r="D1094" i="6" s="1"/>
  <c r="G1063" i="3"/>
  <c r="J1063" i="3" s="1"/>
  <c r="D1062" i="6" s="1"/>
  <c r="G1031" i="3"/>
  <c r="J1031" i="3" s="1"/>
  <c r="D1030" i="6" s="1"/>
  <c r="G999" i="3"/>
  <c r="J999" i="3" s="1"/>
  <c r="D998" i="6" s="1"/>
  <c r="G967" i="3"/>
  <c r="J967" i="3" s="1"/>
  <c r="D966" i="6" s="1"/>
  <c r="F966" i="6" s="1"/>
  <c r="G935" i="3"/>
  <c r="J935" i="3" s="1"/>
  <c r="D934" i="6" s="1"/>
  <c r="G903" i="3"/>
  <c r="J903" i="3" s="1"/>
  <c r="D902" i="6" s="1"/>
  <c r="G871" i="3"/>
  <c r="J871" i="3" s="1"/>
  <c r="D870" i="6" s="1"/>
  <c r="J839" i="3"/>
  <c r="D838" i="6" s="1"/>
  <c r="J775" i="3"/>
  <c r="D774" i="6" s="1"/>
  <c r="J711" i="3"/>
  <c r="D710" i="6" s="1"/>
  <c r="G647" i="3"/>
  <c r="J647" i="3" s="1"/>
  <c r="D646" i="6" s="1"/>
  <c r="J615" i="3"/>
  <c r="D614" i="6" s="1"/>
  <c r="J583" i="3"/>
  <c r="D582" i="6" s="1"/>
  <c r="G551" i="3"/>
  <c r="J551" i="3" s="1"/>
  <c r="D550" i="6" s="1"/>
  <c r="J519" i="3"/>
  <c r="D518" i="6" s="1"/>
  <c r="G487" i="3"/>
  <c r="J487" i="3" s="1"/>
  <c r="D486" i="6" s="1"/>
  <c r="G455" i="3"/>
  <c r="J455" i="3" s="1"/>
  <c r="D454" i="6" s="1"/>
  <c r="G423" i="3"/>
  <c r="J423" i="3" s="1"/>
  <c r="D422" i="6" s="1"/>
  <c r="G391" i="3"/>
  <c r="J391" i="3" s="1"/>
  <c r="D390" i="6" s="1"/>
  <c r="J359" i="3"/>
  <c r="D358" i="6" s="1"/>
  <c r="J327" i="3"/>
  <c r="J295" i="3"/>
  <c r="D294" i="6" s="1"/>
  <c r="F294" i="6" s="1"/>
  <c r="G231" i="3"/>
  <c r="J231" i="3" s="1"/>
  <c r="D230" i="6" s="1"/>
  <c r="J199" i="3"/>
  <c r="D198" i="6" s="1"/>
  <c r="G167" i="3"/>
  <c r="J167" i="3" s="1"/>
  <c r="D166" i="6" s="1"/>
  <c r="G135" i="3"/>
  <c r="J135" i="3" s="1"/>
  <c r="D134" i="6" s="1"/>
  <c r="G103" i="3"/>
  <c r="J103" i="3" s="1"/>
  <c r="D102" i="6" s="1"/>
  <c r="J71" i="3"/>
  <c r="D70" i="6" s="1"/>
  <c r="G7" i="3"/>
  <c r="J7" i="3" s="1"/>
  <c r="D6" i="6" s="1"/>
  <c r="G2975" i="3"/>
  <c r="J2975" i="3" s="1"/>
  <c r="D2974" i="6" s="1"/>
  <c r="G2943" i="3"/>
  <c r="J2943" i="3"/>
  <c r="D2942" i="6" s="1"/>
  <c r="J2911" i="3"/>
  <c r="D2910" i="6" s="1"/>
  <c r="J2879" i="3"/>
  <c r="D2878" i="6" s="1"/>
  <c r="G2847" i="3"/>
  <c r="J2847" i="3" s="1"/>
  <c r="D2846" i="6" s="1"/>
  <c r="G2815" i="3"/>
  <c r="J2815" i="3" s="1"/>
  <c r="D2814" i="6" s="1"/>
  <c r="G2783" i="3"/>
  <c r="J2783" i="3" s="1"/>
  <c r="D2782" i="6" s="1"/>
  <c r="G2751" i="3"/>
  <c r="J2751" i="3" s="1"/>
  <c r="D2750" i="6" s="1"/>
  <c r="G2719" i="3"/>
  <c r="J2719" i="3" s="1"/>
  <c r="D2718" i="6" s="1"/>
  <c r="G2687" i="3"/>
  <c r="J2687" i="3" s="1"/>
  <c r="D2686" i="6" s="1"/>
  <c r="G2655" i="3"/>
  <c r="J2655" i="3" s="1"/>
  <c r="D2654" i="6" s="1"/>
  <c r="G2623" i="3"/>
  <c r="J2623" i="3" s="1"/>
  <c r="D2622" i="6" s="1"/>
  <c r="G2591" i="3"/>
  <c r="J2591" i="3" s="1"/>
  <c r="D2590" i="6" s="1"/>
  <c r="G2559" i="3"/>
  <c r="J2559" i="3" s="1"/>
  <c r="D2558" i="6" s="1"/>
  <c r="J2527" i="3"/>
  <c r="D2526" i="6" s="1"/>
  <c r="J2495" i="3"/>
  <c r="D2494" i="6" s="1"/>
  <c r="G2463" i="3"/>
  <c r="J2463" i="3" s="1"/>
  <c r="D2462" i="6" s="1"/>
  <c r="G2431" i="3"/>
  <c r="J2431" i="3" s="1"/>
  <c r="D2430" i="6" s="1"/>
  <c r="J2399" i="3"/>
  <c r="D2398" i="6" s="1"/>
  <c r="G2367" i="3"/>
  <c r="J2367" i="3" s="1"/>
  <c r="D2366" i="6" s="1"/>
  <c r="J2335" i="3"/>
  <c r="D2334" i="6" s="1"/>
  <c r="G2335" i="3"/>
  <c r="G2303" i="3"/>
  <c r="J2303" i="3" s="1"/>
  <c r="D2302" i="6" s="1"/>
  <c r="G2271" i="3"/>
  <c r="J2271" i="3" s="1"/>
  <c r="D2270" i="6" s="1"/>
  <c r="J2239" i="3"/>
  <c r="D2238" i="6" s="1"/>
  <c r="G2207" i="3"/>
  <c r="J2207" i="3" s="1"/>
  <c r="D2206" i="6" s="1"/>
  <c r="G2175" i="3"/>
  <c r="J2175" i="3" s="1"/>
  <c r="D2174" i="6" s="1"/>
  <c r="G2143" i="3"/>
  <c r="J2143" i="3" s="1"/>
  <c r="D2142" i="6" s="1"/>
  <c r="G2111" i="3"/>
  <c r="J2111" i="3" s="1"/>
  <c r="D2110" i="6" s="1"/>
  <c r="G2079" i="3"/>
  <c r="J2079" i="3" s="1"/>
  <c r="D2078" i="6" s="1"/>
  <c r="G2015" i="3"/>
  <c r="J2015" i="3" s="1"/>
  <c r="D2014" i="6" s="1"/>
  <c r="G1983" i="3"/>
  <c r="J1983" i="3" s="1"/>
  <c r="D1982" i="6" s="1"/>
  <c r="G1951" i="3"/>
  <c r="J1951" i="3" s="1"/>
  <c r="D1950" i="6" s="1"/>
  <c r="J1919" i="3"/>
  <c r="D1918" i="6" s="1"/>
  <c r="G1887" i="3"/>
  <c r="J1887" i="3" s="1"/>
  <c r="D1886" i="6" s="1"/>
  <c r="G1823" i="3"/>
  <c r="J1823" i="3" s="1"/>
  <c r="D1822" i="6" s="1"/>
  <c r="J1791" i="3"/>
  <c r="D1790" i="6" s="1"/>
  <c r="G1759" i="3"/>
  <c r="J1759" i="3" s="1"/>
  <c r="D1758" i="6" s="1"/>
  <c r="G1727" i="3"/>
  <c r="J1727" i="3" s="1"/>
  <c r="D1726" i="6" s="1"/>
  <c r="G1695" i="3"/>
  <c r="J1695" i="3" s="1"/>
  <c r="D1694" i="6" s="1"/>
  <c r="G1663" i="3"/>
  <c r="J1663" i="3" s="1"/>
  <c r="D1662" i="6" s="1"/>
  <c r="G1631" i="3"/>
  <c r="J1631" i="3" s="1"/>
  <c r="D1630" i="6" s="1"/>
  <c r="G1599" i="3"/>
  <c r="J1599" i="3" s="1"/>
  <c r="D1598" i="6" s="1"/>
  <c r="G1567" i="3"/>
  <c r="J1567" i="3" s="1"/>
  <c r="D1566" i="6" s="1"/>
  <c r="G1535" i="3"/>
  <c r="J1535" i="3" s="1"/>
  <c r="D1534" i="6" s="1"/>
  <c r="G3603" i="3"/>
  <c r="J3603" i="3" s="1"/>
  <c r="D3602" i="6" s="1"/>
  <c r="G3507" i="3"/>
  <c r="J3507" i="3" s="1"/>
  <c r="D3506" i="6" s="1"/>
  <c r="G3475" i="3"/>
  <c r="J3475" i="3" s="1"/>
  <c r="D3474" i="6" s="1"/>
  <c r="G3443" i="3"/>
  <c r="J3443" i="3" s="1"/>
  <c r="D3442" i="6" s="1"/>
  <c r="G3411" i="3"/>
  <c r="J3411" i="3" s="1"/>
  <c r="D3410" i="6" s="1"/>
  <c r="G3379" i="3"/>
  <c r="J3379" i="3" s="1"/>
  <c r="D3378" i="6" s="1"/>
  <c r="G3347" i="3"/>
  <c r="J3347" i="3" s="1"/>
  <c r="D3346" i="6" s="1"/>
  <c r="G3315" i="3"/>
  <c r="J3315" i="3" s="1"/>
  <c r="D3314" i="6" s="1"/>
  <c r="G3283" i="3"/>
  <c r="J3283" i="3" s="1"/>
  <c r="D3282" i="6" s="1"/>
  <c r="J3251" i="3"/>
  <c r="D3250" i="6" s="1"/>
  <c r="G3219" i="3"/>
  <c r="J3219" i="3" s="1"/>
  <c r="D3218" i="6" s="1"/>
  <c r="G3187" i="3"/>
  <c r="J3187" i="3" s="1"/>
  <c r="D3186" i="6" s="1"/>
  <c r="G3155" i="3"/>
  <c r="J3155" i="3" s="1"/>
  <c r="D3154" i="6" s="1"/>
  <c r="G3123" i="3"/>
  <c r="J3123" i="3" s="1"/>
  <c r="D3122" i="6" s="1"/>
  <c r="G3091" i="3"/>
  <c r="J3091" i="3" s="1"/>
  <c r="D3090" i="6" s="1"/>
  <c r="G3059" i="3"/>
  <c r="J3059" i="3" s="1"/>
  <c r="D3058" i="6" s="1"/>
  <c r="G3027" i="3"/>
  <c r="J3027" i="3" s="1"/>
  <c r="D3026" i="6" s="1"/>
  <c r="G873" i="3"/>
  <c r="G2464" i="3"/>
  <c r="J2464" i="3" s="1"/>
  <c r="D2463" i="6" s="1"/>
  <c r="J1446" i="3"/>
  <c r="D1445" i="6" s="1"/>
  <c r="J1414" i="3"/>
  <c r="D1413" i="6" s="1"/>
  <c r="J1382" i="3"/>
  <c r="D1381" i="6" s="1"/>
  <c r="G1350" i="3"/>
  <c r="J1350" i="3" s="1"/>
  <c r="D1349" i="6" s="1"/>
  <c r="J1318" i="3"/>
  <c r="D1317" i="6" s="1"/>
  <c r="G1286" i="3"/>
  <c r="J1286" i="3" s="1"/>
  <c r="D1285" i="6" s="1"/>
  <c r="G1254" i="3"/>
  <c r="J1254" i="3" s="1"/>
  <c r="D1253" i="6" s="1"/>
  <c r="G1222" i="3"/>
  <c r="J1222" i="3" s="1"/>
  <c r="D1221" i="6" s="1"/>
  <c r="G1190" i="3"/>
  <c r="J1190" i="3" s="1"/>
  <c r="D1189" i="6" s="1"/>
  <c r="G1126" i="3"/>
  <c r="J1126" i="3" s="1"/>
  <c r="D1125" i="6" s="1"/>
  <c r="G1094" i="3"/>
  <c r="J1094" i="3" s="1"/>
  <c r="D1093" i="6" s="1"/>
  <c r="G1062" i="3"/>
  <c r="J1062" i="3" s="1"/>
  <c r="D1061" i="6" s="1"/>
  <c r="G1030" i="3"/>
  <c r="J1030" i="3" s="1"/>
  <c r="D1029" i="6" s="1"/>
  <c r="G998" i="3"/>
  <c r="J998" i="3" s="1"/>
  <c r="D997" i="6" s="1"/>
  <c r="G966" i="3"/>
  <c r="J966" i="3" s="1"/>
  <c r="D965" i="6" s="1"/>
  <c r="G934" i="3"/>
  <c r="J934" i="3" s="1"/>
  <c r="D933" i="6" s="1"/>
  <c r="G902" i="3"/>
  <c r="J902" i="3" s="1"/>
  <c r="D901" i="6" s="1"/>
  <c r="G870" i="3"/>
  <c r="J870" i="3" s="1"/>
  <c r="D869" i="6" s="1"/>
  <c r="G838" i="3"/>
  <c r="J838" i="3" s="1"/>
  <c r="D837" i="6" s="1"/>
  <c r="G806" i="3"/>
  <c r="J806" i="3" s="1"/>
  <c r="D805" i="6" s="1"/>
  <c r="G742" i="3"/>
  <c r="J742" i="3" s="1"/>
  <c r="D741" i="6" s="1"/>
  <c r="G710" i="3"/>
  <c r="J710" i="3" s="1"/>
  <c r="D709" i="6" s="1"/>
  <c r="G678" i="3"/>
  <c r="J678" i="3" s="1"/>
  <c r="D677" i="6" s="1"/>
  <c r="G646" i="3"/>
  <c r="J646" i="3" s="1"/>
  <c r="D645" i="6" s="1"/>
  <c r="G614" i="3"/>
  <c r="J614" i="3" s="1"/>
  <c r="D613" i="6" s="1"/>
  <c r="G582" i="3"/>
  <c r="J582" i="3" s="1"/>
  <c r="D581" i="6" s="1"/>
  <c r="F581" i="6" s="1"/>
  <c r="G550" i="3"/>
  <c r="J550" i="3" s="1"/>
  <c r="D549" i="6" s="1"/>
  <c r="G518" i="3"/>
  <c r="J518" i="3" s="1"/>
  <c r="D517" i="6" s="1"/>
  <c r="G486" i="3"/>
  <c r="J486" i="3" s="1"/>
  <c r="D485" i="6" s="1"/>
  <c r="G454" i="3"/>
  <c r="J454" i="3" s="1"/>
  <c r="D453" i="6" s="1"/>
  <c r="G422" i="3"/>
  <c r="J422" i="3" s="1"/>
  <c r="D421" i="6" s="1"/>
  <c r="G390" i="3"/>
  <c r="J390" i="3" s="1"/>
  <c r="D389" i="6" s="1"/>
  <c r="G358" i="3"/>
  <c r="J358" i="3" s="1"/>
  <c r="D357" i="6" s="1"/>
  <c r="G326" i="3"/>
  <c r="J326" i="3" s="1"/>
  <c r="G294" i="3"/>
  <c r="J294" i="3" s="1"/>
  <c r="D293" i="6" s="1"/>
  <c r="G262" i="3"/>
  <c r="J262" i="3" s="1"/>
  <c r="D261" i="6" s="1"/>
  <c r="G230" i="3"/>
  <c r="J230" i="3" s="1"/>
  <c r="D229" i="6" s="1"/>
  <c r="F229" i="6" s="1"/>
  <c r="G198" i="3"/>
  <c r="J198" i="3" s="1"/>
  <c r="D197" i="6" s="1"/>
  <c r="G166" i="3"/>
  <c r="J166" i="3" s="1"/>
  <c r="D165" i="6" s="1"/>
  <c r="G134" i="3"/>
  <c r="J134" i="3" s="1"/>
  <c r="D133" i="6" s="1"/>
  <c r="G102" i="3"/>
  <c r="J102" i="3"/>
  <c r="D101" i="6" s="1"/>
  <c r="G70" i="3"/>
  <c r="J70" i="3" s="1"/>
  <c r="D69" i="6" s="1"/>
  <c r="G38" i="3"/>
  <c r="J38" i="3" s="1"/>
  <c r="D37" i="6" s="1"/>
  <c r="G6" i="3"/>
  <c r="J6" i="3" s="1"/>
  <c r="D5" i="6" s="1"/>
  <c r="J2974" i="3"/>
  <c r="D2973" i="6" s="1"/>
  <c r="F2973" i="6" s="1"/>
  <c r="G2974" i="3"/>
  <c r="G2942" i="3"/>
  <c r="J2942" i="3" s="1"/>
  <c r="D2941" i="6" s="1"/>
  <c r="J2910" i="3"/>
  <c r="D2909" i="6" s="1"/>
  <c r="G2910" i="3"/>
  <c r="G2878" i="3"/>
  <c r="J2878" i="3" s="1"/>
  <c r="D2877" i="6" s="1"/>
  <c r="G2846" i="3"/>
  <c r="J2846" i="3" s="1"/>
  <c r="D2845" i="6" s="1"/>
  <c r="G2814" i="3"/>
  <c r="J2814" i="3" s="1"/>
  <c r="D2813" i="6" s="1"/>
  <c r="G2782" i="3"/>
  <c r="J2782" i="3" s="1"/>
  <c r="D2781" i="6" s="1"/>
  <c r="G2750" i="3"/>
  <c r="J2750" i="3" s="1"/>
  <c r="D2749" i="6" s="1"/>
  <c r="F2749" i="6" s="1"/>
  <c r="G2718" i="3"/>
  <c r="J2718" i="3" s="1"/>
  <c r="D2717" i="6" s="1"/>
  <c r="G2654" i="3"/>
  <c r="J2654" i="3" s="1"/>
  <c r="D2653" i="6" s="1"/>
  <c r="G2590" i="3"/>
  <c r="J2590" i="3" s="1"/>
  <c r="D2589" i="6" s="1"/>
  <c r="G2558" i="3"/>
  <c r="J2558" i="3" s="1"/>
  <c r="D2557" i="6" s="1"/>
  <c r="G2526" i="3"/>
  <c r="J2526" i="3" s="1"/>
  <c r="D2525" i="6" s="1"/>
  <c r="G2494" i="3"/>
  <c r="J2494" i="3" s="1"/>
  <c r="D2493" i="6" s="1"/>
  <c r="G2462" i="3"/>
  <c r="J2462" i="3" s="1"/>
  <c r="D2461" i="6" s="1"/>
  <c r="G2430" i="3"/>
  <c r="J2430" i="3" s="1"/>
  <c r="D2429" i="6" s="1"/>
  <c r="G2398" i="3"/>
  <c r="J2398" i="3" s="1"/>
  <c r="D2397" i="6" s="1"/>
  <c r="G2366" i="3"/>
  <c r="J2366" i="3" s="1"/>
  <c r="D2365" i="6" s="1"/>
  <c r="G2334" i="3"/>
  <c r="J2334" i="3" s="1"/>
  <c r="D2333" i="6" s="1"/>
  <c r="G2302" i="3"/>
  <c r="J2302" i="3" s="1"/>
  <c r="D2301" i="6" s="1"/>
  <c r="G2270" i="3"/>
  <c r="J2270" i="3" s="1"/>
  <c r="D2269" i="6" s="1"/>
  <c r="G2238" i="3"/>
  <c r="J2238" i="3" s="1"/>
  <c r="D2237" i="6" s="1"/>
  <c r="G2206" i="3"/>
  <c r="J2206" i="3" s="1"/>
  <c r="D2205" i="6" s="1"/>
  <c r="G2174" i="3"/>
  <c r="J2174" i="3" s="1"/>
  <c r="D2173" i="6" s="1"/>
  <c r="J2142" i="3"/>
  <c r="D2141" i="6" s="1"/>
  <c r="G2110" i="3"/>
  <c r="J2110" i="3" s="1"/>
  <c r="D2109" i="6" s="1"/>
  <c r="J2014" i="3"/>
  <c r="D2013" i="6" s="1"/>
  <c r="G1982" i="3"/>
  <c r="J1982" i="3" s="1"/>
  <c r="D1981" i="6" s="1"/>
  <c r="G1950" i="3"/>
  <c r="J1950" i="3" s="1"/>
  <c r="D1949" i="6" s="1"/>
  <c r="G1918" i="3"/>
  <c r="J1918" i="3" s="1"/>
  <c r="D1917" i="6" s="1"/>
  <c r="G1886" i="3"/>
  <c r="J1886" i="3" s="1"/>
  <c r="D1885" i="6" s="1"/>
  <c r="G1854" i="3"/>
  <c r="J1854" i="3" s="1"/>
  <c r="D1853" i="6" s="1"/>
  <c r="G1822" i="3"/>
  <c r="J1822" i="3" s="1"/>
  <c r="D1821" i="6" s="1"/>
  <c r="G1790" i="3"/>
  <c r="J1790" i="3" s="1"/>
  <c r="D1789" i="6" s="1"/>
  <c r="G1758" i="3"/>
  <c r="J1758" i="3" s="1"/>
  <c r="D1757" i="6" s="1"/>
  <c r="F1757" i="6" s="1"/>
  <c r="G1726" i="3"/>
  <c r="J1726" i="3" s="1"/>
  <c r="D1725" i="6" s="1"/>
  <c r="G1694" i="3"/>
  <c r="J1694" i="3" s="1"/>
  <c r="D1693" i="6" s="1"/>
  <c r="F1693" i="6" s="1"/>
  <c r="G1662" i="3"/>
  <c r="J1662" i="3" s="1"/>
  <c r="D1661" i="6" s="1"/>
  <c r="G1630" i="3"/>
  <c r="J1630" i="3" s="1"/>
  <c r="D1629" i="6" s="1"/>
  <c r="G1598" i="3"/>
  <c r="J1598" i="3" s="1"/>
  <c r="D1597" i="6" s="1"/>
  <c r="G1566" i="3"/>
  <c r="J1566" i="3" s="1"/>
  <c r="D1565" i="6" s="1"/>
  <c r="G1534" i="3"/>
  <c r="J1534" i="3" s="1"/>
  <c r="D1533" i="6" s="1"/>
  <c r="G3602" i="3"/>
  <c r="J3602" i="3" s="1"/>
  <c r="D3601" i="6" s="1"/>
  <c r="G3570" i="3"/>
  <c r="J3570" i="3" s="1"/>
  <c r="D3569" i="6" s="1"/>
  <c r="G3538" i="3"/>
  <c r="J3538" i="3" s="1"/>
  <c r="D3537" i="6" s="1"/>
  <c r="G3506" i="3"/>
  <c r="J3506" i="3" s="1"/>
  <c r="D3505" i="6" s="1"/>
  <c r="J3474" i="3"/>
  <c r="D3473" i="6" s="1"/>
  <c r="G3442" i="3"/>
  <c r="J3442" i="3" s="1"/>
  <c r="D3441" i="6" s="1"/>
  <c r="G3410" i="3"/>
  <c r="J3410" i="3" s="1"/>
  <c r="D3409" i="6" s="1"/>
  <c r="G3378" i="3"/>
  <c r="J3378" i="3" s="1"/>
  <c r="D3377" i="6" s="1"/>
  <c r="J3346" i="3"/>
  <c r="D3345" i="6" s="1"/>
  <c r="G3314" i="3"/>
  <c r="J3314" i="3" s="1"/>
  <c r="D3313" i="6" s="1"/>
  <c r="G3282" i="3"/>
  <c r="J3282" i="3" s="1"/>
  <c r="D3281" i="6" s="1"/>
  <c r="J3250" i="3"/>
  <c r="D3249" i="6" s="1"/>
  <c r="G3218" i="3"/>
  <c r="J3218" i="3" s="1"/>
  <c r="D3217" i="6" s="1"/>
  <c r="G3186" i="3"/>
  <c r="J3186" i="3" s="1"/>
  <c r="D3185" i="6" s="1"/>
  <c r="G3154" i="3"/>
  <c r="J3154" i="3" s="1"/>
  <c r="D3153" i="6" s="1"/>
  <c r="G3122" i="3"/>
  <c r="J3122" i="3" s="1"/>
  <c r="D3121" i="6" s="1"/>
  <c r="F3121" i="6" s="1"/>
  <c r="G3090" i="3"/>
  <c r="J3090" i="3" s="1"/>
  <c r="D3089" i="6" s="1"/>
  <c r="G3058" i="3"/>
  <c r="J3058" i="3" s="1"/>
  <c r="D3057" i="6" s="1"/>
  <c r="G3026" i="3"/>
  <c r="J3026" i="3" s="1"/>
  <c r="D3025" i="6" s="1"/>
  <c r="G1483" i="3"/>
  <c r="J1483" i="3" s="1"/>
  <c r="D1482" i="6" s="1"/>
  <c r="G1318" i="3"/>
  <c r="G938" i="3"/>
  <c r="J938" i="3" s="1"/>
  <c r="D937" i="6" s="1"/>
  <c r="G872" i="3"/>
  <c r="J872" i="3" s="1"/>
  <c r="D871" i="6" s="1"/>
  <c r="G715" i="3"/>
  <c r="J715" i="3" s="1"/>
  <c r="D714" i="6" s="1"/>
  <c r="G234" i="3"/>
  <c r="J234" i="3" s="1"/>
  <c r="D233" i="6" s="1"/>
  <c r="G2078" i="3"/>
  <c r="J2078" i="3" s="1"/>
  <c r="D2077" i="6" s="1"/>
  <c r="J1395" i="3"/>
  <c r="D1394" i="6" s="1"/>
  <c r="J10" i="3"/>
  <c r="D9" i="6" s="1"/>
  <c r="J3539" i="3"/>
  <c r="D3538" i="6" s="1"/>
  <c r="G1477" i="3"/>
  <c r="J1477" i="3" s="1"/>
  <c r="D1476" i="6" s="1"/>
  <c r="J1445" i="3"/>
  <c r="D1444" i="6" s="1"/>
  <c r="J1413" i="3"/>
  <c r="D1412" i="6" s="1"/>
  <c r="J1381" i="3"/>
  <c r="D1380" i="6" s="1"/>
  <c r="G1349" i="3"/>
  <c r="J1349" i="3" s="1"/>
  <c r="D1348" i="6" s="1"/>
  <c r="G1285" i="3"/>
  <c r="J1285" i="3" s="1"/>
  <c r="D1284" i="6" s="1"/>
  <c r="G1253" i="3"/>
  <c r="J1253" i="3" s="1"/>
  <c r="D1252" i="6" s="1"/>
  <c r="G1221" i="3"/>
  <c r="J1221" i="3" s="1"/>
  <c r="D1220" i="6" s="1"/>
  <c r="G1189" i="3"/>
  <c r="J1189" i="3" s="1"/>
  <c r="D1188" i="6" s="1"/>
  <c r="G1125" i="3"/>
  <c r="J1125" i="3" s="1"/>
  <c r="D1124" i="6" s="1"/>
  <c r="G1093" i="3"/>
  <c r="J1093" i="3" s="1"/>
  <c r="D1092" i="6" s="1"/>
  <c r="J1061" i="3"/>
  <c r="D1060" i="6" s="1"/>
  <c r="G1029" i="3"/>
  <c r="J1029" i="3" s="1"/>
  <c r="D1028" i="6" s="1"/>
  <c r="G997" i="3"/>
  <c r="J997" i="3" s="1"/>
  <c r="D996" i="6" s="1"/>
  <c r="G965" i="3"/>
  <c r="J965" i="3" s="1"/>
  <c r="D964" i="6" s="1"/>
  <c r="J933" i="3"/>
  <c r="D932" i="6" s="1"/>
  <c r="G933" i="3"/>
  <c r="G901" i="3"/>
  <c r="J901" i="3" s="1"/>
  <c r="D900" i="6" s="1"/>
  <c r="J837" i="3"/>
  <c r="D836" i="6" s="1"/>
  <c r="G805" i="3"/>
  <c r="J805" i="3" s="1"/>
  <c r="D804" i="6" s="1"/>
  <c r="G741" i="3"/>
  <c r="J741" i="3" s="1"/>
  <c r="D740" i="6" s="1"/>
  <c r="J709" i="3"/>
  <c r="D708" i="6" s="1"/>
  <c r="J677" i="3"/>
  <c r="D676" i="6" s="1"/>
  <c r="G645" i="3"/>
  <c r="J645" i="3" s="1"/>
  <c r="D644" i="6" s="1"/>
  <c r="J613" i="3"/>
  <c r="D612" i="6" s="1"/>
  <c r="J581" i="3"/>
  <c r="D580" i="6" s="1"/>
  <c r="G549" i="3"/>
  <c r="J549" i="3" s="1"/>
  <c r="D548" i="6" s="1"/>
  <c r="F548" i="6" s="1"/>
  <c r="G517" i="3"/>
  <c r="J517" i="3" s="1"/>
  <c r="D516" i="6" s="1"/>
  <c r="G485" i="3"/>
  <c r="J485" i="3" s="1"/>
  <c r="D484" i="6" s="1"/>
  <c r="J453" i="3"/>
  <c r="D452" i="6" s="1"/>
  <c r="G421" i="3"/>
  <c r="J421" i="3" s="1"/>
  <c r="D420" i="6" s="1"/>
  <c r="G389" i="3"/>
  <c r="J389" i="3" s="1"/>
  <c r="D388" i="6" s="1"/>
  <c r="J357" i="3"/>
  <c r="D356" i="6" s="1"/>
  <c r="J325" i="3"/>
  <c r="D324" i="6" s="1"/>
  <c r="J293" i="3"/>
  <c r="D292" i="6" s="1"/>
  <c r="J261" i="3"/>
  <c r="D260" i="6" s="1"/>
  <c r="G229" i="3"/>
  <c r="J229" i="3" s="1"/>
  <c r="D228" i="6" s="1"/>
  <c r="J197" i="3"/>
  <c r="D196" i="6" s="1"/>
  <c r="G165" i="3"/>
  <c r="J165" i="3" s="1"/>
  <c r="D164" i="6" s="1"/>
  <c r="G101" i="3"/>
  <c r="J101" i="3" s="1"/>
  <c r="D100" i="6" s="1"/>
  <c r="J69" i="3"/>
  <c r="D68" i="6" s="1"/>
  <c r="J37" i="3"/>
  <c r="D36" i="6" s="1"/>
  <c r="J5" i="3"/>
  <c r="D4" i="6" s="1"/>
  <c r="G2973" i="3"/>
  <c r="J2973" i="3" s="1"/>
  <c r="D2972" i="6" s="1"/>
  <c r="G2941" i="3"/>
  <c r="J2941" i="3" s="1"/>
  <c r="D2940" i="6" s="1"/>
  <c r="J2909" i="3"/>
  <c r="D2908" i="6" s="1"/>
  <c r="J2877" i="3"/>
  <c r="D2876" i="6" s="1"/>
  <c r="G2845" i="3"/>
  <c r="J2845" i="3" s="1"/>
  <c r="D2844" i="6" s="1"/>
  <c r="G2813" i="3"/>
  <c r="J2813" i="3" s="1"/>
  <c r="D2812" i="6" s="1"/>
  <c r="G2781" i="3"/>
  <c r="J2781" i="3" s="1"/>
  <c r="D2780" i="6" s="1"/>
  <c r="G2717" i="3"/>
  <c r="J2717" i="3" s="1"/>
  <c r="D2716" i="6" s="1"/>
  <c r="G2685" i="3"/>
  <c r="J2685" i="3" s="1"/>
  <c r="D2684" i="6" s="1"/>
  <c r="G2653" i="3"/>
  <c r="J2653" i="3" s="1"/>
  <c r="D2652" i="6" s="1"/>
  <c r="G1482" i="3"/>
  <c r="J1482" i="3" s="1"/>
  <c r="D1481" i="6" s="1"/>
  <c r="G1317" i="3"/>
  <c r="J1317" i="3" s="1"/>
  <c r="D1316" i="6" s="1"/>
  <c r="G937" i="3"/>
  <c r="J937" i="3" s="1"/>
  <c r="D936" i="6" s="1"/>
  <c r="G869" i="3"/>
  <c r="J869" i="3" s="1"/>
  <c r="D868" i="6" s="1"/>
  <c r="G714" i="3"/>
  <c r="J714" i="3" s="1"/>
  <c r="D713" i="6" s="1"/>
  <c r="G233" i="3"/>
  <c r="J233" i="3" s="1"/>
  <c r="D232" i="6" s="1"/>
  <c r="G2595" i="3"/>
  <c r="J2595" i="3" s="1"/>
  <c r="D2594" i="6" s="1"/>
  <c r="G1855" i="3"/>
  <c r="J1855" i="3" s="1"/>
  <c r="D1854" i="6" s="1"/>
  <c r="J2936" i="3"/>
  <c r="D2935" i="6" s="1"/>
  <c r="J1444" i="3"/>
  <c r="D1443" i="6" s="1"/>
  <c r="J1412" i="3"/>
  <c r="D1411" i="6" s="1"/>
  <c r="J1380" i="3"/>
  <c r="D1379" i="6" s="1"/>
  <c r="J1348" i="3"/>
  <c r="D1347" i="6" s="1"/>
  <c r="J1284" i="3"/>
  <c r="D1283" i="6" s="1"/>
  <c r="G1284" i="3"/>
  <c r="J1252" i="3"/>
  <c r="D1251" i="6" s="1"/>
  <c r="G1220" i="3"/>
  <c r="J1220" i="3" s="1"/>
  <c r="D1219" i="6" s="1"/>
  <c r="G1188" i="3"/>
  <c r="J1188" i="3" s="1"/>
  <c r="D1187" i="6" s="1"/>
  <c r="G1156" i="3"/>
  <c r="J1156" i="3" s="1"/>
  <c r="D1155" i="6" s="1"/>
  <c r="J1124" i="3"/>
  <c r="D1123" i="6" s="1"/>
  <c r="J1092" i="3"/>
  <c r="D1091" i="6" s="1"/>
  <c r="G1060" i="3"/>
  <c r="J1060" i="3"/>
  <c r="D1059" i="6" s="1"/>
  <c r="G1028" i="3"/>
  <c r="J1028" i="3" s="1"/>
  <c r="D1027" i="6" s="1"/>
  <c r="G996" i="3"/>
  <c r="J996" i="3" s="1"/>
  <c r="D995" i="6" s="1"/>
  <c r="G964" i="3"/>
  <c r="J964" i="3" s="1"/>
  <c r="D963" i="6" s="1"/>
  <c r="G932" i="3"/>
  <c r="J932" i="3" s="1"/>
  <c r="D931" i="6" s="1"/>
  <c r="G900" i="3"/>
  <c r="J900" i="3" s="1"/>
  <c r="D899" i="6" s="1"/>
  <c r="G868" i="3"/>
  <c r="J868" i="3" s="1"/>
  <c r="D867" i="6" s="1"/>
  <c r="J836" i="3"/>
  <c r="D835" i="6" s="1"/>
  <c r="G804" i="3"/>
  <c r="J804" i="3" s="1"/>
  <c r="D803" i="6" s="1"/>
  <c r="J772" i="3"/>
  <c r="D771" i="6" s="1"/>
  <c r="G740" i="3"/>
  <c r="J740" i="3" s="1"/>
  <c r="D739" i="6" s="1"/>
  <c r="J676" i="3"/>
  <c r="D675" i="6" s="1"/>
  <c r="J644" i="3"/>
  <c r="D643" i="6" s="1"/>
  <c r="G612" i="3"/>
  <c r="J612" i="3" s="1"/>
  <c r="D611" i="6" s="1"/>
  <c r="J580" i="3"/>
  <c r="D579" i="6" s="1"/>
  <c r="G548" i="3"/>
  <c r="J548" i="3" s="1"/>
  <c r="D547" i="6" s="1"/>
  <c r="G516" i="3"/>
  <c r="J516" i="3" s="1"/>
  <c r="D515" i="6" s="1"/>
  <c r="G484" i="3"/>
  <c r="J484" i="3" s="1"/>
  <c r="D483" i="6" s="1"/>
  <c r="G452" i="3"/>
  <c r="J452" i="3" s="1"/>
  <c r="D451" i="6" s="1"/>
  <c r="G388" i="3"/>
  <c r="J388" i="3" s="1"/>
  <c r="D387" i="6" s="1"/>
  <c r="G356" i="3"/>
  <c r="J356" i="3" s="1"/>
  <c r="D355" i="6" s="1"/>
  <c r="J324" i="3"/>
  <c r="D323" i="6" s="1"/>
  <c r="G292" i="3"/>
  <c r="J292" i="3" s="1"/>
  <c r="D291" i="6" s="1"/>
  <c r="J260" i="3"/>
  <c r="D259" i="6" s="1"/>
  <c r="G228" i="3"/>
  <c r="J228" i="3" s="1"/>
  <c r="D227" i="6" s="1"/>
  <c r="J196" i="3"/>
  <c r="D195" i="6" s="1"/>
  <c r="G164" i="3"/>
  <c r="J164" i="3" s="1"/>
  <c r="D163" i="6" s="1"/>
  <c r="G100" i="3"/>
  <c r="J100" i="3" s="1"/>
  <c r="D99" i="6" s="1"/>
  <c r="J68" i="3"/>
  <c r="D67" i="6" s="1"/>
  <c r="J36" i="3"/>
  <c r="D35" i="6" s="1"/>
  <c r="J3004" i="3"/>
  <c r="D3003" i="6" s="1"/>
  <c r="J2972" i="3"/>
  <c r="D2971" i="6" s="1"/>
  <c r="G2940" i="3"/>
  <c r="J2940" i="3" s="1"/>
  <c r="D2939" i="6" s="1"/>
  <c r="J2908" i="3"/>
  <c r="D2907" i="6" s="1"/>
  <c r="J2876" i="3"/>
  <c r="D2875" i="6" s="1"/>
  <c r="G2844" i="3"/>
  <c r="J2844" i="3" s="1"/>
  <c r="D2843" i="6" s="1"/>
  <c r="J2812" i="3"/>
  <c r="D2811" i="6" s="1"/>
  <c r="G2812" i="3"/>
  <c r="G2780" i="3"/>
  <c r="J2780" i="3" s="1"/>
  <c r="D2779" i="6" s="1"/>
  <c r="G2748" i="3"/>
  <c r="J2748" i="3" s="1"/>
  <c r="D2747" i="6" s="1"/>
  <c r="G1481" i="3"/>
  <c r="J1481" i="3" s="1"/>
  <c r="D1480" i="6" s="1"/>
  <c r="G1316" i="3"/>
  <c r="J1316" i="3" s="1"/>
  <c r="D1315" i="6" s="1"/>
  <c r="G713" i="3"/>
  <c r="J713" i="3" s="1"/>
  <c r="D712" i="6" s="1"/>
  <c r="G232" i="3"/>
  <c r="G39" i="3"/>
  <c r="J39" i="3" s="1"/>
  <c r="D38" i="6" s="1"/>
  <c r="J1387" i="3"/>
  <c r="D1386" i="6" s="1"/>
  <c r="J1377" i="3"/>
  <c r="D1376" i="6" s="1"/>
  <c r="J1345" i="3"/>
  <c r="D1344" i="6" s="1"/>
  <c r="J1313" i="3"/>
  <c r="D1312" i="6" s="1"/>
  <c r="G1313" i="3"/>
  <c r="J1281" i="3"/>
  <c r="D1280" i="6" s="1"/>
  <c r="G1249" i="3"/>
  <c r="J1249" i="3" s="1"/>
  <c r="D1248" i="6" s="1"/>
  <c r="J1217" i="3"/>
  <c r="D1216" i="6" s="1"/>
  <c r="J1185" i="3"/>
  <c r="D1184" i="6" s="1"/>
  <c r="J1153" i="3"/>
  <c r="D1152" i="6" s="1"/>
  <c r="G1121" i="3"/>
  <c r="J1121" i="3" s="1"/>
  <c r="D1120" i="6" s="1"/>
  <c r="J1089" i="3"/>
  <c r="D1088" i="6" s="1"/>
  <c r="G1089" i="3"/>
  <c r="G1057" i="3"/>
  <c r="J1057" i="3" s="1"/>
  <c r="D1056" i="6" s="1"/>
  <c r="J1025" i="3"/>
  <c r="D1024" i="6" s="1"/>
  <c r="G993" i="3"/>
  <c r="J993" i="3" s="1"/>
  <c r="D992" i="6" s="1"/>
  <c r="G961" i="3"/>
  <c r="J961" i="3" s="1"/>
  <c r="D960" i="6" s="1"/>
  <c r="J929" i="3"/>
  <c r="D928" i="6" s="1"/>
  <c r="G897" i="3"/>
  <c r="J897" i="3" s="1"/>
  <c r="D896" i="6" s="1"/>
  <c r="G865" i="3"/>
  <c r="J865" i="3" s="1"/>
  <c r="D864" i="6" s="1"/>
  <c r="G833" i="3"/>
  <c r="J833" i="3" s="1"/>
  <c r="D832" i="6" s="1"/>
  <c r="G801" i="3"/>
  <c r="J801" i="3" s="1"/>
  <c r="D800" i="6" s="1"/>
  <c r="J769" i="3"/>
  <c r="D768" i="6" s="1"/>
  <c r="J737" i="3"/>
  <c r="D736" i="6" s="1"/>
  <c r="G705" i="3"/>
  <c r="J705" i="3" s="1"/>
  <c r="D704" i="6" s="1"/>
  <c r="J673" i="3"/>
  <c r="D672" i="6" s="1"/>
  <c r="G641" i="3"/>
  <c r="J641" i="3" s="1"/>
  <c r="D640" i="6" s="1"/>
  <c r="F640" i="6" s="1"/>
  <c r="J609" i="3"/>
  <c r="D608" i="6" s="1"/>
  <c r="J577" i="3"/>
  <c r="D576" i="6" s="1"/>
  <c r="G545" i="3"/>
  <c r="J545" i="3" s="1"/>
  <c r="D544" i="6" s="1"/>
  <c r="G513" i="3"/>
  <c r="J513" i="3" s="1"/>
  <c r="D512" i="6" s="1"/>
  <c r="G481" i="3"/>
  <c r="J481" i="3" s="1"/>
  <c r="D480" i="6" s="1"/>
  <c r="G449" i="3"/>
  <c r="J449" i="3" s="1"/>
  <c r="D448" i="6" s="1"/>
  <c r="G417" i="3"/>
  <c r="J417" i="3" s="1"/>
  <c r="D416" i="6" s="1"/>
  <c r="G385" i="3"/>
  <c r="J385" i="3" s="1"/>
  <c r="D384" i="6" s="1"/>
  <c r="G353" i="3"/>
  <c r="J353" i="3" s="1"/>
  <c r="D352" i="6" s="1"/>
  <c r="G321" i="3"/>
  <c r="J321" i="3" s="1"/>
  <c r="D320" i="6" s="1"/>
  <c r="G289" i="3"/>
  <c r="J289" i="3" s="1"/>
  <c r="D288" i="6" s="1"/>
  <c r="J257" i="3"/>
  <c r="D256" i="6" s="1"/>
  <c r="G225" i="3"/>
  <c r="J225" i="3" s="1"/>
  <c r="D224" i="6" s="1"/>
  <c r="J193" i="3"/>
  <c r="D192" i="6" s="1"/>
  <c r="J161" i="3"/>
  <c r="D160" i="6" s="1"/>
  <c r="G129" i="3"/>
  <c r="J129" i="3" s="1"/>
  <c r="D128" i="6" s="1"/>
  <c r="G97" i="3"/>
  <c r="J97" i="3" s="1"/>
  <c r="D96" i="6" s="1"/>
  <c r="G65" i="3"/>
  <c r="J65" i="3" s="1"/>
  <c r="D64" i="6" s="1"/>
  <c r="G33" i="3"/>
  <c r="J33" i="3" s="1"/>
  <c r="D32" i="6" s="1"/>
  <c r="G3001" i="3"/>
  <c r="J3001" i="3" s="1"/>
  <c r="D3000" i="6" s="1"/>
  <c r="G2969" i="3"/>
  <c r="J2969" i="3" s="1"/>
  <c r="D2968" i="6" s="1"/>
  <c r="F2968" i="6" s="1"/>
  <c r="G2937" i="3"/>
  <c r="J2937" i="3" s="1"/>
  <c r="D2936" i="6" s="1"/>
  <c r="J2905" i="3"/>
  <c r="D2904" i="6" s="1"/>
  <c r="G2905" i="3"/>
  <c r="G2873" i="3"/>
  <c r="J2873" i="3" s="1"/>
  <c r="D2872" i="6" s="1"/>
  <c r="G2841" i="3"/>
  <c r="J2841" i="3" s="1"/>
  <c r="D2840" i="6" s="1"/>
  <c r="G2809" i="3"/>
  <c r="J2809" i="3" s="1"/>
  <c r="D2808" i="6" s="1"/>
  <c r="G2777" i="3"/>
  <c r="J2777" i="3" s="1"/>
  <c r="D2776" i="6" s="1"/>
  <c r="G2745" i="3"/>
  <c r="J2745" i="3" s="1"/>
  <c r="D2744" i="6" s="1"/>
  <c r="G2713" i="3"/>
  <c r="J2713" i="3" s="1"/>
  <c r="D2712" i="6" s="1"/>
  <c r="G2681" i="3"/>
  <c r="J2681" i="3" s="1"/>
  <c r="D2680" i="6" s="1"/>
  <c r="J2649" i="3"/>
  <c r="D2648" i="6" s="1"/>
  <c r="G2617" i="3"/>
  <c r="J2617" i="3" s="1"/>
  <c r="D2616" i="6" s="1"/>
  <c r="G2585" i="3"/>
  <c r="J2585" i="3" s="1"/>
  <c r="D2584" i="6" s="1"/>
  <c r="G2553" i="3"/>
  <c r="J2553" i="3" s="1"/>
  <c r="D2552" i="6" s="1"/>
  <c r="J2521" i="3"/>
  <c r="D2520" i="6" s="1"/>
  <c r="G2521" i="3"/>
  <c r="G2489" i="3"/>
  <c r="J2489" i="3" s="1"/>
  <c r="D2488" i="6" s="1"/>
  <c r="J2457" i="3"/>
  <c r="D2456" i="6" s="1"/>
  <c r="G2425" i="3"/>
  <c r="J2425" i="3" s="1"/>
  <c r="D2424" i="6" s="1"/>
  <c r="G2393" i="3"/>
  <c r="J2393" i="3" s="1"/>
  <c r="D2392" i="6" s="1"/>
  <c r="G2361" i="3"/>
  <c r="J2361" i="3" s="1"/>
  <c r="D2360" i="6" s="1"/>
  <c r="G2329" i="3"/>
  <c r="J2329" i="3" s="1"/>
  <c r="D2328" i="6" s="1"/>
  <c r="G2297" i="3"/>
  <c r="J2297" i="3" s="1"/>
  <c r="D2296" i="6" s="1"/>
  <c r="G2265" i="3"/>
  <c r="J2265" i="3" s="1"/>
  <c r="D2264" i="6" s="1"/>
  <c r="J2233" i="3"/>
  <c r="D2232" i="6" s="1"/>
  <c r="G2233" i="3"/>
  <c r="G2201" i="3"/>
  <c r="J2201" i="3" s="1"/>
  <c r="D2200" i="6" s="1"/>
  <c r="G2169" i="3"/>
  <c r="J2169" i="3" s="1"/>
  <c r="D2168" i="6" s="1"/>
  <c r="G2137" i="3"/>
  <c r="J2137" i="3" s="1"/>
  <c r="D2136" i="6" s="1"/>
  <c r="G2105" i="3"/>
  <c r="J2105" i="3" s="1"/>
  <c r="D2104" i="6" s="1"/>
  <c r="J2073" i="3"/>
  <c r="D2072" i="6" s="1"/>
  <c r="G2041" i="3"/>
  <c r="J2041" i="3" s="1"/>
  <c r="D2040" i="6" s="1"/>
  <c r="G2009" i="3"/>
  <c r="J2009" i="3" s="1"/>
  <c r="D2008" i="6" s="1"/>
  <c r="J1977" i="3"/>
  <c r="D1976" i="6" s="1"/>
  <c r="G1945" i="3"/>
  <c r="J1945" i="3" s="1"/>
  <c r="D1944" i="6" s="1"/>
  <c r="G1913" i="3"/>
  <c r="J1913" i="3" s="1"/>
  <c r="D1912" i="6" s="1"/>
  <c r="G1881" i="3"/>
  <c r="J1881" i="3" s="1"/>
  <c r="D1880" i="6" s="1"/>
  <c r="G1849" i="3"/>
  <c r="J1849" i="3" s="1"/>
  <c r="D1848" i="6" s="1"/>
  <c r="G1785" i="3"/>
  <c r="J1785" i="3" s="1"/>
  <c r="D1784" i="6" s="1"/>
  <c r="F1784" i="6" s="1"/>
  <c r="G1753" i="3"/>
  <c r="J1753" i="3" s="1"/>
  <c r="D1752" i="6" s="1"/>
  <c r="G1721" i="3"/>
  <c r="J1721" i="3" s="1"/>
  <c r="D1720" i="6" s="1"/>
  <c r="G1689" i="3"/>
  <c r="J1689" i="3" s="1"/>
  <c r="D1688" i="6" s="1"/>
  <c r="J1657" i="3"/>
  <c r="D1656" i="6" s="1"/>
  <c r="G1625" i="3"/>
  <c r="J1625" i="3" s="1"/>
  <c r="D1624" i="6" s="1"/>
  <c r="J1593" i="3"/>
  <c r="D1592" i="6" s="1"/>
  <c r="G1561" i="3"/>
  <c r="J1561" i="3" s="1"/>
  <c r="D1560" i="6" s="1"/>
  <c r="G1529" i="3"/>
  <c r="J1529" i="3" s="1"/>
  <c r="D1528" i="6" s="1"/>
  <c r="G3597" i="3"/>
  <c r="J3597" i="3" s="1"/>
  <c r="D3596" i="6" s="1"/>
  <c r="G3565" i="3"/>
  <c r="J3565" i="3" s="1"/>
  <c r="D3564" i="6" s="1"/>
  <c r="G3533" i="3"/>
  <c r="J3533" i="3" s="1"/>
  <c r="D3532" i="6" s="1"/>
  <c r="G3501" i="3"/>
  <c r="J3501" i="3" s="1"/>
  <c r="D3500" i="6" s="1"/>
  <c r="G3469" i="3"/>
  <c r="J3469" i="3" s="1"/>
  <c r="D3468" i="6" s="1"/>
  <c r="J3437" i="3"/>
  <c r="D3436" i="6" s="1"/>
  <c r="G3437" i="3"/>
  <c r="G3405" i="3"/>
  <c r="J3405" i="3" s="1"/>
  <c r="D3404" i="6" s="1"/>
  <c r="G3373" i="3"/>
  <c r="J3373" i="3" s="1"/>
  <c r="D3372" i="6" s="1"/>
  <c r="G3341" i="3"/>
  <c r="J3341" i="3" s="1"/>
  <c r="D3340" i="6" s="1"/>
  <c r="G3309" i="3"/>
  <c r="J3309" i="3" s="1"/>
  <c r="D3308" i="6" s="1"/>
  <c r="G3277" i="3"/>
  <c r="J3277" i="3" s="1"/>
  <c r="D3276" i="6" s="1"/>
  <c r="J3245" i="3"/>
  <c r="D3244" i="6" s="1"/>
  <c r="G3213" i="3"/>
  <c r="J3213" i="3" s="1"/>
  <c r="D3212" i="6" s="1"/>
  <c r="J3181" i="3"/>
  <c r="D3180" i="6" s="1"/>
  <c r="G3149" i="3"/>
  <c r="J3149" i="3" s="1"/>
  <c r="D3148" i="6" s="1"/>
  <c r="J3117" i="3"/>
  <c r="D3116" i="6" s="1"/>
  <c r="G3085" i="3"/>
  <c r="J3085" i="3" s="1"/>
  <c r="D3084" i="6" s="1"/>
  <c r="G3053" i="3"/>
  <c r="J3053" i="3" s="1"/>
  <c r="D3052" i="6" s="1"/>
  <c r="J3021" i="3"/>
  <c r="D3020" i="6" s="1"/>
  <c r="G1478" i="3"/>
  <c r="J1478" i="3" s="1"/>
  <c r="D1477" i="6" s="1"/>
  <c r="G777" i="3"/>
  <c r="J777" i="3" s="1"/>
  <c r="D776" i="6" s="1"/>
  <c r="G708" i="3"/>
  <c r="J708" i="3" s="1"/>
  <c r="D707" i="6" s="1"/>
  <c r="G393" i="3"/>
  <c r="J393" i="3" s="1"/>
  <c r="D392" i="6" s="1"/>
  <c r="G133" i="3"/>
  <c r="J133" i="3" s="1"/>
  <c r="D132" i="6" s="1"/>
  <c r="G2945" i="3"/>
  <c r="J2945" i="3" s="1"/>
  <c r="D2944" i="6" s="1"/>
  <c r="G1817" i="3"/>
  <c r="J1817" i="3" s="1"/>
  <c r="D1816" i="6" s="1"/>
  <c r="J1385" i="3"/>
  <c r="D1384" i="6" s="1"/>
  <c r="F1384" i="6" s="1"/>
  <c r="J1376" i="3"/>
  <c r="D1375" i="6" s="1"/>
  <c r="J1344" i="3"/>
  <c r="D1343" i="6" s="1"/>
  <c r="J1312" i="3"/>
  <c r="D1311" i="6" s="1"/>
  <c r="J1280" i="3"/>
  <c r="D1279" i="6" s="1"/>
  <c r="G1248" i="3"/>
  <c r="J1248" i="3" s="1"/>
  <c r="D1247" i="6" s="1"/>
  <c r="J1216" i="3"/>
  <c r="D1215" i="6" s="1"/>
  <c r="G1184" i="3"/>
  <c r="J1184" i="3" s="1"/>
  <c r="D1183" i="6" s="1"/>
  <c r="J1152" i="3"/>
  <c r="D1151" i="6" s="1"/>
  <c r="J1120" i="3"/>
  <c r="D1119" i="6" s="1"/>
  <c r="G1088" i="3"/>
  <c r="J1088" i="3" s="1"/>
  <c r="D1087" i="6" s="1"/>
  <c r="G1056" i="3"/>
  <c r="J1056" i="3" s="1"/>
  <c r="D1055" i="6" s="1"/>
  <c r="G1024" i="3"/>
  <c r="J1024" i="3" s="1"/>
  <c r="D1023" i="6" s="1"/>
  <c r="F1023" i="6" s="1"/>
  <c r="G992" i="3"/>
  <c r="J992" i="3" s="1"/>
  <c r="D991" i="6" s="1"/>
  <c r="J960" i="3"/>
  <c r="D959" i="6" s="1"/>
  <c r="G928" i="3"/>
  <c r="J928" i="3" s="1"/>
  <c r="D927" i="6" s="1"/>
  <c r="J896" i="3"/>
  <c r="D895" i="6" s="1"/>
  <c r="G896" i="3"/>
  <c r="G864" i="3"/>
  <c r="J864" i="3" s="1"/>
  <c r="G832" i="3"/>
  <c r="J832" i="3" s="1"/>
  <c r="D831" i="6" s="1"/>
  <c r="G800" i="3"/>
  <c r="J800" i="3" s="1"/>
  <c r="D799" i="6" s="1"/>
  <c r="J768" i="3"/>
  <c r="D767" i="6" s="1"/>
  <c r="F767" i="6" s="1"/>
  <c r="J736" i="3"/>
  <c r="D735" i="6" s="1"/>
  <c r="G704" i="3"/>
  <c r="J704" i="3" s="1"/>
  <c r="D703" i="6" s="1"/>
  <c r="J672" i="3"/>
  <c r="D671" i="6" s="1"/>
  <c r="G640" i="3"/>
  <c r="J640" i="3" s="1"/>
  <c r="D639" i="6" s="1"/>
  <c r="J608" i="3"/>
  <c r="D607" i="6" s="1"/>
  <c r="J576" i="3"/>
  <c r="D575" i="6" s="1"/>
  <c r="J544" i="3"/>
  <c r="D543" i="6" s="1"/>
  <c r="F543" i="6" s="1"/>
  <c r="G544" i="3"/>
  <c r="G512" i="3"/>
  <c r="J512" i="3" s="1"/>
  <c r="D511" i="6" s="1"/>
  <c r="G480" i="3"/>
  <c r="J480" i="3" s="1"/>
  <c r="D479" i="6" s="1"/>
  <c r="G448" i="3"/>
  <c r="J448" i="3" s="1"/>
  <c r="D447" i="6" s="1"/>
  <c r="G384" i="3"/>
  <c r="J384" i="3" s="1"/>
  <c r="D383" i="6" s="1"/>
  <c r="G352" i="3"/>
  <c r="J352" i="3" s="1"/>
  <c r="D351" i="6" s="1"/>
  <c r="G320" i="3"/>
  <c r="J320" i="3" s="1"/>
  <c r="D319" i="6" s="1"/>
  <c r="J256" i="3"/>
  <c r="D255" i="6" s="1"/>
  <c r="G224" i="3"/>
  <c r="J224" i="3" s="1"/>
  <c r="D223" i="6" s="1"/>
  <c r="J192" i="3"/>
  <c r="D191" i="6" s="1"/>
  <c r="F191" i="6" s="1"/>
  <c r="J160" i="3"/>
  <c r="D159" i="6" s="1"/>
  <c r="G128" i="3"/>
  <c r="J128" i="3" s="1"/>
  <c r="D127" i="6" s="1"/>
  <c r="G96" i="3"/>
  <c r="J96" i="3" s="1"/>
  <c r="D95" i="6" s="1"/>
  <c r="G64" i="3"/>
  <c r="J64" i="3" s="1"/>
  <c r="D63" i="6" s="1"/>
  <c r="J32" i="3"/>
  <c r="D31" i="6" s="1"/>
  <c r="J3000" i="3"/>
  <c r="D2999" i="6" s="1"/>
  <c r="G2968" i="3"/>
  <c r="J2968" i="3" s="1"/>
  <c r="D2967" i="6" s="1"/>
  <c r="J2904" i="3"/>
  <c r="D2903" i="6" s="1"/>
  <c r="J2872" i="3"/>
  <c r="D2871" i="6" s="1"/>
  <c r="G2840" i="3"/>
  <c r="J2840" i="3" s="1"/>
  <c r="D2839" i="6" s="1"/>
  <c r="G2808" i="3"/>
  <c r="J2808" i="3" s="1"/>
  <c r="D2807" i="6" s="1"/>
  <c r="G2776" i="3"/>
  <c r="J2776" i="3" s="1"/>
  <c r="D2775" i="6" s="1"/>
  <c r="J2744" i="3"/>
  <c r="D2743" i="6" s="1"/>
  <c r="G2712" i="3"/>
  <c r="J2712" i="3" s="1"/>
  <c r="D2711" i="6" s="1"/>
  <c r="G2680" i="3"/>
  <c r="J2680" i="3" s="1"/>
  <c r="D2679" i="6" s="1"/>
  <c r="J2648" i="3"/>
  <c r="D2647" i="6" s="1"/>
  <c r="J2616" i="3"/>
  <c r="D2615" i="6" s="1"/>
  <c r="G2616" i="3"/>
  <c r="G2584" i="3"/>
  <c r="J2584" i="3" s="1"/>
  <c r="D2583" i="6" s="1"/>
  <c r="G2552" i="3"/>
  <c r="J2552" i="3" s="1"/>
  <c r="D2551" i="6" s="1"/>
  <c r="G2520" i="3"/>
  <c r="J2520" i="3" s="1"/>
  <c r="D2519" i="6" s="1"/>
  <c r="G2488" i="3"/>
  <c r="J2488" i="3" s="1"/>
  <c r="G2424" i="3"/>
  <c r="J2424" i="3" s="1"/>
  <c r="D2423" i="6" s="1"/>
  <c r="J2392" i="3"/>
  <c r="D2391" i="6" s="1"/>
  <c r="G2360" i="3"/>
  <c r="J2360" i="3" s="1"/>
  <c r="D2359" i="6" s="1"/>
  <c r="G2328" i="3"/>
  <c r="J2328" i="3" s="1"/>
  <c r="D2327" i="6" s="1"/>
  <c r="J2296" i="3"/>
  <c r="D2295" i="6" s="1"/>
  <c r="F2295" i="6" s="1"/>
  <c r="G2264" i="3"/>
  <c r="J2264" i="3" s="1"/>
  <c r="D2263" i="6" s="1"/>
  <c r="G2232" i="3"/>
  <c r="J2232" i="3" s="1"/>
  <c r="D2231" i="6" s="1"/>
  <c r="G2200" i="3"/>
  <c r="J2200" i="3" s="1"/>
  <c r="D2199" i="6" s="1"/>
  <c r="G2168" i="3"/>
  <c r="J2168" i="3" s="1"/>
  <c r="D2167" i="6" s="1"/>
  <c r="G2136" i="3"/>
  <c r="J2136" i="3" s="1"/>
  <c r="D2135" i="6" s="1"/>
  <c r="G2104" i="3"/>
  <c r="J2104" i="3" s="1"/>
  <c r="D2103" i="6" s="1"/>
  <c r="J2072" i="3"/>
  <c r="D2071" i="6" s="1"/>
  <c r="G2040" i="3"/>
  <c r="J2040" i="3" s="1"/>
  <c r="D2039" i="6" s="1"/>
  <c r="G2008" i="3"/>
  <c r="J2008" i="3" s="1"/>
  <c r="D2007" i="6" s="1"/>
  <c r="J1976" i="3"/>
  <c r="D1975" i="6" s="1"/>
  <c r="J1944" i="3"/>
  <c r="D1943" i="6" s="1"/>
  <c r="G1944" i="3"/>
  <c r="G1912" i="3"/>
  <c r="J1912" i="3" s="1"/>
  <c r="D1911" i="6" s="1"/>
  <c r="J1880" i="3"/>
  <c r="D1879" i="6" s="1"/>
  <c r="G1848" i="3"/>
  <c r="J1848" i="3" s="1"/>
  <c r="D1847" i="6" s="1"/>
  <c r="G1752" i="3"/>
  <c r="J1752" i="3" s="1"/>
  <c r="D1751" i="6" s="1"/>
  <c r="G1720" i="3"/>
  <c r="J1720" i="3" s="1"/>
  <c r="D1719" i="6" s="1"/>
  <c r="G1688" i="3"/>
  <c r="J1688" i="3" s="1"/>
  <c r="D1687" i="6" s="1"/>
  <c r="G1656" i="3"/>
  <c r="J1656" i="3" s="1"/>
  <c r="D1655" i="6" s="1"/>
  <c r="G1624" i="3"/>
  <c r="J1624" i="3" s="1"/>
  <c r="D1623" i="6" s="1"/>
  <c r="F1623" i="6" s="1"/>
  <c r="J1592" i="3"/>
  <c r="D1591" i="6" s="1"/>
  <c r="J1560" i="3"/>
  <c r="D1559" i="6" s="1"/>
  <c r="G1528" i="3"/>
  <c r="J1528" i="3" s="1"/>
  <c r="D1527" i="6" s="1"/>
  <c r="J3596" i="3"/>
  <c r="D3595" i="6" s="1"/>
  <c r="G3564" i="3"/>
  <c r="J3564" i="3" s="1"/>
  <c r="D3563" i="6" s="1"/>
  <c r="G3532" i="3"/>
  <c r="J3532" i="3" s="1"/>
  <c r="D3531" i="6" s="1"/>
  <c r="G3500" i="3"/>
  <c r="J3500" i="3" s="1"/>
  <c r="D3499" i="6" s="1"/>
  <c r="G3468" i="3"/>
  <c r="J3468" i="3" s="1"/>
  <c r="D3467" i="6" s="1"/>
  <c r="G3436" i="3"/>
  <c r="J3436" i="3" s="1"/>
  <c r="D3435" i="6" s="1"/>
  <c r="G3404" i="3"/>
  <c r="J3404" i="3" s="1"/>
  <c r="D3403" i="6" s="1"/>
  <c r="G3372" i="3"/>
  <c r="J3372" i="3" s="1"/>
  <c r="D3371" i="6" s="1"/>
  <c r="G3340" i="3"/>
  <c r="J3340" i="3" s="1"/>
  <c r="D3339" i="6" s="1"/>
  <c r="G3308" i="3"/>
  <c r="J3308" i="3" s="1"/>
  <c r="D3307" i="6" s="1"/>
  <c r="G3276" i="3"/>
  <c r="J3276" i="3" s="1"/>
  <c r="D3275" i="6" s="1"/>
  <c r="G3244" i="3"/>
  <c r="J3244" i="3" s="1"/>
  <c r="D3243" i="6" s="1"/>
  <c r="G3212" i="3"/>
  <c r="J3212" i="3" s="1"/>
  <c r="D3211" i="6" s="1"/>
  <c r="G3180" i="3"/>
  <c r="J3180" i="3" s="1"/>
  <c r="D3179" i="6" s="1"/>
  <c r="G3148" i="3"/>
  <c r="J3148" i="3" s="1"/>
  <c r="D3147" i="6" s="1"/>
  <c r="G3116" i="3"/>
  <c r="J3116" i="3" s="1"/>
  <c r="D3115" i="6" s="1"/>
  <c r="G3084" i="3"/>
  <c r="J3084" i="3" s="1"/>
  <c r="D3083" i="6" s="1"/>
  <c r="G3052" i="3"/>
  <c r="J3052" i="3" s="1"/>
  <c r="D3051" i="6" s="1"/>
  <c r="J3020" i="3"/>
  <c r="D3019" i="6" s="1"/>
  <c r="G1476" i="3"/>
  <c r="J1476" i="3" s="1"/>
  <c r="D1475" i="6" s="1"/>
  <c r="G1419" i="3"/>
  <c r="J1419" i="3" s="1"/>
  <c r="D1418" i="6" s="1"/>
  <c r="G1259" i="3"/>
  <c r="J1259" i="3" s="1"/>
  <c r="D1258" i="6" s="1"/>
  <c r="G776" i="3"/>
  <c r="J776" i="3" s="1"/>
  <c r="D775" i="6" s="1"/>
  <c r="G132" i="3"/>
  <c r="J132" i="3" s="1"/>
  <c r="D131" i="6" s="1"/>
  <c r="G1816" i="3"/>
  <c r="J1816" i="3" s="1"/>
  <c r="D1815" i="6" s="1"/>
  <c r="J1384" i="3"/>
  <c r="D1383" i="6" s="1"/>
  <c r="J2749" i="3"/>
  <c r="D2748" i="6" s="1"/>
  <c r="J679" i="3"/>
  <c r="D678" i="6" s="1"/>
  <c r="J458" i="3"/>
  <c r="D457" i="6" s="1"/>
  <c r="J420" i="3"/>
  <c r="D419" i="6" s="1"/>
  <c r="J2047" i="3"/>
  <c r="D2046" i="6" s="1"/>
  <c r="J1491" i="3"/>
  <c r="D1490" i="6" s="1"/>
  <c r="G1491" i="3"/>
  <c r="G1459" i="3"/>
  <c r="J1459" i="3" s="1"/>
  <c r="D1458" i="6" s="1"/>
  <c r="J1427" i="3"/>
  <c r="D1426" i="6" s="1"/>
  <c r="G1363" i="3"/>
  <c r="J1363" i="3" s="1"/>
  <c r="D1362" i="6" s="1"/>
  <c r="J1331" i="3"/>
  <c r="D1330" i="6" s="1"/>
  <c r="J1267" i="3"/>
  <c r="D1266" i="6" s="1"/>
  <c r="J1235" i="3"/>
  <c r="D1234" i="6" s="1"/>
  <c r="G1203" i="3"/>
  <c r="J1203" i="3" s="1"/>
  <c r="D1202" i="6" s="1"/>
  <c r="G1171" i="3"/>
  <c r="J1171" i="3" s="1"/>
  <c r="D1170" i="6" s="1"/>
  <c r="J1139" i="3"/>
  <c r="D1138" i="6" s="1"/>
  <c r="J1107" i="3"/>
  <c r="D1106" i="6" s="1"/>
  <c r="G1075" i="3"/>
  <c r="J1075" i="3" s="1"/>
  <c r="D1074" i="6" s="1"/>
  <c r="G1043" i="3"/>
  <c r="J1043" i="3" s="1"/>
  <c r="D1042" i="6" s="1"/>
  <c r="G1011" i="3"/>
  <c r="J1011" i="3" s="1"/>
  <c r="D1010" i="6" s="1"/>
  <c r="F1010" i="6" s="1"/>
  <c r="J979" i="3"/>
  <c r="D978" i="6" s="1"/>
  <c r="G947" i="3"/>
  <c r="J947" i="3" s="1"/>
  <c r="D946" i="6" s="1"/>
  <c r="G915" i="3"/>
  <c r="J915" i="3" s="1"/>
  <c r="D914" i="6" s="1"/>
  <c r="J883" i="3"/>
  <c r="D882" i="6" s="1"/>
  <c r="G851" i="3"/>
  <c r="J851" i="3" s="1"/>
  <c r="D850" i="6" s="1"/>
  <c r="G787" i="3"/>
  <c r="J787" i="3" s="1"/>
  <c r="D786" i="6" s="1"/>
  <c r="G755" i="3"/>
  <c r="J755" i="3" s="1"/>
  <c r="D754" i="6" s="1"/>
  <c r="J723" i="3"/>
  <c r="D722" i="6" s="1"/>
  <c r="G691" i="3"/>
  <c r="J691" i="3" s="1"/>
  <c r="D690" i="6" s="1"/>
  <c r="F690" i="6" s="1"/>
  <c r="G659" i="3"/>
  <c r="J659" i="3" s="1"/>
  <c r="D658" i="6" s="1"/>
  <c r="G627" i="3"/>
  <c r="J627" i="3" s="1"/>
  <c r="D626" i="6" s="1"/>
  <c r="G595" i="3"/>
  <c r="J595" i="3" s="1"/>
  <c r="D594" i="6" s="1"/>
  <c r="G563" i="3"/>
  <c r="J563" i="3" s="1"/>
  <c r="D562" i="6" s="1"/>
  <c r="J531" i="3"/>
  <c r="D530" i="6" s="1"/>
  <c r="G499" i="3"/>
  <c r="J499" i="3" s="1"/>
  <c r="D498" i="6" s="1"/>
  <c r="J467" i="3"/>
  <c r="D466" i="6" s="1"/>
  <c r="G467" i="3"/>
  <c r="G435" i="3"/>
  <c r="J435" i="3" s="1"/>
  <c r="D434" i="6" s="1"/>
  <c r="J403" i="3"/>
  <c r="D402" i="6" s="1"/>
  <c r="J371" i="3"/>
  <c r="D370" i="6" s="1"/>
  <c r="G339" i="3"/>
  <c r="J339" i="3" s="1"/>
  <c r="D338" i="6" s="1"/>
  <c r="G307" i="3"/>
  <c r="J307" i="3" s="1"/>
  <c r="D306" i="6" s="1"/>
  <c r="J275" i="3"/>
  <c r="D274" i="6" s="1"/>
  <c r="G243" i="3"/>
  <c r="J243" i="3" s="1"/>
  <c r="D242" i="6" s="1"/>
  <c r="G211" i="3"/>
  <c r="J211" i="3" s="1"/>
  <c r="D210" i="6" s="1"/>
  <c r="G179" i="3"/>
  <c r="J179" i="3" s="1"/>
  <c r="D178" i="6" s="1"/>
  <c r="J147" i="3"/>
  <c r="D146" i="6" s="1"/>
  <c r="G115" i="3"/>
  <c r="J115" i="3" s="1"/>
  <c r="D114" i="6" s="1"/>
  <c r="J83" i="3"/>
  <c r="D82" i="6" s="1"/>
  <c r="G51" i="3"/>
  <c r="J51" i="3" s="1"/>
  <c r="D50" i="6" s="1"/>
  <c r="G19" i="3"/>
  <c r="J19" i="3" s="1"/>
  <c r="D18" i="6" s="1"/>
  <c r="G2987" i="3"/>
  <c r="J2987" i="3" s="1"/>
  <c r="D2986" i="6" s="1"/>
  <c r="G2955" i="3"/>
  <c r="J2955" i="3" s="1"/>
  <c r="D2954" i="6" s="1"/>
  <c r="G2923" i="3"/>
  <c r="J2923" i="3" s="1"/>
  <c r="D2922" i="6" s="1"/>
  <c r="G2891" i="3"/>
  <c r="J2891" i="3" s="1"/>
  <c r="D2890" i="6" s="1"/>
  <c r="G2859" i="3"/>
  <c r="J2859" i="3" s="1"/>
  <c r="D2858" i="6" s="1"/>
  <c r="G2827" i="3"/>
  <c r="J2827" i="3" s="1"/>
  <c r="D2826" i="6" s="1"/>
  <c r="J2795" i="3"/>
  <c r="D2794" i="6" s="1"/>
  <c r="G2763" i="3"/>
  <c r="J2763" i="3" s="1"/>
  <c r="D2762" i="6" s="1"/>
  <c r="J2731" i="3"/>
  <c r="D2730" i="6" s="1"/>
  <c r="J2699" i="3"/>
  <c r="D2698" i="6" s="1"/>
  <c r="J2667" i="3"/>
  <c r="D2666" i="6" s="1"/>
  <c r="J2635" i="3"/>
  <c r="D2634" i="6" s="1"/>
  <c r="G2603" i="3"/>
  <c r="J2603" i="3" s="1"/>
  <c r="D2602" i="6" s="1"/>
  <c r="F2602" i="6" s="1"/>
  <c r="J2571" i="3"/>
  <c r="D2570" i="6" s="1"/>
  <c r="G2539" i="3"/>
  <c r="J2539" i="3" s="1"/>
  <c r="D2538" i="6" s="1"/>
  <c r="G2507" i="3"/>
  <c r="J2507" i="3" s="1"/>
  <c r="D2506" i="6" s="1"/>
  <c r="G2475" i="3"/>
  <c r="J2475" i="3" s="1"/>
  <c r="D2474" i="6" s="1"/>
  <c r="J2443" i="3"/>
  <c r="D2442" i="6" s="1"/>
  <c r="G2411" i="3"/>
  <c r="J2411" i="3" s="1"/>
  <c r="D2410" i="6" s="1"/>
  <c r="G2379" i="3"/>
  <c r="J2379" i="3" s="1"/>
  <c r="D2378" i="6" s="1"/>
  <c r="J2347" i="3"/>
  <c r="D2346" i="6" s="1"/>
  <c r="G2315" i="3"/>
  <c r="J2315" i="3" s="1"/>
  <c r="D2314" i="6" s="1"/>
  <c r="G2283" i="3"/>
  <c r="J2283" i="3" s="1"/>
  <c r="D2282" i="6" s="1"/>
  <c r="G2251" i="3"/>
  <c r="J2251" i="3" s="1"/>
  <c r="D2250" i="6" s="1"/>
  <c r="G2219" i="3"/>
  <c r="J2219" i="3" s="1"/>
  <c r="D2218" i="6" s="1"/>
  <c r="G2187" i="3"/>
  <c r="J2187" i="3" s="1"/>
  <c r="D2186" i="6" s="1"/>
  <c r="G2155" i="3"/>
  <c r="J2155" i="3" s="1"/>
  <c r="D2154" i="6" s="1"/>
  <c r="G2123" i="3"/>
  <c r="J2123" i="3" s="1"/>
  <c r="D2122" i="6" s="1"/>
  <c r="G2091" i="3"/>
  <c r="J2091" i="3" s="1"/>
  <c r="D2090" i="6" s="1"/>
  <c r="G2059" i="3"/>
  <c r="J2059" i="3" s="1"/>
  <c r="D2058" i="6" s="1"/>
  <c r="G2027" i="3"/>
  <c r="J2027" i="3" s="1"/>
  <c r="D2026" i="6" s="1"/>
  <c r="G1995" i="3"/>
  <c r="J1995" i="3" s="1"/>
  <c r="D1994" i="6" s="1"/>
  <c r="F1994" i="6" s="1"/>
  <c r="J1963" i="3"/>
  <c r="D1962" i="6" s="1"/>
  <c r="G1931" i="3"/>
  <c r="J1931" i="3" s="1"/>
  <c r="D1930" i="6" s="1"/>
  <c r="G1899" i="3"/>
  <c r="J1899" i="3" s="1"/>
  <c r="D1898" i="6" s="1"/>
  <c r="G1867" i="3"/>
  <c r="J1867" i="3" s="1"/>
  <c r="D1866" i="6" s="1"/>
  <c r="G1835" i="3"/>
  <c r="J1835" i="3" s="1"/>
  <c r="D1834" i="6" s="1"/>
  <c r="G1803" i="3"/>
  <c r="J1803" i="3" s="1"/>
  <c r="D1802" i="6" s="1"/>
  <c r="G1771" i="3"/>
  <c r="J1771" i="3" s="1"/>
  <c r="D1770" i="6" s="1"/>
  <c r="G1739" i="3"/>
  <c r="J1739" i="3" s="1"/>
  <c r="D1738" i="6" s="1"/>
  <c r="G1707" i="3"/>
  <c r="J1707" i="3" s="1"/>
  <c r="D1706" i="6" s="1"/>
  <c r="G1675" i="3"/>
  <c r="J1675" i="3" s="1"/>
  <c r="D1674" i="6" s="1"/>
  <c r="J1643" i="3"/>
  <c r="D1642" i="6" s="1"/>
  <c r="G1611" i="3"/>
  <c r="J1611" i="3" s="1"/>
  <c r="D1610" i="6" s="1"/>
  <c r="G1579" i="3"/>
  <c r="J1579" i="3" s="1"/>
  <c r="D1578" i="6" s="1"/>
  <c r="G1547" i="3"/>
  <c r="J1547" i="3" s="1"/>
  <c r="D1546" i="6" s="1"/>
  <c r="G1515" i="3"/>
  <c r="J1515" i="3" s="1"/>
  <c r="D1514" i="6" s="1"/>
  <c r="G3583" i="3"/>
  <c r="J3583" i="3" s="1"/>
  <c r="D3582" i="6" s="1"/>
  <c r="G3551" i="3"/>
  <c r="J3551" i="3" s="1"/>
  <c r="D3550" i="6" s="1"/>
  <c r="G3519" i="3"/>
  <c r="J3519" i="3" s="1"/>
  <c r="D3518" i="6" s="1"/>
  <c r="G3487" i="3"/>
  <c r="J3487" i="3" s="1"/>
  <c r="D3486" i="6" s="1"/>
  <c r="G3455" i="3"/>
  <c r="J3455" i="3" s="1"/>
  <c r="D3454" i="6" s="1"/>
  <c r="G3423" i="3"/>
  <c r="J3423" i="3" s="1"/>
  <c r="D3422" i="6" s="1"/>
  <c r="G3391" i="3"/>
  <c r="J3391" i="3" s="1"/>
  <c r="D3390" i="6" s="1"/>
  <c r="G3359" i="3"/>
  <c r="J3359" i="3" s="1"/>
  <c r="D3358" i="6" s="1"/>
  <c r="G3327" i="3"/>
  <c r="J3327" i="3" s="1"/>
  <c r="G3295" i="3"/>
  <c r="J3295" i="3" s="1"/>
  <c r="D3294" i="6" s="1"/>
  <c r="G3263" i="3"/>
  <c r="J3263" i="3" s="1"/>
  <c r="D3262" i="6" s="1"/>
  <c r="G3231" i="3"/>
  <c r="J3231" i="3" s="1"/>
  <c r="D3230" i="6" s="1"/>
  <c r="G3199" i="3"/>
  <c r="J3199" i="3" s="1"/>
  <c r="D3198" i="6" s="1"/>
  <c r="G3167" i="3"/>
  <c r="J3167" i="3" s="1"/>
  <c r="D3166" i="6" s="1"/>
  <c r="G3135" i="3"/>
  <c r="J3135" i="3" s="1"/>
  <c r="D3134" i="6" s="1"/>
  <c r="G3103" i="3"/>
  <c r="J3103" i="3" s="1"/>
  <c r="D3102" i="6" s="1"/>
  <c r="G3071" i="3"/>
  <c r="J3071" i="3" s="1"/>
  <c r="D3070" i="6" s="1"/>
  <c r="J3039" i="3"/>
  <c r="D3038" i="6" s="1"/>
  <c r="G3007" i="3"/>
  <c r="J3007" i="3" s="1"/>
  <c r="D3006" i="6" s="1"/>
  <c r="G819" i="3"/>
  <c r="J819" i="3" s="1"/>
  <c r="D818" i="6" s="1"/>
  <c r="G743" i="3"/>
  <c r="J743" i="3" s="1"/>
  <c r="D742" i="6" s="1"/>
  <c r="G672" i="3"/>
  <c r="G587" i="3"/>
  <c r="J587" i="3" s="1"/>
  <c r="D586" i="6" s="1"/>
  <c r="G361" i="3"/>
  <c r="J361" i="3" s="1"/>
  <c r="D360" i="6" s="1"/>
  <c r="G263" i="3"/>
  <c r="J263" i="3" s="1"/>
  <c r="D262" i="6" s="1"/>
  <c r="G2882" i="3"/>
  <c r="J2882" i="3" s="1"/>
  <c r="D2881" i="6" s="1"/>
  <c r="G3571" i="3"/>
  <c r="J3571" i="3" s="1"/>
  <c r="D3570" i="6" s="1"/>
  <c r="J1256" i="3"/>
  <c r="D1255" i="6" s="1"/>
  <c r="G1543" i="3"/>
  <c r="J1543" i="3" s="1"/>
  <c r="D1542" i="6" s="1"/>
  <c r="G1511" i="3"/>
  <c r="J1511" i="3" s="1"/>
  <c r="D1510" i="6" s="1"/>
  <c r="G3579" i="3"/>
  <c r="J3579" i="3" s="1"/>
  <c r="D3578" i="6" s="1"/>
  <c r="G3547" i="3"/>
  <c r="J3547" i="3" s="1"/>
  <c r="D3546" i="6" s="1"/>
  <c r="G3515" i="3"/>
  <c r="J3515" i="3" s="1"/>
  <c r="D3514" i="6" s="1"/>
  <c r="J3451" i="3"/>
  <c r="D3450" i="6" s="1"/>
  <c r="G3419" i="3"/>
  <c r="J3419" i="3" s="1"/>
  <c r="D3418" i="6" s="1"/>
  <c r="J3387" i="3"/>
  <c r="D3386" i="6" s="1"/>
  <c r="G3355" i="3"/>
  <c r="J3355" i="3" s="1"/>
  <c r="D3354" i="6" s="1"/>
  <c r="G3323" i="3"/>
  <c r="J3323" i="3" s="1"/>
  <c r="D3322" i="6" s="1"/>
  <c r="G3291" i="3"/>
  <c r="J3291" i="3" s="1"/>
  <c r="D3290" i="6" s="1"/>
  <c r="F3290" i="6" s="1"/>
  <c r="J3259" i="3"/>
  <c r="D3258" i="6" s="1"/>
  <c r="G3227" i="3"/>
  <c r="J3227" i="3" s="1"/>
  <c r="D3226" i="6" s="1"/>
  <c r="G3195" i="3"/>
  <c r="J3195" i="3" s="1"/>
  <c r="D3194" i="6" s="1"/>
  <c r="F3194" i="6" s="1"/>
  <c r="J3163" i="3"/>
  <c r="D3162" i="6" s="1"/>
  <c r="G3131" i="3"/>
  <c r="J3131" i="3" s="1"/>
  <c r="D3130" i="6" s="1"/>
  <c r="G3099" i="3"/>
  <c r="J3099" i="3" s="1"/>
  <c r="D3098" i="6" s="1"/>
  <c r="F3098" i="6" s="1"/>
  <c r="G3067" i="3"/>
  <c r="J3067" i="3" s="1"/>
  <c r="D3066" i="6" s="1"/>
  <c r="F3066" i="6" s="1"/>
  <c r="G3035" i="3"/>
  <c r="J3035" i="3" s="1"/>
  <c r="D3034" i="6" s="1"/>
  <c r="J1638" i="3"/>
  <c r="D1637" i="6" s="1"/>
  <c r="G1574" i="3"/>
  <c r="J1574" i="3" s="1"/>
  <c r="D1573" i="6" s="1"/>
  <c r="G1542" i="3"/>
  <c r="J1542" i="3" s="1"/>
  <c r="D1541" i="6" s="1"/>
  <c r="G1510" i="3"/>
  <c r="J1510" i="3" s="1"/>
  <c r="D1509" i="6" s="1"/>
  <c r="G3578" i="3"/>
  <c r="J3578" i="3" s="1"/>
  <c r="D3577" i="6" s="1"/>
  <c r="G3546" i="3"/>
  <c r="J3546" i="3" s="1"/>
  <c r="D3545" i="6" s="1"/>
  <c r="G3514" i="3"/>
  <c r="J3514" i="3" s="1"/>
  <c r="D3513" i="6" s="1"/>
  <c r="G3450" i="3"/>
  <c r="J3450" i="3" s="1"/>
  <c r="D3449" i="6" s="1"/>
  <c r="G3418" i="3"/>
  <c r="J3418" i="3" s="1"/>
  <c r="D3417" i="6" s="1"/>
  <c r="J3386" i="3"/>
  <c r="D3385" i="6" s="1"/>
  <c r="J3354" i="3"/>
  <c r="D3353" i="6" s="1"/>
  <c r="G3322" i="3"/>
  <c r="J3322" i="3" s="1"/>
  <c r="G3290" i="3"/>
  <c r="J3290" i="3" s="1"/>
  <c r="D3289" i="6" s="1"/>
  <c r="J3226" i="3"/>
  <c r="D3225" i="6" s="1"/>
  <c r="G3194" i="3"/>
  <c r="J3194" i="3" s="1"/>
  <c r="D3193" i="6" s="1"/>
  <c r="G3162" i="3"/>
  <c r="J3162" i="3" s="1"/>
  <c r="D3161" i="6" s="1"/>
  <c r="G3130" i="3"/>
  <c r="J3130" i="3" s="1"/>
  <c r="D3129" i="6" s="1"/>
  <c r="G3098" i="3"/>
  <c r="J3098" i="3" s="1"/>
  <c r="D3097" i="6" s="1"/>
  <c r="G3066" i="3"/>
  <c r="J3066" i="3" s="1"/>
  <c r="D3065" i="6" s="1"/>
  <c r="G3034" i="3"/>
  <c r="J3034" i="3" s="1"/>
  <c r="D3033" i="6" s="1"/>
  <c r="G3483" i="3"/>
  <c r="J3483" i="3" s="1"/>
  <c r="D3482" i="6" s="1"/>
  <c r="G2117" i="3"/>
  <c r="J2117" i="3" s="1"/>
  <c r="D2116" i="6" s="1"/>
  <c r="G2053" i="3"/>
  <c r="J2053" i="3" s="1"/>
  <c r="D2052" i="6" s="1"/>
  <c r="G2021" i="3"/>
  <c r="J2021" i="3" s="1"/>
  <c r="D2020" i="6" s="1"/>
  <c r="G1989" i="3"/>
  <c r="J1989" i="3" s="1"/>
  <c r="D1988" i="6" s="1"/>
  <c r="G1957" i="3"/>
  <c r="J1957" i="3" s="1"/>
  <c r="D1956" i="6" s="1"/>
  <c r="G1925" i="3"/>
  <c r="J1925" i="3" s="1"/>
  <c r="D1924" i="6" s="1"/>
  <c r="G1861" i="3"/>
  <c r="J1861" i="3" s="1"/>
  <c r="D1860" i="6" s="1"/>
  <c r="G1829" i="3"/>
  <c r="J1829" i="3" s="1"/>
  <c r="D1828" i="6" s="1"/>
  <c r="J1797" i="3"/>
  <c r="D1796" i="6" s="1"/>
  <c r="G1797" i="3"/>
  <c r="J1765" i="3"/>
  <c r="G1765" i="3"/>
  <c r="G1733" i="3"/>
  <c r="J1733" i="3" s="1"/>
  <c r="D1732" i="6" s="1"/>
  <c r="G1701" i="3"/>
  <c r="J1701" i="3" s="1"/>
  <c r="D1700" i="6" s="1"/>
  <c r="G1669" i="3"/>
  <c r="J1669" i="3" s="1"/>
  <c r="D1668" i="6" s="1"/>
  <c r="J1637" i="3"/>
  <c r="D1636" i="6" s="1"/>
  <c r="G1573" i="3"/>
  <c r="J1573" i="3" s="1"/>
  <c r="D1572" i="6" s="1"/>
  <c r="G1541" i="3"/>
  <c r="J1541" i="3" s="1"/>
  <c r="D1540" i="6" s="1"/>
  <c r="G1509" i="3"/>
  <c r="J1509" i="3" s="1"/>
  <c r="D1508" i="6" s="1"/>
  <c r="G3577" i="3"/>
  <c r="J3577" i="3" s="1"/>
  <c r="D3576" i="6" s="1"/>
  <c r="J3545" i="3"/>
  <c r="D3544" i="6" s="1"/>
  <c r="G3513" i="3"/>
  <c r="J3513" i="3" s="1"/>
  <c r="D3512" i="6" s="1"/>
  <c r="G3449" i="3"/>
  <c r="J3449" i="3" s="1"/>
  <c r="D3448" i="6" s="1"/>
  <c r="G3417" i="3"/>
  <c r="J3417" i="3" s="1"/>
  <c r="D3416" i="6" s="1"/>
  <c r="J3353" i="3"/>
  <c r="D3352" i="6" s="1"/>
  <c r="G3321" i="3"/>
  <c r="J3321" i="3" s="1"/>
  <c r="D3320" i="6" s="1"/>
  <c r="G3289" i="3"/>
  <c r="J3289" i="3" s="1"/>
  <c r="D3288" i="6" s="1"/>
  <c r="G3193" i="3"/>
  <c r="J3193" i="3" s="1"/>
  <c r="D3192" i="6" s="1"/>
  <c r="G3161" i="3"/>
  <c r="J3161" i="3" s="1"/>
  <c r="D3160" i="6" s="1"/>
  <c r="G3129" i="3"/>
  <c r="J3129" i="3" s="1"/>
  <c r="D3128" i="6" s="1"/>
  <c r="G3097" i="3"/>
  <c r="J3097" i="3" s="1"/>
  <c r="D3096" i="6" s="1"/>
  <c r="G3065" i="3"/>
  <c r="J3065" i="3" s="1"/>
  <c r="D3064" i="6" s="1"/>
  <c r="J3033" i="3"/>
  <c r="D3032" i="6" s="1"/>
  <c r="G3482" i="3"/>
  <c r="J3482" i="3" s="1"/>
  <c r="D3481" i="6" s="1"/>
  <c r="J3415" i="3"/>
  <c r="D3414" i="6" s="1"/>
  <c r="G1668" i="3"/>
  <c r="J1668" i="3" s="1"/>
  <c r="D1667" i="6" s="1"/>
  <c r="G1636" i="3"/>
  <c r="J1636" i="3" s="1"/>
  <c r="D1635" i="6" s="1"/>
  <c r="G1540" i="3"/>
  <c r="J1540" i="3" s="1"/>
  <c r="D1539" i="6" s="1"/>
  <c r="G1508" i="3"/>
  <c r="J1508" i="3" s="1"/>
  <c r="D1507" i="6" s="1"/>
  <c r="G3576" i="3"/>
  <c r="J3576" i="3" s="1"/>
  <c r="D3575" i="6" s="1"/>
  <c r="J3544" i="3"/>
  <c r="D3543" i="6" s="1"/>
  <c r="G3512" i="3"/>
  <c r="J3512" i="3" s="1"/>
  <c r="D3511" i="6" s="1"/>
  <c r="G3448" i="3"/>
  <c r="J3448" i="3" s="1"/>
  <c r="D3447" i="6" s="1"/>
  <c r="G3416" i="3"/>
  <c r="J3416" i="3" s="1"/>
  <c r="D3415" i="6" s="1"/>
  <c r="F3415" i="6" s="1"/>
  <c r="J3384" i="3"/>
  <c r="D3383" i="6" s="1"/>
  <c r="J3352" i="3"/>
  <c r="D3351" i="6" s="1"/>
  <c r="F3351" i="6" s="1"/>
  <c r="G3320" i="3"/>
  <c r="J3320" i="3" s="1"/>
  <c r="D3319" i="6" s="1"/>
  <c r="G3288" i="3"/>
  <c r="J3288" i="3" s="1"/>
  <c r="D3287" i="6" s="1"/>
  <c r="G3224" i="3"/>
  <c r="J3224" i="3" s="1"/>
  <c r="D3223" i="6" s="1"/>
  <c r="G3192" i="3"/>
  <c r="J3192" i="3" s="1"/>
  <c r="D3191" i="6" s="1"/>
  <c r="G3160" i="3"/>
  <c r="J3160" i="3" s="1"/>
  <c r="D3159" i="6" s="1"/>
  <c r="F3159" i="6" s="1"/>
  <c r="G3128" i="3"/>
  <c r="J3128" i="3" s="1"/>
  <c r="D3127" i="6" s="1"/>
  <c r="G3096" i="3"/>
  <c r="J3096" i="3" s="1"/>
  <c r="D3095" i="6" s="1"/>
  <c r="F3095" i="6" s="1"/>
  <c r="G3064" i="3"/>
  <c r="J3064" i="3" s="1"/>
  <c r="D3063" i="6" s="1"/>
  <c r="J3032" i="3"/>
  <c r="D3031" i="6" s="1"/>
  <c r="G3481" i="3"/>
  <c r="J3481" i="3" s="1"/>
  <c r="D3480" i="6" s="1"/>
  <c r="J3414" i="3"/>
  <c r="D3413" i="6" s="1"/>
  <c r="G2499" i="3"/>
  <c r="J2499" i="3" s="1"/>
  <c r="D2498" i="6" s="1"/>
  <c r="G2467" i="3"/>
  <c r="J2467" i="3" s="1"/>
  <c r="D2466" i="6" s="1"/>
  <c r="G2435" i="3"/>
  <c r="J2435" i="3" s="1"/>
  <c r="D2434" i="6" s="1"/>
  <c r="G2371" i="3"/>
  <c r="J2371" i="3" s="1"/>
  <c r="D2370" i="6" s="1"/>
  <c r="J2307" i="3"/>
  <c r="D2306" i="6" s="1"/>
  <c r="G2275" i="3"/>
  <c r="J2275" i="3" s="1"/>
  <c r="D2274" i="6" s="1"/>
  <c r="J2243" i="3"/>
  <c r="D2242" i="6" s="1"/>
  <c r="J2211" i="3"/>
  <c r="D2210" i="6" s="1"/>
  <c r="G2179" i="3"/>
  <c r="J2179" i="3" s="1"/>
  <c r="D2178" i="6" s="1"/>
  <c r="G2147" i="3"/>
  <c r="J2147" i="3" s="1"/>
  <c r="D2146" i="6" s="1"/>
  <c r="G2115" i="3"/>
  <c r="J2115" i="3" s="1"/>
  <c r="D2114" i="6" s="1"/>
  <c r="F2114" i="6" s="1"/>
  <c r="G2083" i="3"/>
  <c r="J2083" i="3" s="1"/>
  <c r="D2082" i="6" s="1"/>
  <c r="G2051" i="3"/>
  <c r="J2051" i="3" s="1"/>
  <c r="D2050" i="6" s="1"/>
  <c r="G1987" i="3"/>
  <c r="J1987" i="3" s="1"/>
  <c r="D1986" i="6" s="1"/>
  <c r="G1955" i="3"/>
  <c r="J1955" i="3" s="1"/>
  <c r="D1954" i="6" s="1"/>
  <c r="G1923" i="3"/>
  <c r="J1923" i="3" s="1"/>
  <c r="D1922" i="6" s="1"/>
  <c r="G1891" i="3"/>
  <c r="J1891" i="3" s="1"/>
  <c r="D1890" i="6" s="1"/>
  <c r="G1859" i="3"/>
  <c r="J1859" i="3" s="1"/>
  <c r="D1858" i="6" s="1"/>
  <c r="J1827" i="3"/>
  <c r="D1826" i="6" s="1"/>
  <c r="G1827" i="3"/>
  <c r="G1795" i="3"/>
  <c r="J1795" i="3" s="1"/>
  <c r="D1794" i="6" s="1"/>
  <c r="G1763" i="3"/>
  <c r="J1763" i="3" s="1"/>
  <c r="D1762" i="6" s="1"/>
  <c r="G1731" i="3"/>
  <c r="J1731" i="3" s="1"/>
  <c r="D1730" i="6" s="1"/>
  <c r="G1699" i="3"/>
  <c r="J1699" i="3" s="1"/>
  <c r="D1698" i="6" s="1"/>
  <c r="G1667" i="3"/>
  <c r="J1667" i="3" s="1"/>
  <c r="D1666" i="6" s="1"/>
  <c r="G1635" i="3"/>
  <c r="J1635" i="3" s="1"/>
  <c r="D1634" i="6" s="1"/>
  <c r="G1603" i="3"/>
  <c r="J1603" i="3" s="1"/>
  <c r="D1602" i="6" s="1"/>
  <c r="G1539" i="3"/>
  <c r="J1539" i="3" s="1"/>
  <c r="D1538" i="6" s="1"/>
  <c r="G1507" i="3"/>
  <c r="J1507" i="3"/>
  <c r="D1506" i="6" s="1"/>
  <c r="G3575" i="3"/>
  <c r="J3575" i="3" s="1"/>
  <c r="D3574" i="6" s="1"/>
  <c r="G3543" i="3"/>
  <c r="J3543" i="3" s="1"/>
  <c r="D3542" i="6" s="1"/>
  <c r="G3511" i="3"/>
  <c r="J3511" i="3" s="1"/>
  <c r="D3510" i="6" s="1"/>
  <c r="G3447" i="3"/>
  <c r="J3447" i="3" s="1"/>
  <c r="D3446" i="6" s="1"/>
  <c r="G3383" i="3"/>
  <c r="J3383" i="3" s="1"/>
  <c r="D3382" i="6" s="1"/>
  <c r="G3351" i="3"/>
  <c r="J3351" i="3" s="1"/>
  <c r="D3350" i="6" s="1"/>
  <c r="G3319" i="3"/>
  <c r="J3319" i="3" s="1"/>
  <c r="G3287" i="3"/>
  <c r="J3287" i="3" s="1"/>
  <c r="D3286" i="6" s="1"/>
  <c r="J3255" i="3"/>
  <c r="D3254" i="6" s="1"/>
  <c r="G3223" i="3"/>
  <c r="J3223" i="3" s="1"/>
  <c r="D3222" i="6" s="1"/>
  <c r="G3191" i="3"/>
  <c r="J3191" i="3" s="1"/>
  <c r="D3190" i="6" s="1"/>
  <c r="J3159" i="3"/>
  <c r="D3158" i="6" s="1"/>
  <c r="G3127" i="3"/>
  <c r="J3127" i="3" s="1"/>
  <c r="D3126" i="6" s="1"/>
  <c r="G3095" i="3"/>
  <c r="J3095" i="3" s="1"/>
  <c r="D3094" i="6" s="1"/>
  <c r="G3063" i="3"/>
  <c r="J3063" i="3" s="1"/>
  <c r="D3062" i="6" s="1"/>
  <c r="J3031" i="3"/>
  <c r="D3030" i="6" s="1"/>
  <c r="G1893" i="3"/>
  <c r="J1893" i="3" s="1"/>
  <c r="D1892" i="6" s="1"/>
  <c r="G1572" i="3"/>
  <c r="J1572" i="3" s="1"/>
  <c r="D1571" i="6" s="1"/>
  <c r="G3480" i="3"/>
  <c r="J3480" i="3" s="1"/>
  <c r="D3479" i="6" s="1"/>
  <c r="J2369" i="3"/>
  <c r="D2368" i="6" s="1"/>
  <c r="J3413" i="3"/>
  <c r="D3412" i="6" s="1"/>
  <c r="J2338" i="3"/>
  <c r="D2337" i="6" s="1"/>
  <c r="J2306" i="3"/>
  <c r="D2305" i="6" s="1"/>
  <c r="J2274" i="3"/>
  <c r="D2273" i="6" s="1"/>
  <c r="J2242" i="3"/>
  <c r="D2241" i="6" s="1"/>
  <c r="J2210" i="3"/>
  <c r="D2209" i="6" s="1"/>
  <c r="G2178" i="3"/>
  <c r="J2178" i="3" s="1"/>
  <c r="D2177" i="6" s="1"/>
  <c r="J2146" i="3"/>
  <c r="D2145" i="6" s="1"/>
  <c r="G2114" i="3"/>
  <c r="J2114" i="3" s="1"/>
  <c r="D2113" i="6" s="1"/>
  <c r="J2050" i="3"/>
  <c r="D2049" i="6" s="1"/>
  <c r="G1986" i="3"/>
  <c r="J1986" i="3" s="1"/>
  <c r="D1985" i="6" s="1"/>
  <c r="G1954" i="3"/>
  <c r="J1954" i="3" s="1"/>
  <c r="D1953" i="6" s="1"/>
  <c r="J1922" i="3"/>
  <c r="D1921" i="6" s="1"/>
  <c r="G1826" i="3"/>
  <c r="J1826" i="3" s="1"/>
  <c r="D1825" i="6" s="1"/>
  <c r="G1794" i="3"/>
  <c r="J1794" i="3" s="1"/>
  <c r="D1793" i="6" s="1"/>
  <c r="G1762" i="3"/>
  <c r="J1762" i="3" s="1"/>
  <c r="D1761" i="6" s="1"/>
  <c r="F1761" i="6" s="1"/>
  <c r="G1730" i="3"/>
  <c r="J1730" i="3" s="1"/>
  <c r="D1729" i="6" s="1"/>
  <c r="G1698" i="3"/>
  <c r="J1698" i="3" s="1"/>
  <c r="D1697" i="6" s="1"/>
  <c r="G1666" i="3"/>
  <c r="J1666" i="3" s="1"/>
  <c r="D1665" i="6" s="1"/>
  <c r="G1634" i="3"/>
  <c r="J1634" i="3" s="1"/>
  <c r="D1633" i="6" s="1"/>
  <c r="G1602" i="3"/>
  <c r="J1602" i="3" s="1"/>
  <c r="D1601" i="6" s="1"/>
  <c r="J1570" i="3"/>
  <c r="D1569" i="6" s="1"/>
  <c r="G1570" i="3"/>
  <c r="G1538" i="3"/>
  <c r="J1538" i="3" s="1"/>
  <c r="D1537" i="6" s="1"/>
  <c r="J1506" i="3"/>
  <c r="D1505" i="6" s="1"/>
  <c r="G3574" i="3"/>
  <c r="J3574" i="3" s="1"/>
  <c r="D3573" i="6" s="1"/>
  <c r="G3510" i="3"/>
  <c r="J3510" i="3" s="1"/>
  <c r="D3509" i="6" s="1"/>
  <c r="J3446" i="3"/>
  <c r="D3445" i="6" s="1"/>
  <c r="J3382" i="3"/>
  <c r="D3381" i="6" s="1"/>
  <c r="G3350" i="3"/>
  <c r="J3350" i="3" s="1"/>
  <c r="D3349" i="6" s="1"/>
  <c r="G3318" i="3"/>
  <c r="J3318" i="3" s="1"/>
  <c r="D3317" i="6" s="1"/>
  <c r="G3286" i="3"/>
  <c r="J3286" i="3" s="1"/>
  <c r="D3285" i="6" s="1"/>
  <c r="J3254" i="3"/>
  <c r="D3253" i="6" s="1"/>
  <c r="G3222" i="3"/>
  <c r="J3222" i="3" s="1"/>
  <c r="D3221" i="6" s="1"/>
  <c r="G3190" i="3"/>
  <c r="J3190" i="3" s="1"/>
  <c r="D3189" i="6" s="1"/>
  <c r="J3158" i="3"/>
  <c r="D3157" i="6" s="1"/>
  <c r="G3126" i="3"/>
  <c r="J3126" i="3" s="1"/>
  <c r="D3125" i="6" s="1"/>
  <c r="G3062" i="3"/>
  <c r="J3062" i="3" s="1"/>
  <c r="D3061" i="6" s="1"/>
  <c r="G3030" i="3"/>
  <c r="J3030" i="3" s="1"/>
  <c r="D3029" i="6" s="1"/>
  <c r="G2403" i="3"/>
  <c r="J2403" i="3" s="1"/>
  <c r="D2402" i="6" s="1"/>
  <c r="G1890" i="3"/>
  <c r="J1890" i="3" s="1"/>
  <c r="D1889" i="6" s="1"/>
  <c r="G1571" i="3"/>
  <c r="J1571" i="3" s="1"/>
  <c r="D1570" i="6" s="1"/>
  <c r="G3479" i="3"/>
  <c r="J3479" i="3" s="1"/>
  <c r="D3478" i="6" s="1"/>
  <c r="J54" i="3"/>
  <c r="D53" i="6" s="1"/>
  <c r="G2625" i="3"/>
  <c r="J2625" i="3" s="1"/>
  <c r="D2624" i="6" s="1"/>
  <c r="G2593" i="3"/>
  <c r="J2593" i="3" s="1"/>
  <c r="D2592" i="6" s="1"/>
  <c r="J2529" i="3"/>
  <c r="D2528" i="6" s="1"/>
  <c r="G2529" i="3"/>
  <c r="J2465" i="3"/>
  <c r="D2464" i="6" s="1"/>
  <c r="G2433" i="3"/>
  <c r="J2433" i="3" s="1"/>
  <c r="D2432" i="6" s="1"/>
  <c r="J2401" i="3"/>
  <c r="D2400" i="6" s="1"/>
  <c r="G2337" i="3"/>
  <c r="J2337" i="3" s="1"/>
  <c r="D2336" i="6" s="1"/>
  <c r="J2305" i="3"/>
  <c r="D2304" i="6" s="1"/>
  <c r="G2273" i="3"/>
  <c r="J2273" i="3" s="1"/>
  <c r="D2272" i="6" s="1"/>
  <c r="J2241" i="3"/>
  <c r="D2240" i="6" s="1"/>
  <c r="G2209" i="3"/>
  <c r="J2209" i="3" s="1"/>
  <c r="D2208" i="6" s="1"/>
  <c r="G2177" i="3"/>
  <c r="J2177" i="3" s="1"/>
  <c r="D2176" i="6" s="1"/>
  <c r="G2113" i="3"/>
  <c r="J2113" i="3" s="1"/>
  <c r="D2112" i="6" s="1"/>
  <c r="G2081" i="3"/>
  <c r="J2081" i="3" s="1"/>
  <c r="D2080" i="6" s="1"/>
  <c r="J2049" i="3"/>
  <c r="D2048" i="6" s="1"/>
  <c r="G2017" i="3"/>
  <c r="J2017" i="3" s="1"/>
  <c r="D2016" i="6" s="1"/>
  <c r="G1985" i="3"/>
  <c r="J1985" i="3" s="1"/>
  <c r="D1984" i="6" s="1"/>
  <c r="G1953" i="3"/>
  <c r="J1953" i="3" s="1"/>
  <c r="D1952" i="6" s="1"/>
  <c r="G1921" i="3"/>
  <c r="J1921" i="3" s="1"/>
  <c r="D1920" i="6" s="1"/>
  <c r="G1825" i="3"/>
  <c r="J1825" i="3" s="1"/>
  <c r="D1824" i="6" s="1"/>
  <c r="G1793" i="3"/>
  <c r="J1793" i="3" s="1"/>
  <c r="D1792" i="6" s="1"/>
  <c r="G1761" i="3"/>
  <c r="J1761" i="3" s="1"/>
  <c r="G1729" i="3"/>
  <c r="J1729" i="3" s="1"/>
  <c r="D1728" i="6" s="1"/>
  <c r="G1697" i="3"/>
  <c r="J1697" i="3" s="1"/>
  <c r="D1696" i="6" s="1"/>
  <c r="G1665" i="3"/>
  <c r="J1665" i="3" s="1"/>
  <c r="D1664" i="6" s="1"/>
  <c r="G1633" i="3"/>
  <c r="J1633" i="3" s="1"/>
  <c r="D1632" i="6" s="1"/>
  <c r="G1569" i="3"/>
  <c r="J1569" i="3" s="1"/>
  <c r="D1568" i="6" s="1"/>
  <c r="G1537" i="3"/>
  <c r="J1537" i="3" s="1"/>
  <c r="D1536" i="6" s="1"/>
  <c r="J1505" i="3"/>
  <c r="D1504" i="6" s="1"/>
  <c r="G3573" i="3"/>
  <c r="J3573" i="3" s="1"/>
  <c r="D3572" i="6" s="1"/>
  <c r="G3509" i="3"/>
  <c r="J3509" i="3" s="1"/>
  <c r="D3508" i="6" s="1"/>
  <c r="G3477" i="3"/>
  <c r="J3477" i="3" s="1"/>
  <c r="D3476" i="6" s="1"/>
  <c r="G3445" i="3"/>
  <c r="J3445" i="3" s="1"/>
  <c r="D3444" i="6" s="1"/>
  <c r="G3381" i="3"/>
  <c r="J3381" i="3" s="1"/>
  <c r="D3380" i="6" s="1"/>
  <c r="G3349" i="3"/>
  <c r="J3349" i="3" s="1"/>
  <c r="D3348" i="6" s="1"/>
  <c r="G3317" i="3"/>
  <c r="J3317" i="3" s="1"/>
  <c r="G3285" i="3"/>
  <c r="J3285" i="3" s="1"/>
  <c r="D3284" i="6" s="1"/>
  <c r="J3253" i="3"/>
  <c r="D3252" i="6" s="1"/>
  <c r="G3221" i="3"/>
  <c r="J3221" i="3" s="1"/>
  <c r="D3220" i="6" s="1"/>
  <c r="G3189" i="3"/>
  <c r="J3189" i="3" s="1"/>
  <c r="D3188" i="6" s="1"/>
  <c r="J3157" i="3"/>
  <c r="D3156" i="6" s="1"/>
  <c r="G3125" i="3"/>
  <c r="J3125" i="3" s="1"/>
  <c r="D3124" i="6" s="1"/>
  <c r="J3093" i="3"/>
  <c r="D3092" i="6" s="1"/>
  <c r="G3093" i="3"/>
  <c r="G3061" i="3"/>
  <c r="J3061" i="3" s="1"/>
  <c r="D3060" i="6" s="1"/>
  <c r="G3029" i="3"/>
  <c r="J3029" i="3" s="1"/>
  <c r="D3028" i="6" s="1"/>
  <c r="G1889" i="3"/>
  <c r="J1889" i="3" s="1"/>
  <c r="D1888" i="6" s="1"/>
  <c r="G3478" i="3"/>
  <c r="J3478" i="3" s="1"/>
  <c r="D3477" i="6" s="1"/>
  <c r="J3409" i="3"/>
  <c r="D3408" i="6" s="1"/>
  <c r="G2621" i="3"/>
  <c r="J2621" i="3" s="1"/>
  <c r="D2620" i="6" s="1"/>
  <c r="G2589" i="3"/>
  <c r="J2589" i="3" s="1"/>
  <c r="D2588" i="6" s="1"/>
  <c r="J2557" i="3"/>
  <c r="D2556" i="6" s="1"/>
  <c r="G2557" i="3"/>
  <c r="J2525" i="3"/>
  <c r="D2524" i="6" s="1"/>
  <c r="G2493" i="3"/>
  <c r="J2493" i="3" s="1"/>
  <c r="D2492" i="6" s="1"/>
  <c r="G2461" i="3"/>
  <c r="J2461" i="3" s="1"/>
  <c r="D2460" i="6" s="1"/>
  <c r="F2460" i="6" s="1"/>
  <c r="G2429" i="3"/>
  <c r="J2429" i="3" s="1"/>
  <c r="D2428" i="6" s="1"/>
  <c r="J2365" i="3"/>
  <c r="D2364" i="6" s="1"/>
  <c r="G2333" i="3"/>
  <c r="J2333" i="3" s="1"/>
  <c r="D2332" i="6" s="1"/>
  <c r="J2301" i="3"/>
  <c r="D2300" i="6" s="1"/>
  <c r="G2269" i="3"/>
  <c r="J2269" i="3" s="1"/>
  <c r="D2268" i="6" s="1"/>
  <c r="J2237" i="3"/>
  <c r="D2236" i="6" s="1"/>
  <c r="G2205" i="3"/>
  <c r="J2205" i="3" s="1"/>
  <c r="D2204" i="6" s="1"/>
  <c r="G2173" i="3"/>
  <c r="J2173" i="3" s="1"/>
  <c r="D2172" i="6" s="1"/>
  <c r="J2141" i="3"/>
  <c r="D2140" i="6" s="1"/>
  <c r="G2109" i="3"/>
  <c r="J2109" i="3" s="1"/>
  <c r="D2108" i="6" s="1"/>
  <c r="J2077" i="3"/>
  <c r="D2076" i="6" s="1"/>
  <c r="G2045" i="3"/>
  <c r="J2045" i="3"/>
  <c r="D2044" i="6" s="1"/>
  <c r="J2013" i="3"/>
  <c r="D2012" i="6" s="1"/>
  <c r="G1981" i="3"/>
  <c r="J1981" i="3" s="1"/>
  <c r="D1980" i="6" s="1"/>
  <c r="G1949" i="3"/>
  <c r="J1949" i="3" s="1"/>
  <c r="D1948" i="6" s="1"/>
  <c r="G1917" i="3"/>
  <c r="J1917" i="3" s="1"/>
  <c r="D1916" i="6" s="1"/>
  <c r="G1885" i="3"/>
  <c r="J1885" i="3" s="1"/>
  <c r="D1884" i="6" s="1"/>
  <c r="G1853" i="3"/>
  <c r="J1853" i="3" s="1"/>
  <c r="D1852" i="6" s="1"/>
  <c r="G1821" i="3"/>
  <c r="J1821" i="3" s="1"/>
  <c r="D1820" i="6" s="1"/>
  <c r="F1820" i="6" s="1"/>
  <c r="J1789" i="3"/>
  <c r="D1788" i="6" s="1"/>
  <c r="G1757" i="3"/>
  <c r="J1757" i="3" s="1"/>
  <c r="D1756" i="6" s="1"/>
  <c r="G1725" i="3"/>
  <c r="J1725" i="3" s="1"/>
  <c r="D1724" i="6" s="1"/>
  <c r="G1661" i="3"/>
  <c r="J1661" i="3" s="1"/>
  <c r="D1660" i="6" s="1"/>
  <c r="G1629" i="3"/>
  <c r="J1629" i="3" s="1"/>
  <c r="D1628" i="6" s="1"/>
  <c r="G1597" i="3"/>
  <c r="J1597" i="3" s="1"/>
  <c r="D1596" i="6" s="1"/>
  <c r="J1565" i="3"/>
  <c r="D1564" i="6" s="1"/>
  <c r="G1565" i="3"/>
  <c r="G1533" i="3"/>
  <c r="J1533" i="3" s="1"/>
  <c r="D1532" i="6" s="1"/>
  <c r="G3601" i="3"/>
  <c r="J3601" i="3" s="1"/>
  <c r="D3600" i="6" s="1"/>
  <c r="G3569" i="3"/>
  <c r="J3569" i="3" s="1"/>
  <c r="D3568" i="6" s="1"/>
  <c r="G3537" i="3"/>
  <c r="J3537" i="3" s="1"/>
  <c r="D3536" i="6" s="1"/>
  <c r="G3505" i="3"/>
  <c r="J3505" i="3" s="1"/>
  <c r="D3504" i="6" s="1"/>
  <c r="J3473" i="3"/>
  <c r="D3472" i="6" s="1"/>
  <c r="G3441" i="3"/>
  <c r="J3441" i="3" s="1"/>
  <c r="D3440" i="6" s="1"/>
  <c r="G3377" i="3"/>
  <c r="J3377" i="3" s="1"/>
  <c r="D3376" i="6" s="1"/>
  <c r="J3345" i="3"/>
  <c r="D3344" i="6" s="1"/>
  <c r="G3313" i="3"/>
  <c r="J3313" i="3" s="1"/>
  <c r="D3312" i="6" s="1"/>
  <c r="G3281" i="3"/>
  <c r="J3281" i="3" s="1"/>
  <c r="D3280" i="6" s="1"/>
  <c r="J3249" i="3"/>
  <c r="D3248" i="6" s="1"/>
  <c r="G3217" i="3"/>
  <c r="J3217" i="3" s="1"/>
  <c r="D3216" i="6" s="1"/>
  <c r="G3185" i="3"/>
  <c r="J3185" i="3" s="1"/>
  <c r="D3184" i="6" s="1"/>
  <c r="G3153" i="3"/>
  <c r="J3153" i="3" s="1"/>
  <c r="D3152" i="6" s="1"/>
  <c r="G3121" i="3"/>
  <c r="J3121" i="3" s="1"/>
  <c r="D3120" i="6" s="1"/>
  <c r="G3089" i="3"/>
  <c r="J3089" i="3" s="1"/>
  <c r="D3088" i="6" s="1"/>
  <c r="G3057" i="3"/>
  <c r="J3057" i="3" s="1"/>
  <c r="D3056" i="6" s="1"/>
  <c r="G3025" i="3"/>
  <c r="J3025" i="3" s="1"/>
  <c r="D3024" i="6" s="1"/>
  <c r="G2397" i="3"/>
  <c r="J2397" i="3" s="1"/>
  <c r="D2396" i="6" s="1"/>
  <c r="G2274" i="3"/>
  <c r="G2145" i="3"/>
  <c r="J2145" i="3" s="1"/>
  <c r="D2144" i="6" s="1"/>
  <c r="G1858" i="3"/>
  <c r="J1858" i="3" s="1"/>
  <c r="D1857" i="6" s="1"/>
  <c r="F1857" i="6" s="1"/>
  <c r="G3258" i="3"/>
  <c r="J3258" i="3" s="1"/>
  <c r="D3257" i="6" s="1"/>
  <c r="G2716" i="3"/>
  <c r="J2716" i="3" s="1"/>
  <c r="D2715" i="6" s="1"/>
  <c r="J2684" i="3"/>
  <c r="D2683" i="6" s="1"/>
  <c r="G2652" i="3"/>
  <c r="J2652" i="3" s="1"/>
  <c r="D2651" i="6" s="1"/>
  <c r="J2620" i="3"/>
  <c r="D2619" i="6" s="1"/>
  <c r="G2588" i="3"/>
  <c r="J2588" i="3" s="1"/>
  <c r="D2587" i="6" s="1"/>
  <c r="G2556" i="3"/>
  <c r="J2556" i="3" s="1"/>
  <c r="D2555" i="6" s="1"/>
  <c r="J2524" i="3"/>
  <c r="D2523" i="6" s="1"/>
  <c r="G2492" i="3"/>
  <c r="J2492" i="3" s="1"/>
  <c r="D2491" i="6" s="1"/>
  <c r="G2460" i="3"/>
  <c r="J2460" i="3" s="1"/>
  <c r="D2459" i="6" s="1"/>
  <c r="G2428" i="3"/>
  <c r="J2428" i="3" s="1"/>
  <c r="D2427" i="6" s="1"/>
  <c r="G2364" i="3"/>
  <c r="J2364" i="3" s="1"/>
  <c r="D2363" i="6" s="1"/>
  <c r="G2332" i="3"/>
  <c r="J2332" i="3" s="1"/>
  <c r="D2331" i="6" s="1"/>
  <c r="J2300" i="3"/>
  <c r="D2299" i="6" s="1"/>
  <c r="G2268" i="3"/>
  <c r="J2268" i="3" s="1"/>
  <c r="D2267" i="6" s="1"/>
  <c r="G2236" i="3"/>
  <c r="J2236" i="3" s="1"/>
  <c r="D2235" i="6" s="1"/>
  <c r="G2204" i="3"/>
  <c r="J2204" i="3" s="1"/>
  <c r="D2203" i="6" s="1"/>
  <c r="J2140" i="3"/>
  <c r="D2139" i="6" s="1"/>
  <c r="J2108" i="3"/>
  <c r="D2107" i="6" s="1"/>
  <c r="J2076" i="3"/>
  <c r="D2075" i="6" s="1"/>
  <c r="G2044" i="3"/>
  <c r="J2044" i="3"/>
  <c r="D2043" i="6" s="1"/>
  <c r="G1980" i="3"/>
  <c r="J1980" i="3" s="1"/>
  <c r="D1979" i="6" s="1"/>
  <c r="G1948" i="3"/>
  <c r="J1948" i="3"/>
  <c r="D1947" i="6" s="1"/>
  <c r="G1916" i="3"/>
  <c r="J1916" i="3" s="1"/>
  <c r="D1915" i="6" s="1"/>
  <c r="G1884" i="3"/>
  <c r="J1884" i="3" s="1"/>
  <c r="D1883" i="6" s="1"/>
  <c r="J1852" i="3"/>
  <c r="D1851" i="6" s="1"/>
  <c r="G1852" i="3"/>
  <c r="G1820" i="3"/>
  <c r="J1820" i="3" s="1"/>
  <c r="D1819" i="6" s="1"/>
  <c r="G1788" i="3"/>
  <c r="J1788" i="3" s="1"/>
  <c r="D1787" i="6" s="1"/>
  <c r="G1756" i="3"/>
  <c r="J1756" i="3" s="1"/>
  <c r="D1755" i="6" s="1"/>
  <c r="G1724" i="3"/>
  <c r="J1724" i="3" s="1"/>
  <c r="D1723" i="6" s="1"/>
  <c r="J1692" i="3"/>
  <c r="D1691" i="6" s="1"/>
  <c r="J1660" i="3"/>
  <c r="D1659" i="6" s="1"/>
  <c r="G1628" i="3"/>
  <c r="J1628" i="3" s="1"/>
  <c r="D1627" i="6" s="1"/>
  <c r="G1596" i="3"/>
  <c r="J1596" i="3" s="1"/>
  <c r="D1595" i="6" s="1"/>
  <c r="G1564" i="3"/>
  <c r="J1564" i="3" s="1"/>
  <c r="D1563" i="6" s="1"/>
  <c r="G1532" i="3"/>
  <c r="J1532" i="3" s="1"/>
  <c r="D1531" i="6" s="1"/>
  <c r="J3600" i="3"/>
  <c r="D3599" i="6" s="1"/>
  <c r="J3568" i="3"/>
  <c r="D3567" i="6" s="1"/>
  <c r="G3536" i="3"/>
  <c r="J3536" i="3" s="1"/>
  <c r="D3535" i="6" s="1"/>
  <c r="G3504" i="3"/>
  <c r="J3504" i="3" s="1"/>
  <c r="D3503" i="6" s="1"/>
  <c r="J3472" i="3"/>
  <c r="D3471" i="6" s="1"/>
  <c r="G3440" i="3"/>
  <c r="J3440" i="3" s="1"/>
  <c r="D3439" i="6" s="1"/>
  <c r="G3408" i="3"/>
  <c r="J3408" i="3" s="1"/>
  <c r="D3407" i="6" s="1"/>
  <c r="G3376" i="3"/>
  <c r="J3376" i="3" s="1"/>
  <c r="D3375" i="6" s="1"/>
  <c r="G3344" i="3"/>
  <c r="J3344" i="3" s="1"/>
  <c r="D3343" i="6" s="1"/>
  <c r="G3312" i="3"/>
  <c r="J3312" i="3" s="1"/>
  <c r="D3311" i="6" s="1"/>
  <c r="G3280" i="3"/>
  <c r="J3280" i="3" s="1"/>
  <c r="D3279" i="6" s="1"/>
  <c r="J3248" i="3"/>
  <c r="D3247" i="6" s="1"/>
  <c r="G3216" i="3"/>
  <c r="J3216" i="3" s="1"/>
  <c r="D3215" i="6" s="1"/>
  <c r="J3184" i="3"/>
  <c r="D3183" i="6" s="1"/>
  <c r="G3152" i="3"/>
  <c r="J3152" i="3" s="1"/>
  <c r="D3151" i="6" s="1"/>
  <c r="J3120" i="3"/>
  <c r="D3119" i="6" s="1"/>
  <c r="G3056" i="3"/>
  <c r="J3056" i="3" s="1"/>
  <c r="D3055" i="6" s="1"/>
  <c r="G3024" i="3"/>
  <c r="J3024" i="3" s="1"/>
  <c r="D3023" i="6" s="1"/>
  <c r="G2497" i="3"/>
  <c r="J2497" i="3" s="1"/>
  <c r="D2496" i="6" s="1"/>
  <c r="G2396" i="3"/>
  <c r="J2396" i="3" s="1"/>
  <c r="D2395" i="6" s="1"/>
  <c r="F2395" i="6" s="1"/>
  <c r="G1857" i="3"/>
  <c r="J1857" i="3" s="1"/>
  <c r="D1856" i="6" s="1"/>
  <c r="G3257" i="3"/>
  <c r="J3257" i="3" s="1"/>
  <c r="D3256" i="6" s="1"/>
  <c r="G2747" i="3"/>
  <c r="J2747" i="3" s="1"/>
  <c r="D2746" i="6" s="1"/>
  <c r="G2715" i="3"/>
  <c r="J2715" i="3" s="1"/>
  <c r="D2714" i="6" s="1"/>
  <c r="J2683" i="3"/>
  <c r="D2682" i="6" s="1"/>
  <c r="J2651" i="3"/>
  <c r="D2650" i="6" s="1"/>
  <c r="J2619" i="3"/>
  <c r="D2618" i="6" s="1"/>
  <c r="G2587" i="3"/>
  <c r="J2587" i="3" s="1"/>
  <c r="D2586" i="6" s="1"/>
  <c r="G2555" i="3"/>
  <c r="J2555" i="3" s="1"/>
  <c r="D2554" i="6" s="1"/>
  <c r="J2523" i="3"/>
  <c r="D2522" i="6" s="1"/>
  <c r="G2491" i="3"/>
  <c r="J2491" i="3" s="1"/>
  <c r="D2490" i="6" s="1"/>
  <c r="G2427" i="3"/>
  <c r="J2427" i="3" s="1"/>
  <c r="D2426" i="6" s="1"/>
  <c r="G2363" i="3"/>
  <c r="J2363" i="3" s="1"/>
  <c r="D2362" i="6" s="1"/>
  <c r="G2331" i="3"/>
  <c r="J2331" i="3" s="1"/>
  <c r="D2330" i="6" s="1"/>
  <c r="F2330" i="6" s="1"/>
  <c r="G2299" i="3"/>
  <c r="J2299" i="3" s="1"/>
  <c r="D2298" i="6" s="1"/>
  <c r="G2267" i="3"/>
  <c r="J2267" i="3" s="1"/>
  <c r="D2266" i="6" s="1"/>
  <c r="G2235" i="3"/>
  <c r="J2235" i="3" s="1"/>
  <c r="D2234" i="6" s="1"/>
  <c r="G2203" i="3"/>
  <c r="J2203" i="3" s="1"/>
  <c r="D2202" i="6" s="1"/>
  <c r="J2171" i="3"/>
  <c r="D2170" i="6" s="1"/>
  <c r="J2139" i="3"/>
  <c r="D2138" i="6" s="1"/>
  <c r="G2107" i="3"/>
  <c r="J2107" i="3" s="1"/>
  <c r="D2106" i="6" s="1"/>
  <c r="G2011" i="3"/>
  <c r="J2011" i="3" s="1"/>
  <c r="D2010" i="6" s="1"/>
  <c r="G1979" i="3"/>
  <c r="J1979" i="3" s="1"/>
  <c r="D1978" i="6" s="1"/>
  <c r="G1947" i="3"/>
  <c r="J1947" i="3" s="1"/>
  <c r="D1946" i="6" s="1"/>
  <c r="G1915" i="3"/>
  <c r="J1915" i="3" s="1"/>
  <c r="D1914" i="6" s="1"/>
  <c r="G1883" i="3"/>
  <c r="J1883" i="3" s="1"/>
  <c r="D1882" i="6" s="1"/>
  <c r="G1851" i="3"/>
  <c r="J1851" i="3" s="1"/>
  <c r="D1850" i="6" s="1"/>
  <c r="G1819" i="3"/>
  <c r="J1819" i="3" s="1"/>
  <c r="D1818" i="6" s="1"/>
  <c r="G1787" i="3"/>
  <c r="J1787" i="3" s="1"/>
  <c r="D1786" i="6" s="1"/>
  <c r="G1755" i="3"/>
  <c r="J1755" i="3" s="1"/>
  <c r="D1754" i="6" s="1"/>
  <c r="G1723" i="3"/>
  <c r="J1723" i="3" s="1"/>
  <c r="D1722" i="6" s="1"/>
  <c r="G1691" i="3"/>
  <c r="J1691" i="3" s="1"/>
  <c r="D1690" i="6" s="1"/>
  <c r="J1659" i="3"/>
  <c r="D1658" i="6" s="1"/>
  <c r="G1627" i="3"/>
  <c r="J1627" i="3" s="1"/>
  <c r="D1626" i="6" s="1"/>
  <c r="G1595" i="3"/>
  <c r="J1595" i="3" s="1"/>
  <c r="D1594" i="6" s="1"/>
  <c r="G1563" i="3"/>
  <c r="J1563" i="3" s="1"/>
  <c r="D1562" i="6" s="1"/>
  <c r="G1531" i="3"/>
  <c r="J1531" i="3" s="1"/>
  <c r="D1530" i="6" s="1"/>
  <c r="G3599" i="3"/>
  <c r="J3599" i="3"/>
  <c r="D3598" i="6" s="1"/>
  <c r="J3567" i="3"/>
  <c r="G3535" i="3"/>
  <c r="J3535" i="3" s="1"/>
  <c r="D3534" i="6" s="1"/>
  <c r="G3503" i="3"/>
  <c r="J3503" i="3" s="1"/>
  <c r="D3502" i="6" s="1"/>
  <c r="G3471" i="3"/>
  <c r="J3471" i="3" s="1"/>
  <c r="D3470" i="6" s="1"/>
  <c r="G3439" i="3"/>
  <c r="J3439" i="3" s="1"/>
  <c r="D3438" i="6" s="1"/>
  <c r="J3407" i="3"/>
  <c r="D3406" i="6" s="1"/>
  <c r="G3375" i="3"/>
  <c r="J3375" i="3" s="1"/>
  <c r="D3374" i="6" s="1"/>
  <c r="F3374" i="6" s="1"/>
  <c r="G3343" i="3"/>
  <c r="J3343" i="3" s="1"/>
  <c r="D3342" i="6" s="1"/>
  <c r="G3311" i="3"/>
  <c r="J3311" i="3" s="1"/>
  <c r="D3310" i="6" s="1"/>
  <c r="J3279" i="3"/>
  <c r="D3278" i="6" s="1"/>
  <c r="G3279" i="3"/>
  <c r="G3247" i="3"/>
  <c r="J3247" i="3" s="1"/>
  <c r="D3246" i="6" s="1"/>
  <c r="G3215" i="3"/>
  <c r="J3215" i="3" s="1"/>
  <c r="D3214" i="6" s="1"/>
  <c r="G3183" i="3"/>
  <c r="J3183" i="3" s="1"/>
  <c r="D3182" i="6" s="1"/>
  <c r="G3151" i="3"/>
  <c r="J3151" i="3" s="1"/>
  <c r="D3150" i="6" s="1"/>
  <c r="J3119" i="3"/>
  <c r="D3118" i="6" s="1"/>
  <c r="J3087" i="3"/>
  <c r="D3086" i="6" s="1"/>
  <c r="G3055" i="3"/>
  <c r="J3055" i="3" s="1"/>
  <c r="D3054" i="6" s="1"/>
  <c r="J3023" i="3"/>
  <c r="D3022" i="6" s="1"/>
  <c r="G2395" i="3"/>
  <c r="J2395" i="3" s="1"/>
  <c r="D2394" i="6" s="1"/>
  <c r="G1693" i="3"/>
  <c r="J1693" i="3" s="1"/>
  <c r="D1692" i="6" s="1"/>
  <c r="G3256" i="3"/>
  <c r="J3256" i="3" s="1"/>
  <c r="D3255" i="6" s="1"/>
  <c r="J2082" i="3"/>
  <c r="D2081" i="6" s="1"/>
  <c r="J150" i="3"/>
  <c r="D149" i="6" s="1"/>
  <c r="G150" i="3"/>
  <c r="G118" i="3"/>
  <c r="J118" i="3" s="1"/>
  <c r="D117" i="6" s="1"/>
  <c r="F117" i="6" s="1"/>
  <c r="G86" i="3"/>
  <c r="J86" i="3" s="1"/>
  <c r="D85" i="6" s="1"/>
  <c r="G22" i="3"/>
  <c r="J22" i="3" s="1"/>
  <c r="D21" i="6" s="1"/>
  <c r="J2990" i="3"/>
  <c r="D2989" i="6" s="1"/>
  <c r="J2958" i="3"/>
  <c r="G2894" i="3"/>
  <c r="J2894" i="3" s="1"/>
  <c r="D2893" i="6" s="1"/>
  <c r="G2862" i="3"/>
  <c r="J2862" i="3" s="1"/>
  <c r="D2861" i="6" s="1"/>
  <c r="P242" i="6" s="1"/>
  <c r="J2830" i="3"/>
  <c r="D2829" i="6" s="1"/>
  <c r="G2798" i="3"/>
  <c r="J2798" i="3" s="1"/>
  <c r="D2797" i="6" s="1"/>
  <c r="G2766" i="3"/>
  <c r="J2766" i="3" s="1"/>
  <c r="D2765" i="6" s="1"/>
  <c r="G2734" i="3"/>
  <c r="J2734" i="3" s="1"/>
  <c r="D2733" i="6" s="1"/>
  <c r="G2702" i="3"/>
  <c r="J2702" i="3" s="1"/>
  <c r="D2701" i="6" s="1"/>
  <c r="G2670" i="3"/>
  <c r="J2670" i="3" s="1"/>
  <c r="D2669" i="6" s="1"/>
  <c r="G2638" i="3"/>
  <c r="J2638" i="3" s="1"/>
  <c r="D2637" i="6" s="1"/>
  <c r="G2606" i="3"/>
  <c r="J2606" i="3" s="1"/>
  <c r="D2605" i="6" s="1"/>
  <c r="G2574" i="3"/>
  <c r="J2574" i="3" s="1"/>
  <c r="D2573" i="6" s="1"/>
  <c r="G2542" i="3"/>
  <c r="J2542" i="3" s="1"/>
  <c r="D2541" i="6" s="1"/>
  <c r="G2510" i="3"/>
  <c r="J2510" i="3" s="1"/>
  <c r="D2509" i="6" s="1"/>
  <c r="G2478" i="3"/>
  <c r="J2478" i="3" s="1"/>
  <c r="G2446" i="3"/>
  <c r="J2446" i="3" s="1"/>
  <c r="D2445" i="6" s="1"/>
  <c r="G2414" i="3"/>
  <c r="J2414" i="3" s="1"/>
  <c r="D2413" i="6" s="1"/>
  <c r="G2382" i="3"/>
  <c r="J2382" i="3" s="1"/>
  <c r="D2381" i="6" s="1"/>
  <c r="G2350" i="3"/>
  <c r="J2350" i="3"/>
  <c r="D2349" i="6" s="1"/>
  <c r="G2318" i="3"/>
  <c r="J2318" i="3" s="1"/>
  <c r="D2317" i="6" s="1"/>
  <c r="G2286" i="3"/>
  <c r="J2286" i="3" s="1"/>
  <c r="D2285" i="6" s="1"/>
  <c r="G2254" i="3"/>
  <c r="J2254" i="3" s="1"/>
  <c r="D2253" i="6" s="1"/>
  <c r="F2253" i="6" s="1"/>
  <c r="G2222" i="3"/>
  <c r="J2222" i="3" s="1"/>
  <c r="D2221" i="6" s="1"/>
  <c r="G2190" i="3"/>
  <c r="J2190" i="3" s="1"/>
  <c r="D2189" i="6" s="1"/>
  <c r="G2158" i="3"/>
  <c r="J2158" i="3" s="1"/>
  <c r="D2157" i="6" s="1"/>
  <c r="G2126" i="3"/>
  <c r="J2126" i="3" s="1"/>
  <c r="D2125" i="6" s="1"/>
  <c r="G2094" i="3"/>
  <c r="J2094" i="3" s="1"/>
  <c r="D2093" i="6" s="1"/>
  <c r="G2062" i="3"/>
  <c r="J2062" i="3" s="1"/>
  <c r="D2061" i="6" s="1"/>
  <c r="G2030" i="3"/>
  <c r="J2030" i="3" s="1"/>
  <c r="D2029" i="6" s="1"/>
  <c r="J1998" i="3"/>
  <c r="D1997" i="6" s="1"/>
  <c r="J1966" i="3"/>
  <c r="D1965" i="6" s="1"/>
  <c r="G1934" i="3"/>
  <c r="J1934" i="3" s="1"/>
  <c r="D1933" i="6" s="1"/>
  <c r="G1902" i="3"/>
  <c r="J1902" i="3" s="1"/>
  <c r="D1901" i="6" s="1"/>
  <c r="G1870" i="3"/>
  <c r="J1870" i="3" s="1"/>
  <c r="D1869" i="6" s="1"/>
  <c r="G1838" i="3"/>
  <c r="J1838" i="3" s="1"/>
  <c r="D1837" i="6" s="1"/>
  <c r="G1806" i="3"/>
  <c r="J1806" i="3" s="1"/>
  <c r="D1805" i="6" s="1"/>
  <c r="G1774" i="3"/>
  <c r="J1774" i="3" s="1"/>
  <c r="D1773" i="6" s="1"/>
  <c r="G1710" i="3"/>
  <c r="J1710" i="3" s="1"/>
  <c r="D1709" i="6" s="1"/>
  <c r="G1678" i="3"/>
  <c r="J1678" i="3" s="1"/>
  <c r="D1677" i="6" s="1"/>
  <c r="G1646" i="3"/>
  <c r="J1646" i="3" s="1"/>
  <c r="D1645" i="6" s="1"/>
  <c r="G1614" i="3"/>
  <c r="J1614" i="3" s="1"/>
  <c r="D1613" i="6" s="1"/>
  <c r="J1582" i="3"/>
  <c r="D1581" i="6" s="1"/>
  <c r="G1550" i="3"/>
  <c r="J1550" i="3" s="1"/>
  <c r="D1549" i="6" s="1"/>
  <c r="G1518" i="3"/>
  <c r="J1518" i="3" s="1"/>
  <c r="J3586" i="3"/>
  <c r="D3585" i="6" s="1"/>
  <c r="J3554" i="3"/>
  <c r="D3553" i="6" s="1"/>
  <c r="F3553" i="6" s="1"/>
  <c r="G3522" i="3"/>
  <c r="J3522" i="3" s="1"/>
  <c r="D3521" i="6" s="1"/>
  <c r="G3490" i="3"/>
  <c r="J3490" i="3" s="1"/>
  <c r="D3489" i="6" s="1"/>
  <c r="G3458" i="3"/>
  <c r="J3458" i="3" s="1"/>
  <c r="D3457" i="6" s="1"/>
  <c r="G3426" i="3"/>
  <c r="J3426" i="3" s="1"/>
  <c r="D3425" i="6" s="1"/>
  <c r="J3394" i="3"/>
  <c r="D3393" i="6" s="1"/>
  <c r="G3362" i="3"/>
  <c r="J3362" i="3" s="1"/>
  <c r="D3361" i="6" s="1"/>
  <c r="J3330" i="3"/>
  <c r="D3329" i="6" s="1"/>
  <c r="G3298" i="3"/>
  <c r="J3298" i="3" s="1"/>
  <c r="D3297" i="6" s="1"/>
  <c r="G3266" i="3"/>
  <c r="J3266" i="3" s="1"/>
  <c r="D3265" i="6" s="1"/>
  <c r="G3202" i="3"/>
  <c r="J3202" i="3" s="1"/>
  <c r="D3201" i="6" s="1"/>
  <c r="G3170" i="3"/>
  <c r="J3170" i="3" s="1"/>
  <c r="D3169" i="6" s="1"/>
  <c r="G3138" i="3"/>
  <c r="J3138" i="3" s="1"/>
  <c r="D3137" i="6" s="1"/>
  <c r="G3106" i="3"/>
  <c r="J3106" i="3" s="1"/>
  <c r="D3105" i="6" s="1"/>
  <c r="J3074" i="3"/>
  <c r="D3073" i="6" s="1"/>
  <c r="G3042" i="3"/>
  <c r="J3042" i="3" s="1"/>
  <c r="D3041" i="6" s="1"/>
  <c r="G3010" i="3"/>
  <c r="J3010" i="3" s="1"/>
  <c r="D3009" i="6" s="1"/>
  <c r="G2339" i="3"/>
  <c r="J2339" i="3" s="1"/>
  <c r="D2338" i="6" s="1"/>
  <c r="G2075" i="3"/>
  <c r="J2075" i="3" s="1"/>
  <c r="D2074" i="6" s="1"/>
  <c r="G1605" i="3"/>
  <c r="J1605" i="3" s="1"/>
  <c r="D1604" i="6" s="1"/>
  <c r="G3385" i="3"/>
  <c r="J3385" i="3" s="1"/>
  <c r="D3384" i="6" s="1"/>
  <c r="G3225" i="3"/>
  <c r="J3225" i="3" s="1"/>
  <c r="D3224" i="6" s="1"/>
  <c r="J3019" i="3"/>
  <c r="D3018" i="6" s="1"/>
  <c r="E3057" i="6"/>
  <c r="E3417" i="6"/>
  <c r="E3221" i="6"/>
  <c r="E3320" i="6"/>
  <c r="E3355" i="6"/>
  <c r="E3473" i="6"/>
  <c r="F3473" i="6" s="1"/>
  <c r="E3124" i="6"/>
  <c r="E3201" i="6"/>
  <c r="E3377" i="6"/>
  <c r="E3322" i="6"/>
  <c r="E3378" i="6"/>
  <c r="E3552" i="6"/>
  <c r="E3510" i="6"/>
  <c r="E3467" i="6"/>
  <c r="E3118" i="6"/>
  <c r="E3544" i="6"/>
  <c r="E3581" i="6"/>
  <c r="E3414" i="6"/>
  <c r="E3503" i="6"/>
  <c r="E1919" i="6"/>
  <c r="F3259" i="6"/>
  <c r="F2170" i="6"/>
  <c r="F969" i="6"/>
  <c r="F1433" i="6"/>
  <c r="F737" i="6"/>
  <c r="C610" i="6"/>
  <c r="E610" i="6" s="1"/>
  <c r="C3439" i="6"/>
  <c r="E3439" i="6" s="1"/>
  <c r="C3511" i="6"/>
  <c r="E3511" i="6" s="1"/>
  <c r="C1564" i="6"/>
  <c r="E1564" i="6" s="1"/>
  <c r="C774" i="6"/>
  <c r="E774" i="6" s="1"/>
  <c r="C1489" i="6"/>
  <c r="E1489" i="6" s="1"/>
  <c r="C2527" i="6"/>
  <c r="E2527" i="6" s="1"/>
  <c r="C3576" i="6"/>
  <c r="E3576" i="6" s="1"/>
  <c r="G966" i="6"/>
  <c r="C782" i="6"/>
  <c r="E782" i="6" s="1"/>
  <c r="C1623" i="6"/>
  <c r="E1623" i="6" s="1"/>
  <c r="C1653" i="6"/>
  <c r="E1653" i="6" s="1"/>
  <c r="C879" i="6"/>
  <c r="E879" i="6" s="1"/>
  <c r="C990" i="6"/>
  <c r="E990" i="6" s="1"/>
  <c r="C2148" i="6"/>
  <c r="E2148" i="6" s="1"/>
  <c r="F2148" i="6" s="1"/>
  <c r="C2380" i="6"/>
  <c r="E2380" i="6" s="1"/>
  <c r="C237" i="6"/>
  <c r="E237" i="6" s="1"/>
  <c r="C257" i="6"/>
  <c r="E257" i="6" s="1"/>
  <c r="C725" i="6"/>
  <c r="E725" i="6" s="1"/>
  <c r="F725" i="6" s="1"/>
  <c r="C824" i="6"/>
  <c r="E824" i="6" s="1"/>
  <c r="C971" i="6"/>
  <c r="E971" i="6" s="1"/>
  <c r="C981" i="6"/>
  <c r="E981" i="6" s="1"/>
  <c r="C1031" i="6"/>
  <c r="E1031" i="6" s="1"/>
  <c r="C1500" i="6"/>
  <c r="E1500" i="6" s="1"/>
  <c r="C1522" i="6"/>
  <c r="E1522" i="6" s="1"/>
  <c r="C1792" i="6"/>
  <c r="E1792" i="6" s="1"/>
  <c r="C1914" i="6"/>
  <c r="E1914" i="6" s="1"/>
  <c r="C1935" i="6"/>
  <c r="E1935" i="6" s="1"/>
  <c r="F1935" i="6" s="1"/>
  <c r="C2016" i="6"/>
  <c r="E2016" i="6" s="1"/>
  <c r="C2260" i="6"/>
  <c r="E2260" i="6" s="1"/>
  <c r="C2319" i="6"/>
  <c r="E2319" i="6" s="1"/>
  <c r="C2401" i="6"/>
  <c r="E2401" i="6" s="1"/>
  <c r="G2968" i="6"/>
  <c r="C3212" i="6"/>
  <c r="E3212" i="6" s="1"/>
  <c r="C3389" i="6"/>
  <c r="E3389" i="6" s="1"/>
  <c r="F3389" i="6" s="1"/>
  <c r="C734" i="6"/>
  <c r="E734" i="6" s="1"/>
  <c r="C1307" i="6"/>
  <c r="E1307" i="6" s="1"/>
  <c r="C1328" i="6"/>
  <c r="E1328" i="6" s="1"/>
  <c r="F1328" i="6" s="1"/>
  <c r="C1735" i="6"/>
  <c r="E1735" i="6" s="1"/>
  <c r="C693" i="6"/>
  <c r="E693" i="6" s="1"/>
  <c r="C2076" i="6"/>
  <c r="E2076" i="6" s="1"/>
  <c r="C106" i="6"/>
  <c r="E106" i="6" s="1"/>
  <c r="C4" i="6"/>
  <c r="E4" i="6" s="1"/>
  <c r="C375" i="6"/>
  <c r="E375" i="6" s="1"/>
  <c r="C417" i="6"/>
  <c r="E417" i="6" s="1"/>
  <c r="C487" i="6"/>
  <c r="E487" i="6" s="1"/>
  <c r="C765" i="6"/>
  <c r="E765" i="6" s="1"/>
  <c r="C825" i="6"/>
  <c r="E825" i="6" s="1"/>
  <c r="C835" i="6"/>
  <c r="E835" i="6" s="1"/>
  <c r="F835" i="6" s="1"/>
  <c r="C911" i="6"/>
  <c r="E911" i="6" s="1"/>
  <c r="C1329" i="6"/>
  <c r="E1329" i="6" s="1"/>
  <c r="C1410" i="6"/>
  <c r="E1410" i="6" s="1"/>
  <c r="C2027" i="6"/>
  <c r="E2027" i="6" s="1"/>
  <c r="G2290" i="6"/>
  <c r="C2422" i="6"/>
  <c r="E2422" i="6" s="1"/>
  <c r="G2640" i="6"/>
  <c r="C3151" i="6"/>
  <c r="E3151" i="6" s="1"/>
  <c r="C96" i="6"/>
  <c r="E96" i="6" s="1"/>
  <c r="C844" i="6"/>
  <c r="E844" i="6" s="1"/>
  <c r="C1429" i="6"/>
  <c r="E1429" i="6" s="1"/>
  <c r="C1684" i="6"/>
  <c r="E1684" i="6" s="1"/>
  <c r="C321" i="6"/>
  <c r="E321" i="6" s="1"/>
  <c r="F477" i="6"/>
  <c r="C785" i="6"/>
  <c r="E785" i="6" s="1"/>
  <c r="F891" i="6"/>
  <c r="C1226" i="6"/>
  <c r="E1226" i="6" s="1"/>
  <c r="C1257" i="6"/>
  <c r="E1257" i="6" s="1"/>
  <c r="F1257" i="6" s="1"/>
  <c r="C1350" i="6"/>
  <c r="E1350" i="6" s="1"/>
  <c r="C1450" i="6"/>
  <c r="E1450" i="6" s="1"/>
  <c r="F1450" i="6" s="1"/>
  <c r="C1676" i="6"/>
  <c r="E1676" i="6" s="1"/>
  <c r="F1676" i="6" s="1"/>
  <c r="C1978" i="6"/>
  <c r="E1978" i="6" s="1"/>
  <c r="C2230" i="6"/>
  <c r="E2230" i="6" s="1"/>
  <c r="G2401" i="6"/>
  <c r="C2631" i="6"/>
  <c r="E2631" i="6" s="1"/>
  <c r="C3020" i="6"/>
  <c r="E3020" i="6" s="1"/>
  <c r="C3081" i="6"/>
  <c r="E3081" i="6" s="1"/>
  <c r="F3081" i="6" s="1"/>
  <c r="C3141" i="6"/>
  <c r="E3141" i="6" s="1"/>
  <c r="C3265" i="6"/>
  <c r="E3265" i="6" s="1"/>
  <c r="G1474" i="6"/>
  <c r="C801" i="6"/>
  <c r="E801" i="6" s="1"/>
  <c r="C1079" i="6"/>
  <c r="E1079" i="6" s="1"/>
  <c r="F1079" i="6" s="1"/>
  <c r="C1117" i="6"/>
  <c r="E1117" i="6" s="1"/>
  <c r="C556" i="6"/>
  <c r="E556" i="6" s="1"/>
  <c r="C922" i="6"/>
  <c r="E922" i="6" s="1"/>
  <c r="C1596" i="6"/>
  <c r="E1596" i="6" s="1"/>
  <c r="C1707" i="6"/>
  <c r="E1707" i="6" s="1"/>
  <c r="C2048" i="6"/>
  <c r="E2048" i="6" s="1"/>
  <c r="F2048" i="6" s="1"/>
  <c r="F3401" i="6"/>
  <c r="C1182" i="6"/>
  <c r="E1182" i="6" s="1"/>
  <c r="F1182" i="6" s="1"/>
  <c r="C322" i="6"/>
  <c r="E322" i="6" s="1"/>
  <c r="F574" i="6"/>
  <c r="C857" i="6"/>
  <c r="E857" i="6" s="1"/>
  <c r="C108" i="6"/>
  <c r="E108" i="6" s="1"/>
  <c r="C179" i="6"/>
  <c r="E179" i="6" s="1"/>
  <c r="F179" i="6" s="1"/>
  <c r="C280" i="6"/>
  <c r="E280" i="6" s="1"/>
  <c r="C478" i="6"/>
  <c r="E478" i="6" s="1"/>
  <c r="C655" i="6"/>
  <c r="E655" i="6" s="1"/>
  <c r="C836" i="6"/>
  <c r="E836" i="6" s="1"/>
  <c r="F836" i="6" s="1"/>
  <c r="C1237" i="6"/>
  <c r="E1237" i="6" s="1"/>
  <c r="C1330" i="6"/>
  <c r="E1330" i="6" s="1"/>
  <c r="C2109" i="6"/>
  <c r="E2109" i="6" s="1"/>
  <c r="C2161" i="6"/>
  <c r="E2161" i="6" s="1"/>
  <c r="F2161" i="6" s="1"/>
  <c r="C2272" i="6"/>
  <c r="E2272" i="6" s="1"/>
  <c r="C2282" i="6"/>
  <c r="E2282" i="6" s="1"/>
  <c r="C2372" i="6"/>
  <c r="E2372" i="6" s="1"/>
  <c r="C2845" i="6"/>
  <c r="E2845" i="6" s="1"/>
  <c r="C2936" i="6"/>
  <c r="E2936" i="6" s="1"/>
  <c r="C2970" i="6"/>
  <c r="E2970" i="6" s="1"/>
  <c r="F2970" i="6" s="1"/>
  <c r="C250" i="6"/>
  <c r="E250" i="6" s="1"/>
  <c r="C345" i="6"/>
  <c r="E345" i="6" s="1"/>
  <c r="F345" i="6" s="1"/>
  <c r="C438" i="6"/>
  <c r="E438" i="6" s="1"/>
  <c r="F438" i="6" s="1"/>
  <c r="C499" i="6"/>
  <c r="E499" i="6" s="1"/>
  <c r="C963" i="6"/>
  <c r="E963" i="6" s="1"/>
  <c r="C1402" i="6"/>
  <c r="E1402" i="6" s="1"/>
  <c r="C1677" i="6"/>
  <c r="E1677" i="6" s="1"/>
  <c r="C1846" i="6"/>
  <c r="E1846" i="6" s="1"/>
  <c r="C2182" i="6"/>
  <c r="E2182" i="6" s="1"/>
  <c r="C2321" i="6"/>
  <c r="E2321" i="6" s="1"/>
  <c r="F2321" i="6" s="1"/>
  <c r="C2551" i="6"/>
  <c r="E2551" i="6" s="1"/>
  <c r="C48" i="6"/>
  <c r="E48" i="6" s="1"/>
  <c r="F48" i="6" s="1"/>
  <c r="C58" i="6"/>
  <c r="E58" i="6" s="1"/>
  <c r="C170" i="6"/>
  <c r="E170" i="6" s="1"/>
  <c r="C240" i="6"/>
  <c r="E240" i="6" s="1"/>
  <c r="C409" i="6"/>
  <c r="E409" i="6" s="1"/>
  <c r="F409" i="6" s="1"/>
  <c r="C656" i="6"/>
  <c r="E656" i="6" s="1"/>
  <c r="C758" i="6"/>
  <c r="E758" i="6" s="1"/>
  <c r="C943" i="6"/>
  <c r="E943" i="6" s="1"/>
  <c r="F943" i="6" s="1"/>
  <c r="C1177" i="6"/>
  <c r="E1177" i="6" s="1"/>
  <c r="C1617" i="6"/>
  <c r="E1617" i="6" s="1"/>
  <c r="C1708" i="6"/>
  <c r="E1708" i="6" s="1"/>
  <c r="C2089" i="6"/>
  <c r="E2089" i="6" s="1"/>
  <c r="F2089" i="6" s="1"/>
  <c r="C2099" i="6"/>
  <c r="E2099" i="6" s="1"/>
  <c r="C2202" i="6"/>
  <c r="E2202" i="6" s="1"/>
  <c r="C2363" i="6"/>
  <c r="E2363" i="6" s="1"/>
  <c r="C2456" i="6"/>
  <c r="E2456" i="6" s="1"/>
  <c r="C2520" i="6"/>
  <c r="E2520" i="6" s="1"/>
  <c r="F2520" i="6" s="1"/>
  <c r="C2653" i="6"/>
  <c r="E2653" i="6" s="1"/>
  <c r="C2735" i="6"/>
  <c r="E2735" i="6" s="1"/>
  <c r="C2888" i="6"/>
  <c r="E2888" i="6" s="1"/>
  <c r="F2888" i="6" s="1"/>
  <c r="C2907" i="6"/>
  <c r="E2907" i="6" s="1"/>
  <c r="C2958" i="6"/>
  <c r="E2958" i="6" s="1"/>
  <c r="F2958" i="6" s="1"/>
  <c r="C3032" i="6"/>
  <c r="E3032" i="6" s="1"/>
  <c r="C3319" i="6"/>
  <c r="E3319" i="6" s="1"/>
  <c r="C463" i="6"/>
  <c r="E463" i="6" s="1"/>
  <c r="G3072" i="6"/>
  <c r="C3383" i="6"/>
  <c r="E3383" i="6" s="1"/>
  <c r="C3474" i="6"/>
  <c r="E3474" i="6" s="1"/>
  <c r="C210" i="6"/>
  <c r="E210" i="6" s="1"/>
  <c r="F210" i="6" s="1"/>
  <c r="C7" i="6"/>
  <c r="E7" i="6" s="1"/>
  <c r="F7" i="6" s="1"/>
  <c r="C420" i="6"/>
  <c r="E420" i="6" s="1"/>
  <c r="C531" i="6"/>
  <c r="E531" i="6" s="1"/>
  <c r="F531" i="6" s="1"/>
  <c r="C828" i="6"/>
  <c r="E828" i="6" s="1"/>
  <c r="F828" i="6" s="1"/>
  <c r="C1394" i="6"/>
  <c r="E1394" i="6" s="1"/>
  <c r="F1394" i="6" s="1"/>
  <c r="C1403" i="6"/>
  <c r="E1403" i="6" s="1"/>
  <c r="C1658" i="6"/>
  <c r="E1658" i="6" s="1"/>
  <c r="C1709" i="6"/>
  <c r="E1709" i="6" s="1"/>
  <c r="C2142" i="6"/>
  <c r="E2142" i="6" s="1"/>
  <c r="C2183" i="6"/>
  <c r="E2183" i="6" s="1"/>
  <c r="C2705" i="6"/>
  <c r="E2705" i="6" s="1"/>
  <c r="C2928" i="6"/>
  <c r="E2928" i="6" s="1"/>
  <c r="C2972" i="6"/>
  <c r="E2972" i="6" s="1"/>
  <c r="C3114" i="6"/>
  <c r="E3114" i="6" s="1"/>
  <c r="F3114" i="6" s="1"/>
  <c r="C3423" i="6"/>
  <c r="E3423" i="6" s="1"/>
  <c r="F3423" i="6" s="1"/>
  <c r="C3590" i="6"/>
  <c r="E3590" i="6" s="1"/>
  <c r="C146" i="6"/>
  <c r="E146" i="6" s="1"/>
  <c r="C1168" i="6"/>
  <c r="E1168" i="6" s="1"/>
  <c r="F1168" i="6" s="1"/>
  <c r="C1229" i="6"/>
  <c r="E1229" i="6" s="1"/>
  <c r="C200" i="6"/>
  <c r="E200" i="6" s="1"/>
  <c r="C325" i="6"/>
  <c r="E325" i="6" s="1"/>
  <c r="C460" i="6"/>
  <c r="E460" i="6" s="1"/>
  <c r="C511" i="6"/>
  <c r="E511" i="6" s="1"/>
  <c r="C668" i="6"/>
  <c r="E668" i="6" s="1"/>
  <c r="G687" i="6"/>
  <c r="C798" i="6"/>
  <c r="E798" i="6" s="1"/>
  <c r="F798" i="6" s="1"/>
  <c r="C925" i="6"/>
  <c r="E925" i="6" s="1"/>
  <c r="C1005" i="6"/>
  <c r="E1005" i="6" s="1"/>
  <c r="F1005" i="6" s="1"/>
  <c r="C1025" i="6"/>
  <c r="E1025" i="6" s="1"/>
  <c r="C1189" i="6"/>
  <c r="E1189" i="6" s="1"/>
  <c r="F1189" i="6" s="1"/>
  <c r="C1628" i="6"/>
  <c r="E1628" i="6" s="1"/>
  <c r="C1869" i="6"/>
  <c r="E1869" i="6" s="1"/>
  <c r="C1960" i="6"/>
  <c r="E1960" i="6" s="1"/>
  <c r="C1991" i="6"/>
  <c r="E1991" i="6" s="1"/>
  <c r="C2011" i="6"/>
  <c r="E2011" i="6" s="1"/>
  <c r="F2011" i="6" s="1"/>
  <c r="C2132" i="6"/>
  <c r="E2132" i="6" s="1"/>
  <c r="C2153" i="6"/>
  <c r="E2153" i="6" s="1"/>
  <c r="C2213" i="6"/>
  <c r="E2213" i="6" s="1"/>
  <c r="C2254" i="6"/>
  <c r="E2254" i="6" s="1"/>
  <c r="C2284" i="6"/>
  <c r="E2284" i="6" s="1"/>
  <c r="F2284" i="6" s="1"/>
  <c r="C2294" i="6"/>
  <c r="E2294" i="6" s="1"/>
  <c r="F2294" i="6" s="1"/>
  <c r="C2344" i="6"/>
  <c r="E2344" i="6" s="1"/>
  <c r="F2344" i="6" s="1"/>
  <c r="C2447" i="6"/>
  <c r="E2447" i="6" s="1"/>
  <c r="C2675" i="6"/>
  <c r="E2675" i="6" s="1"/>
  <c r="F2675" i="6" s="1"/>
  <c r="C2747" i="6"/>
  <c r="E2747" i="6" s="1"/>
  <c r="C3186" i="6"/>
  <c r="E3186" i="6" s="1"/>
  <c r="C3227" i="6"/>
  <c r="E3227" i="6" s="1"/>
  <c r="C3247" i="6"/>
  <c r="E3247" i="6" s="1"/>
  <c r="C3289" i="6"/>
  <c r="E3289" i="6" s="1"/>
  <c r="C3384" i="6"/>
  <c r="E3384" i="6" s="1"/>
  <c r="C3485" i="6"/>
  <c r="E3485" i="6" s="1"/>
  <c r="F3485" i="6" s="1"/>
  <c r="C3546" i="6"/>
  <c r="E3546" i="6" s="1"/>
  <c r="G1057" i="6"/>
  <c r="G3526" i="6"/>
  <c r="C220" i="6"/>
  <c r="E220" i="6" s="1"/>
  <c r="G18" i="6"/>
  <c r="C50" i="6"/>
  <c r="E50" i="6" s="1"/>
  <c r="C121" i="6"/>
  <c r="E121" i="6" s="1"/>
  <c r="C172" i="6"/>
  <c r="E172" i="6" s="1"/>
  <c r="C201" i="6"/>
  <c r="E201" i="6" s="1"/>
  <c r="C293" i="6"/>
  <c r="E293" i="6" s="1"/>
  <c r="F293" i="6" s="1"/>
  <c r="C481" i="6"/>
  <c r="E481" i="6" s="1"/>
  <c r="C522" i="6"/>
  <c r="E522" i="6" s="1"/>
  <c r="C995" i="6"/>
  <c r="E995" i="6" s="1"/>
  <c r="C1045" i="6"/>
  <c r="E1045" i="6" s="1"/>
  <c r="F1045" i="6" s="1"/>
  <c r="C1619" i="6"/>
  <c r="E1619" i="6" s="1"/>
  <c r="F1619" i="6" s="1"/>
  <c r="C1639" i="6"/>
  <c r="E1639" i="6" s="1"/>
  <c r="C2255" i="6"/>
  <c r="E2255" i="6" s="1"/>
  <c r="C2828" i="6"/>
  <c r="E2828" i="6" s="1"/>
  <c r="C2879" i="6"/>
  <c r="E2879" i="6" s="1"/>
  <c r="F2879" i="6" s="1"/>
  <c r="C2909" i="6"/>
  <c r="E2909" i="6" s="1"/>
  <c r="C3044" i="6"/>
  <c r="E3044" i="6" s="1"/>
  <c r="F3044" i="6" s="1"/>
  <c r="C3176" i="6"/>
  <c r="E3176" i="6" s="1"/>
  <c r="C3547" i="6"/>
  <c r="E3547" i="6" s="1"/>
  <c r="C222" i="6"/>
  <c r="E222" i="6" s="1"/>
  <c r="F222" i="6" s="1"/>
  <c r="C1375" i="6"/>
  <c r="E1375" i="6" s="1"/>
  <c r="F1375" i="6" s="1"/>
  <c r="C3024" i="6"/>
  <c r="E3024" i="6" s="1"/>
  <c r="C3116" i="6"/>
  <c r="E3116" i="6" s="1"/>
  <c r="F3116" i="6" s="1"/>
  <c r="C3177" i="6"/>
  <c r="E3177" i="6" s="1"/>
  <c r="F3177" i="6" s="1"/>
  <c r="C3238" i="6"/>
  <c r="E3238" i="6" s="1"/>
  <c r="F3238" i="6" s="1"/>
  <c r="C669" i="6"/>
  <c r="E669" i="6" s="1"/>
  <c r="C730" i="6"/>
  <c r="E730" i="6" s="1"/>
  <c r="C850" i="6"/>
  <c r="E850" i="6" s="1"/>
  <c r="C1590" i="6"/>
  <c r="E1590" i="6" s="1"/>
  <c r="C1849" i="6"/>
  <c r="E1849" i="6" s="1"/>
  <c r="F2042" i="6"/>
  <c r="C112" i="6"/>
  <c r="E112" i="6" s="1"/>
  <c r="C328" i="6"/>
  <c r="E328" i="6" s="1"/>
  <c r="C578" i="6"/>
  <c r="E578" i="6" s="1"/>
  <c r="C588" i="6"/>
  <c r="E588" i="6" s="1"/>
  <c r="F588" i="6" s="1"/>
  <c r="C689" i="6"/>
  <c r="E689" i="6" s="1"/>
  <c r="C1096" i="6"/>
  <c r="E1096" i="6" s="1"/>
  <c r="C1282" i="6"/>
  <c r="E1282" i="6" s="1"/>
  <c r="F1282" i="6" s="1"/>
  <c r="C1839" i="6"/>
  <c r="E1839" i="6" s="1"/>
  <c r="C1880" i="6"/>
  <c r="E1880" i="6" s="1"/>
  <c r="C2266" i="6"/>
  <c r="E2266" i="6" s="1"/>
  <c r="C2324" i="6"/>
  <c r="E2324" i="6" s="1"/>
  <c r="F2324" i="6" s="1"/>
  <c r="C2480" i="6"/>
  <c r="E2480" i="6" s="1"/>
  <c r="C2574" i="6"/>
  <c r="E2574" i="6" s="1"/>
  <c r="C2728" i="6"/>
  <c r="E2728" i="6" s="1"/>
  <c r="F2728" i="6" s="1"/>
  <c r="C2890" i="6"/>
  <c r="E2890" i="6" s="1"/>
  <c r="F2890" i="6" s="1"/>
  <c r="C3136" i="6"/>
  <c r="E3136" i="6" s="1"/>
  <c r="F3136" i="6" s="1"/>
  <c r="C3395" i="6"/>
  <c r="E3395" i="6" s="1"/>
  <c r="F3395" i="6" s="1"/>
  <c r="C3528" i="6"/>
  <c r="E3528" i="6" s="1"/>
  <c r="F3528" i="6" s="1"/>
  <c r="C123" i="6"/>
  <c r="E123" i="6" s="1"/>
  <c r="F123" i="6" s="1"/>
  <c r="G294" i="6"/>
  <c r="C349" i="6"/>
  <c r="E349" i="6" s="1"/>
  <c r="F349" i="6" s="1"/>
  <c r="C851" i="6"/>
  <c r="E851" i="6" s="1"/>
  <c r="F851" i="6" s="1"/>
  <c r="C1116" i="6"/>
  <c r="E1116" i="6" s="1"/>
  <c r="C1345" i="6"/>
  <c r="E1345" i="6" s="1"/>
  <c r="F1345" i="6" s="1"/>
  <c r="C1571" i="6"/>
  <c r="E1571" i="6" s="1"/>
  <c r="C1952" i="6"/>
  <c r="E1952" i="6" s="1"/>
  <c r="C1983" i="6"/>
  <c r="E1983" i="6" s="1"/>
  <c r="C2013" i="6"/>
  <c r="E2013" i="6" s="1"/>
  <c r="F2013" i="6" s="1"/>
  <c r="G2315" i="6"/>
  <c r="C2377" i="6"/>
  <c r="E2377" i="6" s="1"/>
  <c r="F2377" i="6" s="1"/>
  <c r="C2397" i="6"/>
  <c r="E2397" i="6" s="1"/>
  <c r="C2585" i="6"/>
  <c r="E2585" i="6" s="1"/>
  <c r="C2646" i="6"/>
  <c r="E2646" i="6" s="1"/>
  <c r="C2780" i="6"/>
  <c r="E2780" i="6" s="1"/>
  <c r="C2963" i="6"/>
  <c r="E2963" i="6" s="1"/>
  <c r="F2963" i="6" s="1"/>
  <c r="C2995" i="6"/>
  <c r="E2995" i="6" s="1"/>
  <c r="F2995" i="6" s="1"/>
  <c r="C3436" i="6"/>
  <c r="E3436" i="6" s="1"/>
  <c r="C3457" i="6"/>
  <c r="E3457" i="6" s="1"/>
  <c r="C1396" i="6"/>
  <c r="E1396" i="6" s="1"/>
  <c r="C103" i="6"/>
  <c r="E103" i="6" s="1"/>
  <c r="F103" i="6" s="1"/>
  <c r="C865" i="6"/>
  <c r="E865" i="6" s="1"/>
  <c r="C897" i="6"/>
  <c r="E897" i="6" s="1"/>
  <c r="F897" i="6" s="1"/>
  <c r="C1641" i="6"/>
  <c r="E1641" i="6" s="1"/>
  <c r="F1641" i="6" s="1"/>
  <c r="C1692" i="6"/>
  <c r="E1692" i="6" s="1"/>
  <c r="C1799" i="6"/>
  <c r="E1799" i="6" s="1"/>
  <c r="C1809" i="6"/>
  <c r="E1809" i="6" s="1"/>
  <c r="F1809" i="6" s="1"/>
  <c r="C1881" i="6"/>
  <c r="E1881" i="6" s="1"/>
  <c r="F1881" i="6" s="1"/>
  <c r="G2306" i="6"/>
  <c r="C3336" i="6"/>
  <c r="E3336" i="6" s="1"/>
  <c r="G3366" i="6"/>
  <c r="C3561" i="6"/>
  <c r="E3561" i="6" s="1"/>
  <c r="C73" i="6"/>
  <c r="E73" i="6" s="1"/>
  <c r="C114" i="6"/>
  <c r="E114" i="6" s="1"/>
  <c r="C174" i="6"/>
  <c r="E174" i="6" s="1"/>
  <c r="C224" i="6"/>
  <c r="E224" i="6" s="1"/>
  <c r="C286" i="6"/>
  <c r="E286" i="6" s="1"/>
  <c r="C296" i="6"/>
  <c r="E296" i="6" s="1"/>
  <c r="F296" i="6" s="1"/>
  <c r="C423" i="6"/>
  <c r="E423" i="6" s="1"/>
  <c r="C701" i="6"/>
  <c r="E701" i="6" s="1"/>
  <c r="C1159" i="6"/>
  <c r="E1159" i="6" s="1"/>
  <c r="F1159" i="6" s="1"/>
  <c r="C1367" i="6"/>
  <c r="E1367" i="6" s="1"/>
  <c r="F1367" i="6" s="1"/>
  <c r="C1427" i="6"/>
  <c r="E1427" i="6" s="1"/>
  <c r="C1612" i="6"/>
  <c r="E1612" i="6" s="1"/>
  <c r="C1652" i="6"/>
  <c r="E1652" i="6" s="1"/>
  <c r="F1652" i="6" s="1"/>
  <c r="C2084" i="6"/>
  <c r="E2084" i="6" s="1"/>
  <c r="F2084" i="6" s="1"/>
  <c r="C2317" i="6"/>
  <c r="E2317" i="6" s="1"/>
  <c r="C2678" i="6"/>
  <c r="E2678" i="6" s="1"/>
  <c r="C2831" i="6"/>
  <c r="E2831" i="6" s="1"/>
  <c r="C2976" i="6"/>
  <c r="E2976" i="6" s="1"/>
  <c r="F2976" i="6" s="1"/>
  <c r="C2996" i="6"/>
  <c r="E2996" i="6" s="1"/>
  <c r="F2996" i="6" s="1"/>
  <c r="C3458" i="6"/>
  <c r="E3458" i="6" s="1"/>
  <c r="F3458" i="6" s="1"/>
  <c r="C3562" i="6"/>
  <c r="E3562" i="6" s="1"/>
  <c r="F3562" i="6" s="1"/>
  <c r="C3594" i="6"/>
  <c r="E3594" i="6" s="1"/>
  <c r="G94" i="6"/>
  <c r="C165" i="6"/>
  <c r="E165" i="6" s="1"/>
  <c r="C424" i="6"/>
  <c r="E424" i="6" s="1"/>
  <c r="G762" i="6"/>
  <c r="C979" i="6"/>
  <c r="E979" i="6" s="1"/>
  <c r="C1009" i="6"/>
  <c r="E1009" i="6" s="1"/>
  <c r="F1009" i="6" s="1"/>
  <c r="G1107" i="6"/>
  <c r="C1128" i="6"/>
  <c r="E1128" i="6" s="1"/>
  <c r="C1193" i="6"/>
  <c r="E1193" i="6" s="1"/>
  <c r="F1193" i="6" s="1"/>
  <c r="C1203" i="6"/>
  <c r="E1203" i="6" s="1"/>
  <c r="F1203" i="6" s="1"/>
  <c r="C1642" i="6"/>
  <c r="E1642" i="6" s="1"/>
  <c r="G1703" i="6"/>
  <c r="C1713" i="6"/>
  <c r="E1713" i="6" s="1"/>
  <c r="F1713" i="6" s="1"/>
  <c r="C1780" i="6"/>
  <c r="E1780" i="6" s="1"/>
  <c r="F1780" i="6" s="1"/>
  <c r="C1852" i="6"/>
  <c r="E1852" i="6" s="1"/>
  <c r="C2441" i="6"/>
  <c r="E2441" i="6" s="1"/>
  <c r="F2441" i="6" s="1"/>
  <c r="C2495" i="6"/>
  <c r="E2495" i="6" s="1"/>
  <c r="C2710" i="6"/>
  <c r="E2710" i="6" s="1"/>
  <c r="F2710" i="6" s="1"/>
  <c r="C2791" i="6"/>
  <c r="E2791" i="6" s="1"/>
  <c r="C2997" i="6"/>
  <c r="E2997" i="6" s="1"/>
  <c r="C3058" i="6"/>
  <c r="E3058" i="6" s="1"/>
  <c r="C44" i="6"/>
  <c r="E44" i="6" s="1"/>
  <c r="C105" i="6"/>
  <c r="E105" i="6" s="1"/>
  <c r="F105" i="6" s="1"/>
  <c r="C186" i="6"/>
  <c r="E186" i="6" s="1"/>
  <c r="F186" i="6" s="1"/>
  <c r="C266" i="6"/>
  <c r="E266" i="6" s="1"/>
  <c r="F266" i="6" s="1"/>
  <c r="C287" i="6"/>
  <c r="E287" i="6" s="1"/>
  <c r="C683" i="6"/>
  <c r="E683" i="6" s="1"/>
  <c r="C733" i="6"/>
  <c r="E733" i="6" s="1"/>
  <c r="F733" i="6" s="1"/>
  <c r="C889" i="6"/>
  <c r="E889" i="6" s="1"/>
  <c r="C999" i="6"/>
  <c r="E999" i="6" s="1"/>
  <c r="F999" i="6" s="1"/>
  <c r="C1118" i="6"/>
  <c r="E1118" i="6" s="1"/>
  <c r="C1139" i="6"/>
  <c r="E1139" i="6" s="1"/>
  <c r="C1265" i="6"/>
  <c r="E1265" i="6" s="1"/>
  <c r="F1265" i="6" s="1"/>
  <c r="C1296" i="6"/>
  <c r="E1296" i="6" s="1"/>
  <c r="C1337" i="6"/>
  <c r="E1337" i="6" s="1"/>
  <c r="C1458" i="6"/>
  <c r="E1458" i="6" s="1"/>
  <c r="C1520" i="6"/>
  <c r="E1520" i="6" s="1"/>
  <c r="F1520" i="6" s="1"/>
  <c r="C1613" i="6"/>
  <c r="E1613" i="6" s="1"/>
  <c r="G1734" i="6"/>
  <c r="C1996" i="6"/>
  <c r="E1996" i="6" s="1"/>
  <c r="C2782" i="6"/>
  <c r="E2782" i="6" s="1"/>
  <c r="F2782" i="6" s="1"/>
  <c r="C2842" i="6"/>
  <c r="E2842" i="6" s="1"/>
  <c r="C2852" i="6"/>
  <c r="E2852" i="6" s="1"/>
  <c r="C3048" i="6"/>
  <c r="E3048" i="6" s="1"/>
  <c r="C3139" i="6"/>
  <c r="E3139" i="6" s="1"/>
  <c r="C3191" i="6"/>
  <c r="E3191" i="6" s="1"/>
  <c r="C3200" i="6"/>
  <c r="E3200" i="6" s="1"/>
  <c r="C3585" i="6"/>
  <c r="E3585" i="6" s="1"/>
  <c r="F3585" i="6" s="1"/>
  <c r="B34" i="7"/>
  <c r="C2060" i="6"/>
  <c r="E2060" i="6" s="1"/>
  <c r="F2060" i="6" s="1"/>
  <c r="G2060" i="6"/>
  <c r="G385" i="6"/>
  <c r="C569" i="6"/>
  <c r="E569" i="6" s="1"/>
  <c r="C703" i="6"/>
  <c r="E703" i="6" s="1"/>
  <c r="F703" i="6" s="1"/>
  <c r="C1922" i="6"/>
  <c r="E1922" i="6" s="1"/>
  <c r="C2724" i="6"/>
  <c r="E2724" i="6" s="1"/>
  <c r="F2724" i="6" s="1"/>
  <c r="G3034" i="6"/>
  <c r="C3034" i="6"/>
  <c r="E3034" i="6" s="1"/>
  <c r="C3094" i="6"/>
  <c r="E3094" i="6" s="1"/>
  <c r="S136" i="6"/>
  <c r="AH136" i="6" s="1"/>
  <c r="C156" i="6"/>
  <c r="E156" i="6" s="1"/>
  <c r="F156" i="6" s="1"/>
  <c r="G229" i="6"/>
  <c r="C276" i="6"/>
  <c r="E276" i="6" s="1"/>
  <c r="F367" i="6"/>
  <c r="C441" i="6"/>
  <c r="E441" i="6" s="1"/>
  <c r="C1055" i="6"/>
  <c r="E1055" i="6" s="1"/>
  <c r="C1224" i="6"/>
  <c r="E1224" i="6" s="1"/>
  <c r="C1264" i="6"/>
  <c r="E1264" i="6" s="1"/>
  <c r="F1264" i="6" s="1"/>
  <c r="F1294" i="6"/>
  <c r="C1411" i="6"/>
  <c r="E1411" i="6" s="1"/>
  <c r="G1686" i="6"/>
  <c r="C1686" i="6"/>
  <c r="E1686" i="6" s="1"/>
  <c r="F1686" i="6" s="1"/>
  <c r="F2109" i="6"/>
  <c r="C2353" i="6"/>
  <c r="E2353" i="6" s="1"/>
  <c r="F2353" i="6" s="1"/>
  <c r="C2635" i="6"/>
  <c r="E2635" i="6" s="1"/>
  <c r="F2635" i="6" s="1"/>
  <c r="C2684" i="6"/>
  <c r="E2684" i="6" s="1"/>
  <c r="F2684" i="6" s="1"/>
  <c r="S46" i="6"/>
  <c r="AH46" i="6" s="1"/>
  <c r="S13" i="6"/>
  <c r="AH13" i="6" s="1"/>
  <c r="C221" i="6"/>
  <c r="E221" i="6" s="1"/>
  <c r="C415" i="6"/>
  <c r="E415" i="6" s="1"/>
  <c r="F415" i="6" s="1"/>
  <c r="G415" i="6"/>
  <c r="G478" i="6"/>
  <c r="G665" i="6"/>
  <c r="G1203" i="6"/>
  <c r="C46" i="6"/>
  <c r="E46" i="6" s="1"/>
  <c r="F46" i="6" s="1"/>
  <c r="C65" i="6"/>
  <c r="E65" i="6" s="1"/>
  <c r="F65" i="6" s="1"/>
  <c r="C83" i="6"/>
  <c r="E83" i="6" s="1"/>
  <c r="F83" i="6" s="1"/>
  <c r="C1777" i="6"/>
  <c r="E1777" i="6" s="1"/>
  <c r="C1866" i="6"/>
  <c r="E1866" i="6" s="1"/>
  <c r="F1866" i="6" s="1"/>
  <c r="C1962" i="6"/>
  <c r="E1962" i="6" s="1"/>
  <c r="C2031" i="6"/>
  <c r="E2031" i="6" s="1"/>
  <c r="F2031" i="6" s="1"/>
  <c r="C2041" i="6"/>
  <c r="E2041" i="6" s="1"/>
  <c r="F2041" i="6" s="1"/>
  <c r="C128" i="6"/>
  <c r="E128" i="6" s="1"/>
  <c r="C315" i="6"/>
  <c r="E315" i="6" s="1"/>
  <c r="F315" i="6" s="1"/>
  <c r="C338" i="6"/>
  <c r="E338" i="6" s="1"/>
  <c r="C396" i="6"/>
  <c r="E396" i="6" s="1"/>
  <c r="F396" i="6" s="1"/>
  <c r="C406" i="6"/>
  <c r="E406" i="6" s="1"/>
  <c r="F406" i="6" s="1"/>
  <c r="C508" i="6"/>
  <c r="E508" i="6" s="1"/>
  <c r="G508" i="6"/>
  <c r="G598" i="6"/>
  <c r="C617" i="6"/>
  <c r="E617" i="6" s="1"/>
  <c r="C647" i="6"/>
  <c r="E647" i="6" s="1"/>
  <c r="G694" i="6"/>
  <c r="C1074" i="6"/>
  <c r="E1074" i="6" s="1"/>
  <c r="F1074" i="6" s="1"/>
  <c r="C1214" i="6"/>
  <c r="E1214" i="6" s="1"/>
  <c r="F1214" i="6" s="1"/>
  <c r="C1235" i="6"/>
  <c r="E1235" i="6" s="1"/>
  <c r="F1235" i="6" s="1"/>
  <c r="C1254" i="6"/>
  <c r="E1254" i="6" s="1"/>
  <c r="C1303" i="6"/>
  <c r="E1303" i="6" s="1"/>
  <c r="F1303" i="6" s="1"/>
  <c r="C1469" i="6"/>
  <c r="E1469" i="6" s="1"/>
  <c r="F1469" i="6" s="1"/>
  <c r="C1610" i="6"/>
  <c r="E1610" i="6" s="1"/>
  <c r="C1629" i="6"/>
  <c r="E1629" i="6" s="1"/>
  <c r="C1767" i="6"/>
  <c r="E1767" i="6" s="1"/>
  <c r="C1817" i="6"/>
  <c r="E1817" i="6" s="1"/>
  <c r="C1982" i="6"/>
  <c r="E1982" i="6" s="1"/>
  <c r="F2626" i="6"/>
  <c r="C2655" i="6"/>
  <c r="E2655" i="6" s="1"/>
  <c r="F2655" i="6" s="1"/>
  <c r="C2665" i="6"/>
  <c r="E2665" i="6" s="1"/>
  <c r="S77" i="6"/>
  <c r="AH77" i="6" s="1"/>
  <c r="S138" i="6"/>
  <c r="AH138" i="6" s="1"/>
  <c r="C609" i="6"/>
  <c r="E609" i="6" s="1"/>
  <c r="C904" i="6"/>
  <c r="E904" i="6" s="1"/>
  <c r="G904" i="6"/>
  <c r="C1095" i="6"/>
  <c r="E1095" i="6" s="1"/>
  <c r="C1123" i="6"/>
  <c r="E1123" i="6" s="1"/>
  <c r="F1123" i="6" s="1"/>
  <c r="C1885" i="6"/>
  <c r="E1885" i="6" s="1"/>
  <c r="C2061" i="6"/>
  <c r="E2061" i="6" s="1"/>
  <c r="G2061" i="6"/>
  <c r="G2725" i="6"/>
  <c r="C2725" i="6"/>
  <c r="E2725" i="6" s="1"/>
  <c r="C2965" i="6"/>
  <c r="E2965" i="6" s="1"/>
  <c r="G2965" i="6"/>
  <c r="C3035" i="6"/>
  <c r="E3035" i="6" s="1"/>
  <c r="G3045" i="6"/>
  <c r="C3045" i="6"/>
  <c r="E3045" i="6" s="1"/>
  <c r="C1304" i="6"/>
  <c r="E1304" i="6" s="1"/>
  <c r="F1304" i="6" s="1"/>
  <c r="G1304" i="6"/>
  <c r="C1422" i="6"/>
  <c r="E1422" i="6" s="1"/>
  <c r="F1422" i="6" s="1"/>
  <c r="G1422" i="6"/>
  <c r="C1934" i="6"/>
  <c r="E1934" i="6" s="1"/>
  <c r="F1934" i="6" s="1"/>
  <c r="G1934" i="6"/>
  <c r="C2081" i="6"/>
  <c r="E2081" i="6" s="1"/>
  <c r="G2081" i="6"/>
  <c r="G3382" i="6"/>
  <c r="C3382" i="6"/>
  <c r="E3382" i="6" s="1"/>
  <c r="F3382" i="6" s="1"/>
  <c r="C3462" i="6"/>
  <c r="E3462" i="6" s="1"/>
  <c r="S236" i="6"/>
  <c r="AH236" i="6" s="1"/>
  <c r="C1620" i="6"/>
  <c r="E1620" i="6" s="1"/>
  <c r="F1620" i="6" s="1"/>
  <c r="C1818" i="6"/>
  <c r="E1818" i="6" s="1"/>
  <c r="C1838" i="6"/>
  <c r="E1838" i="6" s="1"/>
  <c r="C1867" i="6"/>
  <c r="E1867" i="6" s="1"/>
  <c r="F1867" i="6" s="1"/>
  <c r="C1905" i="6"/>
  <c r="E1905" i="6" s="1"/>
  <c r="C3288" i="6"/>
  <c r="E3288" i="6" s="1"/>
  <c r="S19" i="6"/>
  <c r="AH19" i="6" s="1"/>
  <c r="S237" i="6"/>
  <c r="AH237" i="6" s="1"/>
  <c r="S298" i="6"/>
  <c r="AH298" i="6" s="1"/>
  <c r="G1649" i="6"/>
  <c r="C1649" i="6"/>
  <c r="E1649" i="6" s="1"/>
  <c r="C763" i="6"/>
  <c r="E763" i="6" s="1"/>
  <c r="F763" i="6" s="1"/>
  <c r="C863" i="6"/>
  <c r="E863" i="6" s="1"/>
  <c r="G1885" i="6"/>
  <c r="C2587" i="6"/>
  <c r="E2587" i="6" s="1"/>
  <c r="C2874" i="6"/>
  <c r="E2874" i="6" s="1"/>
  <c r="F2874" i="6" s="1"/>
  <c r="C2986" i="6"/>
  <c r="E2986" i="6" s="1"/>
  <c r="C233" i="6"/>
  <c r="E233" i="6" s="1"/>
  <c r="C160" i="6"/>
  <c r="E160" i="6" s="1"/>
  <c r="G87" i="6"/>
  <c r="C157" i="6"/>
  <c r="E157" i="6" s="1"/>
  <c r="C425" i="6"/>
  <c r="E425" i="6" s="1"/>
  <c r="C571" i="6"/>
  <c r="E571" i="6" s="1"/>
  <c r="F571" i="6" s="1"/>
  <c r="C905" i="6"/>
  <c r="E905" i="6" s="1"/>
  <c r="F905" i="6" s="1"/>
  <c r="G972" i="6"/>
  <c r="C2298" i="6"/>
  <c r="E2298" i="6" s="1"/>
  <c r="C2316" i="6"/>
  <c r="E2316" i="6" s="1"/>
  <c r="C2486" i="6"/>
  <c r="E2486" i="6" s="1"/>
  <c r="F2486" i="6" s="1"/>
  <c r="C2496" i="6"/>
  <c r="E2496" i="6" s="1"/>
  <c r="C2746" i="6"/>
  <c r="E2746" i="6" s="1"/>
  <c r="C213" i="6"/>
  <c r="E213" i="6" s="1"/>
  <c r="F213" i="6" s="1"/>
  <c r="C407" i="6"/>
  <c r="E407" i="6" s="1"/>
  <c r="C416" i="6"/>
  <c r="E416" i="6" s="1"/>
  <c r="C442" i="6"/>
  <c r="E442" i="6" s="1"/>
  <c r="F442" i="6" s="1"/>
  <c r="C480" i="6"/>
  <c r="E480" i="6" s="1"/>
  <c r="C599" i="6"/>
  <c r="E599" i="6" s="1"/>
  <c r="C628" i="6"/>
  <c r="E628" i="6" s="1"/>
  <c r="F628" i="6" s="1"/>
  <c r="C726" i="6"/>
  <c r="E726" i="6" s="1"/>
  <c r="C875" i="6"/>
  <c r="E875" i="6" s="1"/>
  <c r="G875" i="6"/>
  <c r="C37" i="6"/>
  <c r="E37" i="6" s="1"/>
  <c r="C93" i="6"/>
  <c r="E93" i="6" s="1"/>
  <c r="F93" i="6" s="1"/>
  <c r="C129" i="6"/>
  <c r="E129" i="6" s="1"/>
  <c r="C167" i="6"/>
  <c r="E167" i="6" s="1"/>
  <c r="F167" i="6" s="1"/>
  <c r="G296" i="6"/>
  <c r="C306" i="6"/>
  <c r="E306" i="6" s="1"/>
  <c r="G609" i="6"/>
  <c r="C895" i="6"/>
  <c r="E895" i="6" s="1"/>
  <c r="F895" i="6" s="1"/>
  <c r="C934" i="6"/>
  <c r="E934" i="6" s="1"/>
  <c r="C1066" i="6"/>
  <c r="E1066" i="6" s="1"/>
  <c r="F1066" i="6" s="1"/>
  <c r="G1095" i="6"/>
  <c r="C158" i="6"/>
  <c r="E158" i="6" s="1"/>
  <c r="C278" i="6"/>
  <c r="E278" i="6" s="1"/>
  <c r="F278" i="6" s="1"/>
  <c r="C1490" i="6"/>
  <c r="E1490" i="6" s="1"/>
  <c r="F1490" i="6" s="1"/>
  <c r="C1736" i="6"/>
  <c r="E1736" i="6" s="1"/>
  <c r="F1736" i="6" s="1"/>
  <c r="C85" i="6"/>
  <c r="E85" i="6" s="1"/>
  <c r="C205" i="6"/>
  <c r="E205" i="6" s="1"/>
  <c r="F205" i="6" s="1"/>
  <c r="C269" i="6"/>
  <c r="E269" i="6" s="1"/>
  <c r="F269" i="6" s="1"/>
  <c r="C297" i="6"/>
  <c r="E297" i="6" s="1"/>
  <c r="C443" i="6"/>
  <c r="E443" i="6" s="1"/>
  <c r="F443" i="6" s="1"/>
  <c r="C529" i="6"/>
  <c r="E529" i="6" s="1"/>
  <c r="C973" i="6"/>
  <c r="E973" i="6" s="1"/>
  <c r="C1124" i="6"/>
  <c r="E1124" i="6" s="1"/>
  <c r="F1124" i="6" s="1"/>
  <c r="G1500" i="6"/>
  <c r="C1534" i="6"/>
  <c r="E1534" i="6" s="1"/>
  <c r="C1593" i="6"/>
  <c r="E1593" i="6" s="1"/>
  <c r="C1858" i="6"/>
  <c r="E1858" i="6" s="1"/>
  <c r="C1877" i="6"/>
  <c r="E1877" i="6" s="1"/>
  <c r="C1945" i="6"/>
  <c r="E1945" i="6" s="1"/>
  <c r="C2162" i="6"/>
  <c r="E2162" i="6" s="1"/>
  <c r="C2229" i="6"/>
  <c r="E2229" i="6" s="1"/>
  <c r="F2229" i="6" s="1"/>
  <c r="C2355" i="6"/>
  <c r="E2355" i="6" s="1"/>
  <c r="F2355" i="6" s="1"/>
  <c r="C3036" i="6"/>
  <c r="E3036" i="6" s="1"/>
  <c r="C3156" i="6"/>
  <c r="E3156" i="6" s="1"/>
  <c r="C3237" i="6"/>
  <c r="E3237" i="6" s="1"/>
  <c r="S83" i="6"/>
  <c r="AH83" i="6" s="1"/>
  <c r="S114" i="6"/>
  <c r="AH114" i="6" s="1"/>
  <c r="C206" i="6"/>
  <c r="E206" i="6" s="1"/>
  <c r="C188" i="6"/>
  <c r="E188" i="6" s="1"/>
  <c r="F188" i="6" s="1"/>
  <c r="G491" i="6"/>
  <c r="G511" i="6"/>
  <c r="G549" i="6"/>
  <c r="G309" i="6"/>
  <c r="G105" i="6"/>
  <c r="C57" i="6"/>
  <c r="E57" i="6" s="1"/>
  <c r="C101" i="6"/>
  <c r="E101" i="6" s="1"/>
  <c r="F101" i="6" s="1"/>
  <c r="C9" i="6"/>
  <c r="E9" i="6" s="1"/>
  <c r="F9" i="6" s="1"/>
  <c r="G67" i="6"/>
  <c r="G140" i="6"/>
  <c r="C168" i="6"/>
  <c r="E168" i="6" s="1"/>
  <c r="G251" i="6"/>
  <c r="C289" i="6"/>
  <c r="E289" i="6" s="1"/>
  <c r="G349" i="6"/>
  <c r="G481" i="6"/>
  <c r="C560" i="6"/>
  <c r="E560" i="6" s="1"/>
  <c r="G581" i="6"/>
  <c r="C620" i="6"/>
  <c r="E620" i="6" s="1"/>
  <c r="C736" i="6"/>
  <c r="E736" i="6" s="1"/>
  <c r="F736" i="6" s="1"/>
  <c r="F814" i="6"/>
  <c r="C945" i="6"/>
  <c r="E945" i="6" s="1"/>
  <c r="C1039" i="6"/>
  <c r="E1039" i="6" s="1"/>
  <c r="F1039" i="6" s="1"/>
  <c r="C1125" i="6"/>
  <c r="E1125" i="6" s="1"/>
  <c r="C1462" i="6"/>
  <c r="E1462" i="6" s="1"/>
  <c r="F1462" i="6" s="1"/>
  <c r="C1481" i="6"/>
  <c r="E1481" i="6" s="1"/>
  <c r="G1612" i="6"/>
  <c r="C1728" i="6"/>
  <c r="E1728" i="6" s="1"/>
  <c r="C1756" i="6"/>
  <c r="E1756" i="6" s="1"/>
  <c r="G1830" i="6"/>
  <c r="C1830" i="6"/>
  <c r="E1830" i="6" s="1"/>
  <c r="G1839" i="6"/>
  <c r="G1935" i="6"/>
  <c r="C2270" i="6"/>
  <c r="E2270" i="6" s="1"/>
  <c r="F2270" i="6" s="1"/>
  <c r="C2299" i="6"/>
  <c r="E2299" i="6" s="1"/>
  <c r="C2385" i="6"/>
  <c r="E2385" i="6" s="1"/>
  <c r="F2385" i="6" s="1"/>
  <c r="C2895" i="6"/>
  <c r="E2895" i="6" s="1"/>
  <c r="F2895" i="6" s="1"/>
  <c r="G2895" i="6"/>
  <c r="C3258" i="6"/>
  <c r="E3258" i="6" s="1"/>
  <c r="S115" i="6"/>
  <c r="AH115" i="6" s="1"/>
  <c r="C2846" i="6"/>
  <c r="E2846" i="6" s="1"/>
  <c r="G2846" i="6"/>
  <c r="S147" i="6"/>
  <c r="AH147" i="6" s="1"/>
  <c r="S211" i="6"/>
  <c r="AH211" i="6" s="1"/>
  <c r="O211" i="6"/>
  <c r="C59" i="6"/>
  <c r="E59" i="6" s="1"/>
  <c r="C131" i="6"/>
  <c r="E131" i="6" s="1"/>
  <c r="C169" i="6"/>
  <c r="E169" i="6" s="1"/>
  <c r="C178" i="6"/>
  <c r="E178" i="6" s="1"/>
  <c r="C215" i="6"/>
  <c r="E215" i="6" s="1"/>
  <c r="C436" i="6"/>
  <c r="E436" i="6" s="1"/>
  <c r="C601" i="6"/>
  <c r="E601" i="6" s="1"/>
  <c r="F601" i="6" s="1"/>
  <c r="C1011" i="6"/>
  <c r="E1011" i="6" s="1"/>
  <c r="F1011" i="6" s="1"/>
  <c r="C1415" i="6"/>
  <c r="E1415" i="6" s="1"/>
  <c r="C1424" i="6"/>
  <c r="E1424" i="6" s="1"/>
  <c r="F1424" i="6" s="1"/>
  <c r="C1512" i="6"/>
  <c r="E1512" i="6" s="1"/>
  <c r="C1790" i="6"/>
  <c r="E1790" i="6" s="1"/>
  <c r="F1790" i="6" s="1"/>
  <c r="C1800" i="6"/>
  <c r="E1800" i="6" s="1"/>
  <c r="F1800" i="6" s="1"/>
  <c r="C1810" i="6"/>
  <c r="E1810" i="6" s="1"/>
  <c r="F1810" i="6" s="1"/>
  <c r="G2102" i="6"/>
  <c r="C2498" i="6"/>
  <c r="E2498" i="6" s="1"/>
  <c r="C2639" i="6"/>
  <c r="E2639" i="6" s="1"/>
  <c r="F2639" i="6" s="1"/>
  <c r="G2698" i="6"/>
  <c r="C2698" i="6"/>
  <c r="E2698" i="6" s="1"/>
  <c r="C2738" i="6"/>
  <c r="E2738" i="6" s="1"/>
  <c r="F2738" i="6" s="1"/>
  <c r="C3354" i="6"/>
  <c r="E3354" i="6" s="1"/>
  <c r="G3354" i="6"/>
  <c r="C299" i="6"/>
  <c r="E299" i="6" s="1"/>
  <c r="C419" i="6"/>
  <c r="E419" i="6" s="1"/>
  <c r="F419" i="6" s="1"/>
  <c r="C445" i="6"/>
  <c r="E445" i="6" s="1"/>
  <c r="F445" i="6" s="1"/>
  <c r="C540" i="6"/>
  <c r="E540" i="6" s="1"/>
  <c r="C728" i="6"/>
  <c r="E728" i="6" s="1"/>
  <c r="C746" i="6"/>
  <c r="E746" i="6" s="1"/>
  <c r="C974" i="6"/>
  <c r="E974" i="6" s="1"/>
  <c r="C1021" i="6"/>
  <c r="E1021" i="6" s="1"/>
  <c r="F1021" i="6" s="1"/>
  <c r="C1188" i="6"/>
  <c r="E1188" i="6" s="1"/>
  <c r="F1188" i="6" s="1"/>
  <c r="C1482" i="6"/>
  <c r="E1482" i="6" s="1"/>
  <c r="F1482" i="6" s="1"/>
  <c r="C1758" i="6"/>
  <c r="E1758" i="6" s="1"/>
  <c r="C2376" i="6"/>
  <c r="E2376" i="6" s="1"/>
  <c r="F2376" i="6" s="1"/>
  <c r="C2396" i="6"/>
  <c r="E2396" i="6" s="1"/>
  <c r="G2396" i="6"/>
  <c r="S26" i="6"/>
  <c r="AH26" i="6" s="1"/>
  <c r="S88" i="6"/>
  <c r="AH88" i="6" s="1"/>
  <c r="C1169" i="6"/>
  <c r="E1169" i="6" s="1"/>
  <c r="G1169" i="6"/>
  <c r="F2906" i="6"/>
  <c r="C3249" i="6"/>
  <c r="E3249" i="6" s="1"/>
  <c r="C1238" i="6"/>
  <c r="E1238" i="6" s="1"/>
  <c r="F1238" i="6" s="1"/>
  <c r="C1473" i="6"/>
  <c r="E1473" i="6" s="1"/>
  <c r="F1473" i="6" s="1"/>
  <c r="C1690" i="6"/>
  <c r="E1690" i="6" s="1"/>
  <c r="F1690" i="6" s="1"/>
  <c r="C1700" i="6"/>
  <c r="E1700" i="6" s="1"/>
  <c r="C1729" i="6"/>
  <c r="E1729" i="6" s="1"/>
  <c r="C1748" i="6"/>
  <c r="E1748" i="6" s="1"/>
  <c r="C1879" i="6"/>
  <c r="E1879" i="6" s="1"/>
  <c r="F1879" i="6" s="1"/>
  <c r="C2055" i="6"/>
  <c r="E2055" i="6" s="1"/>
  <c r="F2055" i="6" s="1"/>
  <c r="C2074" i="6"/>
  <c r="E2074" i="6" s="1"/>
  <c r="C2103" i="6"/>
  <c r="E2103" i="6" s="1"/>
  <c r="F2103" i="6" s="1"/>
  <c r="C2154" i="6"/>
  <c r="E2154" i="6" s="1"/>
  <c r="C2261" i="6"/>
  <c r="E2261" i="6" s="1"/>
  <c r="F2261" i="6" s="1"/>
  <c r="C2529" i="6"/>
  <c r="E2529" i="6" s="1"/>
  <c r="F2529" i="6" s="1"/>
  <c r="G2529" i="6"/>
  <c r="C2620" i="6"/>
  <c r="E2620" i="6" s="1"/>
  <c r="C2867" i="6"/>
  <c r="E2867" i="6" s="1"/>
  <c r="F2867" i="6" s="1"/>
  <c r="C95" i="6"/>
  <c r="E95" i="6" s="1"/>
  <c r="C216" i="6"/>
  <c r="E216" i="6" s="1"/>
  <c r="C271" i="6"/>
  <c r="E271" i="6" s="1"/>
  <c r="C602" i="6"/>
  <c r="E602" i="6" s="1"/>
  <c r="F602" i="6" s="1"/>
  <c r="C253" i="6"/>
  <c r="E253" i="6" s="1"/>
  <c r="F253" i="6" s="1"/>
  <c r="C956" i="6"/>
  <c r="E956" i="6" s="1"/>
  <c r="F956" i="6" s="1"/>
  <c r="C984" i="6"/>
  <c r="E984" i="6" s="1"/>
  <c r="C1525" i="6"/>
  <c r="E1525" i="6" s="1"/>
  <c r="C1791" i="6"/>
  <c r="E1791" i="6" s="1"/>
  <c r="C2231" i="6"/>
  <c r="E2231" i="6" s="1"/>
  <c r="C2519" i="6"/>
  <c r="E2519" i="6" s="1"/>
  <c r="G2947" i="6"/>
  <c r="C2947" i="6"/>
  <c r="E2947" i="6" s="1"/>
  <c r="S29" i="6"/>
  <c r="AH29" i="6" s="1"/>
  <c r="C31" i="6"/>
  <c r="E31" i="6" s="1"/>
  <c r="F31" i="6" s="1"/>
  <c r="G50" i="6"/>
  <c r="C104" i="6"/>
  <c r="E104" i="6" s="1"/>
  <c r="F104" i="6" s="1"/>
  <c r="C151" i="6"/>
  <c r="E151" i="6" s="1"/>
  <c r="C410" i="6"/>
  <c r="E410" i="6" s="1"/>
  <c r="G419" i="6"/>
  <c r="C1012" i="6"/>
  <c r="E1012" i="6" s="1"/>
  <c r="F1012" i="6" s="1"/>
  <c r="G1021" i="6"/>
  <c r="C1377" i="6"/>
  <c r="E1377" i="6" s="1"/>
  <c r="F1377" i="6" s="1"/>
  <c r="C1416" i="6"/>
  <c r="E1416" i="6" s="1"/>
  <c r="F1416" i="6" s="1"/>
  <c r="G1482" i="6"/>
  <c r="C21" i="6"/>
  <c r="E21" i="6" s="1"/>
  <c r="G123" i="6"/>
  <c r="C142" i="6"/>
  <c r="E142" i="6" s="1"/>
  <c r="C234" i="6"/>
  <c r="E234" i="6" s="1"/>
  <c r="C372" i="6"/>
  <c r="E372" i="6" s="1"/>
  <c r="C437" i="6"/>
  <c r="E437" i="6" s="1"/>
  <c r="C512" i="6"/>
  <c r="E512" i="6" s="1"/>
  <c r="G681" i="6"/>
  <c r="C681" i="6"/>
  <c r="E681" i="6" s="1"/>
  <c r="C947" i="6"/>
  <c r="E947" i="6" s="1"/>
  <c r="C975" i="6"/>
  <c r="E975" i="6" s="1"/>
  <c r="F975" i="6" s="1"/>
  <c r="C994" i="6"/>
  <c r="E994" i="6" s="1"/>
  <c r="F994" i="6" s="1"/>
  <c r="C1308" i="6"/>
  <c r="E1308" i="6" s="1"/>
  <c r="C1435" i="6"/>
  <c r="E1435" i="6" s="1"/>
  <c r="F1435" i="6" s="1"/>
  <c r="C1513" i="6"/>
  <c r="E1513" i="6" s="1"/>
  <c r="F1513" i="6" s="1"/>
  <c r="C1624" i="6"/>
  <c r="E1624" i="6" s="1"/>
  <c r="G1624" i="6"/>
  <c r="C1681" i="6"/>
  <c r="E1681" i="6" s="1"/>
  <c r="C1739" i="6"/>
  <c r="E1739" i="6" s="1"/>
  <c r="F1739" i="6" s="1"/>
  <c r="C1759" i="6"/>
  <c r="E1759" i="6" s="1"/>
  <c r="G2084" i="6"/>
  <c r="C2174" i="6"/>
  <c r="E2174" i="6" s="1"/>
  <c r="C2203" i="6"/>
  <c r="E2203" i="6" s="1"/>
  <c r="C2222" i="6"/>
  <c r="E2222" i="6" s="1"/>
  <c r="C2739" i="6"/>
  <c r="E2739" i="6" s="1"/>
  <c r="C3220" i="6"/>
  <c r="E3220" i="6" s="1"/>
  <c r="S185" i="6"/>
  <c r="AH185" i="6" s="1"/>
  <c r="C1634" i="6"/>
  <c r="E1634" i="6" s="1"/>
  <c r="G1634" i="6"/>
  <c r="C1812" i="6"/>
  <c r="E1812" i="6" s="1"/>
  <c r="G1812" i="6"/>
  <c r="S186" i="6"/>
  <c r="AH186" i="6" s="1"/>
  <c r="C124" i="6"/>
  <c r="E124" i="6" s="1"/>
  <c r="C199" i="6"/>
  <c r="E199" i="6" s="1"/>
  <c r="C245" i="6"/>
  <c r="E245" i="6" s="1"/>
  <c r="F245" i="6" s="1"/>
  <c r="C254" i="6"/>
  <c r="E254" i="6" s="1"/>
  <c r="C272" i="6"/>
  <c r="E272" i="6" s="1"/>
  <c r="C301" i="6"/>
  <c r="E301" i="6" s="1"/>
  <c r="F301" i="6" s="1"/>
  <c r="C310" i="6"/>
  <c r="E310" i="6" s="1"/>
  <c r="F310" i="6" s="1"/>
  <c r="C476" i="6"/>
  <c r="E476" i="6" s="1"/>
  <c r="C493" i="6"/>
  <c r="E493" i="6" s="1"/>
  <c r="C513" i="6"/>
  <c r="E513" i="6" s="1"/>
  <c r="C613" i="6"/>
  <c r="E613" i="6" s="1"/>
  <c r="C643" i="6"/>
  <c r="E643" i="6" s="1"/>
  <c r="F643" i="6" s="1"/>
  <c r="G855" i="6"/>
  <c r="G889" i="6"/>
  <c r="C938" i="6"/>
  <c r="E938" i="6" s="1"/>
  <c r="C1309" i="6"/>
  <c r="E1309" i="6" s="1"/>
  <c r="G1337" i="6"/>
  <c r="C1526" i="6"/>
  <c r="E1526" i="6" s="1"/>
  <c r="C1701" i="6"/>
  <c r="E1701" i="6" s="1"/>
  <c r="C2095" i="6"/>
  <c r="E2095" i="6" s="1"/>
  <c r="F2095" i="6" s="1"/>
  <c r="G2114" i="6"/>
  <c r="C2358" i="6"/>
  <c r="E2358" i="6" s="1"/>
  <c r="F2358" i="6" s="1"/>
  <c r="G2888" i="6"/>
  <c r="G3386" i="6"/>
  <c r="C3386" i="6"/>
  <c r="E3386" i="6" s="1"/>
  <c r="F3386" i="6" s="1"/>
  <c r="C32" i="6"/>
  <c r="E32" i="6" s="1"/>
  <c r="F32" i="6" s="1"/>
  <c r="C162" i="6"/>
  <c r="E162" i="6" s="1"/>
  <c r="F162" i="6" s="1"/>
  <c r="C218" i="6"/>
  <c r="E218" i="6" s="1"/>
  <c r="F218" i="6" s="1"/>
  <c r="C429" i="6"/>
  <c r="E429" i="6" s="1"/>
  <c r="F429" i="6" s="1"/>
  <c r="C484" i="6"/>
  <c r="E484" i="6" s="1"/>
  <c r="F484" i="6" s="1"/>
  <c r="C575" i="6"/>
  <c r="E575" i="6" s="1"/>
  <c r="F575" i="6" s="1"/>
  <c r="C623" i="6"/>
  <c r="E623" i="6" s="1"/>
  <c r="F623" i="6" s="1"/>
  <c r="C653" i="6"/>
  <c r="E653" i="6" s="1"/>
  <c r="G653" i="6"/>
  <c r="C797" i="6"/>
  <c r="E797" i="6" s="1"/>
  <c r="F797" i="6" s="1"/>
  <c r="C856" i="6"/>
  <c r="E856" i="6" s="1"/>
  <c r="C1300" i="6"/>
  <c r="E1300" i="6" s="1"/>
  <c r="F1300" i="6" s="1"/>
  <c r="C1749" i="6"/>
  <c r="E1749" i="6" s="1"/>
  <c r="F1749" i="6" s="1"/>
  <c r="C2115" i="6"/>
  <c r="E2115" i="6" s="1"/>
  <c r="C2135" i="6"/>
  <c r="E2135" i="6" s="1"/>
  <c r="C2408" i="6"/>
  <c r="E2408" i="6" s="1"/>
  <c r="F2408" i="6" s="1"/>
  <c r="C2428" i="6"/>
  <c r="E2428" i="6" s="1"/>
  <c r="C2591" i="6"/>
  <c r="E2591" i="6" s="1"/>
  <c r="C2612" i="6"/>
  <c r="E2612" i="6" s="1"/>
  <c r="F2612" i="6" s="1"/>
  <c r="F2790" i="6"/>
  <c r="S93" i="6"/>
  <c r="AH93" i="6" s="1"/>
  <c r="G1731" i="6"/>
  <c r="C1731" i="6"/>
  <c r="E1731" i="6" s="1"/>
  <c r="F1731" i="6" s="1"/>
  <c r="G2859" i="6"/>
  <c r="C2859" i="6"/>
  <c r="E2859" i="6" s="1"/>
  <c r="G3091" i="6"/>
  <c r="C3091" i="6"/>
  <c r="E3091" i="6" s="1"/>
  <c r="S282" i="6"/>
  <c r="AH282" i="6" s="1"/>
  <c r="C1447" i="6"/>
  <c r="E1447" i="6" s="1"/>
  <c r="G1447" i="6"/>
  <c r="S4" i="6"/>
  <c r="AH4" i="6" s="1"/>
  <c r="S35" i="6"/>
  <c r="AH35" i="6" s="1"/>
  <c r="S253" i="6"/>
  <c r="AH253" i="6" s="1"/>
  <c r="F13" i="6"/>
  <c r="C115" i="6"/>
  <c r="E115" i="6" s="1"/>
  <c r="F115" i="6" s="1"/>
  <c r="C153" i="6"/>
  <c r="E153" i="6" s="1"/>
  <c r="C71" i="6"/>
  <c r="E71" i="6" s="1"/>
  <c r="F71" i="6" s="1"/>
  <c r="C98" i="6"/>
  <c r="E98" i="6" s="1"/>
  <c r="F98" i="6" s="1"/>
  <c r="C125" i="6"/>
  <c r="E125" i="6" s="1"/>
  <c r="C144" i="6"/>
  <c r="E144" i="6" s="1"/>
  <c r="F144" i="6" s="1"/>
  <c r="C163" i="6"/>
  <c r="E163" i="6" s="1"/>
  <c r="C181" i="6"/>
  <c r="E181" i="6" s="1"/>
  <c r="F181" i="6" s="1"/>
  <c r="G218" i="6"/>
  <c r="C255" i="6"/>
  <c r="E255" i="6" s="1"/>
  <c r="C273" i="6"/>
  <c r="E273" i="6" s="1"/>
  <c r="C412" i="6"/>
  <c r="E412" i="6" s="1"/>
  <c r="F412" i="6" s="1"/>
  <c r="C485" i="6"/>
  <c r="E485" i="6" s="1"/>
  <c r="C586" i="6"/>
  <c r="E586" i="6" s="1"/>
  <c r="F586" i="6" s="1"/>
  <c r="G623" i="6"/>
  <c r="C818" i="6"/>
  <c r="E818" i="6" s="1"/>
  <c r="C847" i="6"/>
  <c r="E847" i="6" s="1"/>
  <c r="F847" i="6" s="1"/>
  <c r="G1023" i="6"/>
  <c r="G1300" i="6"/>
  <c r="C1320" i="6"/>
  <c r="E1320" i="6" s="1"/>
  <c r="F1320" i="6" s="1"/>
  <c r="C1379" i="6"/>
  <c r="E1379" i="6" s="1"/>
  <c r="F1379" i="6" s="1"/>
  <c r="C1418" i="6"/>
  <c r="E1418" i="6" s="1"/>
  <c r="C1538" i="6"/>
  <c r="E1538" i="6" s="1"/>
  <c r="F1538" i="6" s="1"/>
  <c r="C1635" i="6"/>
  <c r="E1635" i="6" s="1"/>
  <c r="C1664" i="6"/>
  <c r="E1664" i="6" s="1"/>
  <c r="G1939" i="6"/>
  <c r="C1989" i="6"/>
  <c r="E1989" i="6" s="1"/>
  <c r="F1989" i="6" s="1"/>
  <c r="C2028" i="6"/>
  <c r="E2028" i="6" s="1"/>
  <c r="F2028" i="6" s="1"/>
  <c r="C2086" i="6"/>
  <c r="E2086" i="6" s="1"/>
  <c r="C2542" i="6"/>
  <c r="E2542" i="6" s="1"/>
  <c r="C2583" i="6"/>
  <c r="E2583" i="6" s="1"/>
  <c r="G2612" i="6"/>
  <c r="C2899" i="6"/>
  <c r="E2899" i="6" s="1"/>
  <c r="S159" i="6"/>
  <c r="AH159" i="6" s="1"/>
  <c r="C1804" i="6"/>
  <c r="E1804" i="6" s="1"/>
  <c r="F1804" i="6" s="1"/>
  <c r="G1804" i="6"/>
  <c r="C3002" i="6"/>
  <c r="E3002" i="6" s="1"/>
  <c r="S67" i="6"/>
  <c r="AH67" i="6" s="1"/>
  <c r="S285" i="6"/>
  <c r="AH285" i="6" s="1"/>
  <c r="C154" i="6"/>
  <c r="E154" i="6" s="1"/>
  <c r="C468" i="6"/>
  <c r="E468" i="6" s="1"/>
  <c r="F468" i="6" s="1"/>
  <c r="G524" i="6"/>
  <c r="C553" i="6"/>
  <c r="E553" i="6" s="1"/>
  <c r="F553" i="6" s="1"/>
  <c r="C760" i="6"/>
  <c r="E760" i="6" s="1"/>
  <c r="C779" i="6"/>
  <c r="E779" i="6" s="1"/>
  <c r="F779" i="6" s="1"/>
  <c r="G1005" i="6"/>
  <c r="C1062" i="6"/>
  <c r="E1062" i="6" s="1"/>
  <c r="G1062" i="6"/>
  <c r="G1100" i="6"/>
  <c r="C1222" i="6"/>
  <c r="E1222" i="6" s="1"/>
  <c r="C1241" i="6"/>
  <c r="E1241" i="6" s="1"/>
  <c r="C1251" i="6"/>
  <c r="E1251" i="6" s="1"/>
  <c r="F1251" i="6" s="1"/>
  <c r="C1400" i="6"/>
  <c r="E1400" i="6" s="1"/>
  <c r="F1400" i="6" s="1"/>
  <c r="C1409" i="6"/>
  <c r="E1409" i="6" s="1"/>
  <c r="F1409" i="6" s="1"/>
  <c r="C1467" i="6"/>
  <c r="E1467" i="6" s="1"/>
  <c r="C1529" i="6"/>
  <c r="E1529" i="6" s="1"/>
  <c r="G1529" i="6"/>
  <c r="C1549" i="6"/>
  <c r="E1549" i="6" s="1"/>
  <c r="G1549" i="6"/>
  <c r="C1645" i="6"/>
  <c r="E1645" i="6" s="1"/>
  <c r="F1645" i="6" s="1"/>
  <c r="G1969" i="6"/>
  <c r="G2205" i="6"/>
  <c r="G2390" i="6"/>
  <c r="C2390" i="6"/>
  <c r="E2390" i="6" s="1"/>
  <c r="F2390" i="6" s="1"/>
  <c r="C2492" i="6"/>
  <c r="E2492" i="6" s="1"/>
  <c r="F2492" i="6" s="1"/>
  <c r="C2821" i="6"/>
  <c r="E2821" i="6" s="1"/>
  <c r="F2821" i="6" s="1"/>
  <c r="C2860" i="6"/>
  <c r="E2860" i="6" s="1"/>
  <c r="F2860" i="6" s="1"/>
  <c r="C3253" i="6"/>
  <c r="E3253" i="6" s="1"/>
  <c r="G3253" i="6"/>
  <c r="C1301" i="6"/>
  <c r="E1301" i="6" s="1"/>
  <c r="F1301" i="6" s="1"/>
  <c r="C3152" i="6"/>
  <c r="E3152" i="6" s="1"/>
  <c r="C3541" i="6"/>
  <c r="E3541" i="6" s="1"/>
  <c r="F3541" i="6" s="1"/>
  <c r="G3541" i="6"/>
  <c r="O69" i="6"/>
  <c r="S69" i="6"/>
  <c r="AH69" i="6" s="1"/>
  <c r="S99" i="6"/>
  <c r="AH99" i="6" s="1"/>
  <c r="S131" i="6"/>
  <c r="AH131" i="6" s="1"/>
  <c r="S287" i="6"/>
  <c r="AH287" i="6" s="1"/>
  <c r="F274" i="6"/>
  <c r="C374" i="6"/>
  <c r="E374" i="6" s="1"/>
  <c r="F374" i="6" s="1"/>
  <c r="C413" i="6"/>
  <c r="E413" i="6" s="1"/>
  <c r="F413" i="6" s="1"/>
  <c r="C439" i="6"/>
  <c r="E439" i="6" s="1"/>
  <c r="C505" i="6"/>
  <c r="E505" i="6" s="1"/>
  <c r="C1370" i="6"/>
  <c r="E1370" i="6" s="1"/>
  <c r="C64" i="6"/>
  <c r="E64" i="6" s="1"/>
  <c r="C126" i="6"/>
  <c r="E126" i="6" s="1"/>
  <c r="C164" i="6"/>
  <c r="E164" i="6" s="1"/>
  <c r="C256" i="6"/>
  <c r="E256" i="6" s="1"/>
  <c r="F256" i="6" s="1"/>
  <c r="C265" i="6"/>
  <c r="E265" i="6" s="1"/>
  <c r="G567" i="6"/>
  <c r="C664" i="6"/>
  <c r="E664" i="6" s="1"/>
  <c r="F664" i="6" s="1"/>
  <c r="G701" i="6"/>
  <c r="C789" i="6"/>
  <c r="E789" i="6" s="1"/>
  <c r="F789" i="6" s="1"/>
  <c r="C892" i="6"/>
  <c r="E892" i="6" s="1"/>
  <c r="F892" i="6" s="1"/>
  <c r="G959" i="6"/>
  <c r="C996" i="6"/>
  <c r="E996" i="6" s="1"/>
  <c r="F996" i="6" s="1"/>
  <c r="C1035" i="6"/>
  <c r="E1035" i="6" s="1"/>
  <c r="G1035" i="6"/>
  <c r="C1311" i="6"/>
  <c r="E1311" i="6" s="1"/>
  <c r="G1350" i="6"/>
  <c r="C1516" i="6"/>
  <c r="E1516" i="6" s="1"/>
  <c r="F1516" i="6" s="1"/>
  <c r="C1854" i="6"/>
  <c r="E1854" i="6" s="1"/>
  <c r="C1911" i="6"/>
  <c r="E1911" i="6" s="1"/>
  <c r="C1951" i="6"/>
  <c r="E1951" i="6" s="1"/>
  <c r="F1951" i="6" s="1"/>
  <c r="C2029" i="6"/>
  <c r="E2029" i="6" s="1"/>
  <c r="C2078" i="6"/>
  <c r="E2078" i="6" s="1"/>
  <c r="F2117" i="6"/>
  <c r="C2841" i="6"/>
  <c r="E2841" i="6" s="1"/>
  <c r="C2851" i="6"/>
  <c r="E2851" i="6" s="1"/>
  <c r="C3398" i="6"/>
  <c r="E3398" i="6" s="1"/>
  <c r="F3398" i="6" s="1"/>
  <c r="G3398" i="6"/>
  <c r="C2304" i="6"/>
  <c r="E2304" i="6" s="1"/>
  <c r="C2482" i="6"/>
  <c r="E2482" i="6" s="1"/>
  <c r="C2901" i="6"/>
  <c r="E2901" i="6" s="1"/>
  <c r="F2901" i="6" s="1"/>
  <c r="G2901" i="6"/>
  <c r="G2993" i="6"/>
  <c r="C2993" i="6"/>
  <c r="E2993" i="6" s="1"/>
  <c r="S10" i="6"/>
  <c r="AH10" i="6" s="1"/>
  <c r="C1665" i="6"/>
  <c r="E1665" i="6" s="1"/>
  <c r="F1665" i="6" s="1"/>
  <c r="F375" i="6"/>
  <c r="C1618" i="6"/>
  <c r="E1618" i="6" s="1"/>
  <c r="F1618" i="6" s="1"/>
  <c r="C2059" i="6"/>
  <c r="E2059" i="6" s="1"/>
  <c r="F2059" i="6" s="1"/>
  <c r="C2128" i="6"/>
  <c r="E2128" i="6" s="1"/>
  <c r="G2128" i="6"/>
  <c r="G2441" i="6"/>
  <c r="S72" i="6"/>
  <c r="AH72" i="6" s="1"/>
  <c r="C1550" i="6"/>
  <c r="E1550" i="6" s="1"/>
  <c r="F1550" i="6" s="1"/>
  <c r="G1550" i="6"/>
  <c r="C1921" i="6"/>
  <c r="E1921" i="6" s="1"/>
  <c r="F1921" i="6" s="1"/>
  <c r="F155" i="6"/>
  <c r="G201" i="6"/>
  <c r="C313" i="6"/>
  <c r="E313" i="6" s="1"/>
  <c r="F313" i="6" s="1"/>
  <c r="C469" i="6"/>
  <c r="E469" i="6" s="1"/>
  <c r="C1371" i="6"/>
  <c r="E1371" i="6" s="1"/>
  <c r="G64" i="6"/>
  <c r="C193" i="6"/>
  <c r="E193" i="6" s="1"/>
  <c r="F193" i="6" s="1"/>
  <c r="C337" i="6"/>
  <c r="E337" i="6" s="1"/>
  <c r="F337" i="6" s="1"/>
  <c r="C356" i="6"/>
  <c r="E356" i="6" s="1"/>
  <c r="C432" i="6"/>
  <c r="E432" i="6" s="1"/>
  <c r="F432" i="6" s="1"/>
  <c r="G597" i="6"/>
  <c r="C790" i="6"/>
  <c r="E790" i="6" s="1"/>
  <c r="F790" i="6" s="1"/>
  <c r="C860" i="6"/>
  <c r="E860" i="6" s="1"/>
  <c r="G860" i="6"/>
  <c r="C1151" i="6"/>
  <c r="E1151" i="6" s="1"/>
  <c r="C1162" i="6"/>
  <c r="E1162" i="6" s="1"/>
  <c r="C1580" i="6"/>
  <c r="E1580" i="6" s="1"/>
  <c r="F1580" i="6" s="1"/>
  <c r="G1695" i="6"/>
  <c r="C1695" i="6"/>
  <c r="E1695" i="6" s="1"/>
  <c r="C1806" i="6"/>
  <c r="E1806" i="6" s="1"/>
  <c r="C1893" i="6"/>
  <c r="E1893" i="6" s="1"/>
  <c r="F1893" i="6" s="1"/>
  <c r="C1932" i="6"/>
  <c r="E1932" i="6" s="1"/>
  <c r="C1961" i="6"/>
  <c r="E1961" i="6" s="1"/>
  <c r="C1981" i="6"/>
  <c r="E1981" i="6" s="1"/>
  <c r="C2020" i="6"/>
  <c r="E2020" i="6" s="1"/>
  <c r="C2079" i="6"/>
  <c r="E2079" i="6" s="1"/>
  <c r="F2079" i="6" s="1"/>
  <c r="C2332" i="6"/>
  <c r="E2332" i="6" s="1"/>
  <c r="F2332" i="6" s="1"/>
  <c r="F3378" i="6"/>
  <c r="S25" i="6"/>
  <c r="AH25" i="6" s="1"/>
  <c r="S47" i="6"/>
  <c r="AH47" i="6" s="1"/>
  <c r="S91" i="6"/>
  <c r="AH91" i="6" s="1"/>
  <c r="S262" i="6"/>
  <c r="AH262" i="6" s="1"/>
  <c r="C542" i="6"/>
  <c r="E542" i="6" s="1"/>
  <c r="C612" i="6"/>
  <c r="E612" i="6" s="1"/>
  <c r="F612" i="6" s="1"/>
  <c r="C735" i="6"/>
  <c r="E735" i="6" s="1"/>
  <c r="F735" i="6" s="1"/>
  <c r="C920" i="6"/>
  <c r="E920" i="6" s="1"/>
  <c r="C948" i="6"/>
  <c r="E948" i="6" s="1"/>
  <c r="F948" i="6" s="1"/>
  <c r="C1146" i="6"/>
  <c r="E1146" i="6" s="1"/>
  <c r="F1146" i="6" s="1"/>
  <c r="C1236" i="6"/>
  <c r="E1236" i="6" s="1"/>
  <c r="F1236" i="6" s="1"/>
  <c r="C1322" i="6"/>
  <c r="E1322" i="6" s="1"/>
  <c r="C1341" i="6"/>
  <c r="E1341" i="6" s="1"/>
  <c r="C1419" i="6"/>
  <c r="E1419" i="6" s="1"/>
  <c r="F1419" i="6" s="1"/>
  <c r="C1537" i="6"/>
  <c r="E1537" i="6" s="1"/>
  <c r="C1640" i="6"/>
  <c r="E1640" i="6" s="1"/>
  <c r="C1772" i="6"/>
  <c r="E1772" i="6" s="1"/>
  <c r="C1859" i="6"/>
  <c r="E1859" i="6" s="1"/>
  <c r="F1859" i="6" s="1"/>
  <c r="C1906" i="6"/>
  <c r="E1906" i="6" s="1"/>
  <c r="F1906" i="6" s="1"/>
  <c r="C1954" i="6"/>
  <c r="E1954" i="6" s="1"/>
  <c r="C2214" i="6"/>
  <c r="E2214" i="6" s="1"/>
  <c r="F2214" i="6" s="1"/>
  <c r="C2347" i="6"/>
  <c r="E2347" i="6" s="1"/>
  <c r="F2347" i="6" s="1"/>
  <c r="C2414" i="6"/>
  <c r="E2414" i="6" s="1"/>
  <c r="C2473" i="6"/>
  <c r="E2473" i="6" s="1"/>
  <c r="F2473" i="6" s="1"/>
  <c r="C2484" i="6"/>
  <c r="E2484" i="6" s="1"/>
  <c r="C2768" i="6"/>
  <c r="E2768" i="6" s="1"/>
  <c r="C2805" i="6"/>
  <c r="E2805" i="6" s="1"/>
  <c r="F2805" i="6" s="1"/>
  <c r="C2938" i="6"/>
  <c r="E2938" i="6" s="1"/>
  <c r="C3183" i="6"/>
  <c r="E3183" i="6" s="1"/>
  <c r="F3183" i="6" s="1"/>
  <c r="C3192" i="6"/>
  <c r="E3192" i="6" s="1"/>
  <c r="O4" i="6"/>
  <c r="O25" i="6"/>
  <c r="S70" i="6"/>
  <c r="AH70" i="6" s="1"/>
  <c r="S92" i="6"/>
  <c r="AH92" i="6" s="1"/>
  <c r="O115" i="6"/>
  <c r="S137" i="6"/>
  <c r="AH137" i="6" s="1"/>
  <c r="S161" i="6"/>
  <c r="AH161" i="6" s="1"/>
  <c r="S212" i="6"/>
  <c r="AH212" i="6" s="1"/>
  <c r="S263" i="6"/>
  <c r="AH263" i="6" s="1"/>
  <c r="S289" i="6"/>
  <c r="AH289" i="6" s="1"/>
  <c r="S49" i="6"/>
  <c r="AH49" i="6" s="1"/>
  <c r="S71" i="6"/>
  <c r="AH71" i="6" s="1"/>
  <c r="S162" i="6"/>
  <c r="AH162" i="6" s="1"/>
  <c r="S187" i="6"/>
  <c r="AH187" i="6" s="1"/>
  <c r="S238" i="6"/>
  <c r="AH238" i="6" s="1"/>
  <c r="S264" i="6"/>
  <c r="AH264" i="6" s="1"/>
  <c r="S290" i="6"/>
  <c r="AH290" i="6" s="1"/>
  <c r="C3028" i="6"/>
  <c r="E3028" i="6" s="1"/>
  <c r="F3028" i="6" s="1"/>
  <c r="C3037" i="6"/>
  <c r="E3037" i="6" s="1"/>
  <c r="F3163" i="6"/>
  <c r="C3270" i="6"/>
  <c r="E3270" i="6" s="1"/>
  <c r="G3378" i="6"/>
  <c r="S50" i="6"/>
  <c r="AH50" i="6" s="1"/>
  <c r="S116" i="6"/>
  <c r="AH116" i="6" s="1"/>
  <c r="S163" i="6"/>
  <c r="AH163" i="6" s="1"/>
  <c r="S188" i="6"/>
  <c r="AH188" i="6" s="1"/>
  <c r="S213" i="6"/>
  <c r="AH213" i="6" s="1"/>
  <c r="S239" i="6"/>
  <c r="AH239" i="6" s="1"/>
  <c r="S265" i="6"/>
  <c r="AH265" i="6" s="1"/>
  <c r="S291" i="6"/>
  <c r="AH291" i="6" s="1"/>
  <c r="C940" i="6"/>
  <c r="E940" i="6" s="1"/>
  <c r="F940" i="6" s="1"/>
  <c r="C1043" i="6"/>
  <c r="E1043" i="6" s="1"/>
  <c r="F1043" i="6" s="1"/>
  <c r="C1080" i="6"/>
  <c r="E1080" i="6" s="1"/>
  <c r="F1080" i="6" s="1"/>
  <c r="C1137" i="6"/>
  <c r="E1137" i="6" s="1"/>
  <c r="F1137" i="6" s="1"/>
  <c r="C1227" i="6"/>
  <c r="E1227" i="6" s="1"/>
  <c r="F1227" i="6" s="1"/>
  <c r="C1352" i="6"/>
  <c r="E1352" i="6" s="1"/>
  <c r="C1566" i="6"/>
  <c r="E1566" i="6" s="1"/>
  <c r="C1576" i="6"/>
  <c r="E1576" i="6" s="1"/>
  <c r="C1732" i="6"/>
  <c r="E1732" i="6" s="1"/>
  <c r="C1773" i="6"/>
  <c r="E1773" i="6" s="1"/>
  <c r="C1783" i="6"/>
  <c r="E1783" i="6" s="1"/>
  <c r="F1783" i="6" s="1"/>
  <c r="C1821" i="6"/>
  <c r="E1821" i="6" s="1"/>
  <c r="F1821" i="6" s="1"/>
  <c r="C1916" i="6"/>
  <c r="E1916" i="6" s="1"/>
  <c r="F1916" i="6" s="1"/>
  <c r="C2022" i="6"/>
  <c r="E2022" i="6" s="1"/>
  <c r="F2022" i="6" s="1"/>
  <c r="C2167" i="6"/>
  <c r="E2167" i="6" s="1"/>
  <c r="C2233" i="6"/>
  <c r="E2233" i="6" s="1"/>
  <c r="C2273" i="6"/>
  <c r="E2273" i="6" s="1"/>
  <c r="C2593" i="6"/>
  <c r="E2593" i="6" s="1"/>
  <c r="C2603" i="6"/>
  <c r="E2603" i="6" s="1"/>
  <c r="C2623" i="6"/>
  <c r="E2623" i="6" s="1"/>
  <c r="F2623" i="6" s="1"/>
  <c r="C2680" i="6"/>
  <c r="E2680" i="6" s="1"/>
  <c r="C2729" i="6"/>
  <c r="E2729" i="6" s="1"/>
  <c r="C2873" i="6"/>
  <c r="E2873" i="6" s="1"/>
  <c r="F2873" i="6" s="1"/>
  <c r="C2891" i="6"/>
  <c r="E2891" i="6" s="1"/>
  <c r="F2891" i="6" s="1"/>
  <c r="C2939" i="6"/>
  <c r="E2939" i="6" s="1"/>
  <c r="C2959" i="6"/>
  <c r="E2959" i="6" s="1"/>
  <c r="C3076" i="6"/>
  <c r="E3076" i="6" s="1"/>
  <c r="C3125" i="6"/>
  <c r="E3125" i="6" s="1"/>
  <c r="C3154" i="6"/>
  <c r="E3154" i="6" s="1"/>
  <c r="F3154" i="6" s="1"/>
  <c r="C3202" i="6"/>
  <c r="E3202" i="6" s="1"/>
  <c r="C3241" i="6"/>
  <c r="E3241" i="6" s="1"/>
  <c r="C3387" i="6"/>
  <c r="E3387" i="6" s="1"/>
  <c r="F3387" i="6" s="1"/>
  <c r="C3406" i="6"/>
  <c r="E3406" i="6" s="1"/>
  <c r="F3406" i="6" s="1"/>
  <c r="C3425" i="6"/>
  <c r="E3425" i="6" s="1"/>
  <c r="C3543" i="6"/>
  <c r="E3543" i="6" s="1"/>
  <c r="F3543" i="6" s="1"/>
  <c r="S5" i="6"/>
  <c r="AH5" i="6" s="1"/>
  <c r="S27" i="6"/>
  <c r="AH27" i="6" s="1"/>
  <c r="S94" i="6"/>
  <c r="AH94" i="6" s="1"/>
  <c r="O163" i="6"/>
  <c r="S214" i="6"/>
  <c r="AH214" i="6" s="1"/>
  <c r="O291" i="6"/>
  <c r="G3503" i="6"/>
  <c r="G3552" i="6"/>
  <c r="S6" i="6"/>
  <c r="AH6" i="6" s="1"/>
  <c r="S28" i="6"/>
  <c r="AH28" i="6" s="1"/>
  <c r="S73" i="6"/>
  <c r="AH73" i="6" s="1"/>
  <c r="S95" i="6"/>
  <c r="AH95" i="6" s="1"/>
  <c r="S139" i="6"/>
  <c r="AH139" i="6" s="1"/>
  <c r="S164" i="6"/>
  <c r="AH164" i="6" s="1"/>
  <c r="S215" i="6"/>
  <c r="AH215" i="6" s="1"/>
  <c r="S241" i="6"/>
  <c r="AH241" i="6" s="1"/>
  <c r="S292" i="6"/>
  <c r="AH292" i="6" s="1"/>
  <c r="C1053" i="6"/>
  <c r="E1053" i="6" s="1"/>
  <c r="F1053" i="6" s="1"/>
  <c r="C1208" i="6"/>
  <c r="E1208" i="6" s="1"/>
  <c r="C1487" i="6"/>
  <c r="E1487" i="6" s="1"/>
  <c r="C1605" i="6"/>
  <c r="E1605" i="6" s="1"/>
  <c r="F1605" i="6" s="1"/>
  <c r="C1793" i="6"/>
  <c r="E1793" i="6" s="1"/>
  <c r="F1793" i="6" s="1"/>
  <c r="C1832" i="6"/>
  <c r="E1832" i="6" s="1"/>
  <c r="C1888" i="6"/>
  <c r="E1888" i="6" s="1"/>
  <c r="C2080" i="6"/>
  <c r="E2080" i="6" s="1"/>
  <c r="C2445" i="6"/>
  <c r="E2445" i="6" s="1"/>
  <c r="C2701" i="6"/>
  <c r="E2701" i="6" s="1"/>
  <c r="C2864" i="6"/>
  <c r="E2864" i="6" s="1"/>
  <c r="C3029" i="6"/>
  <c r="E3029" i="6" s="1"/>
  <c r="C3251" i="6"/>
  <c r="E3251" i="6" s="1"/>
  <c r="C3261" i="6"/>
  <c r="E3261" i="6" s="1"/>
  <c r="C3464" i="6"/>
  <c r="E3464" i="6" s="1"/>
  <c r="F3464" i="6" s="1"/>
  <c r="C3514" i="6"/>
  <c r="E3514" i="6" s="1"/>
  <c r="S7" i="6"/>
  <c r="AH7" i="6" s="1"/>
  <c r="O73" i="6"/>
  <c r="S118" i="6"/>
  <c r="AH118" i="6" s="1"/>
  <c r="S140" i="6"/>
  <c r="AH140" i="6" s="1"/>
  <c r="S190" i="6"/>
  <c r="AH190" i="6" s="1"/>
  <c r="S216" i="6"/>
  <c r="AH216" i="6" s="1"/>
  <c r="S242" i="6"/>
  <c r="AH242" i="6" s="1"/>
  <c r="S267" i="6"/>
  <c r="AH267" i="6" s="1"/>
  <c r="C3567" i="6"/>
  <c r="E3567" i="6" s="1"/>
  <c r="F3567" i="6" s="1"/>
  <c r="S52" i="6"/>
  <c r="AH52" i="6" s="1"/>
  <c r="S97" i="6"/>
  <c r="AH97" i="6" s="1"/>
  <c r="S119" i="6"/>
  <c r="AH119" i="6" s="1"/>
  <c r="S165" i="6"/>
  <c r="AH165" i="6" s="1"/>
  <c r="S191" i="6"/>
  <c r="AH191" i="6" s="1"/>
  <c r="S217" i="6"/>
  <c r="AH217" i="6" s="1"/>
  <c r="S243" i="6"/>
  <c r="AH243" i="6" s="1"/>
  <c r="S268" i="6"/>
  <c r="AH268" i="6" s="1"/>
  <c r="S293" i="6"/>
  <c r="AH293" i="6" s="1"/>
  <c r="C783" i="6"/>
  <c r="E783" i="6" s="1"/>
  <c r="C802" i="6"/>
  <c r="E802" i="6" s="1"/>
  <c r="F802" i="6" s="1"/>
  <c r="C862" i="6"/>
  <c r="E862" i="6" s="1"/>
  <c r="C874" i="6"/>
  <c r="E874" i="6" s="1"/>
  <c r="C970" i="6"/>
  <c r="E970" i="6" s="1"/>
  <c r="F970" i="6" s="1"/>
  <c r="C988" i="6"/>
  <c r="E988" i="6" s="1"/>
  <c r="F988" i="6" s="1"/>
  <c r="C1247" i="6"/>
  <c r="E1247" i="6" s="1"/>
  <c r="C1287" i="6"/>
  <c r="E1287" i="6" s="1"/>
  <c r="C1421" i="6"/>
  <c r="E1421" i="6" s="1"/>
  <c r="F1421" i="6" s="1"/>
  <c r="C1497" i="6"/>
  <c r="E1497" i="6" s="1"/>
  <c r="C1507" i="6"/>
  <c r="E1507" i="6" s="1"/>
  <c r="C1558" i="6"/>
  <c r="E1558" i="6" s="1"/>
  <c r="C1587" i="6"/>
  <c r="E1587" i="6" s="1"/>
  <c r="F1587" i="6" s="1"/>
  <c r="C1633" i="6"/>
  <c r="E1633" i="6" s="1"/>
  <c r="C1678" i="6"/>
  <c r="E1678" i="6" s="1"/>
  <c r="F1678" i="6" s="1"/>
  <c r="C1687" i="6"/>
  <c r="E1687" i="6" s="1"/>
  <c r="C1705" i="6"/>
  <c r="E1705" i="6" s="1"/>
  <c r="C1742" i="6"/>
  <c r="E1742" i="6" s="1"/>
  <c r="C1842" i="6"/>
  <c r="E1842" i="6" s="1"/>
  <c r="C1861" i="6"/>
  <c r="E1861" i="6" s="1"/>
  <c r="F1861" i="6" s="1"/>
  <c r="C1889" i="6"/>
  <c r="E1889" i="6" s="1"/>
  <c r="C1917" i="6"/>
  <c r="E1917" i="6" s="1"/>
  <c r="C2274" i="6"/>
  <c r="E2274" i="6" s="1"/>
  <c r="C2475" i="6"/>
  <c r="E2475" i="6" s="1"/>
  <c r="F2475" i="6" s="1"/>
  <c r="C2614" i="6"/>
  <c r="E2614" i="6" s="1"/>
  <c r="C2643" i="6"/>
  <c r="E2643" i="6" s="1"/>
  <c r="C2960" i="6"/>
  <c r="E2960" i="6" s="1"/>
  <c r="C3223" i="6"/>
  <c r="E3223" i="6" s="1"/>
  <c r="C3282" i="6"/>
  <c r="E3282" i="6" s="1"/>
  <c r="F3282" i="6" s="1"/>
  <c r="C3515" i="6"/>
  <c r="E3515" i="6" s="1"/>
  <c r="S30" i="6"/>
  <c r="AH30" i="6" s="1"/>
  <c r="S98" i="6"/>
  <c r="AH98" i="6" s="1"/>
  <c r="S166" i="6"/>
  <c r="AH166" i="6" s="1"/>
  <c r="S294" i="6"/>
  <c r="AH294" i="6" s="1"/>
  <c r="S9" i="6"/>
  <c r="AH9" i="6" s="1"/>
  <c r="S31" i="6"/>
  <c r="AH31" i="6" s="1"/>
  <c r="S75" i="6"/>
  <c r="AH75" i="6" s="1"/>
  <c r="S142" i="6"/>
  <c r="AH142" i="6" s="1"/>
  <c r="S167" i="6"/>
  <c r="AH167" i="6" s="1"/>
  <c r="S193" i="6"/>
  <c r="AH193" i="6" s="1"/>
  <c r="S244" i="6"/>
  <c r="AH244" i="6" s="1"/>
  <c r="S295" i="6"/>
  <c r="AH295" i="6" s="1"/>
  <c r="C516" i="6"/>
  <c r="E516" i="6" s="1"/>
  <c r="C535" i="6"/>
  <c r="E535" i="6" s="1"/>
  <c r="F535" i="6" s="1"/>
  <c r="C663" i="6"/>
  <c r="E663" i="6" s="1"/>
  <c r="C729" i="6"/>
  <c r="E729" i="6" s="1"/>
  <c r="F729" i="6" s="1"/>
  <c r="C813" i="6"/>
  <c r="E813" i="6" s="1"/>
  <c r="F813" i="6" s="1"/>
  <c r="C1054" i="6"/>
  <c r="E1054" i="6" s="1"/>
  <c r="F1054" i="6" s="1"/>
  <c r="C1072" i="6"/>
  <c r="E1072" i="6" s="1"/>
  <c r="F1072" i="6" s="1"/>
  <c r="C1101" i="6"/>
  <c r="E1101" i="6" s="1"/>
  <c r="F1101" i="6" s="1"/>
  <c r="C1171" i="6"/>
  <c r="E1171" i="6" s="1"/>
  <c r="F1171" i="6" s="1"/>
  <c r="C1209" i="6"/>
  <c r="E1209" i="6" s="1"/>
  <c r="C1258" i="6"/>
  <c r="E1258" i="6" s="1"/>
  <c r="C1297" i="6"/>
  <c r="E1297" i="6" s="1"/>
  <c r="F1297" i="6" s="1"/>
  <c r="C1305" i="6"/>
  <c r="E1305" i="6" s="1"/>
  <c r="F1305" i="6" s="1"/>
  <c r="C1412" i="6"/>
  <c r="E1412" i="6" s="1"/>
  <c r="F1412" i="6" s="1"/>
  <c r="C1498" i="6"/>
  <c r="E1498" i="6" s="1"/>
  <c r="C1578" i="6"/>
  <c r="E1578" i="6" s="1"/>
  <c r="C1660" i="6"/>
  <c r="E1660" i="6" s="1"/>
  <c r="C1843" i="6"/>
  <c r="E1843" i="6" s="1"/>
  <c r="F1843" i="6" s="1"/>
  <c r="C1995" i="6"/>
  <c r="E1995" i="6" s="1"/>
  <c r="F1995" i="6" s="1"/>
  <c r="C2024" i="6"/>
  <c r="E2024" i="6" s="1"/>
  <c r="F2024" i="6" s="1"/>
  <c r="C2044" i="6"/>
  <c r="E2044" i="6" s="1"/>
  <c r="C2119" i="6"/>
  <c r="E2119" i="6" s="1"/>
  <c r="C2488" i="6"/>
  <c r="E2488" i="6" s="1"/>
  <c r="F2488" i="6" s="1"/>
  <c r="C2507" i="6"/>
  <c r="E2507" i="6" s="1"/>
  <c r="F2507" i="6" s="1"/>
  <c r="C2556" i="6"/>
  <c r="E2556" i="6" s="1"/>
  <c r="C2575" i="6"/>
  <c r="E2575" i="6" s="1"/>
  <c r="C2625" i="6"/>
  <c r="E2625" i="6" s="1"/>
  <c r="C2702" i="6"/>
  <c r="E2702" i="6" s="1"/>
  <c r="C2721" i="6"/>
  <c r="E2721" i="6" s="1"/>
  <c r="F2721" i="6" s="1"/>
  <c r="C2781" i="6"/>
  <c r="E2781" i="6" s="1"/>
  <c r="C2827" i="6"/>
  <c r="E2827" i="6" s="1"/>
  <c r="C2855" i="6"/>
  <c r="E2855" i="6" s="1"/>
  <c r="C2893" i="6"/>
  <c r="E2893" i="6" s="1"/>
  <c r="F2893" i="6" s="1"/>
  <c r="C2902" i="6"/>
  <c r="E2902" i="6" s="1"/>
  <c r="F2902" i="6" s="1"/>
  <c r="C3011" i="6"/>
  <c r="E3011" i="6" s="1"/>
  <c r="C3107" i="6"/>
  <c r="E3107" i="6" s="1"/>
  <c r="F3107" i="6" s="1"/>
  <c r="C3214" i="6"/>
  <c r="E3214" i="6" s="1"/>
  <c r="C3381" i="6"/>
  <c r="E3381" i="6" s="1"/>
  <c r="C3427" i="6"/>
  <c r="E3427" i="6" s="1"/>
  <c r="F3427" i="6" s="1"/>
  <c r="C3456" i="6"/>
  <c r="E3456" i="6" s="1"/>
  <c r="F3456" i="6" s="1"/>
  <c r="C3505" i="6"/>
  <c r="E3505" i="6" s="1"/>
  <c r="O9" i="6"/>
  <c r="S54" i="6"/>
  <c r="AH54" i="6" s="1"/>
  <c r="S76" i="6"/>
  <c r="AH76" i="6" s="1"/>
  <c r="O99" i="6"/>
  <c r="S121" i="6"/>
  <c r="AH121" i="6" s="1"/>
  <c r="S143" i="6"/>
  <c r="AH143" i="6" s="1"/>
  <c r="S168" i="6"/>
  <c r="AH168" i="6" s="1"/>
  <c r="S194" i="6"/>
  <c r="AH194" i="6" s="1"/>
  <c r="S219" i="6"/>
  <c r="AH219" i="6" s="1"/>
  <c r="S270" i="6"/>
  <c r="AH270" i="6" s="1"/>
  <c r="S296" i="6"/>
  <c r="AH296" i="6" s="1"/>
  <c r="S33" i="6"/>
  <c r="AH33" i="6" s="1"/>
  <c r="S55" i="6"/>
  <c r="AH55" i="6" s="1"/>
  <c r="O121" i="6"/>
  <c r="S169" i="6"/>
  <c r="AH169" i="6" s="1"/>
  <c r="S195" i="6"/>
  <c r="AH195" i="6" s="1"/>
  <c r="S220" i="6"/>
  <c r="AH220" i="6" s="1"/>
  <c r="S245" i="6"/>
  <c r="AH245" i="6" s="1"/>
  <c r="S271" i="6"/>
  <c r="AH271" i="6" s="1"/>
  <c r="S297" i="6"/>
  <c r="AH297" i="6" s="1"/>
  <c r="C433" i="6"/>
  <c r="E433" i="6" s="1"/>
  <c r="F433" i="6" s="1"/>
  <c r="C488" i="6"/>
  <c r="E488" i="6" s="1"/>
  <c r="C738" i="6"/>
  <c r="E738" i="6" s="1"/>
  <c r="C794" i="6"/>
  <c r="E794" i="6" s="1"/>
  <c r="F794" i="6" s="1"/>
  <c r="C803" i="6"/>
  <c r="E803" i="6" s="1"/>
  <c r="F803" i="6" s="1"/>
  <c r="C864" i="6"/>
  <c r="E864" i="6" s="1"/>
  <c r="F864" i="6" s="1"/>
  <c r="C913" i="6"/>
  <c r="E913" i="6" s="1"/>
  <c r="C1036" i="6"/>
  <c r="E1036" i="6" s="1"/>
  <c r="C1063" i="6"/>
  <c r="E1063" i="6" s="1"/>
  <c r="F1063" i="6" s="1"/>
  <c r="C1111" i="6"/>
  <c r="E1111" i="6" s="1"/>
  <c r="C1200" i="6"/>
  <c r="E1200" i="6" s="1"/>
  <c r="F1200" i="6" s="1"/>
  <c r="C1325" i="6"/>
  <c r="E1325" i="6" s="1"/>
  <c r="C1335" i="6"/>
  <c r="E1335" i="6" s="1"/>
  <c r="F1335" i="6" s="1"/>
  <c r="C1364" i="6"/>
  <c r="E1364" i="6" s="1"/>
  <c r="C1479" i="6"/>
  <c r="E1479" i="6" s="1"/>
  <c r="F1479" i="6" s="1"/>
  <c r="C1508" i="6"/>
  <c r="E1508" i="6" s="1"/>
  <c r="C1743" i="6"/>
  <c r="E1743" i="6" s="1"/>
  <c r="F1743" i="6" s="1"/>
  <c r="C1862" i="6"/>
  <c r="E1862" i="6" s="1"/>
  <c r="F1862" i="6" s="1"/>
  <c r="C1899" i="6"/>
  <c r="E1899" i="6" s="1"/>
  <c r="F1899" i="6" s="1"/>
  <c r="C1928" i="6"/>
  <c r="E1928" i="6" s="1"/>
  <c r="C2072" i="6"/>
  <c r="E2072" i="6" s="1"/>
  <c r="F2072" i="6" s="1"/>
  <c r="C2457" i="6"/>
  <c r="E2457" i="6" s="1"/>
  <c r="F2457" i="6" s="1"/>
  <c r="C2537" i="6"/>
  <c r="E2537" i="6" s="1"/>
  <c r="C2615" i="6"/>
  <c r="E2615" i="6" s="1"/>
  <c r="C2663" i="6"/>
  <c r="E2663" i="6" s="1"/>
  <c r="F2663" i="6" s="1"/>
  <c r="C2703" i="6"/>
  <c r="E2703" i="6" s="1"/>
  <c r="F2703" i="6" s="1"/>
  <c r="C2875" i="6"/>
  <c r="E2875" i="6" s="1"/>
  <c r="F2875" i="6" s="1"/>
  <c r="C2885" i="6"/>
  <c r="E2885" i="6" s="1"/>
  <c r="C3224" i="6"/>
  <c r="E3224" i="6" s="1"/>
  <c r="F3224" i="6" s="1"/>
  <c r="C3293" i="6"/>
  <c r="E3293" i="6" s="1"/>
  <c r="C3363" i="6"/>
  <c r="E3363" i="6" s="1"/>
  <c r="C3506" i="6"/>
  <c r="E3506" i="6" s="1"/>
  <c r="C3555" i="6"/>
  <c r="E3555" i="6" s="1"/>
  <c r="F3555" i="6" s="1"/>
  <c r="S34" i="6"/>
  <c r="AH34" i="6" s="1"/>
  <c r="S100" i="6"/>
  <c r="AH100" i="6" s="1"/>
  <c r="S145" i="6"/>
  <c r="AH145" i="6" s="1"/>
  <c r="O195" i="6"/>
  <c r="S246" i="6"/>
  <c r="AH246" i="6" s="1"/>
  <c r="S11" i="6"/>
  <c r="AH11" i="6" s="1"/>
  <c r="S78" i="6"/>
  <c r="AH78" i="6" s="1"/>
  <c r="S146" i="6"/>
  <c r="AH146" i="6" s="1"/>
  <c r="S196" i="6"/>
  <c r="AH196" i="6" s="1"/>
  <c r="S247" i="6"/>
  <c r="AH247" i="6" s="1"/>
  <c r="S273" i="6"/>
  <c r="AH273" i="6" s="1"/>
  <c r="C700" i="6"/>
  <c r="E700" i="6" s="1"/>
  <c r="F700" i="6" s="1"/>
  <c r="C886" i="6"/>
  <c r="E886" i="6" s="1"/>
  <c r="F886" i="6" s="1"/>
  <c r="C1064" i="6"/>
  <c r="E1064" i="6" s="1"/>
  <c r="C1102" i="6"/>
  <c r="E1102" i="6" s="1"/>
  <c r="C1140" i="6"/>
  <c r="E1140" i="6" s="1"/>
  <c r="F1140" i="6" s="1"/>
  <c r="C1432" i="6"/>
  <c r="E1432" i="6" s="1"/>
  <c r="F1432" i="6" s="1"/>
  <c r="C1470" i="6"/>
  <c r="E1470" i="6" s="1"/>
  <c r="F1470" i="6" s="1"/>
  <c r="C1509" i="6"/>
  <c r="E1509" i="6" s="1"/>
  <c r="C1786" i="6"/>
  <c r="E1786" i="6" s="1"/>
  <c r="C1872" i="6"/>
  <c r="E1872" i="6" s="1"/>
  <c r="C2006" i="6"/>
  <c r="E2006" i="6" s="1"/>
  <c r="C2045" i="6"/>
  <c r="E2045" i="6" s="1"/>
  <c r="F2045" i="6" s="1"/>
  <c r="C2351" i="6"/>
  <c r="E2351" i="6" s="1"/>
  <c r="C2547" i="6"/>
  <c r="E2547" i="6" s="1"/>
  <c r="G3273" i="6"/>
  <c r="C3409" i="6"/>
  <c r="E3409" i="6" s="1"/>
  <c r="F3409" i="6" s="1"/>
  <c r="S12" i="6"/>
  <c r="AH12" i="6" s="1"/>
  <c r="O35" i="6"/>
  <c r="S57" i="6"/>
  <c r="AH57" i="6" s="1"/>
  <c r="S79" i="6"/>
  <c r="AH79" i="6" s="1"/>
  <c r="S101" i="6"/>
  <c r="AH101" i="6" s="1"/>
  <c r="S123" i="6"/>
  <c r="AH123" i="6" s="1"/>
  <c r="S171" i="6"/>
  <c r="AH171" i="6" s="1"/>
  <c r="S222" i="6"/>
  <c r="AH222" i="6" s="1"/>
  <c r="S248" i="6"/>
  <c r="AH248" i="6" s="1"/>
  <c r="S274" i="6"/>
  <c r="AH274" i="6" s="1"/>
  <c r="S299" i="6"/>
  <c r="AH299" i="6" s="1"/>
  <c r="F3274" i="6"/>
  <c r="S102" i="6"/>
  <c r="AH102" i="6" s="1"/>
  <c r="S124" i="6"/>
  <c r="AH124" i="6" s="1"/>
  <c r="O147" i="6"/>
  <c r="S172" i="6"/>
  <c r="AH172" i="6" s="1"/>
  <c r="S197" i="6"/>
  <c r="AH197" i="6" s="1"/>
  <c r="S223" i="6"/>
  <c r="AH223" i="6" s="1"/>
  <c r="S249" i="6"/>
  <c r="AH249" i="6" s="1"/>
  <c r="S275" i="6"/>
  <c r="AH275" i="6" s="1"/>
  <c r="S300" i="6"/>
  <c r="AH300" i="6" s="1"/>
  <c r="C636" i="6"/>
  <c r="E636" i="6" s="1"/>
  <c r="C646" i="6"/>
  <c r="E646" i="6" s="1"/>
  <c r="C674" i="6"/>
  <c r="E674" i="6" s="1"/>
  <c r="C815" i="6"/>
  <c r="E815" i="6" s="1"/>
  <c r="F815" i="6" s="1"/>
  <c r="C1112" i="6"/>
  <c r="E1112" i="6" s="1"/>
  <c r="F1112" i="6" s="1"/>
  <c r="C1172" i="6"/>
  <c r="E1172" i="6" s="1"/>
  <c r="F1172" i="6" s="1"/>
  <c r="C1221" i="6"/>
  <c r="E1221" i="6" s="1"/>
  <c r="C1260" i="6"/>
  <c r="E1260" i="6" s="1"/>
  <c r="F1260" i="6" s="1"/>
  <c r="C1299" i="6"/>
  <c r="E1299" i="6" s="1"/>
  <c r="C1336" i="6"/>
  <c r="E1336" i="6" s="1"/>
  <c r="F1336" i="6" s="1"/>
  <c r="C1423" i="6"/>
  <c r="E1423" i="6" s="1"/>
  <c r="F1423" i="6" s="1"/>
  <c r="C1471" i="6"/>
  <c r="E1471" i="6" s="1"/>
  <c r="C1560" i="6"/>
  <c r="E1560" i="6" s="1"/>
  <c r="C1589" i="6"/>
  <c r="E1589" i="6" s="1"/>
  <c r="C1608" i="6"/>
  <c r="E1608" i="6" s="1"/>
  <c r="F1608" i="6" s="1"/>
  <c r="C1716" i="6"/>
  <c r="E1716" i="6" s="1"/>
  <c r="F1716" i="6" s="1"/>
  <c r="C1796" i="6"/>
  <c r="E1796" i="6" s="1"/>
  <c r="C1815" i="6"/>
  <c r="E1815" i="6" s="1"/>
  <c r="C1968" i="6"/>
  <c r="E1968" i="6" s="1"/>
  <c r="C2092" i="6"/>
  <c r="E2092" i="6" s="1"/>
  <c r="F2092" i="6" s="1"/>
  <c r="C2228" i="6"/>
  <c r="E2228" i="6" s="1"/>
  <c r="F2228" i="6" s="1"/>
  <c r="C2257" i="6"/>
  <c r="E2257" i="6" s="1"/>
  <c r="F2257" i="6" s="1"/>
  <c r="C2305" i="6"/>
  <c r="E2305" i="6" s="1"/>
  <c r="C2448" i="6"/>
  <c r="E2448" i="6" s="1"/>
  <c r="C2468" i="6"/>
  <c r="E2468" i="6" s="1"/>
  <c r="C2558" i="6"/>
  <c r="E2558" i="6" s="1"/>
  <c r="F2558" i="6" s="1"/>
  <c r="C2577" i="6"/>
  <c r="E2577" i="6" s="1"/>
  <c r="F2577" i="6" s="1"/>
  <c r="C2838" i="6"/>
  <c r="E2838" i="6" s="1"/>
  <c r="F2838" i="6" s="1"/>
  <c r="C2904" i="6"/>
  <c r="E2904" i="6" s="1"/>
  <c r="C3041" i="6"/>
  <c r="E3041" i="6" s="1"/>
  <c r="C3148" i="6"/>
  <c r="E3148" i="6" s="1"/>
  <c r="F3148" i="6" s="1"/>
  <c r="C3187" i="6"/>
  <c r="E3187" i="6" s="1"/>
  <c r="C3264" i="6"/>
  <c r="E3264" i="6" s="1"/>
  <c r="C3448" i="6"/>
  <c r="E3448" i="6" s="1"/>
  <c r="F3448" i="6" s="1"/>
  <c r="C3477" i="6"/>
  <c r="E3477" i="6" s="1"/>
  <c r="C3497" i="6"/>
  <c r="E3497" i="6" s="1"/>
  <c r="F3497" i="6" s="1"/>
  <c r="S36" i="6"/>
  <c r="AH36" i="6" s="1"/>
  <c r="S81" i="6"/>
  <c r="AH81" i="6" s="1"/>
  <c r="S103" i="6"/>
  <c r="AH103" i="6" s="1"/>
  <c r="S198" i="6"/>
  <c r="AH198" i="6" s="1"/>
  <c r="S301" i="6"/>
  <c r="AH301" i="6" s="1"/>
  <c r="C3599" i="6"/>
  <c r="E3599" i="6" s="1"/>
  <c r="S14" i="6"/>
  <c r="AH14" i="6" s="1"/>
  <c r="S82" i="6"/>
  <c r="AH82" i="6" s="1"/>
  <c r="S148" i="6"/>
  <c r="AH148" i="6" s="1"/>
  <c r="S225" i="6"/>
  <c r="AH225" i="6" s="1"/>
  <c r="S276" i="6"/>
  <c r="AH276" i="6" s="1"/>
  <c r="S302" i="6"/>
  <c r="AH302" i="6" s="1"/>
  <c r="S15" i="6"/>
  <c r="AH15" i="6" s="1"/>
  <c r="S59" i="6"/>
  <c r="AH59" i="6" s="1"/>
  <c r="S126" i="6"/>
  <c r="AH126" i="6" s="1"/>
  <c r="S174" i="6"/>
  <c r="AH174" i="6" s="1"/>
  <c r="S200" i="6"/>
  <c r="AH200" i="6" s="1"/>
  <c r="S226" i="6"/>
  <c r="AH226" i="6" s="1"/>
  <c r="S251" i="6"/>
  <c r="AH251" i="6" s="1"/>
  <c r="S303" i="6"/>
  <c r="AH303" i="6" s="1"/>
  <c r="S38" i="6"/>
  <c r="AH38" i="6" s="1"/>
  <c r="S60" i="6"/>
  <c r="AH60" i="6" s="1"/>
  <c r="O83" i="6"/>
  <c r="S105" i="6"/>
  <c r="AH105" i="6" s="1"/>
  <c r="S127" i="6"/>
  <c r="AH127" i="6" s="1"/>
  <c r="S149" i="6"/>
  <c r="AH149" i="6" s="1"/>
  <c r="S175" i="6"/>
  <c r="AH175" i="6" s="1"/>
  <c r="S227" i="6"/>
  <c r="AH227" i="6" s="1"/>
  <c r="S252" i="6"/>
  <c r="AH252" i="6" s="1"/>
  <c r="S277" i="6"/>
  <c r="AH277" i="6" s="1"/>
  <c r="C2801" i="6"/>
  <c r="E2801" i="6" s="1"/>
  <c r="F2801" i="6" s="1"/>
  <c r="C2811" i="6"/>
  <c r="E2811" i="6" s="1"/>
  <c r="C2839" i="6"/>
  <c r="E2839" i="6" s="1"/>
  <c r="F2839" i="6" s="1"/>
  <c r="C3120" i="6"/>
  <c r="E3120" i="6" s="1"/>
  <c r="F3120" i="6" s="1"/>
  <c r="C3130" i="6"/>
  <c r="E3130" i="6" s="1"/>
  <c r="F3130" i="6" s="1"/>
  <c r="C3158" i="6"/>
  <c r="E3158" i="6" s="1"/>
  <c r="C3246" i="6"/>
  <c r="E3246" i="6" s="1"/>
  <c r="C3275" i="6"/>
  <c r="E3275" i="6" s="1"/>
  <c r="C3305" i="6"/>
  <c r="E3305" i="6" s="1"/>
  <c r="C3468" i="6"/>
  <c r="E3468" i="6" s="1"/>
  <c r="S17" i="6"/>
  <c r="AH17" i="6" s="1"/>
  <c r="S39" i="6"/>
  <c r="AH39" i="6" s="1"/>
  <c r="O105" i="6"/>
  <c r="S150" i="6"/>
  <c r="AH150" i="6" s="1"/>
  <c r="O227" i="6"/>
  <c r="S278" i="6"/>
  <c r="AH278" i="6" s="1"/>
  <c r="S18" i="6"/>
  <c r="AH18" i="6" s="1"/>
  <c r="S84" i="6"/>
  <c r="AH84" i="6" s="1"/>
  <c r="S129" i="6"/>
  <c r="AH129" i="6" s="1"/>
  <c r="S151" i="6"/>
  <c r="AH151" i="6" s="1"/>
  <c r="S177" i="6"/>
  <c r="AH177" i="6" s="1"/>
  <c r="S228" i="6"/>
  <c r="AH228" i="6" s="1"/>
  <c r="S279" i="6"/>
  <c r="AH279" i="6" s="1"/>
  <c r="C3180" i="6"/>
  <c r="E3180" i="6" s="1"/>
  <c r="C3479" i="6"/>
  <c r="E3479" i="6" s="1"/>
  <c r="S62" i="6"/>
  <c r="AH62" i="6" s="1"/>
  <c r="S130" i="6"/>
  <c r="AH130" i="6" s="1"/>
  <c r="S152" i="6"/>
  <c r="AH152" i="6" s="1"/>
  <c r="S178" i="6"/>
  <c r="AH178" i="6" s="1"/>
  <c r="S203" i="6"/>
  <c r="AH203" i="6" s="1"/>
  <c r="S254" i="6"/>
  <c r="AH254" i="6" s="1"/>
  <c r="S280" i="6"/>
  <c r="AH280" i="6" s="1"/>
  <c r="O19" i="6"/>
  <c r="S41" i="6"/>
  <c r="AH41" i="6" s="1"/>
  <c r="S63" i="6"/>
  <c r="AH63" i="6" s="1"/>
  <c r="S85" i="6"/>
  <c r="AH85" i="6" s="1"/>
  <c r="S107" i="6"/>
  <c r="AH107" i="6" s="1"/>
  <c r="S153" i="6"/>
  <c r="AH153" i="6" s="1"/>
  <c r="S179" i="6"/>
  <c r="AH179" i="6" s="1"/>
  <c r="S204" i="6"/>
  <c r="AH204" i="6" s="1"/>
  <c r="S229" i="6"/>
  <c r="AH229" i="6" s="1"/>
  <c r="S255" i="6"/>
  <c r="AH255" i="6" s="1"/>
  <c r="S281" i="6"/>
  <c r="AH281" i="6" s="1"/>
  <c r="C2334" i="6"/>
  <c r="E2334" i="6" s="1"/>
  <c r="F2334" i="6" s="1"/>
  <c r="C2531" i="6"/>
  <c r="E2531" i="6" s="1"/>
  <c r="F2531" i="6" s="1"/>
  <c r="C2560" i="6"/>
  <c r="E2560" i="6" s="1"/>
  <c r="F2560" i="6" s="1"/>
  <c r="C2716" i="6"/>
  <c r="E2716" i="6" s="1"/>
  <c r="F2716" i="6" s="1"/>
  <c r="C2850" i="6"/>
  <c r="E2850" i="6" s="1"/>
  <c r="C3005" i="6"/>
  <c r="E3005" i="6" s="1"/>
  <c r="F3005" i="6" s="1"/>
  <c r="C3063" i="6"/>
  <c r="E3063" i="6" s="1"/>
  <c r="C3228" i="6"/>
  <c r="E3228" i="6" s="1"/>
  <c r="F3228" i="6" s="1"/>
  <c r="C3489" i="6"/>
  <c r="E3489" i="6" s="1"/>
  <c r="O41" i="6"/>
  <c r="S86" i="6"/>
  <c r="AH86" i="6" s="1"/>
  <c r="S108" i="6"/>
  <c r="AH108" i="6" s="1"/>
  <c r="O131" i="6"/>
  <c r="O179" i="6"/>
  <c r="S230" i="6"/>
  <c r="AH230" i="6" s="1"/>
  <c r="C3328" i="6"/>
  <c r="E3328" i="6" s="1"/>
  <c r="C3441" i="6"/>
  <c r="E3441" i="6" s="1"/>
  <c r="F3441" i="6" s="1"/>
  <c r="G3479" i="6"/>
  <c r="C3500" i="6"/>
  <c r="E3500" i="6" s="1"/>
  <c r="F3500" i="6" s="1"/>
  <c r="C3573" i="6"/>
  <c r="E3573" i="6" s="1"/>
  <c r="F3573" i="6" s="1"/>
  <c r="S20" i="6"/>
  <c r="AH20" i="6" s="1"/>
  <c r="S65" i="6"/>
  <c r="AH65" i="6" s="1"/>
  <c r="S87" i="6"/>
  <c r="AH87" i="6" s="1"/>
  <c r="S180" i="6"/>
  <c r="AH180" i="6" s="1"/>
  <c r="S231" i="6"/>
  <c r="AH231" i="6" s="1"/>
  <c r="S257" i="6"/>
  <c r="AH257" i="6" s="1"/>
  <c r="S66" i="6"/>
  <c r="AH66" i="6" s="1"/>
  <c r="S132" i="6"/>
  <c r="AH132" i="6" s="1"/>
  <c r="S155" i="6"/>
  <c r="AH155" i="6" s="1"/>
  <c r="S206" i="6"/>
  <c r="AH206" i="6" s="1"/>
  <c r="S232" i="6"/>
  <c r="AH232" i="6" s="1"/>
  <c r="S258" i="6"/>
  <c r="AH258" i="6" s="1"/>
  <c r="S283" i="6"/>
  <c r="AH283" i="6" s="1"/>
  <c r="S21" i="6"/>
  <c r="AH21" i="6" s="1"/>
  <c r="S43" i="6"/>
  <c r="AH43" i="6" s="1"/>
  <c r="S110" i="6"/>
  <c r="AH110" i="6" s="1"/>
  <c r="S156" i="6"/>
  <c r="AH156" i="6" s="1"/>
  <c r="S181" i="6"/>
  <c r="AH181" i="6" s="1"/>
  <c r="S207" i="6"/>
  <c r="AH207" i="6" s="1"/>
  <c r="S233" i="6"/>
  <c r="AH233" i="6" s="1"/>
  <c r="S259" i="6"/>
  <c r="AH259" i="6" s="1"/>
  <c r="S284" i="6"/>
  <c r="AH284" i="6" s="1"/>
  <c r="C3432" i="6"/>
  <c r="E3432" i="6" s="1"/>
  <c r="G3573" i="6"/>
  <c r="S22" i="6"/>
  <c r="AH22" i="6" s="1"/>
  <c r="S44" i="6"/>
  <c r="AH44" i="6" s="1"/>
  <c r="O67" i="6"/>
  <c r="S89" i="6"/>
  <c r="AH89" i="6" s="1"/>
  <c r="S111" i="6"/>
  <c r="AH111" i="6" s="1"/>
  <c r="S133" i="6"/>
  <c r="AH133" i="6" s="1"/>
  <c r="S182" i="6"/>
  <c r="AH182" i="6" s="1"/>
  <c r="O259" i="6"/>
  <c r="S23" i="6"/>
  <c r="AH23" i="6" s="1"/>
  <c r="S134" i="6"/>
  <c r="AH134" i="6" s="1"/>
  <c r="S183" i="6"/>
  <c r="AH183" i="6" s="1"/>
  <c r="S209" i="6"/>
  <c r="AH209" i="6" s="1"/>
  <c r="S260" i="6"/>
  <c r="AH260" i="6" s="1"/>
  <c r="C2543" i="6"/>
  <c r="E2543" i="6" s="1"/>
  <c r="F2543" i="6" s="1"/>
  <c r="C2572" i="6"/>
  <c r="E2572" i="6" s="1"/>
  <c r="F2572" i="6" s="1"/>
  <c r="C2649" i="6"/>
  <c r="E2649" i="6" s="1"/>
  <c r="C2786" i="6"/>
  <c r="E2786" i="6" s="1"/>
  <c r="C2795" i="6"/>
  <c r="E2795" i="6" s="1"/>
  <c r="F2795" i="6" s="1"/>
  <c r="C2824" i="6"/>
  <c r="E2824" i="6" s="1"/>
  <c r="F2824" i="6" s="1"/>
  <c r="C2861" i="6"/>
  <c r="E2861" i="6" s="1"/>
  <c r="C2969" i="6"/>
  <c r="E2969" i="6" s="1"/>
  <c r="C3113" i="6"/>
  <c r="E3113" i="6" s="1"/>
  <c r="C3123" i="6"/>
  <c r="E3123" i="6" s="1"/>
  <c r="C3142" i="6"/>
  <c r="E3142" i="6" s="1"/>
  <c r="F3142" i="6" s="1"/>
  <c r="C3161" i="6"/>
  <c r="E3161" i="6" s="1"/>
  <c r="F3161" i="6" s="1"/>
  <c r="C3182" i="6"/>
  <c r="E3182" i="6" s="1"/>
  <c r="C3433" i="6"/>
  <c r="E3433" i="6" s="1"/>
  <c r="F3433" i="6" s="1"/>
  <c r="C3471" i="6"/>
  <c r="E3471" i="6" s="1"/>
  <c r="F3471" i="6" s="1"/>
  <c r="C3491" i="6"/>
  <c r="E3491" i="6" s="1"/>
  <c r="F3491" i="6" s="1"/>
  <c r="C3574" i="6"/>
  <c r="E3574" i="6" s="1"/>
  <c r="S68" i="6"/>
  <c r="AH68" i="6" s="1"/>
  <c r="S113" i="6"/>
  <c r="AH113" i="6" s="1"/>
  <c r="S135" i="6"/>
  <c r="AH135" i="6" s="1"/>
  <c r="S158" i="6"/>
  <c r="AH158" i="6" s="1"/>
  <c r="S184" i="6"/>
  <c r="AH184" i="6" s="1"/>
  <c r="S210" i="6"/>
  <c r="AH210" i="6" s="1"/>
  <c r="S235" i="6"/>
  <c r="AH235" i="6" s="1"/>
  <c r="S286" i="6"/>
  <c r="AH286" i="6" s="1"/>
  <c r="F2994" i="6"/>
  <c r="C3557" i="6"/>
  <c r="E3557" i="6" s="1"/>
  <c r="C3569" i="6"/>
  <c r="E3569" i="6" s="1"/>
  <c r="C3549" i="6"/>
  <c r="E3549" i="6" s="1"/>
  <c r="F3549" i="6" s="1"/>
  <c r="C3542" i="6"/>
  <c r="E3542" i="6" s="1"/>
  <c r="F3542" i="6" s="1"/>
  <c r="C3570" i="6"/>
  <c r="E3570" i="6" s="1"/>
  <c r="F3570" i="6" s="1"/>
  <c r="G3585" i="6"/>
  <c r="G3594" i="6"/>
  <c r="C3578" i="6"/>
  <c r="E3578" i="6" s="1"/>
  <c r="F3578" i="6" s="1"/>
  <c r="C3579" i="6"/>
  <c r="E3579" i="6" s="1"/>
  <c r="G3561" i="6"/>
  <c r="C3580" i="6"/>
  <c r="E3580" i="6" s="1"/>
  <c r="G3562" i="6"/>
  <c r="C3589" i="6"/>
  <c r="E3589" i="6" s="1"/>
  <c r="F3589" i="6" s="1"/>
  <c r="C3563" i="6"/>
  <c r="E3563" i="6" s="1"/>
  <c r="G3599" i="6"/>
  <c r="G3553" i="6"/>
  <c r="C3566" i="6"/>
  <c r="E3566" i="6" s="1"/>
  <c r="C3575" i="6"/>
  <c r="E3575" i="6" s="1"/>
  <c r="C3601" i="6"/>
  <c r="E3601" i="6" s="1"/>
  <c r="F3601" i="6" s="1"/>
  <c r="C3540" i="6"/>
  <c r="E3540" i="6" s="1"/>
  <c r="F3540" i="6" s="1"/>
  <c r="G3567" i="6"/>
  <c r="G3547" i="6"/>
  <c r="G3555" i="6"/>
  <c r="C3593" i="6"/>
  <c r="E3593" i="6" s="1"/>
  <c r="C3476" i="6"/>
  <c r="E3476" i="6" s="1"/>
  <c r="F3476" i="6" s="1"/>
  <c r="C3509" i="6"/>
  <c r="E3509" i="6" s="1"/>
  <c r="G3500" i="6"/>
  <c r="C3525" i="6"/>
  <c r="E3525" i="6" s="1"/>
  <c r="F3525" i="6" s="1"/>
  <c r="G3491" i="6"/>
  <c r="G3509" i="6"/>
  <c r="C3534" i="6"/>
  <c r="E3534" i="6" s="1"/>
  <c r="G3413" i="6"/>
  <c r="G3436" i="6"/>
  <c r="C3452" i="6"/>
  <c r="E3452" i="6" s="1"/>
  <c r="F3452" i="6" s="1"/>
  <c r="G3468" i="6"/>
  <c r="C3421" i="6"/>
  <c r="E3421" i="6" s="1"/>
  <c r="G3445" i="6"/>
  <c r="G3477" i="6"/>
  <c r="C3517" i="6"/>
  <c r="E3517" i="6" s="1"/>
  <c r="F3517" i="6" s="1"/>
  <c r="C3535" i="6"/>
  <c r="E3535" i="6" s="1"/>
  <c r="F3535" i="6" s="1"/>
  <c r="C3430" i="6"/>
  <c r="E3430" i="6" s="1"/>
  <c r="C3446" i="6"/>
  <c r="E3446" i="6" s="1"/>
  <c r="C3453" i="6"/>
  <c r="E3453" i="6" s="1"/>
  <c r="C3502" i="6"/>
  <c r="E3502" i="6" s="1"/>
  <c r="C3407" i="6"/>
  <c r="E3407" i="6" s="1"/>
  <c r="C3438" i="6"/>
  <c r="E3438" i="6" s="1"/>
  <c r="C3470" i="6"/>
  <c r="E3470" i="6" s="1"/>
  <c r="F3470" i="6" s="1"/>
  <c r="C3447" i="6"/>
  <c r="E3447" i="6" s="1"/>
  <c r="F3447" i="6" s="1"/>
  <c r="C3494" i="6"/>
  <c r="E3494" i="6" s="1"/>
  <c r="C3416" i="6"/>
  <c r="E3416" i="6" s="1"/>
  <c r="C3487" i="6"/>
  <c r="E3487" i="6" s="1"/>
  <c r="C3512" i="6"/>
  <c r="E3512" i="6" s="1"/>
  <c r="C3529" i="6"/>
  <c r="E3529" i="6" s="1"/>
  <c r="C3537" i="6"/>
  <c r="E3537" i="6" s="1"/>
  <c r="F3537" i="6" s="1"/>
  <c r="C3480" i="6"/>
  <c r="E3480" i="6" s="1"/>
  <c r="C3520" i="6"/>
  <c r="E3520" i="6" s="1"/>
  <c r="F3520" i="6" s="1"/>
  <c r="C3538" i="6"/>
  <c r="E3538" i="6" s="1"/>
  <c r="F3538" i="6" s="1"/>
  <c r="C3496" i="6"/>
  <c r="E3496" i="6" s="1"/>
  <c r="F3496" i="6" s="1"/>
  <c r="C3465" i="6"/>
  <c r="E3465" i="6" s="1"/>
  <c r="G3538" i="6"/>
  <c r="C3410" i="6"/>
  <c r="E3410" i="6" s="1"/>
  <c r="F3410" i="6" s="1"/>
  <c r="C3539" i="6"/>
  <c r="E3539" i="6" s="1"/>
  <c r="C3434" i="6"/>
  <c r="E3434" i="6" s="1"/>
  <c r="F3434" i="6" s="1"/>
  <c r="C3442" i="6"/>
  <c r="E3442" i="6" s="1"/>
  <c r="G3497" i="6"/>
  <c r="G3506" i="6"/>
  <c r="C3522" i="6"/>
  <c r="E3522" i="6" s="1"/>
  <c r="F3522" i="6" s="1"/>
  <c r="G3433" i="6"/>
  <c r="C3418" i="6"/>
  <c r="E3418" i="6" s="1"/>
  <c r="C3426" i="6"/>
  <c r="E3426" i="6" s="1"/>
  <c r="C3450" i="6"/>
  <c r="E3450" i="6" s="1"/>
  <c r="F3450" i="6" s="1"/>
  <c r="G3457" i="6"/>
  <c r="G3474" i="6"/>
  <c r="C3482" i="6"/>
  <c r="E3482" i="6" s="1"/>
  <c r="F3482" i="6" s="1"/>
  <c r="G3489" i="6"/>
  <c r="C3523" i="6"/>
  <c r="E3523" i="6" s="1"/>
  <c r="C3532" i="6"/>
  <c r="E3532" i="6" s="1"/>
  <c r="C3507" i="6"/>
  <c r="E3507" i="6" s="1"/>
  <c r="C3419" i="6"/>
  <c r="E3419" i="6" s="1"/>
  <c r="F3419" i="6" s="1"/>
  <c r="C3435" i="6"/>
  <c r="E3435" i="6" s="1"/>
  <c r="C3475" i="6"/>
  <c r="E3475" i="6" s="1"/>
  <c r="C3490" i="6"/>
  <c r="E3490" i="6" s="1"/>
  <c r="F3490" i="6" s="1"/>
  <c r="G3523" i="6"/>
  <c r="G3532" i="6"/>
  <c r="C3404" i="6"/>
  <c r="E3404" i="6" s="1"/>
  <c r="C3451" i="6"/>
  <c r="E3451" i="6" s="1"/>
  <c r="C3459" i="6"/>
  <c r="E3459" i="6" s="1"/>
  <c r="F3459" i="6" s="1"/>
  <c r="C3483" i="6"/>
  <c r="E3483" i="6" s="1"/>
  <c r="C3279" i="6"/>
  <c r="E3279" i="6" s="1"/>
  <c r="C3330" i="6"/>
  <c r="E3330" i="6" s="1"/>
  <c r="C3339" i="6"/>
  <c r="E3339" i="6" s="1"/>
  <c r="C3348" i="6"/>
  <c r="E3348" i="6" s="1"/>
  <c r="G3363" i="6"/>
  <c r="C3311" i="6"/>
  <c r="E3311" i="6" s="1"/>
  <c r="C3287" i="6"/>
  <c r="E3287" i="6" s="1"/>
  <c r="F3287" i="6" s="1"/>
  <c r="C3321" i="6"/>
  <c r="E3321" i="6" s="1"/>
  <c r="C3331" i="6"/>
  <c r="E3331" i="6" s="1"/>
  <c r="C3340" i="6"/>
  <c r="E3340" i="6" s="1"/>
  <c r="C3349" i="6"/>
  <c r="E3349" i="6" s="1"/>
  <c r="G3355" i="6"/>
  <c r="G3381" i="6"/>
  <c r="F3273" i="6"/>
  <c r="C3296" i="6"/>
  <c r="E3296" i="6" s="1"/>
  <c r="F3296" i="6" s="1"/>
  <c r="C3313" i="6"/>
  <c r="E3313" i="6" s="1"/>
  <c r="C3357" i="6"/>
  <c r="E3357" i="6" s="1"/>
  <c r="F3357" i="6" s="1"/>
  <c r="C3281" i="6"/>
  <c r="E3281" i="6" s="1"/>
  <c r="C3323" i="6"/>
  <c r="E3323" i="6" s="1"/>
  <c r="F3323" i="6" s="1"/>
  <c r="C3375" i="6"/>
  <c r="E3375" i="6" s="1"/>
  <c r="C3314" i="6"/>
  <c r="E3314" i="6" s="1"/>
  <c r="C3342" i="6"/>
  <c r="E3342" i="6" s="1"/>
  <c r="G3314" i="6"/>
  <c r="C3343" i="6"/>
  <c r="E3343" i="6" s="1"/>
  <c r="F3343" i="6" s="1"/>
  <c r="C3391" i="6"/>
  <c r="E3391" i="6" s="1"/>
  <c r="G3282" i="6"/>
  <c r="C3334" i="6"/>
  <c r="E3334" i="6" s="1"/>
  <c r="G3274" i="6"/>
  <c r="C3368" i="6"/>
  <c r="E3368" i="6" s="1"/>
  <c r="F3368" i="6" s="1"/>
  <c r="C3400" i="6"/>
  <c r="E3400" i="6" s="1"/>
  <c r="C3299" i="6"/>
  <c r="E3299" i="6" s="1"/>
  <c r="F3299" i="6" s="1"/>
  <c r="C3352" i="6"/>
  <c r="E3352" i="6" s="1"/>
  <c r="C3392" i="6"/>
  <c r="E3392" i="6" s="1"/>
  <c r="F3392" i="6" s="1"/>
  <c r="C3291" i="6"/>
  <c r="E3291" i="6" s="1"/>
  <c r="C3308" i="6"/>
  <c r="E3308" i="6" s="1"/>
  <c r="C3317" i="6"/>
  <c r="E3317" i="6" s="1"/>
  <c r="F3317" i="6" s="1"/>
  <c r="C3369" i="6"/>
  <c r="E3369" i="6" s="1"/>
  <c r="C3276" i="6"/>
  <c r="E3276" i="6" s="1"/>
  <c r="C3284" i="6"/>
  <c r="E3284" i="6" s="1"/>
  <c r="C3385" i="6"/>
  <c r="E3385" i="6" s="1"/>
  <c r="F3385" i="6" s="1"/>
  <c r="G3401" i="6"/>
  <c r="G3291" i="6"/>
  <c r="G3308" i="6"/>
  <c r="C3345" i="6"/>
  <c r="E3345" i="6" s="1"/>
  <c r="F3345" i="6" s="1"/>
  <c r="G3276" i="6"/>
  <c r="C3318" i="6"/>
  <c r="E3318" i="6" s="1"/>
  <c r="C3337" i="6"/>
  <c r="E3337" i="6" s="1"/>
  <c r="F3337" i="6" s="1"/>
  <c r="C3353" i="6"/>
  <c r="E3353" i="6" s="1"/>
  <c r="F3353" i="6" s="1"/>
  <c r="C3285" i="6"/>
  <c r="E3285" i="6" s="1"/>
  <c r="F3285" i="6" s="1"/>
  <c r="C3346" i="6"/>
  <c r="E3346" i="6" s="1"/>
  <c r="G3285" i="6"/>
  <c r="C3302" i="6"/>
  <c r="E3302" i="6" s="1"/>
  <c r="F3302" i="6" s="1"/>
  <c r="G3346" i="6"/>
  <c r="C3310" i="6"/>
  <c r="E3310" i="6" s="1"/>
  <c r="C3278" i="6"/>
  <c r="E3278" i="6" s="1"/>
  <c r="C3347" i="6"/>
  <c r="E3347" i="6" s="1"/>
  <c r="C3372" i="6"/>
  <c r="E3372" i="6" s="1"/>
  <c r="C3165" i="6"/>
  <c r="E3165" i="6" s="1"/>
  <c r="C3173" i="6"/>
  <c r="E3173" i="6" s="1"/>
  <c r="C3255" i="6"/>
  <c r="E3255" i="6" s="1"/>
  <c r="C3231" i="6"/>
  <c r="E3231" i="6" s="1"/>
  <c r="C3135" i="6"/>
  <c r="E3135" i="6" s="1"/>
  <c r="F3135" i="6" s="1"/>
  <c r="C3208" i="6"/>
  <c r="E3208" i="6" s="1"/>
  <c r="F3208" i="6" s="1"/>
  <c r="C3232" i="6"/>
  <c r="E3232" i="6" s="1"/>
  <c r="C3256" i="6"/>
  <c r="E3256" i="6" s="1"/>
  <c r="C3217" i="6"/>
  <c r="E3217" i="6" s="1"/>
  <c r="C3209" i="6"/>
  <c r="E3209" i="6" s="1"/>
  <c r="C3240" i="6"/>
  <c r="E3240" i="6" s="1"/>
  <c r="C3218" i="6"/>
  <c r="E3218" i="6" s="1"/>
  <c r="C3144" i="6"/>
  <c r="E3144" i="6" s="1"/>
  <c r="F3144" i="6" s="1"/>
  <c r="C3160" i="6"/>
  <c r="E3160" i="6" s="1"/>
  <c r="F3160" i="6" s="1"/>
  <c r="C3168" i="6"/>
  <c r="E3168" i="6" s="1"/>
  <c r="F3168" i="6" s="1"/>
  <c r="C3137" i="6"/>
  <c r="E3137" i="6" s="1"/>
  <c r="F3137" i="6" s="1"/>
  <c r="G3218" i="6"/>
  <c r="C3226" i="6"/>
  <c r="E3226" i="6" s="1"/>
  <c r="F3226" i="6" s="1"/>
  <c r="C3145" i="6"/>
  <c r="E3145" i="6" s="1"/>
  <c r="F3145" i="6" s="1"/>
  <c r="C3153" i="6"/>
  <c r="E3153" i="6" s="1"/>
  <c r="C3250" i="6"/>
  <c r="E3250" i="6" s="1"/>
  <c r="F3250" i="6" s="1"/>
  <c r="G3177" i="6"/>
  <c r="G3201" i="6"/>
  <c r="G3265" i="6"/>
  <c r="C3169" i="6"/>
  <c r="E3169" i="6" s="1"/>
  <c r="G3186" i="6"/>
  <c r="C3235" i="6"/>
  <c r="E3235" i="6" s="1"/>
  <c r="C3138" i="6"/>
  <c r="E3138" i="6" s="1"/>
  <c r="C3266" i="6"/>
  <c r="E3266" i="6" s="1"/>
  <c r="F3266" i="6" s="1"/>
  <c r="C3162" i="6"/>
  <c r="E3162" i="6" s="1"/>
  <c r="C3195" i="6"/>
  <c r="E3195" i="6" s="1"/>
  <c r="F3195" i="6" s="1"/>
  <c r="C3203" i="6"/>
  <c r="E3203" i="6" s="1"/>
  <c r="F3203" i="6" s="1"/>
  <c r="G3227" i="6"/>
  <c r="C3267" i="6"/>
  <c r="E3267" i="6" s="1"/>
  <c r="C3252" i="6"/>
  <c r="E3252" i="6" s="1"/>
  <c r="G3259" i="6"/>
  <c r="G3212" i="6"/>
  <c r="C3147" i="6"/>
  <c r="E3147" i="6" s="1"/>
  <c r="C3188" i="6"/>
  <c r="E3188" i="6" s="1"/>
  <c r="G3195" i="6"/>
  <c r="G3203" i="6"/>
  <c r="C3244" i="6"/>
  <c r="E3244" i="6" s="1"/>
  <c r="F3244" i="6" s="1"/>
  <c r="G3267" i="6"/>
  <c r="C3171" i="6"/>
  <c r="E3171" i="6" s="1"/>
  <c r="C3260" i="6"/>
  <c r="E3260" i="6" s="1"/>
  <c r="G3180" i="6"/>
  <c r="G3221" i="6"/>
  <c r="C3140" i="6"/>
  <c r="E3140" i="6" s="1"/>
  <c r="F3140" i="6" s="1"/>
  <c r="C3189" i="6"/>
  <c r="E3189" i="6" s="1"/>
  <c r="C3229" i="6"/>
  <c r="E3229" i="6" s="1"/>
  <c r="F3229" i="6" s="1"/>
  <c r="G3244" i="6"/>
  <c r="G3163" i="6"/>
  <c r="G3148" i="6"/>
  <c r="C3197" i="6"/>
  <c r="E3197" i="6" s="1"/>
  <c r="F3197" i="6" s="1"/>
  <c r="G3140" i="6"/>
  <c r="G3189" i="6"/>
  <c r="C3157" i="6"/>
  <c r="E3157" i="6" s="1"/>
  <c r="C3031" i="6"/>
  <c r="E3031" i="6" s="1"/>
  <c r="F3031" i="6" s="1"/>
  <c r="C3109" i="6"/>
  <c r="E3109" i="6" s="1"/>
  <c r="C3008" i="6"/>
  <c r="E3008" i="6" s="1"/>
  <c r="F3008" i="6" s="1"/>
  <c r="C3054" i="6"/>
  <c r="E3054" i="6" s="1"/>
  <c r="C3062" i="6"/>
  <c r="E3062" i="6" s="1"/>
  <c r="C3078" i="6"/>
  <c r="E3078" i="6" s="1"/>
  <c r="G3086" i="6"/>
  <c r="C3039" i="6"/>
  <c r="E3039" i="6" s="1"/>
  <c r="G3118" i="6"/>
  <c r="C3001" i="6"/>
  <c r="E3001" i="6" s="1"/>
  <c r="C3046" i="6"/>
  <c r="E3046" i="6" s="1"/>
  <c r="C3087" i="6"/>
  <c r="E3087" i="6" s="1"/>
  <c r="F3087" i="6" s="1"/>
  <c r="C3017" i="6"/>
  <c r="E3017" i="6" s="1"/>
  <c r="G3110" i="6"/>
  <c r="C3127" i="6"/>
  <c r="E3127" i="6" s="1"/>
  <c r="C3025" i="6"/>
  <c r="E3025" i="6" s="1"/>
  <c r="C3055" i="6"/>
  <c r="E3055" i="6" s="1"/>
  <c r="C3026" i="6"/>
  <c r="E3026" i="6" s="1"/>
  <c r="C3080" i="6"/>
  <c r="E3080" i="6" s="1"/>
  <c r="F3080" i="6" s="1"/>
  <c r="C3128" i="6"/>
  <c r="E3128" i="6" s="1"/>
  <c r="C3010" i="6"/>
  <c r="E3010" i="6" s="1"/>
  <c r="F3010" i="6" s="1"/>
  <c r="C3104" i="6"/>
  <c r="E3104" i="6" s="1"/>
  <c r="F3104" i="6" s="1"/>
  <c r="C3112" i="6"/>
  <c r="E3112" i="6" s="1"/>
  <c r="F3112" i="6" s="1"/>
  <c r="C3003" i="6"/>
  <c r="E3003" i="6" s="1"/>
  <c r="C3018" i="6"/>
  <c r="E3018" i="6" s="1"/>
  <c r="F3018" i="6" s="1"/>
  <c r="G3026" i="6"/>
  <c r="C3049" i="6"/>
  <c r="E3049" i="6" s="1"/>
  <c r="F3049" i="6" s="1"/>
  <c r="C3073" i="6"/>
  <c r="E3073" i="6" s="1"/>
  <c r="F3073" i="6" s="1"/>
  <c r="C3089" i="6"/>
  <c r="E3089" i="6" s="1"/>
  <c r="F3089" i="6" s="1"/>
  <c r="C3096" i="6"/>
  <c r="E3096" i="6" s="1"/>
  <c r="C3027" i="6"/>
  <c r="E3027" i="6" s="1"/>
  <c r="C3122" i="6"/>
  <c r="E3122" i="6" s="1"/>
  <c r="G3081" i="6"/>
  <c r="C3090" i="6"/>
  <c r="E3090" i="6" s="1"/>
  <c r="C3129" i="6"/>
  <c r="E3129" i="6" s="1"/>
  <c r="G3113" i="6"/>
  <c r="C3050" i="6"/>
  <c r="E3050" i="6" s="1"/>
  <c r="F3050" i="6" s="1"/>
  <c r="C3097" i="6"/>
  <c r="E3097" i="6" s="1"/>
  <c r="G3035" i="6"/>
  <c r="G3058" i="6"/>
  <c r="G3090" i="6"/>
  <c r="C3043" i="6"/>
  <c r="E3043" i="6" s="1"/>
  <c r="F3043" i="6" s="1"/>
  <c r="C3067" i="6"/>
  <c r="E3067" i="6" s="1"/>
  <c r="C3075" i="6"/>
  <c r="E3075" i="6" s="1"/>
  <c r="G2997" i="6"/>
  <c r="G3020" i="6"/>
  <c r="C3052" i="6"/>
  <c r="E3052" i="6" s="1"/>
  <c r="F3052" i="6" s="1"/>
  <c r="G3067" i="6"/>
  <c r="C3084" i="6"/>
  <c r="E3084" i="6" s="1"/>
  <c r="C3131" i="6"/>
  <c r="E3131" i="6" s="1"/>
  <c r="G3029" i="6"/>
  <c r="C3099" i="6"/>
  <c r="E3099" i="6" s="1"/>
  <c r="F3099" i="6" s="1"/>
  <c r="G3131" i="6"/>
  <c r="G3044" i="6"/>
  <c r="C3061" i="6"/>
  <c r="E3061" i="6" s="1"/>
  <c r="F3061" i="6" s="1"/>
  <c r="G3076" i="6"/>
  <c r="C3108" i="6"/>
  <c r="E3108" i="6" s="1"/>
  <c r="G3116" i="6"/>
  <c r="C3013" i="6"/>
  <c r="E3013" i="6" s="1"/>
  <c r="F3013" i="6" s="1"/>
  <c r="C3030" i="6"/>
  <c r="E3030" i="6" s="1"/>
  <c r="F3030" i="6" s="1"/>
  <c r="C3007" i="6"/>
  <c r="E3007" i="6" s="1"/>
  <c r="F3007" i="6" s="1"/>
  <c r="C3014" i="6"/>
  <c r="E3014" i="6" s="1"/>
  <c r="F3014" i="6" s="1"/>
  <c r="C3069" i="6"/>
  <c r="E3069" i="6" s="1"/>
  <c r="F3069" i="6" s="1"/>
  <c r="C3093" i="6"/>
  <c r="E3093" i="6" s="1"/>
  <c r="F3093" i="6" s="1"/>
  <c r="C2884" i="6"/>
  <c r="E2884" i="6" s="1"/>
  <c r="F2884" i="6" s="1"/>
  <c r="C2932" i="6"/>
  <c r="E2932" i="6" s="1"/>
  <c r="G2939" i="6"/>
  <c r="C2967" i="6"/>
  <c r="E2967" i="6" s="1"/>
  <c r="C2985" i="6"/>
  <c r="E2985" i="6" s="1"/>
  <c r="F2985" i="6" s="1"/>
  <c r="C2878" i="6"/>
  <c r="E2878" i="6" s="1"/>
  <c r="F2878" i="6" s="1"/>
  <c r="C2977" i="6"/>
  <c r="E2977" i="6" s="1"/>
  <c r="G2985" i="6"/>
  <c r="G2878" i="6"/>
  <c r="C2942" i="6"/>
  <c r="E2942" i="6" s="1"/>
  <c r="F2942" i="6" s="1"/>
  <c r="C2870" i="6"/>
  <c r="E2870" i="6" s="1"/>
  <c r="F2870" i="6" s="1"/>
  <c r="G2959" i="6"/>
  <c r="C2978" i="6"/>
  <c r="E2978" i="6" s="1"/>
  <c r="G2994" i="6"/>
  <c r="C2887" i="6"/>
  <c r="E2887" i="6" s="1"/>
  <c r="F2887" i="6" s="1"/>
  <c r="C2943" i="6"/>
  <c r="E2943" i="6" s="1"/>
  <c r="F2943" i="6" s="1"/>
  <c r="C2935" i="6"/>
  <c r="E2935" i="6" s="1"/>
  <c r="F2935" i="6" s="1"/>
  <c r="C2971" i="6"/>
  <c r="E2971" i="6" s="1"/>
  <c r="C2871" i="6"/>
  <c r="E2871" i="6" s="1"/>
  <c r="F2871" i="6" s="1"/>
  <c r="C2979" i="6"/>
  <c r="E2979" i="6" s="1"/>
  <c r="C2863" i="6"/>
  <c r="E2863" i="6" s="1"/>
  <c r="F2863" i="6" s="1"/>
  <c r="C2944" i="6"/>
  <c r="E2944" i="6" s="1"/>
  <c r="C2961" i="6"/>
  <c r="E2961" i="6" s="1"/>
  <c r="C2962" i="6"/>
  <c r="E2962" i="6" s="1"/>
  <c r="G2971" i="6"/>
  <c r="C2953" i="6"/>
  <c r="E2953" i="6" s="1"/>
  <c r="F2953" i="6" s="1"/>
  <c r="C2919" i="6"/>
  <c r="E2919" i="6" s="1"/>
  <c r="C2889" i="6"/>
  <c r="E2889" i="6" s="1"/>
  <c r="C2903" i="6"/>
  <c r="E2903" i="6" s="1"/>
  <c r="F2903" i="6" s="1"/>
  <c r="G2988" i="6"/>
  <c r="C2896" i="6"/>
  <c r="E2896" i="6" s="1"/>
  <c r="F2896" i="6" s="1"/>
  <c r="C2954" i="6"/>
  <c r="E2954" i="6" s="1"/>
  <c r="F2954" i="6" s="1"/>
  <c r="C2911" i="6"/>
  <c r="E2911" i="6" s="1"/>
  <c r="F2911" i="6" s="1"/>
  <c r="C2930" i="6"/>
  <c r="E2930" i="6" s="1"/>
  <c r="F2930" i="6" s="1"/>
  <c r="G2973" i="6"/>
  <c r="C2946" i="6"/>
  <c r="E2946" i="6" s="1"/>
  <c r="F2946" i="6" s="1"/>
  <c r="G2954" i="6"/>
  <c r="C2964" i="6"/>
  <c r="E2964" i="6" s="1"/>
  <c r="G2864" i="6"/>
  <c r="G2904" i="6"/>
  <c r="C2912" i="6"/>
  <c r="E2912" i="6" s="1"/>
  <c r="C2883" i="6"/>
  <c r="E2883" i="6" s="1"/>
  <c r="C2955" i="6"/>
  <c r="E2955" i="6" s="1"/>
  <c r="F2955" i="6" s="1"/>
  <c r="C2956" i="6"/>
  <c r="E2956" i="6" s="1"/>
  <c r="F2956" i="6" s="1"/>
  <c r="C2975" i="6"/>
  <c r="E2975" i="6" s="1"/>
  <c r="C2843" i="6"/>
  <c r="E2843" i="6" s="1"/>
  <c r="G2850" i="6"/>
  <c r="G2728" i="6"/>
  <c r="C2744" i="6"/>
  <c r="E2744" i="6" s="1"/>
  <c r="F2744" i="6" s="1"/>
  <c r="C2794" i="6"/>
  <c r="E2794" i="6" s="1"/>
  <c r="G2819" i="6"/>
  <c r="C2737" i="6"/>
  <c r="E2737" i="6" s="1"/>
  <c r="F2737" i="6" s="1"/>
  <c r="C2802" i="6"/>
  <c r="E2802" i="6" s="1"/>
  <c r="F2802" i="6" s="1"/>
  <c r="C2836" i="6"/>
  <c r="E2836" i="6" s="1"/>
  <c r="F2836" i="6" s="1"/>
  <c r="C2844" i="6"/>
  <c r="E2844" i="6" s="1"/>
  <c r="F2844" i="6" s="1"/>
  <c r="C2753" i="6"/>
  <c r="E2753" i="6" s="1"/>
  <c r="C2771" i="6"/>
  <c r="E2771" i="6" s="1"/>
  <c r="G2729" i="6"/>
  <c r="C2787" i="6"/>
  <c r="E2787" i="6" s="1"/>
  <c r="F2787" i="6" s="1"/>
  <c r="G2811" i="6"/>
  <c r="C2788" i="6"/>
  <c r="E2788" i="6" s="1"/>
  <c r="C2822" i="6"/>
  <c r="E2822" i="6" s="1"/>
  <c r="C2829" i="6"/>
  <c r="E2829" i="6" s="1"/>
  <c r="F2829" i="6" s="1"/>
  <c r="C2731" i="6"/>
  <c r="E2731" i="6" s="1"/>
  <c r="F2731" i="6" s="1"/>
  <c r="C2773" i="6"/>
  <c r="E2773" i="6" s="1"/>
  <c r="F2773" i="6" s="1"/>
  <c r="C2797" i="6"/>
  <c r="E2797" i="6" s="1"/>
  <c r="G2822" i="6"/>
  <c r="C2756" i="6"/>
  <c r="E2756" i="6" s="1"/>
  <c r="F2756" i="6" s="1"/>
  <c r="C2740" i="6"/>
  <c r="E2740" i="6" s="1"/>
  <c r="F2740" i="6" s="1"/>
  <c r="C2774" i="6"/>
  <c r="E2774" i="6" s="1"/>
  <c r="C2798" i="6"/>
  <c r="E2798" i="6" s="1"/>
  <c r="C2815" i="6"/>
  <c r="E2815" i="6" s="1"/>
  <c r="C2847" i="6"/>
  <c r="E2847" i="6" s="1"/>
  <c r="G2740" i="6"/>
  <c r="C2783" i="6"/>
  <c r="E2783" i="6" s="1"/>
  <c r="F2783" i="6" s="1"/>
  <c r="G2798" i="6"/>
  <c r="G2855" i="6"/>
  <c r="C2799" i="6"/>
  <c r="E2799" i="6" s="1"/>
  <c r="F2799" i="6" s="1"/>
  <c r="C2734" i="6"/>
  <c r="E2734" i="6" s="1"/>
  <c r="F2734" i="6" s="1"/>
  <c r="C2817" i="6"/>
  <c r="E2817" i="6" s="1"/>
  <c r="F2817" i="6" s="1"/>
  <c r="G2824" i="6"/>
  <c r="G2734" i="6"/>
  <c r="C2750" i="6"/>
  <c r="E2750" i="6" s="1"/>
  <c r="F2750" i="6" s="1"/>
  <c r="C2849" i="6"/>
  <c r="E2849" i="6" s="1"/>
  <c r="C2742" i="6"/>
  <c r="E2742" i="6" s="1"/>
  <c r="C2759" i="6"/>
  <c r="E2759" i="6" s="1"/>
  <c r="C2777" i="6"/>
  <c r="E2777" i="6" s="1"/>
  <c r="G2817" i="6"/>
  <c r="G2768" i="6"/>
  <c r="C2809" i="6"/>
  <c r="E2809" i="6" s="1"/>
  <c r="C2818" i="6"/>
  <c r="E2818" i="6" s="1"/>
  <c r="F2818" i="6" s="1"/>
  <c r="C2726" i="6"/>
  <c r="E2726" i="6" s="1"/>
  <c r="F2726" i="6" s="1"/>
  <c r="C2778" i="6"/>
  <c r="E2778" i="6" s="1"/>
  <c r="F2778" i="6" s="1"/>
  <c r="C2858" i="6"/>
  <c r="E2858" i="6" s="1"/>
  <c r="G2623" i="6"/>
  <c r="G2639" i="6"/>
  <c r="C2648" i="6"/>
  <c r="E2648" i="6" s="1"/>
  <c r="F2648" i="6" s="1"/>
  <c r="G2663" i="6"/>
  <c r="C2673" i="6"/>
  <c r="E2673" i="6" s="1"/>
  <c r="C2713" i="6"/>
  <c r="E2713" i="6" s="1"/>
  <c r="F2713" i="6" s="1"/>
  <c r="C2624" i="6"/>
  <c r="E2624" i="6" s="1"/>
  <c r="F2624" i="6" s="1"/>
  <c r="C2697" i="6"/>
  <c r="E2697" i="6" s="1"/>
  <c r="C2610" i="6"/>
  <c r="E2610" i="6" s="1"/>
  <c r="C2722" i="6"/>
  <c r="E2722" i="6" s="1"/>
  <c r="C2617" i="6"/>
  <c r="E2617" i="6" s="1"/>
  <c r="F2617" i="6" s="1"/>
  <c r="G2665" i="6"/>
  <c r="C2723" i="6"/>
  <c r="E2723" i="6" s="1"/>
  <c r="F2723" i="6" s="1"/>
  <c r="C2691" i="6"/>
  <c r="E2691" i="6" s="1"/>
  <c r="F2691" i="6" s="1"/>
  <c r="G2602" i="6"/>
  <c r="C2611" i="6"/>
  <c r="E2611" i="6" s="1"/>
  <c r="F2611" i="6" s="1"/>
  <c r="C2658" i="6"/>
  <c r="E2658" i="6" s="1"/>
  <c r="C2699" i="6"/>
  <c r="E2699" i="6" s="1"/>
  <c r="F2699" i="6" s="1"/>
  <c r="C2707" i="6"/>
  <c r="E2707" i="6" s="1"/>
  <c r="C2683" i="6"/>
  <c r="E2683" i="6" s="1"/>
  <c r="G2723" i="6"/>
  <c r="G2699" i="6"/>
  <c r="C2692" i="6"/>
  <c r="E2692" i="6" s="1"/>
  <c r="C2651" i="6"/>
  <c r="E2651" i="6" s="1"/>
  <c r="F2651" i="6" s="1"/>
  <c r="C2627" i="6"/>
  <c r="E2627" i="6" s="1"/>
  <c r="C2660" i="6"/>
  <c r="E2660" i="6" s="1"/>
  <c r="C2693" i="6"/>
  <c r="E2693" i="6" s="1"/>
  <c r="C2669" i="6"/>
  <c r="E2669" i="6" s="1"/>
  <c r="F2669" i="6" s="1"/>
  <c r="G2701" i="6"/>
  <c r="C2613" i="6"/>
  <c r="E2613" i="6" s="1"/>
  <c r="C2645" i="6"/>
  <c r="E2645" i="6" s="1"/>
  <c r="C2719" i="6"/>
  <c r="E2719" i="6" s="1"/>
  <c r="C2588" i="6"/>
  <c r="E2588" i="6" s="1"/>
  <c r="C2622" i="6"/>
  <c r="E2622" i="6" s="1"/>
  <c r="F2622" i="6" s="1"/>
  <c r="C2662" i="6"/>
  <c r="E2662" i="6" s="1"/>
  <c r="G2719" i="6"/>
  <c r="C2598" i="6"/>
  <c r="E2598" i="6" s="1"/>
  <c r="F2598" i="6" s="1"/>
  <c r="C2629" i="6"/>
  <c r="E2629" i="6" s="1"/>
  <c r="F2629" i="6" s="1"/>
  <c r="C2695" i="6"/>
  <c r="E2695" i="6" s="1"/>
  <c r="F2695" i="6" s="1"/>
  <c r="G2662" i="6"/>
  <c r="C2679" i="6"/>
  <c r="E2679" i="6" s="1"/>
  <c r="C2687" i="6"/>
  <c r="E2687" i="6" s="1"/>
  <c r="G2703" i="6"/>
  <c r="C2590" i="6"/>
  <c r="E2590" i="6" s="1"/>
  <c r="C2688" i="6"/>
  <c r="E2688" i="6" s="1"/>
  <c r="C2704" i="6"/>
  <c r="E2704" i="6" s="1"/>
  <c r="C2549" i="6"/>
  <c r="E2549" i="6" s="1"/>
  <c r="C2557" i="6"/>
  <c r="E2557" i="6" s="1"/>
  <c r="C2582" i="6"/>
  <c r="E2582" i="6" s="1"/>
  <c r="C2464" i="6"/>
  <c r="E2464" i="6" s="1"/>
  <c r="F2464" i="6" s="1"/>
  <c r="C2490" i="6"/>
  <c r="E2490" i="6" s="1"/>
  <c r="F2490" i="6" s="1"/>
  <c r="C2506" i="6"/>
  <c r="E2506" i="6" s="1"/>
  <c r="G2531" i="6"/>
  <c r="G2497" i="6"/>
  <c r="C2472" i="6"/>
  <c r="E2472" i="6" s="1"/>
  <c r="C2465" i="6"/>
  <c r="E2465" i="6" s="1"/>
  <c r="F2465" i="6" s="1"/>
  <c r="C2515" i="6"/>
  <c r="E2515" i="6" s="1"/>
  <c r="F2515" i="6" s="1"/>
  <c r="C2550" i="6"/>
  <c r="E2550" i="6" s="1"/>
  <c r="F2550" i="6" s="1"/>
  <c r="C2566" i="6"/>
  <c r="E2566" i="6" s="1"/>
  <c r="F2566" i="6" s="1"/>
  <c r="C2524" i="6"/>
  <c r="E2524" i="6" s="1"/>
  <c r="F2524" i="6" s="1"/>
  <c r="G2583" i="6"/>
  <c r="C2499" i="6"/>
  <c r="E2499" i="6" s="1"/>
  <c r="C2516" i="6"/>
  <c r="E2516" i="6" s="1"/>
  <c r="F2516" i="6" s="1"/>
  <c r="C2567" i="6"/>
  <c r="E2567" i="6" s="1"/>
  <c r="F2567" i="6" s="1"/>
  <c r="C2466" i="6"/>
  <c r="E2466" i="6" s="1"/>
  <c r="F2466" i="6" s="1"/>
  <c r="C2483" i="6"/>
  <c r="E2483" i="6" s="1"/>
  <c r="C2508" i="6"/>
  <c r="E2508" i="6" s="1"/>
  <c r="C2493" i="6"/>
  <c r="E2493" i="6" s="1"/>
  <c r="F2493" i="6" s="1"/>
  <c r="G2493" i="6"/>
  <c r="C2509" i="6"/>
  <c r="E2509" i="6" s="1"/>
  <c r="C2526" i="6"/>
  <c r="E2526" i="6" s="1"/>
  <c r="F2526" i="6" s="1"/>
  <c r="C2586" i="6"/>
  <c r="E2586" i="6" s="1"/>
  <c r="C2536" i="6"/>
  <c r="E2536" i="6" s="1"/>
  <c r="F2536" i="6" s="1"/>
  <c r="C2570" i="6"/>
  <c r="E2570" i="6" s="1"/>
  <c r="C2578" i="6"/>
  <c r="E2578" i="6" s="1"/>
  <c r="F2578" i="6" s="1"/>
  <c r="C2461" i="6"/>
  <c r="E2461" i="6" s="1"/>
  <c r="F2461" i="6" s="1"/>
  <c r="C2469" i="6"/>
  <c r="E2469" i="6" s="1"/>
  <c r="C2528" i="6"/>
  <c r="E2528" i="6" s="1"/>
  <c r="C2562" i="6"/>
  <c r="E2562" i="6" s="1"/>
  <c r="F2562" i="6" s="1"/>
  <c r="C2571" i="6"/>
  <c r="E2571" i="6" s="1"/>
  <c r="F2571" i="6" s="1"/>
  <c r="C2580" i="6"/>
  <c r="E2580" i="6" s="1"/>
  <c r="F2580" i="6" s="1"/>
  <c r="C2477" i="6"/>
  <c r="E2477" i="6" s="1"/>
  <c r="C2470" i="6"/>
  <c r="E2470" i="6" s="1"/>
  <c r="F2470" i="6" s="1"/>
  <c r="C2512" i="6"/>
  <c r="E2512" i="6" s="1"/>
  <c r="F2512" i="6" s="1"/>
  <c r="C2505" i="6"/>
  <c r="E2505" i="6" s="1"/>
  <c r="F2505" i="6" s="1"/>
  <c r="C2548" i="6"/>
  <c r="E2548" i="6" s="1"/>
  <c r="F2548" i="6" s="1"/>
  <c r="C2455" i="6"/>
  <c r="E2455" i="6" s="1"/>
  <c r="F2455" i="6" s="1"/>
  <c r="G2521" i="6"/>
  <c r="G2556" i="6"/>
  <c r="C2373" i="6"/>
  <c r="E2373" i="6" s="1"/>
  <c r="F2373" i="6" s="1"/>
  <c r="C2423" i="6"/>
  <c r="E2423" i="6" s="1"/>
  <c r="C2439" i="6"/>
  <c r="E2439" i="6" s="1"/>
  <c r="F2439" i="6" s="1"/>
  <c r="G2397" i="6"/>
  <c r="G2447" i="6"/>
  <c r="G2334" i="6"/>
  <c r="C2349" i="6"/>
  <c r="E2349" i="6" s="1"/>
  <c r="C2365" i="6"/>
  <c r="E2365" i="6" s="1"/>
  <c r="C2374" i="6"/>
  <c r="E2374" i="6" s="1"/>
  <c r="F2374" i="6" s="1"/>
  <c r="C2382" i="6"/>
  <c r="E2382" i="6" s="1"/>
  <c r="F2382" i="6" s="1"/>
  <c r="C2440" i="6"/>
  <c r="E2440" i="6" s="1"/>
  <c r="F2440" i="6" s="1"/>
  <c r="G2414" i="6"/>
  <c r="C2416" i="6"/>
  <c r="E2416" i="6" s="1"/>
  <c r="F2416" i="6" s="1"/>
  <c r="C2432" i="6"/>
  <c r="E2432" i="6" s="1"/>
  <c r="F2432" i="6" s="1"/>
  <c r="C2318" i="6"/>
  <c r="E2318" i="6" s="1"/>
  <c r="F2318" i="6" s="1"/>
  <c r="C2424" i="6"/>
  <c r="E2424" i="6" s="1"/>
  <c r="C2328" i="6"/>
  <c r="E2328" i="6" s="1"/>
  <c r="C2383" i="6"/>
  <c r="E2383" i="6" s="1"/>
  <c r="C2433" i="6"/>
  <c r="E2433" i="6" s="1"/>
  <c r="F2433" i="6" s="1"/>
  <c r="C2329" i="6"/>
  <c r="E2329" i="6" s="1"/>
  <c r="F2329" i="6" s="1"/>
  <c r="C2368" i="6"/>
  <c r="E2368" i="6" s="1"/>
  <c r="F2368" i="6" s="1"/>
  <c r="C2392" i="6"/>
  <c r="E2392" i="6" s="1"/>
  <c r="F2392" i="6" s="1"/>
  <c r="C2337" i="6"/>
  <c r="E2337" i="6" s="1"/>
  <c r="C2345" i="6"/>
  <c r="E2345" i="6" s="1"/>
  <c r="F2345" i="6" s="1"/>
  <c r="C2360" i="6"/>
  <c r="E2360" i="6" s="1"/>
  <c r="F2360" i="6" s="1"/>
  <c r="C2434" i="6"/>
  <c r="E2434" i="6" s="1"/>
  <c r="F2434" i="6" s="1"/>
  <c r="C2369" i="6"/>
  <c r="E2369" i="6" s="1"/>
  <c r="C2338" i="6"/>
  <c r="E2338" i="6" s="1"/>
  <c r="C2346" i="6"/>
  <c r="E2346" i="6" s="1"/>
  <c r="C2427" i="6"/>
  <c r="E2427" i="6" s="1"/>
  <c r="C2402" i="6"/>
  <c r="E2402" i="6" s="1"/>
  <c r="C2435" i="6"/>
  <c r="E2435" i="6" s="1"/>
  <c r="F2435" i="6" s="1"/>
  <c r="C2331" i="6"/>
  <c r="E2331" i="6" s="1"/>
  <c r="C2339" i="6"/>
  <c r="E2339" i="6" s="1"/>
  <c r="F2339" i="6" s="1"/>
  <c r="C2362" i="6"/>
  <c r="E2362" i="6" s="1"/>
  <c r="C2371" i="6"/>
  <c r="E2371" i="6" s="1"/>
  <c r="F2371" i="6" s="1"/>
  <c r="C2326" i="6"/>
  <c r="E2326" i="6" s="1"/>
  <c r="F2326" i="6" s="1"/>
  <c r="C2333" i="6"/>
  <c r="E2333" i="6" s="1"/>
  <c r="G2339" i="6"/>
  <c r="C2421" i="6"/>
  <c r="E2421" i="6" s="1"/>
  <c r="F2421" i="6" s="1"/>
  <c r="C2348" i="6"/>
  <c r="E2348" i="6" s="1"/>
  <c r="F2348" i="6" s="1"/>
  <c r="C2364" i="6"/>
  <c r="E2364" i="6" s="1"/>
  <c r="F2364" i="6" s="1"/>
  <c r="C2388" i="6"/>
  <c r="E2388" i="6" s="1"/>
  <c r="C2404" i="6"/>
  <c r="E2404" i="6" s="1"/>
  <c r="F2404" i="6" s="1"/>
  <c r="C2185" i="6"/>
  <c r="E2185" i="6" s="1"/>
  <c r="G2270" i="6"/>
  <c r="C2279" i="6"/>
  <c r="E2279" i="6" s="1"/>
  <c r="F2279" i="6" s="1"/>
  <c r="G2295" i="6"/>
  <c r="C2192" i="6"/>
  <c r="E2192" i="6" s="1"/>
  <c r="C2247" i="6"/>
  <c r="E2247" i="6" s="1"/>
  <c r="C2200" i="6"/>
  <c r="E2200" i="6" s="1"/>
  <c r="C2223" i="6"/>
  <c r="E2223" i="6" s="1"/>
  <c r="F2223" i="6" s="1"/>
  <c r="C2311" i="6"/>
  <c r="E2311" i="6" s="1"/>
  <c r="F2311" i="6" s="1"/>
  <c r="C2193" i="6"/>
  <c r="E2193" i="6" s="1"/>
  <c r="G2230" i="6"/>
  <c r="C2248" i="6"/>
  <c r="E2248" i="6" s="1"/>
  <c r="F2248" i="6" s="1"/>
  <c r="C2256" i="6"/>
  <c r="E2256" i="6" s="1"/>
  <c r="F2256" i="6" s="1"/>
  <c r="C2296" i="6"/>
  <c r="E2296" i="6" s="1"/>
  <c r="C2215" i="6"/>
  <c r="E2215" i="6" s="1"/>
  <c r="C2224" i="6"/>
  <c r="E2224" i="6" s="1"/>
  <c r="C2239" i="6"/>
  <c r="E2239" i="6" s="1"/>
  <c r="C2263" i="6"/>
  <c r="E2263" i="6" s="1"/>
  <c r="F2263" i="6" s="1"/>
  <c r="C2289" i="6"/>
  <c r="E2289" i="6" s="1"/>
  <c r="C2312" i="6"/>
  <c r="E2312" i="6" s="1"/>
  <c r="C2206" i="6"/>
  <c r="E2206" i="6" s="1"/>
  <c r="F2206" i="6" s="1"/>
  <c r="C2199" i="6"/>
  <c r="E2199" i="6" s="1"/>
  <c r="G2255" i="6"/>
  <c r="C2297" i="6"/>
  <c r="E2297" i="6" s="1"/>
  <c r="C2209" i="6"/>
  <c r="E2209" i="6" s="1"/>
  <c r="F2209" i="6" s="1"/>
  <c r="C2187" i="6"/>
  <c r="E2187" i="6" s="1"/>
  <c r="C2225" i="6"/>
  <c r="E2225" i="6" s="1"/>
  <c r="F2225" i="6" s="1"/>
  <c r="C2188" i="6"/>
  <c r="E2188" i="6" s="1"/>
  <c r="F2188" i="6" s="1"/>
  <c r="C2195" i="6"/>
  <c r="E2195" i="6" s="1"/>
  <c r="F2195" i="6" s="1"/>
  <c r="C2265" i="6"/>
  <c r="E2265" i="6" s="1"/>
  <c r="C2219" i="6"/>
  <c r="E2219" i="6" s="1"/>
  <c r="F2219" i="6" s="1"/>
  <c r="C2226" i="6"/>
  <c r="E2226" i="6" s="1"/>
  <c r="C2307" i="6"/>
  <c r="E2307" i="6" s="1"/>
  <c r="F2307" i="6" s="1"/>
  <c r="C2283" i="6"/>
  <c r="E2283" i="6" s="1"/>
  <c r="G2188" i="6"/>
  <c r="C2258" i="6"/>
  <c r="E2258" i="6" s="1"/>
  <c r="F2258" i="6" s="1"/>
  <c r="C2291" i="6"/>
  <c r="E2291" i="6" s="1"/>
  <c r="C2189" i="6"/>
  <c r="E2189" i="6" s="1"/>
  <c r="C2227" i="6"/>
  <c r="E2227" i="6" s="1"/>
  <c r="F2227" i="6" s="1"/>
  <c r="C2234" i="6"/>
  <c r="E2234" i="6" s="1"/>
  <c r="F2234" i="6" s="1"/>
  <c r="C2292" i="6"/>
  <c r="E2292" i="6" s="1"/>
  <c r="C2197" i="6"/>
  <c r="E2197" i="6" s="1"/>
  <c r="C2259" i="6"/>
  <c r="E2259" i="6" s="1"/>
  <c r="C2267" i="6"/>
  <c r="E2267" i="6" s="1"/>
  <c r="C2235" i="6"/>
  <c r="E2235" i="6" s="1"/>
  <c r="F2235" i="6" s="1"/>
  <c r="G2206" i="6"/>
  <c r="C2198" i="6"/>
  <c r="E2198" i="6" s="1"/>
  <c r="F2198" i="6" s="1"/>
  <c r="C2245" i="6"/>
  <c r="E2245" i="6" s="1"/>
  <c r="C2309" i="6"/>
  <c r="E2309" i="6" s="1"/>
  <c r="F2309" i="6" s="1"/>
  <c r="G2260" i="6"/>
  <c r="C2287" i="6"/>
  <c r="E2287" i="6" s="1"/>
  <c r="F2287" i="6" s="1"/>
  <c r="C2112" i="6"/>
  <c r="E2112" i="6" s="1"/>
  <c r="C2129" i="6"/>
  <c r="E2129" i="6" s="1"/>
  <c r="F2129" i="6" s="1"/>
  <c r="C2136" i="6"/>
  <c r="E2136" i="6" s="1"/>
  <c r="C2096" i="6"/>
  <c r="E2096" i="6" s="1"/>
  <c r="C2120" i="6"/>
  <c r="E2120" i="6" s="1"/>
  <c r="F2120" i="6" s="1"/>
  <c r="C2146" i="6"/>
  <c r="E2146" i="6" s="1"/>
  <c r="C2169" i="6"/>
  <c r="E2169" i="6" s="1"/>
  <c r="F2169" i="6" s="1"/>
  <c r="C2067" i="6"/>
  <c r="E2067" i="6" s="1"/>
  <c r="F2067" i="6" s="1"/>
  <c r="G2153" i="6"/>
  <c r="C2090" i="6"/>
  <c r="E2090" i="6" s="1"/>
  <c r="F2090" i="6" s="1"/>
  <c r="C2068" i="6"/>
  <c r="E2068" i="6" s="1"/>
  <c r="C2097" i="6"/>
  <c r="E2097" i="6" s="1"/>
  <c r="C2138" i="6"/>
  <c r="E2138" i="6" s="1"/>
  <c r="G2138" i="6"/>
  <c r="C2046" i="6"/>
  <c r="E2046" i="6" s="1"/>
  <c r="F2046" i="6" s="1"/>
  <c r="C2054" i="6"/>
  <c r="E2054" i="6" s="1"/>
  <c r="G2068" i="6"/>
  <c r="C2091" i="6"/>
  <c r="E2091" i="6" s="1"/>
  <c r="C2106" i="6"/>
  <c r="E2106" i="6" s="1"/>
  <c r="C2164" i="6"/>
  <c r="E2164" i="6" s="1"/>
  <c r="F2164" i="6" s="1"/>
  <c r="C2171" i="6"/>
  <c r="E2171" i="6" s="1"/>
  <c r="F2171" i="6" s="1"/>
  <c r="G2179" i="6"/>
  <c r="C2047" i="6"/>
  <c r="E2047" i="6" s="1"/>
  <c r="F2047" i="6" s="1"/>
  <c r="G2069" i="6"/>
  <c r="C2107" i="6"/>
  <c r="E2107" i="6" s="1"/>
  <c r="G2164" i="6"/>
  <c r="G2062" i="6"/>
  <c r="G2132" i="6"/>
  <c r="G2092" i="6"/>
  <c r="C2116" i="6"/>
  <c r="E2116" i="6" s="1"/>
  <c r="C2063" i="6"/>
  <c r="E2063" i="6" s="1"/>
  <c r="C2100" i="6"/>
  <c r="E2100" i="6" s="1"/>
  <c r="F2100" i="6" s="1"/>
  <c r="C2133" i="6"/>
  <c r="E2133" i="6" s="1"/>
  <c r="C2157" i="6"/>
  <c r="E2157" i="6" s="1"/>
  <c r="C2166" i="6"/>
  <c r="E2166" i="6" s="1"/>
  <c r="C2056" i="6"/>
  <c r="E2056" i="6" s="1"/>
  <c r="F2056" i="6" s="1"/>
  <c r="C2071" i="6"/>
  <c r="E2071" i="6" s="1"/>
  <c r="F2071" i="6" s="1"/>
  <c r="C2093" i="6"/>
  <c r="E2093" i="6" s="1"/>
  <c r="C2158" i="6"/>
  <c r="E2158" i="6" s="1"/>
  <c r="F2158" i="6" s="1"/>
  <c r="C2150" i="6"/>
  <c r="E2150" i="6" s="1"/>
  <c r="F2150" i="6" s="1"/>
  <c r="C2049" i="6"/>
  <c r="E2049" i="6" s="1"/>
  <c r="F2049" i="6" s="1"/>
  <c r="C2134" i="6"/>
  <c r="E2134" i="6" s="1"/>
  <c r="G2158" i="6"/>
  <c r="G2072" i="6"/>
  <c r="C2094" i="6"/>
  <c r="E2094" i="6" s="1"/>
  <c r="G2109" i="6"/>
  <c r="C2065" i="6"/>
  <c r="E2065" i="6" s="1"/>
  <c r="F2065" i="6" s="1"/>
  <c r="G2080" i="6"/>
  <c r="C2088" i="6"/>
  <c r="E2088" i="6" s="1"/>
  <c r="C2118" i="6"/>
  <c r="E2118" i="6" s="1"/>
  <c r="F2118" i="6" s="1"/>
  <c r="C2143" i="6"/>
  <c r="E2143" i="6" s="1"/>
  <c r="F2143" i="6" s="1"/>
  <c r="G2167" i="6"/>
  <c r="C2175" i="6"/>
  <c r="E2175" i="6" s="1"/>
  <c r="G2058" i="6"/>
  <c r="G2088" i="6"/>
  <c r="C2066" i="6"/>
  <c r="E2066" i="6" s="1"/>
  <c r="F2066" i="6" s="1"/>
  <c r="C2168" i="6"/>
  <c r="E2168" i="6" s="1"/>
  <c r="F2168" i="6" s="1"/>
  <c r="C2036" i="6"/>
  <c r="E2036" i="6" s="1"/>
  <c r="C1947" i="6"/>
  <c r="E1947" i="6" s="1"/>
  <c r="G2020" i="6"/>
  <c r="C1963" i="6"/>
  <c r="E1963" i="6" s="1"/>
  <c r="C1915" i="6"/>
  <c r="E1915" i="6" s="1"/>
  <c r="C1980" i="6"/>
  <c r="E1980" i="6" s="1"/>
  <c r="F1980" i="6" s="1"/>
  <c r="C1988" i="6"/>
  <c r="E1988" i="6" s="1"/>
  <c r="G1996" i="6"/>
  <c r="C1956" i="6"/>
  <c r="E1956" i="6" s="1"/>
  <c r="C2005" i="6"/>
  <c r="E2005" i="6" s="1"/>
  <c r="C2014" i="6"/>
  <c r="E2014" i="6" s="1"/>
  <c r="G1932" i="6"/>
  <c r="C1957" i="6"/>
  <c r="E1957" i="6" s="1"/>
  <c r="C2030" i="6"/>
  <c r="E2030" i="6" s="1"/>
  <c r="C1950" i="6"/>
  <c r="E1950" i="6" s="1"/>
  <c r="C1958" i="6"/>
  <c r="E1958" i="6" s="1"/>
  <c r="F1958" i="6" s="1"/>
  <c r="C1974" i="6"/>
  <c r="E1974" i="6" s="1"/>
  <c r="F1974" i="6" s="1"/>
  <c r="C1925" i="6"/>
  <c r="E1925" i="6" s="1"/>
  <c r="F1925" i="6" s="1"/>
  <c r="C1942" i="6"/>
  <c r="E1942" i="6" s="1"/>
  <c r="C1966" i="6"/>
  <c r="E1966" i="6" s="1"/>
  <c r="F1966" i="6" s="1"/>
  <c r="C1959" i="6"/>
  <c r="E1959" i="6" s="1"/>
  <c r="C1975" i="6"/>
  <c r="E1975" i="6" s="1"/>
  <c r="F1975" i="6" s="1"/>
  <c r="C1967" i="6"/>
  <c r="E1967" i="6" s="1"/>
  <c r="C1992" i="6"/>
  <c r="E1992" i="6" s="1"/>
  <c r="C2032" i="6"/>
  <c r="E2032" i="6" s="1"/>
  <c r="F2032" i="6" s="1"/>
  <c r="C2001" i="6"/>
  <c r="E2001" i="6" s="1"/>
  <c r="F2001" i="6" s="1"/>
  <c r="C1944" i="6"/>
  <c r="E1944" i="6" s="1"/>
  <c r="F1944" i="6" s="1"/>
  <c r="C1984" i="6"/>
  <c r="E1984" i="6" s="1"/>
  <c r="C1993" i="6"/>
  <c r="E1993" i="6" s="1"/>
  <c r="F1993" i="6" s="1"/>
  <c r="C2033" i="6"/>
  <c r="E2033" i="6" s="1"/>
  <c r="C2026" i="6"/>
  <c r="E2026" i="6" s="1"/>
  <c r="F2026" i="6" s="1"/>
  <c r="C2018" i="6"/>
  <c r="E2018" i="6" s="1"/>
  <c r="F2018" i="6" s="1"/>
  <c r="G2042" i="6"/>
  <c r="C1920" i="6"/>
  <c r="E1920" i="6" s="1"/>
  <c r="C1953" i="6"/>
  <c r="E1953" i="6" s="1"/>
  <c r="C1977" i="6"/>
  <c r="E1977" i="6" s="1"/>
  <c r="F1977" i="6" s="1"/>
  <c r="C2043" i="6"/>
  <c r="E2043" i="6" s="1"/>
  <c r="G1912" i="6"/>
  <c r="G1928" i="6"/>
  <c r="C1937" i="6"/>
  <c r="E1937" i="6" s="1"/>
  <c r="F1937" i="6" s="1"/>
  <c r="C1986" i="6"/>
  <c r="E1986" i="6" s="1"/>
  <c r="F1986" i="6" s="1"/>
  <c r="C1913" i="6"/>
  <c r="E1913" i="6" s="1"/>
  <c r="F1913" i="6" s="1"/>
  <c r="G2043" i="6"/>
  <c r="C2003" i="6"/>
  <c r="E2003" i="6" s="1"/>
  <c r="F2003" i="6" s="1"/>
  <c r="C2012" i="6"/>
  <c r="E2012" i="6" s="1"/>
  <c r="F2012" i="6" s="1"/>
  <c r="G1792" i="6"/>
  <c r="C1833" i="6"/>
  <c r="E1833" i="6" s="1"/>
  <c r="C1850" i="6"/>
  <c r="E1850" i="6" s="1"/>
  <c r="F1850" i="6" s="1"/>
  <c r="C1825" i="6"/>
  <c r="E1825" i="6" s="1"/>
  <c r="F1825" i="6" s="1"/>
  <c r="G1833" i="6"/>
  <c r="C1874" i="6"/>
  <c r="E1874" i="6" s="1"/>
  <c r="G1810" i="6"/>
  <c r="C1826" i="6"/>
  <c r="E1826" i="6" s="1"/>
  <c r="C1794" i="6"/>
  <c r="E1794" i="6" s="1"/>
  <c r="C1860" i="6"/>
  <c r="E1860" i="6" s="1"/>
  <c r="C1882" i="6"/>
  <c r="E1882" i="6" s="1"/>
  <c r="G1843" i="6"/>
  <c r="C1868" i="6"/>
  <c r="E1868" i="6" s="1"/>
  <c r="F1868" i="6" s="1"/>
  <c r="G1778" i="6"/>
  <c r="C1828" i="6"/>
  <c r="E1828" i="6" s="1"/>
  <c r="C1853" i="6"/>
  <c r="E1853" i="6" s="1"/>
  <c r="C1876" i="6"/>
  <c r="E1876" i="6" s="1"/>
  <c r="C1805" i="6"/>
  <c r="E1805" i="6" s="1"/>
  <c r="F1805" i="6" s="1"/>
  <c r="C1813" i="6"/>
  <c r="E1813" i="6" s="1"/>
  <c r="F1813" i="6" s="1"/>
  <c r="C1829" i="6"/>
  <c r="E1829" i="6" s="1"/>
  <c r="G1869" i="6"/>
  <c r="C1870" i="6"/>
  <c r="E1870" i="6" s="1"/>
  <c r="F1870" i="6" s="1"/>
  <c r="C1822" i="6"/>
  <c r="E1822" i="6" s="1"/>
  <c r="F1822" i="6" s="1"/>
  <c r="C1781" i="6"/>
  <c r="E1781" i="6" s="1"/>
  <c r="C1903" i="6"/>
  <c r="E1903" i="6" s="1"/>
  <c r="F1903" i="6" s="1"/>
  <c r="G1806" i="6"/>
  <c r="C1807" i="6"/>
  <c r="E1807" i="6" s="1"/>
  <c r="F1807" i="6" s="1"/>
  <c r="G1822" i="6"/>
  <c r="C1848" i="6"/>
  <c r="E1848" i="6" s="1"/>
  <c r="C1863" i="6"/>
  <c r="E1863" i="6" s="1"/>
  <c r="C1904" i="6"/>
  <c r="E1904" i="6" s="1"/>
  <c r="F1904" i="6" s="1"/>
  <c r="G1815" i="6"/>
  <c r="C1823" i="6"/>
  <c r="E1823" i="6" s="1"/>
  <c r="C1831" i="6"/>
  <c r="E1831" i="6" s="1"/>
  <c r="F1831" i="6" s="1"/>
  <c r="C1895" i="6"/>
  <c r="E1895" i="6" s="1"/>
  <c r="F1895" i="6" s="1"/>
  <c r="G1904" i="6"/>
  <c r="C1840" i="6"/>
  <c r="E1840" i="6" s="1"/>
  <c r="F1840" i="6" s="1"/>
  <c r="C1896" i="6"/>
  <c r="E1896" i="6" s="1"/>
  <c r="C1841" i="6"/>
  <c r="E1841" i="6" s="1"/>
  <c r="F1841" i="6" s="1"/>
  <c r="G1693" i="6"/>
  <c r="C1755" i="6"/>
  <c r="E1755" i="6" s="1"/>
  <c r="C1663" i="6"/>
  <c r="E1663" i="6" s="1"/>
  <c r="C1747" i="6"/>
  <c r="E1747" i="6" s="1"/>
  <c r="G1678" i="6"/>
  <c r="C1657" i="6"/>
  <c r="E1657" i="6" s="1"/>
  <c r="F1657" i="6" s="1"/>
  <c r="C1680" i="6"/>
  <c r="E1680" i="6" s="1"/>
  <c r="F1680" i="6" s="1"/>
  <c r="C1718" i="6"/>
  <c r="E1718" i="6" s="1"/>
  <c r="C1741" i="6"/>
  <c r="E1741" i="6" s="1"/>
  <c r="F1741" i="6" s="1"/>
  <c r="C1726" i="6"/>
  <c r="E1726" i="6" s="1"/>
  <c r="C1769" i="6"/>
  <c r="E1769" i="6" s="1"/>
  <c r="F1769" i="6" s="1"/>
  <c r="C1650" i="6"/>
  <c r="E1650" i="6" s="1"/>
  <c r="F1650" i="6" s="1"/>
  <c r="C1696" i="6"/>
  <c r="E1696" i="6" s="1"/>
  <c r="C1711" i="6"/>
  <c r="E1711" i="6" s="1"/>
  <c r="F1711" i="6" s="1"/>
  <c r="G1757" i="6"/>
  <c r="C1673" i="6"/>
  <c r="E1673" i="6" s="1"/>
  <c r="F1673" i="6" s="1"/>
  <c r="F1734" i="6"/>
  <c r="C1770" i="6"/>
  <c r="E1770" i="6" s="1"/>
  <c r="C1659" i="6"/>
  <c r="E1659" i="6" s="1"/>
  <c r="F1659" i="6" s="1"/>
  <c r="C1689" i="6"/>
  <c r="E1689" i="6" s="1"/>
  <c r="C1704" i="6"/>
  <c r="E1704" i="6" s="1"/>
  <c r="F1704" i="6" s="1"/>
  <c r="C1666" i="6"/>
  <c r="E1666" i="6" s="1"/>
  <c r="G1681" i="6"/>
  <c r="C1697" i="6"/>
  <c r="E1697" i="6" s="1"/>
  <c r="C1636" i="6"/>
  <c r="E1636" i="6" s="1"/>
  <c r="F1636" i="6" s="1"/>
  <c r="C1720" i="6"/>
  <c r="E1720" i="6" s="1"/>
  <c r="C1751" i="6"/>
  <c r="E1751" i="6" s="1"/>
  <c r="C1644" i="6"/>
  <c r="E1644" i="6" s="1"/>
  <c r="F1644" i="6" s="1"/>
  <c r="C1682" i="6"/>
  <c r="E1682" i="6" s="1"/>
  <c r="F1682" i="6" s="1"/>
  <c r="C1683" i="6"/>
  <c r="E1683" i="6" s="1"/>
  <c r="F1683" i="6" s="1"/>
  <c r="C1721" i="6"/>
  <c r="E1721" i="6" s="1"/>
  <c r="F1721" i="6" s="1"/>
  <c r="C1661" i="6"/>
  <c r="E1661" i="6" s="1"/>
  <c r="C1706" i="6"/>
  <c r="E1706" i="6" s="1"/>
  <c r="C1752" i="6"/>
  <c r="E1752" i="6" s="1"/>
  <c r="F1752" i="6" s="1"/>
  <c r="C1737" i="6"/>
  <c r="E1737" i="6" s="1"/>
  <c r="F1737" i="6" s="1"/>
  <c r="C1745" i="6"/>
  <c r="E1745" i="6" s="1"/>
  <c r="F1745" i="6" s="1"/>
  <c r="C1715" i="6"/>
  <c r="E1715" i="6" s="1"/>
  <c r="C1730" i="6"/>
  <c r="E1730" i="6" s="1"/>
  <c r="C1738" i="6"/>
  <c r="E1738" i="6" s="1"/>
  <c r="F1738" i="6" s="1"/>
  <c r="C1753" i="6"/>
  <c r="E1753" i="6" s="1"/>
  <c r="G1661" i="6"/>
  <c r="G1692" i="6"/>
  <c r="C1654" i="6"/>
  <c r="E1654" i="6" s="1"/>
  <c r="C1746" i="6"/>
  <c r="E1746" i="6" s="1"/>
  <c r="G1738" i="6"/>
  <c r="G1639" i="6"/>
  <c r="F1669" i="6"/>
  <c r="C1723" i="6"/>
  <c r="E1723" i="6" s="1"/>
  <c r="F1500" i="6"/>
  <c r="C1570" i="6"/>
  <c r="E1570" i="6" s="1"/>
  <c r="F1570" i="6" s="1"/>
  <c r="C1531" i="6"/>
  <c r="E1531" i="6" s="1"/>
  <c r="C1595" i="6"/>
  <c r="E1595" i="6" s="1"/>
  <c r="C1505" i="6"/>
  <c r="E1505" i="6" s="1"/>
  <c r="C1546" i="6"/>
  <c r="E1546" i="6" s="1"/>
  <c r="F1546" i="6" s="1"/>
  <c r="C1554" i="6"/>
  <c r="E1554" i="6" s="1"/>
  <c r="C1603" i="6"/>
  <c r="E1603" i="6" s="1"/>
  <c r="F1603" i="6" s="1"/>
  <c r="C1521" i="6"/>
  <c r="E1521" i="6" s="1"/>
  <c r="C1579" i="6"/>
  <c r="E1579" i="6" s="1"/>
  <c r="F1579" i="6" s="1"/>
  <c r="G1512" i="6"/>
  <c r="C1539" i="6"/>
  <c r="E1539" i="6" s="1"/>
  <c r="C1611" i="6"/>
  <c r="E1611" i="6" s="1"/>
  <c r="G1571" i="6"/>
  <c r="C1555" i="6"/>
  <c r="E1555" i="6" s="1"/>
  <c r="F1555" i="6" s="1"/>
  <c r="G1619" i="6"/>
  <c r="C1506" i="6"/>
  <c r="E1506" i="6" s="1"/>
  <c r="C1524" i="6"/>
  <c r="E1524" i="6" s="1"/>
  <c r="C1540" i="6"/>
  <c r="E1540" i="6" s="1"/>
  <c r="F1540" i="6" s="1"/>
  <c r="C1556" i="6"/>
  <c r="E1556" i="6" s="1"/>
  <c r="F1556" i="6" s="1"/>
  <c r="C1514" i="6"/>
  <c r="E1514" i="6" s="1"/>
  <c r="F1514" i="6" s="1"/>
  <c r="C1533" i="6"/>
  <c r="E1533" i="6" s="1"/>
  <c r="C1548" i="6"/>
  <c r="E1548" i="6" s="1"/>
  <c r="G1556" i="6"/>
  <c r="C1565" i="6"/>
  <c r="E1565" i="6" s="1"/>
  <c r="C1597" i="6"/>
  <c r="E1597" i="6" s="1"/>
  <c r="C1541" i="6"/>
  <c r="E1541" i="6" s="1"/>
  <c r="C1582" i="6"/>
  <c r="E1582" i="6" s="1"/>
  <c r="F1582" i="6" s="1"/>
  <c r="G1507" i="6"/>
  <c r="C1621" i="6"/>
  <c r="E1621" i="6" s="1"/>
  <c r="F1621" i="6" s="1"/>
  <c r="C1583" i="6"/>
  <c r="E1583" i="6" s="1"/>
  <c r="F1583" i="6" s="1"/>
  <c r="C1598" i="6"/>
  <c r="E1598" i="6" s="1"/>
  <c r="F1598" i="6" s="1"/>
  <c r="G1534" i="6"/>
  <c r="C1542" i="6"/>
  <c r="E1542" i="6" s="1"/>
  <c r="C1575" i="6"/>
  <c r="E1575" i="6" s="1"/>
  <c r="C1527" i="6"/>
  <c r="E1527" i="6" s="1"/>
  <c r="C1535" i="6"/>
  <c r="E1535" i="6" s="1"/>
  <c r="G1558" i="6"/>
  <c r="C1584" i="6"/>
  <c r="E1584" i="6" s="1"/>
  <c r="C1616" i="6"/>
  <c r="E1616" i="6" s="1"/>
  <c r="C1585" i="6"/>
  <c r="E1585" i="6" s="1"/>
  <c r="C1631" i="6"/>
  <c r="E1631" i="6" s="1"/>
  <c r="C1510" i="6"/>
  <c r="E1510" i="6" s="1"/>
  <c r="C1544" i="6"/>
  <c r="E1544" i="6" s="1"/>
  <c r="G1608" i="6"/>
  <c r="C1552" i="6"/>
  <c r="E1552" i="6" s="1"/>
  <c r="F1552" i="6" s="1"/>
  <c r="G1430" i="6"/>
  <c r="C1439" i="6"/>
  <c r="E1439" i="6" s="1"/>
  <c r="C1465" i="6"/>
  <c r="E1465" i="6" s="1"/>
  <c r="G1487" i="6"/>
  <c r="G1384" i="6"/>
  <c r="G1400" i="6"/>
  <c r="G1415" i="6"/>
  <c r="C1385" i="6"/>
  <c r="E1385" i="6" s="1"/>
  <c r="F1385" i="6" s="1"/>
  <c r="C1401" i="6"/>
  <c r="E1401" i="6" s="1"/>
  <c r="F1401" i="6" s="1"/>
  <c r="C1449" i="6"/>
  <c r="E1449" i="6" s="1"/>
  <c r="F1449" i="6" s="1"/>
  <c r="C1496" i="6"/>
  <c r="E1496" i="6" s="1"/>
  <c r="C1369" i="6"/>
  <c r="E1369" i="6" s="1"/>
  <c r="F1369" i="6" s="1"/>
  <c r="C1466" i="6"/>
  <c r="E1466" i="6" s="1"/>
  <c r="F1466" i="6" s="1"/>
  <c r="C1395" i="6"/>
  <c r="E1395" i="6" s="1"/>
  <c r="C1459" i="6"/>
  <c r="E1459" i="6" s="1"/>
  <c r="F1459" i="6" s="1"/>
  <c r="C1386" i="6"/>
  <c r="E1386" i="6" s="1"/>
  <c r="F1386" i="6" s="1"/>
  <c r="C1460" i="6"/>
  <c r="E1460" i="6" s="1"/>
  <c r="F1460" i="6" s="1"/>
  <c r="C1499" i="6"/>
  <c r="E1499" i="6" s="1"/>
  <c r="C1434" i="6"/>
  <c r="E1434" i="6" s="1"/>
  <c r="F1434" i="6" s="1"/>
  <c r="C1388" i="6"/>
  <c r="E1388" i="6" s="1"/>
  <c r="C1444" i="6"/>
  <c r="E1444" i="6" s="1"/>
  <c r="F1444" i="6" s="1"/>
  <c r="C1452" i="6"/>
  <c r="E1452" i="6" s="1"/>
  <c r="F1452" i="6" s="1"/>
  <c r="C1491" i="6"/>
  <c r="E1491" i="6" s="1"/>
  <c r="F1491" i="6" s="1"/>
  <c r="G1388" i="6"/>
  <c r="G1444" i="6"/>
  <c r="C1381" i="6"/>
  <c r="E1381" i="6" s="1"/>
  <c r="C1428" i="6"/>
  <c r="E1428" i="6" s="1"/>
  <c r="F1428" i="6" s="1"/>
  <c r="C1477" i="6"/>
  <c r="E1477" i="6" s="1"/>
  <c r="C1485" i="6"/>
  <c r="E1485" i="6" s="1"/>
  <c r="F1485" i="6" s="1"/>
  <c r="C1492" i="6"/>
  <c r="E1492" i="6" s="1"/>
  <c r="C1405" i="6"/>
  <c r="E1405" i="6" s="1"/>
  <c r="F1405" i="6" s="1"/>
  <c r="G1372" i="6"/>
  <c r="C1436" i="6"/>
  <c r="E1436" i="6" s="1"/>
  <c r="F1436" i="6" s="1"/>
  <c r="C1454" i="6"/>
  <c r="E1454" i="6" s="1"/>
  <c r="G1462" i="6"/>
  <c r="C1382" i="6"/>
  <c r="E1382" i="6" s="1"/>
  <c r="C1398" i="6"/>
  <c r="E1398" i="6" s="1"/>
  <c r="C1406" i="6"/>
  <c r="E1406" i="6" s="1"/>
  <c r="C1413" i="6"/>
  <c r="E1413" i="6" s="1"/>
  <c r="F1413" i="6" s="1"/>
  <c r="G1454" i="6"/>
  <c r="C1463" i="6"/>
  <c r="E1463" i="6" s="1"/>
  <c r="C1493" i="6"/>
  <c r="E1493" i="6" s="1"/>
  <c r="F1493" i="6" s="1"/>
  <c r="G1390" i="6"/>
  <c r="G1421" i="6"/>
  <c r="C1399" i="6"/>
  <c r="E1399" i="6" s="1"/>
  <c r="F1399" i="6" s="1"/>
  <c r="G1406" i="6"/>
  <c r="C1455" i="6"/>
  <c r="E1455" i="6" s="1"/>
  <c r="F1455" i="6" s="1"/>
  <c r="F1464" i="6"/>
  <c r="G1367" i="6"/>
  <c r="C1456" i="6"/>
  <c r="E1456" i="6" s="1"/>
  <c r="F1456" i="6" s="1"/>
  <c r="C1480" i="6"/>
  <c r="E1480" i="6" s="1"/>
  <c r="F1480" i="6" s="1"/>
  <c r="G1269" i="6"/>
  <c r="C1334" i="6"/>
  <c r="E1334" i="6" s="1"/>
  <c r="F1334" i="6" s="1"/>
  <c r="C1342" i="6"/>
  <c r="E1342" i="6" s="1"/>
  <c r="C1351" i="6"/>
  <c r="E1351" i="6" s="1"/>
  <c r="C1270" i="6"/>
  <c r="E1270" i="6" s="1"/>
  <c r="G1294" i="6"/>
  <c r="C1302" i="6"/>
  <c r="E1302" i="6" s="1"/>
  <c r="F1302" i="6" s="1"/>
  <c r="G1309" i="6"/>
  <c r="C1319" i="6"/>
  <c r="E1319" i="6" s="1"/>
  <c r="C1359" i="6"/>
  <c r="E1359" i="6" s="1"/>
  <c r="F1359" i="6" s="1"/>
  <c r="G1254" i="6"/>
  <c r="C1231" i="6"/>
  <c r="E1231" i="6" s="1"/>
  <c r="C1263" i="6"/>
  <c r="E1263" i="6" s="1"/>
  <c r="F1263" i="6" s="1"/>
  <c r="C1233" i="6"/>
  <c r="E1233" i="6" s="1"/>
  <c r="C1240" i="6"/>
  <c r="E1240" i="6" s="1"/>
  <c r="F1240" i="6" s="1"/>
  <c r="G1270" i="6"/>
  <c r="C1279" i="6"/>
  <c r="E1279" i="6" s="1"/>
  <c r="C1271" i="6"/>
  <c r="E1271" i="6" s="1"/>
  <c r="F1271" i="6" s="1"/>
  <c r="C1256" i="6"/>
  <c r="E1256" i="6" s="1"/>
  <c r="F1256" i="6" s="1"/>
  <c r="C1234" i="6"/>
  <c r="E1234" i="6" s="1"/>
  <c r="G1256" i="6"/>
  <c r="C1249" i="6"/>
  <c r="E1249" i="6" s="1"/>
  <c r="C1362" i="6"/>
  <c r="E1362" i="6" s="1"/>
  <c r="G1345" i="6"/>
  <c r="C1346" i="6"/>
  <c r="E1346" i="6" s="1"/>
  <c r="C1243" i="6"/>
  <c r="E1243" i="6" s="1"/>
  <c r="C1267" i="6"/>
  <c r="E1267" i="6" s="1"/>
  <c r="F1267" i="6" s="1"/>
  <c r="C1283" i="6"/>
  <c r="E1283" i="6" s="1"/>
  <c r="F1283" i="6" s="1"/>
  <c r="C1331" i="6"/>
  <c r="E1331" i="6" s="1"/>
  <c r="F1331" i="6" s="1"/>
  <c r="C1348" i="6"/>
  <c r="E1348" i="6" s="1"/>
  <c r="C1244" i="6"/>
  <c r="E1244" i="6" s="1"/>
  <c r="C1275" i="6"/>
  <c r="E1275" i="6" s="1"/>
  <c r="F1275" i="6" s="1"/>
  <c r="C1324" i="6"/>
  <c r="E1324" i="6" s="1"/>
  <c r="C1349" i="6"/>
  <c r="E1349" i="6" s="1"/>
  <c r="C1357" i="6"/>
  <c r="E1357" i="6" s="1"/>
  <c r="F1357" i="6" s="1"/>
  <c r="C1268" i="6"/>
  <c r="E1268" i="6" s="1"/>
  <c r="C1284" i="6"/>
  <c r="E1284" i="6" s="1"/>
  <c r="F1284" i="6" s="1"/>
  <c r="C1332" i="6"/>
  <c r="E1332" i="6" s="1"/>
  <c r="F1332" i="6" s="1"/>
  <c r="C1340" i="6"/>
  <c r="E1340" i="6" s="1"/>
  <c r="F1340" i="6" s="1"/>
  <c r="G1260" i="6"/>
  <c r="C1276" i="6"/>
  <c r="E1276" i="6" s="1"/>
  <c r="C1261" i="6"/>
  <c r="E1261" i="6" s="1"/>
  <c r="C1285" i="6"/>
  <c r="E1285" i="6" s="1"/>
  <c r="F1285" i="6" s="1"/>
  <c r="G1349" i="6"/>
  <c r="G1357" i="6"/>
  <c r="C1246" i="6"/>
  <c r="E1246" i="6" s="1"/>
  <c r="G1261" i="6"/>
  <c r="C1115" i="6"/>
  <c r="E1115" i="6" s="1"/>
  <c r="C1148" i="6"/>
  <c r="E1148" i="6" s="1"/>
  <c r="F1148" i="6" s="1"/>
  <c r="C1156" i="6"/>
  <c r="E1156" i="6" s="1"/>
  <c r="C1167" i="6"/>
  <c r="E1167" i="6" s="1"/>
  <c r="C1191" i="6"/>
  <c r="E1191" i="6" s="1"/>
  <c r="F1191" i="6" s="1"/>
  <c r="G1174" i="6"/>
  <c r="C1132" i="6"/>
  <c r="E1132" i="6" s="1"/>
  <c r="C1192" i="6"/>
  <c r="E1192" i="6" s="1"/>
  <c r="F1192" i="6" s="1"/>
  <c r="C1149" i="6"/>
  <c r="E1149" i="6" s="1"/>
  <c r="C1158" i="6"/>
  <c r="E1158" i="6" s="1"/>
  <c r="C1201" i="6"/>
  <c r="E1201" i="6" s="1"/>
  <c r="F1201" i="6" s="1"/>
  <c r="G1125" i="6"/>
  <c r="C1185" i="6"/>
  <c r="E1185" i="6" s="1"/>
  <c r="F1185" i="6" s="1"/>
  <c r="C1150" i="6"/>
  <c r="E1150" i="6" s="1"/>
  <c r="C1126" i="6"/>
  <c r="E1126" i="6" s="1"/>
  <c r="C1202" i="6"/>
  <c r="E1202" i="6" s="1"/>
  <c r="F1110" i="6"/>
  <c r="C1134" i="6"/>
  <c r="E1134" i="6" s="1"/>
  <c r="C1186" i="6"/>
  <c r="E1186" i="6" s="1"/>
  <c r="F1186" i="6" s="1"/>
  <c r="C1127" i="6"/>
  <c r="E1127" i="6" s="1"/>
  <c r="F1127" i="6" s="1"/>
  <c r="C1103" i="6"/>
  <c r="E1103" i="6" s="1"/>
  <c r="F1103" i="6" s="1"/>
  <c r="G1111" i="6"/>
  <c r="C1119" i="6"/>
  <c r="E1119" i="6" s="1"/>
  <c r="F1119" i="6" s="1"/>
  <c r="C1179" i="6"/>
  <c r="E1179" i="6" s="1"/>
  <c r="C1187" i="6"/>
  <c r="E1187" i="6" s="1"/>
  <c r="F1187" i="6" s="1"/>
  <c r="C1144" i="6"/>
  <c r="E1144" i="6" s="1"/>
  <c r="F1144" i="6" s="1"/>
  <c r="G1227" i="6"/>
  <c r="C1212" i="6"/>
  <c r="E1212" i="6" s="1"/>
  <c r="F1212" i="6" s="1"/>
  <c r="C1104" i="6"/>
  <c r="E1104" i="6" s="1"/>
  <c r="C1220" i="6"/>
  <c r="E1220" i="6" s="1"/>
  <c r="C1145" i="6"/>
  <c r="E1145" i="6" s="1"/>
  <c r="C1180" i="6"/>
  <c r="E1180" i="6" s="1"/>
  <c r="C1196" i="6"/>
  <c r="E1196" i="6" s="1"/>
  <c r="F1196" i="6" s="1"/>
  <c r="C1204" i="6"/>
  <c r="E1204" i="6" s="1"/>
  <c r="F1204" i="6" s="1"/>
  <c r="C1105" i="6"/>
  <c r="E1105" i="6" s="1"/>
  <c r="F1105" i="6" s="1"/>
  <c r="C1113" i="6"/>
  <c r="E1113" i="6" s="1"/>
  <c r="F1113" i="6" s="1"/>
  <c r="C1197" i="6"/>
  <c r="E1197" i="6" s="1"/>
  <c r="C1098" i="6"/>
  <c r="E1098" i="6" s="1"/>
  <c r="C1129" i="6"/>
  <c r="E1129" i="6" s="1"/>
  <c r="F1129" i="6" s="1"/>
  <c r="C1213" i="6"/>
  <c r="E1213" i="6" s="1"/>
  <c r="G1221" i="6"/>
  <c r="C1122" i="6"/>
  <c r="E1122" i="6" s="1"/>
  <c r="F1122" i="6" s="1"/>
  <c r="C1164" i="6"/>
  <c r="E1164" i="6" s="1"/>
  <c r="F1164" i="6" s="1"/>
  <c r="C1181" i="6"/>
  <c r="E1181" i="6" s="1"/>
  <c r="F1181" i="6" s="1"/>
  <c r="G1189" i="6"/>
  <c r="C1114" i="6"/>
  <c r="E1114" i="6" s="1"/>
  <c r="F1114" i="6" s="1"/>
  <c r="C1106" i="6"/>
  <c r="E1106" i="6" s="1"/>
  <c r="F1106" i="6" s="1"/>
  <c r="C1130" i="6"/>
  <c r="E1130" i="6" s="1"/>
  <c r="C1166" i="6"/>
  <c r="E1166" i="6" s="1"/>
  <c r="C1003" i="6"/>
  <c r="E1003" i="6" s="1"/>
  <c r="F1003" i="6" s="1"/>
  <c r="C1067" i="6"/>
  <c r="E1067" i="6" s="1"/>
  <c r="F1067" i="6" s="1"/>
  <c r="C1082" i="6"/>
  <c r="E1082" i="6" s="1"/>
  <c r="C1091" i="6"/>
  <c r="E1091" i="6" s="1"/>
  <c r="C964" i="6"/>
  <c r="E964" i="6" s="1"/>
  <c r="C1020" i="6"/>
  <c r="E1020" i="6" s="1"/>
  <c r="F1020" i="6" s="1"/>
  <c r="C1075" i="6"/>
  <c r="E1075" i="6" s="1"/>
  <c r="F1075" i="6" s="1"/>
  <c r="F972" i="6"/>
  <c r="G1011" i="6"/>
  <c r="C1068" i="6"/>
  <c r="E1068" i="6" s="1"/>
  <c r="F1068" i="6" s="1"/>
  <c r="C1076" i="6"/>
  <c r="E1076" i="6" s="1"/>
  <c r="F1076" i="6" s="1"/>
  <c r="C1084" i="6"/>
  <c r="E1084" i="6" s="1"/>
  <c r="C1013" i="6"/>
  <c r="E1013" i="6" s="1"/>
  <c r="C958" i="6"/>
  <c r="E958" i="6" s="1"/>
  <c r="C982" i="6"/>
  <c r="E982" i="6" s="1"/>
  <c r="F982" i="6" s="1"/>
  <c r="C998" i="6"/>
  <c r="E998" i="6" s="1"/>
  <c r="F998" i="6" s="1"/>
  <c r="C1047" i="6"/>
  <c r="E1047" i="6" s="1"/>
  <c r="F1047" i="6" s="1"/>
  <c r="C1085" i="6"/>
  <c r="E1085" i="6" s="1"/>
  <c r="F1085" i="6" s="1"/>
  <c r="C960" i="6"/>
  <c r="E960" i="6" s="1"/>
  <c r="C983" i="6"/>
  <c r="E983" i="6" s="1"/>
  <c r="C1071" i="6"/>
  <c r="E1071" i="6" s="1"/>
  <c r="F1071" i="6" s="1"/>
  <c r="C1015" i="6"/>
  <c r="E1015" i="6" s="1"/>
  <c r="C1078" i="6"/>
  <c r="E1078" i="6" s="1"/>
  <c r="F1078" i="6" s="1"/>
  <c r="G1071" i="6"/>
  <c r="C976" i="6"/>
  <c r="E976" i="6" s="1"/>
  <c r="F976" i="6" s="1"/>
  <c r="C1048" i="6"/>
  <c r="E1048" i="6" s="1"/>
  <c r="F1048" i="6" s="1"/>
  <c r="C1087" i="6"/>
  <c r="E1087" i="6" s="1"/>
  <c r="C1000" i="6"/>
  <c r="E1000" i="6" s="1"/>
  <c r="C1008" i="6"/>
  <c r="E1008" i="6" s="1"/>
  <c r="F1008" i="6" s="1"/>
  <c r="C1034" i="6"/>
  <c r="E1034" i="6" s="1"/>
  <c r="C962" i="6"/>
  <c r="E962" i="6" s="1"/>
  <c r="C977" i="6"/>
  <c r="E977" i="6" s="1"/>
  <c r="F977" i="6" s="1"/>
  <c r="C985" i="6"/>
  <c r="E985" i="6" s="1"/>
  <c r="G1000" i="6"/>
  <c r="C1042" i="6"/>
  <c r="E1042" i="6" s="1"/>
  <c r="C1050" i="6"/>
  <c r="E1050" i="6" s="1"/>
  <c r="F1050" i="6" s="1"/>
  <c r="C1058" i="6"/>
  <c r="E1058" i="6" s="1"/>
  <c r="F1058" i="6" s="1"/>
  <c r="C1065" i="6"/>
  <c r="E1065" i="6" s="1"/>
  <c r="C1073" i="6"/>
  <c r="E1073" i="6" s="1"/>
  <c r="G1025" i="6"/>
  <c r="C978" i="6"/>
  <c r="E978" i="6" s="1"/>
  <c r="F978" i="6" s="1"/>
  <c r="C1018" i="6"/>
  <c r="E1018" i="6" s="1"/>
  <c r="F1018" i="6" s="1"/>
  <c r="C1059" i="6"/>
  <c r="E1059" i="6" s="1"/>
  <c r="F1059" i="6" s="1"/>
  <c r="C1081" i="6"/>
  <c r="E1081" i="6" s="1"/>
  <c r="F1081" i="6" s="1"/>
  <c r="C1019" i="6"/>
  <c r="E1019" i="6" s="1"/>
  <c r="C1052" i="6"/>
  <c r="E1052" i="6" s="1"/>
  <c r="F1052" i="6" s="1"/>
  <c r="G825" i="6"/>
  <c r="C834" i="6"/>
  <c r="E834" i="6" s="1"/>
  <c r="C870" i="6"/>
  <c r="E870" i="6" s="1"/>
  <c r="F870" i="6" s="1"/>
  <c r="G877" i="6"/>
  <c r="C909" i="6"/>
  <c r="E909" i="6" s="1"/>
  <c r="F909" i="6" s="1"/>
  <c r="G916" i="6"/>
  <c r="C878" i="6"/>
  <c r="E878" i="6" s="1"/>
  <c r="F878" i="6" s="1"/>
  <c r="C894" i="6"/>
  <c r="E894" i="6" s="1"/>
  <c r="F894" i="6" s="1"/>
  <c r="C942" i="6"/>
  <c r="E942" i="6" s="1"/>
  <c r="C871" i="6"/>
  <c r="E871" i="6" s="1"/>
  <c r="C918" i="6"/>
  <c r="E918" i="6" s="1"/>
  <c r="F918" i="6" s="1"/>
  <c r="C926" i="6"/>
  <c r="E926" i="6" s="1"/>
  <c r="F926" i="6" s="1"/>
  <c r="F820" i="6"/>
  <c r="C935" i="6"/>
  <c r="E935" i="6" s="1"/>
  <c r="C903" i="6"/>
  <c r="E903" i="6" s="1"/>
  <c r="F903" i="6" s="1"/>
  <c r="G820" i="6"/>
  <c r="C872" i="6"/>
  <c r="E872" i="6" s="1"/>
  <c r="C888" i="6"/>
  <c r="E888" i="6" s="1"/>
  <c r="F888" i="6" s="1"/>
  <c r="C919" i="6"/>
  <c r="E919" i="6" s="1"/>
  <c r="F919" i="6" s="1"/>
  <c r="C846" i="6"/>
  <c r="E846" i="6" s="1"/>
  <c r="G864" i="6"/>
  <c r="G872" i="6"/>
  <c r="G888" i="6"/>
  <c r="G919" i="6"/>
  <c r="C952" i="6"/>
  <c r="E952" i="6" s="1"/>
  <c r="F952" i="6" s="1"/>
  <c r="C896" i="6"/>
  <c r="E896" i="6" s="1"/>
  <c r="G944" i="6"/>
  <c r="C881" i="6"/>
  <c r="E881" i="6" s="1"/>
  <c r="C912" i="6"/>
  <c r="E912" i="6" s="1"/>
  <c r="F912" i="6" s="1"/>
  <c r="C937" i="6"/>
  <c r="E937" i="6" s="1"/>
  <c r="C838" i="6"/>
  <c r="E838" i="6" s="1"/>
  <c r="F838" i="6" s="1"/>
  <c r="C953" i="6"/>
  <c r="E953" i="6" s="1"/>
  <c r="C830" i="6"/>
  <c r="E830" i="6" s="1"/>
  <c r="F830" i="6" s="1"/>
  <c r="C823" i="6"/>
  <c r="E823" i="6" s="1"/>
  <c r="F823" i="6" s="1"/>
  <c r="C839" i="6"/>
  <c r="E839" i="6" s="1"/>
  <c r="C867" i="6"/>
  <c r="E867" i="6" s="1"/>
  <c r="C930" i="6"/>
  <c r="E930" i="6" s="1"/>
  <c r="F930" i="6" s="1"/>
  <c r="C890" i="6"/>
  <c r="E890" i="6" s="1"/>
  <c r="F890" i="6" s="1"/>
  <c r="C906" i="6"/>
  <c r="E906" i="6" s="1"/>
  <c r="F906" i="6" s="1"/>
  <c r="C921" i="6"/>
  <c r="E921" i="6" s="1"/>
  <c r="C946" i="6"/>
  <c r="E946" i="6" s="1"/>
  <c r="G830" i="6"/>
  <c r="G954" i="6"/>
  <c r="G839" i="6"/>
  <c r="C848" i="6"/>
  <c r="E848" i="6" s="1"/>
  <c r="F848" i="6" s="1"/>
  <c r="G856" i="6"/>
  <c r="C898" i="6"/>
  <c r="E898" i="6" s="1"/>
  <c r="C868" i="6"/>
  <c r="E868" i="6" s="1"/>
  <c r="C883" i="6"/>
  <c r="E883" i="6" s="1"/>
  <c r="C914" i="6"/>
  <c r="E914" i="6" s="1"/>
  <c r="C939" i="6"/>
  <c r="E939" i="6" s="1"/>
  <c r="F939" i="6" s="1"/>
  <c r="C832" i="6"/>
  <c r="E832" i="6" s="1"/>
  <c r="C849" i="6"/>
  <c r="E849" i="6" s="1"/>
  <c r="F849" i="6" s="1"/>
  <c r="C869" i="6"/>
  <c r="E869" i="6" s="1"/>
  <c r="C876" i="6"/>
  <c r="E876" i="6" s="1"/>
  <c r="F876" i="6" s="1"/>
  <c r="C899" i="6"/>
  <c r="E899" i="6" s="1"/>
  <c r="F899" i="6" s="1"/>
  <c r="C915" i="6"/>
  <c r="E915" i="6" s="1"/>
  <c r="C932" i="6"/>
  <c r="E932" i="6" s="1"/>
  <c r="G876" i="6"/>
  <c r="C884" i="6"/>
  <c r="E884" i="6" s="1"/>
  <c r="F884" i="6" s="1"/>
  <c r="C711" i="6"/>
  <c r="E711" i="6" s="1"/>
  <c r="F711" i="6" s="1"/>
  <c r="C784" i="6"/>
  <c r="E784" i="6" s="1"/>
  <c r="F784" i="6" s="1"/>
  <c r="C768" i="6"/>
  <c r="E768" i="6" s="1"/>
  <c r="G736" i="6"/>
  <c r="C793" i="6"/>
  <c r="E793" i="6" s="1"/>
  <c r="F793" i="6" s="1"/>
  <c r="C696" i="6"/>
  <c r="E696" i="6" s="1"/>
  <c r="C810" i="6"/>
  <c r="E810" i="6" s="1"/>
  <c r="C819" i="6"/>
  <c r="E819" i="6" s="1"/>
  <c r="F819" i="6" s="1"/>
  <c r="C704" i="6"/>
  <c r="E704" i="6" s="1"/>
  <c r="C777" i="6"/>
  <c r="E777" i="6" s="1"/>
  <c r="C769" i="6"/>
  <c r="E769" i="6" s="1"/>
  <c r="C697" i="6"/>
  <c r="E697" i="6" s="1"/>
  <c r="C714" i="6"/>
  <c r="E714" i="6" s="1"/>
  <c r="C724" i="6"/>
  <c r="E724" i="6" s="1"/>
  <c r="C747" i="6"/>
  <c r="E747" i="6" s="1"/>
  <c r="F747" i="6" s="1"/>
  <c r="C691" i="6"/>
  <c r="E691" i="6" s="1"/>
  <c r="F691" i="6" s="1"/>
  <c r="C698" i="6"/>
  <c r="E698" i="6" s="1"/>
  <c r="F698" i="6" s="1"/>
  <c r="C706" i="6"/>
  <c r="E706" i="6" s="1"/>
  <c r="C757" i="6"/>
  <c r="E757" i="6" s="1"/>
  <c r="C796" i="6"/>
  <c r="E796" i="6" s="1"/>
  <c r="C804" i="6"/>
  <c r="E804" i="6" s="1"/>
  <c r="G724" i="6"/>
  <c r="G747" i="6"/>
  <c r="C764" i="6"/>
  <c r="E764" i="6" s="1"/>
  <c r="F764" i="6" s="1"/>
  <c r="C692" i="6"/>
  <c r="E692" i="6" s="1"/>
  <c r="C772" i="6"/>
  <c r="E772" i="6" s="1"/>
  <c r="F772" i="6" s="1"/>
  <c r="C685" i="6"/>
  <c r="E685" i="6" s="1"/>
  <c r="F685" i="6" s="1"/>
  <c r="G814" i="6"/>
  <c r="F699" i="6"/>
  <c r="F758" i="6"/>
  <c r="C750" i="6"/>
  <c r="E750" i="6" s="1"/>
  <c r="F750" i="6" s="1"/>
  <c r="C759" i="6"/>
  <c r="E759" i="6" s="1"/>
  <c r="C799" i="6"/>
  <c r="E799" i="6" s="1"/>
  <c r="C807" i="6"/>
  <c r="E807" i="6" s="1"/>
  <c r="F807" i="6" s="1"/>
  <c r="G815" i="6"/>
  <c r="C709" i="6"/>
  <c r="E709" i="6" s="1"/>
  <c r="F709" i="6" s="1"/>
  <c r="C742" i="6"/>
  <c r="E742" i="6" s="1"/>
  <c r="C808" i="6"/>
  <c r="E808" i="6" s="1"/>
  <c r="F808" i="6" s="1"/>
  <c r="C719" i="6"/>
  <c r="E719" i="6" s="1"/>
  <c r="G742" i="6"/>
  <c r="C743" i="6"/>
  <c r="E743" i="6" s="1"/>
  <c r="G808" i="6"/>
  <c r="C792" i="6"/>
  <c r="E792" i="6" s="1"/>
  <c r="C552" i="6"/>
  <c r="E552" i="6" s="1"/>
  <c r="C579" i="6"/>
  <c r="E579" i="6" s="1"/>
  <c r="C596" i="6"/>
  <c r="E596" i="6" s="1"/>
  <c r="F596" i="6" s="1"/>
  <c r="C611" i="6"/>
  <c r="E611" i="6" s="1"/>
  <c r="C619" i="6"/>
  <c r="E619" i="6" s="1"/>
  <c r="C562" i="6"/>
  <c r="E562" i="6" s="1"/>
  <c r="C627" i="6"/>
  <c r="E627" i="6" s="1"/>
  <c r="C651" i="6"/>
  <c r="E651" i="6" s="1"/>
  <c r="G643" i="6"/>
  <c r="G635" i="6"/>
  <c r="C644" i="6"/>
  <c r="E644" i="6" s="1"/>
  <c r="F644" i="6" s="1"/>
  <c r="C666" i="6"/>
  <c r="E666" i="6" s="1"/>
  <c r="F666" i="6" s="1"/>
  <c r="C563" i="6"/>
  <c r="E563" i="6" s="1"/>
  <c r="C572" i="6"/>
  <c r="E572" i="6" s="1"/>
  <c r="F572" i="6" s="1"/>
  <c r="C604" i="6"/>
  <c r="E604" i="6" s="1"/>
  <c r="F604" i="6" s="1"/>
  <c r="C660" i="6"/>
  <c r="E660" i="6" s="1"/>
  <c r="F660" i="6" s="1"/>
  <c r="C564" i="6"/>
  <c r="E564" i="6" s="1"/>
  <c r="F564" i="6" s="1"/>
  <c r="C667" i="6"/>
  <c r="E667" i="6" s="1"/>
  <c r="F667" i="6" s="1"/>
  <c r="C573" i="6"/>
  <c r="E573" i="6" s="1"/>
  <c r="F573" i="6" s="1"/>
  <c r="C661" i="6"/>
  <c r="E661" i="6" s="1"/>
  <c r="F661" i="6" s="1"/>
  <c r="C565" i="6"/>
  <c r="E565" i="6" s="1"/>
  <c r="C606" i="6"/>
  <c r="E606" i="6" s="1"/>
  <c r="C621" i="6"/>
  <c r="E621" i="6" s="1"/>
  <c r="F621" i="6" s="1"/>
  <c r="C629" i="6"/>
  <c r="E629" i="6" s="1"/>
  <c r="C675" i="6"/>
  <c r="E675" i="6" s="1"/>
  <c r="F675" i="6" s="1"/>
  <c r="C555" i="6"/>
  <c r="E555" i="6" s="1"/>
  <c r="F555" i="6" s="1"/>
  <c r="C654" i="6"/>
  <c r="E654" i="6" s="1"/>
  <c r="C662" i="6"/>
  <c r="E662" i="6" s="1"/>
  <c r="F662" i="6" s="1"/>
  <c r="G668" i="6"/>
  <c r="G574" i="6"/>
  <c r="G582" i="6"/>
  <c r="G607" i="6"/>
  <c r="C615" i="6"/>
  <c r="E615" i="6" s="1"/>
  <c r="F677" i="6"/>
  <c r="C568" i="6"/>
  <c r="E568" i="6" s="1"/>
  <c r="F568" i="6" s="1"/>
  <c r="C593" i="6"/>
  <c r="E593" i="6" s="1"/>
  <c r="C631" i="6"/>
  <c r="E631" i="6" s="1"/>
  <c r="C670" i="6"/>
  <c r="E670" i="6" s="1"/>
  <c r="C600" i="6"/>
  <c r="E600" i="6" s="1"/>
  <c r="C616" i="6"/>
  <c r="E616" i="6" s="1"/>
  <c r="F616" i="6" s="1"/>
  <c r="C678" i="6"/>
  <c r="E678" i="6" s="1"/>
  <c r="F678" i="6" s="1"/>
  <c r="C576" i="6"/>
  <c r="E576" i="6" s="1"/>
  <c r="F576" i="6" s="1"/>
  <c r="C624" i="6"/>
  <c r="E624" i="6" s="1"/>
  <c r="F624" i="6" s="1"/>
  <c r="C632" i="6"/>
  <c r="E632" i="6" s="1"/>
  <c r="C641" i="6"/>
  <c r="E641" i="6" s="1"/>
  <c r="G670" i="6"/>
  <c r="C585" i="6"/>
  <c r="E585" i="6" s="1"/>
  <c r="G648" i="6"/>
  <c r="G678" i="6"/>
  <c r="C671" i="6"/>
  <c r="E671" i="6" s="1"/>
  <c r="F671" i="6" s="1"/>
  <c r="C618" i="6"/>
  <c r="E618" i="6" s="1"/>
  <c r="C633" i="6"/>
  <c r="E633" i="6" s="1"/>
  <c r="C642" i="6"/>
  <c r="E642" i="6" s="1"/>
  <c r="F642" i="6" s="1"/>
  <c r="G560" i="6"/>
  <c r="C626" i="6"/>
  <c r="E626" i="6" s="1"/>
  <c r="F626" i="6" s="1"/>
  <c r="C658" i="6"/>
  <c r="E658" i="6" s="1"/>
  <c r="C474" i="6"/>
  <c r="E474" i="6" s="1"/>
  <c r="F474" i="6" s="1"/>
  <c r="C418" i="6"/>
  <c r="E418" i="6" s="1"/>
  <c r="C440" i="6"/>
  <c r="E440" i="6" s="1"/>
  <c r="C497" i="6"/>
  <c r="E497" i="6" s="1"/>
  <c r="F497" i="6" s="1"/>
  <c r="C504" i="6"/>
  <c r="E504" i="6" s="1"/>
  <c r="F504" i="6" s="1"/>
  <c r="C482" i="6"/>
  <c r="E482" i="6" s="1"/>
  <c r="C544" i="6"/>
  <c r="E544" i="6" s="1"/>
  <c r="C483" i="6"/>
  <c r="E483" i="6" s="1"/>
  <c r="C459" i="6"/>
  <c r="E459" i="6" s="1"/>
  <c r="F491" i="6"/>
  <c r="C537" i="6"/>
  <c r="E537" i="6" s="1"/>
  <c r="F537" i="6" s="1"/>
  <c r="C427" i="6"/>
  <c r="E427" i="6" s="1"/>
  <c r="F427" i="6" s="1"/>
  <c r="C435" i="6"/>
  <c r="E435" i="6" s="1"/>
  <c r="C506" i="6"/>
  <c r="E506" i="6" s="1"/>
  <c r="C546" i="6"/>
  <c r="E546" i="6" s="1"/>
  <c r="F546" i="6" s="1"/>
  <c r="C492" i="6"/>
  <c r="E492" i="6" s="1"/>
  <c r="F492" i="6" s="1"/>
  <c r="C538" i="6"/>
  <c r="E538" i="6" s="1"/>
  <c r="C428" i="6"/>
  <c r="E428" i="6" s="1"/>
  <c r="F428" i="6" s="1"/>
  <c r="C414" i="6"/>
  <c r="E414" i="6" s="1"/>
  <c r="F414" i="6" s="1"/>
  <c r="C452" i="6"/>
  <c r="E452" i="6" s="1"/>
  <c r="C539" i="6"/>
  <c r="E539" i="6" s="1"/>
  <c r="F539" i="6" s="1"/>
  <c r="C421" i="6"/>
  <c r="E421" i="6" s="1"/>
  <c r="F421" i="6" s="1"/>
  <c r="C500" i="6"/>
  <c r="E500" i="6" s="1"/>
  <c r="C515" i="6"/>
  <c r="E515" i="6" s="1"/>
  <c r="F515" i="6" s="1"/>
  <c r="C444" i="6"/>
  <c r="E444" i="6" s="1"/>
  <c r="F444" i="6" s="1"/>
  <c r="G452" i="6"/>
  <c r="C470" i="6"/>
  <c r="E470" i="6" s="1"/>
  <c r="G414" i="6"/>
  <c r="C422" i="6"/>
  <c r="E422" i="6" s="1"/>
  <c r="C486" i="6"/>
  <c r="E486" i="6" s="1"/>
  <c r="G493" i="6"/>
  <c r="C501" i="6"/>
  <c r="E501" i="6" s="1"/>
  <c r="C532" i="6"/>
  <c r="E532" i="6" s="1"/>
  <c r="G429" i="6"/>
  <c r="F524" i="6"/>
  <c r="C471" i="6"/>
  <c r="E471" i="6" s="1"/>
  <c r="F471" i="6" s="1"/>
  <c r="C479" i="6"/>
  <c r="E479" i="6" s="1"/>
  <c r="C509" i="6"/>
  <c r="E509" i="6" s="1"/>
  <c r="G479" i="6"/>
  <c r="C525" i="6"/>
  <c r="E525" i="6" s="1"/>
  <c r="C431" i="6"/>
  <c r="E431" i="6" s="1"/>
  <c r="F431" i="6" s="1"/>
  <c r="C495" i="6"/>
  <c r="E495" i="6" s="1"/>
  <c r="C517" i="6"/>
  <c r="E517" i="6" s="1"/>
  <c r="C447" i="6"/>
  <c r="E447" i="6" s="1"/>
  <c r="C464" i="6"/>
  <c r="E464" i="6" s="1"/>
  <c r="C510" i="6"/>
  <c r="E510" i="6" s="1"/>
  <c r="F510" i="6" s="1"/>
  <c r="C534" i="6"/>
  <c r="E534" i="6" s="1"/>
  <c r="F534" i="6" s="1"/>
  <c r="C473" i="6"/>
  <c r="E473" i="6" s="1"/>
  <c r="C496" i="6"/>
  <c r="E496" i="6" s="1"/>
  <c r="F496" i="6" s="1"/>
  <c r="C503" i="6"/>
  <c r="E503" i="6" s="1"/>
  <c r="C518" i="6"/>
  <c r="E518" i="6" s="1"/>
  <c r="F518" i="6" s="1"/>
  <c r="G542" i="6"/>
  <c r="G417" i="6"/>
  <c r="C465" i="6"/>
  <c r="E465" i="6" s="1"/>
  <c r="F465" i="6" s="1"/>
  <c r="C527" i="6"/>
  <c r="E527" i="6" s="1"/>
  <c r="F527" i="6" s="1"/>
  <c r="C378" i="6"/>
  <c r="E378" i="6" s="1"/>
  <c r="F378" i="6" s="1"/>
  <c r="C320" i="6"/>
  <c r="E320" i="6" s="1"/>
  <c r="G337" i="6"/>
  <c r="C346" i="6"/>
  <c r="E346" i="6" s="1"/>
  <c r="F346" i="6" s="1"/>
  <c r="C395" i="6"/>
  <c r="E395" i="6" s="1"/>
  <c r="F395" i="6" s="1"/>
  <c r="C403" i="6"/>
  <c r="E403" i="6" s="1"/>
  <c r="F403" i="6" s="1"/>
  <c r="C319" i="6"/>
  <c r="E319" i="6" s="1"/>
  <c r="C288" i="6"/>
  <c r="E288" i="6" s="1"/>
  <c r="G310" i="6"/>
  <c r="F311" i="6"/>
  <c r="C404" i="6"/>
  <c r="E404" i="6" s="1"/>
  <c r="C279" i="6"/>
  <c r="E279" i="6" s="1"/>
  <c r="F279" i="6" s="1"/>
  <c r="C295" i="6"/>
  <c r="E295" i="6" s="1"/>
  <c r="F295" i="6" s="1"/>
  <c r="G311" i="6"/>
  <c r="C331" i="6"/>
  <c r="E331" i="6" s="1"/>
  <c r="C312" i="6"/>
  <c r="E312" i="6" s="1"/>
  <c r="F312" i="6" s="1"/>
  <c r="C355" i="6"/>
  <c r="E355" i="6" s="1"/>
  <c r="F355" i="6" s="1"/>
  <c r="C364" i="6"/>
  <c r="E364" i="6" s="1"/>
  <c r="C304" i="6"/>
  <c r="E304" i="6" s="1"/>
  <c r="C348" i="6"/>
  <c r="E348" i="6" s="1"/>
  <c r="C380" i="6"/>
  <c r="E380" i="6" s="1"/>
  <c r="F380" i="6" s="1"/>
  <c r="C282" i="6"/>
  <c r="E282" i="6" s="1"/>
  <c r="F282" i="6" s="1"/>
  <c r="C332" i="6"/>
  <c r="E332" i="6" s="1"/>
  <c r="F332" i="6" s="1"/>
  <c r="C340" i="6"/>
  <c r="E340" i="6" s="1"/>
  <c r="G388" i="6"/>
  <c r="C283" i="6"/>
  <c r="E283" i="6" s="1"/>
  <c r="C341" i="6"/>
  <c r="E341" i="6" s="1"/>
  <c r="C290" i="6"/>
  <c r="E290" i="6" s="1"/>
  <c r="C333" i="6"/>
  <c r="E333" i="6" s="1"/>
  <c r="F333" i="6" s="1"/>
  <c r="C381" i="6"/>
  <c r="E381" i="6" s="1"/>
  <c r="C284" i="6"/>
  <c r="E284" i="6" s="1"/>
  <c r="C291" i="6"/>
  <c r="E291" i="6" s="1"/>
  <c r="F291" i="6" s="1"/>
  <c r="C342" i="6"/>
  <c r="E342" i="6" s="1"/>
  <c r="F342" i="6" s="1"/>
  <c r="C399" i="6"/>
  <c r="E399" i="6" s="1"/>
  <c r="F399" i="6" s="1"/>
  <c r="C307" i="6"/>
  <c r="E307" i="6" s="1"/>
  <c r="F307" i="6" s="1"/>
  <c r="C350" i="6"/>
  <c r="E350" i="6" s="1"/>
  <c r="F350" i="6" s="1"/>
  <c r="G367" i="6"/>
  <c r="G375" i="6"/>
  <c r="C408" i="6"/>
  <c r="E408" i="6" s="1"/>
  <c r="C359" i="6"/>
  <c r="E359" i="6" s="1"/>
  <c r="F359" i="6" s="1"/>
  <c r="C383" i="6"/>
  <c r="E383" i="6" s="1"/>
  <c r="C316" i="6"/>
  <c r="E316" i="6" s="1"/>
  <c r="C376" i="6"/>
  <c r="E376" i="6" s="1"/>
  <c r="C400" i="6"/>
  <c r="E400" i="6" s="1"/>
  <c r="F400" i="6" s="1"/>
  <c r="C300" i="6"/>
  <c r="E300" i="6" s="1"/>
  <c r="F300" i="6" s="1"/>
  <c r="C308" i="6"/>
  <c r="E308" i="6" s="1"/>
  <c r="C327" i="6"/>
  <c r="E327" i="6" s="1"/>
  <c r="C335" i="6"/>
  <c r="E335" i="6" s="1"/>
  <c r="C277" i="6"/>
  <c r="E277" i="6" s="1"/>
  <c r="C292" i="6"/>
  <c r="E292" i="6" s="1"/>
  <c r="F292" i="6" s="1"/>
  <c r="C317" i="6"/>
  <c r="E317" i="6" s="1"/>
  <c r="C344" i="6"/>
  <c r="E344" i="6" s="1"/>
  <c r="F344" i="6" s="1"/>
  <c r="C351" i="6"/>
  <c r="E351" i="6" s="1"/>
  <c r="C369" i="6"/>
  <c r="E369" i="6" s="1"/>
  <c r="F369" i="6" s="1"/>
  <c r="C336" i="6"/>
  <c r="E336" i="6" s="1"/>
  <c r="F336" i="6" s="1"/>
  <c r="G369" i="6"/>
  <c r="C377" i="6"/>
  <c r="E377" i="6" s="1"/>
  <c r="F377" i="6" s="1"/>
  <c r="C192" i="6"/>
  <c r="E192" i="6" s="1"/>
  <c r="G199" i="6"/>
  <c r="C208" i="6"/>
  <c r="E208" i="6" s="1"/>
  <c r="F208" i="6" s="1"/>
  <c r="C248" i="6"/>
  <c r="E248" i="6" s="1"/>
  <c r="F176" i="6"/>
  <c r="G231" i="6"/>
  <c r="C185" i="6"/>
  <c r="E185" i="6" s="1"/>
  <c r="C217" i="6"/>
  <c r="E217" i="6" s="1"/>
  <c r="C161" i="6"/>
  <c r="E161" i="6" s="1"/>
  <c r="C225" i="6"/>
  <c r="E225" i="6" s="1"/>
  <c r="F225" i="6" s="1"/>
  <c r="C232" i="6"/>
  <c r="E232" i="6" s="1"/>
  <c r="F232" i="6" s="1"/>
  <c r="C249" i="6"/>
  <c r="E249" i="6" s="1"/>
  <c r="F249" i="6" s="1"/>
  <c r="C264" i="6"/>
  <c r="E264" i="6" s="1"/>
  <c r="F264" i="6" s="1"/>
  <c r="G193" i="6"/>
  <c r="C194" i="6"/>
  <c r="E194" i="6" s="1"/>
  <c r="F194" i="6" s="1"/>
  <c r="C226" i="6"/>
  <c r="E226" i="6" s="1"/>
  <c r="F170" i="6"/>
  <c r="C242" i="6"/>
  <c r="E242" i="6" s="1"/>
  <c r="F242" i="6" s="1"/>
  <c r="G162" i="6"/>
  <c r="C187" i="6"/>
  <c r="E187" i="6" s="1"/>
  <c r="C195" i="6"/>
  <c r="E195" i="6" s="1"/>
  <c r="F195" i="6" s="1"/>
  <c r="C219" i="6"/>
  <c r="E219" i="6" s="1"/>
  <c r="F219" i="6" s="1"/>
  <c r="C227" i="6"/>
  <c r="E227" i="6" s="1"/>
  <c r="C258" i="6"/>
  <c r="E258" i="6" s="1"/>
  <c r="C147" i="6"/>
  <c r="E147" i="6" s="1"/>
  <c r="F147" i="6" s="1"/>
  <c r="G155" i="6"/>
  <c r="G187" i="6"/>
  <c r="G195" i="6"/>
  <c r="G219" i="6"/>
  <c r="G227" i="6"/>
  <c r="G258" i="6"/>
  <c r="C196" i="6"/>
  <c r="E196" i="6" s="1"/>
  <c r="C228" i="6"/>
  <c r="E228" i="6" s="1"/>
  <c r="F228" i="6" s="1"/>
  <c r="C259" i="6"/>
  <c r="E259" i="6" s="1"/>
  <c r="G274" i="6"/>
  <c r="C141" i="6"/>
  <c r="E141" i="6" s="1"/>
  <c r="F141" i="6" s="1"/>
  <c r="C204" i="6"/>
  <c r="E204" i="6" s="1"/>
  <c r="F204" i="6" s="1"/>
  <c r="C275" i="6"/>
  <c r="E275" i="6" s="1"/>
  <c r="C149" i="6"/>
  <c r="E149" i="6" s="1"/>
  <c r="G164" i="6"/>
  <c r="G172" i="6"/>
  <c r="C189" i="6"/>
  <c r="E189" i="6" s="1"/>
  <c r="C197" i="6"/>
  <c r="E197" i="6" s="1"/>
  <c r="F197" i="6" s="1"/>
  <c r="C260" i="6"/>
  <c r="E260" i="6" s="1"/>
  <c r="C173" i="6"/>
  <c r="E173" i="6" s="1"/>
  <c r="F173" i="6" s="1"/>
  <c r="C236" i="6"/>
  <c r="E236" i="6" s="1"/>
  <c r="F236" i="6" s="1"/>
  <c r="C268" i="6"/>
  <c r="E268" i="6" s="1"/>
  <c r="C166" i="6"/>
  <c r="E166" i="6" s="1"/>
  <c r="C198" i="6"/>
  <c r="E198" i="6" s="1"/>
  <c r="F198" i="6" s="1"/>
  <c r="G237" i="6"/>
  <c r="G269" i="6"/>
  <c r="C152" i="6"/>
  <c r="E152" i="6" s="1"/>
  <c r="C223" i="6"/>
  <c r="E223" i="6" s="1"/>
  <c r="F223" i="6" s="1"/>
  <c r="G9" i="6"/>
  <c r="C122" i="6"/>
  <c r="E122" i="6" s="1"/>
  <c r="F122" i="6" s="1"/>
  <c r="C137" i="6"/>
  <c r="E137" i="6" s="1"/>
  <c r="F137" i="6" s="1"/>
  <c r="C19" i="6"/>
  <c r="E19" i="6" s="1"/>
  <c r="F19" i="6" s="1"/>
  <c r="C51" i="6"/>
  <c r="E51" i="6" s="1"/>
  <c r="F51" i="6" s="1"/>
  <c r="F67" i="6"/>
  <c r="C90" i="6"/>
  <c r="E90" i="6" s="1"/>
  <c r="C36" i="6"/>
  <c r="E36" i="6" s="1"/>
  <c r="C130" i="6"/>
  <c r="E130" i="6" s="1"/>
  <c r="G59" i="6"/>
  <c r="C20" i="6"/>
  <c r="E20" i="6" s="1"/>
  <c r="F20" i="6" s="1"/>
  <c r="C68" i="6"/>
  <c r="E68" i="6" s="1"/>
  <c r="F68" i="6" s="1"/>
  <c r="C91" i="6"/>
  <c r="E91" i="6" s="1"/>
  <c r="C99" i="6"/>
  <c r="E99" i="6" s="1"/>
  <c r="F99" i="6" s="1"/>
  <c r="C52" i="6"/>
  <c r="E52" i="6" s="1"/>
  <c r="C12" i="6"/>
  <c r="E12" i="6" s="1"/>
  <c r="F12" i="6" s="1"/>
  <c r="G44" i="6"/>
  <c r="C76" i="6"/>
  <c r="E76" i="6" s="1"/>
  <c r="F76" i="6" s="1"/>
  <c r="C53" i="6"/>
  <c r="E53" i="6" s="1"/>
  <c r="C92" i="6"/>
  <c r="E92" i="6" s="1"/>
  <c r="F92" i="6" s="1"/>
  <c r="C100" i="6"/>
  <c r="E100" i="6" s="1"/>
  <c r="F100" i="6" s="1"/>
  <c r="G131" i="6"/>
  <c r="C5" i="6"/>
  <c r="E5" i="6" s="1"/>
  <c r="C30" i="6"/>
  <c r="E30" i="6" s="1"/>
  <c r="F30" i="6" s="1"/>
  <c r="C69" i="6"/>
  <c r="E69" i="6" s="1"/>
  <c r="F69" i="6" s="1"/>
  <c r="C77" i="6"/>
  <c r="E77" i="6" s="1"/>
  <c r="F77" i="6" s="1"/>
  <c r="C62" i="6"/>
  <c r="E62" i="6" s="1"/>
  <c r="F62" i="6" s="1"/>
  <c r="C38" i="6"/>
  <c r="E38" i="6" s="1"/>
  <c r="F38" i="6" s="1"/>
  <c r="G5" i="6"/>
  <c r="G132" i="6"/>
  <c r="C133" i="6"/>
  <c r="E133" i="6" s="1"/>
  <c r="F133" i="6" s="1"/>
  <c r="C39" i="6"/>
  <c r="E39" i="6" s="1"/>
  <c r="C70" i="6"/>
  <c r="E70" i="6" s="1"/>
  <c r="F70" i="6" s="1"/>
  <c r="C47" i="6"/>
  <c r="E47" i="6" s="1"/>
  <c r="F47" i="6" s="1"/>
  <c r="C63" i="6"/>
  <c r="E63" i="6" s="1"/>
  <c r="C56" i="6"/>
  <c r="E56" i="6" s="1"/>
  <c r="F56" i="6" s="1"/>
  <c r="C109" i="6"/>
  <c r="E109" i="6" s="1"/>
  <c r="F109" i="6" s="1"/>
  <c r="C16" i="6"/>
  <c r="E16" i="6" s="1"/>
  <c r="C25" i="6"/>
  <c r="E25" i="6" s="1"/>
  <c r="F25" i="6" s="1"/>
  <c r="C80" i="6"/>
  <c r="E80" i="6" s="1"/>
  <c r="F80" i="6" s="1"/>
  <c r="C110" i="6"/>
  <c r="E110" i="6" s="1"/>
  <c r="F110" i="6" s="1"/>
  <c r="C40" i="6"/>
  <c r="E40" i="6" s="1"/>
  <c r="F40" i="6" s="1"/>
  <c r="C135" i="6"/>
  <c r="E135" i="6" s="1"/>
  <c r="F135" i="6" s="1"/>
  <c r="C8" i="6"/>
  <c r="E8" i="6" s="1"/>
  <c r="F8" i="6" s="1"/>
  <c r="C88" i="6"/>
  <c r="E88" i="6" s="1"/>
  <c r="F88" i="6" s="1"/>
  <c r="C111" i="6"/>
  <c r="E111" i="6" s="1"/>
  <c r="F111" i="6" s="1"/>
  <c r="C26" i="6"/>
  <c r="E26" i="6" s="1"/>
  <c r="F26" i="6" s="1"/>
  <c r="C34" i="6"/>
  <c r="E34" i="6" s="1"/>
  <c r="C41" i="6"/>
  <c r="E41" i="6" s="1"/>
  <c r="F41" i="6" s="1"/>
  <c r="C72" i="6"/>
  <c r="E72" i="6" s="1"/>
  <c r="F18" i="6"/>
  <c r="C89" i="6"/>
  <c r="E89" i="6" s="1"/>
  <c r="F89" i="6" s="1"/>
  <c r="C136" i="6"/>
  <c r="E136" i="6" s="1"/>
  <c r="G34" i="6"/>
  <c r="C66" i="6"/>
  <c r="E66" i="6" s="1"/>
  <c r="F66" i="6" s="1"/>
  <c r="C27" i="6"/>
  <c r="E27" i="6" s="1"/>
  <c r="F27" i="6" s="1"/>
  <c r="C35" i="6"/>
  <c r="E35" i="6" s="1"/>
  <c r="F35" i="6" s="1"/>
  <c r="D318" i="6"/>
  <c r="D3558" i="6"/>
  <c r="F3558" i="6" s="1"/>
  <c r="D1160" i="6"/>
  <c r="D858" i="6"/>
  <c r="S201" i="6"/>
  <c r="AH201" i="6" s="1"/>
  <c r="S199" i="6"/>
  <c r="AH199" i="6" s="1"/>
  <c r="D3326" i="6"/>
  <c r="D2487" i="6"/>
  <c r="D1524" i="6"/>
  <c r="F1194" i="6"/>
  <c r="F1778" i="6"/>
  <c r="F547" i="6"/>
  <c r="F1307" i="6"/>
  <c r="F787" i="6"/>
  <c r="F472" i="6"/>
  <c r="F829" i="6"/>
  <c r="F2497" i="6"/>
  <c r="F1607" i="6"/>
  <c r="F263" i="6"/>
  <c r="F2073" i="6"/>
  <c r="F774" i="6"/>
  <c r="F2302" i="6"/>
  <c r="F554" i="6"/>
  <c r="F4" i="6"/>
  <c r="F1173" i="6"/>
  <c r="F2308" i="6"/>
  <c r="F3257" i="6"/>
  <c r="F3265" i="6"/>
  <c r="F140" i="6"/>
  <c r="F551" i="6"/>
  <c r="F745" i="6"/>
  <c r="F944" i="6"/>
  <c r="F1873" i="6"/>
  <c r="O11" i="6"/>
  <c r="O27" i="6"/>
  <c r="O43" i="6"/>
  <c r="O59" i="6"/>
  <c r="O75" i="6"/>
  <c r="O91" i="6"/>
  <c r="O107" i="6"/>
  <c r="O123" i="6"/>
  <c r="O139" i="6"/>
  <c r="O155" i="6"/>
  <c r="O171" i="6"/>
  <c r="O187" i="6"/>
  <c r="O203" i="6"/>
  <c r="O219" i="6"/>
  <c r="O235" i="6"/>
  <c r="O251" i="6"/>
  <c r="O267" i="6"/>
  <c r="O283" i="6"/>
  <c r="O299" i="6"/>
  <c r="O6" i="6"/>
  <c r="S16" i="6"/>
  <c r="AH16" i="6" s="1"/>
  <c r="O22" i="6"/>
  <c r="S32" i="6"/>
  <c r="AH32" i="6" s="1"/>
  <c r="O38" i="6"/>
  <c r="S48" i="6"/>
  <c r="AH48" i="6" s="1"/>
  <c r="O54" i="6"/>
  <c r="S64" i="6"/>
  <c r="AH64" i="6" s="1"/>
  <c r="O70" i="6"/>
  <c r="S80" i="6"/>
  <c r="AH80" i="6" s="1"/>
  <c r="O86" i="6"/>
  <c r="S96" i="6"/>
  <c r="AH96" i="6" s="1"/>
  <c r="O102" i="6"/>
  <c r="S112" i="6"/>
  <c r="AH112" i="6" s="1"/>
  <c r="O118" i="6"/>
  <c r="S128" i="6"/>
  <c r="AH128" i="6" s="1"/>
  <c r="O134" i="6"/>
  <c r="S144" i="6"/>
  <c r="AH144" i="6" s="1"/>
  <c r="O150" i="6"/>
  <c r="S160" i="6"/>
  <c r="AH160" i="6" s="1"/>
  <c r="O166" i="6"/>
  <c r="S176" i="6"/>
  <c r="AH176" i="6" s="1"/>
  <c r="O182" i="6"/>
  <c r="S192" i="6"/>
  <c r="AH192" i="6" s="1"/>
  <c r="O198" i="6"/>
  <c r="S208" i="6"/>
  <c r="AH208" i="6" s="1"/>
  <c r="O214" i="6"/>
  <c r="S224" i="6"/>
  <c r="AH224" i="6" s="1"/>
  <c r="O230" i="6"/>
  <c r="S240" i="6"/>
  <c r="AH240" i="6" s="1"/>
  <c r="O246" i="6"/>
  <c r="S256" i="6"/>
  <c r="AH256" i="6" s="1"/>
  <c r="O262" i="6"/>
  <c r="S272" i="6"/>
  <c r="AH272" i="6" s="1"/>
  <c r="O278" i="6"/>
  <c r="S288" i="6"/>
  <c r="AH288" i="6" s="1"/>
  <c r="O294" i="6"/>
  <c r="O256" i="6"/>
  <c r="O17" i="6"/>
  <c r="O33" i="6"/>
  <c r="O49" i="6"/>
  <c r="O65" i="6"/>
  <c r="O81" i="6"/>
  <c r="O97" i="6"/>
  <c r="O113" i="6"/>
  <c r="O129" i="6"/>
  <c r="O145" i="6"/>
  <c r="O161" i="6"/>
  <c r="O177" i="6"/>
  <c r="O193" i="6"/>
  <c r="O209" i="6"/>
  <c r="O225" i="6"/>
  <c r="O241" i="6"/>
  <c r="O257" i="6"/>
  <c r="O273" i="6"/>
  <c r="O289" i="6"/>
  <c r="O16" i="6"/>
  <c r="O32" i="6"/>
  <c r="O272" i="6"/>
  <c r="P49" i="6"/>
  <c r="O12" i="6"/>
  <c r="O28" i="6"/>
  <c r="O44" i="6"/>
  <c r="O60" i="6"/>
  <c r="O76" i="6"/>
  <c r="O92" i="6"/>
  <c r="O108" i="6"/>
  <c r="O124" i="6"/>
  <c r="O140" i="6"/>
  <c r="O156" i="6"/>
  <c r="O172" i="6"/>
  <c r="O188" i="6"/>
  <c r="O204" i="6"/>
  <c r="O220" i="6"/>
  <c r="O236" i="6"/>
  <c r="O252" i="6"/>
  <c r="O268" i="6"/>
  <c r="O284" i="6"/>
  <c r="O300" i="6"/>
  <c r="O176" i="6"/>
  <c r="O288" i="6"/>
  <c r="O128" i="6"/>
  <c r="O7" i="6"/>
  <c r="O23" i="6"/>
  <c r="O39" i="6"/>
  <c r="O55" i="6"/>
  <c r="O71" i="6"/>
  <c r="O87" i="6"/>
  <c r="O103" i="6"/>
  <c r="O119" i="6"/>
  <c r="O135" i="6"/>
  <c r="O151" i="6"/>
  <c r="O167" i="6"/>
  <c r="O183" i="6"/>
  <c r="O199" i="6"/>
  <c r="O215" i="6"/>
  <c r="O231" i="6"/>
  <c r="O247" i="6"/>
  <c r="O263" i="6"/>
  <c r="O279" i="6"/>
  <c r="O295" i="6"/>
  <c r="O192" i="6"/>
  <c r="O18" i="6"/>
  <c r="O34" i="6"/>
  <c r="O50" i="6"/>
  <c r="O66" i="6"/>
  <c r="O82" i="6"/>
  <c r="O98" i="6"/>
  <c r="O114" i="6"/>
  <c r="O130" i="6"/>
  <c r="O146" i="6"/>
  <c r="O162" i="6"/>
  <c r="O178" i="6"/>
  <c r="O194" i="6"/>
  <c r="O210" i="6"/>
  <c r="O226" i="6"/>
  <c r="O242" i="6"/>
  <c r="O258" i="6"/>
  <c r="O274" i="6"/>
  <c r="O290" i="6"/>
  <c r="O208" i="6"/>
  <c r="O240" i="6"/>
  <c r="O13" i="6"/>
  <c r="O29" i="6"/>
  <c r="O45" i="6"/>
  <c r="O61" i="6"/>
  <c r="O77" i="6"/>
  <c r="O93" i="6"/>
  <c r="O109" i="6"/>
  <c r="O125" i="6"/>
  <c r="O141" i="6"/>
  <c r="O157" i="6"/>
  <c r="O173" i="6"/>
  <c r="O189" i="6"/>
  <c r="O205" i="6"/>
  <c r="O221" i="6"/>
  <c r="O237" i="6"/>
  <c r="O253" i="6"/>
  <c r="O269" i="6"/>
  <c r="O285" i="6"/>
  <c r="O301" i="6"/>
  <c r="O8" i="6"/>
  <c r="O24" i="6"/>
  <c r="O40" i="6"/>
  <c r="O56" i="6"/>
  <c r="O72" i="6"/>
  <c r="O88" i="6"/>
  <c r="O104" i="6"/>
  <c r="O120" i="6"/>
  <c r="O136" i="6"/>
  <c r="O152" i="6"/>
  <c r="O168" i="6"/>
  <c r="O184" i="6"/>
  <c r="O200" i="6"/>
  <c r="O216" i="6"/>
  <c r="O232" i="6"/>
  <c r="O248" i="6"/>
  <c r="O264" i="6"/>
  <c r="O280" i="6"/>
  <c r="O296" i="6"/>
  <c r="O30" i="6"/>
  <c r="O142" i="6"/>
  <c r="O158" i="6"/>
  <c r="O174" i="6"/>
  <c r="O190" i="6"/>
  <c r="O206" i="6"/>
  <c r="O222" i="6"/>
  <c r="O238" i="6"/>
  <c r="O254" i="6"/>
  <c r="O270" i="6"/>
  <c r="O286" i="6"/>
  <c r="O302" i="6"/>
  <c r="O46" i="6"/>
  <c r="O126" i="6"/>
  <c r="O62" i="6"/>
  <c r="O78" i="6"/>
  <c r="O153" i="6"/>
  <c r="O169" i="6"/>
  <c r="O185" i="6"/>
  <c r="O201" i="6"/>
  <c r="O217" i="6"/>
  <c r="O233" i="6"/>
  <c r="O249" i="6"/>
  <c r="O265" i="6"/>
  <c r="O281" i="6"/>
  <c r="O297" i="6"/>
  <c r="O14" i="6"/>
  <c r="O94" i="6"/>
  <c r="O110" i="6"/>
  <c r="O20" i="6"/>
  <c r="O36" i="6"/>
  <c r="O52" i="6"/>
  <c r="O68" i="6"/>
  <c r="O84" i="6"/>
  <c r="O100" i="6"/>
  <c r="O116" i="6"/>
  <c r="O132" i="6"/>
  <c r="O148" i="6"/>
  <c r="O164" i="6"/>
  <c r="O180" i="6"/>
  <c r="O196" i="6"/>
  <c r="O212" i="6"/>
  <c r="O228" i="6"/>
  <c r="O244" i="6"/>
  <c r="O260" i="6"/>
  <c r="O276" i="6"/>
  <c r="O292" i="6"/>
  <c r="O15" i="6"/>
  <c r="O31" i="6"/>
  <c r="O47" i="6"/>
  <c r="O63" i="6"/>
  <c r="O79" i="6"/>
  <c r="O95" i="6"/>
  <c r="O111" i="6"/>
  <c r="O127" i="6"/>
  <c r="O143" i="6"/>
  <c r="O159" i="6"/>
  <c r="O175" i="6"/>
  <c r="O191" i="6"/>
  <c r="O207" i="6"/>
  <c r="O223" i="6"/>
  <c r="O239" i="6"/>
  <c r="O255" i="6"/>
  <c r="O271" i="6"/>
  <c r="O287" i="6"/>
  <c r="O303" i="6"/>
  <c r="O10" i="6"/>
  <c r="O26" i="6"/>
  <c r="O42" i="6"/>
  <c r="O58" i="6"/>
  <c r="O74" i="6"/>
  <c r="O90" i="6"/>
  <c r="O106" i="6"/>
  <c r="O122" i="6"/>
  <c r="O138" i="6"/>
  <c r="O154" i="6"/>
  <c r="O170" i="6"/>
  <c r="O186" i="6"/>
  <c r="O202" i="6"/>
  <c r="O218" i="6"/>
  <c r="O234" i="6"/>
  <c r="O250" i="6"/>
  <c r="O266" i="6"/>
  <c r="O282" i="6"/>
  <c r="O298" i="6"/>
  <c r="G56" i="6"/>
  <c r="G110" i="6"/>
  <c r="G170" i="6"/>
  <c r="G239" i="6"/>
  <c r="C239" i="6"/>
  <c r="E239" i="6" s="1"/>
  <c r="G246" i="6"/>
  <c r="C246" i="6"/>
  <c r="E246" i="6" s="1"/>
  <c r="F246" i="6" s="1"/>
  <c r="G299" i="6"/>
  <c r="G339" i="6"/>
  <c r="C339" i="6"/>
  <c r="E339" i="6" s="1"/>
  <c r="G451" i="6"/>
  <c r="C451" i="6"/>
  <c r="E451" i="6" s="1"/>
  <c r="F451" i="6" s="1"/>
  <c r="G465" i="6"/>
  <c r="G622" i="6"/>
  <c r="C622" i="6"/>
  <c r="E622" i="6" s="1"/>
  <c r="F622" i="6" s="1"/>
  <c r="C15" i="6"/>
  <c r="E15" i="6" s="1"/>
  <c r="C74" i="6"/>
  <c r="E74" i="6" s="1"/>
  <c r="F74" i="6" s="1"/>
  <c r="F159" i="6"/>
  <c r="G171" i="6"/>
  <c r="C171" i="6"/>
  <c r="E171" i="6" s="1"/>
  <c r="C184" i="6"/>
  <c r="E184" i="6" s="1"/>
  <c r="C270" i="6"/>
  <c r="E270" i="6" s="1"/>
  <c r="C401" i="6"/>
  <c r="E401" i="6" s="1"/>
  <c r="F401" i="6" s="1"/>
  <c r="G466" i="6"/>
  <c r="C466" i="6"/>
  <c r="E466" i="6" s="1"/>
  <c r="F466" i="6" s="1"/>
  <c r="G584" i="6"/>
  <c r="C584" i="6"/>
  <c r="E584" i="6" s="1"/>
  <c r="F607" i="6"/>
  <c r="F386" i="6"/>
  <c r="G577" i="6"/>
  <c r="C577" i="6"/>
  <c r="E577" i="6" s="1"/>
  <c r="F577" i="6" s="1"/>
  <c r="G22" i="6"/>
  <c r="C22" i="6"/>
  <c r="E22" i="6" s="1"/>
  <c r="F22" i="6" s="1"/>
  <c r="G118" i="6"/>
  <c r="C118" i="6"/>
  <c r="E118" i="6" s="1"/>
  <c r="F118" i="6" s="1"/>
  <c r="G352" i="6"/>
  <c r="C352" i="6"/>
  <c r="E352" i="6" s="1"/>
  <c r="F352" i="6" s="1"/>
  <c r="F379" i="6"/>
  <c r="G608" i="6"/>
  <c r="C608" i="6"/>
  <c r="E608" i="6" s="1"/>
  <c r="F608" i="6" s="1"/>
  <c r="G630" i="6"/>
  <c r="C630" i="6"/>
  <c r="E630" i="6" s="1"/>
  <c r="F682" i="6"/>
  <c r="G45" i="6"/>
  <c r="C252" i="6"/>
  <c r="E252" i="6" s="1"/>
  <c r="F252" i="6" s="1"/>
  <c r="G386" i="6"/>
  <c r="C426" i="6"/>
  <c r="E426" i="6" s="1"/>
  <c r="G426" i="6"/>
  <c r="G473" i="6"/>
  <c r="G148" i="6"/>
  <c r="C148" i="6"/>
  <c r="E148" i="6" s="1"/>
  <c r="F148" i="6" s="1"/>
  <c r="C202" i="6"/>
  <c r="E202" i="6" s="1"/>
  <c r="F202" i="6" s="1"/>
  <c r="C247" i="6"/>
  <c r="E247" i="6" s="1"/>
  <c r="F247" i="6" s="1"/>
  <c r="G282" i="6"/>
  <c r="G314" i="6"/>
  <c r="C314" i="6"/>
  <c r="E314" i="6" s="1"/>
  <c r="F314" i="6" s="1"/>
  <c r="G387" i="6"/>
  <c r="C387" i="6"/>
  <c r="E387" i="6" s="1"/>
  <c r="F387" i="6" s="1"/>
  <c r="G615" i="6"/>
  <c r="G360" i="6"/>
  <c r="C360" i="6"/>
  <c r="E360" i="6" s="1"/>
  <c r="G402" i="6"/>
  <c r="C402" i="6"/>
  <c r="E402" i="6" s="1"/>
  <c r="F402" i="6" s="1"/>
  <c r="C533" i="6"/>
  <c r="E533" i="6" s="1"/>
  <c r="F533" i="6" s="1"/>
  <c r="G533" i="6"/>
  <c r="C453" i="6"/>
  <c r="E453" i="6" s="1"/>
  <c r="G453" i="6"/>
  <c r="G713" i="6"/>
  <c r="C713" i="6"/>
  <c r="E713" i="6" s="1"/>
  <c r="G755" i="6"/>
  <c r="C755" i="6"/>
  <c r="E755" i="6" s="1"/>
  <c r="F755" i="6" s="1"/>
  <c r="G353" i="6"/>
  <c r="C353" i="6"/>
  <c r="E353" i="6" s="1"/>
  <c r="F353" i="6" s="1"/>
  <c r="G368" i="6"/>
  <c r="C368" i="6"/>
  <c r="E368" i="6" s="1"/>
  <c r="F368" i="6" s="1"/>
  <c r="C10" i="6"/>
  <c r="E10" i="6" s="1"/>
  <c r="C23" i="6"/>
  <c r="E23" i="6" s="1"/>
  <c r="F23" i="6" s="1"/>
  <c r="C28" i="6"/>
  <c r="E28" i="6" s="1"/>
  <c r="C119" i="6"/>
  <c r="E119" i="6" s="1"/>
  <c r="G334" i="6"/>
  <c r="C334" i="6"/>
  <c r="E334" i="6" s="1"/>
  <c r="F334" i="6" s="1"/>
  <c r="F578" i="6"/>
  <c r="G705" i="6"/>
  <c r="C705" i="6"/>
  <c r="E705" i="6" s="1"/>
  <c r="F705" i="6" s="1"/>
  <c r="G75" i="6"/>
  <c r="C75" i="6"/>
  <c r="E75" i="6" s="1"/>
  <c r="F75" i="6" s="1"/>
  <c r="G203" i="6"/>
  <c r="C203" i="6"/>
  <c r="E203" i="6" s="1"/>
  <c r="F203" i="6" s="1"/>
  <c r="G283" i="6"/>
  <c r="C347" i="6"/>
  <c r="E347" i="6" s="1"/>
  <c r="F347" i="6" s="1"/>
  <c r="G341" i="6"/>
  <c r="G409" i="6"/>
  <c r="G445" i="6"/>
  <c r="F549" i="6"/>
  <c r="G778" i="6"/>
  <c r="C778" i="6"/>
  <c r="E778" i="6" s="1"/>
  <c r="F778" i="6" s="1"/>
  <c r="G843" i="6"/>
  <c r="C843" i="6"/>
  <c r="E843" i="6" s="1"/>
  <c r="F843" i="6" s="1"/>
  <c r="G446" i="6"/>
  <c r="C446" i="6"/>
  <c r="E446" i="6" s="1"/>
  <c r="G461" i="6"/>
  <c r="C461" i="6"/>
  <c r="E461" i="6" s="1"/>
  <c r="F461" i="6" s="1"/>
  <c r="G475" i="6"/>
  <c r="C475" i="6"/>
  <c r="E475" i="6" s="1"/>
  <c r="G519" i="6"/>
  <c r="C519" i="6"/>
  <c r="E519" i="6" s="1"/>
  <c r="F519" i="6" s="1"/>
  <c r="G557" i="6"/>
  <c r="C557" i="6"/>
  <c r="E557" i="6" s="1"/>
  <c r="G811" i="6"/>
  <c r="C811" i="6"/>
  <c r="E811" i="6" s="1"/>
  <c r="F811" i="6" s="1"/>
  <c r="G150" i="6"/>
  <c r="C150" i="6"/>
  <c r="E150" i="6" s="1"/>
  <c r="C389" i="6"/>
  <c r="E389" i="6" s="1"/>
  <c r="G389" i="6"/>
  <c r="F1107" i="6"/>
  <c r="G11" i="6"/>
  <c r="C11" i="6"/>
  <c r="E11" i="6" s="1"/>
  <c r="F143" i="6"/>
  <c r="G625" i="6"/>
  <c r="C625" i="6"/>
  <c r="E625" i="6" s="1"/>
  <c r="F625" i="6" s="1"/>
  <c r="G180" i="6"/>
  <c r="C180" i="6"/>
  <c r="E180" i="6" s="1"/>
  <c r="F180" i="6" s="1"/>
  <c r="G235" i="6"/>
  <c r="C235" i="6"/>
  <c r="E235" i="6" s="1"/>
  <c r="F328" i="6"/>
  <c r="G370" i="6"/>
  <c r="C370" i="6"/>
  <c r="E370" i="6" s="1"/>
  <c r="F370" i="6" s="1"/>
  <c r="C24" i="6"/>
  <c r="E24" i="6" s="1"/>
  <c r="F24" i="6" s="1"/>
  <c r="C29" i="6"/>
  <c r="E29" i="6" s="1"/>
  <c r="F29" i="6" s="1"/>
  <c r="G107" i="6"/>
  <c r="C107" i="6"/>
  <c r="E107" i="6" s="1"/>
  <c r="F107" i="6" s="1"/>
  <c r="C120" i="6"/>
  <c r="E120" i="6" s="1"/>
  <c r="F120" i="6" s="1"/>
  <c r="C362" i="6"/>
  <c r="E362" i="6" s="1"/>
  <c r="F362" i="6" s="1"/>
  <c r="G362" i="6"/>
  <c r="G528" i="6"/>
  <c r="C528" i="6"/>
  <c r="E528" i="6" s="1"/>
  <c r="F528" i="6" s="1"/>
  <c r="G54" i="6"/>
  <c r="C54" i="6"/>
  <c r="E54" i="6" s="1"/>
  <c r="G382" i="6"/>
  <c r="C382" i="6"/>
  <c r="E382" i="6" s="1"/>
  <c r="F382" i="6" s="1"/>
  <c r="G397" i="6"/>
  <c r="C397" i="6"/>
  <c r="E397" i="6" s="1"/>
  <c r="F397" i="6" s="1"/>
  <c r="C455" i="6"/>
  <c r="E455" i="6" s="1"/>
  <c r="G603" i="6"/>
  <c r="C603" i="6"/>
  <c r="E603" i="6" s="1"/>
  <c r="G732" i="6"/>
  <c r="C732" i="6"/>
  <c r="E732" i="6" s="1"/>
  <c r="F732" i="6" s="1"/>
  <c r="G329" i="6"/>
  <c r="C329" i="6"/>
  <c r="E329" i="6" s="1"/>
  <c r="G343" i="6"/>
  <c r="C343" i="6"/>
  <c r="E343" i="6" s="1"/>
  <c r="F343" i="6" s="1"/>
  <c r="G411" i="6"/>
  <c r="C411" i="6"/>
  <c r="E411" i="6" s="1"/>
  <c r="G494" i="6"/>
  <c r="C494" i="6"/>
  <c r="E494" i="6" s="1"/>
  <c r="F494" i="6" s="1"/>
  <c r="C6" i="6"/>
  <c r="E6" i="6" s="1"/>
  <c r="C285" i="6"/>
  <c r="E285" i="6" s="1"/>
  <c r="F285" i="6" s="1"/>
  <c r="G448" i="6"/>
  <c r="C448" i="6"/>
  <c r="E448" i="6" s="1"/>
  <c r="F740" i="6"/>
  <c r="G12" i="6"/>
  <c r="C78" i="6"/>
  <c r="E78" i="6" s="1"/>
  <c r="F78" i="6" s="1"/>
  <c r="G84" i="6"/>
  <c r="C84" i="6"/>
  <c r="E84" i="6" s="1"/>
  <c r="F84" i="6" s="1"/>
  <c r="C138" i="6"/>
  <c r="E138" i="6" s="1"/>
  <c r="G205" i="6"/>
  <c r="C261" i="6"/>
  <c r="E261" i="6" s="1"/>
  <c r="G363" i="6"/>
  <c r="C363" i="6"/>
  <c r="E363" i="6" s="1"/>
  <c r="F363" i="6" s="1"/>
  <c r="C371" i="6"/>
  <c r="E371" i="6" s="1"/>
  <c r="F371" i="6" s="1"/>
  <c r="C405" i="6"/>
  <c r="E405" i="6" s="1"/>
  <c r="F405" i="6" s="1"/>
  <c r="G514" i="6"/>
  <c r="C514" i="6"/>
  <c r="E514" i="6" s="1"/>
  <c r="G543" i="6"/>
  <c r="C566" i="6"/>
  <c r="E566" i="6" s="1"/>
  <c r="G212" i="6"/>
  <c r="C212" i="6"/>
  <c r="E212" i="6" s="1"/>
  <c r="F212" i="6" s="1"/>
  <c r="G236" i="6"/>
  <c r="G267" i="6"/>
  <c r="C267" i="6"/>
  <c r="E267" i="6" s="1"/>
  <c r="F267" i="6" s="1"/>
  <c r="G455" i="6"/>
  <c r="C717" i="6"/>
  <c r="E717" i="6" s="1"/>
  <c r="F717" i="6" s="1"/>
  <c r="G717" i="6"/>
  <c r="C42" i="6"/>
  <c r="E42" i="6" s="1"/>
  <c r="F42" i="6" s="1"/>
  <c r="C55" i="6"/>
  <c r="E55" i="6" s="1"/>
  <c r="F55" i="6" s="1"/>
  <c r="C60" i="6"/>
  <c r="E60" i="6" s="1"/>
  <c r="F60" i="6" s="1"/>
  <c r="C102" i="6"/>
  <c r="E102" i="6" s="1"/>
  <c r="G108" i="6"/>
  <c r="C175" i="6"/>
  <c r="E175" i="6" s="1"/>
  <c r="F175" i="6" s="1"/>
  <c r="G182" i="6"/>
  <c r="C182" i="6"/>
  <c r="E182" i="6" s="1"/>
  <c r="F182" i="6" s="1"/>
  <c r="C230" i="6"/>
  <c r="E230" i="6" s="1"/>
  <c r="C243" i="6"/>
  <c r="E243" i="6" s="1"/>
  <c r="C323" i="6"/>
  <c r="E323" i="6" s="1"/>
  <c r="F323" i="6" s="1"/>
  <c r="C391" i="6"/>
  <c r="E391" i="6" s="1"/>
  <c r="G456" i="6"/>
  <c r="C456" i="6"/>
  <c r="E456" i="6" s="1"/>
  <c r="F456" i="6" s="1"/>
  <c r="F536" i="6"/>
  <c r="G13" i="6"/>
  <c r="G384" i="6"/>
  <c r="C384" i="6"/>
  <c r="E384" i="6" s="1"/>
  <c r="F384" i="6" s="1"/>
  <c r="G430" i="6"/>
  <c r="C430" i="6"/>
  <c r="E430" i="6" s="1"/>
  <c r="F430" i="6" s="1"/>
  <c r="F127" i="6"/>
  <c r="G139" i="6"/>
  <c r="C139" i="6"/>
  <c r="E139" i="6" s="1"/>
  <c r="G457" i="6"/>
  <c r="C457" i="6"/>
  <c r="E457" i="6" s="1"/>
  <c r="F457" i="6" s="1"/>
  <c r="G530" i="6"/>
  <c r="C530" i="6"/>
  <c r="E530" i="6" s="1"/>
  <c r="F530" i="6" s="1"/>
  <c r="G605" i="6"/>
  <c r="C605" i="6"/>
  <c r="E605" i="6" s="1"/>
  <c r="C97" i="6"/>
  <c r="E97" i="6" s="1"/>
  <c r="F97" i="6" s="1"/>
  <c r="G109" i="6"/>
  <c r="G324" i="6"/>
  <c r="C324" i="6"/>
  <c r="E324" i="6" s="1"/>
  <c r="G365" i="6"/>
  <c r="C365" i="6"/>
  <c r="E365" i="6" s="1"/>
  <c r="F365" i="6" s="1"/>
  <c r="G392" i="6"/>
  <c r="C392" i="6"/>
  <c r="E392" i="6" s="1"/>
  <c r="F392" i="6" s="1"/>
  <c r="G561" i="6"/>
  <c r="C561" i="6"/>
  <c r="E561" i="6" s="1"/>
  <c r="G591" i="6"/>
  <c r="C591" i="6"/>
  <c r="E591" i="6" s="1"/>
  <c r="G659" i="6"/>
  <c r="C659" i="6"/>
  <c r="E659" i="6" s="1"/>
  <c r="F659" i="6" s="1"/>
  <c r="G207" i="6"/>
  <c r="C207" i="6"/>
  <c r="E207" i="6" s="1"/>
  <c r="F207" i="6" s="1"/>
  <c r="G214" i="6"/>
  <c r="C214" i="6"/>
  <c r="E214" i="6" s="1"/>
  <c r="C238" i="6"/>
  <c r="E238" i="6" s="1"/>
  <c r="C450" i="6"/>
  <c r="E450" i="6" s="1"/>
  <c r="G305" i="6"/>
  <c r="C305" i="6"/>
  <c r="E305" i="6" s="1"/>
  <c r="F305" i="6" s="1"/>
  <c r="C318" i="6"/>
  <c r="E318" i="6" s="1"/>
  <c r="C61" i="6"/>
  <c r="E61" i="6" s="1"/>
  <c r="F61" i="6" s="1"/>
  <c r="G116" i="6"/>
  <c r="C116" i="6"/>
  <c r="E116" i="6" s="1"/>
  <c r="C357" i="6"/>
  <c r="E357" i="6" s="1"/>
  <c r="F357" i="6" s="1"/>
  <c r="C489" i="6"/>
  <c r="E489" i="6" s="1"/>
  <c r="F582" i="6"/>
  <c r="G244" i="6"/>
  <c r="C244" i="6"/>
  <c r="E244" i="6" s="1"/>
  <c r="G86" i="6"/>
  <c r="C86" i="6"/>
  <c r="E86" i="6" s="1"/>
  <c r="F86" i="6" s="1"/>
  <c r="G268" i="6"/>
  <c r="G225" i="6"/>
  <c r="G366" i="6"/>
  <c r="C366" i="6"/>
  <c r="E366" i="6" s="1"/>
  <c r="F366" i="6" s="1"/>
  <c r="F385" i="6"/>
  <c r="G393" i="6"/>
  <c r="C393" i="6"/>
  <c r="E393" i="6" s="1"/>
  <c r="F393" i="6" s="1"/>
  <c r="G592" i="6"/>
  <c r="C592" i="6"/>
  <c r="E592" i="6" s="1"/>
  <c r="C14" i="6"/>
  <c r="E14" i="6" s="1"/>
  <c r="G43" i="6"/>
  <c r="C43" i="6"/>
  <c r="E43" i="6" s="1"/>
  <c r="F43" i="6" s="1"/>
  <c r="C183" i="6"/>
  <c r="E183" i="6" s="1"/>
  <c r="F183" i="6" s="1"/>
  <c r="C262" i="6"/>
  <c r="E262" i="6" s="1"/>
  <c r="G523" i="6"/>
  <c r="C523" i="6"/>
  <c r="E523" i="6" s="1"/>
  <c r="F523" i="6" s="1"/>
  <c r="C134" i="6"/>
  <c r="E134" i="6" s="1"/>
  <c r="C490" i="6"/>
  <c r="E490" i="6" s="1"/>
  <c r="F490" i="6" s="1"/>
  <c r="G490" i="6"/>
  <c r="C583" i="6"/>
  <c r="E583" i="6" s="1"/>
  <c r="G583" i="6"/>
  <c r="G791" i="6"/>
  <c r="C791" i="6"/>
  <c r="E791" i="6" s="1"/>
  <c r="C79" i="6"/>
  <c r="E79" i="6" s="1"/>
  <c r="F79" i="6" s="1"/>
  <c r="G281" i="6"/>
  <c r="C281" i="6"/>
  <c r="E281" i="6" s="1"/>
  <c r="F281" i="6" s="1"/>
  <c r="C358" i="6"/>
  <c r="E358" i="6" s="1"/>
  <c r="F358" i="6" s="1"/>
  <c r="G358" i="6"/>
  <c r="G720" i="6"/>
  <c r="C720" i="6"/>
  <c r="E720" i="6" s="1"/>
  <c r="F720" i="6" s="1"/>
  <c r="G817" i="6"/>
  <c r="C817" i="6"/>
  <c r="E817" i="6" s="1"/>
  <c r="F817" i="6" s="1"/>
  <c r="G936" i="6"/>
  <c r="C936" i="6"/>
  <c r="E936" i="6" s="1"/>
  <c r="F936" i="6" s="1"/>
  <c r="G1069" i="6"/>
  <c r="C1069" i="6"/>
  <c r="E1069" i="6" s="1"/>
  <c r="F1069" i="6" s="1"/>
  <c r="G1210" i="6"/>
  <c r="C1210" i="6"/>
  <c r="E1210" i="6" s="1"/>
  <c r="F1210" i="6" s="1"/>
  <c r="G710" i="6"/>
  <c r="C710" i="6"/>
  <c r="E710" i="6" s="1"/>
  <c r="F710" i="6" s="1"/>
  <c r="G16" i="6"/>
  <c r="G48" i="6"/>
  <c r="G80" i="6"/>
  <c r="G112" i="6"/>
  <c r="G144" i="6"/>
  <c r="G176" i="6"/>
  <c r="G208" i="6"/>
  <c r="G240" i="6"/>
  <c r="G315" i="6"/>
  <c r="G506" i="6"/>
  <c r="C805" i="6"/>
  <c r="E805" i="6" s="1"/>
  <c r="G805" i="6"/>
  <c r="C1004" i="6"/>
  <c r="E1004" i="6" s="1"/>
  <c r="G1004" i="6"/>
  <c r="F916" i="6"/>
  <c r="G1211" i="6"/>
  <c r="C1211" i="6"/>
  <c r="E1211" i="6" s="1"/>
  <c r="F1211" i="6" s="1"/>
  <c r="G1295" i="6"/>
  <c r="C1295" i="6"/>
  <c r="E1295" i="6" s="1"/>
  <c r="F1295" i="6" s="1"/>
  <c r="G766" i="6"/>
  <c r="C766" i="6"/>
  <c r="E766" i="6" s="1"/>
  <c r="C950" i="6"/>
  <c r="E950" i="6" s="1"/>
  <c r="C17" i="6"/>
  <c r="E17" i="6" s="1"/>
  <c r="F17" i="6" s="1"/>
  <c r="C49" i="6"/>
  <c r="E49" i="6" s="1"/>
  <c r="F49" i="6" s="1"/>
  <c r="C81" i="6"/>
  <c r="E81" i="6" s="1"/>
  <c r="F81" i="6" s="1"/>
  <c r="C113" i="6"/>
  <c r="E113" i="6" s="1"/>
  <c r="F113" i="6" s="1"/>
  <c r="C145" i="6"/>
  <c r="E145" i="6" s="1"/>
  <c r="F145" i="6" s="1"/>
  <c r="C177" i="6"/>
  <c r="E177" i="6" s="1"/>
  <c r="F177" i="6" s="1"/>
  <c r="C209" i="6"/>
  <c r="E209" i="6" s="1"/>
  <c r="F209" i="6" s="1"/>
  <c r="C241" i="6"/>
  <c r="E241" i="6" s="1"/>
  <c r="G302" i="6"/>
  <c r="C302" i="6"/>
  <c r="E302" i="6" s="1"/>
  <c r="C326" i="6"/>
  <c r="E326" i="6" s="1"/>
  <c r="C394" i="6"/>
  <c r="E394" i="6" s="1"/>
  <c r="G394" i="6"/>
  <c r="C458" i="6"/>
  <c r="E458" i="6" s="1"/>
  <c r="G458" i="6"/>
  <c r="C502" i="6"/>
  <c r="E502" i="6" s="1"/>
  <c r="C507" i="6"/>
  <c r="E507" i="6" s="1"/>
  <c r="F507" i="6" s="1"/>
  <c r="C559" i="6"/>
  <c r="E559" i="6" s="1"/>
  <c r="C570" i="6"/>
  <c r="E570" i="6" s="1"/>
  <c r="F570" i="6" s="1"/>
  <c r="C749" i="6"/>
  <c r="E749" i="6" s="1"/>
  <c r="F749" i="6" s="1"/>
  <c r="G749" i="6"/>
  <c r="C957" i="6"/>
  <c r="E957" i="6" s="1"/>
  <c r="G957" i="6"/>
  <c r="C997" i="6"/>
  <c r="E997" i="6" s="1"/>
  <c r="F997" i="6" s="1"/>
  <c r="G997" i="6"/>
  <c r="G923" i="6"/>
  <c r="C923" i="6"/>
  <c r="E923" i="6" s="1"/>
  <c r="G1027" i="6"/>
  <c r="C1027" i="6"/>
  <c r="E1027" i="6" s="1"/>
  <c r="F1027" i="6" s="1"/>
  <c r="G845" i="6"/>
  <c r="C845" i="6"/>
  <c r="E845" i="6" s="1"/>
  <c r="F845" i="6" s="1"/>
  <c r="G517" i="6"/>
  <c r="C676" i="6"/>
  <c r="E676" i="6" s="1"/>
  <c r="F676" i="6" s="1"/>
  <c r="C718" i="6"/>
  <c r="E718" i="6" s="1"/>
  <c r="F718" i="6" s="1"/>
  <c r="G773" i="6"/>
  <c r="C773" i="6"/>
  <c r="E773" i="6" s="1"/>
  <c r="F773" i="6" s="1"/>
  <c r="C786" i="6"/>
  <c r="E786" i="6" s="1"/>
  <c r="C800" i="6"/>
  <c r="E800" i="6" s="1"/>
  <c r="C917" i="6"/>
  <c r="E917" i="6" s="1"/>
  <c r="G950" i="6"/>
  <c r="C1093" i="6"/>
  <c r="E1093" i="6" s="1"/>
  <c r="G1093" i="6"/>
  <c r="C688" i="6"/>
  <c r="E688" i="6" s="1"/>
  <c r="F688" i="6" s="1"/>
  <c r="C756" i="6"/>
  <c r="E756" i="6" s="1"/>
  <c r="F756" i="6" s="1"/>
  <c r="C806" i="6"/>
  <c r="E806" i="6" s="1"/>
  <c r="F806" i="6" s="1"/>
  <c r="C812" i="6"/>
  <c r="E812" i="6" s="1"/>
  <c r="F812" i="6" s="1"/>
  <c r="G831" i="6"/>
  <c r="C831" i="6"/>
  <c r="E831" i="6" s="1"/>
  <c r="G924" i="6"/>
  <c r="C924" i="6"/>
  <c r="E924" i="6" s="1"/>
  <c r="F924" i="6" s="1"/>
  <c r="C991" i="6"/>
  <c r="E991" i="6" s="1"/>
  <c r="G1028" i="6"/>
  <c r="C1028" i="6"/>
  <c r="E1028" i="6" s="1"/>
  <c r="C1049" i="6"/>
  <c r="E1049" i="6" s="1"/>
  <c r="F1049" i="6" s="1"/>
  <c r="F1057" i="6"/>
  <c r="G1152" i="6"/>
  <c r="C1152" i="6"/>
  <c r="E1152" i="6" s="1"/>
  <c r="F1152" i="6" s="1"/>
  <c r="C1228" i="6"/>
  <c r="E1228" i="6" s="1"/>
  <c r="G1228" i="6"/>
  <c r="G326" i="6"/>
  <c r="C587" i="6"/>
  <c r="E587" i="6" s="1"/>
  <c r="F587" i="6" s="1"/>
  <c r="C614" i="6"/>
  <c r="E614" i="6" s="1"/>
  <c r="F614" i="6" s="1"/>
  <c r="G636" i="6"/>
  <c r="C712" i="6"/>
  <c r="E712" i="6" s="1"/>
  <c r="F712" i="6" s="1"/>
  <c r="G725" i="6"/>
  <c r="C761" i="6"/>
  <c r="E761" i="6" s="1"/>
  <c r="F761" i="6" s="1"/>
  <c r="G780" i="6"/>
  <c r="C780" i="6"/>
  <c r="E780" i="6" s="1"/>
  <c r="F780" i="6" s="1"/>
  <c r="C852" i="6"/>
  <c r="E852" i="6" s="1"/>
  <c r="C858" i="6"/>
  <c r="E858" i="6" s="1"/>
  <c r="C910" i="6"/>
  <c r="E910" i="6" s="1"/>
  <c r="G1190" i="6"/>
  <c r="C1190" i="6"/>
  <c r="E1190" i="6" s="1"/>
  <c r="C298" i="6"/>
  <c r="E298" i="6" s="1"/>
  <c r="F298" i="6" s="1"/>
  <c r="G298" i="6"/>
  <c r="C434" i="6"/>
  <c r="E434" i="6" s="1"/>
  <c r="F434" i="6" s="1"/>
  <c r="C498" i="6"/>
  <c r="E498" i="6" s="1"/>
  <c r="F498" i="6" s="1"/>
  <c r="C637" i="6"/>
  <c r="E637" i="6" s="1"/>
  <c r="C951" i="6"/>
  <c r="E951" i="6" s="1"/>
  <c r="F951" i="6" s="1"/>
  <c r="C390" i="6"/>
  <c r="E390" i="6" s="1"/>
  <c r="F390" i="6" s="1"/>
  <c r="C454" i="6"/>
  <c r="E454" i="6" s="1"/>
  <c r="F454" i="6" s="1"/>
  <c r="C744" i="6"/>
  <c r="E744" i="6" s="1"/>
  <c r="F744" i="6" s="1"/>
  <c r="G744" i="6"/>
  <c r="G838" i="6"/>
  <c r="C866" i="6"/>
  <c r="E866" i="6" s="1"/>
  <c r="G866" i="6"/>
  <c r="C1029" i="6"/>
  <c r="E1029" i="6" s="1"/>
  <c r="G1029" i="6"/>
  <c r="G1108" i="6"/>
  <c r="C1108" i="6"/>
  <c r="E1108" i="6" s="1"/>
  <c r="G1183" i="6"/>
  <c r="C1183" i="6"/>
  <c r="E1183" i="6" s="1"/>
  <c r="F1183" i="6" s="1"/>
  <c r="C781" i="6"/>
  <c r="E781" i="6" s="1"/>
  <c r="F781" i="6" s="1"/>
  <c r="G781" i="6"/>
  <c r="G1051" i="6"/>
  <c r="C1051" i="6"/>
  <c r="E1051" i="6" s="1"/>
  <c r="F1051" i="6" s="1"/>
  <c r="G885" i="6"/>
  <c r="C885" i="6"/>
  <c r="E885" i="6" s="1"/>
  <c r="G1184" i="6"/>
  <c r="C1184" i="6"/>
  <c r="E1184" i="6" s="1"/>
  <c r="F1184" i="6" s="1"/>
  <c r="C649" i="6"/>
  <c r="E649" i="6" s="1"/>
  <c r="G853" i="6"/>
  <c r="C853" i="6"/>
  <c r="E853" i="6" s="1"/>
  <c r="F853" i="6" s="1"/>
  <c r="G873" i="6"/>
  <c r="C873" i="6"/>
  <c r="E873" i="6" s="1"/>
  <c r="G986" i="6"/>
  <c r="C986" i="6"/>
  <c r="E986" i="6" s="1"/>
  <c r="G1007" i="6"/>
  <c r="C1007" i="6"/>
  <c r="E1007" i="6" s="1"/>
  <c r="G1030" i="6"/>
  <c r="C1030" i="6"/>
  <c r="E1030" i="6" s="1"/>
  <c r="C1044" i="6"/>
  <c r="E1044" i="6" s="1"/>
  <c r="F1044" i="6" s="1"/>
  <c r="G1044" i="6"/>
  <c r="C1086" i="6"/>
  <c r="E1086" i="6" s="1"/>
  <c r="F1086" i="6" s="1"/>
  <c r="G1086" i="6"/>
  <c r="C1259" i="6"/>
  <c r="E1259" i="6" s="1"/>
  <c r="F1259" i="6" s="1"/>
  <c r="G1259" i="6"/>
  <c r="C550" i="6"/>
  <c r="E550" i="6" s="1"/>
  <c r="F550" i="6" s="1"/>
  <c r="C695" i="6"/>
  <c r="E695" i="6" s="1"/>
  <c r="F695" i="6" s="1"/>
  <c r="C751" i="6"/>
  <c r="E751" i="6" s="1"/>
  <c r="C795" i="6"/>
  <c r="E795" i="6" s="1"/>
  <c r="G807" i="6"/>
  <c r="C826" i="6"/>
  <c r="E826" i="6" s="1"/>
  <c r="G832" i="6"/>
  <c r="C933" i="6"/>
  <c r="E933" i="6" s="1"/>
  <c r="G933" i="6"/>
  <c r="F788" i="6"/>
  <c r="G833" i="6"/>
  <c r="C833" i="6"/>
  <c r="E833" i="6" s="1"/>
  <c r="F833" i="6" s="1"/>
  <c r="C1155" i="6"/>
  <c r="E1155" i="6" s="1"/>
  <c r="G1155" i="6"/>
  <c r="G739" i="6"/>
  <c r="C739" i="6"/>
  <c r="E739" i="6" s="1"/>
  <c r="G854" i="6"/>
  <c r="C854" i="6"/>
  <c r="E854" i="6" s="1"/>
  <c r="C893" i="6"/>
  <c r="E893" i="6" s="1"/>
  <c r="F893" i="6" s="1"/>
  <c r="G893" i="6"/>
  <c r="G987" i="6"/>
  <c r="C987" i="6"/>
  <c r="E987" i="6" s="1"/>
  <c r="F987" i="6" s="1"/>
  <c r="G1147" i="6"/>
  <c r="C1147" i="6"/>
  <c r="E1147" i="6" s="1"/>
  <c r="F1147" i="6" s="1"/>
  <c r="G1313" i="6"/>
  <c r="C1313" i="6"/>
  <c r="E1313" i="6" s="1"/>
  <c r="C545" i="6"/>
  <c r="E545" i="6" s="1"/>
  <c r="F545" i="6" s="1"/>
  <c r="C594" i="6"/>
  <c r="E594" i="6" s="1"/>
  <c r="F594" i="6" s="1"/>
  <c r="G638" i="6"/>
  <c r="G684" i="6"/>
  <c r="C684" i="6"/>
  <c r="E684" i="6" s="1"/>
  <c r="F684" i="6" s="1"/>
  <c r="C707" i="6"/>
  <c r="E707" i="6" s="1"/>
  <c r="C727" i="6"/>
  <c r="E727" i="6" s="1"/>
  <c r="C775" i="6"/>
  <c r="E775" i="6" s="1"/>
  <c r="F775" i="6" s="1"/>
  <c r="C827" i="6"/>
  <c r="E827" i="6" s="1"/>
  <c r="F827" i="6" s="1"/>
  <c r="G827" i="6"/>
  <c r="G861" i="6"/>
  <c r="C861" i="6"/>
  <c r="E861" i="6" s="1"/>
  <c r="C980" i="6"/>
  <c r="E980" i="6" s="1"/>
  <c r="G980" i="6"/>
  <c r="C1022" i="6"/>
  <c r="E1022" i="6" s="1"/>
  <c r="F1022" i="6" s="1"/>
  <c r="G1022" i="6"/>
  <c r="G1170" i="6"/>
  <c r="C1170" i="6"/>
  <c r="E1170" i="6" s="1"/>
  <c r="F1170" i="6" s="1"/>
  <c r="G672" i="6"/>
  <c r="C821" i="6"/>
  <c r="E821" i="6" s="1"/>
  <c r="G841" i="6"/>
  <c r="C841" i="6"/>
  <c r="E841" i="6" s="1"/>
  <c r="G886" i="6"/>
  <c r="C1163" i="6"/>
  <c r="E1163" i="6" s="1"/>
  <c r="G1163" i="6"/>
  <c r="G1245" i="6"/>
  <c r="C1245" i="6"/>
  <c r="E1245" i="6" s="1"/>
  <c r="G1306" i="6"/>
  <c r="C1306" i="6"/>
  <c r="E1306" i="6" s="1"/>
  <c r="G752" i="6"/>
  <c r="C752" i="6"/>
  <c r="E752" i="6" s="1"/>
  <c r="G887" i="6"/>
  <c r="C887" i="6"/>
  <c r="E887" i="6" s="1"/>
  <c r="F887" i="6" s="1"/>
  <c r="G973" i="6"/>
  <c r="G1314" i="6"/>
  <c r="C1314" i="6"/>
  <c r="E1314" i="6" s="1"/>
  <c r="F1314" i="6" s="1"/>
  <c r="C520" i="6"/>
  <c r="E520" i="6" s="1"/>
  <c r="F520" i="6" s="1"/>
  <c r="C589" i="6"/>
  <c r="E589" i="6" s="1"/>
  <c r="C639" i="6"/>
  <c r="E639" i="6" s="1"/>
  <c r="C650" i="6"/>
  <c r="E650" i="6" s="1"/>
  <c r="C927" i="6"/>
  <c r="E927" i="6" s="1"/>
  <c r="F927" i="6" s="1"/>
  <c r="C967" i="6"/>
  <c r="E967" i="6" s="1"/>
  <c r="F967" i="6" s="1"/>
  <c r="C1016" i="6"/>
  <c r="E1016" i="6" s="1"/>
  <c r="F1016" i="6" s="1"/>
  <c r="G1016" i="6"/>
  <c r="G1140" i="6"/>
  <c r="G715" i="6"/>
  <c r="C715" i="6"/>
  <c r="E715" i="6" s="1"/>
  <c r="F715" i="6" s="1"/>
  <c r="C776" i="6"/>
  <c r="E776" i="6" s="1"/>
  <c r="F776" i="6" s="1"/>
  <c r="G776" i="6"/>
  <c r="G679" i="6"/>
  <c r="C679" i="6"/>
  <c r="E679" i="6" s="1"/>
  <c r="F679" i="6" s="1"/>
  <c r="G753" i="6"/>
  <c r="C753" i="6"/>
  <c r="E753" i="6" s="1"/>
  <c r="F809" i="6"/>
  <c r="C1157" i="6"/>
  <c r="E1157" i="6" s="1"/>
  <c r="G1157" i="6"/>
  <c r="G1216" i="6"/>
  <c r="C1216" i="6"/>
  <c r="E1216" i="6" s="1"/>
  <c r="F1216" i="6" s="1"/>
  <c r="G551" i="6"/>
  <c r="C708" i="6"/>
  <c r="E708" i="6" s="1"/>
  <c r="F708" i="6" s="1"/>
  <c r="C722" i="6"/>
  <c r="E722" i="6" s="1"/>
  <c r="F722" i="6" s="1"/>
  <c r="C770" i="6"/>
  <c r="E770" i="6" s="1"/>
  <c r="F770" i="6" s="1"/>
  <c r="C900" i="6"/>
  <c r="E900" i="6" s="1"/>
  <c r="F900" i="6" s="1"/>
  <c r="C1141" i="6"/>
  <c r="E1141" i="6" s="1"/>
  <c r="G421" i="6"/>
  <c r="G485" i="6"/>
  <c r="G526" i="6"/>
  <c r="C526" i="6"/>
  <c r="E526" i="6" s="1"/>
  <c r="F526" i="6" s="1"/>
  <c r="C541" i="6"/>
  <c r="E541" i="6" s="1"/>
  <c r="F541" i="6" s="1"/>
  <c r="C645" i="6"/>
  <c r="E645" i="6" s="1"/>
  <c r="C702" i="6"/>
  <c r="E702" i="6" s="1"/>
  <c r="G716" i="6"/>
  <c r="C716" i="6"/>
  <c r="E716" i="6" s="1"/>
  <c r="F716" i="6" s="1"/>
  <c r="F734" i="6"/>
  <c r="C816" i="6"/>
  <c r="E816" i="6" s="1"/>
  <c r="F816" i="6" s="1"/>
  <c r="C842" i="6"/>
  <c r="E842" i="6" s="1"/>
  <c r="F842" i="6" s="1"/>
  <c r="G1002" i="6"/>
  <c r="C1002" i="6"/>
  <c r="E1002" i="6" s="1"/>
  <c r="F1002" i="6" s="1"/>
  <c r="G1239" i="6"/>
  <c r="C1239" i="6"/>
  <c r="E1239" i="6" s="1"/>
  <c r="G590" i="6"/>
  <c r="C590" i="6"/>
  <c r="E590" i="6" s="1"/>
  <c r="C634" i="6"/>
  <c r="E634" i="6" s="1"/>
  <c r="C657" i="6"/>
  <c r="E657" i="6" s="1"/>
  <c r="F657" i="6" s="1"/>
  <c r="G835" i="6"/>
  <c r="G1054" i="6"/>
  <c r="G754" i="6"/>
  <c r="C754" i="6"/>
  <c r="E754" i="6" s="1"/>
  <c r="G1040" i="6"/>
  <c r="C1040" i="6"/>
  <c r="E1040" i="6" s="1"/>
  <c r="F1040" i="6" s="1"/>
  <c r="G1142" i="6"/>
  <c r="C1142" i="6"/>
  <c r="E1142" i="6" s="1"/>
  <c r="C521" i="6"/>
  <c r="E521" i="6" s="1"/>
  <c r="F521" i="6" s="1"/>
  <c r="C928" i="6"/>
  <c r="E928" i="6" s="1"/>
  <c r="F928" i="6" s="1"/>
  <c r="C968" i="6"/>
  <c r="E968" i="6" s="1"/>
  <c r="F968" i="6" s="1"/>
  <c r="C1017" i="6"/>
  <c r="E1017" i="6" s="1"/>
  <c r="F1017" i="6" s="1"/>
  <c r="C1090" i="6"/>
  <c r="E1090" i="6" s="1"/>
  <c r="F1090" i="6" s="1"/>
  <c r="G1090" i="6"/>
  <c r="G1135" i="6"/>
  <c r="C1135" i="6"/>
  <c r="E1135" i="6" s="1"/>
  <c r="C330" i="6"/>
  <c r="E330" i="6" s="1"/>
  <c r="F330" i="6" s="1"/>
  <c r="G330" i="6"/>
  <c r="G398" i="6"/>
  <c r="C398" i="6"/>
  <c r="E398" i="6" s="1"/>
  <c r="F398" i="6" s="1"/>
  <c r="G462" i="6"/>
  <c r="C462" i="6"/>
  <c r="E462" i="6" s="1"/>
  <c r="G558" i="6"/>
  <c r="C558" i="6"/>
  <c r="E558" i="6" s="1"/>
  <c r="G606" i="6"/>
  <c r="G723" i="6"/>
  <c r="C723" i="6"/>
  <c r="E723" i="6" s="1"/>
  <c r="F723" i="6" s="1"/>
  <c r="G771" i="6"/>
  <c r="C771" i="6"/>
  <c r="E771" i="6" s="1"/>
  <c r="F771" i="6" s="1"/>
  <c r="C901" i="6"/>
  <c r="E901" i="6" s="1"/>
  <c r="F901" i="6" s="1"/>
  <c r="G901" i="6"/>
  <c r="C1425" i="6"/>
  <c r="E1425" i="6" s="1"/>
  <c r="F1425" i="6" s="1"/>
  <c r="G1425" i="6"/>
  <c r="G748" i="6"/>
  <c r="C748" i="6"/>
  <c r="E748" i="6" s="1"/>
  <c r="C908" i="6"/>
  <c r="E908" i="6" s="1"/>
  <c r="F908" i="6" s="1"/>
  <c r="C1026" i="6"/>
  <c r="E1026" i="6" s="1"/>
  <c r="F1026" i="6" s="1"/>
  <c r="F1290" i="6"/>
  <c r="G1353" i="6"/>
  <c r="C1353" i="6"/>
  <c r="E1353" i="6" s="1"/>
  <c r="F1353" i="6" s="1"/>
  <c r="C1478" i="6"/>
  <c r="E1478" i="6" s="1"/>
  <c r="F1478" i="6" s="1"/>
  <c r="G1478" i="6"/>
  <c r="G1440" i="6"/>
  <c r="C1440" i="6"/>
  <c r="E1440" i="6" s="1"/>
  <c r="G522" i="6"/>
  <c r="G554" i="6"/>
  <c r="G586" i="6"/>
  <c r="G618" i="6"/>
  <c r="G685" i="6"/>
  <c r="G704" i="6"/>
  <c r="G792" i="6"/>
  <c r="G797" i="6"/>
  <c r="G981" i="6"/>
  <c r="C1006" i="6"/>
  <c r="E1006" i="6" s="1"/>
  <c r="F1006" i="6" s="1"/>
  <c r="G1046" i="6"/>
  <c r="C1046" i="6"/>
  <c r="E1046" i="6" s="1"/>
  <c r="F1046" i="6" s="1"/>
  <c r="G1064" i="6"/>
  <c r="G1083" i="6"/>
  <c r="C1083" i="6"/>
  <c r="E1083" i="6" s="1"/>
  <c r="F1083" i="6" s="1"/>
  <c r="C1097" i="6"/>
  <c r="E1097" i="6" s="1"/>
  <c r="G1123" i="6"/>
  <c r="G1346" i="6"/>
  <c r="C1339" i="6"/>
  <c r="E1339" i="6" s="1"/>
  <c r="G1347" i="6"/>
  <c r="C1347" i="6"/>
  <c r="E1347" i="6" s="1"/>
  <c r="C1391" i="6"/>
  <c r="E1391" i="6" s="1"/>
  <c r="F1391" i="6" s="1"/>
  <c r="C1397" i="6"/>
  <c r="E1397" i="6" s="1"/>
  <c r="G652" i="6"/>
  <c r="C652" i="6"/>
  <c r="E652" i="6" s="1"/>
  <c r="F652" i="6" s="1"/>
  <c r="C931" i="6"/>
  <c r="E931" i="6" s="1"/>
  <c r="C1033" i="6"/>
  <c r="E1033" i="6" s="1"/>
  <c r="F1033" i="6" s="1"/>
  <c r="C1326" i="6"/>
  <c r="E1326" i="6" s="1"/>
  <c r="C1486" i="6"/>
  <c r="E1486" i="6" s="1"/>
  <c r="G1153" i="6"/>
  <c r="C1153" i="6"/>
  <c r="E1153" i="6" s="1"/>
  <c r="F1153" i="6" s="1"/>
  <c r="G1277" i="6"/>
  <c r="C1277" i="6"/>
  <c r="E1277" i="6" s="1"/>
  <c r="G1479" i="6"/>
  <c r="G1594" i="6"/>
  <c r="C1594" i="6"/>
  <c r="E1594" i="6" s="1"/>
  <c r="C840" i="6"/>
  <c r="E840" i="6" s="1"/>
  <c r="G1014" i="6"/>
  <c r="C1014" i="6"/>
  <c r="E1014" i="6" s="1"/>
  <c r="G1060" i="6"/>
  <c r="C1060" i="6"/>
  <c r="E1060" i="6" s="1"/>
  <c r="F1060" i="6" s="1"/>
  <c r="G1215" i="6"/>
  <c r="C1215" i="6"/>
  <c r="E1215" i="6" s="1"/>
  <c r="F1215" i="6" s="1"/>
  <c r="C882" i="6"/>
  <c r="E882" i="6" s="1"/>
  <c r="F882" i="6" s="1"/>
  <c r="F954" i="6"/>
  <c r="C1223" i="6"/>
  <c r="E1223" i="6" s="1"/>
  <c r="F1223" i="6" s="1"/>
  <c r="G1223" i="6"/>
  <c r="C1392" i="6"/>
  <c r="E1392" i="6" s="1"/>
  <c r="F1392" i="6" s="1"/>
  <c r="C1001" i="6"/>
  <c r="E1001" i="6" s="1"/>
  <c r="G1092" i="6"/>
  <c r="C1092" i="6"/>
  <c r="E1092" i="6" s="1"/>
  <c r="F1092" i="6" s="1"/>
  <c r="G1154" i="6"/>
  <c r="C1154" i="6"/>
  <c r="E1154" i="6" s="1"/>
  <c r="F1154" i="6" s="1"/>
  <c r="G1278" i="6"/>
  <c r="C1278" i="6"/>
  <c r="E1278" i="6" s="1"/>
  <c r="F1278" i="6" s="1"/>
  <c r="C1327" i="6"/>
  <c r="E1327" i="6" s="1"/>
  <c r="G1321" i="6"/>
  <c r="C1321" i="6"/>
  <c r="E1321" i="6" s="1"/>
  <c r="G1648" i="6"/>
  <c r="C1648" i="6"/>
  <c r="E1648" i="6" s="1"/>
  <c r="F1648" i="6" s="1"/>
  <c r="C1217" i="6"/>
  <c r="E1217" i="6" s="1"/>
  <c r="G1217" i="6"/>
  <c r="C1380" i="6"/>
  <c r="E1380" i="6" s="1"/>
  <c r="F1380" i="6" s="1"/>
  <c r="G1380" i="6"/>
  <c r="G1503" i="6"/>
  <c r="C1503" i="6"/>
  <c r="E1503" i="6" s="1"/>
  <c r="F1503" i="6" s="1"/>
  <c r="G1366" i="6"/>
  <c r="C1366" i="6"/>
  <c r="E1366" i="6" s="1"/>
  <c r="F1366" i="6" s="1"/>
  <c r="G1175" i="6"/>
  <c r="C1175" i="6"/>
  <c r="E1175" i="6" s="1"/>
  <c r="F1175" i="6" s="1"/>
  <c r="C1581" i="6"/>
  <c r="E1581" i="6" s="1"/>
  <c r="F1581" i="6" s="1"/>
  <c r="G1581" i="6"/>
  <c r="G1288" i="6"/>
  <c r="C1288" i="6"/>
  <c r="E1288" i="6" s="1"/>
  <c r="C1445" i="6"/>
  <c r="E1445" i="6" s="1"/>
  <c r="F1445" i="6" s="1"/>
  <c r="G1315" i="6"/>
  <c r="C1315" i="6"/>
  <c r="E1315" i="6" s="1"/>
  <c r="G1373" i="6"/>
  <c r="C1373" i="6"/>
  <c r="E1373" i="6" s="1"/>
  <c r="F1373" i="6" s="1"/>
  <c r="G1436" i="6"/>
  <c r="C1358" i="6"/>
  <c r="E1358" i="6" s="1"/>
  <c r="F1358" i="6" s="1"/>
  <c r="G1437" i="6"/>
  <c r="C1437" i="6"/>
  <c r="E1437" i="6" s="1"/>
  <c r="G1316" i="6"/>
  <c r="C1316" i="6"/>
  <c r="E1316" i="6" s="1"/>
  <c r="G1528" i="6"/>
  <c r="C1528" i="6"/>
  <c r="E1528" i="6" s="1"/>
  <c r="G1109" i="6"/>
  <c r="C1109" i="6"/>
  <c r="E1109" i="6" s="1"/>
  <c r="F1109" i="6" s="1"/>
  <c r="G1143" i="6"/>
  <c r="C1143" i="6"/>
  <c r="E1143" i="6" s="1"/>
  <c r="G1438" i="6"/>
  <c r="C1438" i="6"/>
  <c r="E1438" i="6" s="1"/>
  <c r="F1438" i="6" s="1"/>
  <c r="C880" i="6"/>
  <c r="E880" i="6" s="1"/>
  <c r="F880" i="6" s="1"/>
  <c r="C902" i="6"/>
  <c r="E902" i="6" s="1"/>
  <c r="G929" i="6"/>
  <c r="C929" i="6"/>
  <c r="E929" i="6" s="1"/>
  <c r="G992" i="6"/>
  <c r="C992" i="6"/>
  <c r="E992" i="6" s="1"/>
  <c r="F992" i="6" s="1"/>
  <c r="G1136" i="6"/>
  <c r="C1136" i="6"/>
  <c r="E1136" i="6" s="1"/>
  <c r="C1253" i="6"/>
  <c r="E1253" i="6" s="1"/>
  <c r="F1253" i="6" s="1"/>
  <c r="G1253" i="6"/>
  <c r="C1431" i="6"/>
  <c r="E1431" i="6" s="1"/>
  <c r="F1431" i="6" s="1"/>
  <c r="C1032" i="6"/>
  <c r="E1032" i="6" s="1"/>
  <c r="C1038" i="6"/>
  <c r="E1038" i="6" s="1"/>
  <c r="F1038" i="6" s="1"/>
  <c r="G1233" i="6"/>
  <c r="G859" i="6"/>
  <c r="C859" i="6"/>
  <c r="E859" i="6" s="1"/>
  <c r="G1199" i="6"/>
  <c r="C1199" i="6"/>
  <c r="E1199" i="6" s="1"/>
  <c r="F1199" i="6" s="1"/>
  <c r="C680" i="6"/>
  <c r="E680" i="6" s="1"/>
  <c r="F680" i="6" s="1"/>
  <c r="C941" i="6"/>
  <c r="E941" i="6" s="1"/>
  <c r="G1089" i="6"/>
  <c r="G1360" i="6"/>
  <c r="C1360" i="6"/>
  <c r="E1360" i="6" s="1"/>
  <c r="G1417" i="6"/>
  <c r="C1417" i="6"/>
  <c r="E1417" i="6" s="1"/>
  <c r="F1417" i="6" s="1"/>
  <c r="C1468" i="6"/>
  <c r="E1468" i="6" s="1"/>
  <c r="F1468" i="6" s="1"/>
  <c r="G1468" i="6"/>
  <c r="G1530" i="6"/>
  <c r="C1530" i="6"/>
  <c r="E1530" i="6" s="1"/>
  <c r="G785" i="6"/>
  <c r="G813" i="6"/>
  <c r="C837" i="6"/>
  <c r="E837" i="6" s="1"/>
  <c r="G892" i="6"/>
  <c r="G925" i="6"/>
  <c r="G930" i="6"/>
  <c r="G949" i="6"/>
  <c r="G978" i="6"/>
  <c r="G1039" i="6"/>
  <c r="G1050" i="6"/>
  <c r="G1137" i="6"/>
  <c r="C1160" i="6"/>
  <c r="E1160" i="6" s="1"/>
  <c r="G1218" i="6"/>
  <c r="C1230" i="6"/>
  <c r="E1230" i="6" s="1"/>
  <c r="F1230" i="6" s="1"/>
  <c r="G1285" i="6"/>
  <c r="G1341" i="6"/>
  <c r="F1242" i="6"/>
  <c r="C1286" i="6"/>
  <c r="E1286" i="6" s="1"/>
  <c r="F1286" i="6" s="1"/>
  <c r="G1286" i="6"/>
  <c r="C1355" i="6"/>
  <c r="E1355" i="6" s="1"/>
  <c r="F1355" i="6" s="1"/>
  <c r="G1441" i="6"/>
  <c r="C1441" i="6"/>
  <c r="E1441" i="6" s="1"/>
  <c r="C1627" i="6"/>
  <c r="E1627" i="6" s="1"/>
  <c r="F1627" i="6" s="1"/>
  <c r="G1627" i="6"/>
  <c r="G1655" i="6"/>
  <c r="C1655" i="6"/>
  <c r="E1655" i="6" s="1"/>
  <c r="F1655" i="6" s="1"/>
  <c r="G1024" i="6"/>
  <c r="C1024" i="6"/>
  <c r="E1024" i="6" s="1"/>
  <c r="F1024" i="6" s="1"/>
  <c r="G1088" i="6"/>
  <c r="C1088" i="6"/>
  <c r="E1088" i="6" s="1"/>
  <c r="F1088" i="6" s="1"/>
  <c r="C1099" i="6"/>
  <c r="E1099" i="6" s="1"/>
  <c r="F1099" i="6" s="1"/>
  <c r="G1121" i="6"/>
  <c r="C1121" i="6"/>
  <c r="E1121" i="6" s="1"/>
  <c r="C1195" i="6"/>
  <c r="E1195" i="6" s="1"/>
  <c r="F1195" i="6" s="1"/>
  <c r="G1195" i="6"/>
  <c r="F1273" i="6"/>
  <c r="G1298" i="6"/>
  <c r="C1298" i="6"/>
  <c r="E1298" i="6" s="1"/>
  <c r="F1298" i="6" s="1"/>
  <c r="C1420" i="6"/>
  <c r="E1420" i="6" s="1"/>
  <c r="F1420" i="6" s="1"/>
  <c r="G1420" i="6"/>
  <c r="C965" i="6"/>
  <c r="E965" i="6" s="1"/>
  <c r="G965" i="6"/>
  <c r="C989" i="6"/>
  <c r="E989" i="6" s="1"/>
  <c r="C1138" i="6"/>
  <c r="E1138" i="6" s="1"/>
  <c r="F1138" i="6" s="1"/>
  <c r="C1219" i="6"/>
  <c r="E1219" i="6" s="1"/>
  <c r="F1219" i="6" s="1"/>
  <c r="C1255" i="6"/>
  <c r="E1255" i="6" s="1"/>
  <c r="F1255" i="6" s="1"/>
  <c r="G1280" i="6"/>
  <c r="C1280" i="6"/>
  <c r="E1280" i="6" s="1"/>
  <c r="F1280" i="6" s="1"/>
  <c r="F1292" i="6"/>
  <c r="C1310" i="6"/>
  <c r="E1310" i="6" s="1"/>
  <c r="F1310" i="6" s="1"/>
  <c r="F1501" i="6"/>
  <c r="C1317" i="6"/>
  <c r="E1317" i="6" s="1"/>
  <c r="F1317" i="6" s="1"/>
  <c r="G1317" i="6"/>
  <c r="G1442" i="6"/>
  <c r="C1442" i="6"/>
  <c r="E1442" i="6" s="1"/>
  <c r="F1442" i="6" s="1"/>
  <c r="G1567" i="6"/>
  <c r="C1567" i="6"/>
  <c r="E1567" i="6" s="1"/>
  <c r="C1094" i="6"/>
  <c r="E1094" i="6" s="1"/>
  <c r="F1094" i="6" s="1"/>
  <c r="C1161" i="6"/>
  <c r="E1161" i="6" s="1"/>
  <c r="F1161" i="6" s="1"/>
  <c r="C1178" i="6"/>
  <c r="E1178" i="6" s="1"/>
  <c r="F1178" i="6" s="1"/>
  <c r="C1225" i="6"/>
  <c r="E1225" i="6" s="1"/>
  <c r="F1225" i="6" s="1"/>
  <c r="C1274" i="6"/>
  <c r="E1274" i="6" s="1"/>
  <c r="F1274" i="6" s="1"/>
  <c r="G1293" i="6"/>
  <c r="C1293" i="6"/>
  <c r="E1293" i="6" s="1"/>
  <c r="F1293" i="6" s="1"/>
  <c r="C1363" i="6"/>
  <c r="E1363" i="6" s="1"/>
  <c r="G1408" i="6"/>
  <c r="C1408" i="6"/>
  <c r="E1408" i="6" s="1"/>
  <c r="F1408" i="6" s="1"/>
  <c r="C1414" i="6"/>
  <c r="E1414" i="6" s="1"/>
  <c r="F1414" i="6" s="1"/>
  <c r="G1495" i="6"/>
  <c r="C1495" i="6"/>
  <c r="E1495" i="6" s="1"/>
  <c r="F1495" i="6" s="1"/>
  <c r="C1760" i="6"/>
  <c r="E1760" i="6" s="1"/>
  <c r="G1760" i="6"/>
  <c r="C1318" i="6"/>
  <c r="E1318" i="6" s="1"/>
  <c r="G1318" i="6"/>
  <c r="G1443" i="6"/>
  <c r="C1443" i="6"/>
  <c r="E1443" i="6" s="1"/>
  <c r="F1443" i="6" s="1"/>
  <c r="C1476" i="6"/>
  <c r="E1476" i="6" s="1"/>
  <c r="F1476" i="6" s="1"/>
  <c r="G1476" i="6"/>
  <c r="C1041" i="6"/>
  <c r="E1041" i="6" s="1"/>
  <c r="F1041" i="6" s="1"/>
  <c r="G1232" i="6"/>
  <c r="C1232" i="6"/>
  <c r="E1232" i="6" s="1"/>
  <c r="F1232" i="6" s="1"/>
  <c r="C1281" i="6"/>
  <c r="E1281" i="6" s="1"/>
  <c r="G1591" i="6"/>
  <c r="C1591" i="6"/>
  <c r="E1591" i="6" s="1"/>
  <c r="F1591" i="6" s="1"/>
  <c r="G961" i="6"/>
  <c r="C961" i="6"/>
  <c r="E961" i="6" s="1"/>
  <c r="F961" i="6" s="1"/>
  <c r="G1344" i="6"/>
  <c r="C1344" i="6"/>
  <c r="E1344" i="6" s="1"/>
  <c r="F1344" i="6" s="1"/>
  <c r="G1483" i="6"/>
  <c r="C1483" i="6"/>
  <c r="E1483" i="6" s="1"/>
  <c r="C1568" i="6"/>
  <c r="E1568" i="6" s="1"/>
  <c r="F1568" i="6" s="1"/>
  <c r="G1568" i="6"/>
  <c r="C1614" i="6"/>
  <c r="E1614" i="6" s="1"/>
  <c r="F1614" i="6" s="1"/>
  <c r="C1518" i="6"/>
  <c r="E1518" i="6" s="1"/>
  <c r="G1518" i="6"/>
  <c r="C1569" i="6"/>
  <c r="E1569" i="6" s="1"/>
  <c r="G1569" i="6"/>
  <c r="C1615" i="6"/>
  <c r="E1615" i="6" s="1"/>
  <c r="G1615" i="6"/>
  <c r="C1600" i="6"/>
  <c r="E1600" i="6" s="1"/>
  <c r="F1600" i="6" s="1"/>
  <c r="G1600" i="6"/>
  <c r="C1622" i="6"/>
  <c r="E1622" i="6" s="1"/>
  <c r="G1622" i="6"/>
  <c r="G1561" i="6"/>
  <c r="C1561" i="6"/>
  <c r="E1561" i="6" s="1"/>
  <c r="G1754" i="6"/>
  <c r="C1754" i="6"/>
  <c r="E1754" i="6" s="1"/>
  <c r="G1630" i="6"/>
  <c r="C1630" i="6"/>
  <c r="E1630" i="6" s="1"/>
  <c r="G1562" i="6"/>
  <c r="C1562" i="6"/>
  <c r="E1562" i="6" s="1"/>
  <c r="G1609" i="6"/>
  <c r="C1609" i="6"/>
  <c r="E1609" i="6" s="1"/>
  <c r="F1609" i="6" s="1"/>
  <c r="G1672" i="6"/>
  <c r="C1672" i="6"/>
  <c r="E1672" i="6" s="1"/>
  <c r="F1512" i="6"/>
  <c r="G1884" i="6"/>
  <c r="C1884" i="6"/>
  <c r="E1884" i="6" s="1"/>
  <c r="G1646" i="6"/>
  <c r="C1646" i="6"/>
  <c r="E1646" i="6" s="1"/>
  <c r="F1646" i="6" s="1"/>
  <c r="G1674" i="6"/>
  <c r="C1674" i="6"/>
  <c r="E1674" i="6" s="1"/>
  <c r="F1674" i="6" s="1"/>
  <c r="C1855" i="6"/>
  <c r="E1855" i="6" s="1"/>
  <c r="F1855" i="6" s="1"/>
  <c r="G1855" i="6"/>
  <c r="C1361" i="6"/>
  <c r="E1361" i="6" s="1"/>
  <c r="F1361" i="6" s="1"/>
  <c r="G1361" i="6"/>
  <c r="G1625" i="6"/>
  <c r="C1625" i="6"/>
  <c r="E1625" i="6" s="1"/>
  <c r="F1625" i="6" s="1"/>
  <c r="C1131" i="6"/>
  <c r="E1131" i="6" s="1"/>
  <c r="F1131" i="6" s="1"/>
  <c r="G1131" i="6"/>
  <c r="C1291" i="6"/>
  <c r="E1291" i="6" s="1"/>
  <c r="F1291" i="6" s="1"/>
  <c r="G1291" i="6"/>
  <c r="C1647" i="6"/>
  <c r="E1647" i="6" s="1"/>
  <c r="F1647" i="6" s="1"/>
  <c r="G1647" i="6"/>
  <c r="C1061" i="6"/>
  <c r="E1061" i="6" s="1"/>
  <c r="F1061" i="6" s="1"/>
  <c r="G1061" i="6"/>
  <c r="G1165" i="6"/>
  <c r="C1165" i="6"/>
  <c r="E1165" i="6" s="1"/>
  <c r="C1205" i="6"/>
  <c r="E1205" i="6" s="1"/>
  <c r="G1266" i="6"/>
  <c r="C1266" i="6"/>
  <c r="E1266" i="6" s="1"/>
  <c r="F1266" i="6" s="1"/>
  <c r="G1272" i="6"/>
  <c r="C1272" i="6"/>
  <c r="E1272" i="6" s="1"/>
  <c r="G1573" i="6"/>
  <c r="C1573" i="6"/>
  <c r="E1573" i="6" s="1"/>
  <c r="G1712" i="6"/>
  <c r="C1712" i="6"/>
  <c r="E1712" i="6" s="1"/>
  <c r="F1712" i="6" s="1"/>
  <c r="G993" i="6"/>
  <c r="C993" i="6"/>
  <c r="E993" i="6" s="1"/>
  <c r="F993" i="6" s="1"/>
  <c r="C1368" i="6"/>
  <c r="E1368" i="6" s="1"/>
  <c r="F1368" i="6" s="1"/>
  <c r="C1374" i="6"/>
  <c r="E1374" i="6" s="1"/>
  <c r="F1374" i="6" s="1"/>
  <c r="C1426" i="6"/>
  <c r="E1426" i="6" s="1"/>
  <c r="F1426" i="6" s="1"/>
  <c r="C1461" i="6"/>
  <c r="E1461" i="6" s="1"/>
  <c r="F1461" i="6" s="1"/>
  <c r="G1026" i="6"/>
  <c r="G1056" i="6"/>
  <c r="C1056" i="6"/>
  <c r="E1056" i="6" s="1"/>
  <c r="G1080" i="6"/>
  <c r="G1110" i="6"/>
  <c r="C1176" i="6"/>
  <c r="E1176" i="6" s="1"/>
  <c r="F1176" i="6" s="1"/>
  <c r="C1206" i="6"/>
  <c r="E1206" i="6" s="1"/>
  <c r="G1251" i="6"/>
  <c r="C1262" i="6"/>
  <c r="E1262" i="6" s="1"/>
  <c r="F1262" i="6" s="1"/>
  <c r="C1333" i="6"/>
  <c r="E1333" i="6" s="1"/>
  <c r="F1333" i="6" s="1"/>
  <c r="C1338" i="6"/>
  <c r="E1338" i="6" s="1"/>
  <c r="F1338" i="6" s="1"/>
  <c r="C1343" i="6"/>
  <c r="E1343" i="6" s="1"/>
  <c r="F1343" i="6" s="1"/>
  <c r="C1365" i="6"/>
  <c r="E1365" i="6" s="1"/>
  <c r="F1365" i="6" s="1"/>
  <c r="C1446" i="6"/>
  <c r="E1446" i="6" s="1"/>
  <c r="F1446" i="6" s="1"/>
  <c r="G1491" i="6"/>
  <c r="C1517" i="6"/>
  <c r="E1517" i="6" s="1"/>
  <c r="C1543" i="6"/>
  <c r="E1543" i="6" s="1"/>
  <c r="F1543" i="6" s="1"/>
  <c r="G1543" i="6"/>
  <c r="G1555" i="6"/>
  <c r="G1943" i="6"/>
  <c r="C1943" i="6"/>
  <c r="E1943" i="6" s="1"/>
  <c r="F1943" i="6" s="1"/>
  <c r="C1475" i="6"/>
  <c r="E1475" i="6" s="1"/>
  <c r="F1475" i="6" s="1"/>
  <c r="C1637" i="6"/>
  <c r="E1637" i="6" s="1"/>
  <c r="F1637" i="6" s="1"/>
  <c r="G1637" i="6"/>
  <c r="F1846" i="6"/>
  <c r="G1577" i="6"/>
  <c r="C1577" i="6"/>
  <c r="E1577" i="6" s="1"/>
  <c r="C1936" i="6"/>
  <c r="E1936" i="6" s="1"/>
  <c r="F1936" i="6" s="1"/>
  <c r="G1936" i="6"/>
  <c r="C1252" i="6"/>
  <c r="E1252" i="6" s="1"/>
  <c r="G1464" i="6"/>
  <c r="C1563" i="6"/>
  <c r="E1563" i="6" s="1"/>
  <c r="F1563" i="6" s="1"/>
  <c r="G1563" i="6"/>
  <c r="C1801" i="6"/>
  <c r="E1801" i="6" s="1"/>
  <c r="G1801" i="6"/>
  <c r="G1929" i="6"/>
  <c r="C1929" i="6"/>
  <c r="E1929" i="6" s="1"/>
  <c r="F1929" i="6" s="1"/>
  <c r="C1383" i="6"/>
  <c r="E1383" i="6" s="1"/>
  <c r="F1383" i="6" s="1"/>
  <c r="G1452" i="6"/>
  <c r="C1691" i="6"/>
  <c r="E1691" i="6" s="1"/>
  <c r="F1691" i="6" s="1"/>
  <c r="C1725" i="6"/>
  <c r="E1725" i="6" s="1"/>
  <c r="G1753" i="6"/>
  <c r="G1802" i="6"/>
  <c r="C1802" i="6"/>
  <c r="E1802" i="6" s="1"/>
  <c r="C1557" i="6"/>
  <c r="E1557" i="6" s="1"/>
  <c r="F1557" i="6" s="1"/>
  <c r="G1557" i="6"/>
  <c r="G1378" i="6"/>
  <c r="C1378" i="6"/>
  <c r="E1378" i="6" s="1"/>
  <c r="F1378" i="6" s="1"/>
  <c r="G1824" i="6"/>
  <c r="C1824" i="6"/>
  <c r="E1824" i="6" s="1"/>
  <c r="G1907" i="6"/>
  <c r="C1907" i="6"/>
  <c r="E1907" i="6" s="1"/>
  <c r="F1907" i="6" s="1"/>
  <c r="C1685" i="6"/>
  <c r="E1685" i="6" s="1"/>
  <c r="F1685" i="6" s="1"/>
  <c r="C1762" i="6"/>
  <c r="E1762" i="6" s="1"/>
  <c r="G1248" i="6"/>
  <c r="C1248" i="6"/>
  <c r="E1248" i="6" s="1"/>
  <c r="F1350" i="6"/>
  <c r="C1488" i="6"/>
  <c r="E1488" i="6" s="1"/>
  <c r="F1488" i="6" s="1"/>
  <c r="C1551" i="6"/>
  <c r="E1551" i="6" s="1"/>
  <c r="F1551" i="6" s="1"/>
  <c r="C1671" i="6"/>
  <c r="E1671" i="6" s="1"/>
  <c r="F1671" i="6" s="1"/>
  <c r="G1699" i="6"/>
  <c r="C1699" i="6"/>
  <c r="E1699" i="6" s="1"/>
  <c r="F1699" i="6" s="1"/>
  <c r="G1787" i="6"/>
  <c r="C1787" i="6"/>
  <c r="E1787" i="6" s="1"/>
  <c r="F1787" i="6" s="1"/>
  <c r="G1803" i="6"/>
  <c r="C1803" i="6"/>
  <c r="E1803" i="6" s="1"/>
  <c r="F1803" i="6" s="1"/>
  <c r="C1198" i="6"/>
  <c r="E1198" i="6" s="1"/>
  <c r="F1198" i="6" s="1"/>
  <c r="C1289" i="6"/>
  <c r="E1289" i="6" s="1"/>
  <c r="F1289" i="6" s="1"/>
  <c r="C1356" i="6"/>
  <c r="E1356" i="6" s="1"/>
  <c r="F1356" i="6" s="1"/>
  <c r="G1908" i="6"/>
  <c r="C1908" i="6"/>
  <c r="E1908" i="6" s="1"/>
  <c r="F1908" i="6" s="1"/>
  <c r="G1946" i="6"/>
  <c r="C1946" i="6"/>
  <c r="E1946" i="6" s="1"/>
  <c r="G1679" i="6"/>
  <c r="C1679" i="6"/>
  <c r="E1679" i="6" s="1"/>
  <c r="C1864" i="6"/>
  <c r="E1864" i="6" s="1"/>
  <c r="F1864" i="6" s="1"/>
  <c r="G1864" i="6"/>
  <c r="C1924" i="6"/>
  <c r="E1924" i="6" s="1"/>
  <c r="F1924" i="6" s="1"/>
  <c r="G1924" i="6"/>
  <c r="G1714" i="6"/>
  <c r="C1714" i="6"/>
  <c r="E1714" i="6" s="1"/>
  <c r="F1714" i="6" s="1"/>
  <c r="G1902" i="6"/>
  <c r="C1902" i="6"/>
  <c r="E1902" i="6" s="1"/>
  <c r="F1902" i="6" s="1"/>
  <c r="C1502" i="6"/>
  <c r="E1502" i="6" s="1"/>
  <c r="F1502" i="6" s="1"/>
  <c r="G1515" i="6"/>
  <c r="C1515" i="6"/>
  <c r="E1515" i="6" s="1"/>
  <c r="F1515" i="6" s="1"/>
  <c r="G1765" i="6"/>
  <c r="C1765" i="6"/>
  <c r="E1765" i="6" s="1"/>
  <c r="C1819" i="6"/>
  <c r="E1819" i="6" s="1"/>
  <c r="F1819" i="6" s="1"/>
  <c r="G1949" i="6"/>
  <c r="C1949" i="6"/>
  <c r="E1949" i="6" s="1"/>
  <c r="G1547" i="6"/>
  <c r="C1547" i="6"/>
  <c r="E1547" i="6" s="1"/>
  <c r="F1547" i="6" s="1"/>
  <c r="F1601" i="6"/>
  <c r="C1782" i="6"/>
  <c r="E1782" i="6" s="1"/>
  <c r="G1798" i="6"/>
  <c r="C1798" i="6"/>
  <c r="E1798" i="6" s="1"/>
  <c r="G1744" i="6"/>
  <c r="C1744" i="6"/>
  <c r="E1744" i="6" s="1"/>
  <c r="C1070" i="6"/>
  <c r="E1070" i="6" s="1"/>
  <c r="F1070" i="6" s="1"/>
  <c r="C1602" i="6"/>
  <c r="E1602" i="6" s="1"/>
  <c r="G1602" i="6"/>
  <c r="C1662" i="6"/>
  <c r="E1662" i="6" s="1"/>
  <c r="F1662" i="6" s="1"/>
  <c r="G1662" i="6"/>
  <c r="C1775" i="6"/>
  <c r="E1775" i="6" s="1"/>
  <c r="F1775" i="6" s="1"/>
  <c r="C1814" i="6"/>
  <c r="E1814" i="6" s="1"/>
  <c r="F1814" i="6" s="1"/>
  <c r="G1120" i="6"/>
  <c r="C1120" i="6"/>
  <c r="E1120" i="6" s="1"/>
  <c r="F1120" i="6" s="1"/>
  <c r="C1393" i="6"/>
  <c r="E1393" i="6" s="1"/>
  <c r="G1393" i="6"/>
  <c r="C1404" i="6"/>
  <c r="E1404" i="6" s="1"/>
  <c r="F1404" i="6" s="1"/>
  <c r="G1404" i="6"/>
  <c r="C1457" i="6"/>
  <c r="E1457" i="6" s="1"/>
  <c r="F1457" i="6" s="1"/>
  <c r="G1457" i="6"/>
  <c r="G1312" i="6"/>
  <c r="C1312" i="6"/>
  <c r="E1312" i="6" s="1"/>
  <c r="F1312" i="6" s="1"/>
  <c r="C1387" i="6"/>
  <c r="E1387" i="6" s="1"/>
  <c r="F1387" i="6" s="1"/>
  <c r="G1504" i="6"/>
  <c r="C1504" i="6"/>
  <c r="E1504" i="6" s="1"/>
  <c r="G1656" i="6"/>
  <c r="C1656" i="6"/>
  <c r="E1656" i="6" s="1"/>
  <c r="F1656" i="6" s="1"/>
  <c r="G1845" i="6"/>
  <c r="C1845" i="6"/>
  <c r="E1845" i="6" s="1"/>
  <c r="F1845" i="6" s="1"/>
  <c r="C1376" i="6"/>
  <c r="E1376" i="6" s="1"/>
  <c r="F1376" i="6" s="1"/>
  <c r="C1323" i="6"/>
  <c r="E1323" i="6" s="1"/>
  <c r="C1523" i="6"/>
  <c r="E1523" i="6" s="1"/>
  <c r="F1523" i="6" s="1"/>
  <c r="G1523" i="6"/>
  <c r="C1897" i="6"/>
  <c r="E1897" i="6" s="1"/>
  <c r="F1897" i="6" s="1"/>
  <c r="G1897" i="6"/>
  <c r="C2350" i="6"/>
  <c r="E2350" i="6" s="1"/>
  <c r="F2350" i="6" s="1"/>
  <c r="G2350" i="6"/>
  <c r="C1389" i="6"/>
  <c r="E1389" i="6" s="1"/>
  <c r="F1389" i="6" s="1"/>
  <c r="C1453" i="6"/>
  <c r="E1453" i="6" s="1"/>
  <c r="F1453" i="6" s="1"/>
  <c r="G1758" i="6"/>
  <c r="G1779" i="6"/>
  <c r="C1779" i="6"/>
  <c r="E1779" i="6" s="1"/>
  <c r="F1779" i="6" s="1"/>
  <c r="C1894" i="6"/>
  <c r="E1894" i="6" s="1"/>
  <c r="F1894" i="6" s="1"/>
  <c r="G1894" i="6"/>
  <c r="G1901" i="6"/>
  <c r="C1901" i="6"/>
  <c r="E1901" i="6" s="1"/>
  <c r="C2039" i="6"/>
  <c r="E2039" i="6" s="1"/>
  <c r="G2039" i="6"/>
  <c r="G1498" i="6"/>
  <c r="C1553" i="6"/>
  <c r="E1553" i="6" s="1"/>
  <c r="F1553" i="6" s="1"/>
  <c r="C1811" i="6"/>
  <c r="E1811" i="6" s="1"/>
  <c r="F1811" i="6" s="1"/>
  <c r="G1811" i="6"/>
  <c r="C2009" i="6"/>
  <c r="E2009" i="6" s="1"/>
  <c r="G2009" i="6"/>
  <c r="G1829" i="6"/>
  <c r="C1875" i="6"/>
  <c r="E1875" i="6" s="1"/>
  <c r="F1875" i="6" s="1"/>
  <c r="G2163" i="6"/>
  <c r="C2163" i="6"/>
  <c r="E2163" i="6" s="1"/>
  <c r="F1448" i="6"/>
  <c r="C1668" i="6"/>
  <c r="E1668" i="6" s="1"/>
  <c r="G1722" i="6"/>
  <c r="C1722" i="6"/>
  <c r="E1722" i="6" s="1"/>
  <c r="F1722" i="6" s="1"/>
  <c r="G1741" i="6"/>
  <c r="C1836" i="6"/>
  <c r="E1836" i="6" s="1"/>
  <c r="F1836" i="6" s="1"/>
  <c r="G1836" i="6"/>
  <c r="C1856" i="6"/>
  <c r="E1856" i="6" s="1"/>
  <c r="G1856" i="6"/>
  <c r="C1532" i="6"/>
  <c r="E1532" i="6" s="1"/>
  <c r="F1532" i="6" s="1"/>
  <c r="C1599" i="6"/>
  <c r="E1599" i="6" s="1"/>
  <c r="F1599" i="6" s="1"/>
  <c r="C1651" i="6"/>
  <c r="E1651" i="6" s="1"/>
  <c r="F1651" i="6" s="1"/>
  <c r="C1675" i="6"/>
  <c r="E1675" i="6" s="1"/>
  <c r="F1675" i="6" s="1"/>
  <c r="C2010" i="6"/>
  <c r="E2010" i="6" s="1"/>
  <c r="G2010" i="6"/>
  <c r="C2025" i="6"/>
  <c r="E2025" i="6" s="1"/>
  <c r="F2025" i="6" s="1"/>
  <c r="G2025" i="6"/>
  <c r="G2156" i="6"/>
  <c r="C2156" i="6"/>
  <c r="E2156" i="6" s="1"/>
  <c r="G2314" i="6"/>
  <c r="C2314" i="6"/>
  <c r="E2314" i="6" s="1"/>
  <c r="F2314" i="6" s="1"/>
  <c r="C1494" i="6"/>
  <c r="E1494" i="6" s="1"/>
  <c r="C1606" i="6"/>
  <c r="E1606" i="6" s="1"/>
  <c r="F1606" i="6" s="1"/>
  <c r="G1640" i="6"/>
  <c r="G1688" i="6"/>
  <c r="C1688" i="6"/>
  <c r="E1688" i="6" s="1"/>
  <c r="F1688" i="6" s="1"/>
  <c r="C2126" i="6"/>
  <c r="E2126" i="6" s="1"/>
  <c r="F2126" i="6" s="1"/>
  <c r="G2126" i="6"/>
  <c r="G1572" i="6"/>
  <c r="C1572" i="6"/>
  <c r="E1572" i="6" s="1"/>
  <c r="F1572" i="6" s="1"/>
  <c r="C1941" i="6"/>
  <c r="E1941" i="6" s="1"/>
  <c r="F1941" i="6" s="1"/>
  <c r="G1941" i="6"/>
  <c r="C1511" i="6"/>
  <c r="E1511" i="6" s="1"/>
  <c r="F1511" i="6" s="1"/>
  <c r="C1717" i="6"/>
  <c r="E1717" i="6" s="1"/>
  <c r="F1717" i="6" s="1"/>
  <c r="G1717" i="6"/>
  <c r="G1883" i="6"/>
  <c r="C1883" i="6"/>
  <c r="E1883" i="6" s="1"/>
  <c r="F1883" i="6" s="1"/>
  <c r="C1948" i="6"/>
  <c r="E1948" i="6" s="1"/>
  <c r="G1948" i="6"/>
  <c r="C2110" i="6"/>
  <c r="E2110" i="6" s="1"/>
  <c r="G2110" i="6"/>
  <c r="C1670" i="6"/>
  <c r="E1670" i="6" s="1"/>
  <c r="C1768" i="6"/>
  <c r="E1768" i="6" s="1"/>
  <c r="F1768" i="6" s="1"/>
  <c r="G1851" i="6"/>
  <c r="C1851" i="6"/>
  <c r="E1851" i="6" s="1"/>
  <c r="C1871" i="6"/>
  <c r="E1871" i="6" s="1"/>
  <c r="G2011" i="6"/>
  <c r="C1976" i="6"/>
  <c r="E1976" i="6" s="1"/>
  <c r="G1976" i="6"/>
  <c r="G2004" i="6"/>
  <c r="C2004" i="6"/>
  <c r="E2004" i="6" s="1"/>
  <c r="C2127" i="6"/>
  <c r="E2127" i="6" s="1"/>
  <c r="F2127" i="6" s="1"/>
  <c r="G2127" i="6"/>
  <c r="C2180" i="6"/>
  <c r="E2180" i="6" s="1"/>
  <c r="F2180" i="6" s="1"/>
  <c r="G2180" i="6"/>
  <c r="C1990" i="6"/>
  <c r="E1990" i="6" s="1"/>
  <c r="F1990" i="6" s="1"/>
  <c r="G1990" i="6"/>
  <c r="G2285" i="6"/>
  <c r="C2285" i="6"/>
  <c r="E2285" i="6" s="1"/>
  <c r="C2034" i="6"/>
  <c r="E2034" i="6" s="1"/>
  <c r="F2034" i="6" s="1"/>
  <c r="G2034" i="6"/>
  <c r="G2173" i="6"/>
  <c r="C2173" i="6"/>
  <c r="E2173" i="6" s="1"/>
  <c r="C1795" i="6"/>
  <c r="E1795" i="6" s="1"/>
  <c r="F1795" i="6" s="1"/>
  <c r="G1795" i="6"/>
  <c r="C1923" i="6"/>
  <c r="E1923" i="6" s="1"/>
  <c r="C2277" i="6"/>
  <c r="E2277" i="6" s="1"/>
  <c r="G2277" i="6"/>
  <c r="C1776" i="6"/>
  <c r="E1776" i="6" s="1"/>
  <c r="F1776" i="6" s="1"/>
  <c r="C1891" i="6"/>
  <c r="E1891" i="6" s="1"/>
  <c r="F1891" i="6" s="1"/>
  <c r="G1891" i="6"/>
  <c r="C1930" i="6"/>
  <c r="E1930" i="6" s="1"/>
  <c r="G1930" i="6"/>
  <c r="C1719" i="6"/>
  <c r="E1719" i="6" s="1"/>
  <c r="G1719" i="6"/>
  <c r="C1827" i="6"/>
  <c r="E1827" i="6" s="1"/>
  <c r="F1827" i="6" s="1"/>
  <c r="G1827" i="6"/>
  <c r="G2105" i="6"/>
  <c r="C2105" i="6"/>
  <c r="E2105" i="6" s="1"/>
  <c r="G2144" i="6"/>
  <c r="C2144" i="6"/>
  <c r="E2144" i="6" s="1"/>
  <c r="F2144" i="6" s="1"/>
  <c r="C2262" i="6"/>
  <c r="E2262" i="6" s="1"/>
  <c r="G2458" i="6"/>
  <c r="C2458" i="6"/>
  <c r="E2458" i="6" s="1"/>
  <c r="F2458" i="6" s="1"/>
  <c r="G1808" i="6"/>
  <c r="C1808" i="6"/>
  <c r="E1808" i="6" s="1"/>
  <c r="G1923" i="6"/>
  <c r="C1985" i="6"/>
  <c r="E1985" i="6" s="1"/>
  <c r="F1985" i="6" s="1"/>
  <c r="G1985" i="6"/>
  <c r="C2021" i="6"/>
  <c r="E2021" i="6" s="1"/>
  <c r="C2145" i="6"/>
  <c r="E2145" i="6" s="1"/>
  <c r="G2145" i="6"/>
  <c r="C1892" i="6"/>
  <c r="E1892" i="6" s="1"/>
  <c r="F1892" i="6" s="1"/>
  <c r="G1892" i="6"/>
  <c r="G1971" i="6"/>
  <c r="C1971" i="6"/>
  <c r="E1971" i="6" s="1"/>
  <c r="F1971" i="6" s="1"/>
  <c r="C2232" i="6"/>
  <c r="E2232" i="6" s="1"/>
  <c r="G2240" i="6"/>
  <c r="C2240" i="6"/>
  <c r="E2240" i="6" s="1"/>
  <c r="F2240" i="6" s="1"/>
  <c r="C2000" i="6"/>
  <c r="E2000" i="6" s="1"/>
  <c r="F2000" i="6" s="1"/>
  <c r="G2000" i="6"/>
  <c r="C2137" i="6"/>
  <c r="E2137" i="6" s="1"/>
  <c r="G2137" i="6"/>
  <c r="G2378" i="6"/>
  <c r="C2378" i="6"/>
  <c r="E2378" i="6" s="1"/>
  <c r="C1733" i="6"/>
  <c r="E1733" i="6" s="1"/>
  <c r="F1733" i="6" s="1"/>
  <c r="G1733" i="6"/>
  <c r="C1834" i="6"/>
  <c r="E1834" i="6" s="1"/>
  <c r="C1847" i="6"/>
  <c r="E1847" i="6" s="1"/>
  <c r="G1847" i="6"/>
  <c r="C1886" i="6"/>
  <c r="E1886" i="6" s="1"/>
  <c r="F1886" i="6" s="1"/>
  <c r="C1918" i="6"/>
  <c r="E1918" i="6" s="1"/>
  <c r="F1918" i="6" s="1"/>
  <c r="C1632" i="6"/>
  <c r="E1632" i="6" s="1"/>
  <c r="F1632" i="6" s="1"/>
  <c r="G1632" i="6"/>
  <c r="G1771" i="6"/>
  <c r="C1771" i="6"/>
  <c r="E1771" i="6" s="1"/>
  <c r="C1964" i="6"/>
  <c r="E1964" i="6" s="1"/>
  <c r="F1964" i="6" s="1"/>
  <c r="C1979" i="6"/>
  <c r="E1979" i="6" s="1"/>
  <c r="G1979" i="6"/>
  <c r="G2037" i="6"/>
  <c r="C2037" i="6"/>
  <c r="E2037" i="6" s="1"/>
  <c r="F2037" i="6" s="1"/>
  <c r="G2232" i="6"/>
  <c r="C1727" i="6"/>
  <c r="E1727" i="6" s="1"/>
  <c r="C1764" i="6"/>
  <c r="E1764" i="6" s="1"/>
  <c r="C1797" i="6"/>
  <c r="E1797" i="6" s="1"/>
  <c r="G2264" i="6"/>
  <c r="C2264" i="6"/>
  <c r="E2264" i="6" s="1"/>
  <c r="G1592" i="6"/>
  <c r="C1592" i="6"/>
  <c r="E1592" i="6" s="1"/>
  <c r="F1592" i="6" s="1"/>
  <c r="G1958" i="6"/>
  <c r="C1972" i="6"/>
  <c r="E1972" i="6" s="1"/>
  <c r="C1472" i="6"/>
  <c r="E1472" i="6" s="1"/>
  <c r="F1472" i="6" s="1"/>
  <c r="C1536" i="6"/>
  <c r="E1536" i="6" s="1"/>
  <c r="F1536" i="6" s="1"/>
  <c r="C1604" i="6"/>
  <c r="E1604" i="6" s="1"/>
  <c r="G1604" i="6"/>
  <c r="C1900" i="6"/>
  <c r="E1900" i="6" s="1"/>
  <c r="G1900" i="6"/>
  <c r="C1965" i="6"/>
  <c r="E1965" i="6" s="1"/>
  <c r="F1965" i="6" s="1"/>
  <c r="G1965" i="6"/>
  <c r="G2008" i="6"/>
  <c r="C2008" i="6"/>
  <c r="E2008" i="6" s="1"/>
  <c r="G2038" i="6"/>
  <c r="C2038" i="6"/>
  <c r="E2038" i="6" s="1"/>
  <c r="F2038" i="6" s="1"/>
  <c r="C1835" i="6"/>
  <c r="E1835" i="6" s="1"/>
  <c r="G1835" i="6"/>
  <c r="C1973" i="6"/>
  <c r="E1973" i="6" s="1"/>
  <c r="F1973" i="6" s="1"/>
  <c r="G1973" i="6"/>
  <c r="C1987" i="6"/>
  <c r="E1987" i="6" s="1"/>
  <c r="F1987" i="6" s="1"/>
  <c r="G1987" i="6"/>
  <c r="G2220" i="6"/>
  <c r="C2220" i="6"/>
  <c r="E2220" i="6" s="1"/>
  <c r="F2220" i="6" s="1"/>
  <c r="G1859" i="6"/>
  <c r="C1865" i="6"/>
  <c r="E1865" i="6" s="1"/>
  <c r="G2120" i="6"/>
  <c r="C1638" i="6"/>
  <c r="E1638" i="6" s="1"/>
  <c r="F1638" i="6" s="1"/>
  <c r="G1755" i="6"/>
  <c r="G1820" i="6"/>
  <c r="C1837" i="6"/>
  <c r="E1837" i="6" s="1"/>
  <c r="G1853" i="6"/>
  <c r="G1938" i="6"/>
  <c r="C1938" i="6"/>
  <c r="E1938" i="6" s="1"/>
  <c r="F1938" i="6" s="1"/>
  <c r="C2057" i="6"/>
  <c r="E2057" i="6" s="1"/>
  <c r="F2057" i="6" s="1"/>
  <c r="G2057" i="6"/>
  <c r="G2121" i="6"/>
  <c r="C2121" i="6"/>
  <c r="E2121" i="6" s="1"/>
  <c r="C2412" i="6"/>
  <c r="E2412" i="6" s="1"/>
  <c r="G2412" i="6"/>
  <c r="G2101" i="6"/>
  <c r="C2101" i="6"/>
  <c r="E2101" i="6" s="1"/>
  <c r="C2155" i="6"/>
  <c r="E2155" i="6" s="1"/>
  <c r="F2155" i="6" s="1"/>
  <c r="C1740" i="6"/>
  <c r="E1740" i="6" s="1"/>
  <c r="C1816" i="6"/>
  <c r="E1816" i="6" s="1"/>
  <c r="G1933" i="6"/>
  <c r="C1933" i="6"/>
  <c r="E1933" i="6" s="1"/>
  <c r="G1927" i="6"/>
  <c r="C1927" i="6"/>
  <c r="E1927" i="6" s="1"/>
  <c r="C2108" i="6"/>
  <c r="E2108" i="6" s="1"/>
  <c r="G2359" i="6"/>
  <c r="C2359" i="6"/>
  <c r="E2359" i="6" s="1"/>
  <c r="F2359" i="6" s="1"/>
  <c r="C2389" i="6"/>
  <c r="E2389" i="6" s="1"/>
  <c r="G2389" i="6"/>
  <c r="G2413" i="6"/>
  <c r="C2413" i="6"/>
  <c r="E2413" i="6" s="1"/>
  <c r="G2481" i="6"/>
  <c r="C2481" i="6"/>
  <c r="E2481" i="6" s="1"/>
  <c r="G2765" i="6"/>
  <c r="C2765" i="6"/>
  <c r="E2765" i="6" s="1"/>
  <c r="F2765" i="6" s="1"/>
  <c r="G2064" i="6"/>
  <c r="C2064" i="6"/>
  <c r="E2064" i="6" s="1"/>
  <c r="F2064" i="6" s="1"/>
  <c r="C2122" i="6"/>
  <c r="E2122" i="6" s="1"/>
  <c r="F2122" i="6" s="1"/>
  <c r="G2122" i="6"/>
  <c r="C2196" i="6"/>
  <c r="E2196" i="6" s="1"/>
  <c r="C2443" i="6"/>
  <c r="E2443" i="6" s="1"/>
  <c r="G2443" i="6"/>
  <c r="G2252" i="6"/>
  <c r="C2252" i="6"/>
  <c r="E2252" i="6" s="1"/>
  <c r="F2252" i="6" s="1"/>
  <c r="G2303" i="6"/>
  <c r="C2303" i="6"/>
  <c r="E2303" i="6" s="1"/>
  <c r="C2552" i="6"/>
  <c r="E2552" i="6" s="1"/>
  <c r="G2552" i="6"/>
  <c r="G2584" i="6"/>
  <c r="C2584" i="6"/>
  <c r="E2584" i="6" s="1"/>
  <c r="C2592" i="6"/>
  <c r="E2592" i="6" s="1"/>
  <c r="F2592" i="6" s="1"/>
  <c r="G2592" i="6"/>
  <c r="G2310" i="6"/>
  <c r="C2310" i="6"/>
  <c r="E2310" i="6" s="1"/>
  <c r="C2489" i="6"/>
  <c r="E2489" i="6" s="1"/>
  <c r="G2489" i="6"/>
  <c r="G2052" i="6"/>
  <c r="C2052" i="6"/>
  <c r="E2052" i="6" s="1"/>
  <c r="F2052" i="6" s="1"/>
  <c r="G2123" i="6"/>
  <c r="C2123" i="6"/>
  <c r="E2123" i="6" s="1"/>
  <c r="F2123" i="6" s="1"/>
  <c r="G2576" i="6"/>
  <c r="C2576" i="6"/>
  <c r="E2576" i="6" s="1"/>
  <c r="F2576" i="6" s="1"/>
  <c r="G1878" i="6"/>
  <c r="C1878" i="6"/>
  <c r="E1878" i="6" s="1"/>
  <c r="F1878" i="6" s="1"/>
  <c r="G2013" i="6"/>
  <c r="G2130" i="6"/>
  <c r="C2130" i="6"/>
  <c r="E2130" i="6" s="1"/>
  <c r="C2177" i="6"/>
  <c r="E2177" i="6" s="1"/>
  <c r="F2177" i="6" s="1"/>
  <c r="G2177" i="6"/>
  <c r="G2196" i="6"/>
  <c r="G2217" i="6"/>
  <c r="C2217" i="6"/>
  <c r="E2217" i="6" s="1"/>
  <c r="G2340" i="6"/>
  <c r="C2340" i="6"/>
  <c r="E2340" i="6" s="1"/>
  <c r="F2340" i="6" s="1"/>
  <c r="G2436" i="6"/>
  <c r="C2436" i="6"/>
  <c r="E2436" i="6" s="1"/>
  <c r="G1774" i="6"/>
  <c r="C1774" i="6"/>
  <c r="E1774" i="6" s="1"/>
  <c r="F1774" i="6" s="1"/>
  <c r="C1785" i="6"/>
  <c r="E1785" i="6" s="1"/>
  <c r="F1785" i="6" s="1"/>
  <c r="C1844" i="6"/>
  <c r="E1844" i="6" s="1"/>
  <c r="C1940" i="6"/>
  <c r="E1940" i="6" s="1"/>
  <c r="F1940" i="6" s="1"/>
  <c r="G2618" i="6"/>
  <c r="C2618" i="6"/>
  <c r="E2618" i="6" s="1"/>
  <c r="F2618" i="6" s="1"/>
  <c r="C2775" i="6"/>
  <c r="E2775" i="6" s="1"/>
  <c r="F2775" i="6" s="1"/>
  <c r="G2775" i="6"/>
  <c r="C1763" i="6"/>
  <c r="E1763" i="6" s="1"/>
  <c r="F1763" i="6" s="1"/>
  <c r="G2007" i="6"/>
  <c r="C2007" i="6"/>
  <c r="E2007" i="6" s="1"/>
  <c r="F2007" i="6" s="1"/>
  <c r="C2040" i="6"/>
  <c r="E2040" i="6" s="1"/>
  <c r="F2040" i="6" s="1"/>
  <c r="C2553" i="6"/>
  <c r="E2553" i="6" s="1"/>
  <c r="F2553" i="6" s="1"/>
  <c r="C2415" i="6"/>
  <c r="E2415" i="6" s="1"/>
  <c r="F2415" i="6" s="1"/>
  <c r="G2415" i="6"/>
  <c r="C2246" i="6"/>
  <c r="E2246" i="6" s="1"/>
  <c r="F2246" i="6" s="1"/>
  <c r="G2246" i="6"/>
  <c r="F2290" i="6"/>
  <c r="G2594" i="6"/>
  <c r="C2594" i="6"/>
  <c r="E2594" i="6" s="1"/>
  <c r="F2594" i="6" s="1"/>
  <c r="C2430" i="6"/>
  <c r="E2430" i="6" s="1"/>
  <c r="F2430" i="6" s="1"/>
  <c r="G2430" i="6"/>
  <c r="G2327" i="6"/>
  <c r="C2327" i="6"/>
  <c r="E2327" i="6" s="1"/>
  <c r="F2327" i="6" s="1"/>
  <c r="G2642" i="6"/>
  <c r="C2642" i="6"/>
  <c r="E2642" i="6" s="1"/>
  <c r="F2642" i="6" s="1"/>
  <c r="G2151" i="6"/>
  <c r="C2151" i="6"/>
  <c r="E2151" i="6" s="1"/>
  <c r="C2384" i="6"/>
  <c r="E2384" i="6" s="1"/>
  <c r="G2538" i="6"/>
  <c r="C2538" i="6"/>
  <c r="E2538" i="6" s="1"/>
  <c r="F2538" i="6" s="1"/>
  <c r="G2595" i="6"/>
  <c r="C2595" i="6"/>
  <c r="E2595" i="6" s="1"/>
  <c r="F2595" i="6" s="1"/>
  <c r="C2111" i="6"/>
  <c r="E2111" i="6" s="1"/>
  <c r="F2111" i="6" s="1"/>
  <c r="G2111" i="6"/>
  <c r="G2165" i="6"/>
  <c r="C2165" i="6"/>
  <c r="E2165" i="6" s="1"/>
  <c r="F2165" i="6" s="1"/>
  <c r="C2276" i="6"/>
  <c r="E2276" i="6" s="1"/>
  <c r="F2276" i="6" s="1"/>
  <c r="G2276" i="6"/>
  <c r="C2035" i="6"/>
  <c r="E2035" i="6" s="1"/>
  <c r="F2035" i="6" s="1"/>
  <c r="G2035" i="6"/>
  <c r="C2212" i="6"/>
  <c r="E2212" i="6" s="1"/>
  <c r="G2212" i="6"/>
  <c r="G2313" i="6"/>
  <c r="C2313" i="6"/>
  <c r="E2313" i="6" s="1"/>
  <c r="C2530" i="6"/>
  <c r="E2530" i="6" s="1"/>
  <c r="F2530" i="6" s="1"/>
  <c r="G2530" i="6"/>
  <c r="C2098" i="6"/>
  <c r="E2098" i="6" s="1"/>
  <c r="F2098" i="6" s="1"/>
  <c r="G2098" i="6"/>
  <c r="C2104" i="6"/>
  <c r="E2104" i="6" s="1"/>
  <c r="G2335" i="6"/>
  <c r="C2335" i="6"/>
  <c r="E2335" i="6" s="1"/>
  <c r="G2400" i="6"/>
  <c r="C2400" i="6"/>
  <c r="E2400" i="6" s="1"/>
  <c r="G2522" i="6"/>
  <c r="C2522" i="6"/>
  <c r="E2522" i="6" s="1"/>
  <c r="F2522" i="6" s="1"/>
  <c r="C2160" i="6"/>
  <c r="E2160" i="6" s="1"/>
  <c r="G2160" i="6"/>
  <c r="F2456" i="6"/>
  <c r="F2659" i="6"/>
  <c r="G1997" i="6"/>
  <c r="C1997" i="6"/>
  <c r="E1997" i="6" s="1"/>
  <c r="F1997" i="6" s="1"/>
  <c r="C2017" i="6"/>
  <c r="E2017" i="6" s="1"/>
  <c r="F2017" i="6" s="1"/>
  <c r="G2017" i="6"/>
  <c r="C2113" i="6"/>
  <c r="E2113" i="6" s="1"/>
  <c r="F2113" i="6" s="1"/>
  <c r="C2139" i="6"/>
  <c r="E2139" i="6" s="1"/>
  <c r="F2139" i="6" s="1"/>
  <c r="C2300" i="6"/>
  <c r="E2300" i="6" s="1"/>
  <c r="G2300" i="6"/>
  <c r="C2322" i="6"/>
  <c r="E2322" i="6" s="1"/>
  <c r="F2322" i="6" s="1"/>
  <c r="G2322" i="6"/>
  <c r="C2357" i="6"/>
  <c r="E2357" i="6" s="1"/>
  <c r="F2357" i="6" s="1"/>
  <c r="C2379" i="6"/>
  <c r="E2379" i="6" s="1"/>
  <c r="G2379" i="6"/>
  <c r="C1898" i="6"/>
  <c r="E1898" i="6" s="1"/>
  <c r="F1898" i="6" s="1"/>
  <c r="G1898" i="6"/>
  <c r="G1909" i="6"/>
  <c r="C1909" i="6"/>
  <c r="E1909" i="6" s="1"/>
  <c r="F1909" i="6" s="1"/>
  <c r="G2364" i="6"/>
  <c r="G2387" i="6"/>
  <c r="C2387" i="6"/>
  <c r="E2387" i="6" s="1"/>
  <c r="G1766" i="6"/>
  <c r="C1766" i="6"/>
  <c r="E1766" i="6" s="1"/>
  <c r="G1914" i="6"/>
  <c r="C1998" i="6"/>
  <c r="E1998" i="6" s="1"/>
  <c r="F1998" i="6" s="1"/>
  <c r="G1998" i="6"/>
  <c r="C2147" i="6"/>
  <c r="E2147" i="6" s="1"/>
  <c r="G2147" i="6"/>
  <c r="C2449" i="6"/>
  <c r="E2449" i="6" s="1"/>
  <c r="F2449" i="6" s="1"/>
  <c r="G2449" i="6"/>
  <c r="G2661" i="6"/>
  <c r="C2661" i="6"/>
  <c r="E2661" i="6" s="1"/>
  <c r="C1698" i="6"/>
  <c r="E1698" i="6" s="1"/>
  <c r="C1750" i="6"/>
  <c r="E1750" i="6" s="1"/>
  <c r="C1788" i="6"/>
  <c r="E1788" i="6" s="1"/>
  <c r="F1788" i="6" s="1"/>
  <c r="C1887" i="6"/>
  <c r="E1887" i="6" s="1"/>
  <c r="F1887" i="6" s="1"/>
  <c r="C2194" i="6"/>
  <c r="E2194" i="6" s="1"/>
  <c r="F2194" i="6" s="1"/>
  <c r="F2221" i="6"/>
  <c r="C2242" i="6"/>
  <c r="E2242" i="6" s="1"/>
  <c r="F2242" i="6" s="1"/>
  <c r="G2242" i="6"/>
  <c r="C2599" i="6"/>
  <c r="E2599" i="6" s="1"/>
  <c r="F2599" i="6" s="1"/>
  <c r="G2599" i="6"/>
  <c r="G2638" i="6"/>
  <c r="C2638" i="6"/>
  <c r="E2638" i="6" s="1"/>
  <c r="F2638" i="6" s="1"/>
  <c r="G2764" i="6"/>
  <c r="C2764" i="6"/>
  <c r="E2764" i="6" s="1"/>
  <c r="C2204" i="6"/>
  <c r="E2204" i="6" s="1"/>
  <c r="F2204" i="6" s="1"/>
  <c r="G2237" i="6"/>
  <c r="C2237" i="6"/>
  <c r="E2237" i="6" s="1"/>
  <c r="F2306" i="6"/>
  <c r="G2431" i="6"/>
  <c r="C2431" i="6"/>
  <c r="E2431" i="6" s="1"/>
  <c r="F2502" i="6"/>
  <c r="G2533" i="6"/>
  <c r="C2533" i="6"/>
  <c r="E2533" i="6" s="1"/>
  <c r="C1999" i="6"/>
  <c r="E1999" i="6" s="1"/>
  <c r="F1999" i="6" s="1"/>
  <c r="G2023" i="6"/>
  <c r="C2023" i="6"/>
  <c r="E2023" i="6" s="1"/>
  <c r="G2075" i="6"/>
  <c r="C2075" i="6"/>
  <c r="E2075" i="6" s="1"/>
  <c r="F2075" i="6" s="1"/>
  <c r="G2204" i="6"/>
  <c r="G2286" i="6"/>
  <c r="C2286" i="6"/>
  <c r="E2286" i="6" s="1"/>
  <c r="G2293" i="6"/>
  <c r="C2293" i="6"/>
  <c r="E2293" i="6" s="1"/>
  <c r="F2293" i="6" s="1"/>
  <c r="C2525" i="6"/>
  <c r="E2525" i="6" s="1"/>
  <c r="G2525" i="6"/>
  <c r="C2341" i="6"/>
  <c r="E2341" i="6" s="1"/>
  <c r="F2341" i="6" s="1"/>
  <c r="G2341" i="6"/>
  <c r="C2409" i="6"/>
  <c r="E2409" i="6" s="1"/>
  <c r="G2409" i="6"/>
  <c r="G2579" i="6"/>
  <c r="C2579" i="6"/>
  <c r="E2579" i="6" s="1"/>
  <c r="F2579" i="6" s="1"/>
  <c r="G2757" i="6"/>
  <c r="C2757" i="6"/>
  <c r="E2757" i="6" s="1"/>
  <c r="F2757" i="6" s="1"/>
  <c r="G1970" i="6"/>
  <c r="G2070" i="6"/>
  <c r="C2070" i="6"/>
  <c r="E2070" i="6" s="1"/>
  <c r="C2082" i="6"/>
  <c r="E2082" i="6" s="1"/>
  <c r="C2280" i="6"/>
  <c r="E2280" i="6" s="1"/>
  <c r="F2280" i="6" s="1"/>
  <c r="G2280" i="6"/>
  <c r="G2354" i="6"/>
  <c r="C2354" i="6"/>
  <c r="E2354" i="6" s="1"/>
  <c r="F2354" i="6" s="1"/>
  <c r="C2711" i="6"/>
  <c r="E2711" i="6" s="1"/>
  <c r="F2711" i="6" s="1"/>
  <c r="G2711" i="6"/>
  <c r="C2181" i="6"/>
  <c r="E2181" i="6" s="1"/>
  <c r="F2181" i="6" s="1"/>
  <c r="G2342" i="6"/>
  <c r="C2342" i="6"/>
  <c r="E2342" i="6" s="1"/>
  <c r="F2342" i="6" s="1"/>
  <c r="C2476" i="6"/>
  <c r="E2476" i="6" s="1"/>
  <c r="G2476" i="6"/>
  <c r="G2597" i="6"/>
  <c r="C2597" i="6"/>
  <c r="E2597" i="6" s="1"/>
  <c r="F2597" i="6" s="1"/>
  <c r="C2634" i="6"/>
  <c r="E2634" i="6" s="1"/>
  <c r="F2634" i="6" s="1"/>
  <c r="G2634" i="6"/>
  <c r="C2741" i="6"/>
  <c r="E2741" i="6" s="1"/>
  <c r="G2741" i="6"/>
  <c r="C1890" i="6"/>
  <c r="E1890" i="6" s="1"/>
  <c r="F1890" i="6" s="1"/>
  <c r="C1955" i="6"/>
  <c r="E1955" i="6" s="1"/>
  <c r="G2082" i="6"/>
  <c r="C2462" i="6"/>
  <c r="E2462" i="6" s="1"/>
  <c r="F2462" i="6" s="1"/>
  <c r="G2462" i="6"/>
  <c r="G2418" i="6"/>
  <c r="C2418" i="6"/>
  <c r="E2418" i="6" s="1"/>
  <c r="C2288" i="6"/>
  <c r="E2288" i="6" s="1"/>
  <c r="F2288" i="6" s="1"/>
  <c r="G2288" i="6"/>
  <c r="C2411" i="6"/>
  <c r="E2411" i="6" s="1"/>
  <c r="F2411" i="6" s="1"/>
  <c r="G2411" i="6"/>
  <c r="C2491" i="6"/>
  <c r="E2491" i="6" s="1"/>
  <c r="F2491" i="6" s="1"/>
  <c r="G2491" i="6"/>
  <c r="G2621" i="6"/>
  <c r="C2621" i="6"/>
  <c r="E2621" i="6" s="1"/>
  <c r="F2621" i="6" s="1"/>
  <c r="C2426" i="6"/>
  <c r="E2426" i="6" s="1"/>
  <c r="G2426" i="6"/>
  <c r="G2544" i="6"/>
  <c r="C2544" i="6"/>
  <c r="E2544" i="6" s="1"/>
  <c r="F2544" i="6" s="1"/>
  <c r="G2666" i="6"/>
  <c r="C2666" i="6"/>
  <c r="E2666" i="6" s="1"/>
  <c r="G2485" i="6"/>
  <c r="C2485" i="6"/>
  <c r="E2485" i="6" s="1"/>
  <c r="C2241" i="6"/>
  <c r="E2241" i="6" s="1"/>
  <c r="F2241" i="6" s="1"/>
  <c r="G2241" i="6"/>
  <c r="C2268" i="6"/>
  <c r="E2268" i="6" s="1"/>
  <c r="G2268" i="6"/>
  <c r="C2275" i="6"/>
  <c r="E2275" i="6" s="1"/>
  <c r="F2275" i="6" s="1"/>
  <c r="G2275" i="6"/>
  <c r="G2323" i="6"/>
  <c r="C2323" i="6"/>
  <c r="E2323" i="6" s="1"/>
  <c r="G2420" i="6"/>
  <c r="C2420" i="6"/>
  <c r="E2420" i="6" s="1"/>
  <c r="F2420" i="6" s="1"/>
  <c r="G2448" i="6"/>
  <c r="G2559" i="6"/>
  <c r="C2559" i="6"/>
  <c r="E2559" i="6" s="1"/>
  <c r="F2559" i="6" s="1"/>
  <c r="G2668" i="6"/>
  <c r="C2668" i="6"/>
  <c r="E2668" i="6" s="1"/>
  <c r="G2514" i="6"/>
  <c r="C2514" i="6"/>
  <c r="E2514" i="6" s="1"/>
  <c r="C2523" i="6"/>
  <c r="E2523" i="6" s="1"/>
  <c r="F2523" i="6" s="1"/>
  <c r="G2523" i="6"/>
  <c r="G2630" i="6"/>
  <c r="C2630" i="6"/>
  <c r="E2630" i="6" s="1"/>
  <c r="F2630" i="6" s="1"/>
  <c r="C2159" i="6"/>
  <c r="E2159" i="6" s="1"/>
  <c r="F2159" i="6" s="1"/>
  <c r="G2159" i="6"/>
  <c r="C2210" i="6"/>
  <c r="E2210" i="6" s="1"/>
  <c r="F2210" i="6" s="1"/>
  <c r="G2210" i="6"/>
  <c r="C1574" i="6"/>
  <c r="E1574" i="6" s="1"/>
  <c r="F1574" i="6" s="1"/>
  <c r="C1626" i="6"/>
  <c r="E1626" i="6" s="1"/>
  <c r="G1931" i="6"/>
  <c r="C1931" i="6"/>
  <c r="E1931" i="6" s="1"/>
  <c r="G2271" i="6"/>
  <c r="C2271" i="6"/>
  <c r="E2271" i="6" s="1"/>
  <c r="G2278" i="6"/>
  <c r="C2278" i="6"/>
  <c r="E2278" i="6" s="1"/>
  <c r="C2393" i="6"/>
  <c r="E2393" i="6" s="1"/>
  <c r="F2393" i="6" s="1"/>
  <c r="G2393" i="6"/>
  <c r="C2501" i="6"/>
  <c r="E2501" i="6" s="1"/>
  <c r="C2140" i="6"/>
  <c r="E2140" i="6" s="1"/>
  <c r="G2140" i="6"/>
  <c r="G2437" i="6"/>
  <c r="C2437" i="6"/>
  <c r="E2437" i="6" s="1"/>
  <c r="C2019" i="6"/>
  <c r="E2019" i="6" s="1"/>
  <c r="G2019" i="6"/>
  <c r="C2085" i="6"/>
  <c r="E2085" i="6" s="1"/>
  <c r="G2517" i="6"/>
  <c r="C2517" i="6"/>
  <c r="E2517" i="6" s="1"/>
  <c r="G2589" i="6"/>
  <c r="C2589" i="6"/>
  <c r="E2589" i="6" s="1"/>
  <c r="G2539" i="6"/>
  <c r="C2539" i="6"/>
  <c r="E2539" i="6" s="1"/>
  <c r="F2539" i="6" s="1"/>
  <c r="G2619" i="6"/>
  <c r="C2619" i="6"/>
  <c r="E2619" i="6" s="1"/>
  <c r="F2619" i="6" s="1"/>
  <c r="G2736" i="6"/>
  <c r="C2736" i="6"/>
  <c r="E2736" i="6" s="1"/>
  <c r="G2751" i="6"/>
  <c r="C2751" i="6"/>
  <c r="E2751" i="6" s="1"/>
  <c r="F2751" i="6" s="1"/>
  <c r="C2176" i="6"/>
  <c r="E2176" i="6" s="1"/>
  <c r="G2176" i="6"/>
  <c r="C2444" i="6"/>
  <c r="E2444" i="6" s="1"/>
  <c r="G2444" i="6"/>
  <c r="C2518" i="6"/>
  <c r="E2518" i="6" s="1"/>
  <c r="C1702" i="6"/>
  <c r="E1702" i="6" s="1"/>
  <c r="F1702" i="6" s="1"/>
  <c r="C2053" i="6"/>
  <c r="E2053" i="6" s="1"/>
  <c r="F2058" i="6"/>
  <c r="G2146" i="6"/>
  <c r="C2249" i="6"/>
  <c r="E2249" i="6" s="1"/>
  <c r="G2249" i="6"/>
  <c r="G2281" i="6"/>
  <c r="C2281" i="6"/>
  <c r="E2281" i="6" s="1"/>
  <c r="F2281" i="6" s="1"/>
  <c r="G2343" i="6"/>
  <c r="C2343" i="6"/>
  <c r="E2343" i="6" s="1"/>
  <c r="F2343" i="6" s="1"/>
  <c r="G2386" i="6"/>
  <c r="C2386" i="6"/>
  <c r="E2386" i="6" s="1"/>
  <c r="F2386" i="6" s="1"/>
  <c r="C2425" i="6"/>
  <c r="E2425" i="6" s="1"/>
  <c r="F2425" i="6" s="1"/>
  <c r="G2425" i="6"/>
  <c r="G2511" i="6"/>
  <c r="C2511" i="6"/>
  <c r="E2511" i="6" s="1"/>
  <c r="F2511" i="6" s="1"/>
  <c r="C2532" i="6"/>
  <c r="E2532" i="6" s="1"/>
  <c r="F2532" i="6" s="1"/>
  <c r="G2633" i="6"/>
  <c r="C2633" i="6"/>
  <c r="E2633" i="6" s="1"/>
  <c r="F2633" i="6" s="1"/>
  <c r="G2671" i="6"/>
  <c r="C2671" i="6"/>
  <c r="E2671" i="6" s="1"/>
  <c r="G2419" i="6"/>
  <c r="C2419" i="6"/>
  <c r="E2419" i="6" s="1"/>
  <c r="F2419" i="6" s="1"/>
  <c r="G2452" i="6"/>
  <c r="C2452" i="6"/>
  <c r="E2452" i="6" s="1"/>
  <c r="F2452" i="6" s="1"/>
  <c r="G2236" i="6"/>
  <c r="C2236" i="6"/>
  <c r="E2236" i="6" s="1"/>
  <c r="F2236" i="6" s="1"/>
  <c r="C2243" i="6"/>
  <c r="E2243" i="6" s="1"/>
  <c r="F2243" i="6" s="1"/>
  <c r="G2243" i="6"/>
  <c r="G2361" i="6"/>
  <c r="C2361" i="6"/>
  <c r="E2361" i="6" s="1"/>
  <c r="F2361" i="6" s="1"/>
  <c r="C2438" i="6"/>
  <c r="E2438" i="6" s="1"/>
  <c r="F2438" i="6" s="1"/>
  <c r="G2438" i="6"/>
  <c r="C2478" i="6"/>
  <c r="E2478" i="6" s="1"/>
  <c r="F2478" i="6" s="1"/>
  <c r="G2478" i="6"/>
  <c r="G2484" i="6"/>
  <c r="G2518" i="6"/>
  <c r="G2540" i="6"/>
  <c r="C2540" i="6"/>
  <c r="E2540" i="6" s="1"/>
  <c r="F2540" i="6" s="1"/>
  <c r="C2686" i="6"/>
  <c r="E2686" i="6" s="1"/>
  <c r="G2686" i="6"/>
  <c r="C2207" i="6"/>
  <c r="E2207" i="6" s="1"/>
  <c r="G2224" i="6"/>
  <c r="C2479" i="6"/>
  <c r="E2479" i="6" s="1"/>
  <c r="G2479" i="6"/>
  <c r="C2709" i="6"/>
  <c r="E2709" i="6" s="1"/>
  <c r="F2709" i="6" s="1"/>
  <c r="C2770" i="6"/>
  <c r="E2770" i="6" s="1"/>
  <c r="F2770" i="6" s="1"/>
  <c r="C2125" i="6"/>
  <c r="E2125" i="6" s="1"/>
  <c r="F2125" i="6" s="1"/>
  <c r="G2125" i="6"/>
  <c r="C2178" i="6"/>
  <c r="E2178" i="6" s="1"/>
  <c r="F2178" i="6" s="1"/>
  <c r="C2325" i="6"/>
  <c r="E2325" i="6" s="1"/>
  <c r="F2325" i="6" s="1"/>
  <c r="G2325" i="6"/>
  <c r="G2374" i="6"/>
  <c r="C2541" i="6"/>
  <c r="E2541" i="6" s="1"/>
  <c r="G2541" i="6"/>
  <c r="G2832" i="6"/>
  <c r="C2832" i="6"/>
  <c r="E2832" i="6" s="1"/>
  <c r="G2356" i="6"/>
  <c r="C2356" i="6"/>
  <c r="E2356" i="6" s="1"/>
  <c r="G2375" i="6"/>
  <c r="C2375" i="6"/>
  <c r="E2375" i="6" s="1"/>
  <c r="F2375" i="6" s="1"/>
  <c r="C1926" i="6"/>
  <c r="E1926" i="6" s="1"/>
  <c r="F1926" i="6" s="1"/>
  <c r="G2087" i="6"/>
  <c r="C2087" i="6"/>
  <c r="E2087" i="6" s="1"/>
  <c r="C2131" i="6"/>
  <c r="E2131" i="6" s="1"/>
  <c r="F2131" i="6" s="1"/>
  <c r="G2171" i="6"/>
  <c r="C2269" i="6"/>
  <c r="E2269" i="6" s="1"/>
  <c r="F2269" i="6" s="1"/>
  <c r="C2301" i="6"/>
  <c r="E2301" i="6" s="1"/>
  <c r="G2301" i="6"/>
  <c r="F2319" i="6"/>
  <c r="C2454" i="6"/>
  <c r="E2454" i="6" s="1"/>
  <c r="G2467" i="6"/>
  <c r="C2467" i="6"/>
  <c r="E2467" i="6" s="1"/>
  <c r="F2467" i="6" s="1"/>
  <c r="C2534" i="6"/>
  <c r="E2534" i="6" s="1"/>
  <c r="G2534" i="6"/>
  <c r="C2172" i="6"/>
  <c r="E2172" i="6" s="1"/>
  <c r="C2407" i="6"/>
  <c r="E2407" i="6" s="1"/>
  <c r="F2407" i="6" s="1"/>
  <c r="C2487" i="6"/>
  <c r="E2487" i="6" s="1"/>
  <c r="G2487" i="6"/>
  <c r="G2608" i="6"/>
  <c r="C2608" i="6"/>
  <c r="E2608" i="6" s="1"/>
  <c r="C2762" i="6"/>
  <c r="E2762" i="6" s="1"/>
  <c r="C2494" i="6"/>
  <c r="E2494" i="6" s="1"/>
  <c r="G2494" i="6"/>
  <c r="G2636" i="6"/>
  <c r="C2636" i="6"/>
  <c r="E2636" i="6" s="1"/>
  <c r="F2636" i="6" s="1"/>
  <c r="C2563" i="6"/>
  <c r="E2563" i="6" s="1"/>
  <c r="F2563" i="6" s="1"/>
  <c r="G2563" i="6"/>
  <c r="C2676" i="6"/>
  <c r="E2676" i="6" s="1"/>
  <c r="F2676" i="6" s="1"/>
  <c r="G2690" i="6"/>
  <c r="C2690" i="6"/>
  <c r="E2690" i="6" s="1"/>
  <c r="F2690" i="6" s="1"/>
  <c r="G2712" i="6"/>
  <c r="C2712" i="6"/>
  <c r="E2712" i="6" s="1"/>
  <c r="G2766" i="6"/>
  <c r="C2766" i="6"/>
  <c r="E2766" i="6" s="1"/>
  <c r="F2766" i="6" s="1"/>
  <c r="G2875" i="6"/>
  <c r="G2876" i="6"/>
  <c r="C2876" i="6"/>
  <c r="E2876" i="6" s="1"/>
  <c r="F2876" i="6" s="1"/>
  <c r="G2868" i="6"/>
  <c r="C2868" i="6"/>
  <c r="E2868" i="6" s="1"/>
  <c r="F2868" i="6" s="1"/>
  <c r="C2366" i="6"/>
  <c r="E2366" i="6" s="1"/>
  <c r="C2503" i="6"/>
  <c r="E2503" i="6" s="1"/>
  <c r="F2503" i="6" s="1"/>
  <c r="G2503" i="6"/>
  <c r="C2581" i="6"/>
  <c r="E2581" i="6" s="1"/>
  <c r="G2581" i="6"/>
  <c r="G2644" i="6"/>
  <c r="C2644" i="6"/>
  <c r="E2644" i="6" s="1"/>
  <c r="G2732" i="6"/>
  <c r="C2732" i="6"/>
  <c r="E2732" i="6" s="1"/>
  <c r="F2732" i="6" s="1"/>
  <c r="G2796" i="6"/>
  <c r="C2796" i="6"/>
  <c r="E2796" i="6" s="1"/>
  <c r="F2796" i="6" s="1"/>
  <c r="C2848" i="6"/>
  <c r="E2848" i="6" s="1"/>
  <c r="G2848" i="6"/>
  <c r="C2051" i="6"/>
  <c r="E2051" i="6" s="1"/>
  <c r="G2754" i="6"/>
  <c r="C2754" i="6"/>
  <c r="E2754" i="6" s="1"/>
  <c r="C2141" i="6"/>
  <c r="E2141" i="6" s="1"/>
  <c r="F2141" i="6" s="1"/>
  <c r="C2381" i="6"/>
  <c r="E2381" i="6" s="1"/>
  <c r="F2381" i="6" s="1"/>
  <c r="G2381" i="6"/>
  <c r="G2504" i="6"/>
  <c r="C2504" i="6"/>
  <c r="E2504" i="6" s="1"/>
  <c r="C2510" i="6"/>
  <c r="E2510" i="6" s="1"/>
  <c r="F2510" i="6" s="1"/>
  <c r="C2573" i="6"/>
  <c r="E2573" i="6" s="1"/>
  <c r="F2573" i="6" s="1"/>
  <c r="G2672" i="6"/>
  <c r="C2672" i="6"/>
  <c r="E2672" i="6" s="1"/>
  <c r="C2761" i="6"/>
  <c r="E2761" i="6" s="1"/>
  <c r="G2804" i="6"/>
  <c r="C2804" i="6"/>
  <c r="E2804" i="6" s="1"/>
  <c r="F2804" i="6" s="1"/>
  <c r="C2812" i="6"/>
  <c r="E2812" i="6" s="1"/>
  <c r="F2812" i="6" s="1"/>
  <c r="G2812" i="6"/>
  <c r="C2535" i="6"/>
  <c r="E2535" i="6" s="1"/>
  <c r="G2535" i="6"/>
  <c r="C2600" i="6"/>
  <c r="E2600" i="6" s="1"/>
  <c r="G2600" i="6"/>
  <c r="C2632" i="6"/>
  <c r="E2632" i="6" s="1"/>
  <c r="G2632" i="6"/>
  <c r="C2856" i="6"/>
  <c r="E2856" i="6" s="1"/>
  <c r="F2856" i="6" s="1"/>
  <c r="G2856" i="6"/>
  <c r="C2980" i="6"/>
  <c r="E2980" i="6" s="1"/>
  <c r="F2980" i="6" s="1"/>
  <c r="G2980" i="6"/>
  <c r="C2370" i="6"/>
  <c r="E2370" i="6" s="1"/>
  <c r="C2410" i="6"/>
  <c r="E2410" i="6" s="1"/>
  <c r="C2451" i="6"/>
  <c r="E2451" i="6" s="1"/>
  <c r="G2451" i="6"/>
  <c r="C2769" i="6"/>
  <c r="E2769" i="6" s="1"/>
  <c r="F2769" i="6" s="1"/>
  <c r="G2813" i="6"/>
  <c r="C2813" i="6"/>
  <c r="E2813" i="6" s="1"/>
  <c r="F2813" i="6" s="1"/>
  <c r="G2872" i="6"/>
  <c r="C2872" i="6"/>
  <c r="E2872" i="6" s="1"/>
  <c r="G2934" i="6"/>
  <c r="C2934" i="6"/>
  <c r="E2934" i="6" s="1"/>
  <c r="C2857" i="6"/>
  <c r="E2857" i="6" s="1"/>
  <c r="F2857" i="6" s="1"/>
  <c r="G2714" i="6"/>
  <c r="C2714" i="6"/>
  <c r="E2714" i="6" s="1"/>
  <c r="C2763" i="6"/>
  <c r="E2763" i="6" s="1"/>
  <c r="F2763" i="6" s="1"/>
  <c r="G2777" i="6"/>
  <c r="C2784" i="6"/>
  <c r="E2784" i="6" s="1"/>
  <c r="G2784" i="6"/>
  <c r="G2077" i="6"/>
  <c r="C2077" i="6"/>
  <c r="E2077" i="6" s="1"/>
  <c r="G2399" i="6"/>
  <c r="C2399" i="6"/>
  <c r="E2399" i="6" s="1"/>
  <c r="F2399" i="6" s="1"/>
  <c r="C2561" i="6"/>
  <c r="E2561" i="6" s="1"/>
  <c r="F2561" i="6" s="1"/>
  <c r="G2561" i="6"/>
  <c r="C2238" i="6"/>
  <c r="E2238" i="6" s="1"/>
  <c r="F2238" i="6" s="1"/>
  <c r="C2244" i="6"/>
  <c r="E2244" i="6" s="1"/>
  <c r="F2244" i="6" s="1"/>
  <c r="G2244" i="6"/>
  <c r="G2250" i="6"/>
  <c r="C2250" i="6"/>
  <c r="E2250" i="6" s="1"/>
  <c r="F2250" i="6" s="1"/>
  <c r="C2568" i="6"/>
  <c r="E2568" i="6" s="1"/>
  <c r="F2568" i="6" s="1"/>
  <c r="G2568" i="6"/>
  <c r="C2674" i="6"/>
  <c r="E2674" i="6" s="1"/>
  <c r="G2674" i="6"/>
  <c r="G2866" i="6"/>
  <c r="C2866" i="6"/>
  <c r="E2866" i="6" s="1"/>
  <c r="F2866" i="6" s="1"/>
  <c r="C2406" i="6"/>
  <c r="E2406" i="6" s="1"/>
  <c r="F2406" i="6" s="1"/>
  <c r="C2429" i="6"/>
  <c r="E2429" i="6" s="1"/>
  <c r="G2429" i="6"/>
  <c r="G2660" i="6"/>
  <c r="C2715" i="6"/>
  <c r="E2715" i="6" s="1"/>
  <c r="G2756" i="6"/>
  <c r="C2785" i="6"/>
  <c r="E2785" i="6" s="1"/>
  <c r="G2117" i="6"/>
  <c r="G2201" i="6"/>
  <c r="C2201" i="6"/>
  <c r="E2201" i="6" s="1"/>
  <c r="F2201" i="6" s="1"/>
  <c r="G2266" i="6"/>
  <c r="G2377" i="6"/>
  <c r="C2471" i="6"/>
  <c r="E2471" i="6" s="1"/>
  <c r="G2543" i="6"/>
  <c r="C2628" i="6"/>
  <c r="E2628" i="6" s="1"/>
  <c r="F2628" i="6" s="1"/>
  <c r="G2654" i="6"/>
  <c r="C2654" i="6"/>
  <c r="E2654" i="6" s="1"/>
  <c r="G2715" i="6"/>
  <c r="C2816" i="6"/>
  <c r="E2816" i="6" s="1"/>
  <c r="F2816" i="6" s="1"/>
  <c r="G2816" i="6"/>
  <c r="C2869" i="6"/>
  <c r="E2869" i="6" s="1"/>
  <c r="F2869" i="6" s="1"/>
  <c r="G2810" i="6"/>
  <c r="C2810" i="6"/>
  <c r="E2810" i="6" s="1"/>
  <c r="C2050" i="6"/>
  <c r="E2050" i="6" s="1"/>
  <c r="F2050" i="6" s="1"/>
  <c r="G2336" i="6"/>
  <c r="C2336" i="6"/>
  <c r="E2336" i="6" s="1"/>
  <c r="F2336" i="6" s="1"/>
  <c r="C2391" i="6"/>
  <c r="E2391" i="6" s="1"/>
  <c r="F2391" i="6" s="1"/>
  <c r="C2565" i="6"/>
  <c r="E2565" i="6" s="1"/>
  <c r="C2605" i="6"/>
  <c r="E2605" i="6" s="1"/>
  <c r="F2605" i="6" s="1"/>
  <c r="F2677" i="6"/>
  <c r="G2840" i="6"/>
  <c r="C2840" i="6"/>
  <c r="E2840" i="6" s="1"/>
  <c r="C2862" i="6"/>
  <c r="E2862" i="6" s="1"/>
  <c r="G2862" i="6"/>
  <c r="G2869" i="6"/>
  <c r="F2667" i="6"/>
  <c r="G2700" i="6"/>
  <c r="C2700" i="6"/>
  <c r="E2700" i="6" s="1"/>
  <c r="F2700" i="6" s="1"/>
  <c r="G2706" i="6"/>
  <c r="C2706" i="6"/>
  <c r="E2706" i="6" s="1"/>
  <c r="F2706" i="6" s="1"/>
  <c r="G2772" i="6"/>
  <c r="C2772" i="6"/>
  <c r="E2772" i="6" s="1"/>
  <c r="F2772" i="6" s="1"/>
  <c r="G2921" i="6"/>
  <c r="C2921" i="6"/>
  <c r="E2921" i="6" s="1"/>
  <c r="C2966" i="6"/>
  <c r="E2966" i="6" s="1"/>
  <c r="C2974" i="6"/>
  <c r="E2974" i="6" s="1"/>
  <c r="G2974" i="6"/>
  <c r="G2394" i="6"/>
  <c r="C2394" i="6"/>
  <c r="E2394" i="6" s="1"/>
  <c r="F2394" i="6" s="1"/>
  <c r="C2474" i="6"/>
  <c r="E2474" i="6" s="1"/>
  <c r="G2752" i="6"/>
  <c r="C2752" i="6"/>
  <c r="E2752" i="6" s="1"/>
  <c r="G2880" i="6"/>
  <c r="C2880" i="6"/>
  <c r="E2880" i="6" s="1"/>
  <c r="F2880" i="6" s="1"/>
  <c r="C2913" i="6"/>
  <c r="E2913" i="6" s="1"/>
  <c r="F2913" i="6" s="1"/>
  <c r="G2913" i="6"/>
  <c r="C2900" i="6"/>
  <c r="E2900" i="6" s="1"/>
  <c r="F2900" i="6" s="1"/>
  <c r="G2900" i="6"/>
  <c r="C2083" i="6"/>
  <c r="E2083" i="6" s="1"/>
  <c r="F2083" i="6" s="1"/>
  <c r="G2694" i="6"/>
  <c r="C2694" i="6"/>
  <c r="E2694" i="6" s="1"/>
  <c r="C2733" i="6"/>
  <c r="E2733" i="6" s="1"/>
  <c r="G2831" i="6"/>
  <c r="G2914" i="6"/>
  <c r="C2914" i="6"/>
  <c r="E2914" i="6" s="1"/>
  <c r="F2914" i="6" s="1"/>
  <c r="C2922" i="6"/>
  <c r="E2922" i="6" s="1"/>
  <c r="G2922" i="6"/>
  <c r="G2937" i="6"/>
  <c r="C2937" i="6"/>
  <c r="E2937" i="6" s="1"/>
  <c r="F2937" i="6" s="1"/>
  <c r="G2990" i="6"/>
  <c r="C2990" i="6"/>
  <c r="E2990" i="6" s="1"/>
  <c r="G2998" i="6"/>
  <c r="C2998" i="6"/>
  <c r="E2998" i="6" s="1"/>
  <c r="F2998" i="6" s="1"/>
  <c r="C2682" i="6"/>
  <c r="E2682" i="6" s="1"/>
  <c r="F2682" i="6" s="1"/>
  <c r="G2682" i="6"/>
  <c r="G2727" i="6"/>
  <c r="C2727" i="6"/>
  <c r="E2727" i="6" s="1"/>
  <c r="F2727" i="6" s="1"/>
  <c r="G2767" i="6"/>
  <c r="C2767" i="6"/>
  <c r="E2767" i="6" s="1"/>
  <c r="C2820" i="6"/>
  <c r="E2820" i="6" s="1"/>
  <c r="F2820" i="6" s="1"/>
  <c r="G2820" i="6"/>
  <c r="C2814" i="6"/>
  <c r="E2814" i="6" s="1"/>
  <c r="G2814" i="6"/>
  <c r="G2894" i="6"/>
  <c r="C2894" i="6"/>
  <c r="E2894" i="6" s="1"/>
  <c r="F2894" i="6" s="1"/>
  <c r="G2708" i="6"/>
  <c r="C2708" i="6"/>
  <c r="E2708" i="6" s="1"/>
  <c r="F2708" i="6" s="1"/>
  <c r="G2915" i="6"/>
  <c r="C2915" i="6"/>
  <c r="E2915" i="6" s="1"/>
  <c r="G2807" i="6"/>
  <c r="C2807" i="6"/>
  <c r="E2807" i="6" s="1"/>
  <c r="C2657" i="6"/>
  <c r="E2657" i="6" s="1"/>
  <c r="F2657" i="6" s="1"/>
  <c r="G2657" i="6"/>
  <c r="C2670" i="6"/>
  <c r="E2670" i="6" s="1"/>
  <c r="G2670" i="6"/>
  <c r="G2689" i="6"/>
  <c r="C2689" i="6"/>
  <c r="E2689" i="6" s="1"/>
  <c r="C2833" i="6"/>
  <c r="E2833" i="6" s="1"/>
  <c r="F2833" i="6" s="1"/>
  <c r="G2839" i="6"/>
  <c r="G2992" i="6"/>
  <c r="C2992" i="6"/>
  <c r="E2992" i="6" s="1"/>
  <c r="F2992" i="6" s="1"/>
  <c r="C2564" i="6"/>
  <c r="E2564" i="6" s="1"/>
  <c r="F2564" i="6" s="1"/>
  <c r="C2609" i="6"/>
  <c r="E2609" i="6" s="1"/>
  <c r="G2609" i="6"/>
  <c r="C2755" i="6"/>
  <c r="E2755" i="6" s="1"/>
  <c r="C2908" i="6"/>
  <c r="E2908" i="6" s="1"/>
  <c r="F2908" i="6" s="1"/>
  <c r="C2948" i="6"/>
  <c r="E2948" i="6" s="1"/>
  <c r="G2948" i="6"/>
  <c r="G2717" i="6"/>
  <c r="C2717" i="6"/>
  <c r="E2717" i="6" s="1"/>
  <c r="F2717" i="6" s="1"/>
  <c r="C2730" i="6"/>
  <c r="E2730" i="6" s="1"/>
  <c r="F2730" i="6" s="1"/>
  <c r="C2743" i="6"/>
  <c r="E2743" i="6" s="1"/>
  <c r="F2743" i="6" s="1"/>
  <c r="G2776" i="6"/>
  <c r="C2776" i="6"/>
  <c r="E2776" i="6" s="1"/>
  <c r="G2941" i="6"/>
  <c r="C2941" i="6"/>
  <c r="E2941" i="6" s="1"/>
  <c r="F2941" i="6" s="1"/>
  <c r="G2897" i="6"/>
  <c r="C2897" i="6"/>
  <c r="E2897" i="6" s="1"/>
  <c r="F2897" i="6" s="1"/>
  <c r="G2927" i="6"/>
  <c r="C2927" i="6"/>
  <c r="E2927" i="6" s="1"/>
  <c r="F2927" i="6" s="1"/>
  <c r="C3064" i="6"/>
  <c r="E3064" i="6" s="1"/>
  <c r="G3064" i="6"/>
  <c r="C2367" i="6"/>
  <c r="E2367" i="6" s="1"/>
  <c r="F2367" i="6" s="1"/>
  <c r="C2403" i="6"/>
  <c r="E2403" i="6" s="1"/>
  <c r="F2403" i="6" s="1"/>
  <c r="G2500" i="6"/>
  <c r="C2500" i="6"/>
  <c r="E2500" i="6" s="1"/>
  <c r="C2650" i="6"/>
  <c r="E2650" i="6" s="1"/>
  <c r="F2650" i="6" s="1"/>
  <c r="G3065" i="6"/>
  <c r="C3065" i="6"/>
  <c r="E3065" i="6" s="1"/>
  <c r="F3065" i="6" s="1"/>
  <c r="C2398" i="6"/>
  <c r="E2398" i="6" s="1"/>
  <c r="F2398" i="6" s="1"/>
  <c r="C2808" i="6"/>
  <c r="E2808" i="6" s="1"/>
  <c r="G2808" i="6"/>
  <c r="C3006" i="6"/>
  <c r="E3006" i="6" s="1"/>
  <c r="G3006" i="6"/>
  <c r="C3022" i="6"/>
  <c r="E3022" i="6" s="1"/>
  <c r="G3022" i="6"/>
  <c r="F3051" i="6"/>
  <c r="G2453" i="6"/>
  <c r="C2453" i="6"/>
  <c r="E2453" i="6" s="1"/>
  <c r="C2664" i="6"/>
  <c r="E2664" i="6" s="1"/>
  <c r="G2664" i="6"/>
  <c r="G2748" i="6"/>
  <c r="C2748" i="6"/>
  <c r="E2748" i="6" s="1"/>
  <c r="F2748" i="6" s="1"/>
  <c r="C2779" i="6"/>
  <c r="E2779" i="6" s="1"/>
  <c r="G2835" i="6"/>
  <c r="C2835" i="6"/>
  <c r="E2835" i="6" s="1"/>
  <c r="F2835" i="6" s="1"/>
  <c r="C2190" i="6"/>
  <c r="E2190" i="6" s="1"/>
  <c r="C2405" i="6"/>
  <c r="E2405" i="6" s="1"/>
  <c r="F2405" i="6" s="1"/>
  <c r="C2442" i="6"/>
  <c r="E2442" i="6" s="1"/>
  <c r="F2442" i="6" s="1"/>
  <c r="C2459" i="6"/>
  <c r="E2459" i="6" s="1"/>
  <c r="G2459" i="6"/>
  <c r="C2513" i="6"/>
  <c r="E2513" i="6" s="1"/>
  <c r="F2513" i="6" s="1"/>
  <c r="C2652" i="6"/>
  <c r="E2652" i="6" s="1"/>
  <c r="F2652" i="6" s="1"/>
  <c r="G2652" i="6"/>
  <c r="C2853" i="6"/>
  <c r="E2853" i="6" s="1"/>
  <c r="G2853" i="6"/>
  <c r="C2854" i="6"/>
  <c r="E2854" i="6" s="1"/>
  <c r="F2854" i="6" s="1"/>
  <c r="C2886" i="6"/>
  <c r="E2886" i="6" s="1"/>
  <c r="F2886" i="6" s="1"/>
  <c r="C2898" i="6"/>
  <c r="E2898" i="6" s="1"/>
  <c r="F2898" i="6" s="1"/>
  <c r="C2931" i="6"/>
  <c r="E2931" i="6" s="1"/>
  <c r="F2931" i="6" s="1"/>
  <c r="G2931" i="6"/>
  <c r="C3038" i="6"/>
  <c r="E3038" i="6" s="1"/>
  <c r="F3038" i="6" s="1"/>
  <c r="G3038" i="6"/>
  <c r="G2892" i="6"/>
  <c r="C2892" i="6"/>
  <c r="E2892" i="6" s="1"/>
  <c r="C2917" i="6"/>
  <c r="E2917" i="6" s="1"/>
  <c r="F2917" i="6" s="1"/>
  <c r="G2917" i="6"/>
  <c r="G2924" i="6"/>
  <c r="C2924" i="6"/>
  <c r="E2924" i="6" s="1"/>
  <c r="F2924" i="6" s="1"/>
  <c r="C3009" i="6"/>
  <c r="E3009" i="6" s="1"/>
  <c r="G2886" i="6"/>
  <c r="C2952" i="6"/>
  <c r="E2952" i="6" s="1"/>
  <c r="F2952" i="6" s="1"/>
  <c r="C2987" i="6"/>
  <c r="E2987" i="6" s="1"/>
  <c r="C2800" i="6"/>
  <c r="E2800" i="6" s="1"/>
  <c r="F2800" i="6" s="1"/>
  <c r="C2940" i="6"/>
  <c r="E2940" i="6" s="1"/>
  <c r="F2940" i="6" s="1"/>
  <c r="G2940" i="6"/>
  <c r="G3004" i="6"/>
  <c r="C3004" i="6"/>
  <c r="E3004" i="6" s="1"/>
  <c r="G3056" i="6"/>
  <c r="C3056" i="6"/>
  <c r="E3056" i="6" s="1"/>
  <c r="G2989" i="6"/>
  <c r="C2989" i="6"/>
  <c r="E2989" i="6" s="1"/>
  <c r="F2989" i="6" s="1"/>
  <c r="G2545" i="6"/>
  <c r="C2545" i="6"/>
  <c r="E2545" i="6" s="1"/>
  <c r="G2596" i="6"/>
  <c r="C2596" i="6"/>
  <c r="E2596" i="6" s="1"/>
  <c r="F2596" i="6" s="1"/>
  <c r="C2647" i="6"/>
  <c r="E2647" i="6" s="1"/>
  <c r="F2647" i="6" s="1"/>
  <c r="C2905" i="6"/>
  <c r="E2905" i="6" s="1"/>
  <c r="F2905" i="6" s="1"/>
  <c r="C3105" i="6"/>
  <c r="E3105" i="6" s="1"/>
  <c r="F3105" i="6" s="1"/>
  <c r="G3105" i="6"/>
  <c r="C3068" i="6"/>
  <c r="E3068" i="6" s="1"/>
  <c r="G3068" i="6"/>
  <c r="C2823" i="6"/>
  <c r="E2823" i="6" s="1"/>
  <c r="F2823" i="6" s="1"/>
  <c r="C2865" i="6"/>
  <c r="E2865" i="6" s="1"/>
  <c r="F2865" i="6" s="1"/>
  <c r="C3019" i="6"/>
  <c r="E3019" i="6" s="1"/>
  <c r="G2925" i="6"/>
  <c r="C2925" i="6"/>
  <c r="E2925" i="6" s="1"/>
  <c r="F2925" i="6" s="1"/>
  <c r="G3077" i="6"/>
  <c r="C3077" i="6"/>
  <c r="E3077" i="6" s="1"/>
  <c r="F3077" i="6" s="1"/>
  <c r="C2211" i="6"/>
  <c r="E2211" i="6" s="1"/>
  <c r="C2216" i="6"/>
  <c r="E2216" i="6" s="1"/>
  <c r="C2569" i="6"/>
  <c r="E2569" i="6" s="1"/>
  <c r="F2569" i="6" s="1"/>
  <c r="G2569" i="6"/>
  <c r="C3146" i="6"/>
  <c r="E3146" i="6" s="1"/>
  <c r="G3146" i="6"/>
  <c r="C3100" i="6"/>
  <c r="E3100" i="6" s="1"/>
  <c r="F3100" i="6" s="1"/>
  <c r="G3100" i="6"/>
  <c r="C2920" i="6"/>
  <c r="E2920" i="6" s="1"/>
  <c r="F2920" i="6" s="1"/>
  <c r="G3079" i="6"/>
  <c r="C3079" i="6"/>
  <c r="E3079" i="6" s="1"/>
  <c r="C3115" i="6"/>
  <c r="E3115" i="6" s="1"/>
  <c r="F3115" i="6" s="1"/>
  <c r="C3174" i="6"/>
  <c r="E3174" i="6" s="1"/>
  <c r="G3174" i="6"/>
  <c r="C2826" i="6"/>
  <c r="E2826" i="6" s="1"/>
  <c r="F2826" i="6" s="1"/>
  <c r="C2882" i="6"/>
  <c r="E2882" i="6" s="1"/>
  <c r="G2957" i="6"/>
  <c r="C2957" i="6"/>
  <c r="E2957" i="6" s="1"/>
  <c r="G3053" i="6"/>
  <c r="C3053" i="6"/>
  <c r="E3053" i="6" s="1"/>
  <c r="F3053" i="6" s="1"/>
  <c r="G3167" i="6"/>
  <c r="C3167" i="6"/>
  <c r="E3167" i="6" s="1"/>
  <c r="F3167" i="6" s="1"/>
  <c r="G3137" i="6"/>
  <c r="G3175" i="6"/>
  <c r="C3175" i="6"/>
  <c r="E3175" i="6" s="1"/>
  <c r="F3175" i="6" s="1"/>
  <c r="C2792" i="6"/>
  <c r="E2792" i="6" s="1"/>
  <c r="G2792" i="6"/>
  <c r="G2951" i="6"/>
  <c r="C2951" i="6"/>
  <c r="E2951" i="6" s="1"/>
  <c r="F2951" i="6" s="1"/>
  <c r="C3101" i="6"/>
  <c r="E3101" i="6" s="1"/>
  <c r="F3101" i="6" s="1"/>
  <c r="G3230" i="6"/>
  <c r="C3230" i="6"/>
  <c r="E3230" i="6" s="1"/>
  <c r="F3230" i="6" s="1"/>
  <c r="G2983" i="6"/>
  <c r="C2983" i="6"/>
  <c r="E2983" i="6" s="1"/>
  <c r="F2983" i="6" s="1"/>
  <c r="G3015" i="6"/>
  <c r="C3015" i="6"/>
  <c r="E3015" i="6" s="1"/>
  <c r="G3047" i="6"/>
  <c r="C3047" i="6"/>
  <c r="E3047" i="6" s="1"/>
  <c r="C3060" i="6"/>
  <c r="E3060" i="6" s="1"/>
  <c r="G3184" i="6"/>
  <c r="C3184" i="6"/>
  <c r="E3184" i="6" s="1"/>
  <c r="G3117" i="6"/>
  <c r="C3117" i="6"/>
  <c r="E3117" i="6" s="1"/>
  <c r="F3117" i="6" s="1"/>
  <c r="C2916" i="6"/>
  <c r="E2916" i="6" s="1"/>
  <c r="F2916" i="6" s="1"/>
  <c r="G2984" i="6"/>
  <c r="C2984" i="6"/>
  <c r="E2984" i="6" s="1"/>
  <c r="G3016" i="6"/>
  <c r="C3016" i="6"/>
  <c r="E3016" i="6" s="1"/>
  <c r="F3016" i="6" s="1"/>
  <c r="C3082" i="6"/>
  <c r="E3082" i="6" s="1"/>
  <c r="G2604" i="6"/>
  <c r="C2604" i="6"/>
  <c r="E2604" i="6" s="1"/>
  <c r="F2604" i="6" s="1"/>
  <c r="G3103" i="6"/>
  <c r="C3103" i="6"/>
  <c r="E3103" i="6" s="1"/>
  <c r="F3103" i="6" s="1"/>
  <c r="G3042" i="6"/>
  <c r="C3042" i="6"/>
  <c r="E3042" i="6" s="1"/>
  <c r="G3111" i="6"/>
  <c r="C3111" i="6"/>
  <c r="E3111" i="6" s="1"/>
  <c r="F3111" i="6" s="1"/>
  <c r="G3126" i="6"/>
  <c r="C3126" i="6"/>
  <c r="E3126" i="6" s="1"/>
  <c r="C3119" i="6"/>
  <c r="E3119" i="6" s="1"/>
  <c r="F3119" i="6" s="1"/>
  <c r="G3211" i="6"/>
  <c r="C3211" i="6"/>
  <c r="E3211" i="6" s="1"/>
  <c r="G3219" i="6"/>
  <c r="C3219" i="6"/>
  <c r="E3219" i="6" s="1"/>
  <c r="G3071" i="6"/>
  <c r="C3071" i="6"/>
  <c r="E3071" i="6" s="1"/>
  <c r="C3092" i="6"/>
  <c r="E3092" i="6" s="1"/>
  <c r="F3092" i="6" s="1"/>
  <c r="G3150" i="6"/>
  <c r="C3150" i="6"/>
  <c r="E3150" i="6" s="1"/>
  <c r="C3172" i="6"/>
  <c r="E3172" i="6" s="1"/>
  <c r="G3172" i="6"/>
  <c r="F3086" i="6"/>
  <c r="C2877" i="6"/>
  <c r="E2877" i="6" s="1"/>
  <c r="F2877" i="6" s="1"/>
  <c r="G3132" i="6"/>
  <c r="C3132" i="6"/>
  <c r="E3132" i="6" s="1"/>
  <c r="F3132" i="6" s="1"/>
  <c r="G3216" i="6"/>
  <c r="C3216" i="6"/>
  <c r="E3216" i="6" s="1"/>
  <c r="F3216" i="6" s="1"/>
  <c r="C2681" i="6"/>
  <c r="E2681" i="6" s="1"/>
  <c r="C2793" i="6"/>
  <c r="E2793" i="6" s="1"/>
  <c r="F2793" i="6" s="1"/>
  <c r="C2825" i="6"/>
  <c r="E2825" i="6" s="1"/>
  <c r="F2825" i="6" s="1"/>
  <c r="G2877" i="6"/>
  <c r="C3023" i="6"/>
  <c r="E3023" i="6" s="1"/>
  <c r="G3074" i="6"/>
  <c r="C3074" i="6"/>
  <c r="E3074" i="6" s="1"/>
  <c r="C3178" i="6"/>
  <c r="E3178" i="6" s="1"/>
  <c r="G3178" i="6"/>
  <c r="G3041" i="6"/>
  <c r="G3179" i="6"/>
  <c r="C3179" i="6"/>
  <c r="E3179" i="6" s="1"/>
  <c r="F3179" i="6" s="1"/>
  <c r="C2555" i="6"/>
  <c r="E2555" i="6" s="1"/>
  <c r="F2555" i="6" s="1"/>
  <c r="C2616" i="6"/>
  <c r="E2616" i="6" s="1"/>
  <c r="F2616" i="6" s="1"/>
  <c r="C2789" i="6"/>
  <c r="E2789" i="6" s="1"/>
  <c r="F2789" i="6" s="1"/>
  <c r="C2910" i="6"/>
  <c r="E2910" i="6" s="1"/>
  <c r="F2910" i="6" s="1"/>
  <c r="G3164" i="6"/>
  <c r="C3164" i="6"/>
  <c r="E3164" i="6" s="1"/>
  <c r="G2601" i="6"/>
  <c r="C2601" i="6"/>
  <c r="E2601" i="6" s="1"/>
  <c r="C2950" i="6"/>
  <c r="E2950" i="6" s="1"/>
  <c r="F2950" i="6" s="1"/>
  <c r="C2981" i="6"/>
  <c r="E2981" i="6" s="1"/>
  <c r="F2981" i="6" s="1"/>
  <c r="C3000" i="6"/>
  <c r="E3000" i="6" s="1"/>
  <c r="G3143" i="6"/>
  <c r="C3143" i="6"/>
  <c r="E3143" i="6" s="1"/>
  <c r="G3280" i="6"/>
  <c r="C3280" i="6"/>
  <c r="E3280" i="6" s="1"/>
  <c r="F3280" i="6" s="1"/>
  <c r="G3181" i="6"/>
  <c r="C3181" i="6"/>
  <c r="E3181" i="6" s="1"/>
  <c r="F3181" i="6" s="1"/>
  <c r="G3196" i="6"/>
  <c r="C3196" i="6"/>
  <c r="E3196" i="6" s="1"/>
  <c r="F3196" i="6" s="1"/>
  <c r="G3166" i="6"/>
  <c r="C3166" i="6"/>
  <c r="E3166" i="6" s="1"/>
  <c r="F3166" i="6" s="1"/>
  <c r="C3205" i="6"/>
  <c r="E3205" i="6" s="1"/>
  <c r="C3292" i="6"/>
  <c r="E3292" i="6" s="1"/>
  <c r="G3292" i="6"/>
  <c r="C2606" i="6"/>
  <c r="E2606" i="6" s="1"/>
  <c r="C2803" i="6"/>
  <c r="E2803" i="6" s="1"/>
  <c r="C2918" i="6"/>
  <c r="E2918" i="6" s="1"/>
  <c r="F2918" i="6" s="1"/>
  <c r="G3198" i="6"/>
  <c r="C3198" i="6"/>
  <c r="E3198" i="6" s="1"/>
  <c r="G3332" i="6"/>
  <c r="C3332" i="6"/>
  <c r="E3332" i="6" s="1"/>
  <c r="F3332" i="6" s="1"/>
  <c r="C3206" i="6"/>
  <c r="E3206" i="6" s="1"/>
  <c r="F3206" i="6" s="1"/>
  <c r="G3206" i="6"/>
  <c r="G2463" i="6"/>
  <c r="C2463" i="6"/>
  <c r="E2463" i="6" s="1"/>
  <c r="F2463" i="6" s="1"/>
  <c r="C2685" i="6"/>
  <c r="E2685" i="6" s="1"/>
  <c r="F2685" i="6" s="1"/>
  <c r="C2834" i="6"/>
  <c r="E2834" i="6" s="1"/>
  <c r="G2929" i="6"/>
  <c r="C2929" i="6"/>
  <c r="E2929" i="6" s="1"/>
  <c r="C3059" i="6"/>
  <c r="E3059" i="6" s="1"/>
  <c r="G3085" i="6"/>
  <c r="C3085" i="6"/>
  <c r="E3085" i="6" s="1"/>
  <c r="F3085" i="6" s="1"/>
  <c r="G3199" i="6"/>
  <c r="C3199" i="6"/>
  <c r="E3199" i="6" s="1"/>
  <c r="G3169" i="6"/>
  <c r="G3295" i="6"/>
  <c r="C3295" i="6"/>
  <c r="E3295" i="6" s="1"/>
  <c r="F3295" i="6" s="1"/>
  <c r="G3367" i="6"/>
  <c r="C3367" i="6"/>
  <c r="E3367" i="6" s="1"/>
  <c r="F3367" i="6" s="1"/>
  <c r="G3268" i="6"/>
  <c r="C3268" i="6"/>
  <c r="E3268" i="6" s="1"/>
  <c r="G3298" i="6"/>
  <c r="C3298" i="6"/>
  <c r="E3298" i="6" s="1"/>
  <c r="C3361" i="6"/>
  <c r="E3361" i="6" s="1"/>
  <c r="F3361" i="6" s="1"/>
  <c r="G3361" i="6"/>
  <c r="G3455" i="6"/>
  <c r="C3455" i="6"/>
  <c r="E3455" i="6" s="1"/>
  <c r="F3455" i="6" s="1"/>
  <c r="G3021" i="6"/>
  <c r="C3021" i="6"/>
  <c r="E3021" i="6" s="1"/>
  <c r="F3021" i="6" s="1"/>
  <c r="G3083" i="6"/>
  <c r="C3083" i="6"/>
  <c r="E3083" i="6" s="1"/>
  <c r="G3315" i="6"/>
  <c r="C3315" i="6"/>
  <c r="E3315" i="6" s="1"/>
  <c r="G3102" i="6"/>
  <c r="C3102" i="6"/>
  <c r="E3102" i="6" s="1"/>
  <c r="F3102" i="6" s="1"/>
  <c r="C3133" i="6"/>
  <c r="E3133" i="6" s="1"/>
  <c r="F3133" i="6" s="1"/>
  <c r="G3133" i="6"/>
  <c r="C3307" i="6"/>
  <c r="E3307" i="6" s="1"/>
  <c r="C3362" i="6"/>
  <c r="E3362" i="6" s="1"/>
  <c r="G3371" i="6"/>
  <c r="C3371" i="6"/>
  <c r="E3371" i="6" s="1"/>
  <c r="F3371" i="6" s="1"/>
  <c r="G3405" i="6"/>
  <c r="C3405" i="6"/>
  <c r="E3405" i="6" s="1"/>
  <c r="G3397" i="6"/>
  <c r="C3397" i="6"/>
  <c r="E3397" i="6" s="1"/>
  <c r="F3397" i="6" s="1"/>
  <c r="C3412" i="6"/>
  <c r="E3412" i="6" s="1"/>
  <c r="F3412" i="6" s="1"/>
  <c r="G3420" i="6"/>
  <c r="C3420" i="6"/>
  <c r="E3420" i="6" s="1"/>
  <c r="F3420" i="6" s="1"/>
  <c r="F3272" i="6"/>
  <c r="G3286" i="6"/>
  <c r="C3286" i="6"/>
  <c r="E3286" i="6" s="1"/>
  <c r="F3286" i="6" s="1"/>
  <c r="F3414" i="6"/>
  <c r="G3301" i="6"/>
  <c r="C3301" i="6"/>
  <c r="E3301" i="6" s="1"/>
  <c r="F3301" i="6" s="1"/>
  <c r="G3309" i="6"/>
  <c r="C3309" i="6"/>
  <c r="E3309" i="6" s="1"/>
  <c r="G3403" i="6"/>
  <c r="C3403" i="6"/>
  <c r="E3403" i="6" s="1"/>
  <c r="F3304" i="6"/>
  <c r="G3335" i="6"/>
  <c r="C3335" i="6"/>
  <c r="E3335" i="6" s="1"/>
  <c r="F3335" i="6" s="1"/>
  <c r="G3440" i="6"/>
  <c r="C3440" i="6"/>
  <c r="E3440" i="6" s="1"/>
  <c r="G3204" i="6"/>
  <c r="C3204" i="6"/>
  <c r="E3204" i="6" s="1"/>
  <c r="F3204" i="6" s="1"/>
  <c r="C2696" i="6"/>
  <c r="E2696" i="6" s="1"/>
  <c r="F2696" i="6" s="1"/>
  <c r="C3012" i="6"/>
  <c r="E3012" i="6" s="1"/>
  <c r="G3012" i="6"/>
  <c r="G3190" i="6"/>
  <c r="C3190" i="6"/>
  <c r="E3190" i="6" s="1"/>
  <c r="G3225" i="6"/>
  <c r="C3225" i="6"/>
  <c r="E3225" i="6" s="1"/>
  <c r="F3225" i="6" s="1"/>
  <c r="G3239" i="6"/>
  <c r="C3239" i="6"/>
  <c r="E3239" i="6" s="1"/>
  <c r="F3239" i="6" s="1"/>
  <c r="C3297" i="6"/>
  <c r="E3297" i="6" s="1"/>
  <c r="G3297" i="6"/>
  <c r="C3254" i="6"/>
  <c r="E3254" i="6" s="1"/>
  <c r="F3254" i="6" s="1"/>
  <c r="C3316" i="6"/>
  <c r="E3316" i="6" s="1"/>
  <c r="G3365" i="6"/>
  <c r="C3365" i="6"/>
  <c r="E3365" i="6" s="1"/>
  <c r="G3481" i="6"/>
  <c r="C3481" i="6"/>
  <c r="E3481" i="6" s="1"/>
  <c r="G3234" i="6"/>
  <c r="C3234" i="6"/>
  <c r="E3234" i="6" s="1"/>
  <c r="G3373" i="6"/>
  <c r="C3373" i="6"/>
  <c r="E3373" i="6" s="1"/>
  <c r="C3429" i="6"/>
  <c r="E3429" i="6" s="1"/>
  <c r="F3429" i="6" s="1"/>
  <c r="G3303" i="6"/>
  <c r="C3303" i="6"/>
  <c r="E3303" i="6" s="1"/>
  <c r="C3380" i="6"/>
  <c r="E3380" i="6" s="1"/>
  <c r="C3393" i="6"/>
  <c r="E3393" i="6" s="1"/>
  <c r="F3393" i="6" s="1"/>
  <c r="G3393" i="6"/>
  <c r="G3444" i="6"/>
  <c r="C3444" i="6"/>
  <c r="E3444" i="6" s="1"/>
  <c r="C3521" i="6"/>
  <c r="E3521" i="6" s="1"/>
  <c r="G3521" i="6"/>
  <c r="G3088" i="6"/>
  <c r="C3088" i="6"/>
  <c r="E3088" i="6" s="1"/>
  <c r="F3141" i="6"/>
  <c r="G3155" i="6"/>
  <c r="C3155" i="6"/>
  <c r="E3155" i="6" s="1"/>
  <c r="F3155" i="6" s="1"/>
  <c r="F3201" i="6"/>
  <c r="C3248" i="6"/>
  <c r="E3248" i="6" s="1"/>
  <c r="F3248" i="6" s="1"/>
  <c r="G3283" i="6"/>
  <c r="C3283" i="6"/>
  <c r="E3283" i="6" s="1"/>
  <c r="G3437" i="6"/>
  <c r="C3437" i="6"/>
  <c r="E3437" i="6" s="1"/>
  <c r="F3437" i="6" s="1"/>
  <c r="F3215" i="6"/>
  <c r="G3222" i="6"/>
  <c r="C3222" i="6"/>
  <c r="E3222" i="6" s="1"/>
  <c r="C2945" i="6"/>
  <c r="E2945" i="6" s="1"/>
  <c r="F2945" i="6" s="1"/>
  <c r="G3070" i="6"/>
  <c r="C3070" i="6"/>
  <c r="E3070" i="6" s="1"/>
  <c r="F3070" i="6" s="1"/>
  <c r="G3149" i="6"/>
  <c r="C3149" i="6"/>
  <c r="E3149" i="6" s="1"/>
  <c r="C3242" i="6"/>
  <c r="E3242" i="6" s="1"/>
  <c r="C3324" i="6"/>
  <c r="E3324" i="6" s="1"/>
  <c r="G3359" i="6"/>
  <c r="C3359" i="6"/>
  <c r="E3359" i="6" s="1"/>
  <c r="F3359" i="6" s="1"/>
  <c r="G3572" i="6"/>
  <c r="C3572" i="6"/>
  <c r="E3572" i="6" s="1"/>
  <c r="C3531" i="6"/>
  <c r="E3531" i="6" s="1"/>
  <c r="F3531" i="6" s="1"/>
  <c r="G3236" i="6"/>
  <c r="C3236" i="6"/>
  <c r="E3236" i="6" s="1"/>
  <c r="F3236" i="6" s="1"/>
  <c r="G3243" i="6"/>
  <c r="C3243" i="6"/>
  <c r="E3243" i="6" s="1"/>
  <c r="G3271" i="6"/>
  <c r="C3271" i="6"/>
  <c r="E3271" i="6" s="1"/>
  <c r="G3333" i="6"/>
  <c r="C3333" i="6"/>
  <c r="E3333" i="6" s="1"/>
  <c r="F3333" i="6" s="1"/>
  <c r="G3431" i="6"/>
  <c r="C3431" i="6"/>
  <c r="E3431" i="6" s="1"/>
  <c r="F3431" i="6" s="1"/>
  <c r="G3461" i="6"/>
  <c r="C3461" i="6"/>
  <c r="E3461" i="6" s="1"/>
  <c r="F3461" i="6" s="1"/>
  <c r="G3508" i="6"/>
  <c r="C3508" i="6"/>
  <c r="E3508" i="6" s="1"/>
  <c r="G3312" i="6"/>
  <c r="C3312" i="6"/>
  <c r="E3312" i="6" s="1"/>
  <c r="G3388" i="6"/>
  <c r="C3388" i="6"/>
  <c r="E3388" i="6" s="1"/>
  <c r="F3388" i="6" s="1"/>
  <c r="G3484" i="6"/>
  <c r="C3484" i="6"/>
  <c r="E3484" i="6" s="1"/>
  <c r="G3548" i="6"/>
  <c r="C3548" i="6"/>
  <c r="E3548" i="6" s="1"/>
  <c r="F3548" i="6" s="1"/>
  <c r="G3170" i="6"/>
  <c r="C3170" i="6"/>
  <c r="E3170" i="6" s="1"/>
  <c r="F3170" i="6" s="1"/>
  <c r="G3396" i="6"/>
  <c r="C3396" i="6"/>
  <c r="E3396" i="6" s="1"/>
  <c r="G3341" i="6"/>
  <c r="C3341" i="6"/>
  <c r="E3341" i="6" s="1"/>
  <c r="G3478" i="6"/>
  <c r="C3478" i="6"/>
  <c r="E3478" i="6" s="1"/>
  <c r="F3478" i="6" s="1"/>
  <c r="F3526" i="6"/>
  <c r="G3213" i="6"/>
  <c r="C3213" i="6"/>
  <c r="E3213" i="6" s="1"/>
  <c r="F3213" i="6" s="1"/>
  <c r="G3356" i="6"/>
  <c r="C3356" i="6"/>
  <c r="E3356" i="6" s="1"/>
  <c r="C2982" i="6"/>
  <c r="E2982" i="6" s="1"/>
  <c r="G3294" i="6"/>
  <c r="C3294" i="6"/>
  <c r="E3294" i="6" s="1"/>
  <c r="F3294" i="6" s="1"/>
  <c r="G3350" i="6"/>
  <c r="C3350" i="6"/>
  <c r="E3350" i="6" s="1"/>
  <c r="F3350" i="6" s="1"/>
  <c r="G3399" i="6"/>
  <c r="C3399" i="6"/>
  <c r="E3399" i="6" s="1"/>
  <c r="F3399" i="6" s="1"/>
  <c r="G3504" i="6"/>
  <c r="C3504" i="6"/>
  <c r="E3504" i="6" s="1"/>
  <c r="C3329" i="6"/>
  <c r="E3329" i="6" s="1"/>
  <c r="F3329" i="6" s="1"/>
  <c r="G3329" i="6"/>
  <c r="G3364" i="6"/>
  <c r="C3364" i="6"/>
  <c r="E3364" i="6" s="1"/>
  <c r="F3364" i="6" s="1"/>
  <c r="C2760" i="6"/>
  <c r="E2760" i="6" s="1"/>
  <c r="C2933" i="6"/>
  <c r="E2933" i="6" s="1"/>
  <c r="G3193" i="6"/>
  <c r="C3193" i="6"/>
  <c r="E3193" i="6" s="1"/>
  <c r="F3193" i="6" s="1"/>
  <c r="C3233" i="6"/>
  <c r="E3233" i="6" s="1"/>
  <c r="F3233" i="6" s="1"/>
  <c r="G3233" i="6"/>
  <c r="G3134" i="6"/>
  <c r="C3134" i="6"/>
  <c r="E3134" i="6" s="1"/>
  <c r="G3262" i="6"/>
  <c r="C3262" i="6"/>
  <c r="E3262" i="6" s="1"/>
  <c r="G3408" i="6"/>
  <c r="C3408" i="6"/>
  <c r="E3408" i="6" s="1"/>
  <c r="G3492" i="6"/>
  <c r="C3492" i="6"/>
  <c r="E3492" i="6" s="1"/>
  <c r="G3207" i="6"/>
  <c r="C3207" i="6"/>
  <c r="E3207" i="6" s="1"/>
  <c r="F3207" i="6" s="1"/>
  <c r="C3306" i="6"/>
  <c r="E3306" i="6" s="1"/>
  <c r="G3344" i="6"/>
  <c r="C3344" i="6"/>
  <c r="E3344" i="6" s="1"/>
  <c r="G3376" i="6"/>
  <c r="C3376" i="6"/>
  <c r="E3376" i="6" s="1"/>
  <c r="C3466" i="6"/>
  <c r="E3466" i="6" s="1"/>
  <c r="F3466" i="6" s="1"/>
  <c r="C3595" i="6"/>
  <c r="E3595" i="6" s="1"/>
  <c r="F3595" i="6" s="1"/>
  <c r="C3033" i="6"/>
  <c r="E3033" i="6" s="1"/>
  <c r="C3106" i="6"/>
  <c r="E3106" i="6" s="1"/>
  <c r="F3106" i="6" s="1"/>
  <c r="C3269" i="6"/>
  <c r="E3269" i="6" s="1"/>
  <c r="F3269" i="6" s="1"/>
  <c r="C3338" i="6"/>
  <c r="E3338" i="6" s="1"/>
  <c r="C3402" i="6"/>
  <c r="E3402" i="6" s="1"/>
  <c r="F3402" i="6" s="1"/>
  <c r="C3499" i="6"/>
  <c r="E3499" i="6" s="1"/>
  <c r="F3499" i="6" s="1"/>
  <c r="G3300" i="6"/>
  <c r="C3300" i="6"/>
  <c r="E3300" i="6" s="1"/>
  <c r="C3370" i="6"/>
  <c r="E3370" i="6" s="1"/>
  <c r="F3370" i="6" s="1"/>
  <c r="G3460" i="6"/>
  <c r="C3460" i="6"/>
  <c r="E3460" i="6" s="1"/>
  <c r="F3460" i="6" s="1"/>
  <c r="G3245" i="6"/>
  <c r="C3245" i="6"/>
  <c r="E3245" i="6" s="1"/>
  <c r="G3428" i="6"/>
  <c r="C3428" i="6"/>
  <c r="E3428" i="6" s="1"/>
  <c r="F3428" i="6" s="1"/>
  <c r="G3434" i="6"/>
  <c r="G3513" i="6"/>
  <c r="C3513" i="6"/>
  <c r="E3513" i="6" s="1"/>
  <c r="G3277" i="6"/>
  <c r="C3277" i="6"/>
  <c r="E3277" i="6" s="1"/>
  <c r="C3327" i="6"/>
  <c r="E3327" i="6" s="1"/>
  <c r="G3469" i="6"/>
  <c r="C3469" i="6"/>
  <c r="E3469" i="6" s="1"/>
  <c r="F3469" i="6" s="1"/>
  <c r="C3210" i="6"/>
  <c r="E3210" i="6" s="1"/>
  <c r="C3443" i="6"/>
  <c r="E3443" i="6" s="1"/>
  <c r="C3449" i="6"/>
  <c r="E3449" i="6" s="1"/>
  <c r="C3530" i="6"/>
  <c r="E3530" i="6" s="1"/>
  <c r="G3545" i="6"/>
  <c r="C3545" i="6"/>
  <c r="E3545" i="6" s="1"/>
  <c r="F3545" i="6" s="1"/>
  <c r="C3516" i="6"/>
  <c r="E3516" i="6" s="1"/>
  <c r="G3577" i="6"/>
  <c r="C3577" i="6"/>
  <c r="E3577" i="6" s="1"/>
  <c r="G3425" i="6"/>
  <c r="G3554" i="6"/>
  <c r="C3554" i="6"/>
  <c r="E3554" i="6" s="1"/>
  <c r="F3554" i="6" s="1"/>
  <c r="G3571" i="6"/>
  <c r="C3571" i="6"/>
  <c r="E3571" i="6" s="1"/>
  <c r="G3472" i="6"/>
  <c r="C3472" i="6"/>
  <c r="E3472" i="6" s="1"/>
  <c r="C3498" i="6"/>
  <c r="E3498" i="6" s="1"/>
  <c r="G3586" i="6"/>
  <c r="C3586" i="6"/>
  <c r="E3586" i="6" s="1"/>
  <c r="F3586" i="6" s="1"/>
  <c r="C3536" i="6"/>
  <c r="E3536" i="6" s="1"/>
  <c r="F3536" i="6" s="1"/>
  <c r="C3568" i="6"/>
  <c r="E3568" i="6" s="1"/>
  <c r="C3600" i="6"/>
  <c r="E3600" i="6" s="1"/>
  <c r="C3463" i="6"/>
  <c r="E3463" i="6" s="1"/>
  <c r="C3495" i="6"/>
  <c r="E3495" i="6" s="1"/>
  <c r="F3495" i="6" s="1"/>
  <c r="C3527" i="6"/>
  <c r="E3527" i="6" s="1"/>
  <c r="C3559" i="6"/>
  <c r="E3559" i="6" s="1"/>
  <c r="C3591" i="6"/>
  <c r="E3591" i="6" s="1"/>
  <c r="F3591" i="6" s="1"/>
  <c r="C3326" i="6"/>
  <c r="E3326" i="6" s="1"/>
  <c r="C3358" i="6"/>
  <c r="E3358" i="6" s="1"/>
  <c r="F3358" i="6" s="1"/>
  <c r="C3390" i="6"/>
  <c r="E3390" i="6" s="1"/>
  <c r="F3390" i="6" s="1"/>
  <c r="C3422" i="6"/>
  <c r="E3422" i="6" s="1"/>
  <c r="C3454" i="6"/>
  <c r="E3454" i="6" s="1"/>
  <c r="F3454" i="6" s="1"/>
  <c r="C3486" i="6"/>
  <c r="E3486" i="6" s="1"/>
  <c r="F3486" i="6" s="1"/>
  <c r="C3518" i="6"/>
  <c r="E3518" i="6" s="1"/>
  <c r="F3518" i="6" s="1"/>
  <c r="C3550" i="6"/>
  <c r="E3550" i="6" s="1"/>
  <c r="F3550" i="6" s="1"/>
  <c r="C3582" i="6"/>
  <c r="E3582" i="6" s="1"/>
  <c r="C3564" i="6"/>
  <c r="E3564" i="6" s="1"/>
  <c r="C3596" i="6"/>
  <c r="E3596" i="6" s="1"/>
  <c r="F3596" i="6" s="1"/>
  <c r="C3587" i="6"/>
  <c r="E3587" i="6" s="1"/>
  <c r="F3587" i="6" s="1"/>
  <c r="C3560" i="6"/>
  <c r="E3560" i="6" s="1"/>
  <c r="C3592" i="6"/>
  <c r="E3592" i="6" s="1"/>
  <c r="F3592" i="6" s="1"/>
  <c r="C3519" i="6"/>
  <c r="E3519" i="6" s="1"/>
  <c r="F3519" i="6" s="1"/>
  <c r="C3551" i="6"/>
  <c r="E3551" i="6" s="1"/>
  <c r="F3551" i="6" s="1"/>
  <c r="C3583" i="6"/>
  <c r="E3583" i="6" s="1"/>
  <c r="C3501" i="6"/>
  <c r="E3501" i="6" s="1"/>
  <c r="F3501" i="6" s="1"/>
  <c r="C3533" i="6"/>
  <c r="E3533" i="6" s="1"/>
  <c r="C3565" i="6"/>
  <c r="E3565" i="6" s="1"/>
  <c r="C3597" i="6"/>
  <c r="E3597" i="6" s="1"/>
  <c r="F3597" i="6" s="1"/>
  <c r="C3524" i="6"/>
  <c r="E3524" i="6" s="1"/>
  <c r="C3556" i="6"/>
  <c r="E3556" i="6" s="1"/>
  <c r="C3588" i="6"/>
  <c r="E3588" i="6" s="1"/>
  <c r="F3588" i="6" s="1"/>
  <c r="C3602" i="6"/>
  <c r="E3602" i="6" s="1"/>
  <c r="F3602" i="6" s="1"/>
  <c r="C3598" i="6"/>
  <c r="E3598" i="6" s="1"/>
  <c r="C3603" i="6"/>
  <c r="E3603" i="6" s="1"/>
  <c r="F3603" i="6" s="1"/>
  <c r="D560" i="6"/>
  <c r="D2480" i="6"/>
  <c r="D863" i="6"/>
  <c r="D2482" i="6"/>
  <c r="D565" i="6"/>
  <c r="D1167" i="6"/>
  <c r="D2961" i="6"/>
  <c r="D857" i="6"/>
  <c r="D1157" i="6"/>
  <c r="D2965" i="6"/>
  <c r="D316" i="6"/>
  <c r="D1764" i="6"/>
  <c r="D557" i="6"/>
  <c r="D3566" i="6"/>
  <c r="D566" i="6"/>
  <c r="D1517" i="6"/>
  <c r="D326" i="6"/>
  <c r="D325" i="6"/>
  <c r="D1163" i="6"/>
  <c r="D862" i="6"/>
  <c r="D1526" i="6"/>
  <c r="D1165" i="6"/>
  <c r="D327" i="6"/>
  <c r="D558" i="6"/>
  <c r="D559" i="6"/>
  <c r="D561" i="6"/>
  <c r="D567" i="6"/>
  <c r="F567" i="6" s="1"/>
  <c r="D859" i="6"/>
  <c r="D1156" i="6"/>
  <c r="D1158" i="6"/>
  <c r="D2479" i="6"/>
  <c r="D856" i="6"/>
  <c r="D1166" i="6"/>
  <c r="D1162" i="6"/>
  <c r="D2476" i="6"/>
  <c r="D1760" i="6"/>
  <c r="D2957" i="6"/>
  <c r="D2483" i="6"/>
  <c r="D3556" i="6"/>
  <c r="D3321" i="6"/>
  <c r="D3318" i="6"/>
  <c r="D3327" i="6"/>
  <c r="D3565" i="6"/>
  <c r="D2959" i="6"/>
  <c r="D2960" i="6"/>
  <c r="D3560" i="6"/>
  <c r="D3561" i="6"/>
  <c r="D2477" i="6"/>
  <c r="D2485" i="6"/>
  <c r="D3316" i="6"/>
  <c r="D3557" i="6"/>
  <c r="D2962" i="6"/>
  <c r="F991" i="6" l="1"/>
  <c r="F3600" i="6"/>
  <c r="F3484" i="6"/>
  <c r="F3000" i="6"/>
  <c r="F2933" i="6"/>
  <c r="F1362" i="6"/>
  <c r="F2739" i="6"/>
  <c r="F854" i="6"/>
  <c r="F1558" i="6"/>
  <c r="P118" i="6"/>
  <c r="F2641" i="6"/>
  <c r="F748" i="6"/>
  <c r="F858" i="6"/>
  <c r="F704" i="6"/>
  <c r="F2847" i="6"/>
  <c r="F3173" i="6"/>
  <c r="F649" i="6"/>
  <c r="F411" i="6"/>
  <c r="F599" i="6"/>
  <c r="F3322" i="6"/>
  <c r="F3355" i="6"/>
  <c r="P296" i="6"/>
  <c r="F741" i="6"/>
  <c r="F3581" i="6"/>
  <c r="F590" i="6"/>
  <c r="F532" i="6"/>
  <c r="F1589" i="6"/>
  <c r="F3363" i="6"/>
  <c r="F1806" i="6"/>
  <c r="F2993" i="6"/>
  <c r="F1982" i="6"/>
  <c r="F3320" i="6"/>
  <c r="P103" i="6"/>
  <c r="F865" i="6"/>
  <c r="F990" i="6"/>
  <c r="F1205" i="6"/>
  <c r="F753" i="6"/>
  <c r="F164" i="6"/>
  <c r="F2121" i="6"/>
  <c r="F268" i="6"/>
  <c r="F2694" i="6"/>
  <c r="F3430" i="6"/>
  <c r="F3579" i="6"/>
  <c r="F1617" i="6"/>
  <c r="F3289" i="6"/>
  <c r="F2525" i="6"/>
  <c r="F3275" i="6"/>
  <c r="F1281" i="6"/>
  <c r="F826" i="6"/>
  <c r="F1477" i="6"/>
  <c r="F2729" i="6"/>
  <c r="P243" i="6"/>
  <c r="F488" i="6"/>
  <c r="F1932" i="6"/>
  <c r="F3037" i="6"/>
  <c r="F1837" i="6"/>
  <c r="F2889" i="6"/>
  <c r="F3515" i="6"/>
  <c r="F974" i="6"/>
  <c r="F476" i="6"/>
  <c r="F1684" i="6"/>
  <c r="F3417" i="6"/>
  <c r="F2378" i="6"/>
  <c r="F1529" i="6"/>
  <c r="F569" i="6"/>
  <c r="F1001" i="6"/>
  <c r="F116" i="6"/>
  <c r="F3421" i="6"/>
  <c r="F2002" i="6"/>
  <c r="F2853" i="6"/>
  <c r="F728" i="6"/>
  <c r="F425" i="6"/>
  <c r="F2686" i="6"/>
  <c r="F2166" i="6"/>
  <c r="F437" i="6"/>
  <c r="F1028" i="6"/>
  <c r="F3003" i="6"/>
  <c r="F272" i="6"/>
  <c r="F158" i="6"/>
  <c r="F3045" i="6"/>
  <c r="P121" i="6"/>
  <c r="F655" i="6"/>
  <c r="P230" i="6"/>
  <c r="F460" i="6"/>
  <c r="F3396" i="6"/>
  <c r="F3041" i="6"/>
  <c r="F469" i="6"/>
  <c r="F1337" i="6"/>
  <c r="F981" i="6"/>
  <c r="P124" i="6"/>
  <c r="P5" i="6"/>
  <c r="F985" i="6"/>
  <c r="F206" i="6"/>
  <c r="F995" i="6"/>
  <c r="F2004" i="6"/>
  <c r="F637" i="6"/>
  <c r="F670" i="6"/>
  <c r="F2296" i="6"/>
  <c r="F3060" i="6"/>
  <c r="F243" i="6"/>
  <c r="F3180" i="6"/>
  <c r="F2190" i="6"/>
  <c r="F963" i="6"/>
  <c r="F2627" i="6"/>
  <c r="F1931" i="6"/>
  <c r="F3199" i="6"/>
  <c r="F1352" i="6"/>
  <c r="F825" i="6"/>
  <c r="F2380" i="6"/>
  <c r="P122" i="6"/>
  <c r="P18" i="6"/>
  <c r="F1771" i="6"/>
  <c r="F3017" i="6"/>
  <c r="F63" i="6"/>
  <c r="F921" i="6"/>
  <c r="F2678" i="6"/>
  <c r="F879" i="6"/>
  <c r="P15" i="6"/>
  <c r="P264" i="6"/>
  <c r="F3124" i="6"/>
  <c r="P116" i="6"/>
  <c r="F142" i="6"/>
  <c r="P255" i="6"/>
  <c r="F3510" i="6"/>
  <c r="P93" i="6"/>
  <c r="P35" i="6"/>
  <c r="F3002" i="6"/>
  <c r="F1015" i="6"/>
  <c r="F2193" i="6"/>
  <c r="F1927" i="6"/>
  <c r="F1084" i="6"/>
  <c r="F2947" i="6"/>
  <c r="F1217" i="6"/>
  <c r="F2414" i="6"/>
  <c r="F620" i="6"/>
  <c r="F1427" i="6"/>
  <c r="F3211" i="6"/>
  <c r="F2934" i="6"/>
  <c r="F2832" i="6"/>
  <c r="F2070" i="6"/>
  <c r="F1725" i="6"/>
  <c r="F1313" i="6"/>
  <c r="F189" i="6"/>
  <c r="F2134" i="6"/>
  <c r="F3305" i="6"/>
  <c r="F1309" i="6"/>
  <c r="F215" i="6"/>
  <c r="P258" i="6"/>
  <c r="P145" i="6"/>
  <c r="P200" i="6"/>
  <c r="P89" i="6"/>
  <c r="P41" i="6"/>
  <c r="P287" i="6"/>
  <c r="F3493" i="6"/>
  <c r="P256" i="6"/>
  <c r="F3467" i="6"/>
  <c r="P83" i="6"/>
  <c r="P96" i="6"/>
  <c r="P47" i="6"/>
  <c r="P135" i="6"/>
  <c r="P281" i="6"/>
  <c r="P8" i="6"/>
  <c r="P13" i="6"/>
  <c r="F1035" i="6"/>
  <c r="F3147" i="6"/>
  <c r="F3164" i="6"/>
  <c r="F1835" i="6"/>
  <c r="F1007" i="6"/>
  <c r="F915" i="6"/>
  <c r="F2719" i="6"/>
  <c r="F3033" i="6"/>
  <c r="F931" i="6"/>
  <c r="F3270" i="6"/>
  <c r="P161" i="6"/>
  <c r="P148" i="6"/>
  <c r="F16" i="6"/>
  <c r="F1668" i="6"/>
  <c r="F3291" i="6"/>
  <c r="F923" i="6"/>
  <c r="F3109" i="6"/>
  <c r="F1933" i="6"/>
  <c r="F1326" i="6"/>
  <c r="F2791" i="6"/>
  <c r="P65" i="6"/>
  <c r="F3212" i="6"/>
  <c r="P137" i="6"/>
  <c r="P105" i="6"/>
  <c r="P217" i="6"/>
  <c r="P37" i="6"/>
  <c r="P19" i="6"/>
  <c r="F2230" i="6"/>
  <c r="F2151" i="6"/>
  <c r="F2217" i="6"/>
  <c r="F3348" i="6"/>
  <c r="F2574" i="6"/>
  <c r="F483" i="6"/>
  <c r="F3527" i="6"/>
  <c r="F2704" i="6"/>
  <c r="F2542" i="6"/>
  <c r="F3502" i="6"/>
  <c r="F1143" i="6"/>
  <c r="F2588" i="6"/>
  <c r="F2010" i="6"/>
  <c r="F1631" i="6"/>
  <c r="F3126" i="6"/>
  <c r="F2146" i="6"/>
  <c r="F2351" i="6"/>
  <c r="F563" i="6"/>
  <c r="F1554" i="6"/>
  <c r="F3418" i="6"/>
  <c r="F2101" i="6"/>
  <c r="F1670" i="6"/>
  <c r="F1056" i="6"/>
  <c r="F1397" i="6"/>
  <c r="F692" i="6"/>
  <c r="F1042" i="6"/>
  <c r="F513" i="6"/>
  <c r="F2972" i="6"/>
  <c r="P146" i="6"/>
  <c r="P155" i="6"/>
  <c r="P139" i="6"/>
  <c r="P233" i="6"/>
  <c r="P55" i="6"/>
  <c r="P58" i="6"/>
  <c r="P72" i="6"/>
  <c r="P294" i="6"/>
  <c r="P54" i="6"/>
  <c r="F3205" i="6"/>
  <c r="F2196" i="6"/>
  <c r="F3465" i="6"/>
  <c r="F2810" i="6"/>
  <c r="F1828" i="6"/>
  <c r="F3231" i="6"/>
  <c r="F238" i="6"/>
  <c r="F2797" i="6"/>
  <c r="F44" i="6"/>
  <c r="F1121" i="6"/>
  <c r="F161" i="6"/>
  <c r="F2939" i="6"/>
  <c r="F391" i="6"/>
  <c r="F3096" i="6"/>
  <c r="F3198" i="6"/>
  <c r="F1801" i="6"/>
  <c r="F1316" i="6"/>
  <c r="F832" i="6"/>
  <c r="F2423" i="6"/>
  <c r="F2771" i="6"/>
  <c r="F760" i="6"/>
  <c r="F174" i="6"/>
  <c r="F1177" i="6"/>
  <c r="P108" i="6"/>
  <c r="P142" i="6"/>
  <c r="P80" i="6"/>
  <c r="P257" i="6"/>
  <c r="P102" i="6"/>
  <c r="P202" i="6"/>
  <c r="P101" i="6"/>
  <c r="P152" i="6"/>
  <c r="F3221" i="6"/>
  <c r="P20" i="6"/>
  <c r="F2668" i="6"/>
  <c r="F341" i="6"/>
  <c r="F1595" i="6"/>
  <c r="F2157" i="6"/>
  <c r="F3569" i="6"/>
  <c r="F3449" i="6"/>
  <c r="F2670" i="6"/>
  <c r="F2412" i="6"/>
  <c r="F800" i="6"/>
  <c r="F235" i="6"/>
  <c r="F1689" i="6"/>
  <c r="F3331" i="6"/>
  <c r="F3477" i="6"/>
  <c r="F216" i="6"/>
  <c r="F3547" i="6"/>
  <c r="P275" i="6"/>
  <c r="P232" i="6"/>
  <c r="P272" i="6"/>
  <c r="P115" i="6"/>
  <c r="P109" i="6"/>
  <c r="F1522" i="6"/>
  <c r="F2409" i="6"/>
  <c r="F1856" i="6"/>
  <c r="F2436" i="6"/>
  <c r="F473" i="6"/>
  <c r="F2289" i="6"/>
  <c r="F646" i="6"/>
  <c r="P269" i="6"/>
  <c r="P169" i="6"/>
  <c r="P113" i="6"/>
  <c r="P14" i="6"/>
  <c r="P254" i="6"/>
  <c r="P265" i="6"/>
  <c r="P199" i="6"/>
  <c r="P174" i="6"/>
  <c r="P79" i="6"/>
  <c r="F1483" i="6"/>
  <c r="F2370" i="6"/>
  <c r="F634" i="6"/>
  <c r="F786" i="6"/>
  <c r="F2606" i="6"/>
  <c r="F340" i="6"/>
  <c r="F1770" i="6"/>
  <c r="F3264" i="6"/>
  <c r="F1498" i="6"/>
  <c r="F2085" i="6"/>
  <c r="F2384" i="6"/>
  <c r="F1323" i="6"/>
  <c r="F1884" i="6"/>
  <c r="F1499" i="6"/>
  <c r="F2254" i="6"/>
  <c r="P227" i="6"/>
  <c r="P239" i="6"/>
  <c r="P177" i="6"/>
  <c r="P283" i="6"/>
  <c r="P24" i="6"/>
  <c r="P213" i="6"/>
  <c r="P176" i="6"/>
  <c r="F1571" i="6"/>
  <c r="P128" i="6"/>
  <c r="P185" i="6"/>
  <c r="P59" i="6"/>
  <c r="P238" i="6"/>
  <c r="P195" i="6"/>
  <c r="P6" i="6"/>
  <c r="P302" i="6"/>
  <c r="P99" i="6"/>
  <c r="F1919" i="6"/>
  <c r="P285" i="6"/>
  <c r="P201" i="6"/>
  <c r="P141" i="6"/>
  <c r="F3503" i="6"/>
  <c r="F1031" i="6"/>
  <c r="P53" i="6"/>
  <c r="P226" i="6"/>
  <c r="F2069" i="6"/>
  <c r="P253" i="6"/>
  <c r="P78" i="6"/>
  <c r="P34" i="6"/>
  <c r="P180" i="6"/>
  <c r="F824" i="6"/>
  <c r="F2363" i="6"/>
  <c r="P187" i="6"/>
  <c r="P114" i="6"/>
  <c r="P291" i="6"/>
  <c r="P61" i="6"/>
  <c r="P252" i="6"/>
  <c r="P48" i="6"/>
  <c r="P154" i="6"/>
  <c r="P86" i="6"/>
  <c r="F1329" i="6"/>
  <c r="P76" i="6"/>
  <c r="P57" i="6"/>
  <c r="F3110" i="6"/>
  <c r="P191" i="6"/>
  <c r="P236" i="6"/>
  <c r="P219" i="6"/>
  <c r="P182" i="6"/>
  <c r="P111" i="6"/>
  <c r="P212" i="6"/>
  <c r="P159" i="6"/>
  <c r="P10" i="6"/>
  <c r="P188" i="6"/>
  <c r="F3303" i="6"/>
  <c r="F1311" i="6"/>
  <c r="F1799" i="6"/>
  <c r="F153" i="6"/>
  <c r="F3234" i="6"/>
  <c r="F2501" i="6"/>
  <c r="F2776" i="6"/>
  <c r="F187" i="6"/>
  <c r="F840" i="6"/>
  <c r="F639" i="6"/>
  <c r="F719" i="6"/>
  <c r="F3334" i="6"/>
  <c r="F3487" i="6"/>
  <c r="F663" i="6"/>
  <c r="F37" i="6"/>
  <c r="F889" i="6"/>
  <c r="F3222" i="6"/>
  <c r="F3047" i="6"/>
  <c r="F810" i="6"/>
  <c r="F839" i="6"/>
  <c r="F1406" i="6"/>
  <c r="F2128" i="6"/>
  <c r="F410" i="6"/>
  <c r="F1481" i="6"/>
  <c r="F925" i="6"/>
  <c r="P289" i="6"/>
  <c r="P29" i="6"/>
  <c r="P12" i="6"/>
  <c r="F1062" i="6"/>
  <c r="P85" i="6"/>
  <c r="P173" i="6"/>
  <c r="F3552" i="6"/>
  <c r="P91" i="6"/>
  <c r="P282" i="6"/>
  <c r="P246" i="6"/>
  <c r="F417" i="6"/>
  <c r="F3072" i="6"/>
  <c r="P231" i="6"/>
  <c r="P16" i="6"/>
  <c r="P184" i="6"/>
  <c r="P245" i="6"/>
  <c r="P268" i="6"/>
  <c r="F2600" i="6"/>
  <c r="F2147" i="6"/>
  <c r="F2268" i="6"/>
  <c r="F1014" i="6"/>
  <c r="F1228" i="6"/>
  <c r="F3237" i="6"/>
  <c r="F1649" i="6"/>
  <c r="F276" i="6"/>
  <c r="F3475" i="6"/>
  <c r="F2831" i="6"/>
  <c r="F1967" i="6"/>
  <c r="F2774" i="6"/>
  <c r="F738" i="6"/>
  <c r="F1497" i="6"/>
  <c r="F1664" i="6"/>
  <c r="F3405" i="6"/>
  <c r="F2664" i="6"/>
  <c r="F2672" i="6"/>
  <c r="F953" i="6"/>
  <c r="F1945" i="6"/>
  <c r="P204" i="6"/>
  <c r="P39" i="6"/>
  <c r="F481" i="6"/>
  <c r="F1218" i="6"/>
  <c r="P170" i="6"/>
  <c r="P248" i="6"/>
  <c r="F619" i="6"/>
  <c r="F3308" i="6"/>
  <c r="F495" i="6"/>
  <c r="F2366" i="6"/>
  <c r="F3075" i="6"/>
  <c r="F1748" i="6"/>
  <c r="F1839" i="6"/>
  <c r="F795" i="6"/>
  <c r="F983" i="6"/>
  <c r="F2387" i="6"/>
  <c r="F707" i="6"/>
  <c r="F2203" i="6"/>
  <c r="F2987" i="6"/>
  <c r="F3059" i="6"/>
  <c r="F2453" i="6"/>
  <c r="F583" i="6"/>
  <c r="F486" i="6"/>
  <c r="F3020" i="6"/>
  <c r="F1628" i="6"/>
  <c r="P9" i="6"/>
  <c r="P77" i="6"/>
  <c r="P104" i="6"/>
  <c r="F90" i="6"/>
  <c r="F2019" i="6"/>
  <c r="F1923" i="6"/>
  <c r="F2984" i="6"/>
  <c r="F3174" i="6"/>
  <c r="F2424" i="6"/>
  <c r="F1968" i="6"/>
  <c r="F2156" i="6"/>
  <c r="F1802" i="6"/>
  <c r="F1141" i="6"/>
  <c r="F475" i="6"/>
  <c r="F1013" i="6"/>
  <c r="F3407" i="6"/>
  <c r="F1247" i="6"/>
  <c r="F2445" i="6"/>
  <c r="F106" i="6"/>
  <c r="P25" i="6"/>
  <c r="P4" i="6"/>
  <c r="P214" i="6"/>
  <c r="P112" i="6"/>
  <c r="F782" i="6"/>
  <c r="P270" i="6"/>
  <c r="P303" i="6"/>
  <c r="F885" i="6"/>
  <c r="F125" i="6"/>
  <c r="F3262" i="6"/>
  <c r="F1296" i="6"/>
  <c r="F1213" i="6"/>
  <c r="F2549" i="6"/>
  <c r="F1830" i="6"/>
  <c r="P33" i="6"/>
  <c r="P273" i="6"/>
  <c r="P276" i="6"/>
  <c r="P69" i="6"/>
  <c r="P271" i="6"/>
  <c r="P261" i="6"/>
  <c r="P278" i="6"/>
  <c r="P301" i="6"/>
  <c r="P286" i="6"/>
  <c r="P260" i="6"/>
  <c r="P297" i="6"/>
  <c r="P284" i="6"/>
  <c r="P290" i="6"/>
  <c r="P266" i="6"/>
  <c r="P293" i="6"/>
  <c r="P279" i="6"/>
  <c r="P292" i="6"/>
  <c r="P288" i="6"/>
  <c r="P295" i="6"/>
  <c r="P263" i="6"/>
  <c r="F3150" i="6"/>
  <c r="F3267" i="6"/>
  <c r="F3512" i="6"/>
  <c r="F3474" i="6"/>
  <c r="F3210" i="6"/>
  <c r="F3306" i="6"/>
  <c r="F3083" i="6"/>
  <c r="F3042" i="6"/>
  <c r="F3039" i="6"/>
  <c r="F3165" i="6"/>
  <c r="F3063" i="6"/>
  <c r="F3011" i="6"/>
  <c r="F3156" i="6"/>
  <c r="F3383" i="6"/>
  <c r="F3524" i="6"/>
  <c r="F3227" i="6"/>
  <c r="F3422" i="6"/>
  <c r="F3068" i="6"/>
  <c r="F3097" i="6"/>
  <c r="F3372" i="6"/>
  <c r="F3416" i="6"/>
  <c r="F3575" i="6"/>
  <c r="F3182" i="6"/>
  <c r="F3261" i="6"/>
  <c r="F3425" i="6"/>
  <c r="F3192" i="6"/>
  <c r="F3036" i="6"/>
  <c r="F3457" i="6"/>
  <c r="F3445" i="6"/>
  <c r="F3366" i="6"/>
  <c r="F3134" i="6"/>
  <c r="F3062" i="6"/>
  <c r="F3162" i="6"/>
  <c r="F3278" i="6"/>
  <c r="F3435" i="6"/>
  <c r="F3029" i="6"/>
  <c r="F3094" i="6"/>
  <c r="F3200" i="6"/>
  <c r="F3078" i="6"/>
  <c r="F3347" i="6"/>
  <c r="F3391" i="6"/>
  <c r="F3494" i="6"/>
  <c r="F3251" i="6"/>
  <c r="F3436" i="6"/>
  <c r="F3492" i="6"/>
  <c r="F3380" i="6"/>
  <c r="F3403" i="6"/>
  <c r="F3074" i="6"/>
  <c r="F3129" i="6"/>
  <c r="F3054" i="6"/>
  <c r="F3310" i="6"/>
  <c r="F3123" i="6"/>
  <c r="F3288" i="6"/>
  <c r="F3032" i="6"/>
  <c r="F3004" i="6"/>
  <c r="F3108" i="6"/>
  <c r="F3511" i="6"/>
  <c r="F3571" i="6"/>
  <c r="F3297" i="6"/>
  <c r="F3442" i="6"/>
  <c r="F3283" i="6"/>
  <c r="F3146" i="6"/>
  <c r="F3344" i="6"/>
  <c r="F3243" i="6"/>
  <c r="F3521" i="6"/>
  <c r="F3440" i="6"/>
  <c r="F3315" i="6"/>
  <c r="F3277" i="6"/>
  <c r="F3572" i="6"/>
  <c r="F3408" i="6"/>
  <c r="F3341" i="6"/>
  <c r="F3023" i="6"/>
  <c r="F3090" i="6"/>
  <c r="F3138" i="6"/>
  <c r="F3342" i="6"/>
  <c r="F3507" i="6"/>
  <c r="F3438" i="6"/>
  <c r="F3113" i="6"/>
  <c r="F3202" i="6"/>
  <c r="F3249" i="6"/>
  <c r="F3255" i="6"/>
  <c r="F3309" i="6"/>
  <c r="F3292" i="6"/>
  <c r="F3082" i="6"/>
  <c r="F3235" i="6"/>
  <c r="F3314" i="6"/>
  <c r="F3532" i="6"/>
  <c r="F3009" i="6"/>
  <c r="F3362" i="6"/>
  <c r="F3516" i="6"/>
  <c r="F3178" i="6"/>
  <c r="F3373" i="6"/>
  <c r="F3064" i="6"/>
  <c r="F3190" i="6"/>
  <c r="F3209" i="6"/>
  <c r="F3122" i="6"/>
  <c r="F3523" i="6"/>
  <c r="F3125" i="6"/>
  <c r="F3513" i="6"/>
  <c r="F3298" i="6"/>
  <c r="F3027" i="6"/>
  <c r="F3157" i="6"/>
  <c r="F3453" i="6"/>
  <c r="F3580" i="6"/>
  <c r="F3076" i="6"/>
  <c r="P277" i="6"/>
  <c r="F3281" i="6"/>
  <c r="F3058" i="6"/>
  <c r="F3149" i="6"/>
  <c r="F3268" i="6"/>
  <c r="F3598" i="6"/>
  <c r="F3568" i="6"/>
  <c r="F3481" i="6"/>
  <c r="F3313" i="6"/>
  <c r="F3246" i="6"/>
  <c r="F3462" i="6"/>
  <c r="F3599" i="6"/>
  <c r="F3056" i="6"/>
  <c r="F3158" i="6"/>
  <c r="F3153" i="6"/>
  <c r="F3426" i="6"/>
  <c r="F3379" i="6"/>
  <c r="F3472" i="6"/>
  <c r="F3189" i="6"/>
  <c r="F3191" i="6"/>
  <c r="F3186" i="6"/>
  <c r="F3312" i="6"/>
  <c r="F3340" i="6"/>
  <c r="F3223" i="6"/>
  <c r="F3139" i="6"/>
  <c r="F3498" i="6"/>
  <c r="F3260" i="6"/>
  <c r="F3176" i="6"/>
  <c r="F3504" i="6"/>
  <c r="F3071" i="6"/>
  <c r="F3131" i="6"/>
  <c r="F3171" i="6"/>
  <c r="F3369" i="6"/>
  <c r="F3311" i="6"/>
  <c r="F3187" i="6"/>
  <c r="F3258" i="6"/>
  <c r="F3084" i="6"/>
  <c r="F3240" i="6"/>
  <c r="F3336" i="6"/>
  <c r="F3025" i="6"/>
  <c r="F3217" i="6"/>
  <c r="F3339" i="6"/>
  <c r="F3253" i="6"/>
  <c r="F3035" i="6"/>
  <c r="F3242" i="6"/>
  <c r="F3307" i="6"/>
  <c r="F3022" i="6"/>
  <c r="F3256" i="6"/>
  <c r="F3330" i="6"/>
  <c r="F3509" i="6"/>
  <c r="F3479" i="6"/>
  <c r="F3151" i="6"/>
  <c r="P267" i="6"/>
  <c r="F3463" i="6"/>
  <c r="F3365" i="6"/>
  <c r="F3583" i="6"/>
  <c r="F3577" i="6"/>
  <c r="F3219" i="6"/>
  <c r="F3055" i="6"/>
  <c r="F3328" i="6"/>
  <c r="F3012" i="6"/>
  <c r="P299" i="6"/>
  <c r="F3188" i="6"/>
  <c r="F3232" i="6"/>
  <c r="F3279" i="6"/>
  <c r="F3505" i="6"/>
  <c r="F3354" i="6"/>
  <c r="P259" i="6"/>
  <c r="F3300" i="6"/>
  <c r="F3015" i="6"/>
  <c r="F3284" i="6"/>
  <c r="F3271" i="6"/>
  <c r="F3006" i="6"/>
  <c r="F3352" i="6"/>
  <c r="F3483" i="6"/>
  <c r="F3593" i="6"/>
  <c r="F3582" i="6"/>
  <c r="F3376" i="6"/>
  <c r="F3067" i="6"/>
  <c r="F3480" i="6"/>
  <c r="F3432" i="6"/>
  <c r="P262" i="6"/>
  <c r="F3530" i="6"/>
  <c r="F3019" i="6"/>
  <c r="F3046" i="6"/>
  <c r="F3400" i="6"/>
  <c r="F3451" i="6"/>
  <c r="F3574" i="6"/>
  <c r="F3381" i="6"/>
  <c r="P274" i="6"/>
  <c r="F3128" i="6"/>
  <c r="F3338" i="6"/>
  <c r="F3252" i="6"/>
  <c r="F3594" i="6"/>
  <c r="F3443" i="6"/>
  <c r="F3444" i="6"/>
  <c r="P172" i="6"/>
  <c r="P244" i="6"/>
  <c r="P143" i="6"/>
  <c r="P229" i="6"/>
  <c r="P190" i="6"/>
  <c r="P194" i="6"/>
  <c r="P223" i="6"/>
  <c r="P196" i="6"/>
  <c r="P193" i="6"/>
  <c r="P144" i="6"/>
  <c r="P198" i="6"/>
  <c r="P203" i="6"/>
  <c r="P181" i="6"/>
  <c r="P156" i="6"/>
  <c r="P197" i="6"/>
  <c r="P153" i="6"/>
  <c r="F1792" i="6"/>
  <c r="F1912" i="6"/>
  <c r="P163" i="6"/>
  <c r="P158" i="6"/>
  <c r="P215" i="6"/>
  <c r="P192" i="6"/>
  <c r="P179" i="6"/>
  <c r="F2656" i="6"/>
  <c r="P225" i="6"/>
  <c r="P228" i="6"/>
  <c r="P149" i="6"/>
  <c r="P207" i="6"/>
  <c r="P186" i="6"/>
  <c r="F2191" i="6"/>
  <c r="P235" i="6"/>
  <c r="P209" i="6"/>
  <c r="P157" i="6"/>
  <c r="P140" i="6"/>
  <c r="F1639" i="6"/>
  <c r="P138" i="6"/>
  <c r="P147" i="6"/>
  <c r="P241" i="6"/>
  <c r="P171" i="6"/>
  <c r="P224" i="6"/>
  <c r="P151" i="6"/>
  <c r="P175" i="6"/>
  <c r="F2062" i="6"/>
  <c r="P247" i="6"/>
  <c r="P178" i="6"/>
  <c r="F1939" i="6"/>
  <c r="P165" i="6"/>
  <c r="P206" i="6"/>
  <c r="P237" i="6"/>
  <c r="P134" i="6"/>
  <c r="P162" i="6"/>
  <c r="P216" i="6"/>
  <c r="P234" i="6"/>
  <c r="P160" i="6"/>
  <c r="P221" i="6"/>
  <c r="P189" i="6"/>
  <c r="F1978" i="6"/>
  <c r="P168" i="6"/>
  <c r="P133" i="6"/>
  <c r="P249" i="6"/>
  <c r="P218" i="6"/>
  <c r="F1616" i="6"/>
  <c r="F1833" i="6"/>
  <c r="F2767" i="6"/>
  <c r="F2654" i="6"/>
  <c r="F2301" i="6"/>
  <c r="F2400" i="6"/>
  <c r="F1949" i="6"/>
  <c r="F2601" i="6"/>
  <c r="F2335" i="6"/>
  <c r="F2481" i="6"/>
  <c r="F1781" i="6"/>
  <c r="F2402" i="6"/>
  <c r="F2759" i="6"/>
  <c r="F2944" i="6"/>
  <c r="F2811" i="6"/>
  <c r="F1872" i="6"/>
  <c r="F2603" i="6"/>
  <c r="F2851" i="6"/>
  <c r="F2428" i="6"/>
  <c r="F2496" i="6"/>
  <c r="F1817" i="6"/>
  <c r="F2282" i="6"/>
  <c r="F2216" i="6"/>
  <c r="F2948" i="6"/>
  <c r="F2471" i="6"/>
  <c r="F2784" i="6"/>
  <c r="F2087" i="6"/>
  <c r="F2053" i="6"/>
  <c r="F2533" i="6"/>
  <c r="F2413" i="6"/>
  <c r="F1865" i="6"/>
  <c r="F1573" i="6"/>
  <c r="F2043" i="6"/>
  <c r="F1915" i="6"/>
  <c r="F2116" i="6"/>
  <c r="F2427" i="6"/>
  <c r="F2472" i="6"/>
  <c r="F2692" i="6"/>
  <c r="F2742" i="6"/>
  <c r="F1786" i="6"/>
  <c r="F2593" i="6"/>
  <c r="F2841" i="6"/>
  <c r="F1735" i="6"/>
  <c r="F2527" i="6"/>
  <c r="F1672" i="6"/>
  <c r="F2974" i="6"/>
  <c r="F2211" i="6"/>
  <c r="F1746" i="6"/>
  <c r="F1963" i="6"/>
  <c r="F2239" i="6"/>
  <c r="F2346" i="6"/>
  <c r="F2849" i="6"/>
  <c r="F2979" i="6"/>
  <c r="F1928" i="6"/>
  <c r="F2273" i="6"/>
  <c r="F2135" i="6"/>
  <c r="F2316" i="6"/>
  <c r="F1629" i="6"/>
  <c r="P240" i="6"/>
  <c r="F2760" i="6"/>
  <c r="F2454" i="6"/>
  <c r="F2160" i="6"/>
  <c r="F2232" i="6"/>
  <c r="F2929" i="6"/>
  <c r="F2278" i="6"/>
  <c r="F1727" i="6"/>
  <c r="F2145" i="6"/>
  <c r="F2755" i="6"/>
  <c r="F2518" i="6"/>
  <c r="F2666" i="6"/>
  <c r="F2009" i="6"/>
  <c r="F1562" i="6"/>
  <c r="F1654" i="6"/>
  <c r="F2245" i="6"/>
  <c r="F2224" i="6"/>
  <c r="F2338" i="6"/>
  <c r="F1578" i="6"/>
  <c r="F2643" i="6"/>
  <c r="F2233" i="6"/>
  <c r="F2078" i="6"/>
  <c r="F2115" i="6"/>
  <c r="F2298" i="6"/>
  <c r="F2081" i="6"/>
  <c r="F2834" i="6"/>
  <c r="F2921" i="6"/>
  <c r="F2761" i="6"/>
  <c r="F2271" i="6"/>
  <c r="F2021" i="6"/>
  <c r="F2285" i="6"/>
  <c r="F1559" i="6"/>
  <c r="F2714" i="6"/>
  <c r="F2712" i="6"/>
  <c r="F2431" i="6"/>
  <c r="F2389" i="6"/>
  <c r="F1597" i="6"/>
  <c r="F1920" i="6"/>
  <c r="F1947" i="6"/>
  <c r="F2215" i="6"/>
  <c r="F2683" i="6"/>
  <c r="F2794" i="6"/>
  <c r="F2971" i="6"/>
  <c r="F2614" i="6"/>
  <c r="F2167" i="6"/>
  <c r="F2029" i="6"/>
  <c r="F2099" i="6"/>
  <c r="F1564" i="6"/>
  <c r="F1565" i="6"/>
  <c r="F2036" i="6"/>
  <c r="F2707" i="6"/>
  <c r="F2846" i="6"/>
  <c r="P220" i="6"/>
  <c r="P251" i="6"/>
  <c r="F2237" i="6"/>
  <c r="F2108" i="6"/>
  <c r="F1824" i="6"/>
  <c r="F1754" i="6"/>
  <c r="F1548" i="6"/>
  <c r="F1753" i="6"/>
  <c r="F1876" i="6"/>
  <c r="F2107" i="6"/>
  <c r="F2267" i="6"/>
  <c r="F2582" i="6"/>
  <c r="F2658" i="6"/>
  <c r="F1917" i="6"/>
  <c r="F1854" i="6"/>
  <c r="F2620" i="6"/>
  <c r="F2852" i="6"/>
  <c r="F1642" i="6"/>
  <c r="F2928" i="6"/>
  <c r="P136" i="6"/>
  <c r="F1955" i="6"/>
  <c r="F1750" i="6"/>
  <c r="F2437" i="6"/>
  <c r="F2323" i="6"/>
  <c r="F1726" i="6"/>
  <c r="F1911" i="6"/>
  <c r="F2982" i="6"/>
  <c r="F2785" i="6"/>
  <c r="F2504" i="6"/>
  <c r="F2792" i="6"/>
  <c r="F2176" i="6"/>
  <c r="F2426" i="6"/>
  <c r="F1533" i="6"/>
  <c r="F1718" i="6"/>
  <c r="F1853" i="6"/>
  <c r="F2033" i="6"/>
  <c r="F2259" i="6"/>
  <c r="F2337" i="6"/>
  <c r="F2557" i="6"/>
  <c r="F2843" i="6"/>
  <c r="F2904" i="6"/>
  <c r="F1889" i="6"/>
  <c r="F2842" i="6"/>
  <c r="F2447" i="6"/>
  <c r="F2705" i="6"/>
  <c r="F2534" i="6"/>
  <c r="F1698" i="6"/>
  <c r="F2443" i="6"/>
  <c r="F1948" i="6"/>
  <c r="F1798" i="6"/>
  <c r="F2892" i="6"/>
  <c r="F2808" i="6"/>
  <c r="F2715" i="6"/>
  <c r="F2872" i="6"/>
  <c r="F2082" i="6"/>
  <c r="F2489" i="6"/>
  <c r="F1561" i="6"/>
  <c r="F1594" i="6"/>
  <c r="F1730" i="6"/>
  <c r="F2197" i="6"/>
  <c r="F2978" i="6"/>
  <c r="F2183" i="6"/>
  <c r="F2969" i="6"/>
  <c r="F2609" i="6"/>
  <c r="F2990" i="6"/>
  <c r="F2444" i="6"/>
  <c r="F1979" i="6"/>
  <c r="F1630" i="6"/>
  <c r="F1626" i="6"/>
  <c r="F2313" i="6"/>
  <c r="F1508" i="6"/>
  <c r="F2274" i="6"/>
  <c r="F2922" i="6"/>
  <c r="F2764" i="6"/>
  <c r="F2262" i="6"/>
  <c r="F2039" i="6"/>
  <c r="F1715" i="6"/>
  <c r="F1984" i="6"/>
  <c r="F2175" i="6"/>
  <c r="F2292" i="6"/>
  <c r="F2528" i="6"/>
  <c r="F1842" i="6"/>
  <c r="F1996" i="6"/>
  <c r="F2142" i="6"/>
  <c r="F2260" i="6"/>
  <c r="F1742" i="6"/>
  <c r="F2803" i="6"/>
  <c r="F2862" i="6"/>
  <c r="F1816" i="6"/>
  <c r="F2105" i="6"/>
  <c r="F1976" i="6"/>
  <c r="F1506" i="6"/>
  <c r="F1882" i="6"/>
  <c r="F2106" i="6"/>
  <c r="F2189" i="6"/>
  <c r="F2247" i="6"/>
  <c r="F2383" i="6"/>
  <c r="F2912" i="6"/>
  <c r="F2448" i="6"/>
  <c r="F1687" i="6"/>
  <c r="F1812" i="6"/>
  <c r="F2074" i="6"/>
  <c r="F2828" i="6"/>
  <c r="F2213" i="6"/>
  <c r="P167" i="6"/>
  <c r="F2286" i="6"/>
  <c r="F2688" i="6"/>
  <c r="F1576" i="6"/>
  <c r="F2299" i="6"/>
  <c r="F2909" i="6"/>
  <c r="F2016" i="6"/>
  <c r="F2754" i="6"/>
  <c r="F2541" i="6"/>
  <c r="F1622" i="6"/>
  <c r="F1747" i="6"/>
  <c r="F2200" i="6"/>
  <c r="F2590" i="6"/>
  <c r="F2883" i="6"/>
  <c r="F2899" i="6"/>
  <c r="F2500" i="6"/>
  <c r="F2733" i="6"/>
  <c r="F2840" i="6"/>
  <c r="F2051" i="6"/>
  <c r="F2494" i="6"/>
  <c r="F2671" i="6"/>
  <c r="F2584" i="6"/>
  <c r="F2008" i="6"/>
  <c r="F1847" i="6"/>
  <c r="F1679" i="6"/>
  <c r="F1706" i="6"/>
  <c r="F1860" i="6"/>
  <c r="F2192" i="6"/>
  <c r="F2328" i="6"/>
  <c r="F2570" i="6"/>
  <c r="F2815" i="6"/>
  <c r="F2305" i="6"/>
  <c r="F2583" i="6"/>
  <c r="F2698" i="6"/>
  <c r="F2587" i="6"/>
  <c r="F2255" i="6"/>
  <c r="F2153" i="6"/>
  <c r="F2517" i="6"/>
  <c r="F1930" i="6"/>
  <c r="F2689" i="6"/>
  <c r="F2736" i="6"/>
  <c r="F2379" i="6"/>
  <c r="F1901" i="6"/>
  <c r="F2469" i="6"/>
  <c r="F2154" i="6"/>
  <c r="F1709" i="6"/>
  <c r="F2451" i="6"/>
  <c r="F2762" i="6"/>
  <c r="F1740" i="6"/>
  <c r="F1834" i="6"/>
  <c r="F1871" i="6"/>
  <c r="F2679" i="6"/>
  <c r="F2610" i="6"/>
  <c r="F2798" i="6"/>
  <c r="F1633" i="6"/>
  <c r="F1634" i="6"/>
  <c r="F2132" i="6"/>
  <c r="F2410" i="6"/>
  <c r="F2848" i="6"/>
  <c r="F2514" i="6"/>
  <c r="F2300" i="6"/>
  <c r="F1844" i="6"/>
  <c r="F1851" i="6"/>
  <c r="F1946" i="6"/>
  <c r="F1615" i="6"/>
  <c r="F1826" i="6"/>
  <c r="F2054" i="6"/>
  <c r="F2586" i="6"/>
  <c r="F2697" i="6"/>
  <c r="F2086" i="6"/>
  <c r="P183" i="6"/>
  <c r="P205" i="6"/>
  <c r="F1719" i="6"/>
  <c r="F1544" i="6"/>
  <c r="F1539" i="6"/>
  <c r="F1874" i="6"/>
  <c r="F2094" i="6"/>
  <c r="F2185" i="6"/>
  <c r="F2509" i="6"/>
  <c r="F2967" i="6"/>
  <c r="F2850" i="6"/>
  <c r="F1507" i="6"/>
  <c r="F2020" i="6"/>
  <c r="F1700" i="6"/>
  <c r="F1728" i="6"/>
  <c r="F2061" i="6"/>
  <c r="F1707" i="6"/>
  <c r="P211" i="6"/>
  <c r="F2459" i="6"/>
  <c r="F2172" i="6"/>
  <c r="F1604" i="6"/>
  <c r="F2137" i="6"/>
  <c r="F2110" i="6"/>
  <c r="F2807" i="6"/>
  <c r="F2418" i="6"/>
  <c r="F1611" i="6"/>
  <c r="F1896" i="6"/>
  <c r="F1959" i="6"/>
  <c r="F2498" i="6"/>
  <c r="F1991" i="6"/>
  <c r="F2422" i="6"/>
  <c r="F2882" i="6"/>
  <c r="F2545" i="6"/>
  <c r="F2565" i="6"/>
  <c r="F2674" i="6"/>
  <c r="F2589" i="6"/>
  <c r="F2303" i="6"/>
  <c r="F1569" i="6"/>
  <c r="F2681" i="6"/>
  <c r="F2915" i="6"/>
  <c r="F1900" i="6"/>
  <c r="F1602" i="6"/>
  <c r="F1530" i="6"/>
  <c r="F1510" i="6"/>
  <c r="F1942" i="6"/>
  <c r="F2138" i="6"/>
  <c r="F2226" i="6"/>
  <c r="F2673" i="6"/>
  <c r="F1815" i="6"/>
  <c r="F2855" i="6"/>
  <c r="F2938" i="6"/>
  <c r="F1981" i="6"/>
  <c r="F1549" i="6"/>
  <c r="F2222" i="6"/>
  <c r="F1869" i="6"/>
  <c r="F2182" i="6"/>
  <c r="F2027" i="6"/>
  <c r="F1751" i="6"/>
  <c r="F2097" i="6"/>
  <c r="F2388" i="6"/>
  <c r="F2932" i="6"/>
  <c r="F1796" i="6"/>
  <c r="F1885" i="6"/>
  <c r="P129" i="6"/>
  <c r="F1585" i="6"/>
  <c r="F2068" i="6"/>
  <c r="F2265" i="6"/>
  <c r="F2508" i="6"/>
  <c r="F2662" i="6"/>
  <c r="F2781" i="6"/>
  <c r="F2701" i="6"/>
  <c r="F2768" i="6"/>
  <c r="F1584" i="6"/>
  <c r="F1823" i="6"/>
  <c r="F2861" i="6"/>
  <c r="F2702" i="6"/>
  <c r="F2080" i="6"/>
  <c r="F2162" i="6"/>
  <c r="F1962" i="6"/>
  <c r="F2030" i="6"/>
  <c r="F2349" i="6"/>
  <c r="F2858" i="6"/>
  <c r="F2822" i="6"/>
  <c r="F1888" i="6"/>
  <c r="F1695" i="6"/>
  <c r="F1701" i="6"/>
  <c r="P132" i="6"/>
  <c r="F2632" i="6"/>
  <c r="F2661" i="6"/>
  <c r="F1535" i="6"/>
  <c r="F1505" i="6"/>
  <c r="F1666" i="6"/>
  <c r="F2187" i="6"/>
  <c r="F2333" i="6"/>
  <c r="F2645" i="6"/>
  <c r="F2788" i="6"/>
  <c r="F2575" i="6"/>
  <c r="F1832" i="6"/>
  <c r="F1681" i="6"/>
  <c r="F1877" i="6"/>
  <c r="F1905" i="6"/>
  <c r="F1777" i="6"/>
  <c r="P131" i="6"/>
  <c r="F2752" i="6"/>
  <c r="F2613" i="6"/>
  <c r="F2786" i="6"/>
  <c r="F2885" i="6"/>
  <c r="F2556" i="6"/>
  <c r="F1858" i="6"/>
  <c r="F2646" i="6"/>
  <c r="F1575" i="6"/>
  <c r="F1531" i="6"/>
  <c r="F1848" i="6"/>
  <c r="F2014" i="6"/>
  <c r="F2297" i="6"/>
  <c r="F2919" i="6"/>
  <c r="F2649" i="6"/>
  <c r="F1954" i="6"/>
  <c r="F1624" i="6"/>
  <c r="F2519" i="6"/>
  <c r="F1593" i="6"/>
  <c r="F1838" i="6"/>
  <c r="F1922" i="6"/>
  <c r="P164" i="6"/>
  <c r="F1542" i="6"/>
  <c r="F2005" i="6"/>
  <c r="F2096" i="6"/>
  <c r="F2362" i="6"/>
  <c r="F2809" i="6"/>
  <c r="F2547" i="6"/>
  <c r="F2231" i="6"/>
  <c r="F1612" i="6"/>
  <c r="F2484" i="6"/>
  <c r="F2207" i="6"/>
  <c r="F2474" i="6"/>
  <c r="F2535" i="6"/>
  <c r="F2264" i="6"/>
  <c r="F1956" i="6"/>
  <c r="F2136" i="6"/>
  <c r="F2199" i="6"/>
  <c r="F2693" i="6"/>
  <c r="F2119" i="6"/>
  <c r="F2304" i="6"/>
  <c r="F1791" i="6"/>
  <c r="F1590" i="6"/>
  <c r="F2581" i="6"/>
  <c r="F2741" i="6"/>
  <c r="F2277" i="6"/>
  <c r="F1723" i="6"/>
  <c r="F2133" i="6"/>
  <c r="F2331" i="6"/>
  <c r="F2660" i="6"/>
  <c r="F2753" i="6"/>
  <c r="F2615" i="6"/>
  <c r="F2044" i="6"/>
  <c r="F2680" i="6"/>
  <c r="F1772" i="6"/>
  <c r="F2396" i="6"/>
  <c r="F2997" i="6"/>
  <c r="F2814" i="6"/>
  <c r="F2077" i="6"/>
  <c r="F1797" i="6"/>
  <c r="F2173" i="6"/>
  <c r="F2163" i="6"/>
  <c r="F1988" i="6"/>
  <c r="F2112" i="6"/>
  <c r="F2312" i="6"/>
  <c r="F2777" i="6"/>
  <c r="F2006" i="6"/>
  <c r="F2537" i="6"/>
  <c r="F1640" i="6"/>
  <c r="F2746" i="6"/>
  <c r="F2653" i="6"/>
  <c r="F2372" i="6"/>
  <c r="F2076" i="6"/>
  <c r="F2063" i="6"/>
  <c r="P63" i="6"/>
  <c r="P74" i="6"/>
  <c r="P56" i="6"/>
  <c r="P67" i="6"/>
  <c r="P23" i="6"/>
  <c r="F1484" i="6"/>
  <c r="P127" i="6"/>
  <c r="P46" i="6"/>
  <c r="P106" i="6"/>
  <c r="P22" i="6"/>
  <c r="P68" i="6"/>
  <c r="P28" i="6"/>
  <c r="P31" i="6"/>
  <c r="P82" i="6"/>
  <c r="P26" i="6"/>
  <c r="P88" i="6"/>
  <c r="P32" i="6"/>
  <c r="P90" i="6"/>
  <c r="F1037" i="6"/>
  <c r="P119" i="6"/>
  <c r="P81" i="6"/>
  <c r="P117" i="6"/>
  <c r="P7" i="6"/>
  <c r="F45" i="6"/>
  <c r="P40" i="6"/>
  <c r="P125" i="6"/>
  <c r="P44" i="6"/>
  <c r="P123" i="6"/>
  <c r="P43" i="6"/>
  <c r="P94" i="6"/>
  <c r="P87" i="6"/>
  <c r="F687" i="6"/>
  <c r="P60" i="6"/>
  <c r="P21" i="6"/>
  <c r="F211" i="6"/>
  <c r="P64" i="6"/>
  <c r="P27" i="6"/>
  <c r="P36" i="6"/>
  <c r="F388" i="6"/>
  <c r="P52" i="6"/>
  <c r="F589" i="6"/>
  <c r="F727" i="6"/>
  <c r="F1206" i="6"/>
  <c r="F1363" i="6"/>
  <c r="F841" i="6"/>
  <c r="F821" i="6"/>
  <c r="F1190" i="6"/>
  <c r="F1093" i="6"/>
  <c r="F308" i="6"/>
  <c r="F509" i="6"/>
  <c r="F544" i="6"/>
  <c r="F714" i="6"/>
  <c r="F946" i="6"/>
  <c r="F942" i="6"/>
  <c r="F1346" i="6"/>
  <c r="F1322" i="6"/>
  <c r="F273" i="6"/>
  <c r="F131" i="6"/>
  <c r="F973" i="6"/>
  <c r="F730" i="6"/>
  <c r="P107" i="6"/>
  <c r="P120" i="6"/>
  <c r="F479" i="6"/>
  <c r="F482" i="6"/>
  <c r="F792" i="6"/>
  <c r="F697" i="6"/>
  <c r="F636" i="6"/>
  <c r="F255" i="6"/>
  <c r="F493" i="6"/>
  <c r="F59" i="6"/>
  <c r="F289" i="6"/>
  <c r="F529" i="6"/>
  <c r="F1288" i="6"/>
  <c r="F910" i="6"/>
  <c r="F52" i="6"/>
  <c r="F769" i="6"/>
  <c r="F1496" i="6"/>
  <c r="F947" i="6"/>
  <c r="F166" i="6"/>
  <c r="F226" i="6"/>
  <c r="F376" i="6"/>
  <c r="F404" i="6"/>
  <c r="F743" i="6"/>
  <c r="F777" i="6"/>
  <c r="F1098" i="6"/>
  <c r="F1132" i="6"/>
  <c r="F1249" i="6"/>
  <c r="F1102" i="6"/>
  <c r="F1371" i="6"/>
  <c r="F154" i="6"/>
  <c r="F681" i="6"/>
  <c r="F271" i="6"/>
  <c r="F168" i="6"/>
  <c r="F297" i="6"/>
  <c r="F221" i="6"/>
  <c r="F1229" i="6"/>
  <c r="F693" i="6"/>
  <c r="F440" i="6"/>
  <c r="F654" i="6"/>
  <c r="F1197" i="6"/>
  <c r="F1463" i="6"/>
  <c r="F1064" i="6"/>
  <c r="F920" i="6"/>
  <c r="F163" i="6"/>
  <c r="F286" i="6"/>
  <c r="F383" i="6"/>
  <c r="F418" i="6"/>
  <c r="F1234" i="6"/>
  <c r="F1364" i="6"/>
  <c r="F1258" i="6"/>
  <c r="F512" i="6"/>
  <c r="F95" i="6"/>
  <c r="F224" i="6"/>
  <c r="F1116" i="6"/>
  <c r="F146" i="6"/>
  <c r="F288" i="6"/>
  <c r="F501" i="6"/>
  <c r="F1209" i="6"/>
  <c r="F254" i="6"/>
  <c r="F746" i="6"/>
  <c r="F85" i="6"/>
  <c r="F91" i="6"/>
  <c r="F260" i="6"/>
  <c r="F408" i="6"/>
  <c r="F658" i="6"/>
  <c r="F629" i="6"/>
  <c r="F742" i="6"/>
  <c r="F696" i="6"/>
  <c r="F834" i="6"/>
  <c r="F1325" i="6"/>
  <c r="F542" i="6"/>
  <c r="F372" i="6"/>
  <c r="F1330" i="6"/>
  <c r="F1393" i="6"/>
  <c r="F1318" i="6"/>
  <c r="F965" i="6"/>
  <c r="F1279" i="6"/>
  <c r="F1398" i="6"/>
  <c r="F653" i="6"/>
  <c r="F73" i="6"/>
  <c r="F1237" i="6"/>
  <c r="F950" i="6"/>
  <c r="F422" i="6"/>
  <c r="F606" i="6"/>
  <c r="F1180" i="6"/>
  <c r="F1115" i="6"/>
  <c r="F1382" i="6"/>
  <c r="F124" i="6"/>
  <c r="F57" i="6"/>
  <c r="F157" i="6"/>
  <c r="F1226" i="6"/>
  <c r="P73" i="6"/>
  <c r="F768" i="6"/>
  <c r="F1019" i="6"/>
  <c r="F958" i="6"/>
  <c r="F1145" i="6"/>
  <c r="F1465" i="6"/>
  <c r="F650" i="6"/>
  <c r="F605" i="6"/>
  <c r="F270" i="6"/>
  <c r="F470" i="6"/>
  <c r="F633" i="6"/>
  <c r="F937" i="6"/>
  <c r="F1246" i="6"/>
  <c r="F1233" i="6"/>
  <c r="F1439" i="6"/>
  <c r="F1036" i="6"/>
  <c r="F21" i="6"/>
  <c r="F299" i="6"/>
  <c r="F160" i="6"/>
  <c r="F1128" i="6"/>
  <c r="F478" i="6"/>
  <c r="F1155" i="6"/>
  <c r="F149" i="6"/>
  <c r="F217" i="6"/>
  <c r="F618" i="6"/>
  <c r="F913" i="6"/>
  <c r="F233" i="6"/>
  <c r="F647" i="6"/>
  <c r="P70" i="6"/>
  <c r="F275" i="6"/>
  <c r="F185" i="6"/>
  <c r="F881" i="6"/>
  <c r="F1231" i="6"/>
  <c r="F934" i="6"/>
  <c r="F617" i="6"/>
  <c r="F1411" i="6"/>
  <c r="F1239" i="6"/>
  <c r="F241" i="6"/>
  <c r="F1032" i="6"/>
  <c r="F751" i="6"/>
  <c r="F603" i="6"/>
  <c r="F284" i="6"/>
  <c r="F500" i="6"/>
  <c r="F672" i="6"/>
  <c r="F932" i="6"/>
  <c r="F896" i="6"/>
  <c r="F1261" i="6"/>
  <c r="F1492" i="6"/>
  <c r="F516" i="6"/>
  <c r="F130" i="6"/>
  <c r="F248" i="6"/>
  <c r="F381" i="6"/>
  <c r="F585" i="6"/>
  <c r="F1073" i="6"/>
  <c r="F1276" i="6"/>
  <c r="F1319" i="6"/>
  <c r="F1447" i="6"/>
  <c r="F306" i="6"/>
  <c r="F844" i="6"/>
  <c r="F1486" i="6"/>
  <c r="F139" i="6"/>
  <c r="F455" i="6"/>
  <c r="F150" i="6"/>
  <c r="F36" i="6"/>
  <c r="F259" i="6"/>
  <c r="F1065" i="6"/>
  <c r="F1179" i="6"/>
  <c r="F1055" i="6"/>
  <c r="F165" i="6"/>
  <c r="F96" i="6"/>
  <c r="F852" i="6"/>
  <c r="F360" i="6"/>
  <c r="F989" i="6"/>
  <c r="F837" i="6"/>
  <c r="F1440" i="6"/>
  <c r="F1004" i="6"/>
  <c r="F119" i="6"/>
  <c r="F426" i="6"/>
  <c r="F290" i="6"/>
  <c r="F452" i="6"/>
  <c r="F641" i="6"/>
  <c r="F1287" i="6"/>
  <c r="F265" i="6"/>
  <c r="F441" i="6"/>
  <c r="F58" i="6"/>
  <c r="F1277" i="6"/>
  <c r="F1321" i="6"/>
  <c r="F957" i="6"/>
  <c r="F514" i="6"/>
  <c r="F5" i="6"/>
  <c r="F196" i="6"/>
  <c r="F192" i="6"/>
  <c r="F632" i="6"/>
  <c r="F869" i="6"/>
  <c r="F964" i="6"/>
  <c r="F1381" i="6"/>
  <c r="F338" i="6"/>
  <c r="F1139" i="6"/>
  <c r="P98" i="6"/>
  <c r="F917" i="6"/>
  <c r="F171" i="6"/>
  <c r="F805" i="6"/>
  <c r="F136" i="6"/>
  <c r="F283" i="6"/>
  <c r="F503" i="6"/>
  <c r="F1091" i="6"/>
  <c r="F1270" i="6"/>
  <c r="F1467" i="6"/>
  <c r="F1118" i="6"/>
  <c r="F420" i="6"/>
  <c r="F902" i="6"/>
  <c r="F1108" i="6"/>
  <c r="F538" i="6"/>
  <c r="F1082" i="6"/>
  <c r="F1268" i="6"/>
  <c r="F1351" i="6"/>
  <c r="F126" i="6"/>
  <c r="F128" i="6"/>
  <c r="F1396" i="6"/>
  <c r="P66" i="6"/>
  <c r="P97" i="6"/>
  <c r="P62" i="6"/>
  <c r="F1327" i="6"/>
  <c r="F1142" i="6"/>
  <c r="F752" i="6"/>
  <c r="F1342" i="6"/>
  <c r="F1471" i="6"/>
  <c r="F874" i="6"/>
  <c r="F64" i="6"/>
  <c r="F1096" i="6"/>
  <c r="F522" i="6"/>
  <c r="F971" i="6"/>
  <c r="F1272" i="6"/>
  <c r="F933" i="6"/>
  <c r="F1370" i="6"/>
  <c r="F1125" i="6"/>
  <c r="F875" i="6"/>
  <c r="F1095" i="6"/>
  <c r="F689" i="6"/>
  <c r="F922" i="6"/>
  <c r="F1306" i="6"/>
  <c r="F450" i="6"/>
  <c r="F339" i="6"/>
  <c r="F914" i="6"/>
  <c r="F1134" i="6"/>
  <c r="F1030" i="6"/>
  <c r="P92" i="6"/>
  <c r="F506" i="6"/>
  <c r="F600" i="6"/>
  <c r="F651" i="6"/>
  <c r="F872" i="6"/>
  <c r="F962" i="6"/>
  <c r="F1324" i="6"/>
  <c r="F505" i="6"/>
  <c r="F1241" i="6"/>
  <c r="F726" i="6"/>
  <c r="F683" i="6"/>
  <c r="P84" i="6"/>
  <c r="F1252" i="6"/>
  <c r="F1437" i="6"/>
  <c r="F1347" i="6"/>
  <c r="F754" i="6"/>
  <c r="F831" i="6"/>
  <c r="F502" i="6"/>
  <c r="F134" i="6"/>
  <c r="F214" i="6"/>
  <c r="F261" i="6"/>
  <c r="F72" i="6"/>
  <c r="F351" i="6"/>
  <c r="F464" i="6"/>
  <c r="F435" i="6"/>
  <c r="F627" i="6"/>
  <c r="F796" i="6"/>
  <c r="F868" i="6"/>
  <c r="F1034" i="6"/>
  <c r="F1130" i="6"/>
  <c r="F1202" i="6"/>
  <c r="F1388" i="6"/>
  <c r="F1299" i="6"/>
  <c r="F783" i="6"/>
  <c r="F1487" i="6"/>
  <c r="F1151" i="6"/>
  <c r="F439" i="6"/>
  <c r="F1222" i="6"/>
  <c r="F1169" i="6"/>
  <c r="F1415" i="6"/>
  <c r="F945" i="6"/>
  <c r="F904" i="6"/>
  <c r="F287" i="6"/>
  <c r="F1025" i="6"/>
  <c r="F1402" i="6"/>
  <c r="F911" i="6"/>
  <c r="F257" i="6"/>
  <c r="F702" i="6"/>
  <c r="F766" i="6"/>
  <c r="F1135" i="6"/>
  <c r="F348" i="6"/>
  <c r="F447" i="6"/>
  <c r="F631" i="6"/>
  <c r="F757" i="6"/>
  <c r="F898" i="6"/>
  <c r="F1126" i="6"/>
  <c r="F1244" i="6"/>
  <c r="F1208" i="6"/>
  <c r="F609" i="6"/>
  <c r="F237" i="6"/>
  <c r="P38" i="6"/>
  <c r="F1136" i="6"/>
  <c r="F1441" i="6"/>
  <c r="F1339" i="6"/>
  <c r="F458" i="6"/>
  <c r="F138" i="6"/>
  <c r="F34" i="6"/>
  <c r="F53" i="6"/>
  <c r="F258" i="6"/>
  <c r="F304" i="6"/>
  <c r="F517" i="6"/>
  <c r="F593" i="6"/>
  <c r="F706" i="6"/>
  <c r="F935" i="6"/>
  <c r="F1000" i="6"/>
  <c r="F1150" i="6"/>
  <c r="F1348" i="6"/>
  <c r="F1221" i="6"/>
  <c r="F818" i="6"/>
  <c r="F938" i="6"/>
  <c r="F112" i="6"/>
  <c r="F121" i="6"/>
  <c r="F499" i="6"/>
  <c r="F801" i="6"/>
  <c r="F227" i="6"/>
  <c r="F364" i="6"/>
  <c r="F611" i="6"/>
  <c r="F1087" i="6"/>
  <c r="F436" i="6"/>
  <c r="P126" i="6"/>
  <c r="F1029" i="6"/>
  <c r="F262" i="6"/>
  <c r="F713" i="6"/>
  <c r="F239" i="6"/>
  <c r="F446" i="6"/>
  <c r="F277" i="6"/>
  <c r="F459" i="6"/>
  <c r="F1308" i="6"/>
  <c r="F108" i="6"/>
  <c r="F394" i="6"/>
  <c r="F152" i="6"/>
  <c r="F335" i="6"/>
  <c r="F525" i="6"/>
  <c r="F615" i="6"/>
  <c r="F579" i="6"/>
  <c r="F485" i="6"/>
  <c r="F407" i="6"/>
  <c r="F220" i="6"/>
  <c r="F250" i="6"/>
  <c r="P17" i="6"/>
  <c r="F1248" i="6"/>
  <c r="F1315" i="6"/>
  <c r="F302" i="6"/>
  <c r="F591" i="6"/>
  <c r="F453" i="6"/>
  <c r="F39" i="6"/>
  <c r="F331" i="6"/>
  <c r="F552" i="6"/>
  <c r="F724" i="6"/>
  <c r="F1243" i="6"/>
  <c r="F1395" i="6"/>
  <c r="F674" i="6"/>
  <c r="F356" i="6"/>
  <c r="F613" i="6"/>
  <c r="F984" i="6"/>
  <c r="F169" i="6"/>
  <c r="F850" i="6"/>
  <c r="F1729" i="6"/>
  <c r="F2725" i="6"/>
  <c r="F508" i="6"/>
  <c r="F1224" i="6"/>
  <c r="F424" i="6"/>
  <c r="F1692" i="6"/>
  <c r="F2487" i="6"/>
  <c r="P42" i="6"/>
  <c r="F846" i="6"/>
  <c r="F1697" i="6"/>
  <c r="F1950" i="6"/>
  <c r="F2365" i="6"/>
  <c r="F3169" i="6"/>
  <c r="F3346" i="6"/>
  <c r="F3506" i="6"/>
  <c r="F1635" i="6"/>
  <c r="F3091" i="6"/>
  <c r="F2266" i="6"/>
  <c r="F1957" i="6"/>
  <c r="F2093" i="6"/>
  <c r="F3446" i="6"/>
  <c r="P95" i="6"/>
  <c r="F3349" i="6"/>
  <c r="F3034" i="6"/>
  <c r="P166" i="6"/>
  <c r="F871" i="6"/>
  <c r="F1537" i="6"/>
  <c r="F480" i="6"/>
  <c r="F986" i="6"/>
  <c r="F1541" i="6"/>
  <c r="F1696" i="6"/>
  <c r="F1953" i="6"/>
  <c r="F3276" i="6"/>
  <c r="P45" i="6"/>
  <c r="F960" i="6"/>
  <c r="F3127" i="6"/>
  <c r="F3152" i="6"/>
  <c r="F2975" i="6"/>
  <c r="F1773" i="6"/>
  <c r="F1610" i="6"/>
  <c r="F1852" i="6"/>
  <c r="F3384" i="6"/>
  <c r="F1732" i="6"/>
  <c r="F462" i="6"/>
  <c r="F584" i="6"/>
  <c r="F320" i="6"/>
  <c r="F799" i="6"/>
  <c r="F1663" i="6"/>
  <c r="F3001" i="6"/>
  <c r="F3404" i="6"/>
  <c r="P110" i="6"/>
  <c r="P11" i="6"/>
  <c r="F1104" i="6"/>
  <c r="F1661" i="6"/>
  <c r="F1794" i="6"/>
  <c r="F2977" i="6"/>
  <c r="F3489" i="6"/>
  <c r="F3214" i="6"/>
  <c r="F2747" i="6"/>
  <c r="F1708" i="6"/>
  <c r="F3514" i="6"/>
  <c r="F2283" i="6"/>
  <c r="F2986" i="6"/>
  <c r="F1613" i="6"/>
  <c r="F979" i="6"/>
  <c r="F1720" i="6"/>
  <c r="P208" i="6"/>
  <c r="F1489" i="6"/>
  <c r="F3544" i="6"/>
  <c r="F3375" i="6"/>
  <c r="F2827" i="6"/>
  <c r="F2864" i="6"/>
  <c r="F3241" i="6"/>
  <c r="F1961" i="6"/>
  <c r="F3220" i="6"/>
  <c r="F1458" i="6"/>
  <c r="F785" i="6"/>
  <c r="F3439" i="6"/>
  <c r="F3118" i="6"/>
  <c r="F1658" i="6"/>
  <c r="F656" i="6"/>
  <c r="F280" i="6"/>
  <c r="F610" i="6"/>
  <c r="F1403" i="6"/>
  <c r="F2401" i="6"/>
  <c r="F240" i="6"/>
  <c r="F804" i="6"/>
  <c r="F883" i="6"/>
  <c r="F1349" i="6"/>
  <c r="F1863" i="6"/>
  <c r="F2499" i="6"/>
  <c r="F3468" i="6"/>
  <c r="F1560" i="6"/>
  <c r="F3293" i="6"/>
  <c r="F2625" i="6"/>
  <c r="F1418" i="6"/>
  <c r="F2859" i="6"/>
  <c r="F2174" i="6"/>
  <c r="F151" i="6"/>
  <c r="F129" i="6"/>
  <c r="F1880" i="6"/>
  <c r="F3411" i="6"/>
  <c r="F1429" i="6"/>
  <c r="F1960" i="6"/>
  <c r="F2551" i="6"/>
  <c r="F1914" i="6"/>
  <c r="F3377" i="6"/>
  <c r="F201" i="6"/>
  <c r="F2317" i="6"/>
  <c r="F2780" i="6"/>
  <c r="F172" i="6"/>
  <c r="F1677" i="6"/>
  <c r="F1596" i="6"/>
  <c r="F2585" i="6"/>
  <c r="F50" i="6"/>
  <c r="F3488" i="6"/>
  <c r="F1149" i="6"/>
  <c r="F1829" i="6"/>
  <c r="F2369" i="6"/>
  <c r="F2506" i="6"/>
  <c r="F3026" i="6"/>
  <c r="F3218" i="6"/>
  <c r="F3539" i="6"/>
  <c r="F3534" i="6"/>
  <c r="F1509" i="6"/>
  <c r="F1660" i="6"/>
  <c r="F1341" i="6"/>
  <c r="F2591" i="6"/>
  <c r="F178" i="6"/>
  <c r="F1534" i="6"/>
  <c r="F416" i="6"/>
  <c r="F1818" i="6"/>
  <c r="F2665" i="6"/>
  <c r="F2397" i="6"/>
  <c r="F1849" i="6"/>
  <c r="F463" i="6"/>
  <c r="F1117" i="6"/>
  <c r="F1410" i="6"/>
  <c r="F3319" i="6"/>
  <c r="F668" i="6"/>
  <c r="F511" i="6"/>
  <c r="F3057" i="6"/>
  <c r="F701" i="6"/>
  <c r="F669" i="6"/>
  <c r="F2907" i="6"/>
  <c r="F3424" i="6"/>
  <c r="F2495" i="6"/>
  <c r="F423" i="6"/>
  <c r="F1952" i="6"/>
  <c r="F765" i="6"/>
  <c r="F3546" i="6"/>
  <c r="F200" i="6"/>
  <c r="F2735" i="6"/>
  <c r="F487" i="6"/>
  <c r="F2936" i="6"/>
  <c r="F2988" i="6"/>
  <c r="F2845" i="6"/>
  <c r="F2631" i="6"/>
  <c r="F791" i="6"/>
  <c r="F28" i="6"/>
  <c r="F759" i="6"/>
  <c r="F1220" i="6"/>
  <c r="F1454" i="6"/>
  <c r="F1755" i="6"/>
  <c r="F1992" i="6"/>
  <c r="F2088" i="6"/>
  <c r="F2091" i="6"/>
  <c r="F2291" i="6"/>
  <c r="F2687" i="6"/>
  <c r="F2722" i="6"/>
  <c r="F3529" i="6"/>
  <c r="F2468" i="6"/>
  <c r="F1111" i="6"/>
  <c r="F1705" i="6"/>
  <c r="F1566" i="6"/>
  <c r="F199" i="6"/>
  <c r="F234" i="6"/>
  <c r="F540" i="6"/>
  <c r="F1254" i="6"/>
  <c r="F3048" i="6"/>
  <c r="F114" i="6"/>
  <c r="F3024" i="6"/>
  <c r="F3247" i="6"/>
  <c r="F3590" i="6"/>
  <c r="F2202" i="6"/>
  <c r="F2272" i="6"/>
  <c r="F3576" i="6"/>
  <c r="F2837" i="6"/>
  <c r="F2218" i="6"/>
  <c r="F2124" i="6"/>
  <c r="F580" i="6"/>
  <c r="F2015" i="6"/>
  <c r="F1710" i="6"/>
  <c r="F2637" i="6"/>
  <c r="F2352" i="6"/>
  <c r="F2718" i="6"/>
  <c r="F2554" i="6"/>
  <c r="F1653" i="6"/>
  <c r="F2186" i="6"/>
  <c r="F3185" i="6"/>
  <c r="F2881" i="6"/>
  <c r="F877" i="6"/>
  <c r="F2999" i="6"/>
  <c r="F2640" i="6"/>
  <c r="F955" i="6"/>
  <c r="F1789" i="6"/>
  <c r="F762" i="6"/>
  <c r="F87" i="6"/>
  <c r="F2184" i="6"/>
  <c r="F2205" i="6"/>
  <c r="F2806" i="6"/>
  <c r="F2991" i="6"/>
  <c r="F1474" i="6"/>
  <c r="F2251" i="6"/>
  <c r="F1077" i="6"/>
  <c r="F1667" i="6"/>
  <c r="F686" i="6"/>
  <c r="F1586" i="6"/>
  <c r="F2830" i="6"/>
  <c r="F2417" i="6"/>
  <c r="F959" i="6"/>
  <c r="F3413" i="6"/>
  <c r="F2208" i="6"/>
  <c r="F1724" i="6"/>
  <c r="F82" i="6"/>
  <c r="F721" i="6"/>
  <c r="F1694" i="6"/>
  <c r="F132" i="6"/>
  <c r="F1390" i="6"/>
  <c r="F2480" i="6"/>
  <c r="F325" i="6"/>
  <c r="F856" i="6"/>
  <c r="F857" i="6"/>
  <c r="F1767" i="6"/>
  <c r="F2964" i="6"/>
  <c r="F560" i="6"/>
  <c r="F2959" i="6"/>
  <c r="F1758" i="6"/>
  <c r="F862" i="6"/>
  <c r="F1759" i="6"/>
  <c r="F3321" i="6"/>
  <c r="F3557" i="6"/>
  <c r="F1756" i="6"/>
  <c r="F2960" i="6"/>
  <c r="F1525" i="6"/>
  <c r="F860" i="6"/>
  <c r="F2965" i="6"/>
  <c r="F3561" i="6"/>
  <c r="F2482" i="6"/>
  <c r="F1160" i="6"/>
  <c r="F3326" i="6"/>
  <c r="F863" i="6"/>
  <c r="F1162" i="6"/>
  <c r="F1526" i="6"/>
  <c r="F2485" i="6"/>
  <c r="U4" i="6"/>
  <c r="F562" i="6"/>
  <c r="F3318" i="6"/>
  <c r="F867" i="6"/>
  <c r="F565" i="6"/>
  <c r="F3566" i="6"/>
  <c r="F1521" i="6"/>
  <c r="F1166" i="6"/>
  <c r="F1158" i="6"/>
  <c r="F2483" i="6"/>
  <c r="F2962" i="6"/>
  <c r="F1167" i="6"/>
  <c r="F1524" i="6"/>
  <c r="F2477" i="6"/>
  <c r="F2961" i="6"/>
  <c r="Q52" i="6"/>
  <c r="Q38" i="6"/>
  <c r="F1527" i="6"/>
  <c r="F3563" i="6"/>
  <c r="Q59" i="6"/>
  <c r="R59" i="6" s="1"/>
  <c r="AG59" i="6" s="1"/>
  <c r="Q129" i="6"/>
  <c r="R129" i="6" s="1"/>
  <c r="AG129" i="6" s="1"/>
  <c r="Q22" i="6"/>
  <c r="Q224" i="6"/>
  <c r="Q298" i="6"/>
  <c r="R298" i="6" s="1"/>
  <c r="AG298" i="6" s="1"/>
  <c r="Q191" i="6"/>
  <c r="R191" i="6" s="1"/>
  <c r="AG191" i="6" s="1"/>
  <c r="Q188" i="6"/>
  <c r="R188" i="6" s="1"/>
  <c r="AG188" i="6" s="1"/>
  <c r="Q4" i="6"/>
  <c r="Q276" i="6"/>
  <c r="F230" i="6"/>
  <c r="Q82" i="6"/>
  <c r="F3559" i="6"/>
  <c r="F3324" i="6"/>
  <c r="Q268" i="6"/>
  <c r="F2966" i="6"/>
  <c r="Q234" i="6"/>
  <c r="Q235" i="6"/>
  <c r="Q228" i="6"/>
  <c r="R228" i="6" s="1"/>
  <c r="AG228" i="6" s="1"/>
  <c r="F2479" i="6"/>
  <c r="Q206" i="6"/>
  <c r="Q196" i="6"/>
  <c r="R196" i="6" s="1"/>
  <c r="AG196" i="6" s="1"/>
  <c r="Q183" i="6"/>
  <c r="R183" i="6" s="1"/>
  <c r="AG183" i="6" s="1"/>
  <c r="Q181" i="6"/>
  <c r="R181" i="6" s="1"/>
  <c r="AG181" i="6" s="1"/>
  <c r="Q172" i="6"/>
  <c r="Q152" i="6"/>
  <c r="R152" i="6" s="1"/>
  <c r="AG152" i="6" s="1"/>
  <c r="Q128" i="6"/>
  <c r="R128" i="6" s="1"/>
  <c r="AG128" i="6" s="1"/>
  <c r="Q95" i="6"/>
  <c r="Q81" i="6"/>
  <c r="F941" i="6"/>
  <c r="Q76" i="6"/>
  <c r="Q65" i="6"/>
  <c r="R65" i="6" s="1"/>
  <c r="AG65" i="6" s="1"/>
  <c r="Q57" i="6"/>
  <c r="F318" i="6"/>
  <c r="Q36" i="6"/>
  <c r="Q31" i="6"/>
  <c r="R31" i="6" s="1"/>
  <c r="AG31" i="6" s="1"/>
  <c r="K4" i="6"/>
  <c r="Q8" i="6"/>
  <c r="R8" i="6" s="1"/>
  <c r="AG8" i="6" s="1"/>
  <c r="F566" i="6"/>
  <c r="J6" i="6"/>
  <c r="F557" i="6"/>
  <c r="F3327" i="6"/>
  <c r="F2476" i="6"/>
  <c r="F326" i="6"/>
  <c r="F3565" i="6"/>
  <c r="F3564" i="6"/>
  <c r="F3560" i="6"/>
  <c r="P300" i="6"/>
  <c r="F3556" i="6"/>
  <c r="P250" i="6"/>
  <c r="F2957" i="6"/>
  <c r="F1766" i="6"/>
  <c r="F1765" i="6"/>
  <c r="F1764" i="6"/>
  <c r="F1762" i="6"/>
  <c r="F1760" i="6"/>
  <c r="P150" i="6"/>
  <c r="J14" i="6"/>
  <c r="F1165" i="6"/>
  <c r="F1163" i="6"/>
  <c r="P100" i="6"/>
  <c r="F1157" i="6"/>
  <c r="F1156" i="6"/>
  <c r="F866" i="6"/>
  <c r="F861" i="6"/>
  <c r="F859" i="6"/>
  <c r="P75" i="6"/>
  <c r="F561" i="6"/>
  <c r="F559" i="6"/>
  <c r="F558" i="6"/>
  <c r="F556" i="6"/>
  <c r="P50" i="6"/>
  <c r="U48" i="6"/>
  <c r="U219" i="6"/>
  <c r="U129" i="6"/>
  <c r="U108" i="6"/>
  <c r="U156" i="6"/>
  <c r="U150" i="6"/>
  <c r="U152" i="6"/>
  <c r="U235" i="6"/>
  <c r="U46" i="6"/>
  <c r="U211" i="6"/>
  <c r="U143" i="6"/>
  <c r="U103" i="6"/>
  <c r="U284" i="6"/>
  <c r="U23" i="6"/>
  <c r="U282" i="6"/>
  <c r="U91" i="6"/>
  <c r="U298" i="6"/>
  <c r="U205" i="6"/>
  <c r="U59" i="6"/>
  <c r="U173" i="6"/>
  <c r="U243" i="6"/>
  <c r="U291" i="6"/>
  <c r="U264" i="6"/>
  <c r="U12" i="6"/>
  <c r="U186" i="6"/>
  <c r="U95" i="6"/>
  <c r="U70" i="6"/>
  <c r="U238" i="6"/>
  <c r="U212" i="6"/>
  <c r="U84" i="6"/>
  <c r="U301" i="6"/>
  <c r="U181" i="6"/>
  <c r="U11" i="6"/>
  <c r="U32" i="6"/>
  <c r="U214" i="6"/>
  <c r="U165" i="6"/>
  <c r="U65" i="6"/>
  <c r="U254" i="6"/>
  <c r="U161" i="6"/>
  <c r="U33" i="6"/>
  <c r="U294" i="6"/>
  <c r="U25" i="6"/>
  <c r="U248" i="6"/>
  <c r="U60" i="6"/>
  <c r="U272" i="6"/>
  <c r="U169" i="6"/>
  <c r="U146" i="6"/>
  <c r="U44" i="6"/>
  <c r="U230" i="6"/>
  <c r="U138" i="6"/>
  <c r="U110" i="6"/>
  <c r="U226" i="6"/>
  <c r="U288" i="6"/>
  <c r="U111" i="6"/>
  <c r="U16" i="6"/>
  <c r="U147" i="6"/>
  <c r="U105" i="6"/>
  <c r="U290" i="6"/>
  <c r="U62" i="6"/>
  <c r="U119" i="6"/>
  <c r="U51" i="6"/>
  <c r="U98" i="6"/>
  <c r="U56" i="6"/>
  <c r="U24" i="6"/>
  <c r="U50" i="6"/>
  <c r="U6" i="6"/>
  <c r="U121" i="6"/>
  <c r="U245" i="6"/>
  <c r="U81" i="6"/>
  <c r="U88" i="6"/>
  <c r="U269" i="6"/>
  <c r="U222" i="6"/>
  <c r="U107" i="6"/>
  <c r="U240" i="6"/>
  <c r="U263" i="6"/>
  <c r="U9" i="6"/>
  <c r="U172" i="6"/>
  <c r="U303" i="6"/>
  <c r="U149" i="6"/>
  <c r="U40" i="6"/>
  <c r="U296" i="6"/>
  <c r="U266" i="6"/>
  <c r="U198" i="6"/>
  <c r="U22" i="6"/>
  <c r="U241" i="6"/>
  <c r="U155" i="6"/>
  <c r="U127" i="6"/>
  <c r="U278" i="6"/>
  <c r="U281" i="6"/>
  <c r="U178" i="6"/>
  <c r="U274" i="6"/>
  <c r="U265" i="6"/>
  <c r="U177" i="6"/>
  <c r="U256" i="6"/>
  <c r="U292" i="6"/>
  <c r="U224" i="6"/>
  <c r="U195" i="6"/>
  <c r="U237" i="6"/>
  <c r="U259" i="6"/>
  <c r="U232" i="6"/>
  <c r="U93" i="6"/>
  <c r="U52" i="6"/>
  <c r="U203" i="6"/>
  <c r="U220" i="6"/>
  <c r="U94" i="6"/>
  <c r="U171" i="6"/>
  <c r="U213" i="6"/>
  <c r="U234" i="6"/>
  <c r="U210" i="6"/>
  <c r="U300" i="6"/>
  <c r="U252" i="6"/>
  <c r="U158" i="6"/>
  <c r="U55" i="6"/>
  <c r="U54" i="6"/>
  <c r="U208" i="6"/>
  <c r="U109" i="6"/>
  <c r="U168" i="6"/>
  <c r="U188" i="6"/>
  <c r="U164" i="6"/>
  <c r="U229" i="6"/>
  <c r="U90" i="6"/>
  <c r="U137" i="6"/>
  <c r="U17" i="6"/>
  <c r="U35" i="6"/>
  <c r="U69" i="6"/>
  <c r="U106" i="6"/>
  <c r="U145" i="6"/>
  <c r="U142" i="6"/>
  <c r="U207" i="6"/>
  <c r="U228" i="6"/>
  <c r="U78" i="6"/>
  <c r="U217" i="6"/>
  <c r="U218" i="6"/>
  <c r="U192" i="6"/>
  <c r="U10" i="6"/>
  <c r="U87" i="6"/>
  <c r="U124" i="6"/>
  <c r="U102" i="6"/>
  <c r="U183" i="6"/>
  <c r="U118" i="6"/>
  <c r="U38" i="6"/>
  <c r="U221" i="6"/>
  <c r="U31" i="6"/>
  <c r="U184" i="6"/>
  <c r="U216" i="6"/>
  <c r="U68" i="6"/>
  <c r="U104" i="6"/>
  <c r="U83" i="6"/>
  <c r="U163" i="6"/>
  <c r="U99" i="6"/>
  <c r="U19" i="6"/>
  <c r="U58" i="6"/>
  <c r="U268" i="6"/>
  <c r="U176" i="6"/>
  <c r="U34" i="6"/>
  <c r="U49" i="6"/>
  <c r="U45" i="6"/>
  <c r="U43" i="6"/>
  <c r="U140" i="6"/>
  <c r="U247" i="6"/>
  <c r="U293" i="6"/>
  <c r="U270" i="6"/>
  <c r="U197" i="6"/>
  <c r="U26" i="6"/>
  <c r="U8" i="6"/>
  <c r="U5" i="6"/>
  <c r="U21" i="6"/>
  <c r="U225" i="6"/>
  <c r="U201" i="6"/>
  <c r="U246" i="6"/>
  <c r="U53" i="6"/>
  <c r="U160" i="6"/>
  <c r="U159" i="6"/>
  <c r="U154" i="6"/>
  <c r="U174" i="6"/>
  <c r="U244" i="6"/>
  <c r="U151" i="6"/>
  <c r="U135" i="6"/>
  <c r="U116" i="6"/>
  <c r="U200" i="6"/>
  <c r="U15" i="6"/>
  <c r="U286" i="6"/>
  <c r="U260" i="6"/>
  <c r="U287" i="6"/>
  <c r="U283" i="6"/>
  <c r="U280" i="6"/>
  <c r="U97" i="6"/>
  <c r="U57" i="6"/>
  <c r="U179" i="6"/>
  <c r="U267" i="6"/>
  <c r="U144" i="6"/>
  <c r="U262" i="6"/>
  <c r="U190" i="6"/>
  <c r="U125" i="6"/>
  <c r="U120" i="6"/>
  <c r="U92" i="6"/>
  <c r="U76" i="6"/>
  <c r="U249" i="6"/>
  <c r="U134" i="6"/>
  <c r="U175" i="6"/>
  <c r="U194" i="6"/>
  <c r="U167" i="6"/>
  <c r="U258" i="6"/>
  <c r="U302" i="6"/>
  <c r="U299" i="6"/>
  <c r="U131" i="6"/>
  <c r="U61" i="6"/>
  <c r="U115" i="6"/>
  <c r="U114" i="6"/>
  <c r="U128" i="6"/>
  <c r="U170" i="6"/>
  <c r="U126" i="6"/>
  <c r="U187" i="6"/>
  <c r="U277" i="6"/>
  <c r="U276" i="6"/>
  <c r="U251" i="6"/>
  <c r="U295" i="6"/>
  <c r="U75" i="6"/>
  <c r="U73" i="6"/>
  <c r="U130" i="6"/>
  <c r="U86" i="6"/>
  <c r="U123" i="6"/>
  <c r="U255" i="6"/>
  <c r="U206" i="6"/>
  <c r="U89" i="6"/>
  <c r="U273" i="6"/>
  <c r="U18" i="6"/>
  <c r="U14" i="6"/>
  <c r="U112" i="6"/>
  <c r="U30" i="6"/>
  <c r="U67" i="6"/>
  <c r="U66" i="6"/>
  <c r="U231" i="6"/>
  <c r="U182" i="6"/>
  <c r="U297" i="6"/>
  <c r="U227" i="6"/>
  <c r="U133" i="6"/>
  <c r="U132" i="6"/>
  <c r="U157" i="6"/>
  <c r="U153" i="6"/>
  <c r="U196" i="6"/>
  <c r="U209" i="6"/>
  <c r="U162" i="6"/>
  <c r="U275" i="6"/>
  <c r="U202" i="6"/>
  <c r="U74" i="6"/>
  <c r="U113" i="6"/>
  <c r="U96" i="6"/>
  <c r="U261" i="6"/>
  <c r="U236" i="6"/>
  <c r="U285" i="6"/>
  <c r="U185" i="6"/>
  <c r="U139" i="6"/>
  <c r="U204" i="6"/>
  <c r="U180" i="6"/>
  <c r="U36" i="6"/>
  <c r="U72" i="6"/>
  <c r="U239" i="6"/>
  <c r="U166" i="6"/>
  <c r="U122" i="6"/>
  <c r="U141" i="6"/>
  <c r="U82" i="6"/>
  <c r="U117" i="6"/>
  <c r="U136" i="6"/>
  <c r="U29" i="6"/>
  <c r="U13" i="6"/>
  <c r="U250" i="6"/>
  <c r="U80" i="6"/>
  <c r="U215" i="6"/>
  <c r="U85" i="6"/>
  <c r="U279" i="6"/>
  <c r="U101" i="6"/>
  <c r="U41" i="6"/>
  <c r="U79" i="6"/>
  <c r="U77" i="6"/>
  <c r="U191" i="6"/>
  <c r="U27" i="6"/>
  <c r="U271" i="6"/>
  <c r="U199" i="6"/>
  <c r="U193" i="6"/>
  <c r="U47" i="6"/>
  <c r="U257" i="6"/>
  <c r="U63" i="6"/>
  <c r="U28" i="6"/>
  <c r="U39" i="6"/>
  <c r="U37" i="6"/>
  <c r="U189" i="6"/>
  <c r="U289" i="6"/>
  <c r="U100" i="6"/>
  <c r="U64" i="6"/>
  <c r="U148" i="6"/>
  <c r="U7" i="6"/>
  <c r="U233" i="6"/>
  <c r="U42" i="6"/>
  <c r="U253" i="6"/>
  <c r="U20" i="6"/>
  <c r="U223" i="6"/>
  <c r="U71" i="6"/>
  <c r="U242" i="6"/>
  <c r="J12" i="6"/>
  <c r="P280" i="6"/>
  <c r="J11" i="6"/>
  <c r="J8" i="6"/>
  <c r="P210" i="6"/>
  <c r="J5" i="6"/>
  <c r="J15" i="6"/>
  <c r="J13" i="6"/>
  <c r="J9" i="6"/>
  <c r="P130" i="6"/>
  <c r="F1518" i="6"/>
  <c r="F1517" i="6"/>
  <c r="F327" i="6"/>
  <c r="F324" i="6"/>
  <c r="J10" i="6"/>
  <c r="F322" i="6"/>
  <c r="F321" i="6"/>
  <c r="J7" i="6"/>
  <c r="F319" i="6"/>
  <c r="F317" i="6"/>
  <c r="F316" i="6"/>
  <c r="J4" i="6"/>
  <c r="P30" i="6"/>
  <c r="Q85" i="6"/>
  <c r="R85" i="6" s="1"/>
  <c r="AG85" i="6" s="1"/>
  <c r="Q262" i="6"/>
  <c r="R262" i="6" s="1"/>
  <c r="AG262" i="6" s="1"/>
  <c r="F645" i="6"/>
  <c r="Q56" i="6"/>
  <c r="F54" i="6"/>
  <c r="Q242" i="6"/>
  <c r="R242" i="6" s="1"/>
  <c r="AG242" i="6" s="1"/>
  <c r="Q139" i="6"/>
  <c r="R139" i="6" s="1"/>
  <c r="AG139" i="6" s="1"/>
  <c r="Q286" i="6"/>
  <c r="R286" i="6" s="1"/>
  <c r="AG286" i="6" s="1"/>
  <c r="F2779" i="6"/>
  <c r="F329" i="6"/>
  <c r="Q154" i="6"/>
  <c r="R154" i="6" s="1"/>
  <c r="AG154" i="6" s="1"/>
  <c r="F1782" i="6"/>
  <c r="F1504" i="6"/>
  <c r="Q182" i="6"/>
  <c r="R182" i="6" s="1"/>
  <c r="AG182" i="6" s="1"/>
  <c r="Q265" i="6"/>
  <c r="R265" i="6" s="1"/>
  <c r="AG265" i="6" s="1"/>
  <c r="F873" i="6"/>
  <c r="Q177" i="6"/>
  <c r="R177" i="6" s="1"/>
  <c r="AG177" i="6" s="1"/>
  <c r="Q135" i="6"/>
  <c r="R135" i="6" s="1"/>
  <c r="AG135" i="6" s="1"/>
  <c r="Q145" i="6"/>
  <c r="R145" i="6" s="1"/>
  <c r="AG145" i="6" s="1"/>
  <c r="Q269" i="6"/>
  <c r="R269" i="6" s="1"/>
  <c r="AG269" i="6" s="1"/>
  <c r="F2140" i="6"/>
  <c r="F3533" i="6"/>
  <c r="Q285" i="6"/>
  <c r="R285" i="6" s="1"/>
  <c r="AG285" i="6" s="1"/>
  <c r="Q264" i="6"/>
  <c r="R264" i="6" s="1"/>
  <c r="AG264" i="6" s="1"/>
  <c r="F630" i="6"/>
  <c r="Q218" i="6"/>
  <c r="R218" i="6" s="1"/>
  <c r="AG218" i="6" s="1"/>
  <c r="F929" i="6"/>
  <c r="Q107" i="6"/>
  <c r="Q44" i="6"/>
  <c r="F1494" i="6"/>
  <c r="Q134" i="6"/>
  <c r="R134" i="6" s="1"/>
  <c r="AG134" i="6" s="1"/>
  <c r="F2644" i="6"/>
  <c r="Q261" i="6"/>
  <c r="R261" i="6" s="1"/>
  <c r="AG261" i="6" s="1"/>
  <c r="Q179" i="6"/>
  <c r="Q216" i="6"/>
  <c r="Q123" i="6"/>
  <c r="Q252" i="6"/>
  <c r="F2104" i="6"/>
  <c r="Q291" i="6"/>
  <c r="R291" i="6" s="1"/>
  <c r="AG291" i="6" s="1"/>
  <c r="Q47" i="6"/>
  <c r="R47" i="6" s="1"/>
  <c r="AG47" i="6" s="1"/>
  <c r="Q274" i="6"/>
  <c r="R274" i="6" s="1"/>
  <c r="AG274" i="6" s="1"/>
  <c r="F2310" i="6"/>
  <c r="F2212" i="6"/>
  <c r="Q287" i="6"/>
  <c r="R287" i="6" s="1"/>
  <c r="AG287" i="6" s="1"/>
  <c r="Q260" i="6"/>
  <c r="R260" i="6" s="1"/>
  <c r="AG260" i="6" s="1"/>
  <c r="Q75" i="6"/>
  <c r="Q53" i="6"/>
  <c r="R53" i="6" s="1"/>
  <c r="AG53" i="6" s="1"/>
  <c r="Q12" i="6"/>
  <c r="R12" i="6" s="1"/>
  <c r="AG12" i="6" s="1"/>
  <c r="Q223" i="6"/>
  <c r="R223" i="6" s="1"/>
  <c r="AG223" i="6" s="1"/>
  <c r="F592" i="6"/>
  <c r="Q221" i="6"/>
  <c r="F1097" i="6"/>
  <c r="Q67" i="6"/>
  <c r="Q303" i="6"/>
  <c r="Q296" i="6"/>
  <c r="R296" i="6" s="1"/>
  <c r="AG296" i="6" s="1"/>
  <c r="Q283" i="6"/>
  <c r="R283" i="6" s="1"/>
  <c r="AG283" i="6" s="1"/>
  <c r="Q174" i="6"/>
  <c r="R174" i="6" s="1"/>
  <c r="AG174" i="6" s="1"/>
  <c r="Q41" i="6"/>
  <c r="R41" i="6" s="1"/>
  <c r="AG41" i="6" s="1"/>
  <c r="Q175" i="6"/>
  <c r="R175" i="6" s="1"/>
  <c r="AG175" i="6" s="1"/>
  <c r="Q250" i="6"/>
  <c r="F2429" i="6"/>
  <c r="F980" i="6"/>
  <c r="Q84" i="6"/>
  <c r="Q142" i="6"/>
  <c r="Q301" i="6"/>
  <c r="R301" i="6" s="1"/>
  <c r="AG301" i="6" s="1"/>
  <c r="Q98" i="6"/>
  <c r="Q295" i="6"/>
  <c r="R295" i="6" s="1"/>
  <c r="AG295" i="6" s="1"/>
  <c r="Q39" i="6"/>
  <c r="R39" i="6" s="1"/>
  <c r="AG39" i="6" s="1"/>
  <c r="Q257" i="6"/>
  <c r="R257" i="6" s="1"/>
  <c r="AG257" i="6" s="1"/>
  <c r="Q43" i="6"/>
  <c r="Q256" i="6"/>
  <c r="R256" i="6" s="1"/>
  <c r="AG256" i="6" s="1"/>
  <c r="K13" i="6"/>
  <c r="K9" i="6"/>
  <c r="F3184" i="6"/>
  <c r="F389" i="6"/>
  <c r="Q143" i="6"/>
  <c r="R143" i="6" s="1"/>
  <c r="AG143" i="6" s="1"/>
  <c r="F2552" i="6"/>
  <c r="F14" i="6"/>
  <c r="K14" i="6"/>
  <c r="Q169" i="6"/>
  <c r="R169" i="6" s="1"/>
  <c r="AG169" i="6" s="1"/>
  <c r="Q126" i="6"/>
  <c r="Q214" i="6"/>
  <c r="R214" i="6" s="1"/>
  <c r="AG214" i="6" s="1"/>
  <c r="Q202" i="6"/>
  <c r="R202" i="6" s="1"/>
  <c r="AG202" i="6" s="1"/>
  <c r="F1577" i="6"/>
  <c r="Q165" i="6"/>
  <c r="Q127" i="6"/>
  <c r="Q68" i="6"/>
  <c r="Q110" i="6"/>
  <c r="Q279" i="6"/>
  <c r="R279" i="6" s="1"/>
  <c r="AG279" i="6" s="1"/>
  <c r="Q23" i="6"/>
  <c r="Q241" i="6"/>
  <c r="R241" i="6" s="1"/>
  <c r="AG241" i="6" s="1"/>
  <c r="Q203" i="6"/>
  <c r="R203" i="6" s="1"/>
  <c r="AG203" i="6" s="1"/>
  <c r="Q240" i="6"/>
  <c r="R240" i="6" s="1"/>
  <c r="AG240" i="6" s="1"/>
  <c r="Q42" i="6"/>
  <c r="R42" i="6" s="1"/>
  <c r="AG42" i="6" s="1"/>
  <c r="Q205" i="6"/>
  <c r="Q51" i="6"/>
  <c r="R51" i="6" s="1"/>
  <c r="AG51" i="6" s="1"/>
  <c r="F3356" i="6"/>
  <c r="F3508" i="6"/>
  <c r="F1808" i="6"/>
  <c r="Q153" i="6"/>
  <c r="R153" i="6" s="1"/>
  <c r="AG153" i="6" s="1"/>
  <c r="Q94" i="6"/>
  <c r="Q275" i="6"/>
  <c r="Q236" i="6"/>
  <c r="R236" i="6" s="1"/>
  <c r="AG236" i="6" s="1"/>
  <c r="Q198" i="6"/>
  <c r="R198" i="6" s="1"/>
  <c r="AG198" i="6" s="1"/>
  <c r="Q27" i="6"/>
  <c r="Q253" i="6"/>
  <c r="R253" i="6" s="1"/>
  <c r="AG253" i="6" s="1"/>
  <c r="Q90" i="6"/>
  <c r="Q88" i="6"/>
  <c r="R88" i="6" s="1"/>
  <c r="AG88" i="6" s="1"/>
  <c r="Q35" i="6"/>
  <c r="R35" i="6" s="1"/>
  <c r="AG35" i="6" s="1"/>
  <c r="F1567" i="6"/>
  <c r="Q111" i="6"/>
  <c r="R111" i="6" s="1"/>
  <c r="AG111" i="6" s="1"/>
  <c r="Q78" i="6"/>
  <c r="R78" i="6" s="1"/>
  <c r="AG78" i="6" s="1"/>
  <c r="Q66" i="6"/>
  <c r="R66" i="6" s="1"/>
  <c r="AG66" i="6" s="1"/>
  <c r="Q263" i="6"/>
  <c r="R263" i="6" s="1"/>
  <c r="AG263" i="6" s="1"/>
  <c r="Q7" i="6"/>
  <c r="Q225" i="6"/>
  <c r="R225" i="6" s="1"/>
  <c r="AG225" i="6" s="1"/>
  <c r="Q189" i="6"/>
  <c r="R189" i="6" s="1"/>
  <c r="AG189" i="6" s="1"/>
  <c r="Q37" i="6"/>
  <c r="R37" i="6" s="1"/>
  <c r="AG37" i="6" s="1"/>
  <c r="Q184" i="6"/>
  <c r="R184" i="6" s="1"/>
  <c r="AG184" i="6" s="1"/>
  <c r="K5" i="6"/>
  <c r="Q137" i="6"/>
  <c r="R137" i="6" s="1"/>
  <c r="AG137" i="6" s="1"/>
  <c r="Q62" i="6"/>
  <c r="Q259" i="6"/>
  <c r="R259" i="6" s="1"/>
  <c r="AG259" i="6" s="1"/>
  <c r="Q220" i="6"/>
  <c r="R220" i="6" s="1"/>
  <c r="AG220" i="6" s="1"/>
  <c r="Q187" i="6"/>
  <c r="R187" i="6" s="1"/>
  <c r="AG187" i="6" s="1"/>
  <c r="Q229" i="6"/>
  <c r="R229" i="6" s="1"/>
  <c r="AG229" i="6" s="1"/>
  <c r="F3172" i="6"/>
  <c r="Q280" i="6"/>
  <c r="F3245" i="6"/>
  <c r="F3079" i="6"/>
  <c r="F2023" i="6"/>
  <c r="F489" i="6"/>
  <c r="Q292" i="6"/>
  <c r="Q46" i="6"/>
  <c r="Q50" i="6"/>
  <c r="Q247" i="6"/>
  <c r="R247" i="6" s="1"/>
  <c r="AG247" i="6" s="1"/>
  <c r="Q209" i="6"/>
  <c r="Q11" i="6"/>
  <c r="Q208" i="6"/>
  <c r="Q125" i="6"/>
  <c r="Q30" i="6"/>
  <c r="Q204" i="6"/>
  <c r="R204" i="6" s="1"/>
  <c r="AG204" i="6" s="1"/>
  <c r="Q166" i="6"/>
  <c r="Q77" i="6"/>
  <c r="R77" i="6" s="1"/>
  <c r="AG77" i="6" s="1"/>
  <c r="Q99" i="6"/>
  <c r="R99" i="6" s="1"/>
  <c r="AG99" i="6" s="1"/>
  <c r="Q79" i="6"/>
  <c r="R79" i="6" s="1"/>
  <c r="AG79" i="6" s="1"/>
  <c r="Q20" i="6"/>
  <c r="R20" i="6" s="1"/>
  <c r="AG20" i="6" s="1"/>
  <c r="Q14" i="6"/>
  <c r="R14" i="6" s="1"/>
  <c r="AG14" i="6" s="1"/>
  <c r="Q290" i="6"/>
  <c r="R290" i="6" s="1"/>
  <c r="AG290" i="6" s="1"/>
  <c r="Q34" i="6"/>
  <c r="R34" i="6" s="1"/>
  <c r="AG34" i="6" s="1"/>
  <c r="Q231" i="6"/>
  <c r="R231" i="6" s="1"/>
  <c r="AG231" i="6" s="1"/>
  <c r="Q193" i="6"/>
  <c r="R193" i="6" s="1"/>
  <c r="AG193" i="6" s="1"/>
  <c r="Q171" i="6"/>
  <c r="Q192" i="6"/>
  <c r="R192" i="6" s="1"/>
  <c r="AG192" i="6" s="1"/>
  <c r="Q117" i="6"/>
  <c r="R117" i="6" s="1"/>
  <c r="AG117" i="6" s="1"/>
  <c r="Q121" i="6"/>
  <c r="R121" i="6" s="1"/>
  <c r="AG121" i="6" s="1"/>
  <c r="Q243" i="6"/>
  <c r="R243" i="6" s="1"/>
  <c r="AG243" i="6" s="1"/>
  <c r="F3143" i="6"/>
  <c r="F2608" i="6"/>
  <c r="F448" i="6"/>
  <c r="Q105" i="6"/>
  <c r="R105" i="6" s="1"/>
  <c r="AG105" i="6" s="1"/>
  <c r="Q227" i="6"/>
  <c r="R227" i="6" s="1"/>
  <c r="AG227" i="6" s="1"/>
  <c r="Q150" i="6"/>
  <c r="Q237" i="6"/>
  <c r="R237" i="6" s="1"/>
  <c r="AG237" i="6" s="1"/>
  <c r="Q63" i="6"/>
  <c r="Q18" i="6"/>
  <c r="R18" i="6" s="1"/>
  <c r="AG18" i="6" s="1"/>
  <c r="Q215" i="6"/>
  <c r="Q176" i="6"/>
  <c r="R176" i="6" s="1"/>
  <c r="AG176" i="6" s="1"/>
  <c r="Q13" i="6"/>
  <c r="R13" i="6" s="1"/>
  <c r="AG13" i="6" s="1"/>
  <c r="Q58" i="6"/>
  <c r="R58" i="6" s="1"/>
  <c r="AG58" i="6" s="1"/>
  <c r="Q133" i="6"/>
  <c r="F739" i="6"/>
  <c r="Q89" i="6"/>
  <c r="R89" i="6" s="1"/>
  <c r="AG89" i="6" s="1"/>
  <c r="Q211" i="6"/>
  <c r="R211" i="6" s="1"/>
  <c r="AG211" i="6" s="1"/>
  <c r="Q155" i="6"/>
  <c r="R155" i="6" s="1"/>
  <c r="AG155" i="6" s="1"/>
  <c r="Q101" i="6"/>
  <c r="R101" i="6" s="1"/>
  <c r="AG101" i="6" s="1"/>
  <c r="Q277" i="6"/>
  <c r="R277" i="6" s="1"/>
  <c r="AG277" i="6" s="1"/>
  <c r="F3316" i="6"/>
  <c r="Q244" i="6"/>
  <c r="R244" i="6" s="1"/>
  <c r="AG244" i="6" s="1"/>
  <c r="Q302" i="6"/>
  <c r="R302" i="6" s="1"/>
  <c r="AG302" i="6" s="1"/>
  <c r="Q258" i="6"/>
  <c r="Q199" i="6"/>
  <c r="R199" i="6" s="1"/>
  <c r="AG199" i="6" s="1"/>
  <c r="Q161" i="6"/>
  <c r="R161" i="6" s="1"/>
  <c r="AG161" i="6" s="1"/>
  <c r="Q160" i="6"/>
  <c r="R160" i="6" s="1"/>
  <c r="AG160" i="6" s="1"/>
  <c r="Q29" i="6"/>
  <c r="R29" i="6" s="1"/>
  <c r="AG29" i="6" s="1"/>
  <c r="Q282" i="6"/>
  <c r="R282" i="6" s="1"/>
  <c r="AG282" i="6" s="1"/>
  <c r="Q73" i="6"/>
  <c r="R73" i="6" s="1"/>
  <c r="AG73" i="6" s="1"/>
  <c r="Q195" i="6"/>
  <c r="R195" i="6" s="1"/>
  <c r="AG195" i="6" s="1"/>
  <c r="Q156" i="6"/>
  <c r="R156" i="6" s="1"/>
  <c r="AG156" i="6" s="1"/>
  <c r="Q118" i="6"/>
  <c r="R118" i="6" s="1"/>
  <c r="AG118" i="6" s="1"/>
  <c r="Q72" i="6"/>
  <c r="R72" i="6" s="1"/>
  <c r="AG72" i="6" s="1"/>
  <c r="K8" i="6"/>
  <c r="Q120" i="6"/>
  <c r="Q140" i="6"/>
  <c r="Q102" i="6"/>
  <c r="R102" i="6" s="1"/>
  <c r="AG102" i="6" s="1"/>
  <c r="Q144" i="6"/>
  <c r="F1245" i="6"/>
  <c r="Q271" i="6"/>
  <c r="R271" i="6" s="1"/>
  <c r="AG271" i="6" s="1"/>
  <c r="Q15" i="6"/>
  <c r="R15" i="6" s="1"/>
  <c r="AG15" i="6" s="1"/>
  <c r="Q212" i="6"/>
  <c r="R212" i="6" s="1"/>
  <c r="AG212" i="6" s="1"/>
  <c r="Q270" i="6"/>
  <c r="R270" i="6" s="1"/>
  <c r="AG270" i="6" s="1"/>
  <c r="Q226" i="6"/>
  <c r="R226" i="6" s="1"/>
  <c r="AG226" i="6" s="1"/>
  <c r="Q167" i="6"/>
  <c r="R167" i="6" s="1"/>
  <c r="AG167" i="6" s="1"/>
  <c r="Q299" i="6"/>
  <c r="R299" i="6" s="1"/>
  <c r="AG299" i="6" s="1"/>
  <c r="Q186" i="6"/>
  <c r="F1972" i="6"/>
  <c r="Q168" i="6"/>
  <c r="R168" i="6" s="1"/>
  <c r="AG168" i="6" s="1"/>
  <c r="F11" i="6"/>
  <c r="K11" i="6"/>
  <c r="Q297" i="6"/>
  <c r="R297" i="6" s="1"/>
  <c r="AG297" i="6" s="1"/>
  <c r="Q163" i="6"/>
  <c r="R163" i="6" s="1"/>
  <c r="AG163" i="6" s="1"/>
  <c r="Q124" i="6"/>
  <c r="R124" i="6" s="1"/>
  <c r="AG124" i="6" s="1"/>
  <c r="Q86" i="6"/>
  <c r="R86" i="6" s="1"/>
  <c r="AG86" i="6" s="1"/>
  <c r="Q45" i="6"/>
  <c r="Q157" i="6"/>
  <c r="R157" i="6" s="1"/>
  <c r="AG157" i="6" s="1"/>
  <c r="Q40" i="6"/>
  <c r="Q213" i="6"/>
  <c r="R213" i="6" s="1"/>
  <c r="AG213" i="6" s="1"/>
  <c r="F2249" i="6"/>
  <c r="Q255" i="6"/>
  <c r="R255" i="6" s="1"/>
  <c r="AG255" i="6" s="1"/>
  <c r="Q254" i="6"/>
  <c r="R254" i="6" s="1"/>
  <c r="AG254" i="6" s="1"/>
  <c r="Q210" i="6"/>
  <c r="Q151" i="6"/>
  <c r="R151" i="6" s="1"/>
  <c r="AG151" i="6" s="1"/>
  <c r="Q113" i="6"/>
  <c r="R113" i="6" s="1"/>
  <c r="AG113" i="6" s="1"/>
  <c r="Q112" i="6"/>
  <c r="R112" i="6" s="1"/>
  <c r="AG112" i="6" s="1"/>
  <c r="Q93" i="6"/>
  <c r="R93" i="6" s="1"/>
  <c r="AG93" i="6" s="1"/>
  <c r="Q141" i="6"/>
  <c r="R141" i="6" s="1"/>
  <c r="AG141" i="6" s="1"/>
  <c r="Q136" i="6"/>
  <c r="Q21" i="6"/>
  <c r="R21" i="6" s="1"/>
  <c r="AG21" i="6" s="1"/>
  <c r="F10" i="6"/>
  <c r="K10" i="6"/>
  <c r="F2130" i="6"/>
  <c r="Q281" i="6"/>
  <c r="R281" i="6" s="1"/>
  <c r="AG281" i="6" s="1"/>
  <c r="Q25" i="6"/>
  <c r="R25" i="6" s="1"/>
  <c r="AG25" i="6" s="1"/>
  <c r="Q108" i="6"/>
  <c r="R108" i="6" s="1"/>
  <c r="AG108" i="6" s="1"/>
  <c r="Q70" i="6"/>
  <c r="K7" i="6"/>
  <c r="F184" i="6"/>
  <c r="Q19" i="6"/>
  <c r="R19" i="6" s="1"/>
  <c r="AG19" i="6" s="1"/>
  <c r="Q239" i="6"/>
  <c r="R239" i="6" s="1"/>
  <c r="AG239" i="6" s="1"/>
  <c r="Q180" i="6"/>
  <c r="R180" i="6" s="1"/>
  <c r="AG180" i="6" s="1"/>
  <c r="Q238" i="6"/>
  <c r="R238" i="6" s="1"/>
  <c r="AG238" i="6" s="1"/>
  <c r="Q194" i="6"/>
  <c r="R194" i="6" s="1"/>
  <c r="AG194" i="6" s="1"/>
  <c r="Q97" i="6"/>
  <c r="R97" i="6" s="1"/>
  <c r="AG97" i="6" s="1"/>
  <c r="Q96" i="6"/>
  <c r="R96" i="6" s="1"/>
  <c r="AG96" i="6" s="1"/>
  <c r="Q122" i="6"/>
  <c r="R122" i="6" s="1"/>
  <c r="AG122" i="6" s="1"/>
  <c r="K12" i="6"/>
  <c r="Q9" i="6"/>
  <c r="R9" i="6" s="1"/>
  <c r="AG9" i="6" s="1"/>
  <c r="R142" i="6"/>
  <c r="AG142" i="6" s="1"/>
  <c r="Q92" i="6"/>
  <c r="Q54" i="6"/>
  <c r="R54" i="6" s="1"/>
  <c r="AG54" i="6" s="1"/>
  <c r="Q69" i="6"/>
  <c r="R69" i="6" s="1"/>
  <c r="AG69" i="6" s="1"/>
  <c r="Q5" i="6"/>
  <c r="R5" i="6" s="1"/>
  <c r="AG5" i="6" s="1"/>
  <c r="Q164" i="6"/>
  <c r="Q222" i="6"/>
  <c r="R222" i="6" s="1"/>
  <c r="AG222" i="6" s="1"/>
  <c r="Q178" i="6"/>
  <c r="R178" i="6" s="1"/>
  <c r="AG178" i="6" s="1"/>
  <c r="Q119" i="6"/>
  <c r="Q267" i="6"/>
  <c r="Q80" i="6"/>
  <c r="R80" i="6" s="1"/>
  <c r="AG80" i="6" s="1"/>
  <c r="Q26" i="6"/>
  <c r="Q147" i="6"/>
  <c r="F244" i="6"/>
  <c r="Q24" i="6"/>
  <c r="R24" i="6" s="1"/>
  <c r="AG24" i="6" s="1"/>
  <c r="F6" i="6"/>
  <c r="K6" i="6"/>
  <c r="Q293" i="6"/>
  <c r="R293" i="6" s="1"/>
  <c r="AG293" i="6" s="1"/>
  <c r="F102" i="6"/>
  <c r="Q249" i="6"/>
  <c r="R249" i="6" s="1"/>
  <c r="AG249" i="6" s="1"/>
  <c r="Q294" i="6"/>
  <c r="R294" i="6" s="1"/>
  <c r="AG294" i="6" s="1"/>
  <c r="Q91" i="6"/>
  <c r="R91" i="6" s="1"/>
  <c r="AG91" i="6" s="1"/>
  <c r="Q173" i="6"/>
  <c r="R173" i="6" s="1"/>
  <c r="AG173" i="6" s="1"/>
  <c r="Q74" i="6"/>
  <c r="R74" i="6" s="1"/>
  <c r="AG74" i="6" s="1"/>
  <c r="Q148" i="6"/>
  <c r="R148" i="6" s="1"/>
  <c r="AG148" i="6" s="1"/>
  <c r="Q162" i="6"/>
  <c r="R162" i="6" s="1"/>
  <c r="AG162" i="6" s="1"/>
  <c r="Q103" i="6"/>
  <c r="R103" i="6" s="1"/>
  <c r="AG103" i="6" s="1"/>
  <c r="Q64" i="6"/>
  <c r="R64" i="6" s="1"/>
  <c r="AG64" i="6" s="1"/>
  <c r="Q10" i="6"/>
  <c r="R10" i="6" s="1"/>
  <c r="AG10" i="6" s="1"/>
  <c r="Q245" i="6"/>
  <c r="Q248" i="6"/>
  <c r="R248" i="6" s="1"/>
  <c r="AG248" i="6" s="1"/>
  <c r="Q233" i="6"/>
  <c r="R233" i="6" s="1"/>
  <c r="AG233" i="6" s="1"/>
  <c r="Q60" i="6"/>
  <c r="Q278" i="6"/>
  <c r="R278" i="6" s="1"/>
  <c r="AG278" i="6" s="1"/>
  <c r="Q251" i="6"/>
  <c r="R251" i="6" s="1"/>
  <c r="AG251" i="6" s="1"/>
  <c r="Q170" i="6"/>
  <c r="R170" i="6" s="1"/>
  <c r="AG170" i="6" s="1"/>
  <c r="Q83" i="6"/>
  <c r="R83" i="6" s="1"/>
  <c r="AG83" i="6" s="1"/>
  <c r="Q197" i="6"/>
  <c r="R197" i="6" s="1"/>
  <c r="AG197" i="6" s="1"/>
  <c r="F1360" i="6"/>
  <c r="F15" i="6"/>
  <c r="K15" i="6"/>
  <c r="Q132" i="6"/>
  <c r="Q190" i="6"/>
  <c r="R190" i="6" s="1"/>
  <c r="AG190" i="6" s="1"/>
  <c r="Q146" i="6"/>
  <c r="R146" i="6" s="1"/>
  <c r="AG146" i="6" s="1"/>
  <c r="Q87" i="6"/>
  <c r="Q49" i="6"/>
  <c r="R49" i="6" s="1"/>
  <c r="AG49" i="6" s="1"/>
  <c r="Q48" i="6"/>
  <c r="R48" i="6" s="1"/>
  <c r="AG48" i="6" s="1"/>
  <c r="Q106" i="6"/>
  <c r="R106" i="6" s="1"/>
  <c r="AG106" i="6" s="1"/>
  <c r="Q115" i="6"/>
  <c r="R115" i="6" s="1"/>
  <c r="AG115" i="6" s="1"/>
  <c r="F3088" i="6"/>
  <c r="Q207" i="6"/>
  <c r="R207" i="6" s="1"/>
  <c r="AG207" i="6" s="1"/>
  <c r="F2356" i="6"/>
  <c r="Q200" i="6"/>
  <c r="R200" i="6" s="1"/>
  <c r="AG200" i="6" s="1"/>
  <c r="F1744" i="6"/>
  <c r="Q149" i="6"/>
  <c r="R149" i="6" s="1"/>
  <c r="AG149" i="6" s="1"/>
  <c r="Q217" i="6"/>
  <c r="R217" i="6" s="1"/>
  <c r="AG217" i="6" s="1"/>
  <c r="Q300" i="6"/>
  <c r="Q6" i="6"/>
  <c r="R6" i="6" s="1"/>
  <c r="AG6" i="6" s="1"/>
  <c r="F1528" i="6"/>
  <c r="Q131" i="6"/>
  <c r="Q116" i="6"/>
  <c r="R116" i="6" s="1"/>
  <c r="AG116" i="6" s="1"/>
  <c r="Q130" i="6"/>
  <c r="Q71" i="6"/>
  <c r="R71" i="6" s="1"/>
  <c r="AG71" i="6" s="1"/>
  <c r="Q289" i="6"/>
  <c r="R289" i="6" s="1"/>
  <c r="AG289" i="6" s="1"/>
  <c r="Q33" i="6"/>
  <c r="R33" i="6" s="1"/>
  <c r="AG33" i="6" s="1"/>
  <c r="Q288" i="6"/>
  <c r="R288" i="6" s="1"/>
  <c r="AG288" i="6" s="1"/>
  <c r="Q32" i="6"/>
  <c r="R32" i="6" s="1"/>
  <c r="AG32" i="6" s="1"/>
  <c r="Q232" i="6"/>
  <c r="R232" i="6" s="1"/>
  <c r="AG232" i="6" s="1"/>
  <c r="Q201" i="6"/>
  <c r="R201" i="6" s="1"/>
  <c r="AG201" i="6" s="1"/>
  <c r="Q284" i="6"/>
  <c r="R284" i="6" s="1"/>
  <c r="AG284" i="6" s="1"/>
  <c r="Q28" i="6"/>
  <c r="R28" i="6" s="1"/>
  <c r="AG28" i="6" s="1"/>
  <c r="Q246" i="6"/>
  <c r="R246" i="6" s="1"/>
  <c r="AG246" i="6" s="1"/>
  <c r="Q104" i="6"/>
  <c r="R104" i="6" s="1"/>
  <c r="AG104" i="6" s="1"/>
  <c r="Q138" i="6"/>
  <c r="R138" i="6" s="1"/>
  <c r="AG138" i="6" s="1"/>
  <c r="Q159" i="6"/>
  <c r="R159" i="6" s="1"/>
  <c r="AG159" i="6" s="1"/>
  <c r="Q100" i="6"/>
  <c r="Q158" i="6"/>
  <c r="Q114" i="6"/>
  <c r="R114" i="6" s="1"/>
  <c r="AG114" i="6" s="1"/>
  <c r="Q55" i="6"/>
  <c r="R55" i="6" s="1"/>
  <c r="AG55" i="6" s="1"/>
  <c r="Q273" i="6"/>
  <c r="R273" i="6" s="1"/>
  <c r="AG273" i="6" s="1"/>
  <c r="Q17" i="6"/>
  <c r="Q272" i="6"/>
  <c r="R272" i="6" s="1"/>
  <c r="AG272" i="6" s="1"/>
  <c r="Q16" i="6"/>
  <c r="R16" i="6" s="1"/>
  <c r="AG16" i="6" s="1"/>
  <c r="Q109" i="6"/>
  <c r="R109" i="6" s="1"/>
  <c r="AG109" i="6" s="1"/>
  <c r="Q185" i="6"/>
  <c r="R185" i="6" s="1"/>
  <c r="AG185" i="6" s="1"/>
  <c r="Q230" i="6"/>
  <c r="R230" i="6" s="1"/>
  <c r="AG230" i="6" s="1"/>
  <c r="Q219" i="6"/>
  <c r="R219" i="6" s="1"/>
  <c r="AG219" i="6" s="1"/>
  <c r="Q61" i="6"/>
  <c r="R61" i="6" s="1"/>
  <c r="AG61" i="6" s="1"/>
  <c r="Q266" i="6"/>
  <c r="R266" i="6" s="1"/>
  <c r="AG266" i="6" s="1"/>
  <c r="R57" i="6"/>
  <c r="AG57" i="6" s="1"/>
  <c r="R81" i="6"/>
  <c r="AG81" i="6" s="1"/>
  <c r="R221" i="6" l="1"/>
  <c r="AG221" i="6" s="1"/>
  <c r="R172" i="6"/>
  <c r="AG172" i="6" s="1"/>
  <c r="R46" i="6"/>
  <c r="AG46" i="6" s="1"/>
  <c r="R144" i="6"/>
  <c r="AG144" i="6" s="1"/>
  <c r="R224" i="6"/>
  <c r="AG224" i="6" s="1"/>
  <c r="R215" i="6"/>
  <c r="AG215" i="6" s="1"/>
  <c r="R234" i="6"/>
  <c r="AG234" i="6" s="1"/>
  <c r="R275" i="6"/>
  <c r="AG275" i="6" s="1"/>
  <c r="R43" i="6"/>
  <c r="AG43" i="6" s="1"/>
  <c r="R63" i="6"/>
  <c r="AG63" i="6" s="1"/>
  <c r="R292" i="6"/>
  <c r="AG292" i="6" s="1"/>
  <c r="R94" i="6"/>
  <c r="AG94" i="6" s="1"/>
  <c r="R252" i="6"/>
  <c r="AG252" i="6" s="1"/>
  <c r="R268" i="6"/>
  <c r="AG268" i="6" s="1"/>
  <c r="R158" i="6"/>
  <c r="AG158" i="6" s="1"/>
  <c r="R147" i="6"/>
  <c r="AG147" i="6" s="1"/>
  <c r="R216" i="6"/>
  <c r="AG216" i="6" s="1"/>
  <c r="R179" i="6"/>
  <c r="AG179" i="6" s="1"/>
  <c r="R267" i="6"/>
  <c r="AG267" i="6" s="1"/>
  <c r="R276" i="6"/>
  <c r="AG276" i="6" s="1"/>
  <c r="R205" i="6"/>
  <c r="AG205" i="6" s="1"/>
  <c r="R4" i="6"/>
  <c r="AG4" i="6" s="1"/>
  <c r="R68" i="6"/>
  <c r="AG68" i="6" s="1"/>
  <c r="R303" i="6"/>
  <c r="AG303" i="6" s="1"/>
  <c r="R245" i="6"/>
  <c r="AG245" i="6" s="1"/>
  <c r="R258" i="6"/>
  <c r="AG258" i="6" s="1"/>
  <c r="R76" i="6"/>
  <c r="AG76" i="6" s="1"/>
  <c r="R171" i="6"/>
  <c r="AG171" i="6" s="1"/>
  <c r="R36" i="6"/>
  <c r="AG36" i="6" s="1"/>
  <c r="R110" i="6"/>
  <c r="AG110" i="6" s="1"/>
  <c r="R127" i="6"/>
  <c r="AG127" i="6" s="1"/>
  <c r="R22" i="6"/>
  <c r="AG22" i="6" s="1"/>
  <c r="R165" i="6"/>
  <c r="AG165" i="6" s="1"/>
  <c r="R23" i="6"/>
  <c r="AG23" i="6" s="1"/>
  <c r="R52" i="6"/>
  <c r="AG52" i="6" s="1"/>
  <c r="R133" i="6"/>
  <c r="AG133" i="6" s="1"/>
  <c r="R90" i="6"/>
  <c r="AG90" i="6" s="1"/>
  <c r="R166" i="6"/>
  <c r="AG166" i="6" s="1"/>
  <c r="R126" i="6"/>
  <c r="AG126" i="6" s="1"/>
  <c r="R132" i="6"/>
  <c r="AG132" i="6" s="1"/>
  <c r="R95" i="6"/>
  <c r="AG95" i="6" s="1"/>
  <c r="R7" i="6"/>
  <c r="AG7" i="6" s="1"/>
  <c r="R40" i="6"/>
  <c r="AG40" i="6" s="1"/>
  <c r="R131" i="6"/>
  <c r="AG131" i="6" s="1"/>
  <c r="R125" i="6"/>
  <c r="AG125" i="6" s="1"/>
  <c r="R208" i="6"/>
  <c r="AG208" i="6" s="1"/>
  <c r="R206" i="6"/>
  <c r="AG206" i="6" s="1"/>
  <c r="R186" i="6"/>
  <c r="AG186" i="6" s="1"/>
  <c r="R11" i="6"/>
  <c r="AG11" i="6" s="1"/>
  <c r="R209" i="6"/>
  <c r="AG209" i="6" s="1"/>
  <c r="R27" i="6"/>
  <c r="AG27" i="6" s="1"/>
  <c r="R235" i="6"/>
  <c r="AG235" i="6" s="1"/>
  <c r="R119" i="6"/>
  <c r="AG119" i="6" s="1"/>
  <c r="R136" i="6"/>
  <c r="AG136" i="6" s="1"/>
  <c r="R140" i="6"/>
  <c r="AG140" i="6" s="1"/>
  <c r="R120" i="6"/>
  <c r="AG120" i="6" s="1"/>
  <c r="R164" i="6"/>
  <c r="AG164" i="6" s="1"/>
  <c r="R44" i="6"/>
  <c r="AG44" i="6" s="1"/>
  <c r="R67" i="6"/>
  <c r="AG67" i="6" s="1"/>
  <c r="R38" i="6"/>
  <c r="AG38" i="6" s="1"/>
  <c r="R107" i="6"/>
  <c r="AG107" i="6" s="1"/>
  <c r="R62" i="6"/>
  <c r="AG62" i="6" s="1"/>
  <c r="R84" i="6"/>
  <c r="AG84" i="6" s="1"/>
  <c r="R92" i="6"/>
  <c r="AG92" i="6" s="1"/>
  <c r="R60" i="6"/>
  <c r="AG60" i="6" s="1"/>
  <c r="R45" i="6"/>
  <c r="AG45" i="6" s="1"/>
  <c r="R17" i="6"/>
  <c r="AG17" i="6" s="1"/>
  <c r="R70" i="6"/>
  <c r="AG70" i="6" s="1"/>
  <c r="R87" i="6"/>
  <c r="AG87" i="6" s="1"/>
  <c r="R123" i="6"/>
  <c r="AG123" i="6" s="1"/>
  <c r="R56" i="6"/>
  <c r="AG56" i="6" s="1"/>
  <c r="R26" i="6"/>
  <c r="AG26" i="6" s="1"/>
  <c r="R98" i="6"/>
  <c r="AG98" i="6" s="1"/>
  <c r="R82" i="6"/>
  <c r="AG82" i="6" s="1"/>
  <c r="L4" i="6"/>
  <c r="R130" i="6"/>
  <c r="AG130" i="6" s="1"/>
  <c r="R150" i="6"/>
  <c r="AG150" i="6" s="1"/>
  <c r="R280" i="6"/>
  <c r="AG280" i="6" s="1"/>
  <c r="R250" i="6"/>
  <c r="AG250" i="6" s="1"/>
  <c r="R30" i="6"/>
  <c r="AG30" i="6" s="1"/>
  <c r="L6" i="6"/>
  <c r="R300" i="6"/>
  <c r="AG300" i="6" s="1"/>
  <c r="L14" i="6"/>
  <c r="R100" i="6"/>
  <c r="AG100" i="6" s="1"/>
  <c r="R75" i="6"/>
  <c r="AG75" i="6" s="1"/>
  <c r="R50" i="6"/>
  <c r="AG50" i="6" s="1"/>
  <c r="AC11" i="6"/>
  <c r="L29" i="7" s="1" a="1"/>
  <c r="L29" i="7" s="1"/>
  <c r="AD11" i="6"/>
  <c r="O29" i="7" s="1" a="1"/>
  <c r="O29" i="7" s="1"/>
  <c r="AC8" i="6"/>
  <c r="L26" i="7" s="1" a="1"/>
  <c r="L26" i="7" s="1"/>
  <c r="AD8" i="6"/>
  <c r="O26" i="7" s="1" a="1"/>
  <c r="O26" i="7" s="1"/>
  <c r="AB12" i="6"/>
  <c r="K30" i="7" s="1" a="1"/>
  <c r="K30" i="7" s="1"/>
  <c r="AB5" i="6"/>
  <c r="K23" i="7" s="1" a="1"/>
  <c r="K23" i="7" s="1"/>
  <c r="AC12" i="6"/>
  <c r="L30" i="7" s="1" a="1"/>
  <c r="L30" i="7" s="1"/>
  <c r="AC5" i="6"/>
  <c r="L23" i="7" s="1" a="1"/>
  <c r="L23" i="7" s="1"/>
  <c r="AD12" i="6"/>
  <c r="O30" i="7" s="1" a="1"/>
  <c r="O30" i="7" s="1"/>
  <c r="AD5" i="6"/>
  <c r="O23" i="7" s="1" a="1"/>
  <c r="O23" i="7" s="1"/>
  <c r="AB9" i="6"/>
  <c r="K27" i="7" s="1" a="1"/>
  <c r="K27" i="7" s="1"/>
  <c r="AC9" i="6"/>
  <c r="L27" i="7" s="1" a="1"/>
  <c r="L27" i="7" s="1"/>
  <c r="AD9" i="6"/>
  <c r="O27" i="7" s="1" a="1"/>
  <c r="O27" i="7" s="1"/>
  <c r="AB13" i="6"/>
  <c r="K31" i="7" s="1" a="1"/>
  <c r="K31" i="7" s="1"/>
  <c r="AE6" i="6"/>
  <c r="P24" i="7" s="1" a="1"/>
  <c r="P24" i="7" s="1"/>
  <c r="AB6" i="6"/>
  <c r="K24" i="7" s="1" a="1"/>
  <c r="K24" i="7" s="1"/>
  <c r="AE7" i="6"/>
  <c r="P25" i="7" s="1" a="1"/>
  <c r="P25" i="7" s="1"/>
  <c r="AC13" i="6"/>
  <c r="L31" i="7" s="1" a="1"/>
  <c r="L31" i="7" s="1"/>
  <c r="AE8" i="6"/>
  <c r="P26" i="7" s="1" a="1"/>
  <c r="P26" i="7" s="1"/>
  <c r="AC6" i="6"/>
  <c r="L24" i="7" s="1" a="1"/>
  <c r="L24" i="7" s="1"/>
  <c r="AB8" i="6"/>
  <c r="K26" i="7" s="1" a="1"/>
  <c r="K26" i="7" s="1"/>
  <c r="AD13" i="6"/>
  <c r="O31" i="7" s="1" a="1"/>
  <c r="O31" i="7" s="1"/>
  <c r="AE9" i="6"/>
  <c r="P27" i="7" s="1" a="1"/>
  <c r="P27" i="7" s="1"/>
  <c r="AD10" i="6"/>
  <c r="O28" i="7" s="1" a="1"/>
  <c r="O28" i="7" s="1"/>
  <c r="AC10" i="6"/>
  <c r="L28" i="7" s="1" a="1"/>
  <c r="L28" i="7" s="1"/>
  <c r="AE11" i="6"/>
  <c r="P29" i="7" s="1" a="1"/>
  <c r="P29" i="7" s="1"/>
  <c r="AB4" i="6"/>
  <c r="K22" i="7" s="1" a="1"/>
  <c r="K22" i="7" s="1"/>
  <c r="AE12" i="6"/>
  <c r="P30" i="7" s="1" a="1"/>
  <c r="P30" i="7" s="1"/>
  <c r="AE13" i="6"/>
  <c r="P31" i="7" s="1" a="1"/>
  <c r="P31" i="7" s="1"/>
  <c r="AB11" i="6"/>
  <c r="K29" i="7" s="1" a="1"/>
  <c r="K29" i="7" s="1"/>
  <c r="AD6" i="6"/>
  <c r="O24" i="7" s="1" a="1"/>
  <c r="O24" i="7" s="1"/>
  <c r="AD4" i="6"/>
  <c r="O22" i="7" s="1" a="1"/>
  <c r="O22" i="7" s="1"/>
  <c r="AE5" i="6"/>
  <c r="P23" i="7" s="1" a="1"/>
  <c r="P23" i="7" s="1"/>
  <c r="AD7" i="6"/>
  <c r="O25" i="7" s="1" a="1"/>
  <c r="O25" i="7" s="1"/>
  <c r="AB10" i="6"/>
  <c r="K28" i="7" s="1" a="1"/>
  <c r="K28" i="7" s="1"/>
  <c r="AB7" i="6"/>
  <c r="K25" i="7" s="1" a="1"/>
  <c r="K25" i="7" s="1"/>
  <c r="AC7" i="6"/>
  <c r="L25" i="7" s="1" a="1"/>
  <c r="L25" i="7" s="1"/>
  <c r="AE4" i="6"/>
  <c r="P22" i="7" s="1" a="1"/>
  <c r="P22" i="7" s="1"/>
  <c r="AC4" i="6"/>
  <c r="L22" i="7" s="1" a="1"/>
  <c r="L22" i="7" s="1"/>
  <c r="AE10" i="6"/>
  <c r="P28" i="7" s="1" a="1"/>
  <c r="P28" i="7" s="1"/>
  <c r="L12" i="6"/>
  <c r="L11" i="6"/>
  <c r="L8" i="6"/>
  <c r="R210" i="6"/>
  <c r="AG210" i="6" s="1"/>
  <c r="L5" i="6"/>
  <c r="L15" i="6"/>
  <c r="L13" i="6"/>
  <c r="L9" i="6"/>
  <c r="L10" i="6"/>
  <c r="L7" i="6"/>
  <c r="T270" i="6" l="1"/>
  <c r="T79" i="6"/>
  <c r="T244" i="6"/>
  <c r="T96" i="6"/>
  <c r="T225" i="6"/>
  <c r="T145" i="6"/>
  <c r="T26" i="6"/>
  <c r="T302" i="6"/>
  <c r="T258" i="6"/>
  <c r="T160" i="6"/>
  <c r="T124" i="6"/>
  <c r="T205" i="6"/>
  <c r="T239" i="6"/>
  <c r="T209" i="6"/>
  <c r="T12" i="6"/>
  <c r="T44" i="6"/>
  <c r="T17" i="6"/>
  <c r="T298" i="6"/>
  <c r="T57" i="6"/>
  <c r="T22" i="6"/>
  <c r="T259" i="6"/>
  <c r="T149" i="6"/>
  <c r="T101" i="6"/>
  <c r="T7" i="6"/>
  <c r="T267" i="6"/>
  <c r="T60" i="6"/>
  <c r="T299" i="6"/>
  <c r="T147" i="6"/>
  <c r="T51" i="6"/>
  <c r="T192" i="6"/>
  <c r="T253" i="6"/>
  <c r="T187" i="6"/>
  <c r="T72" i="6"/>
  <c r="T276" i="6"/>
  <c r="T34" i="6"/>
  <c r="T195" i="6"/>
  <c r="T215" i="6"/>
  <c r="T63" i="6"/>
  <c r="T292" i="6"/>
  <c r="T213" i="6"/>
  <c r="T123" i="6"/>
  <c r="T281" i="6"/>
  <c r="T226" i="6"/>
  <c r="T168" i="6"/>
  <c r="T263" i="6"/>
  <c r="T135" i="6"/>
  <c r="T140" i="6"/>
  <c r="T184" i="6"/>
  <c r="T78" i="6"/>
  <c r="T143" i="6"/>
  <c r="T131" i="6"/>
  <c r="T232" i="6"/>
  <c r="T8" i="6"/>
  <c r="T32" i="6"/>
  <c r="T118" i="6"/>
  <c r="T167" i="6"/>
  <c r="T290" i="6"/>
  <c r="T159" i="6"/>
  <c r="T25" i="6"/>
  <c r="T93" i="6"/>
  <c r="T287" i="6"/>
  <c r="T294" i="6"/>
  <c r="T111" i="6"/>
  <c r="T112" i="6"/>
  <c r="T33" i="6"/>
  <c r="T49" i="6"/>
  <c r="T42" i="6"/>
  <c r="T128" i="6"/>
  <c r="T199" i="6"/>
  <c r="T139" i="6"/>
  <c r="T265" i="6"/>
  <c r="T181" i="6"/>
  <c r="T125" i="6"/>
  <c r="T220" i="6"/>
  <c r="T206" i="6"/>
  <c r="T214" i="6"/>
  <c r="T52" i="6"/>
  <c r="T152" i="6"/>
  <c r="T264" i="6"/>
  <c r="T27" i="6"/>
  <c r="T16" i="6"/>
  <c r="T193" i="6"/>
  <c r="T86" i="6"/>
  <c r="T150" i="6"/>
  <c r="T216" i="6"/>
  <c r="T132" i="6"/>
  <c r="T293" i="6"/>
  <c r="T144" i="6"/>
  <c r="T69" i="6"/>
  <c r="T241" i="6"/>
  <c r="T155" i="6"/>
  <c r="T14" i="6"/>
  <c r="T242" i="6"/>
  <c r="T177" i="6"/>
  <c r="T76" i="6"/>
  <c r="T134" i="6"/>
  <c r="T282" i="6"/>
  <c r="T87" i="6"/>
  <c r="T221" i="6"/>
  <c r="T166" i="6"/>
  <c r="T40" i="6"/>
  <c r="T297" i="6"/>
  <c r="T30" i="6"/>
  <c r="T171" i="6"/>
  <c r="T102" i="6"/>
  <c r="T71" i="6"/>
  <c r="T100" i="6"/>
  <c r="T173" i="6"/>
  <c r="T4" i="6"/>
  <c r="T272" i="6"/>
  <c r="T202" i="6"/>
  <c r="T67" i="6"/>
  <c r="T163" i="6"/>
  <c r="T120" i="6"/>
  <c r="T194" i="6"/>
  <c r="T261" i="6"/>
  <c r="T211" i="6"/>
  <c r="T137" i="6"/>
  <c r="T161" i="6"/>
  <c r="T285" i="6"/>
  <c r="T13" i="6"/>
  <c r="T180" i="6"/>
  <c r="T9" i="6"/>
  <c r="T148" i="6"/>
  <c r="T136" i="6"/>
  <c r="T268" i="6"/>
  <c r="T273" i="6"/>
  <c r="T277" i="6"/>
  <c r="T109" i="6"/>
  <c r="T262" i="6"/>
  <c r="T5" i="6"/>
  <c r="T84" i="6"/>
  <c r="T222" i="6"/>
  <c r="T85" i="6"/>
  <c r="T186" i="6"/>
  <c r="T283" i="6"/>
  <c r="T183" i="6"/>
  <c r="T133" i="6"/>
  <c r="T113" i="6"/>
  <c r="T37" i="6"/>
  <c r="T169" i="6"/>
  <c r="T66" i="6"/>
  <c r="T271" i="6"/>
  <c r="T257" i="6"/>
  <c r="T110" i="6"/>
  <c r="T129" i="6"/>
  <c r="T212" i="6"/>
  <c r="T95" i="6"/>
  <c r="T127" i="6"/>
  <c r="T82" i="6"/>
  <c r="T61" i="6"/>
  <c r="T165" i="6"/>
  <c r="T11" i="6"/>
  <c r="T146" i="6"/>
  <c r="T256" i="6"/>
  <c r="T229" i="6"/>
  <c r="T185" i="6"/>
  <c r="T104" i="6"/>
  <c r="T21" i="6"/>
  <c r="T117" i="6"/>
  <c r="T198" i="6"/>
  <c r="T138" i="6"/>
  <c r="T164" i="6"/>
  <c r="T291" i="6"/>
  <c r="T280" i="6"/>
  <c r="T141" i="6"/>
  <c r="T106" i="6"/>
  <c r="T121" i="6"/>
  <c r="T70" i="6"/>
  <c r="T300" i="6"/>
  <c r="T224" i="6"/>
  <c r="T80" i="6"/>
  <c r="T204" i="6"/>
  <c r="T303" i="6"/>
  <c r="T83" i="6"/>
  <c r="T38" i="6"/>
  <c r="T200" i="6"/>
  <c r="T35" i="6"/>
  <c r="T252" i="6"/>
  <c r="T295" i="6"/>
  <c r="T59" i="6"/>
  <c r="T243" i="6"/>
  <c r="T142" i="6"/>
  <c r="T175" i="6"/>
  <c r="T99" i="6"/>
  <c r="T119" i="6"/>
  <c r="T203" i="6"/>
  <c r="T73" i="6"/>
  <c r="T24" i="6"/>
  <c r="T170" i="6"/>
  <c r="T190" i="6"/>
  <c r="T77" i="6"/>
  <c r="T97" i="6"/>
  <c r="T36" i="6"/>
  <c r="T176" i="6"/>
  <c r="T189" i="6"/>
  <c r="T254" i="6"/>
  <c r="T238" i="6"/>
  <c r="T227" i="6"/>
  <c r="T208" i="6"/>
  <c r="T201" i="6"/>
  <c r="T296" i="6"/>
  <c r="T266" i="6"/>
  <c r="T28" i="6"/>
  <c r="T88" i="6"/>
  <c r="T275" i="6"/>
  <c r="T53" i="6"/>
  <c r="T92" i="6"/>
  <c r="T284" i="6"/>
  <c r="T228" i="6"/>
  <c r="T56" i="6"/>
  <c r="T29" i="6"/>
  <c r="T255" i="6"/>
  <c r="T234" i="6"/>
  <c r="T31" i="6"/>
  <c r="T126" i="6"/>
  <c r="T179" i="6"/>
  <c r="T157" i="6"/>
  <c r="T122" i="6"/>
  <c r="T219" i="6"/>
  <c r="T217" i="6"/>
  <c r="T269" i="6"/>
  <c r="T231" i="6"/>
  <c r="T240" i="6"/>
  <c r="T116" i="6"/>
  <c r="T153" i="6"/>
  <c r="T235" i="6"/>
  <c r="T250" i="6"/>
  <c r="T130" i="6"/>
  <c r="T23" i="6"/>
  <c r="T218" i="6"/>
  <c r="T15" i="6"/>
  <c r="T81" i="6"/>
  <c r="T233" i="6"/>
  <c r="T196" i="6"/>
  <c r="T191" i="6"/>
  <c r="T278" i="6"/>
  <c r="T54" i="6"/>
  <c r="T301" i="6"/>
  <c r="T197" i="6"/>
  <c r="T260" i="6"/>
  <c r="T108" i="6"/>
  <c r="T247" i="6"/>
  <c r="T58" i="6"/>
  <c r="T55" i="6"/>
  <c r="T43" i="6"/>
  <c r="T274" i="6"/>
  <c r="T98" i="6"/>
  <c r="T65" i="6"/>
  <c r="T251" i="6"/>
  <c r="T249" i="6"/>
  <c r="T18" i="6"/>
  <c r="T68" i="6"/>
  <c r="T188" i="6"/>
  <c r="T47" i="6"/>
  <c r="T107" i="6"/>
  <c r="T151" i="6"/>
  <c r="T64" i="6"/>
  <c r="T182" i="6"/>
  <c r="T245" i="6"/>
  <c r="T41" i="6"/>
  <c r="T20" i="6"/>
  <c r="T156" i="6"/>
  <c r="T91" i="6"/>
  <c r="T74" i="6"/>
  <c r="T39" i="6"/>
  <c r="T6" i="6"/>
  <c r="T19" i="6"/>
  <c r="T103" i="6"/>
  <c r="T62" i="6"/>
  <c r="T286" i="6"/>
  <c r="T115" i="6"/>
  <c r="T89" i="6"/>
  <c r="T288" i="6"/>
  <c r="T279" i="6"/>
  <c r="T94" i="6"/>
  <c r="T46" i="6"/>
  <c r="T230" i="6"/>
  <c r="T10" i="6"/>
  <c r="T154" i="6"/>
  <c r="T105" i="6"/>
  <c r="T90" i="6"/>
  <c r="T75" i="6"/>
  <c r="T172" i="6"/>
  <c r="T114" i="6"/>
  <c r="T223" i="6"/>
  <c r="T50" i="6"/>
  <c r="T248" i="6"/>
  <c r="T162" i="6"/>
  <c r="T174" i="6"/>
  <c r="T207" i="6"/>
  <c r="T236" i="6"/>
  <c r="T45" i="6"/>
  <c r="T48" i="6"/>
  <c r="T246" i="6"/>
  <c r="T289" i="6"/>
  <c r="T237" i="6"/>
  <c r="T178" i="6"/>
  <c r="T158" i="6"/>
  <c r="T210" i="6"/>
  <c r="Z8" i="6" l="1"/>
  <c r="G26" i="7" s="1" a="1"/>
  <c r="G26" i="7" s="1"/>
  <c r="AA8" i="6"/>
  <c r="H26" i="7" s="1" a="1"/>
  <c r="H26" i="7" s="1"/>
  <c r="AA11" i="6"/>
  <c r="H29" i="7" s="1" a="1"/>
  <c r="H29" i="7" s="1"/>
  <c r="Z11" i="6"/>
  <c r="G29" i="7" s="1" a="1"/>
  <c r="G29" i="7" s="1"/>
  <c r="Z7" i="6"/>
  <c r="G25" i="7" s="1" a="1"/>
  <c r="G25" i="7" s="1"/>
  <c r="X7" i="6"/>
  <c r="C25" i="7" s="1" a="1"/>
  <c r="C25" i="7" s="1"/>
  <c r="X10" i="6"/>
  <c r="C28" i="7" s="1" a="1"/>
  <c r="C28" i="7" s="1"/>
  <c r="Z9" i="6"/>
  <c r="G27" i="7" s="1" a="1"/>
  <c r="G27" i="7" s="1"/>
  <c r="Y10" i="6"/>
  <c r="D28" i="7" s="1" a="1"/>
  <c r="D28" i="7" s="1"/>
  <c r="X4" i="6"/>
  <c r="C22" i="7" s="1" a="1"/>
  <c r="C22" i="7" s="1"/>
  <c r="AA13" i="6"/>
  <c r="H31" i="7" s="1" a="1"/>
  <c r="H31" i="7" s="1"/>
  <c r="AA9" i="6"/>
  <c r="H27" i="7" s="1" a="1"/>
  <c r="H27" i="7" s="1"/>
  <c r="Z13" i="6"/>
  <c r="G31" i="7" s="1" a="1"/>
  <c r="G31" i="7" s="1"/>
  <c r="Y4" i="6"/>
  <c r="D22" i="7" s="1" a="1"/>
  <c r="D22" i="7" s="1"/>
  <c r="AA7" i="6"/>
  <c r="H25" i="7" s="1" a="1"/>
  <c r="H25" i="7" s="1"/>
  <c r="Y7" i="6"/>
  <c r="D25" i="7" s="1" a="1"/>
  <c r="D25" i="7" s="1"/>
  <c r="X5" i="6"/>
  <c r="C23" i="7" s="1" a="1"/>
  <c r="C23" i="7" s="1"/>
  <c r="Y5" i="6"/>
  <c r="D23" i="7" s="1" a="1"/>
  <c r="D23" i="7" s="1"/>
  <c r="Y13" i="6"/>
  <c r="D31" i="7" s="1" a="1"/>
  <c r="D31" i="7" s="1"/>
  <c r="Z4" i="6"/>
  <c r="G22" i="7" s="1" a="1"/>
  <c r="G22" i="7" s="1"/>
  <c r="X6" i="6"/>
  <c r="C24" i="7" s="1" a="1"/>
  <c r="C24" i="7" s="1"/>
  <c r="AA6" i="6"/>
  <c r="H24" i="7" s="1" a="1"/>
  <c r="H24" i="7" s="1"/>
  <c r="Y11" i="6"/>
  <c r="D29" i="7" s="1" a="1"/>
  <c r="D29" i="7" s="1"/>
  <c r="AA4" i="6"/>
  <c r="H22" i="7" s="1" a="1"/>
  <c r="H22" i="7" s="1"/>
  <c r="AA12" i="6"/>
  <c r="H30" i="7" s="1" a="1"/>
  <c r="H30" i="7" s="1"/>
  <c r="X12" i="6"/>
  <c r="C30" i="7" s="1" a="1"/>
  <c r="C30" i="7" s="1"/>
  <c r="X11" i="6"/>
  <c r="C29" i="7" s="1" a="1"/>
  <c r="C29" i="7" s="1"/>
  <c r="AA5" i="6"/>
  <c r="H23" i="7" s="1" a="1"/>
  <c r="H23" i="7" s="1"/>
  <c r="Y9" i="6"/>
  <c r="D27" i="7" s="1" a="1"/>
  <c r="D27" i="7" s="1"/>
  <c r="X9" i="6"/>
  <c r="C27" i="7" s="1" a="1"/>
  <c r="C27" i="7" s="1"/>
  <c r="AA10" i="6"/>
  <c r="H28" i="7" s="1" a="1"/>
  <c r="H28" i="7" s="1"/>
  <c r="Z12" i="6"/>
  <c r="G30" i="7" s="1" a="1"/>
  <c r="G30" i="7" s="1"/>
  <c r="Z5" i="6"/>
  <c r="G23" i="7" s="1" a="1"/>
  <c r="G23" i="7" s="1"/>
  <c r="Z6" i="6"/>
  <c r="G24" i="7" s="1" a="1"/>
  <c r="G24" i="7" s="1"/>
  <c r="Y12" i="6"/>
  <c r="D30" i="7" s="1" a="1"/>
  <c r="D30" i="7" s="1"/>
  <c r="Y8" i="6"/>
  <c r="D26" i="7" s="1" a="1"/>
  <c r="D26" i="7" s="1"/>
  <c r="Z10" i="6"/>
  <c r="G28" i="7" s="1" a="1"/>
  <c r="G28" i="7" s="1"/>
  <c r="X13" i="6"/>
  <c r="C31" i="7" s="1" a="1"/>
  <c r="C31" i="7" s="1"/>
  <c r="Y6" i="6"/>
  <c r="D24" i="7" s="1" a="1"/>
  <c r="D24" i="7" s="1"/>
  <c r="X8" i="6"/>
  <c r="C26" i="7" s="1" a="1"/>
  <c r="C26"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<sst xmlns="http://schemas.openxmlformats.org/spreadsheetml/2006/main" count="16082" uniqueCount="728">
  <si>
    <t>Big Bear Vacations — Reference Data</t>
  </si>
  <si>
    <t>Dummy/sample data. Fiscal year runs April - March. These tables exist so your reports can XLOOKUP/INDEX-MATCH rates and cost assumptions by bedroom count or month instead of hardcoding them.</t>
  </si>
  <si>
    <t>Airbnb Host-Only Service Fee (%)</t>
  </si>
  <si>
    <t>Cleaning Fee &amp; Housekeeping Cost by Bedroom Count</t>
  </si>
  <si>
    <t>Bedrooms</t>
  </si>
  <si>
    <t>Guest Cleaning Fee ($/turnover)</t>
  </si>
  <si>
    <t>Housekeeping Cost ($/turnover)</t>
  </si>
  <si>
    <t>Fixed Monthly Cost by Bedroom Count (mortgage/lease, insurance, mgmt overhead, snow removal)</t>
  </si>
  <si>
    <t>Mortgage/Lease Payment ($/mo)</t>
  </si>
  <si>
    <t>Insurance &amp; Property Tax ($/mo)</t>
  </si>
  <si>
    <t>Management &amp; Software Overhead ($/mo)</t>
  </si>
  <si>
    <t>Snow Removal &amp; Winter Prep ($/mo, Nov-Mar)</t>
  </si>
  <si>
    <t>Note: Mortgage/Insurance/Overhead are scaled down from a standard-lease baseline; the gap is</t>
  </si>
  <si>
    <t>made up by 'Seasonal Operations &amp; Marketing' on the Expenses tab, which flexes month to month</t>
  </si>
  <si>
    <t>(promo spend and staffing during slow months, distribution/OTA costs during high-turnover months).</t>
  </si>
  <si>
    <t>Monthly Seasonality Table — Fiscal Year runs April through March (Dec-Mar snow/holiday peak; Apr-Nov are budgeted losses, none exceeding $300k)</t>
  </si>
  <si>
    <t>FY Month #</t>
  </si>
  <si>
    <t>Month</t>
  </si>
  <si>
    <t>Days in Month</t>
  </si>
  <si>
    <t>Occupancy Baseline %</t>
  </si>
  <si>
    <t>Rate Multiplier</t>
  </si>
  <si>
    <t>Avg Length of Stay (nights)</t>
  </si>
  <si>
    <t>Heating Factor</t>
  </si>
  <si>
    <t>Has Major Holiday</t>
  </si>
  <si>
    <t>Apr</t>
  </si>
  <si>
    <t>No</t>
  </si>
  <si>
    <t>May</t>
  </si>
  <si>
    <t>Yes</t>
  </si>
  <si>
    <t>Jun</t>
  </si>
  <si>
    <t>Jul</t>
  </si>
  <si>
    <t>Aug</t>
  </si>
  <si>
    <t>Sep</t>
  </si>
  <si>
    <t>Oct</t>
  </si>
  <si>
    <t>Nov</t>
  </si>
  <si>
    <t>Dec</t>
  </si>
  <si>
    <t>Jan</t>
  </si>
  <si>
    <t>Feb</t>
  </si>
  <si>
    <t>Mar</t>
  </si>
  <si>
    <t>Property Master List</t>
  </si>
  <si>
    <t>Blue cells are sample portfolio data — 300 properties, max occupancy capped at 16 guests (Big Bear's local max). Unchanged from the prior version.</t>
  </si>
  <si>
    <t>Property ID</t>
  </si>
  <si>
    <t>Property Name</t>
  </si>
  <si>
    <t>Neighborhood</t>
  </si>
  <si>
    <t>Property Type</t>
  </si>
  <si>
    <t>Max Guests</t>
  </si>
  <si>
    <t>Base Nightly Rate</t>
  </si>
  <si>
    <t>P0001</t>
  </si>
  <si>
    <t>Snowline Hideaway</t>
  </si>
  <si>
    <t>Baldwin Lake</t>
  </si>
  <si>
    <t>Lodge</t>
  </si>
  <si>
    <t>P0002</t>
  </si>
  <si>
    <t>Meadow Lodge</t>
  </si>
  <si>
    <t>Sugarloaf</t>
  </si>
  <si>
    <t>Cabin</t>
  </si>
  <si>
    <t>P0003</t>
  </si>
  <si>
    <t>Alpine Perch</t>
  </si>
  <si>
    <t>P0004</t>
  </si>
  <si>
    <t>Lakeview Villa</t>
  </si>
  <si>
    <t>Eagle Point</t>
  </si>
  <si>
    <t>P0005</t>
  </si>
  <si>
    <t>Evergreen Lodge</t>
  </si>
  <si>
    <t>Fawnskin</t>
  </si>
  <si>
    <t>P0006</t>
  </si>
  <si>
    <t>Granite Landing</t>
  </si>
  <si>
    <t>Gold Mountain</t>
  </si>
  <si>
    <t>P0007</t>
  </si>
  <si>
    <t>Bearpaw Lodge</t>
  </si>
  <si>
    <t>Condo</t>
  </si>
  <si>
    <t>P0008</t>
  </si>
  <si>
    <t>Alpine Overlook</t>
  </si>
  <si>
    <t>Erwin Lake</t>
  </si>
  <si>
    <t>P0009</t>
  </si>
  <si>
    <t>Ridge Cabin</t>
  </si>
  <si>
    <t>P0010</t>
  </si>
  <si>
    <t>Aspen Cabin</t>
  </si>
  <si>
    <t>Fox Farm</t>
  </si>
  <si>
    <t>P0011</t>
  </si>
  <si>
    <t>Frost Overlook</t>
  </si>
  <si>
    <t>Big Bear City</t>
  </si>
  <si>
    <t>Chalet</t>
  </si>
  <si>
    <t>P0012</t>
  </si>
  <si>
    <t>Cedar Den</t>
  </si>
  <si>
    <t>P0013</t>
  </si>
  <si>
    <t>Lakeview Nest</t>
  </si>
  <si>
    <t>Boulder Bay</t>
  </si>
  <si>
    <t>P0014</t>
  </si>
  <si>
    <t>Whispering Den</t>
  </si>
  <si>
    <t>P0015</t>
  </si>
  <si>
    <t>Evergreen Refuge</t>
  </si>
  <si>
    <t>P0016</t>
  </si>
  <si>
    <t>Cedar Nest</t>
  </si>
  <si>
    <t>P0017</t>
  </si>
  <si>
    <t>Cedar Perch</t>
  </si>
  <si>
    <t>P0018</t>
  </si>
  <si>
    <t>Juniper Hideaway</t>
  </si>
  <si>
    <t>P0019</t>
  </si>
  <si>
    <t>Mountain Overlook</t>
  </si>
  <si>
    <t>P0020</t>
  </si>
  <si>
    <t>Timber Perch</t>
  </si>
  <si>
    <t>P0021</t>
  </si>
  <si>
    <t>Lakeview Den</t>
  </si>
  <si>
    <t>P0022</t>
  </si>
  <si>
    <t>Mountain Perch</t>
  </si>
  <si>
    <t>Moonridge</t>
  </si>
  <si>
    <t>A-Frame</t>
  </si>
  <si>
    <t>P0023</t>
  </si>
  <si>
    <t>Cinder Haven</t>
  </si>
  <si>
    <t>P0024</t>
  </si>
  <si>
    <t>Evergreen Escape</t>
  </si>
  <si>
    <t>P0025</t>
  </si>
  <si>
    <t>Forest Chalet</t>
  </si>
  <si>
    <t>P0026</t>
  </si>
  <si>
    <t>Frost Cabin</t>
  </si>
  <si>
    <t>P0027</t>
  </si>
  <si>
    <t>Highland Escape</t>
  </si>
  <si>
    <t>P0028</t>
  </si>
  <si>
    <t>Boulder Perch</t>
  </si>
  <si>
    <t>P0029</t>
  </si>
  <si>
    <t>Ridge House</t>
  </si>
  <si>
    <t>P0030</t>
  </si>
  <si>
    <t>Trailside Den</t>
  </si>
  <si>
    <t>P0031</t>
  </si>
  <si>
    <t>Granite Manor</t>
  </si>
  <si>
    <t>P0032</t>
  </si>
  <si>
    <t>Forest Getaway</t>
  </si>
  <si>
    <t>P0033</t>
  </si>
  <si>
    <t>Aspen Haven</t>
  </si>
  <si>
    <t>P0034</t>
  </si>
  <si>
    <t>Silver Nest</t>
  </si>
  <si>
    <t>P0035</t>
  </si>
  <si>
    <t>Alpine Den</t>
  </si>
  <si>
    <t>P0036</t>
  </si>
  <si>
    <t>Mountain Landing</t>
  </si>
  <si>
    <t>P0037</t>
  </si>
  <si>
    <t>Boulder House</t>
  </si>
  <si>
    <t>P0038</t>
  </si>
  <si>
    <t>Starlight Manor</t>
  </si>
  <si>
    <t>P0039</t>
  </si>
  <si>
    <t>Mountain Point</t>
  </si>
  <si>
    <t>P0040</t>
  </si>
  <si>
    <t>Alpine Chalet</t>
  </si>
  <si>
    <t>P0041</t>
  </si>
  <si>
    <t>Sierra Overlook</t>
  </si>
  <si>
    <t>P0042</t>
  </si>
  <si>
    <t>Summit House</t>
  </si>
  <si>
    <t>P0043</t>
  </si>
  <si>
    <t>Timber Hollow</t>
  </si>
  <si>
    <t>P0044</t>
  </si>
  <si>
    <t>Ridge Lodge</t>
  </si>
  <si>
    <t>P0045</t>
  </si>
  <si>
    <t>Golden Cabin</t>
  </si>
  <si>
    <t>P0046</t>
  </si>
  <si>
    <t>Cloudline Perch</t>
  </si>
  <si>
    <t>P0047</t>
  </si>
  <si>
    <t>Evergreen House</t>
  </si>
  <si>
    <t>P0048</t>
  </si>
  <si>
    <t>Snowline Villa</t>
  </si>
  <si>
    <t>P0049</t>
  </si>
  <si>
    <t>Highland Hollow</t>
  </si>
  <si>
    <t>P0050</t>
  </si>
  <si>
    <t>Evergreen Manor</t>
  </si>
  <si>
    <t>P0051</t>
  </si>
  <si>
    <t>Alpine Cabin</t>
  </si>
  <si>
    <t>P0052</t>
  </si>
  <si>
    <t>Rustic Hollow</t>
  </si>
  <si>
    <t>P0053</t>
  </si>
  <si>
    <t>Silver Cabin</t>
  </si>
  <si>
    <t>P0054</t>
  </si>
  <si>
    <t>Cedar Getaway</t>
  </si>
  <si>
    <t>P0055</t>
  </si>
  <si>
    <t>Golden Manor</t>
  </si>
  <si>
    <t>P0056</t>
  </si>
  <si>
    <t>Mountain Refuge</t>
  </si>
  <si>
    <t>P0057</t>
  </si>
  <si>
    <t>Birch Villa</t>
  </si>
  <si>
    <t>P0058</t>
  </si>
  <si>
    <t>Pine Manor</t>
  </si>
  <si>
    <t>P0059</t>
  </si>
  <si>
    <t>Forest Haven</t>
  </si>
  <si>
    <t>P0060</t>
  </si>
  <si>
    <t>Highland Chalet</t>
  </si>
  <si>
    <t>P0061</t>
  </si>
  <si>
    <t>Boulder Lodge</t>
  </si>
  <si>
    <t>P0062</t>
  </si>
  <si>
    <t>Bearpaw Getaway</t>
  </si>
  <si>
    <t>P0063</t>
  </si>
  <si>
    <t>Timber Nest</t>
  </si>
  <si>
    <t>P0064</t>
  </si>
  <si>
    <t>Meadow Refuge</t>
  </si>
  <si>
    <t>P0065</t>
  </si>
  <si>
    <t>Granite Hollow</t>
  </si>
  <si>
    <t>P0066</t>
  </si>
  <si>
    <t>Alpine Haven</t>
  </si>
  <si>
    <t>P0067</t>
  </si>
  <si>
    <t>Trailside Refuge</t>
  </si>
  <si>
    <t>P0068</t>
  </si>
  <si>
    <t>Frost Cottage</t>
  </si>
  <si>
    <t>P0069</t>
  </si>
  <si>
    <t>Birch Hideaway</t>
  </si>
  <si>
    <t>P0070</t>
  </si>
  <si>
    <t>Cinder Overlook</t>
  </si>
  <si>
    <t>P0071</t>
  </si>
  <si>
    <t>Juniper Perch</t>
  </si>
  <si>
    <t>P0072</t>
  </si>
  <si>
    <t>Rustic Overlook</t>
  </si>
  <si>
    <t>P0073</t>
  </si>
  <si>
    <t>Forest Refuge</t>
  </si>
  <si>
    <t>P0074</t>
  </si>
  <si>
    <t>Aspen Hideaway</t>
  </si>
  <si>
    <t>P0075</t>
  </si>
  <si>
    <t>Golden Nest</t>
  </si>
  <si>
    <t>P0076</t>
  </si>
  <si>
    <t>Pine Hollow</t>
  </si>
  <si>
    <t>P0077</t>
  </si>
  <si>
    <t>Cinder Den</t>
  </si>
  <si>
    <t>P0078</t>
  </si>
  <si>
    <t>Summit Cottage</t>
  </si>
  <si>
    <t>P0079</t>
  </si>
  <si>
    <t>Mountain Retreat</t>
  </si>
  <si>
    <t>P0080</t>
  </si>
  <si>
    <t>Timber Overlook</t>
  </si>
  <si>
    <t>P0081</t>
  </si>
  <si>
    <t>Frost Villa</t>
  </si>
  <si>
    <t>P0082</t>
  </si>
  <si>
    <t>Highland Den</t>
  </si>
  <si>
    <t>P0083</t>
  </si>
  <si>
    <t>Silver Landing</t>
  </si>
  <si>
    <t>P0084</t>
  </si>
  <si>
    <t>Highland Lodge</t>
  </si>
  <si>
    <t>P0085</t>
  </si>
  <si>
    <t>Trailside Perch</t>
  </si>
  <si>
    <t>P0086</t>
  </si>
  <si>
    <t>Lakeview Hollow</t>
  </si>
  <si>
    <t>P0087</t>
  </si>
  <si>
    <t>Whispering Refuge</t>
  </si>
  <si>
    <t>P0088</t>
  </si>
  <si>
    <t>Cedar Escape</t>
  </si>
  <si>
    <t>P0089</t>
  </si>
  <si>
    <t>Alpine Escape</t>
  </si>
  <si>
    <t>P0090</t>
  </si>
  <si>
    <t>Trailside Haven</t>
  </si>
  <si>
    <t>P0091</t>
  </si>
  <si>
    <t>Lakeview House</t>
  </si>
  <si>
    <t>P0092</t>
  </si>
  <si>
    <t>Lakeview Retreat</t>
  </si>
  <si>
    <t>P0093</t>
  </si>
  <si>
    <t>Evergreen Hideaway</t>
  </si>
  <si>
    <t>P0094</t>
  </si>
  <si>
    <t>Frost Chalet</t>
  </si>
  <si>
    <t>P0095</t>
  </si>
  <si>
    <t>Forest Point</t>
  </si>
  <si>
    <t>P0096</t>
  </si>
  <si>
    <t>Pine Cabin</t>
  </si>
  <si>
    <t>P0097</t>
  </si>
  <si>
    <t>Juniper Escape</t>
  </si>
  <si>
    <t>P0098</t>
  </si>
  <si>
    <t>Highland Refuge</t>
  </si>
  <si>
    <t>P0099</t>
  </si>
  <si>
    <t>Timber Cottage</t>
  </si>
  <si>
    <t>P0100</t>
  </si>
  <si>
    <t>Forest Hollow</t>
  </si>
  <si>
    <t>P0101</t>
  </si>
  <si>
    <t>Lakeview Chalet</t>
  </si>
  <si>
    <t>P0102</t>
  </si>
  <si>
    <t>Juniper Hollow</t>
  </si>
  <si>
    <t>P0103</t>
  </si>
  <si>
    <t>Trailside Hollow</t>
  </si>
  <si>
    <t>P0104</t>
  </si>
  <si>
    <t>Boulder Getaway</t>
  </si>
  <si>
    <t>P0105</t>
  </si>
  <si>
    <t>Alpine Hideaway</t>
  </si>
  <si>
    <t>P0106</t>
  </si>
  <si>
    <t>Starlight Cottage</t>
  </si>
  <si>
    <t>P0107</t>
  </si>
  <si>
    <t>Boulder Haven</t>
  </si>
  <si>
    <t>P0108</t>
  </si>
  <si>
    <t>Sierra Retreat</t>
  </si>
  <si>
    <t>P0109</t>
  </si>
  <si>
    <t>Bearpaw Landing</t>
  </si>
  <si>
    <t>P0110</t>
  </si>
  <si>
    <t>Forest Hideaway</t>
  </si>
  <si>
    <t>P0111</t>
  </si>
  <si>
    <t>Silver Perch</t>
  </si>
  <si>
    <t>P0112</t>
  </si>
  <si>
    <t>Granite Retreat</t>
  </si>
  <si>
    <t>P0113</t>
  </si>
  <si>
    <t>Cloudline Landing</t>
  </si>
  <si>
    <t>P0114</t>
  </si>
  <si>
    <t>Mountain Cabin</t>
  </si>
  <si>
    <t>P0115</t>
  </si>
  <si>
    <t>Silver Cottage</t>
  </si>
  <si>
    <t>P0116</t>
  </si>
  <si>
    <t>Sierra Villa</t>
  </si>
  <si>
    <t>P0117</t>
  </si>
  <si>
    <t>Granite Haven</t>
  </si>
  <si>
    <t>P0118</t>
  </si>
  <si>
    <t>Forest Nest</t>
  </si>
  <si>
    <t>P0119</t>
  </si>
  <si>
    <t>Frost Perch</t>
  </si>
  <si>
    <t>P0120</t>
  </si>
  <si>
    <t>Snowline Nest</t>
  </si>
  <si>
    <t>P0121</t>
  </si>
  <si>
    <t>Copper Nest</t>
  </si>
  <si>
    <t>P0122</t>
  </si>
  <si>
    <t>Cinder Refuge</t>
  </si>
  <si>
    <t>P0123</t>
  </si>
  <si>
    <t>Starlight Nest</t>
  </si>
  <si>
    <t>P0124</t>
  </si>
  <si>
    <t>Boulder Villa</t>
  </si>
  <si>
    <t>P0125</t>
  </si>
  <si>
    <t>Starlight Retreat</t>
  </si>
  <si>
    <t>P0126</t>
  </si>
  <si>
    <t>Pine Cottage</t>
  </si>
  <si>
    <t>P0127</t>
  </si>
  <si>
    <t>Boulder Cottage</t>
  </si>
  <si>
    <t>P0128</t>
  </si>
  <si>
    <t>Bearpaw Point</t>
  </si>
  <si>
    <t>P0129</t>
  </si>
  <si>
    <t>Forest Manor</t>
  </si>
  <si>
    <t>P0130</t>
  </si>
  <si>
    <t>Copper Villa</t>
  </si>
  <si>
    <t>P0131</t>
  </si>
  <si>
    <t>Forest Cabin</t>
  </si>
  <si>
    <t>P0132</t>
  </si>
  <si>
    <t>Aspen Chalet</t>
  </si>
  <si>
    <t>P0133</t>
  </si>
  <si>
    <t>Aspen Hollow</t>
  </si>
  <si>
    <t>P0134</t>
  </si>
  <si>
    <t>Bearpaw House</t>
  </si>
  <si>
    <t>P0135</t>
  </si>
  <si>
    <t>Bearpaw Hollow</t>
  </si>
  <si>
    <t>P0136</t>
  </si>
  <si>
    <t>Highland Point</t>
  </si>
  <si>
    <t>P0137</t>
  </si>
  <si>
    <t>Cinder Retreat</t>
  </si>
  <si>
    <t>P0138</t>
  </si>
  <si>
    <t>Copper Cabin</t>
  </si>
  <si>
    <t>P0139</t>
  </si>
  <si>
    <t>Cinder Chalet</t>
  </si>
  <si>
    <t>P0140</t>
  </si>
  <si>
    <t>Granite Refuge</t>
  </si>
  <si>
    <t>P0141</t>
  </si>
  <si>
    <t>Copper Escape</t>
  </si>
  <si>
    <t>P0142</t>
  </si>
  <si>
    <t>Alpine Refuge</t>
  </si>
  <si>
    <t>P0143</t>
  </si>
  <si>
    <t>Starlight Cabin</t>
  </si>
  <si>
    <t>P0144</t>
  </si>
  <si>
    <t>Starlight Haven</t>
  </si>
  <si>
    <t>P0145</t>
  </si>
  <si>
    <t>Summit Hideaway</t>
  </si>
  <si>
    <t>P0146</t>
  </si>
  <si>
    <t>Pine Hideaway</t>
  </si>
  <si>
    <t>P0147</t>
  </si>
  <si>
    <t>Copper Hideaway</t>
  </si>
  <si>
    <t>P0148</t>
  </si>
  <si>
    <t>Frost Hideaway</t>
  </si>
  <si>
    <t>P0149</t>
  </si>
  <si>
    <t>Pine Retreat</t>
  </si>
  <si>
    <t>P0150</t>
  </si>
  <si>
    <t>Copper Chalet</t>
  </si>
  <si>
    <t>P0151</t>
  </si>
  <si>
    <t>Sierra Hideaway</t>
  </si>
  <si>
    <t>P0152</t>
  </si>
  <si>
    <t>Ridge Escape</t>
  </si>
  <si>
    <t>P0153</t>
  </si>
  <si>
    <t>Cinder Escape</t>
  </si>
  <si>
    <t>P0154</t>
  </si>
  <si>
    <t>Sierra Nest</t>
  </si>
  <si>
    <t>P0155</t>
  </si>
  <si>
    <t>Cloudline Den</t>
  </si>
  <si>
    <t>P0156</t>
  </si>
  <si>
    <t>Snowline Cottage</t>
  </si>
  <si>
    <t>P0157</t>
  </si>
  <si>
    <t>Cinder Hideaway</t>
  </si>
  <si>
    <t>P0158</t>
  </si>
  <si>
    <t>Cedar Villa</t>
  </si>
  <si>
    <t>P0159</t>
  </si>
  <si>
    <t>Birch Manor</t>
  </si>
  <si>
    <t>P0160</t>
  </si>
  <si>
    <t>Golden Den</t>
  </si>
  <si>
    <t>P0161</t>
  </si>
  <si>
    <t>Cinder Landing</t>
  </si>
  <si>
    <t>P0162</t>
  </si>
  <si>
    <t>Ridge Landing</t>
  </si>
  <si>
    <t>P0163</t>
  </si>
  <si>
    <t>Timber Landing</t>
  </si>
  <si>
    <t>P0164</t>
  </si>
  <si>
    <t>Juniper Manor</t>
  </si>
  <si>
    <t>P0165</t>
  </si>
  <si>
    <t>Cloudline Haven</t>
  </si>
  <si>
    <t>P0166</t>
  </si>
  <si>
    <t>Highland Retreat</t>
  </si>
  <si>
    <t>P0167</t>
  </si>
  <si>
    <t>Cloudline Hideaway</t>
  </si>
  <si>
    <t>P0168</t>
  </si>
  <si>
    <t>Boulder Point</t>
  </si>
  <si>
    <t>P0169</t>
  </si>
  <si>
    <t>Starlight Chalet</t>
  </si>
  <si>
    <t>P0170</t>
  </si>
  <si>
    <t>Frost Lodge</t>
  </si>
  <si>
    <t>P0171</t>
  </si>
  <si>
    <t>Snowline Landing</t>
  </si>
  <si>
    <t>P0172</t>
  </si>
  <si>
    <t>Sierra Perch</t>
  </si>
  <si>
    <t>P0173</t>
  </si>
  <si>
    <t>Boulder Chalet</t>
  </si>
  <si>
    <t>P0174</t>
  </si>
  <si>
    <t>Birch Perch</t>
  </si>
  <si>
    <t>P0175</t>
  </si>
  <si>
    <t>Bearpaw Cottage</t>
  </si>
  <si>
    <t>P0176</t>
  </si>
  <si>
    <t>Cedar Chalet</t>
  </si>
  <si>
    <t>P0177</t>
  </si>
  <si>
    <t>Sierra Manor</t>
  </si>
  <si>
    <t>P0178</t>
  </si>
  <si>
    <t>Frost Retreat</t>
  </si>
  <si>
    <t>P0179</t>
  </si>
  <si>
    <t>Cloudline Cabin</t>
  </si>
  <si>
    <t>P0180</t>
  </si>
  <si>
    <t>Trailside House</t>
  </si>
  <si>
    <t>P0181</t>
  </si>
  <si>
    <t>Highland Landing</t>
  </si>
  <si>
    <t>P0182</t>
  </si>
  <si>
    <t>Trailside Landing</t>
  </si>
  <si>
    <t>P0183</t>
  </si>
  <si>
    <t>Frost Hollow</t>
  </si>
  <si>
    <t>P0184</t>
  </si>
  <si>
    <t>Birch Cottage</t>
  </si>
  <si>
    <t>P0185</t>
  </si>
  <si>
    <t>Granite Perch</t>
  </si>
  <si>
    <t>P0186</t>
  </si>
  <si>
    <t>Birch Escape</t>
  </si>
  <si>
    <t>P0187</t>
  </si>
  <si>
    <t>Cinder Manor</t>
  </si>
  <si>
    <t>P0188</t>
  </si>
  <si>
    <t>Lakeview Refuge</t>
  </si>
  <si>
    <t>P0189</t>
  </si>
  <si>
    <t>Alpine Nest</t>
  </si>
  <si>
    <t>P0190</t>
  </si>
  <si>
    <t>Silver Villa</t>
  </si>
  <si>
    <t>P0191</t>
  </si>
  <si>
    <t>Trailside Nest</t>
  </si>
  <si>
    <t>P0192</t>
  </si>
  <si>
    <t>Meadow Hollow</t>
  </si>
  <si>
    <t>P0193</t>
  </si>
  <si>
    <t>Summit Nest</t>
  </si>
  <si>
    <t>P0194</t>
  </si>
  <si>
    <t>Summit Overlook</t>
  </si>
  <si>
    <t>P0195</t>
  </si>
  <si>
    <t>Sierra Refuge</t>
  </si>
  <si>
    <t>P0196</t>
  </si>
  <si>
    <t>Snowline Overlook</t>
  </si>
  <si>
    <t>P0197</t>
  </si>
  <si>
    <t>Bearpaw Villa</t>
  </si>
  <si>
    <t>P0198</t>
  </si>
  <si>
    <t>Snowline Cabin</t>
  </si>
  <si>
    <t>P0199</t>
  </si>
  <si>
    <t>Starlight Villa</t>
  </si>
  <si>
    <t>P0200</t>
  </si>
  <si>
    <t>Pine House</t>
  </si>
  <si>
    <t>P0201</t>
  </si>
  <si>
    <t>Frost Manor</t>
  </si>
  <si>
    <t>P0202</t>
  </si>
  <si>
    <t>Trailside Retreat</t>
  </si>
  <si>
    <t>P0203</t>
  </si>
  <si>
    <t>Meadow House</t>
  </si>
  <si>
    <t>P0204</t>
  </si>
  <si>
    <t>Sierra Point</t>
  </si>
  <si>
    <t>P0205</t>
  </si>
  <si>
    <t>Granite Nest</t>
  </si>
  <si>
    <t>P0206</t>
  </si>
  <si>
    <t>Birch Chalet</t>
  </si>
  <si>
    <t>P0207</t>
  </si>
  <si>
    <t>Alpine Cottage</t>
  </si>
  <si>
    <t>P0208</t>
  </si>
  <si>
    <t>Rustic Lodge</t>
  </si>
  <si>
    <t>P0209</t>
  </si>
  <si>
    <t>Birch Haven</t>
  </si>
  <si>
    <t>P0210</t>
  </si>
  <si>
    <t>Rustic Hideaway</t>
  </si>
  <si>
    <t>P0211</t>
  </si>
  <si>
    <t>Juniper Cottage</t>
  </si>
  <si>
    <t>P0212</t>
  </si>
  <si>
    <t>Meadow Hideaway</t>
  </si>
  <si>
    <t>P0213</t>
  </si>
  <si>
    <t>Frost Landing</t>
  </si>
  <si>
    <t>P0214</t>
  </si>
  <si>
    <t>Evergreen Hollow</t>
  </si>
  <si>
    <t>P0215</t>
  </si>
  <si>
    <t>Silver House</t>
  </si>
  <si>
    <t>P0216</t>
  </si>
  <si>
    <t>Cedar Haven</t>
  </si>
  <si>
    <t>P0217</t>
  </si>
  <si>
    <t>Rustic Retreat</t>
  </si>
  <si>
    <t>P0218</t>
  </si>
  <si>
    <t>Whispering Cabin</t>
  </si>
  <si>
    <t>P0219</t>
  </si>
  <si>
    <t>Copper Cottage</t>
  </si>
  <si>
    <t>P0220</t>
  </si>
  <si>
    <t>Alpine Point</t>
  </si>
  <si>
    <t>P0221</t>
  </si>
  <si>
    <t>Juniper Nest</t>
  </si>
  <si>
    <t>P0222</t>
  </si>
  <si>
    <t>Juniper Chalet</t>
  </si>
  <si>
    <t>P0223</t>
  </si>
  <si>
    <t>Snowline Perch</t>
  </si>
  <si>
    <t>P0224</t>
  </si>
  <si>
    <t>Ridge Cottage</t>
  </si>
  <si>
    <t>P0225</t>
  </si>
  <si>
    <t>Highland Hideaway</t>
  </si>
  <si>
    <t>P0226</t>
  </si>
  <si>
    <t>Cedar Landing</t>
  </si>
  <si>
    <t>P0227</t>
  </si>
  <si>
    <t>Lakeview Haven</t>
  </si>
  <si>
    <t>P0228</t>
  </si>
  <si>
    <t>Summit Escape</t>
  </si>
  <si>
    <t>P0229</t>
  </si>
  <si>
    <t>Granite Getaway</t>
  </si>
  <si>
    <t>P0230</t>
  </si>
  <si>
    <t>Whispering Getaway</t>
  </si>
  <si>
    <t>P0231</t>
  </si>
  <si>
    <t>Sierra Escape</t>
  </si>
  <si>
    <t>P0232</t>
  </si>
  <si>
    <t>Mountain Manor</t>
  </si>
  <si>
    <t>P0233</t>
  </si>
  <si>
    <t>Sierra Haven</t>
  </si>
  <si>
    <t>P0234</t>
  </si>
  <si>
    <t>Rustic Villa</t>
  </si>
  <si>
    <t>P0235</t>
  </si>
  <si>
    <t>Copper Retreat</t>
  </si>
  <si>
    <t>P0236</t>
  </si>
  <si>
    <t>Starlight Landing</t>
  </si>
  <si>
    <t>P0237</t>
  </si>
  <si>
    <t>Frost Escape</t>
  </si>
  <si>
    <t>P0238</t>
  </si>
  <si>
    <t>Sierra Hollow</t>
  </si>
  <si>
    <t>P0239</t>
  </si>
  <si>
    <t>Aspen Manor</t>
  </si>
  <si>
    <t>P0240</t>
  </si>
  <si>
    <t>Lakeview Overlook</t>
  </si>
  <si>
    <t>P0241</t>
  </si>
  <si>
    <t>Golden Hollow</t>
  </si>
  <si>
    <t>P0242</t>
  </si>
  <si>
    <t>Frost Refuge</t>
  </si>
  <si>
    <t>P0243</t>
  </si>
  <si>
    <t>Sierra Getaway</t>
  </si>
  <si>
    <t>P0244</t>
  </si>
  <si>
    <t>Silver Escape</t>
  </si>
  <si>
    <t>P0245</t>
  </si>
  <si>
    <t>Aspen House</t>
  </si>
  <si>
    <t>P0246</t>
  </si>
  <si>
    <t>Bearpaw Hideaway</t>
  </si>
  <si>
    <t>P0247</t>
  </si>
  <si>
    <t>Meadow Villa</t>
  </si>
  <si>
    <t>P0248</t>
  </si>
  <si>
    <t>Cedar Hideaway</t>
  </si>
  <si>
    <t>P0249</t>
  </si>
  <si>
    <t>Whispering Cottage</t>
  </si>
  <si>
    <t>P0250</t>
  </si>
  <si>
    <t>Ridge Haven</t>
  </si>
  <si>
    <t>P0251</t>
  </si>
  <si>
    <t>Cedar Cabin</t>
  </si>
  <si>
    <t>P0252</t>
  </si>
  <si>
    <t>Golden Refuge</t>
  </si>
  <si>
    <t>P0253</t>
  </si>
  <si>
    <t>Juniper Landing</t>
  </si>
  <si>
    <t>P0254</t>
  </si>
  <si>
    <t>Golden Getaway</t>
  </si>
  <si>
    <t>P0255</t>
  </si>
  <si>
    <t>Highland Nest</t>
  </si>
  <si>
    <t>P0256</t>
  </si>
  <si>
    <t>Silver Getaway</t>
  </si>
  <si>
    <t>P0257</t>
  </si>
  <si>
    <t>Cedar Manor</t>
  </si>
  <si>
    <t>P0258</t>
  </si>
  <si>
    <t>Summit Haven</t>
  </si>
  <si>
    <t>P0259</t>
  </si>
  <si>
    <t>Rustic Manor</t>
  </si>
  <si>
    <t>P0260</t>
  </si>
  <si>
    <t>Forest House</t>
  </si>
  <si>
    <t>P0261</t>
  </si>
  <si>
    <t>Frost House</t>
  </si>
  <si>
    <t>P0262</t>
  </si>
  <si>
    <t>Aspen Lodge</t>
  </si>
  <si>
    <t>P0263</t>
  </si>
  <si>
    <t>Birch Getaway</t>
  </si>
  <si>
    <t>P0264</t>
  </si>
  <si>
    <t>Summit Retreat</t>
  </si>
  <si>
    <t>P0265</t>
  </si>
  <si>
    <t>Snowline Refuge</t>
  </si>
  <si>
    <t>P0266</t>
  </si>
  <si>
    <t>Alpine Hollow</t>
  </si>
  <si>
    <t>P0267</t>
  </si>
  <si>
    <t>Rustic Landing</t>
  </si>
  <si>
    <t>P0268</t>
  </si>
  <si>
    <t>Whispering Escape</t>
  </si>
  <si>
    <t>P0269</t>
  </si>
  <si>
    <t>Aspen Landing</t>
  </si>
  <si>
    <t>P0270</t>
  </si>
  <si>
    <t>Cloudline Retreat</t>
  </si>
  <si>
    <t>P0271</t>
  </si>
  <si>
    <t>Cinder Cabin</t>
  </si>
  <si>
    <t>P0272</t>
  </si>
  <si>
    <t>Timber Refuge</t>
  </si>
  <si>
    <t>P0273</t>
  </si>
  <si>
    <t>Meadow Retreat</t>
  </si>
  <si>
    <t>P0274</t>
  </si>
  <si>
    <t>Mountain Getaway</t>
  </si>
  <si>
    <t>P0275</t>
  </si>
  <si>
    <t>Whispering Nest</t>
  </si>
  <si>
    <t>P0276</t>
  </si>
  <si>
    <t>Golden Point</t>
  </si>
  <si>
    <t>P0277</t>
  </si>
  <si>
    <t>Starlight Hollow</t>
  </si>
  <si>
    <t>P0278</t>
  </si>
  <si>
    <t>Timber Getaway</t>
  </si>
  <si>
    <t>P0279</t>
  </si>
  <si>
    <t>Starlight Point</t>
  </si>
  <si>
    <t>P0280</t>
  </si>
  <si>
    <t>Whispering Hideaway</t>
  </si>
  <si>
    <t>P0281</t>
  </si>
  <si>
    <t>Whispering Overlook</t>
  </si>
  <si>
    <t>P0282</t>
  </si>
  <si>
    <t>Evergreen Retreat</t>
  </si>
  <si>
    <t>P0283</t>
  </si>
  <si>
    <t>Alpine Retreat</t>
  </si>
  <si>
    <t>P0284</t>
  </si>
  <si>
    <t>Whispering Villa</t>
  </si>
  <si>
    <t>P0285</t>
  </si>
  <si>
    <t>Whispering Retreat</t>
  </si>
  <si>
    <t>P0286</t>
  </si>
  <si>
    <t>Whispering Perch</t>
  </si>
  <si>
    <t>P0287</t>
  </si>
  <si>
    <t>Alpine Landing</t>
  </si>
  <si>
    <t>P0288</t>
  </si>
  <si>
    <t>Rustic Cabin</t>
  </si>
  <si>
    <t>P0289</t>
  </si>
  <si>
    <t>Aspen Escape</t>
  </si>
  <si>
    <t>P0290</t>
  </si>
  <si>
    <t>Boulder Refuge</t>
  </si>
  <si>
    <t>P0291</t>
  </si>
  <si>
    <t>Cloudline Lodge</t>
  </si>
  <si>
    <t>P0292</t>
  </si>
  <si>
    <t>Timber House</t>
  </si>
  <si>
    <t>P0293</t>
  </si>
  <si>
    <t>Rustic Getaway</t>
  </si>
  <si>
    <t>P0294</t>
  </si>
  <si>
    <t>Timber Retreat</t>
  </si>
  <si>
    <t>P0295</t>
  </si>
  <si>
    <t>Golden Chalet</t>
  </si>
  <si>
    <t>P0296</t>
  </si>
  <si>
    <t>Trailside Manor</t>
  </si>
  <si>
    <t>P0297</t>
  </si>
  <si>
    <t>Cloudline Chalet</t>
  </si>
  <si>
    <t>P0298</t>
  </si>
  <si>
    <t>Pine Getaway</t>
  </si>
  <si>
    <t>P0299</t>
  </si>
  <si>
    <t>Trailside Cabin</t>
  </si>
  <si>
    <t>P0300</t>
  </si>
  <si>
    <t>Trailside Cottage</t>
  </si>
  <si>
    <t>Revenue Report</t>
  </si>
  <si>
    <t>Rows run in fiscal-year order (Apr -&gt; Mar) per property. Blue = actual booking data (input). Black = same-sheet formulas. Property Name/Bedrooms/Neighborhood are intentionally NOT included — pull them with XLOOKUP/INDEX-MATCH against the Properties tab.</t>
  </si>
  <si>
    <t>Nights Booked</t>
  </si>
  <si>
    <t>Avg Nightly Rate</t>
  </si>
  <si>
    <t>Gross Booking Revenue</t>
  </si>
  <si>
    <t>Airbnb Host Fee %</t>
  </si>
  <si>
    <t>Airbnb Host Fee $</t>
  </si>
  <si>
    <t>Turnovers</t>
  </si>
  <si>
    <t>Cleaning Fee Collected</t>
  </si>
  <si>
    <t>Total Revenue</t>
  </si>
  <si>
    <t>Operating Expenses Report</t>
  </si>
  <si>
    <t>Rows run in fiscal-year order (Apr -&gt; Mar) per property. Blue = actual expense data (input). Black = same-sheet formulas. 'Seasonal Operations &amp; Marketing' is the line that flexes to keep every off-season month a controlled loss (none exceeding $300k).</t>
  </si>
  <si>
    <t>Maintenance &amp; Repairs</t>
  </si>
  <si>
    <t>Utilities</t>
  </si>
  <si>
    <t>Supplies &amp; Restocking</t>
  </si>
  <si>
    <t>Housekeeping Cost</t>
  </si>
  <si>
    <t>Snow Removal &amp; Winter Prep</t>
  </si>
  <si>
    <t>Mortgage/Lease Payment</t>
  </si>
  <si>
    <t>Insurance &amp; Property Tax</t>
  </si>
  <si>
    <t>Management &amp; Software Overhead</t>
  </si>
  <si>
    <t>Seasonal Operations &amp; Marketing</t>
  </si>
  <si>
    <t>Total Operating Expenses</t>
  </si>
  <si>
    <t>Guest Ratings Report</t>
  </si>
  <si>
    <t>Blue = actual review data (input). Overall Rating is calculated as the average of the six Airbnb category scores. Unchanged from the prior version — portfolio average ~4.8, with real spread (some properties below 3.0).</t>
  </si>
  <si>
    <t>Total Reviews</t>
  </si>
  <si>
    <t>Cleanliness</t>
  </si>
  <si>
    <t>Communication</t>
  </si>
  <si>
    <t>Check-in</t>
  </si>
  <si>
    <t>Accuracy</t>
  </si>
  <si>
    <t>Location</t>
  </si>
  <si>
    <t>Value</t>
  </si>
  <si>
    <t>Overall Rating</t>
  </si>
  <si>
    <t>Key</t>
  </si>
  <si>
    <t>Property x Month Calculation Table</t>
  </si>
  <si>
    <t>Total Expenses</t>
  </si>
  <si>
    <t>Profit</t>
  </si>
  <si>
    <t>Monthly Trend (Full Year)</t>
  </si>
  <si>
    <t>Property Annual Totals</t>
  </si>
  <si>
    <t>Total Profit</t>
  </si>
  <si>
    <t>Profit Rank</t>
  </si>
  <si>
    <t>Rating Rank</t>
  </si>
  <si>
    <t>Top 10 Rankings (INDEX/MATCH)</t>
  </si>
  <si>
    <t>Rank</t>
  </si>
  <si>
    <t>Best Property (Profit)</t>
  </si>
  <si>
    <t>Worst Property (Profit)</t>
  </si>
  <si>
    <t>Best Property (Rating)</t>
  </si>
  <si>
    <t>Rating</t>
  </si>
  <si>
    <t>Worst Property (Rating)</t>
  </si>
  <si>
    <t>Profit (tiebreak)</t>
  </si>
  <si>
    <t>Rating (tiebreak)</t>
  </si>
  <si>
    <t>Row Labels</t>
  </si>
  <si>
    <t>Grand Total</t>
  </si>
  <si>
    <t>Sum of Total Revenue</t>
  </si>
  <si>
    <t>Sum of Total Expenses</t>
  </si>
  <si>
    <t>Sum of Profit</t>
  </si>
  <si>
    <t>Fiscal Year (Apr–Mar) — use the slicer to filter KPIs by month</t>
  </si>
  <si>
    <t>TOTAL REVENUE</t>
  </si>
  <si>
    <t>TOTAL EXPENSES</t>
  </si>
  <si>
    <t>TOTAL PROFIT</t>
  </si>
  <si>
    <t>Best Property</t>
  </si>
  <si>
    <t>Worst Property</t>
  </si>
  <si>
    <t>Top 10 Worst Properties by Profit</t>
  </si>
  <si>
    <t>Top 10 Best Properties by Profit</t>
  </si>
  <si>
    <t>Top 10 Worst Properties by Guest Rating</t>
  </si>
  <si>
    <t>Top 10 Best Properties by Guest Rating</t>
  </si>
  <si>
    <t>Big Bear Vacations Dashboard</t>
  </si>
  <si>
    <t>Key Takeaways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</si>
</sst>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quot;($&quot;#,##0\);\-"/>
    <numFmt numFmtId="166" formatCode="0.00\x"/>
    <numFmt numFmtId="167" formatCode="0.0"/>
    <numFmt numFmtId="168" formatCode="\$#,##0.00;&quot;($&quot;#,##0.00\);\-"/>
    <numFmt numFmtId="169" formatCode="0.0\★"/>
    <numFmt numFmtId="170" formatCode="0.00\★"/>
    <numFmt numFmtId="171" formatCode="&quot;$&quot;#,##0;\(&quot;$&quot;#,##0\);\-"/>
    <numFmt numFmtId="172" formatCode="0.00&quot;★&quot;"/>
    <numFmt numFmtId="173" formatCode="&quot;$&quot;#,##0.0000000"/>
    <numFmt numFmtId="174" formatCode="&quot;$&quot;#,##0,&quot;K&quot;;\(&quot;$&quot;#,##0,&quot;K&quot;\);\-"/>
  </numFmts>
  <fonts count="19" x14ac:knownFonts="1">
    <font>
      <sz val="11"/>
      <color theme="1"/>
      <name val="Calibri"/>
      <family val="2"/>
      <charset val="1"/>
    </font>
    <font>
      <b/>
      <sz val="14"/>
      <color rgb="FF1B2A4A"/>
      <name val="Cambria"/>
      <family val="1"/>
    </font>
    <font>
      <i/>
      <sz val="9"/>
      <color rgb="FF5A5A5A"/>
      <name val="Cambria"/>
      <family val="1"/>
    </font>
    <font>
      <sz val="11"/>
      <color rgb="FF0000FF"/>
      <name val="Cambria"/>
      <family val="1"/>
    </font>
    <font>
      <b/>
      <sz val="11"/>
      <color rgb="FF1B2A4A"/>
      <name val="Cambria"/>
      <family val="1"/>
    </font>
    <font>
      <b/>
      <sz val="11"/>
      <color rgb="FFFFFFFF"/>
      <name val="Cambria"/>
      <family val="1"/>
    </font>
    <font>
      <sz val="11"/>
      <color rgb="FF000000"/>
      <name val="Cambria"/>
      <family val="1"/>
    </font>
    <font>
      <sz val="11"/>
      <color rgb="FF008000"/>
      <name val="Cambria"/>
      <family val="1"/>
    </font>
    <font>
      <b/>
      <sz val="11"/>
      <color rgb="FFFFFFFF"/>
      <name val="Calibri"/>
      <family val="2"/>
      <charset val="1"/>
    </font>
    <font>
      <b/>
      <sz val="11"/>
      <color theme="1"/>
      <name val="Calibri"/>
      <family val="2"/>
      <charset val="1"/>
    </font>
    <font>
      <sz val="11"/>
      <color theme="1"/>
      <name val="Cambria"/>
      <family val="1"/>
    </font>
    <font>
      <b/>
      <sz val="9"/>
      <color rgb="FFFFFFFF"/>
      <name val="Cambria"/>
      <family val="1"/>
    </font>
    <font>
      <b/>
      <sz val="10"/>
      <color rgb="FFFFFFFF"/>
      <name val="Calibri"/>
      <family val="2"/>
      <charset val="1"/>
    </font>
    <font>
      <b/>
      <sz val="20"/>
      <color rgb="FF16233F"/>
      <name val="Cambria"/>
      <family val="1"/>
    </font>
    <font>
      <i/>
      <sz val="10"/>
      <color rgb="FF1C9B76"/>
      <name val="Cambria"/>
      <family val="1"/>
    </font>
    <font>
      <b/>
      <sz val="22"/>
      <color rgb="FF16233F"/>
      <name val="Cambria"/>
      <family val="1"/>
    </font>
    <font>
      <b/>
      <sz val="13"/>
      <color rgb="FF16233F"/>
      <name val="Cambria"/>
      <family val="1"/>
    </font>
    <font>
      <b/>
      <sz val="14"/>
      <color rgb="FF16233F"/>
      <name val="Cambria"/>
      <family val="1"/>
    </font>
    <font>
      <sz val="11"/>
      <color rgb="FF000000"/>
      <name val="Calibri"/>
      <family val="2"/>
    </font>
  </fonts>
  <fills count="10">
    <fill>
      <patternFill patternType="none"/>
    </fill>
    <fill>
      <patternFill patternType="gray125"/>
    </fill>
    <fill>
      <patternFill patternType="solid">
        <fgColor rgb="FF3B5A7A"/>
        <bgColor rgb="FF5A5A5A"/>
      </patternFill>
    </fill>
    <fill>
      <patternFill patternType="solid">
        <fgColor rgb="FFFFF3D6"/>
        <bgColor rgb="FFFFFFFF"/>
      </patternFill>
    </fill>
    <fill>
      <patternFill patternType="solid">
        <fgColor rgb="FF1B2A4A"/>
        <bgColor rgb="FF003366"/>
      </patternFill>
    </fill>
    <fill>
      <patternFill patternType="solid">
        <fgColor rgb="FF1B2A4A"/>
        <bgColor indexed="64"/>
      </patternFill>
    </fill>
    <fill>
      <patternFill patternType="solid">
        <fgColor rgb="FF1C9B76"/>
        <bgColor indexed="64"/>
      </patternFill>
    </fill>
    <fill>
      <patternFill patternType="solid">
        <fgColor rgb="FFEAF7F1"/>
        <bgColor indexed="64"/>
      </patternFill>
    </fill>
    <fill>
      <patternFill patternType="solid">
        <fgColor rgb="FFF0C36D"/>
        <bgColor indexed="64"/>
      </patternFill>
    </fill>
    <fill>
      <patternFill patternType="solid">
        <fgColor rgb="FFFDECEA"/>
        <bgColor indexed="64"/>
      </patternFill>
    </fill>
  </fills>
  <borders count="8">
    <border>
      <left/>
      <right/>
      <top/>
      <bottom/>
      <diagonal/>
    </border>
    <border>
      <left style="thin">
        <color rgb="FFC9D2DC"/>
      </left>
      <right style="thin">
        <color rgb="FFC9D2DC"/>
      </right>
      <top style="thin">
        <color rgb="FFC9D2DC"/>
      </top>
      <bottom style="thin">
        <color rgb="FFC9D2DC"/>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58">
    <xf numFmtId="0" fontId="0" fillId="0" borderId="0" xfId="0"/>
    <xf numFmtId="0" fontId="2" fillId="0" borderId="0" xfId="0" applyFont="1"/>
    <xf numFmtId="164" fontId="3" fillId="0" borderId="0" xfId="0" applyNumberFormat="1" applyFont="1"/>
    <xf numFmtId="0" fontId="4" fillId="0" borderId="0" xfId="0" applyFont="1"/>
    <xf numFmtId="0" fontId="5" fillId="2" borderId="1" xfId="0" applyFont="1" applyFill="1" applyBorder="1" applyAlignment="1">
      <alignment horizontal="center" vertical="center" wrapText="1"/>
    </xf>
    <xf numFmtId="0" fontId="3" fillId="0" borderId="0" xfId="0" applyFont="1"/>
    <xf numFmtId="165" fontId="3" fillId="0" borderId="0" xfId="0" applyNumberFormat="1" applyFont="1"/>
    <xf numFmtId="166" fontId="3" fillId="0" borderId="0" xfId="0" applyNumberFormat="1" applyFont="1"/>
    <xf numFmtId="167" fontId="3" fillId="0" borderId="0" xfId="0" applyNumberFormat="1" applyFont="1"/>
    <xf numFmtId="0" fontId="3" fillId="3" borderId="0" xfId="0" applyFont="1" applyFill="1"/>
    <xf numFmtId="164" fontId="3" fillId="3" borderId="0" xfId="0" applyNumberFormat="1" applyFont="1" applyFill="1"/>
    <xf numFmtId="166" fontId="3" fillId="3" borderId="0" xfId="0" applyNumberFormat="1" applyFont="1" applyFill="1"/>
    <xf numFmtId="167" fontId="3" fillId="3" borderId="0" xfId="0" applyNumberFormat="1" applyFont="1" applyFill="1"/>
    <xf numFmtId="0" fontId="5" fillId="4" borderId="1" xfId="0" applyFont="1" applyFill="1" applyBorder="1" applyAlignment="1">
      <alignment horizontal="center" vertical="center" wrapText="1"/>
    </xf>
    <xf numFmtId="0" fontId="3" fillId="0" borderId="1" xfId="0" applyFont="1" applyBorder="1"/>
    <xf numFmtId="165" fontId="3" fillId="0" borderId="1" xfId="0" applyNumberFormat="1" applyFont="1" applyBorder="1"/>
    <xf numFmtId="168" fontId="3" fillId="0" borderId="1" xfId="0" applyNumberFormat="1" applyFont="1" applyBorder="1"/>
    <xf numFmtId="165" fontId="6" fillId="0" borderId="1" xfId="0" applyNumberFormat="1" applyFont="1" applyBorder="1"/>
    <xf numFmtId="164" fontId="7" fillId="0" borderId="1" xfId="0" applyNumberFormat="1" applyFont="1" applyBorder="1"/>
    <xf numFmtId="169" fontId="3" fillId="0" borderId="1" xfId="0" applyNumberFormat="1" applyFont="1" applyBorder="1"/>
    <xf numFmtId="170" fontId="6" fillId="0" borderId="1" xfId="0" applyNumberFormat="1" applyFont="1" applyBorder="1"/>
    <xf numFmtId="0" fontId="5" fillId="4" borderId="0" xfId="0" applyFont="1" applyFill="1" applyAlignment="1">
      <alignment horizontal="center" vertical="center" wrapText="1"/>
    </xf>
    <xf numFmtId="0" fontId="7" fillId="0" borderId="0" xfId="0" applyFont="1"/>
    <xf numFmtId="0" fontId="6" fillId="0" borderId="0" xfId="0" applyFont="1"/>
    <xf numFmtId="171" fontId="7" fillId="0" borderId="0" xfId="0" applyNumberFormat="1" applyFont="1"/>
    <xf numFmtId="171" fontId="6" fillId="0" borderId="0" xfId="0" applyNumberFormat="1" applyFont="1"/>
    <xf numFmtId="171" fontId="0" fillId="0" borderId="0" xfId="0" applyNumberFormat="1"/>
    <xf numFmtId="0" fontId="9" fillId="0" borderId="0" xfId="0" applyFont="1"/>
    <xf numFmtId="172" fontId="6" fillId="0" borderId="0" xfId="0" applyNumberFormat="1" applyFont="1"/>
    <xf numFmtId="171" fontId="10" fillId="0" borderId="0" xfId="0" applyNumberFormat="1" applyFont="1"/>
    <xf numFmtId="0" fontId="10" fillId="0" borderId="0" xfId="0" applyFont="1"/>
    <xf numFmtId="0" fontId="10" fillId="0" borderId="0" xfId="0" applyFont="1" applyAlignment="1">
      <alignment horizontal="center"/>
    </xf>
    <xf numFmtId="172" fontId="10" fillId="0" borderId="0" xfId="0" applyNumberFormat="1" applyFont="1"/>
    <xf numFmtId="0" fontId="11" fillId="5" borderId="0" xfId="0" applyFont="1" applyFill="1" applyAlignment="1">
      <alignment horizontal="center"/>
    </xf>
    <xf numFmtId="173" fontId="0" fillId="0" borderId="0" xfId="0" applyNumberFormat="1"/>
    <xf numFmtId="1" fontId="10" fillId="0" borderId="0" xfId="0" applyNumberFormat="1" applyFont="1" applyAlignment="1">
      <alignment horizontal="center"/>
    </xf>
    <xf numFmtId="0" fontId="0" fillId="0" borderId="0" xfId="0" pivotButton="1"/>
    <xf numFmtId="0" fontId="0" fillId="0" borderId="0" xfId="0" applyAlignment="1">
      <alignment horizontal="left"/>
    </xf>
    <xf numFmtId="0" fontId="13" fillId="0" borderId="0" xfId="0" applyFont="1"/>
    <xf numFmtId="0" fontId="14" fillId="0" borderId="0" xfId="0" applyFont="1"/>
    <xf numFmtId="0" fontId="16" fillId="0" borderId="0" xfId="0" applyFont="1"/>
    <xf numFmtId="0" fontId="8" fillId="6" borderId="0" xfId="0" applyFont="1" applyFill="1" applyAlignment="1">
      <alignment horizontal="center"/>
    </xf>
    <xf numFmtId="0" fontId="0" fillId="8" borderId="0" xfId="0" applyFill="1" applyAlignment="1">
      <alignment horizontal="center"/>
    </xf>
    <xf numFmtId="0" fontId="0" fillId="8" borderId="0" xfId="0" applyFill="1"/>
    <xf numFmtId="171" fontId="0" fillId="8" borderId="0" xfId="0" applyNumberFormat="1" applyFill="1"/>
    <xf numFmtId="172" fontId="0" fillId="8" borderId="0" xfId="0" applyNumberFormat="1" applyFill="1"/>
    <xf numFmtId="0" fontId="17" fillId="0" borderId="0" xfId="0" applyFont="1"/>
    <xf numFmtId="0" fontId="16" fillId="0" borderId="0" xfId="0" applyFont="1"/>
    <xf numFmtId="0" fontId="18" fillId="9" borderId="0" xfId="0" applyFont="1" applyFill="1" applyAlignment="1">
      <alignment vertical="top" wrapText="1"/>
    </xf>
    <xf numFmtId="0" fontId="18" fillId="0" borderId="0" xfId="0" applyFont="1" applyAlignment="1">
      <alignment vertical="top" wrapText="1"/>
    </xf>
    <xf numFmtId="0" fontId="12" fillId="6" borderId="4" xfId="0" applyFont="1" applyFill="1" applyBorder="1" applyAlignment="1">
      <alignment horizontal="center"/>
    </xf>
    <xf numFmtId="0" fontId="12" fillId="6" borderId="2" xfId="0" applyFont="1" applyFill="1" applyBorder="1" applyAlignment="1">
      <alignment horizontal="center"/>
    </xf>
    <xf numFmtId="0" fontId="12" fillId="6" borderId="6" xfId="0" applyFont="1" applyFill="1" applyBorder="1" applyAlignment="1">
      <alignment horizontal="center"/>
    </xf>
    <xf numFmtId="174" fontId="15" fillId="7" borderId="5" xfId="0" applyNumberFormat="1" applyFont="1" applyFill="1" applyBorder="1" applyAlignment="1">
      <alignment horizontal="center"/>
    </xf>
    <xf numFmtId="174" fontId="15" fillId="7" borderId="3" xfId="0" applyNumberFormat="1" applyFont="1" applyFill="1" applyBorder="1" applyAlignment="1">
      <alignment horizontal="center"/>
    </xf>
    <xf numFmtId="174" fontId="15" fillId="7" borderId="7" xfId="0" applyNumberFormat="1" applyFont="1" applyFill="1" applyBorder="1" applyAlignment="1">
      <alignment horizontal="center"/>
    </xf>
    <xf numFmtId="0" fontId="1" fillId="0" borderId="0" xfId="0" applyFont="1"/>
    <xf numFmtId="0" fontId="2" fillId="0" borderId="0" xfId="0" applyFont="1"/>
  </cellXfs>
  <cellStyles count="1">
    <cellStyle name="Normal" xfId="0" builtinId="0"/>
  </cellStyles>
  <dxfs count="10">
    <dxf>
      <font>
        <b val="0"/>
        <i val="0"/>
        <strike val="0"/>
        <condense val="0"/>
        <extend val="0"/>
        <outline val="0"/>
        <shadow val="0"/>
        <u val="none"/>
        <vertAlign val="baseline"/>
        <sz val="11"/>
        <color rgb="FF000000"/>
        <name val="Cambria"/>
        <family val="1"/>
        <scheme val="none"/>
      </font>
    </dxf>
    <dxf>
      <font>
        <b val="0"/>
        <i val="0"/>
        <strike val="0"/>
        <condense val="0"/>
        <extend val="0"/>
        <outline val="0"/>
        <shadow val="0"/>
        <u val="none"/>
        <vertAlign val="baseline"/>
        <sz val="11"/>
        <color rgb="FF000000"/>
        <name val="Cambria"/>
        <family val="1"/>
        <scheme val="none"/>
      </font>
      <numFmt numFmtId="171" formatCode="&quot;$&quot;#,##0;\(&quot;$&quot;#,##0\);\-"/>
    </dxf>
    <dxf>
      <font>
        <b val="0"/>
        <i val="0"/>
        <strike val="0"/>
        <condense val="0"/>
        <extend val="0"/>
        <outline val="0"/>
        <shadow val="0"/>
        <u val="none"/>
        <vertAlign val="baseline"/>
        <sz val="11"/>
        <color rgb="FF000000"/>
        <name val="Cambria"/>
        <family val="1"/>
        <scheme val="none"/>
      </font>
      <numFmt numFmtId="171" formatCode="&quot;$&quot;#,##0;\(&quot;$&quot;#,##0\);\-"/>
    </dxf>
    <dxf>
      <font>
        <b val="0"/>
        <i val="0"/>
        <strike val="0"/>
        <condense val="0"/>
        <extend val="0"/>
        <outline val="0"/>
        <shadow val="0"/>
        <u val="none"/>
        <vertAlign val="baseline"/>
        <sz val="11"/>
        <color rgb="FF008000"/>
        <name val="Cambria"/>
        <family val="1"/>
        <scheme val="none"/>
      </font>
      <numFmt numFmtId="171" formatCode="&quot;$&quot;#,##0;\(&quot;$&quot;#,##0\);\-"/>
    </dxf>
    <dxf>
      <font>
        <b val="0"/>
        <i val="0"/>
        <strike val="0"/>
        <condense val="0"/>
        <extend val="0"/>
        <outline val="0"/>
        <shadow val="0"/>
        <u val="none"/>
        <vertAlign val="baseline"/>
        <sz val="11"/>
        <color rgb="FF000000"/>
        <name val="Cambria"/>
        <family val="1"/>
        <scheme val="none"/>
      </font>
    </dxf>
    <dxf>
      <font>
        <b val="0"/>
        <i val="0"/>
        <strike val="0"/>
        <condense val="0"/>
        <extend val="0"/>
        <outline val="0"/>
        <shadow val="0"/>
        <u val="none"/>
        <vertAlign val="baseline"/>
        <sz val="11"/>
        <color rgb="FF008000"/>
        <name val="Cambria"/>
        <family val="1"/>
        <scheme val="none"/>
      </font>
    </dxf>
    <dxf>
      <font>
        <b val="0"/>
        <i val="0"/>
        <strike val="0"/>
        <condense val="0"/>
        <extend val="0"/>
        <outline val="0"/>
        <shadow val="0"/>
        <u val="none"/>
        <vertAlign val="baseline"/>
        <sz val="11"/>
        <color rgb="FF008000"/>
        <name val="Cambria"/>
        <family val="1"/>
        <scheme val="none"/>
      </font>
    </dxf>
    <dxf>
      <font>
        <b/>
        <i val="0"/>
        <strike val="0"/>
        <condense val="0"/>
        <extend val="0"/>
        <outline val="0"/>
        <shadow val="0"/>
        <u val="none"/>
        <vertAlign val="baseline"/>
        <sz val="11"/>
        <color rgb="FFFFFFFF"/>
        <name val="Calibri"/>
        <family val="2"/>
        <charset val="1"/>
        <scheme val="none"/>
      </font>
      <fill>
        <patternFill patternType="solid">
          <fgColor indexed="64"/>
          <bgColor rgb="FF1C9B76"/>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mbria"/>
        <family val="1"/>
        <scheme val="none"/>
      </font>
      <numFmt numFmtId="0" formatCode="General"/>
    </dxf>
    <dxf>
      <font>
        <b val="0"/>
        <i val="0"/>
        <strike val="0"/>
        <condense val="0"/>
        <extend val="0"/>
        <outline val="0"/>
        <shadow val="0"/>
        <u val="none"/>
        <vertAlign val="baseline"/>
        <sz val="11"/>
        <color rgb="FF000000"/>
        <name val="Cambria"/>
        <family val="1"/>
        <scheme val="none"/>
      </font>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D6"/>
      <rgbColor rgb="FFCCFFFF"/>
      <rgbColor rgb="FF660066"/>
      <rgbColor rgb="FFFF8080"/>
      <rgbColor rgb="FF0066CC"/>
      <rgbColor rgb="FFC9D2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A5A"/>
      <rgbColor rgb="FF969696"/>
      <rgbColor rgb="FF003366"/>
      <rgbColor rgb="FF339966"/>
      <rgbColor rgb="FF003300"/>
      <rgbColor rgb="FF333300"/>
      <rgbColor rgb="FF993300"/>
      <rgbColor rgb="FF993366"/>
      <rgbColor rgb="FF3B5A7A"/>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6233F"/>
                </a:solidFill>
                <a:latin typeface="+mn-lt"/>
                <a:ea typeface="+mn-ea"/>
                <a:cs typeface="+mn-cs"/>
              </a:defRPr>
            </a:pPr>
            <a:r>
              <a:rPr lang="en-US"/>
              <a:t>Monthly Revenue, Expenses &amp; Profit (Full Fiscal Year, Apr–Mar)</a:t>
            </a:r>
          </a:p>
        </c:rich>
      </c:tx>
      <c:layout>
        <c:manualLayout>
          <c:xMode val="edge"/>
          <c:yMode val="edge"/>
          <c:x val="0.3003180641271192"/>
          <c:y val="2.22222222222222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6233F"/>
              </a:solidFill>
              <a:latin typeface="+mn-lt"/>
              <a:ea typeface="+mn-ea"/>
              <a:cs typeface="+mn-cs"/>
            </a:defRPr>
          </a:pPr>
          <a:endParaRPr lang="en-US"/>
        </a:p>
      </c:txPr>
    </c:title>
    <c:autoTitleDeleted val="0"/>
    <c:plotArea>
      <c:layout/>
      <c:barChart>
        <c:barDir val="col"/>
        <c:grouping val="clustered"/>
        <c:varyColors val="0"/>
        <c:ser>
          <c:idx val="0"/>
          <c:order val="0"/>
          <c:tx>
            <c:strRef>
              <c:f>Calc!$J$3</c:f>
              <c:strCache>
                <c:ptCount val="1"/>
                <c:pt idx="0">
                  <c:v>Total Revenue</c:v>
                </c:pt>
              </c:strCache>
            </c:strRef>
          </c:tx>
          <c:spPr>
            <a:solidFill>
              <a:srgbClr val="1C9B76"/>
            </a:solidFill>
            <a:ln>
              <a:noFill/>
            </a:ln>
            <a:effectLst/>
          </c:spPr>
          <c:invertIfNegative val="0"/>
          <c:cat>
            <c:strRef>
              <c:f>Calc!$I$4:$I$15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Calc!$J$4:$J$15</c:f>
              <c:numCache>
                <c:formatCode>"$"#,##0;\("$"#,##0\);\-</c:formatCode>
                <c:ptCount val="12"/>
                <c:pt idx="0">
                  <c:v>353570.33840000007</c:v>
                </c:pt>
                <c:pt idx="1">
                  <c:v>420962.69679999986</c:v>
                </c:pt>
                <c:pt idx="2">
                  <c:v>483101.64269999985</c:v>
                </c:pt>
                <c:pt idx="3">
                  <c:v>713584.25530000066</c:v>
                </c:pt>
                <c:pt idx="4">
                  <c:v>666801.12999999919</c:v>
                </c:pt>
                <c:pt idx="5">
                  <c:v>443225.46240000008</c:v>
                </c:pt>
                <c:pt idx="6">
                  <c:v>402944.5996999999</c:v>
                </c:pt>
                <c:pt idx="7">
                  <c:v>425360.0605000002</c:v>
                </c:pt>
                <c:pt idx="8">
                  <c:v>1566001.6943999995</c:v>
                </c:pt>
                <c:pt idx="9">
                  <c:v>1348860.5300999999</c:v>
                </c:pt>
                <c:pt idx="10">
                  <c:v>1095138.5429999998</c:v>
                </c:pt>
                <c:pt idx="11">
                  <c:v>930448.52820000041</c:v>
                </c:pt>
              </c:numCache>
            </c:numRef>
          </c:val>
          <c:extLst>
            <c:ext xmlns:c16="http://schemas.microsoft.com/office/drawing/2014/chart" uri="{C3380CC4-5D6E-409C-BE32-E72D297353CC}">
              <c16:uniqueId val="{00000000-EB95-4941-A56E-5A35F057B25D}"/>
            </c:ext>
          </c:extLst>
        </c:ser>
        <c:ser>
          <c:idx val="1"/>
          <c:order val="1"/>
          <c:tx>
            <c:strRef>
              <c:f>Calc!$K$3</c:f>
              <c:strCache>
                <c:ptCount val="1"/>
                <c:pt idx="0">
                  <c:v>Total Expenses</c:v>
                </c:pt>
              </c:strCache>
            </c:strRef>
          </c:tx>
          <c:spPr>
            <a:solidFill>
              <a:srgbClr val="16233F"/>
            </a:solidFill>
            <a:ln>
              <a:noFill/>
            </a:ln>
            <a:effectLst/>
          </c:spPr>
          <c:invertIfNegative val="0"/>
          <c:cat>
            <c:strRef>
              <c:f>Calc!$I$4:$I$15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Calc!$K$4:$K$15</c:f>
              <c:numCache>
                <c:formatCode>"$"#,##0;\("$"#,##0\);\-</c:formatCode>
                <c:ptCount val="12"/>
                <c:pt idx="0">
                  <c:v>616510.29999999981</c:v>
                </c:pt>
                <c:pt idx="1">
                  <c:v>714459.63999999966</c:v>
                </c:pt>
                <c:pt idx="2">
                  <c:v>748742.62000000011</c:v>
                </c:pt>
                <c:pt idx="3">
                  <c:v>1022289.6799999991</c:v>
                </c:pt>
                <c:pt idx="4">
                  <c:v>986222.40999999992</c:v>
                </c:pt>
                <c:pt idx="5">
                  <c:v>677795.41</c:v>
                </c:pt>
                <c:pt idx="6">
                  <c:v>655864.49000000011</c:v>
                </c:pt>
                <c:pt idx="7">
                  <c:v>643123.22</c:v>
                </c:pt>
                <c:pt idx="8">
                  <c:v>773933.45000000077</c:v>
                </c:pt>
                <c:pt idx="9">
                  <c:v>758957.13999999978</c:v>
                </c:pt>
                <c:pt idx="10">
                  <c:v>732070.66999999981</c:v>
                </c:pt>
                <c:pt idx="11">
                  <c:v>710039.39</c:v>
                </c:pt>
              </c:numCache>
            </c:numRef>
          </c:val>
          <c:extLst>
            <c:ext xmlns:c16="http://schemas.microsoft.com/office/drawing/2014/chart" uri="{C3380CC4-5D6E-409C-BE32-E72D297353CC}">
              <c16:uniqueId val="{00000001-EB95-4941-A56E-5A35F057B25D}"/>
            </c:ext>
          </c:extLst>
        </c:ser>
        <c:dLbls>
          <c:showLegendKey val="0"/>
          <c:showVal val="0"/>
          <c:showCatName val="0"/>
          <c:showSerName val="0"/>
          <c:showPercent val="0"/>
          <c:showBubbleSize val="0"/>
        </c:dLbls>
        <c:gapWidth val="219"/>
        <c:overlap val="-27"/>
        <c:axId val="1586910432"/>
        <c:axId val="1436480896"/>
      </c:barChart>
      <c:lineChart>
        <c:grouping val="standard"/>
        <c:varyColors val="0"/>
        <c:ser>
          <c:idx val="2"/>
          <c:order val="2"/>
          <c:tx>
            <c:strRef>
              <c:f>Calc!$L$3</c:f>
              <c:strCache>
                <c:ptCount val="1"/>
                <c:pt idx="0">
                  <c:v>Profit</c:v>
                </c:pt>
              </c:strCache>
            </c:strRef>
          </c:tx>
          <c:spPr>
            <a:ln w="38100" cap="rnd">
              <a:solidFill>
                <a:srgbClr val="F0C36D"/>
              </a:solidFill>
              <a:prstDash val="solid"/>
              <a:round/>
            </a:ln>
            <a:effectLst/>
          </c:spPr>
          <c:marker>
            <c:symbol val="none"/>
          </c:marker>
          <c:cat>
            <c:strRef>
              <c:f>Calc!$I$4:$I$15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Calc!$L$4:$L$15</c:f>
              <c:numCache>
                <c:formatCode>"$"#,##0;\("$"#,##0\);\-</c:formatCode>
                <c:ptCount val="12"/>
                <c:pt idx="0">
                  <c:v>-262939.96159999975</c:v>
                </c:pt>
                <c:pt idx="1">
                  <c:v>-293496.94319999981</c:v>
                </c:pt>
                <c:pt idx="2">
                  <c:v>-265640.97730000026</c:v>
                </c:pt>
                <c:pt idx="3">
                  <c:v>-308705.42469999846</c:v>
                </c:pt>
                <c:pt idx="4">
                  <c:v>-319421.28000000073</c:v>
                </c:pt>
                <c:pt idx="5">
                  <c:v>-234569.94759999996</c:v>
                </c:pt>
                <c:pt idx="6">
                  <c:v>-252919.8903000002</c:v>
                </c:pt>
                <c:pt idx="7">
                  <c:v>-217763.15949999978</c:v>
                </c:pt>
                <c:pt idx="8">
                  <c:v>792068.24439999869</c:v>
                </c:pt>
                <c:pt idx="9">
                  <c:v>589903.39010000008</c:v>
                </c:pt>
                <c:pt idx="10">
                  <c:v>363067.87300000002</c:v>
                </c:pt>
                <c:pt idx="11">
                  <c:v>220409.13820000039</c:v>
                </c:pt>
              </c:numCache>
            </c:numRef>
          </c:val>
          <c:smooth val="0"/>
          <c:extLst>
            <c:ext xmlns:c16="http://schemas.microsoft.com/office/drawing/2014/chart" uri="{C3380CC4-5D6E-409C-BE32-E72D297353CC}">
              <c16:uniqueId val="{00000002-EB95-4941-A56E-5A35F057B25D}"/>
            </c:ext>
          </c:extLst>
        </c:ser>
        <c:dLbls>
          <c:showLegendKey val="0"/>
          <c:showVal val="0"/>
          <c:showCatName val="0"/>
          <c:showSerName val="0"/>
          <c:showPercent val="0"/>
          <c:showBubbleSize val="0"/>
        </c:dLbls>
        <c:marker val="1"/>
        <c:smooth val="0"/>
        <c:axId val="1586910432"/>
        <c:axId val="1436480896"/>
      </c:lineChart>
      <c:catAx>
        <c:axId val="15869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480896"/>
        <c:crosses val="autoZero"/>
        <c:auto val="1"/>
        <c:lblAlgn val="ctr"/>
        <c:lblOffset val="100"/>
        <c:noMultiLvlLbl val="0"/>
      </c:catAx>
      <c:valAx>
        <c:axId val="1436480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1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2</xdr:row>
      <xdr:rowOff>57150</xdr:rowOff>
    </xdr:from>
    <xdr:to>
      <xdr:col>2</xdr:col>
      <xdr:colOff>479425</xdr:colOff>
      <xdr:row>18</xdr:row>
      <xdr:rowOff>158750</xdr:rowOff>
    </xdr:to>
    <mc:AlternateContent xmlns:mc="http://schemas.openxmlformats.org/markup-compatibility/2006" xmlns:a14="http://schemas.microsoft.com/office/drawing/2010/main">
      <mc:Choice Requires="a14">
        <xdr:graphicFrame macro="">
          <xdr:nvGraphicFramePr>
            <xdr:cNvPr id="2" name="MonthSlicer">
              <a:extLst>
                <a:ext uri="{FF2B5EF4-FFF2-40B4-BE49-F238E27FC236}">
                  <a16:creationId xmlns:a16="http://schemas.microsoft.com/office/drawing/2014/main" id="{64541E22-069D-6D43-334E-CB34215CF2CE}"/>
                </a:ext>
              </a:extLst>
            </xdr:cNvPr>
            <xdr:cNvGraphicFramePr/>
          </xdr:nvGraphicFramePr>
          <xdr:xfrm>
            <a:off x="0" y="0"/>
            <a:ext cx="0" cy="0"/>
          </xdr:xfrm>
          <a:graphic>
            <a:graphicData uri="http://schemas.microsoft.com/office/drawing/2010/slicer">
              <sle:slicer xmlns:sle="http://schemas.microsoft.com/office/drawing/2010/slicer" name="MonthSlicer"/>
            </a:graphicData>
          </a:graphic>
        </xdr:graphicFrame>
      </mc:Choice>
      <mc:Fallback xmlns="">
        <xdr:sp macro="" textlink="">
          <xdr:nvSpPr>
            <xdr:cNvPr id="0" name=""/>
            <xdr:cNvSpPr>
              <a:spLocks noTextEdit="1"/>
            </xdr:cNvSpPr>
          </xdr:nvSpPr>
          <xdr:spPr>
            <a:xfrm>
              <a:off x="101600" y="571500"/>
              <a:ext cx="1397000" cy="330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625475</xdr:colOff>
      <xdr:row>4</xdr:row>
      <xdr:rowOff>127000</xdr:rowOff>
    </xdr:from>
    <xdr:to>
      <xdr:col>15</xdr:col>
      <xdr:colOff>0</xdr:colOff>
      <xdr:row>19</xdr:row>
      <xdr:rowOff>0</xdr:rowOff>
    </xdr:to>
    <xdr:graphicFrame macro="">
      <xdr:nvGraphicFramePr>
        <xdr:cNvPr id="3" name="ProfitTrendChart">
          <a:extLst>
            <a:ext uri="{FF2B5EF4-FFF2-40B4-BE49-F238E27FC236}">
              <a16:creationId xmlns:a16="http://schemas.microsoft.com/office/drawing/2014/main" id="{BC9D260C-1D5F-603D-9404-483A4C5DF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47627</xdr:colOff>
      <xdr:row>0</xdr:row>
      <xdr:rowOff>0</xdr:rowOff>
    </xdr:from>
    <xdr:to>
      <xdr:col>13</xdr:col>
      <xdr:colOff>590550</xdr:colOff>
      <xdr:row>4</xdr:row>
      <xdr:rowOff>123822</xdr:rowOff>
    </xdr:to>
    <xdr:pic>
      <xdr:nvPicPr>
        <xdr:cNvPr id="5" name="Picture 4">
          <a:extLst>
            <a:ext uri="{FF2B5EF4-FFF2-40B4-BE49-F238E27FC236}">
              <a16:creationId xmlns:a16="http://schemas.microsoft.com/office/drawing/2014/main" id="{365A6A84-66E5-4B5A-67F1-C9C67B19CA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63202" y="0"/>
          <a:ext cx="1152523" cy="11525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Rudenski" refreshedDate="46264.734406134259" createdVersion="8" refreshedVersion="8" minRefreshableVersion="3" recordCount="3600" xr:uid="{0DBDA79D-136C-4594-9392-BD40C2E505E2}">
  <cacheSource type="worksheet">
    <worksheetSource ref="A3:G3603" sheet="Calc"/>
  </cacheSource>
  <cacheFields count="7">
    <cacheField name="Property ID" numFmtId="0">
      <sharedItems/>
    </cacheField>
    <cacheField name="Month" numFmtId="0">
      <sharedItems count="12">
        <s v="Apr"/>
        <s v="May"/>
        <s v="Jun"/>
        <s v="Jul"/>
        <s v="Aug"/>
        <s v="Sep"/>
        <s v="Oct"/>
        <s v="Nov"/>
        <s v="Dec"/>
        <s v="Jan"/>
        <s v="Feb"/>
        <s v="Mar"/>
      </sharedItems>
    </cacheField>
    <cacheField name="Key" numFmtId="0">
      <sharedItems/>
    </cacheField>
    <cacheField name="Total Revenue" numFmtId="171">
      <sharedItems containsSemiMixedTypes="0" containsString="0" containsNumber="1" minValue="501.21" maxValue="15379.3208"/>
    </cacheField>
    <cacheField name="Total Expenses" numFmtId="171">
      <sharedItems containsSemiMixedTypes="0" containsString="0" containsNumber="1" minValue="1145.7399999999998" maxValue="6422.23"/>
    </cacheField>
    <cacheField name="Profit" numFmtId="171">
      <sharedItems containsSemiMixedTypes="0" containsString="0" containsNumber="1" minValue="-3228.5192000000002" maxValue="12219.5008"/>
    </cacheField>
    <cacheField name="Property Name" numFmtId="0">
      <sharedItems/>
    </cacheField>
  </cacheFields>
  <extLst>
    <ext xmlns:x14="http://schemas.microsoft.com/office/spreadsheetml/2009/9/main" uri="{725AE2AE-9491-48be-B2B4-4EB974FC3084}">
      <x14:pivotCacheDefinition pivotCacheId="1805776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s v="P0001"/>
    <x v="0"/>
    <s v="P0001|Apr"/>
    <n v="768.39159999999993"/>
    <n v="1164.46"/>
    <n v="-396.06840000000011"/>
    <s v="Snowline Hideaway"/>
  </r>
  <r>
    <s v="P0001"/>
    <x v="1"/>
    <s v="P0001|May"/>
    <n v="920.80769999999995"/>
    <n v="1263.5900000000001"/>
    <n v="-342.78230000000019"/>
    <s v="Snowline Hideaway"/>
  </r>
  <r>
    <s v="P0001"/>
    <x v="2"/>
    <s v="P0001|Jun"/>
    <n v="1007.2832"/>
    <n v="1293.7600000000002"/>
    <n v="-286.47680000000025"/>
    <s v="Snowline Hideaway"/>
  </r>
  <r>
    <s v="P0001"/>
    <x v="3"/>
    <s v="P0001|Jul"/>
    <n v="1503.4072999999999"/>
    <n v="1647.85"/>
    <n v="-144.44270000000006"/>
    <s v="Snowline Hideaway"/>
  </r>
  <r>
    <s v="P0001"/>
    <x v="4"/>
    <s v="P0001|Aug"/>
    <n v="1522.9334000000001"/>
    <n v="1611.32"/>
    <n v="-88.386599999999817"/>
    <s v="Snowline Hideaway"/>
  </r>
  <r>
    <s v="P0001"/>
    <x v="5"/>
    <s v="P0001|Sep"/>
    <n v="870.96910000000014"/>
    <n v="1215.9700000000003"/>
    <n v="-345.00090000000012"/>
    <s v="Snowline Hideaway"/>
  </r>
  <r>
    <s v="P0001"/>
    <x v="6"/>
    <s v="P0001|Oct"/>
    <n v="805.58140000000003"/>
    <n v="1476.6499999999999"/>
    <n v="-671.06859999999983"/>
    <s v="Snowline Hideaway"/>
  </r>
  <r>
    <s v="P0001"/>
    <x v="7"/>
    <s v="P0001|Nov"/>
    <n v="819.37480000000005"/>
    <n v="1198.02"/>
    <n v="-378.64519999999993"/>
    <s v="Snowline Hideaway"/>
  </r>
  <r>
    <s v="P0001"/>
    <x v="8"/>
    <s v="P0001|Dec"/>
    <n v="3282.7019999999998"/>
    <n v="1496.19"/>
    <n v="1786.5119999999997"/>
    <s v="Snowline Hideaway"/>
  </r>
  <r>
    <s v="P0001"/>
    <x v="9"/>
    <s v="P0001|Jan"/>
    <n v="2745.5759999999996"/>
    <n v="1439.56"/>
    <n v="1306.0159999999996"/>
    <s v="Snowline Hideaway"/>
  </r>
  <r>
    <s v="P0001"/>
    <x v="10"/>
    <s v="P0001|Feb"/>
    <n v="2286.8824"/>
    <n v="1440.27"/>
    <n v="846.61239999999998"/>
    <s v="Snowline Hideaway"/>
  </r>
  <r>
    <s v="P0001"/>
    <x v="11"/>
    <s v="P0001|Mar"/>
    <n v="1919.39"/>
    <n v="1352.42"/>
    <n v="566.97"/>
    <s v="Snowline Hideaway"/>
  </r>
  <r>
    <s v="P0002"/>
    <x v="0"/>
    <s v="P0002|Apr"/>
    <n v="1254.6885"/>
    <n v="2520.11"/>
    <n v="-1265.4215000000002"/>
    <s v="Meadow Lodge"/>
  </r>
  <r>
    <s v="P0002"/>
    <x v="1"/>
    <s v="P0002|May"/>
    <n v="1609.5436"/>
    <n v="2899.13"/>
    <n v="-1289.5864000000001"/>
    <s v="Meadow Lodge"/>
  </r>
  <r>
    <s v="P0002"/>
    <x v="2"/>
    <s v="P0002|Jun"/>
    <n v="1542.9046000000001"/>
    <n v="3099.2200000000003"/>
    <n v="-1556.3154000000002"/>
    <s v="Meadow Lodge"/>
  </r>
  <r>
    <s v="P0002"/>
    <x v="3"/>
    <s v="P0002|Jul"/>
    <n v="3083.0139999999997"/>
    <n v="4326.6000000000004"/>
    <n v="-1243.5860000000007"/>
    <s v="Meadow Lodge"/>
  </r>
  <r>
    <s v="P0002"/>
    <x v="4"/>
    <s v="P0002|Aug"/>
    <n v="2261.8103999999998"/>
    <n v="4049.7200000000003"/>
    <n v="-1787.9096000000004"/>
    <s v="Meadow Lodge"/>
  </r>
  <r>
    <s v="P0002"/>
    <x v="5"/>
    <s v="P0002|Sep"/>
    <n v="1535.4549999999999"/>
    <n v="2757.1200000000003"/>
    <n v="-1221.6650000000004"/>
    <s v="Meadow Lodge"/>
  </r>
  <r>
    <s v="P0002"/>
    <x v="6"/>
    <s v="P0002|Oct"/>
    <n v="1565.8353999999999"/>
    <n v="2654.9500000000003"/>
    <n v="-1089.1146000000003"/>
    <s v="Meadow Lodge"/>
  </r>
  <r>
    <s v="P0002"/>
    <x v="7"/>
    <s v="P0002|Nov"/>
    <n v="1645.0455999999999"/>
    <n v="2564.2400000000002"/>
    <n v="-919.19440000000031"/>
    <s v="Meadow Lodge"/>
  </r>
  <r>
    <s v="P0002"/>
    <x v="8"/>
    <s v="P0002|Dec"/>
    <n v="5530.6764000000003"/>
    <n v="3036.65"/>
    <n v="2494.0264000000002"/>
    <s v="Meadow Lodge"/>
  </r>
  <r>
    <s v="P0002"/>
    <x v="9"/>
    <s v="P0002|Jan"/>
    <n v="4290.4425000000001"/>
    <n v="2909.76"/>
    <n v="1380.6824999999999"/>
    <s v="Meadow Lodge"/>
  </r>
  <r>
    <s v="P0002"/>
    <x v="10"/>
    <s v="P0002|Feb"/>
    <n v="3986.3474999999999"/>
    <n v="2915.76"/>
    <n v="1070.5874999999996"/>
    <s v="Meadow Lodge"/>
  </r>
  <r>
    <s v="P0002"/>
    <x v="11"/>
    <s v="P0002|Mar"/>
    <n v="3415.5509999999999"/>
    <n v="2900.92"/>
    <n v="514.63099999999986"/>
    <s v="Meadow Lodge"/>
  </r>
  <r>
    <s v="P0003"/>
    <x v="0"/>
    <s v="P0003|Apr"/>
    <n v="727.57680000000005"/>
    <n v="1877.1399999999999"/>
    <n v="-1149.5631999999998"/>
    <s v="Alpine Perch"/>
  </r>
  <r>
    <s v="P0003"/>
    <x v="1"/>
    <s v="P0003|May"/>
    <n v="1046.318"/>
    <n v="2324.9300000000003"/>
    <n v="-1278.6120000000003"/>
    <s v="Alpine Perch"/>
  </r>
  <r>
    <s v="P0003"/>
    <x v="2"/>
    <s v="P0003|Jun"/>
    <n v="1212.6924000000001"/>
    <n v="2415.9499999999998"/>
    <n v="-1203.2575999999997"/>
    <s v="Alpine Perch"/>
  </r>
  <r>
    <s v="P0003"/>
    <x v="3"/>
    <s v="P0003|Jul"/>
    <n v="1523.8296"/>
    <n v="3366.8"/>
    <n v="-1842.9704000000002"/>
    <s v="Alpine Perch"/>
  </r>
  <r>
    <s v="P0003"/>
    <x v="4"/>
    <s v="P0003|Aug"/>
    <n v="1550.2426999999998"/>
    <n v="3158.15"/>
    <n v="-1607.9073000000003"/>
    <s v="Alpine Perch"/>
  </r>
  <r>
    <s v="P0003"/>
    <x v="5"/>
    <s v="P0003|Sep"/>
    <n v="1092.8780000000002"/>
    <n v="2167.4699999999998"/>
    <n v="-1074.5919999999996"/>
    <s v="Alpine Perch"/>
  </r>
  <r>
    <s v="P0003"/>
    <x v="6"/>
    <s v="P0003|Oct"/>
    <n v="773.94280000000003"/>
    <n v="2033.0900000000001"/>
    <n v="-1259.1472000000001"/>
    <s v="Alpine Perch"/>
  </r>
  <r>
    <s v="P0003"/>
    <x v="7"/>
    <s v="P0003|Nov"/>
    <n v="1016.7814999999998"/>
    <n v="2050.54"/>
    <n v="-1033.7585000000001"/>
    <s v="Alpine Perch"/>
  </r>
  <r>
    <s v="P0003"/>
    <x v="8"/>
    <s v="P0003|Dec"/>
    <n v="3335.8074000000001"/>
    <n v="2321.34"/>
    <n v="1014.4674"/>
    <s v="Alpine Perch"/>
  </r>
  <r>
    <s v="P0003"/>
    <x v="9"/>
    <s v="P0003|Jan"/>
    <n v="3242.5321999999996"/>
    <n v="2331.23"/>
    <n v="911.30219999999963"/>
    <s v="Alpine Perch"/>
  </r>
  <r>
    <s v="P0003"/>
    <x v="10"/>
    <s v="P0003|Feb"/>
    <n v="2266.1503999999995"/>
    <n v="2205.8599999999997"/>
    <n v="60.290399999999863"/>
    <s v="Alpine Perch"/>
  </r>
  <r>
    <s v="P0003"/>
    <x v="11"/>
    <s v="P0003|Mar"/>
    <n v="2093.4127999999996"/>
    <n v="2221.9900000000002"/>
    <n v="-128.57720000000063"/>
    <s v="Alpine Perch"/>
  </r>
  <r>
    <s v="P0004"/>
    <x v="0"/>
    <s v="P0004|Apr"/>
    <n v="1314.1980000000001"/>
    <n v="2493.2800000000002"/>
    <n v="-1179.0820000000001"/>
    <s v="Lakeview Villa"/>
  </r>
  <r>
    <s v="P0004"/>
    <x v="1"/>
    <s v="P0004|May"/>
    <n v="1539.7618"/>
    <n v="2931.4300000000003"/>
    <n v="-1391.6682000000003"/>
    <s v="Lakeview Villa"/>
  </r>
  <r>
    <s v="P0004"/>
    <x v="2"/>
    <s v="P0004|Jun"/>
    <n v="1975.2336"/>
    <n v="3080.1200000000003"/>
    <n v="-1104.8864000000003"/>
    <s v="Lakeview Villa"/>
  </r>
  <r>
    <s v="P0004"/>
    <x v="3"/>
    <s v="P0004|Jul"/>
    <n v="3096.4969999999998"/>
    <n v="4333.24"/>
    <n v="-1236.7429999999999"/>
    <s v="Lakeview Villa"/>
  </r>
  <r>
    <s v="P0004"/>
    <x v="4"/>
    <s v="P0004|Aug"/>
    <n v="2830.8139999999999"/>
    <n v="4195.7900000000009"/>
    <n v="-1364.976000000001"/>
    <s v="Lakeview Villa"/>
  </r>
  <r>
    <s v="P0004"/>
    <x v="5"/>
    <s v="P0004|Sep"/>
    <n v="1586.38"/>
    <n v="2760.3"/>
    <n v="-1173.92"/>
    <s v="Lakeview Villa"/>
  </r>
  <r>
    <s v="P0004"/>
    <x v="6"/>
    <s v="P0004|Oct"/>
    <n v="1436.0784999999998"/>
    <n v="2648.9700000000003"/>
    <n v="-1212.8915000000004"/>
    <s v="Lakeview Villa"/>
  </r>
  <r>
    <s v="P0004"/>
    <x v="7"/>
    <s v="P0004|Nov"/>
    <n v="1622.5803999999998"/>
    <n v="2567.46"/>
    <n v="-944.87960000000021"/>
    <s v="Lakeview Villa"/>
  </r>
  <r>
    <s v="P0004"/>
    <x v="8"/>
    <s v="P0004|Dec"/>
    <n v="4982.2384000000002"/>
    <n v="3050.75"/>
    <n v="1931.4884000000002"/>
    <s v="Lakeview Villa"/>
  </r>
  <r>
    <s v="P0004"/>
    <x v="9"/>
    <s v="P0004|Jan"/>
    <n v="5802.1211999999996"/>
    <n v="3040.83"/>
    <n v="2761.2911999999997"/>
    <s v="Lakeview Villa"/>
  </r>
  <r>
    <s v="P0004"/>
    <x v="10"/>
    <s v="P0004|Feb"/>
    <n v="3932.3573000000001"/>
    <n v="2911.59"/>
    <n v="1020.7673"/>
    <s v="Lakeview Villa"/>
  </r>
  <r>
    <s v="P0004"/>
    <x v="11"/>
    <s v="P0004|Mar"/>
    <n v="3174.4365000000003"/>
    <n v="2747.1400000000003"/>
    <n v="427.29649999999992"/>
    <s v="Lakeview Villa"/>
  </r>
  <r>
    <s v="P0005"/>
    <x v="0"/>
    <s v="P0005|Apr"/>
    <n v="1841.643"/>
    <n v="3659.09"/>
    <n v="-1817.4470000000001"/>
    <s v="Evergreen Lodge"/>
  </r>
  <r>
    <s v="P0005"/>
    <x v="1"/>
    <s v="P0005|May"/>
    <n v="2252.9423999999999"/>
    <n v="4314.3700000000008"/>
    <n v="-2061.4276000000009"/>
    <s v="Evergreen Lodge"/>
  </r>
  <r>
    <s v="P0005"/>
    <x v="2"/>
    <s v="P0005|Jun"/>
    <n v="2804.0576000000001"/>
    <n v="4550.72"/>
    <n v="-1746.6624000000002"/>
    <s v="Evergreen Lodge"/>
  </r>
  <r>
    <s v="P0005"/>
    <x v="3"/>
    <s v="P0005|Jul"/>
    <n v="4353.1189999999997"/>
    <n v="6406.09"/>
    <n v="-2052.9710000000005"/>
    <s v="Evergreen Lodge"/>
  </r>
  <r>
    <s v="P0005"/>
    <x v="4"/>
    <s v="P0005|Aug"/>
    <n v="3437.3124000000003"/>
    <n v="6012.68"/>
    <n v="-2575.3676"/>
    <s v="Evergreen Lodge"/>
  </r>
  <r>
    <s v="P0005"/>
    <x v="5"/>
    <s v="P0005|Sep"/>
    <n v="2136.0186000000003"/>
    <n v="4040.5900000000006"/>
    <n v="-1904.5714000000003"/>
    <s v="Evergreen Lodge"/>
  </r>
  <r>
    <s v="P0005"/>
    <x v="6"/>
    <s v="P0005|Oct"/>
    <n v="2239.44"/>
    <n v="3893.4600000000005"/>
    <n v="-1654.0200000000004"/>
    <s v="Evergreen Lodge"/>
  </r>
  <r>
    <s v="P0005"/>
    <x v="7"/>
    <s v="P0005|Nov"/>
    <n v="2422.2462"/>
    <n v="3794.3700000000003"/>
    <n v="-1372.1238000000003"/>
    <s v="Evergreen Lodge"/>
  </r>
  <r>
    <s v="P0005"/>
    <x v="8"/>
    <s v="P0005|Dec"/>
    <n v="9349.1928000000007"/>
    <n v="4754.6500000000005"/>
    <n v="4594.5428000000002"/>
    <s v="Evergreen Lodge"/>
  </r>
  <r>
    <s v="P0005"/>
    <x v="9"/>
    <s v="P0005|Jan"/>
    <n v="7396.1651999999995"/>
    <n v="4434.88"/>
    <n v="2961.2851999999993"/>
    <s v="Evergreen Lodge"/>
  </r>
  <r>
    <s v="P0005"/>
    <x v="10"/>
    <s v="P0005|Feb"/>
    <n v="5930.1552000000001"/>
    <n v="4245.8600000000006"/>
    <n v="1684.2951999999996"/>
    <s v="Evergreen Lodge"/>
  </r>
  <r>
    <s v="P0005"/>
    <x v="11"/>
    <s v="P0005|Mar"/>
    <n v="5231.5029999999997"/>
    <n v="4229.38"/>
    <n v="1002.1229999999996"/>
    <s v="Evergreen Lodge"/>
  </r>
  <r>
    <s v="P0006"/>
    <x v="0"/>
    <s v="P0006|Apr"/>
    <n v="1192.3224"/>
    <n v="1993.2699999999998"/>
    <n v="-800.94759999999974"/>
    <s v="Granite Landing"/>
  </r>
  <r>
    <s v="P0006"/>
    <x v="1"/>
    <s v="P0006|May"/>
    <n v="1202.682"/>
    <n v="2335.36"/>
    <n v="-1132.6780000000001"/>
    <s v="Granite Landing"/>
  </r>
  <r>
    <s v="P0006"/>
    <x v="2"/>
    <s v="P0006|Jun"/>
    <n v="1353.6042999999997"/>
    <n v="2437.46"/>
    <n v="-1083.8557000000003"/>
    <s v="Granite Landing"/>
  </r>
  <r>
    <s v="P0006"/>
    <x v="3"/>
    <s v="P0006|Jul"/>
    <n v="1890.2568000000001"/>
    <n v="3264.74"/>
    <n v="-1374.4831999999997"/>
    <s v="Granite Landing"/>
  </r>
  <r>
    <s v="P0006"/>
    <x v="4"/>
    <s v="P0006|Aug"/>
    <n v="1705.7918999999999"/>
    <n v="3145.9700000000003"/>
    <n v="-1440.1781000000003"/>
    <s v="Granite Landing"/>
  </r>
  <r>
    <s v="P0006"/>
    <x v="5"/>
    <s v="P0006|Sep"/>
    <n v="1245.3425999999999"/>
    <n v="2172.4699999999998"/>
    <n v="-927.12739999999985"/>
    <s v="Granite Landing"/>
  </r>
  <r>
    <s v="P0006"/>
    <x v="6"/>
    <s v="P0006|Oct"/>
    <n v="1238.3100999999999"/>
    <n v="2134.02"/>
    <n v="-895.70990000000006"/>
    <s v="Granite Landing"/>
  </r>
  <r>
    <s v="P0006"/>
    <x v="7"/>
    <s v="P0006|Nov"/>
    <n v="1326.0660000000003"/>
    <n v="2054.41"/>
    <n v="-728.3439999999996"/>
    <s v="Granite Landing"/>
  </r>
  <r>
    <s v="P0006"/>
    <x v="8"/>
    <s v="P0006|Dec"/>
    <n v="4673.7276000000002"/>
    <n v="2434.0300000000002"/>
    <n v="2239.6976"/>
    <s v="Granite Landing"/>
  </r>
  <r>
    <s v="P0006"/>
    <x v="9"/>
    <s v="P0006|Jan"/>
    <n v="3992.7876000000006"/>
    <n v="2430.0200000000004"/>
    <n v="1562.7676000000001"/>
    <s v="Granite Landing"/>
  </r>
  <r>
    <s v="P0006"/>
    <x v="10"/>
    <s v="P0006|Feb"/>
    <n v="3348.2808"/>
    <n v="2429.7000000000003"/>
    <n v="918.58079999999973"/>
    <s v="Granite Landing"/>
  </r>
  <r>
    <s v="P0006"/>
    <x v="11"/>
    <s v="P0006|Mar"/>
    <n v="2823.3079000000002"/>
    <n v="2315.0700000000002"/>
    <n v="508.23790000000008"/>
    <s v="Granite Landing"/>
  </r>
  <r>
    <s v="P0007"/>
    <x v="0"/>
    <s v="P0007|Apr"/>
    <n v="1162.8732"/>
    <n v="1988.53"/>
    <n v="-825.65679999999998"/>
    <s v="Bearpaw Lodge"/>
  </r>
  <r>
    <s v="P0007"/>
    <x v="1"/>
    <s v="P0007|May"/>
    <n v="1235.3904"/>
    <n v="2305.0500000000002"/>
    <n v="-1069.6596000000002"/>
    <s v="Bearpaw Lodge"/>
  </r>
  <r>
    <s v="P0007"/>
    <x v="2"/>
    <s v="P0007|Jun"/>
    <n v="1567.1304"/>
    <n v="2431.81"/>
    <n v="-864.67959999999994"/>
    <s v="Bearpaw Lodge"/>
  </r>
  <r>
    <s v="P0007"/>
    <x v="3"/>
    <s v="P0007|Jul"/>
    <n v="2386.4983000000002"/>
    <n v="3355.15"/>
    <n v="-968.65169999999989"/>
    <s v="Bearpaw Lodge"/>
  </r>
  <r>
    <s v="P0007"/>
    <x v="4"/>
    <s v="P0007|Aug"/>
    <n v="2189.0160000000001"/>
    <n v="3283.87"/>
    <n v="-1094.8539999999998"/>
    <s v="Bearpaw Lodge"/>
  </r>
  <r>
    <s v="P0007"/>
    <x v="5"/>
    <s v="P0007|Sep"/>
    <n v="1411.3192999999999"/>
    <n v="2397.6999999999998"/>
    <n v="-986.38069999999993"/>
    <s v="Bearpaw Lodge"/>
  </r>
  <r>
    <s v="P0007"/>
    <x v="6"/>
    <s v="P0007|Oct"/>
    <n v="1186.5024000000001"/>
    <n v="2093.7599999999998"/>
    <n v="-907.25759999999968"/>
    <s v="Bearpaw Lodge"/>
  </r>
  <r>
    <s v="P0007"/>
    <x v="7"/>
    <s v="P0007|Nov"/>
    <n v="1353.8759"/>
    <n v="2054.37"/>
    <n v="-700.49409999999989"/>
    <s v="Bearpaw Lodge"/>
  </r>
  <r>
    <s v="P0007"/>
    <x v="8"/>
    <s v="P0007|Dec"/>
    <n v="5188.9034999999994"/>
    <n v="2538.1200000000003"/>
    <n v="2650.7834999999991"/>
    <s v="Bearpaw Lodge"/>
  </r>
  <r>
    <s v="P0007"/>
    <x v="9"/>
    <s v="P0007|Jan"/>
    <n v="3367.0510999999997"/>
    <n v="2344.9"/>
    <n v="1022.1510999999996"/>
    <s v="Bearpaw Lodge"/>
  </r>
  <r>
    <s v="P0007"/>
    <x v="10"/>
    <s v="P0007|Feb"/>
    <n v="3488.7755999999999"/>
    <n v="2447.9"/>
    <n v="1040.8755999999998"/>
    <s v="Bearpaw Lodge"/>
  </r>
  <r>
    <s v="P0007"/>
    <x v="11"/>
    <s v="P0007|Mar"/>
    <n v="2871.8563999999997"/>
    <n v="2309.4700000000003"/>
    <n v="562.38639999999941"/>
    <s v="Bearpaw Lodge"/>
  </r>
  <r>
    <s v="P0008"/>
    <x v="0"/>
    <s v="P0008|Apr"/>
    <n v="575.86599999999999"/>
    <n v="1174.6399999999999"/>
    <n v="-598.77399999999989"/>
    <s v="Alpine Overlook"/>
  </r>
  <r>
    <s v="P0008"/>
    <x v="1"/>
    <s v="P0008|May"/>
    <n v="732.38519999999994"/>
    <n v="1264.3800000000001"/>
    <n v="-531.99480000000017"/>
    <s v="Alpine Overlook"/>
  </r>
  <r>
    <s v="P0008"/>
    <x v="2"/>
    <s v="P0008|Jun"/>
    <n v="786.29780000000005"/>
    <n v="1495.1"/>
    <n v="-708.80219999999986"/>
    <s v="Alpine Overlook"/>
  </r>
  <r>
    <s v="P0008"/>
    <x v="3"/>
    <s v="P0008|Jul"/>
    <n v="1176.5269999999998"/>
    <n v="1636.58"/>
    <n v="-460.05300000000011"/>
    <s v="Alpine Overlook"/>
  </r>
  <r>
    <s v="P0008"/>
    <x v="4"/>
    <s v="P0008|Aug"/>
    <n v="1286.5929000000001"/>
    <n v="1728.89"/>
    <n v="-442.2971"/>
    <s v="Alpine Overlook"/>
  </r>
  <r>
    <s v="P0008"/>
    <x v="5"/>
    <s v="P0008|Sep"/>
    <n v="633.89139999999998"/>
    <n v="1225.5300000000002"/>
    <n v="-591.63860000000022"/>
    <s v="Alpine Overlook"/>
  </r>
  <r>
    <s v="P0008"/>
    <x v="6"/>
    <s v="P0008|Oct"/>
    <n v="696.22360000000003"/>
    <n v="1204.25"/>
    <n v="-508.02639999999997"/>
    <s v="Alpine Overlook"/>
  </r>
  <r>
    <s v="P0008"/>
    <x v="7"/>
    <s v="P0008|Nov"/>
    <n v="673.75840000000005"/>
    <n v="1208.95"/>
    <n v="-535.19159999999999"/>
    <s v="Alpine Overlook"/>
  </r>
  <r>
    <s v="P0008"/>
    <x v="8"/>
    <s v="P0008|Dec"/>
    <n v="2330.8137000000002"/>
    <n v="1436.25"/>
    <n v="894.56370000000015"/>
    <s v="Alpine Overlook"/>
  </r>
  <r>
    <s v="P0008"/>
    <x v="9"/>
    <s v="P0008|Jan"/>
    <n v="2150.3646000000003"/>
    <n v="1443.42"/>
    <n v="706.94460000000026"/>
    <s v="Alpine Overlook"/>
  </r>
  <r>
    <s v="P0008"/>
    <x v="10"/>
    <s v="P0008|Feb"/>
    <n v="1618.011"/>
    <n v="1371.46"/>
    <n v="246.55099999999993"/>
    <s v="Alpine Overlook"/>
  </r>
  <r>
    <s v="P0008"/>
    <x v="11"/>
    <s v="P0008|Mar"/>
    <n v="1575.8935999999999"/>
    <n v="1355.6100000000001"/>
    <n v="220.28359999999975"/>
    <s v="Alpine Overlook"/>
  </r>
  <r>
    <s v="P0009"/>
    <x v="0"/>
    <s v="P0009|Apr"/>
    <n v="902.43239999999992"/>
    <n v="1563.52"/>
    <n v="-661.08760000000007"/>
    <s v="Ridge Cabin"/>
  </r>
  <r>
    <s v="P0009"/>
    <x v="1"/>
    <s v="P0009|May"/>
    <n v="1129.8974000000001"/>
    <n v="1758.8300000000002"/>
    <n v="-628.93260000000009"/>
    <s v="Ridge Cabin"/>
  </r>
  <r>
    <s v="P0009"/>
    <x v="2"/>
    <s v="P0009|Jun"/>
    <n v="1315.3031999999998"/>
    <n v="1947.75"/>
    <n v="-632.44680000000017"/>
    <s v="Ridge Cabin"/>
  </r>
  <r>
    <s v="P0009"/>
    <x v="3"/>
    <s v="P0009|Jul"/>
    <n v="2023.1329000000001"/>
    <n v="2482.14"/>
    <n v="-459.00709999999981"/>
    <s v="Ridge Cabin"/>
  </r>
  <r>
    <s v="P0009"/>
    <x v="4"/>
    <s v="P0009|Aug"/>
    <n v="1924.028"/>
    <n v="2409.65"/>
    <n v="-485.62200000000007"/>
    <s v="Ridge Cabin"/>
  </r>
  <r>
    <s v="P0009"/>
    <x v="5"/>
    <s v="P0009|Sep"/>
    <n v="1210.6304999999998"/>
    <n v="1688.46"/>
    <n v="-477.82950000000028"/>
    <s v="Ridge Cabin"/>
  </r>
  <r>
    <s v="P0009"/>
    <x v="6"/>
    <s v="P0009|Oct"/>
    <n v="1018.0175999999999"/>
    <n v="1635.98"/>
    <n v="-617.96240000000012"/>
    <s v="Ridge Cabin"/>
  </r>
  <r>
    <s v="P0009"/>
    <x v="7"/>
    <s v="P0009|Nov"/>
    <n v="1297.0879"/>
    <n v="1695.5400000000002"/>
    <n v="-398.4521000000002"/>
    <s v="Ridge Cabin"/>
  </r>
  <r>
    <s v="P0009"/>
    <x v="8"/>
    <s v="P0009|Dec"/>
    <n v="4538.0655000000006"/>
    <n v="1998.84"/>
    <n v="2539.2255000000005"/>
    <s v="Ridge Cabin"/>
  </r>
  <r>
    <s v="P0009"/>
    <x v="9"/>
    <s v="P0009|Jan"/>
    <n v="3745.2638000000002"/>
    <n v="1921.84"/>
    <n v="1823.4238000000003"/>
    <s v="Ridge Cabin"/>
  </r>
  <r>
    <s v="P0009"/>
    <x v="10"/>
    <s v="P0009|Feb"/>
    <n v="3220.9787999999999"/>
    <n v="1923.32"/>
    <n v="1297.6587999999999"/>
    <s v="Ridge Cabin"/>
  </r>
  <r>
    <s v="P0009"/>
    <x v="11"/>
    <s v="P0009|Mar"/>
    <n v="2323.873"/>
    <n v="1816.1299999999999"/>
    <n v="507.74300000000017"/>
    <s v="Ridge Cabin"/>
  </r>
  <r>
    <s v="P0010"/>
    <x v="0"/>
    <s v="P0010|Apr"/>
    <n v="1024.3475000000001"/>
    <n v="1996.12"/>
    <n v="-971.77249999999981"/>
    <s v="Aspen Cabin"/>
  </r>
  <r>
    <s v="P0010"/>
    <x v="1"/>
    <s v="P0010|May"/>
    <n v="1205.0681999999999"/>
    <n v="2300.75"/>
    <n v="-1095.6818000000001"/>
    <s v="Aspen Cabin"/>
  </r>
  <r>
    <s v="P0010"/>
    <x v="2"/>
    <s v="P0010|Jun"/>
    <n v="1434.2015999999999"/>
    <n v="2404.0299999999997"/>
    <n v="-969.82839999999987"/>
    <s v="Aspen Cabin"/>
  </r>
  <r>
    <s v="P0010"/>
    <x v="3"/>
    <s v="P0010|Jul"/>
    <n v="2094.15"/>
    <n v="3360.86"/>
    <n v="-1266.71"/>
    <s v="Aspen Cabin"/>
  </r>
  <r>
    <s v="P0010"/>
    <x v="4"/>
    <s v="P0010|Aug"/>
    <n v="2224.13"/>
    <n v="3392.04"/>
    <n v="-1167.9099999999999"/>
    <s v="Aspen Cabin"/>
  </r>
  <r>
    <s v="P0010"/>
    <x v="5"/>
    <s v="P0010|Sep"/>
    <n v="1189.8198"/>
    <n v="2188.8000000000002"/>
    <n v="-998.9802000000002"/>
    <s v="Aspen Cabin"/>
  </r>
  <r>
    <s v="P0010"/>
    <x v="6"/>
    <s v="P0010|Oct"/>
    <n v="1266.0617999999999"/>
    <n v="2111.4499999999998"/>
    <n v="-845.38819999999987"/>
    <s v="Aspen Cabin"/>
  </r>
  <r>
    <s v="P0010"/>
    <x v="7"/>
    <s v="P0010|Nov"/>
    <n v="1296.7914000000001"/>
    <n v="2043.27"/>
    <n v="-746.47859999999991"/>
    <s v="Aspen Cabin"/>
  </r>
  <r>
    <s v="P0010"/>
    <x v="8"/>
    <s v="P0010|Dec"/>
    <n v="5353.3185000000003"/>
    <n v="2522.44"/>
    <n v="2830.8785000000003"/>
    <s v="Aspen Cabin"/>
  </r>
  <r>
    <s v="P0010"/>
    <x v="9"/>
    <s v="P0010|Jan"/>
    <n v="3722.0412000000001"/>
    <n v="2423.7200000000003"/>
    <n v="1298.3211999999999"/>
    <s v="Aspen Cabin"/>
  </r>
  <r>
    <s v="P0010"/>
    <x v="10"/>
    <s v="P0010|Feb"/>
    <n v="3332.7809999999999"/>
    <n v="2330.8000000000002"/>
    <n v="1001.9809999999998"/>
    <s v="Aspen Cabin"/>
  </r>
  <r>
    <s v="P0010"/>
    <x v="11"/>
    <s v="P0010|Mar"/>
    <n v="2764.07"/>
    <n v="2417.4800000000005"/>
    <n v="346.58999999999969"/>
    <s v="Aspen Cabin"/>
  </r>
  <r>
    <s v="P0011"/>
    <x v="0"/>
    <s v="P0011|Apr"/>
    <n v="1601.9775999999999"/>
    <n v="2504.4100000000003"/>
    <n v="-902.43240000000037"/>
    <s v="Frost Overlook"/>
  </r>
  <r>
    <s v="P0011"/>
    <x v="1"/>
    <s v="P0011|May"/>
    <n v="2036.0719999999999"/>
    <n v="2926.3900000000003"/>
    <n v="-890.31800000000044"/>
    <s v="Frost Overlook"/>
  </r>
  <r>
    <s v="P0011"/>
    <x v="2"/>
    <s v="P0011|Jun"/>
    <n v="2550.7653"/>
    <n v="3189.7500000000005"/>
    <n v="-638.98470000000043"/>
    <s v="Frost Overlook"/>
  </r>
  <r>
    <s v="P0011"/>
    <x v="3"/>
    <s v="P0011|Jul"/>
    <n v="3527.2739999999999"/>
    <n v="4316.3"/>
    <n v="-789.02600000000029"/>
    <s v="Frost Overlook"/>
  </r>
  <r>
    <s v="P0011"/>
    <x v="4"/>
    <s v="P0011|Aug"/>
    <n v="3428.7510999999995"/>
    <n v="4187.72"/>
    <n v="-758.96890000000076"/>
    <s v="Frost Overlook"/>
  </r>
  <r>
    <s v="P0011"/>
    <x v="5"/>
    <s v="P0011|Sep"/>
    <n v="2278.884"/>
    <n v="2891.88"/>
    <n v="-612.99600000000009"/>
    <s v="Frost Overlook"/>
  </r>
  <r>
    <s v="P0011"/>
    <x v="6"/>
    <s v="P0011|Oct"/>
    <n v="1979.4337"/>
    <n v="2664.7900000000004"/>
    <n v="-685.35630000000037"/>
    <s v="Frost Overlook"/>
  </r>
  <r>
    <s v="P0011"/>
    <x v="7"/>
    <s v="P0011|Nov"/>
    <n v="2079.4908000000005"/>
    <n v="2689.6800000000003"/>
    <n v="-610.1891999999998"/>
    <s v="Frost Overlook"/>
  </r>
  <r>
    <s v="P0011"/>
    <x v="8"/>
    <s v="P0011|Dec"/>
    <n v="7562.9250000000002"/>
    <n v="3155.6200000000003"/>
    <n v="4407.3050000000003"/>
    <s v="Frost Overlook"/>
  </r>
  <r>
    <s v="P0011"/>
    <x v="9"/>
    <s v="P0011|Jan"/>
    <n v="6770.2409999999991"/>
    <n v="3174.42"/>
    <n v="3595.820999999999"/>
    <s v="Frost Overlook"/>
  </r>
  <r>
    <s v="P0011"/>
    <x v="10"/>
    <s v="P0011|Feb"/>
    <n v="5798.7262000000001"/>
    <n v="3052.82"/>
    <n v="2745.9061999999999"/>
    <s v="Frost Overlook"/>
  </r>
  <r>
    <s v="P0011"/>
    <x v="11"/>
    <s v="P0011|Mar"/>
    <n v="4416.2611999999999"/>
    <n v="2905.75"/>
    <n v="1510.5111999999999"/>
    <s v="Frost Overlook"/>
  </r>
  <r>
    <s v="P0012"/>
    <x v="0"/>
    <s v="P0012|Apr"/>
    <n v="1260.8480000000002"/>
    <n v="2509.7700000000004"/>
    <n v="-1248.9220000000003"/>
    <s v="Cedar Den"/>
  </r>
  <r>
    <s v="P0012"/>
    <x v="1"/>
    <s v="P0012|May"/>
    <n v="1724.5371"/>
    <n v="2919.92"/>
    <n v="-1195.3829000000001"/>
    <s v="Cedar Den"/>
  </r>
  <r>
    <s v="P0012"/>
    <x v="2"/>
    <s v="P0012|Jun"/>
    <n v="1727.2530999999999"/>
    <n v="3057.6500000000005"/>
    <n v="-1330.3969000000006"/>
    <s v="Cedar Den"/>
  </r>
  <r>
    <s v="P0012"/>
    <x v="3"/>
    <s v="P0012|Jul"/>
    <n v="2409.328"/>
    <n v="4196.3100000000004"/>
    <n v="-1786.9820000000004"/>
    <s v="Cedar Den"/>
  </r>
  <r>
    <s v="P0012"/>
    <x v="4"/>
    <s v="P0012|Aug"/>
    <n v="2178.2352000000001"/>
    <n v="4048.13"/>
    <n v="-1869.8948"/>
    <s v="Cedar Den"/>
  </r>
  <r>
    <s v="P0012"/>
    <x v="5"/>
    <s v="P0012|Sep"/>
    <n v="1656.3946000000001"/>
    <n v="2740.67"/>
    <n v="-1084.2754"/>
    <s v="Cedar Den"/>
  </r>
  <r>
    <s v="P0012"/>
    <x v="6"/>
    <s v="P0012|Oct"/>
    <n v="1350.8155000000002"/>
    <n v="2669.6800000000003"/>
    <n v="-1318.8645000000001"/>
    <s v="Cedar Den"/>
  </r>
  <r>
    <s v="P0012"/>
    <x v="7"/>
    <s v="P0012|Nov"/>
    <n v="1530.6243999999999"/>
    <n v="2571.9"/>
    <n v="-1041.2756000000002"/>
    <s v="Cedar Den"/>
  </r>
  <r>
    <s v="P0012"/>
    <x v="8"/>
    <s v="P0012|Dec"/>
    <n v="5289.1851999999999"/>
    <n v="3034.3500000000004"/>
    <n v="2254.8351999999995"/>
    <s v="Cedar Den"/>
  </r>
  <r>
    <s v="P0012"/>
    <x v="9"/>
    <s v="P0012|Jan"/>
    <n v="4157.0190000000002"/>
    <n v="2895.1000000000004"/>
    <n v="1261.9189999999999"/>
    <s v="Cedar Den"/>
  </r>
  <r>
    <s v="P0012"/>
    <x v="10"/>
    <s v="P0012|Feb"/>
    <n v="3999.3939999999998"/>
    <n v="2916.69"/>
    <n v="1082.7039999999997"/>
    <s v="Cedar Den"/>
  </r>
  <r>
    <s v="P0012"/>
    <x v="11"/>
    <s v="P0012|Mar"/>
    <n v="3189.2775000000001"/>
    <n v="2751.29"/>
    <n v="437.98750000000018"/>
    <s v="Cedar Den"/>
  </r>
  <r>
    <s v="P0013"/>
    <x v="0"/>
    <s v="P0013|Apr"/>
    <n v="1185.2802000000001"/>
    <n v="1976.4799999999998"/>
    <n v="-791.19979999999964"/>
    <s v="Lakeview Nest"/>
  </r>
  <r>
    <s v="P0013"/>
    <x v="1"/>
    <s v="P0013|May"/>
    <n v="1184.6400000000001"/>
    <n v="2300.0500000000002"/>
    <n v="-1115.4100000000001"/>
    <s v="Lakeview Nest"/>
  </r>
  <r>
    <s v="P0013"/>
    <x v="2"/>
    <s v="P0013|Jun"/>
    <n v="1367.1842999999999"/>
    <n v="2409.34"/>
    <n v="-1042.1557000000003"/>
    <s v="Lakeview Nest"/>
  </r>
  <r>
    <s v="P0013"/>
    <x v="3"/>
    <s v="P0013|Jul"/>
    <n v="2320.0629999999996"/>
    <n v="3386.17"/>
    <n v="-1066.1070000000004"/>
    <s v="Lakeview Nest"/>
  </r>
  <r>
    <s v="P0013"/>
    <x v="4"/>
    <s v="P0013|Aug"/>
    <n v="1687.3327999999999"/>
    <n v="3163.57"/>
    <n v="-1476.2372000000003"/>
    <s v="Lakeview Nest"/>
  </r>
  <r>
    <s v="P0013"/>
    <x v="5"/>
    <s v="P0013|Sep"/>
    <n v="1240.6866"/>
    <n v="2163.94"/>
    <n v="-923.25340000000006"/>
    <s v="Lakeview Nest"/>
  </r>
  <r>
    <s v="P0013"/>
    <x v="6"/>
    <s v="P0013|Oct"/>
    <n v="1256.1677999999999"/>
    <n v="2124.41"/>
    <n v="-868.24219999999991"/>
    <s v="Lakeview Nest"/>
  </r>
  <r>
    <s v="P0013"/>
    <x v="7"/>
    <s v="P0013|Nov"/>
    <n v="1268.7389999999998"/>
    <n v="2056.27"/>
    <n v="-787.53100000000018"/>
    <s v="Lakeview Nest"/>
  </r>
  <r>
    <s v="P0013"/>
    <x v="8"/>
    <s v="P0013|Dec"/>
    <n v="4828.3262000000004"/>
    <n v="2434.61"/>
    <n v="2393.7162000000003"/>
    <s v="Lakeview Nest"/>
  </r>
  <r>
    <s v="P0013"/>
    <x v="9"/>
    <s v="P0013|Jan"/>
    <n v="3510.3491999999997"/>
    <n v="2314.1400000000003"/>
    <n v="1196.2091999999993"/>
    <s v="Lakeview Nest"/>
  </r>
  <r>
    <s v="P0013"/>
    <x v="10"/>
    <s v="P0013|Feb"/>
    <n v="3007.7339999999999"/>
    <n v="2325.96"/>
    <n v="681.77399999999989"/>
    <s v="Lakeview Nest"/>
  </r>
  <r>
    <s v="P0013"/>
    <x v="11"/>
    <s v="P0013|Mar"/>
    <n v="2734.4850000000001"/>
    <n v="2298.7600000000002"/>
    <n v="435.72499999999991"/>
    <s v="Lakeview Nest"/>
  </r>
  <r>
    <s v="P0014"/>
    <x v="0"/>
    <s v="P0014|Apr"/>
    <n v="706.28250000000003"/>
    <n v="1272.4099999999999"/>
    <n v="-566.12749999999983"/>
    <s v="Whispering Den"/>
  </r>
  <r>
    <s v="P0014"/>
    <x v="1"/>
    <s v="P0014|May"/>
    <n v="819.43300000000011"/>
    <n v="1272.0999999999999"/>
    <n v="-452.6669999999998"/>
    <s v="Whispering Den"/>
  </r>
  <r>
    <s v="P0014"/>
    <x v="2"/>
    <s v="P0014|Jun"/>
    <n v="864.04330000000004"/>
    <n v="1291.3000000000002"/>
    <n v="-427.25670000000014"/>
    <s v="Whispering Den"/>
  </r>
  <r>
    <s v="P0014"/>
    <x v="3"/>
    <s v="P0014|Jul"/>
    <n v="1297.9243000000001"/>
    <n v="1580.7799999999997"/>
    <n v="-282.85569999999962"/>
    <s v="Whispering Den"/>
  </r>
  <r>
    <s v="P0014"/>
    <x v="4"/>
    <s v="P0014|Aug"/>
    <n v="1223.1081999999999"/>
    <n v="1543.4199999999998"/>
    <n v="-320.31179999999995"/>
    <s v="Whispering Den"/>
  </r>
  <r>
    <s v="P0014"/>
    <x v="5"/>
    <s v="P0014|Sep"/>
    <n v="943.01100000000008"/>
    <n v="1218.7600000000002"/>
    <n v="-275.74900000000014"/>
    <s v="Whispering Den"/>
  </r>
  <r>
    <s v="P0014"/>
    <x v="6"/>
    <s v="P0014|Oct"/>
    <n v="812.04160000000002"/>
    <n v="1197.6499999999999"/>
    <n v="-385.60839999999985"/>
    <s v="Whispering Den"/>
  </r>
  <r>
    <s v="P0014"/>
    <x v="7"/>
    <s v="P0014|Nov"/>
    <n v="813.7876"/>
    <n v="1189.6699999999998"/>
    <n v="-375.88239999999985"/>
    <s v="Whispering Den"/>
  </r>
  <r>
    <s v="P0014"/>
    <x v="8"/>
    <s v="P0014|Dec"/>
    <n v="3196.9151999999999"/>
    <n v="1501.48"/>
    <n v="1695.4351999999999"/>
    <s v="Whispering Den"/>
  </r>
  <r>
    <s v="P0014"/>
    <x v="9"/>
    <s v="P0014|Jan"/>
    <n v="2820.9643999999998"/>
    <n v="1439"/>
    <n v="1381.9643999999998"/>
    <s v="Whispering Den"/>
  </r>
  <r>
    <s v="P0014"/>
    <x v="10"/>
    <s v="P0014|Feb"/>
    <n v="1854.2059999999999"/>
    <n v="1367.4100000000003"/>
    <n v="486.79599999999959"/>
    <s v="Whispering Den"/>
  </r>
  <r>
    <s v="P0014"/>
    <x v="11"/>
    <s v="P0014|Mar"/>
    <n v="1705.1170000000002"/>
    <n v="1358.67"/>
    <n v="346.44700000000012"/>
    <s v="Whispering Den"/>
  </r>
  <r>
    <s v="P0015"/>
    <x v="0"/>
    <s v="P0015|Apr"/>
    <n v="928.79699999999991"/>
    <n v="1566.15"/>
    <n v="-637.35300000000018"/>
    <s v="Evergreen Refuge"/>
  </r>
  <r>
    <s v="P0015"/>
    <x v="1"/>
    <s v="P0015|May"/>
    <n v="1091.8733999999997"/>
    <n v="1756.8600000000001"/>
    <n v="-664.98660000000041"/>
    <s v="Evergreen Refuge"/>
  </r>
  <r>
    <s v="P0015"/>
    <x v="2"/>
    <s v="P0015|Jun"/>
    <n v="1235.22"/>
    <n v="1845.95"/>
    <n v="-610.73"/>
    <s v="Evergreen Refuge"/>
  </r>
  <r>
    <s v="P0015"/>
    <x v="3"/>
    <s v="P0015|Jul"/>
    <n v="1896.3733000000002"/>
    <n v="2485.2600000000002"/>
    <n v="-588.88670000000002"/>
    <s v="Evergreen Refuge"/>
  </r>
  <r>
    <s v="P0015"/>
    <x v="4"/>
    <s v="P0015|Aug"/>
    <n v="1457.7477000000001"/>
    <n v="2325.36"/>
    <n v="-867.6123"/>
    <s v="Evergreen Refuge"/>
  </r>
  <r>
    <s v="P0015"/>
    <x v="5"/>
    <s v="P0015|Sep"/>
    <n v="1138.9960000000001"/>
    <n v="1690.99"/>
    <n v="-551.99399999999991"/>
    <s v="Evergreen Refuge"/>
  </r>
  <r>
    <s v="P0015"/>
    <x v="6"/>
    <s v="P0015|Oct"/>
    <n v="970.23539999999991"/>
    <n v="1649.7000000000003"/>
    <n v="-679.46460000000036"/>
    <s v="Evergreen Refuge"/>
  </r>
  <r>
    <s v="P0015"/>
    <x v="7"/>
    <s v="P0015|Nov"/>
    <n v="1102.3979000000002"/>
    <n v="1604.26"/>
    <n v="-501.86209999999983"/>
    <s v="Evergreen Refuge"/>
  </r>
  <r>
    <s v="P0015"/>
    <x v="8"/>
    <s v="P0015|Dec"/>
    <n v="4503.5820000000003"/>
    <n v="1991.59"/>
    <n v="2511.9920000000002"/>
    <s v="Evergreen Refuge"/>
  </r>
  <r>
    <s v="P0015"/>
    <x v="9"/>
    <s v="P0015|Jan"/>
    <n v="3139.0234999999998"/>
    <n v="2142.63"/>
    <n v="996.39349999999968"/>
    <s v="Evergreen Refuge"/>
  </r>
  <r>
    <s v="P0015"/>
    <x v="10"/>
    <s v="P0015|Feb"/>
    <n v="2526.5060000000003"/>
    <n v="1801.61"/>
    <n v="724.89600000000041"/>
    <s v="Evergreen Refuge"/>
  </r>
  <r>
    <s v="P0015"/>
    <x v="11"/>
    <s v="P0015|Mar"/>
    <n v="2408.7091999999998"/>
    <n v="1817.35"/>
    <n v="591.35919999999987"/>
    <s v="Evergreen Refuge"/>
  </r>
  <r>
    <s v="P0016"/>
    <x v="0"/>
    <s v="P0016|Apr"/>
    <n v="1664.634"/>
    <n v="3075.1699999999996"/>
    <n v="-1410.5359999999996"/>
    <s v="Cedar Nest"/>
  </r>
  <r>
    <s v="P0016"/>
    <x v="1"/>
    <s v="P0016|May"/>
    <n v="2058.2988"/>
    <n v="3604.99"/>
    <n v="-1546.6911999999998"/>
    <s v="Cedar Nest"/>
  </r>
  <r>
    <s v="P0016"/>
    <x v="2"/>
    <s v="P0016|Jun"/>
    <n v="2329.9473000000003"/>
    <n v="3832.3899999999994"/>
    <n v="-1502.4426999999991"/>
    <s v="Cedar Nest"/>
  </r>
  <r>
    <s v="P0016"/>
    <x v="3"/>
    <s v="P0016|Jul"/>
    <n v="3154.9904999999999"/>
    <n v="5174.7299999999996"/>
    <n v="-2019.7394999999997"/>
    <s v="Cedar Nest"/>
  </r>
  <r>
    <s v="P0016"/>
    <x v="4"/>
    <s v="P0016|Aug"/>
    <n v="2625.6712000000002"/>
    <n v="5024.5599999999995"/>
    <n v="-2398.8887999999993"/>
    <s v="Cedar Nest"/>
  </r>
  <r>
    <s v="P0016"/>
    <x v="5"/>
    <s v="P0016|Sep"/>
    <n v="2103.4038"/>
    <n v="3406.13"/>
    <n v="-1302.7262000000001"/>
    <s v="Cedar Nest"/>
  </r>
  <r>
    <s v="P0016"/>
    <x v="6"/>
    <s v="P0016|Oct"/>
    <n v="1920.9468000000002"/>
    <n v="3285.7999999999997"/>
    <n v="-1364.8531999999996"/>
    <s v="Cedar Nest"/>
  </r>
  <r>
    <s v="P0016"/>
    <x v="7"/>
    <s v="P0016|Nov"/>
    <n v="1980.4271999999999"/>
    <n v="3154.27"/>
    <n v="-1173.8428000000001"/>
    <s v="Cedar Nest"/>
  </r>
  <r>
    <s v="P0016"/>
    <x v="8"/>
    <s v="P0016|Dec"/>
    <n v="7522.1790999999994"/>
    <n v="3716.71"/>
    <n v="3805.4690999999993"/>
    <s v="Cedar Nest"/>
  </r>
  <r>
    <s v="P0016"/>
    <x v="9"/>
    <s v="P0016|Jan"/>
    <n v="6324.8208000000004"/>
    <n v="3726.6400000000003"/>
    <n v="2598.1808000000001"/>
    <s v="Cedar Nest"/>
  </r>
  <r>
    <s v="P0016"/>
    <x v="10"/>
    <s v="P0016|Feb"/>
    <n v="5001.6547"/>
    <n v="3547.24"/>
    <n v="1454.4147000000003"/>
    <s v="Cedar Nest"/>
  </r>
  <r>
    <s v="P0016"/>
    <x v="11"/>
    <s v="P0016|Mar"/>
    <n v="3744.9045000000001"/>
    <n v="3393.36"/>
    <n v="351.54449999999997"/>
    <s v="Cedar Nest"/>
  </r>
  <r>
    <s v="P0017"/>
    <x v="0"/>
    <s v="P0017|Apr"/>
    <n v="501.21"/>
    <n v="1442.1200000000001"/>
    <n v="-940.91000000000008"/>
    <s v="Cedar Perch"/>
  </r>
  <r>
    <s v="P0017"/>
    <x v="1"/>
    <s v="P0017|May"/>
    <n v="758.31950000000006"/>
    <n v="1768.99"/>
    <n v="-1010.6704999999999"/>
    <s v="Cedar Perch"/>
  </r>
  <r>
    <s v="P0017"/>
    <x v="2"/>
    <s v="P0017|Jun"/>
    <n v="897.42719999999997"/>
    <n v="1820.38"/>
    <n v="-922.95280000000014"/>
    <s v="Cedar Perch"/>
  </r>
  <r>
    <s v="P0017"/>
    <x v="3"/>
    <s v="P0017|Jul"/>
    <n v="1167.9407999999999"/>
    <n v="2400.16"/>
    <n v="-1232.2192"/>
    <s v="Cedar Perch"/>
  </r>
  <r>
    <s v="P0017"/>
    <x v="4"/>
    <s v="P0017|Aug"/>
    <n v="1126.6381999999999"/>
    <n v="2330.5100000000002"/>
    <n v="-1203.8718000000003"/>
    <s v="Cedar Perch"/>
  </r>
  <r>
    <s v="P0017"/>
    <x v="5"/>
    <s v="P0017|Sep"/>
    <n v="788.58349999999996"/>
    <n v="1663.22"/>
    <n v="-874.63650000000007"/>
    <s v="Cedar Perch"/>
  </r>
  <r>
    <s v="P0017"/>
    <x v="6"/>
    <s v="P0017|Oct"/>
    <n v="752.69349999999997"/>
    <n v="1622.9900000000002"/>
    <n v="-870.29650000000026"/>
    <s v="Cedar Perch"/>
  </r>
  <r>
    <s v="P0017"/>
    <x v="7"/>
    <s v="P0017|Nov"/>
    <n v="794.93700000000001"/>
    <n v="1611.3100000000002"/>
    <n v="-816.37300000000016"/>
    <s v="Cedar Perch"/>
  </r>
  <r>
    <s v="P0017"/>
    <x v="8"/>
    <s v="P0017|Dec"/>
    <n v="2768.9284000000002"/>
    <n v="1808.77"/>
    <n v="960.15840000000026"/>
    <s v="Cedar Perch"/>
  </r>
  <r>
    <s v="P0017"/>
    <x v="9"/>
    <s v="P0017|Jan"/>
    <n v="2144.6363999999999"/>
    <n v="1814.97"/>
    <n v="329.66639999999984"/>
    <s v="Cedar Perch"/>
  </r>
  <r>
    <s v="P0017"/>
    <x v="10"/>
    <s v="P0017|Feb"/>
    <n v="1875.2660999999998"/>
    <n v="1751.7499999999998"/>
    <n v="123.51610000000005"/>
    <s v="Cedar Perch"/>
  </r>
  <r>
    <s v="P0017"/>
    <x v="11"/>
    <s v="P0017|Mar"/>
    <n v="1497.4608000000001"/>
    <n v="1711.11"/>
    <n v="-213.64919999999984"/>
    <s v="Cedar Perch"/>
  </r>
  <r>
    <s v="P0018"/>
    <x v="0"/>
    <s v="P0018|Apr"/>
    <n v="956.73849999999993"/>
    <n v="2156.6999999999998"/>
    <n v="-1199.9614999999999"/>
    <s v="Juniper Hideaway"/>
  </r>
  <r>
    <s v="P0018"/>
    <x v="1"/>
    <s v="P0018|May"/>
    <n v="1119.5724"/>
    <n v="2299.6"/>
    <n v="-1180.0275999999999"/>
    <s v="Juniper Hideaway"/>
  </r>
  <r>
    <s v="P0018"/>
    <x v="2"/>
    <s v="P0018|Jun"/>
    <n v="1386.4"/>
    <n v="2422.27"/>
    <n v="-1035.8699999999999"/>
    <s v="Juniper Hideaway"/>
  </r>
  <r>
    <s v="P0018"/>
    <x v="3"/>
    <s v="P0018|Jul"/>
    <n v="1859.5271999999998"/>
    <n v="3259.15"/>
    <n v="-1399.6228000000003"/>
    <s v="Juniper Hideaway"/>
  </r>
  <r>
    <s v="P0018"/>
    <x v="4"/>
    <s v="P0018|Aug"/>
    <n v="1621.6056000000001"/>
    <n v="3153.69"/>
    <n v="-1532.0844"/>
    <s v="Juniper Hideaway"/>
  </r>
  <r>
    <s v="P0018"/>
    <x v="5"/>
    <s v="P0018|Sep"/>
    <n v="1207.2798"/>
    <n v="2425.29"/>
    <n v="-1218.0101999999999"/>
    <s v="Juniper Hideaway"/>
  </r>
  <r>
    <s v="P0018"/>
    <x v="6"/>
    <s v="P0018|Oct"/>
    <n v="1159.4975999999999"/>
    <n v="2100.88"/>
    <n v="-941.38240000000019"/>
    <s v="Juniper Hideaway"/>
  </r>
  <r>
    <s v="P0018"/>
    <x v="7"/>
    <s v="P0018|Nov"/>
    <n v="1012.0285"/>
    <n v="2043.29"/>
    <n v="-1031.2615000000001"/>
    <s v="Juniper Hideaway"/>
  </r>
  <r>
    <s v="P0018"/>
    <x v="8"/>
    <s v="P0018|Dec"/>
    <n v="4385.3369000000002"/>
    <n v="2413.8100000000004"/>
    <n v="1971.5268999999998"/>
    <s v="Juniper Hideaway"/>
  </r>
  <r>
    <s v="P0018"/>
    <x v="9"/>
    <s v="P0018|Jan"/>
    <n v="3810.4470000000001"/>
    <n v="2658.6200000000003"/>
    <n v="1151.8269999999998"/>
    <s v="Juniper Hideaway"/>
  </r>
  <r>
    <s v="P0018"/>
    <x v="10"/>
    <s v="P0018|Feb"/>
    <n v="2755.6309999999999"/>
    <n v="2315.1000000000004"/>
    <n v="440.53099999999949"/>
    <s v="Juniper Hideaway"/>
  </r>
  <r>
    <s v="P0018"/>
    <x v="11"/>
    <s v="P0018|Mar"/>
    <n v="2339.9576999999999"/>
    <n v="2185.96"/>
    <n v="153.9976999999999"/>
    <s v="Juniper Hideaway"/>
  </r>
  <r>
    <s v="P0019"/>
    <x v="0"/>
    <s v="P0019|Apr"/>
    <n v="1608.665"/>
    <n v="3084.49"/>
    <n v="-1475.8249999999998"/>
    <s v="Mountain Overlook"/>
  </r>
  <r>
    <s v="P0019"/>
    <x v="1"/>
    <s v="P0019|May"/>
    <n v="2198.8324000000002"/>
    <n v="3631.89"/>
    <n v="-1433.0575999999996"/>
    <s v="Mountain Overlook"/>
  </r>
  <r>
    <s v="P0019"/>
    <x v="2"/>
    <s v="P0019|Jun"/>
    <n v="2357.9512"/>
    <n v="3813.7799999999997"/>
    <n v="-1455.8287999999998"/>
    <s v="Mountain Overlook"/>
  </r>
  <r>
    <s v="P0019"/>
    <x v="3"/>
    <s v="P0019|Jul"/>
    <n v="3242.3960000000002"/>
    <n v="5352.26"/>
    <n v="-2109.864"/>
    <s v="Mountain Overlook"/>
  </r>
  <r>
    <s v="P0019"/>
    <x v="4"/>
    <s v="P0019|Aug"/>
    <n v="3304.5729999999999"/>
    <n v="5183.78"/>
    <n v="-1879.2069999999999"/>
    <s v="Mountain Overlook"/>
  </r>
  <r>
    <s v="P0019"/>
    <x v="5"/>
    <s v="P0019|Sep"/>
    <n v="2170.1107000000002"/>
    <n v="3403.0499999999997"/>
    <n v="-1232.9392999999995"/>
    <s v="Mountain Overlook"/>
  </r>
  <r>
    <s v="P0019"/>
    <x v="6"/>
    <s v="P0019|Oct"/>
    <n v="1942.83"/>
    <n v="3288.27"/>
    <n v="-1345.44"/>
    <s v="Mountain Overlook"/>
  </r>
  <r>
    <s v="P0019"/>
    <x v="7"/>
    <s v="P0019|Nov"/>
    <n v="1976.6442000000002"/>
    <n v="3169.43"/>
    <n v="-1192.7857999999997"/>
    <s v="Mountain Overlook"/>
  </r>
  <r>
    <s v="P0019"/>
    <x v="8"/>
    <s v="P0019|Dec"/>
    <n v="8532.1709999999985"/>
    <n v="3867.1400000000003"/>
    <n v="4665.0309999999981"/>
    <s v="Mountain Overlook"/>
  </r>
  <r>
    <s v="P0019"/>
    <x v="9"/>
    <s v="P0019|Jan"/>
    <n v="6903.2802999999994"/>
    <n v="3733.3"/>
    <n v="3169.9802999999993"/>
    <s v="Mountain Overlook"/>
  </r>
  <r>
    <s v="P0019"/>
    <x v="10"/>
    <s v="P0019|Feb"/>
    <n v="5813.8248000000003"/>
    <n v="3710.09"/>
    <n v="2103.7348000000002"/>
    <s v="Mountain Overlook"/>
  </r>
  <r>
    <s v="P0019"/>
    <x v="11"/>
    <s v="P0019|Mar"/>
    <n v="4338.6499999999996"/>
    <n v="3523.31"/>
    <n v="815.33999999999969"/>
    <s v="Mountain Overlook"/>
  </r>
  <r>
    <s v="P0020"/>
    <x v="0"/>
    <s v="P0020|Apr"/>
    <n v="730.48399999999992"/>
    <n v="1152.46"/>
    <n v="-421.97600000000011"/>
    <s v="Timber Perch"/>
  </r>
  <r>
    <s v="P0020"/>
    <x v="1"/>
    <s v="P0020|May"/>
    <n v="775.56959999999992"/>
    <n v="1258.0100000000002"/>
    <n v="-482.4404000000003"/>
    <s v="Timber Perch"/>
  </r>
  <r>
    <s v="P0020"/>
    <x v="2"/>
    <s v="P0020|Jun"/>
    <n v="834.93359999999996"/>
    <n v="1298.8499999999999"/>
    <n v="-463.91639999999995"/>
    <s v="Timber Perch"/>
  </r>
  <r>
    <s v="P0020"/>
    <x v="3"/>
    <s v="P0020|Jul"/>
    <n v="1258.9576"/>
    <n v="1643.3000000000002"/>
    <n v="-384.34240000000023"/>
    <s v="Timber Perch"/>
  </r>
  <r>
    <s v="P0020"/>
    <x v="4"/>
    <s v="P0020|Aug"/>
    <n v="1298.5432999999998"/>
    <n v="1611.03"/>
    <n v="-312.48670000000016"/>
    <s v="Timber Perch"/>
  </r>
  <r>
    <s v="P0020"/>
    <x v="5"/>
    <s v="P0020|Sep"/>
    <n v="779.71149999999989"/>
    <n v="1213.8600000000001"/>
    <n v="-434.14850000000024"/>
    <s v="Timber Perch"/>
  </r>
  <r>
    <s v="P0020"/>
    <x v="6"/>
    <s v="P0020|Oct"/>
    <n v="686.03859999999997"/>
    <n v="1206.56"/>
    <n v="-520.52139999999997"/>
    <s v="Timber Perch"/>
  </r>
  <r>
    <s v="P0020"/>
    <x v="7"/>
    <s v="P0020|Nov"/>
    <n v="1000.2392"/>
    <n v="1279.7700000000002"/>
    <n v="-279.53080000000023"/>
    <s v="Timber Perch"/>
  </r>
  <r>
    <s v="P0020"/>
    <x v="8"/>
    <s v="P0020|Dec"/>
    <n v="2727.1829999999995"/>
    <n v="1505.1600000000003"/>
    <n v="1222.0229999999992"/>
    <s v="Timber Perch"/>
  </r>
  <r>
    <s v="P0020"/>
    <x v="9"/>
    <s v="P0020|Jan"/>
    <n v="2776.5075000000002"/>
    <n v="1493.63"/>
    <n v="1282.8775000000001"/>
    <s v="Timber Perch"/>
  </r>
  <r>
    <s v="P0020"/>
    <x v="10"/>
    <s v="P0020|Feb"/>
    <n v="2342.3858"/>
    <n v="1441.8600000000001"/>
    <n v="900.52579999999989"/>
    <s v="Timber Perch"/>
  </r>
  <r>
    <s v="P0020"/>
    <x v="11"/>
    <s v="P0020|Mar"/>
    <n v="1693.1084000000001"/>
    <n v="1364.79"/>
    <n v="328.31840000000011"/>
    <s v="Timber Perch"/>
  </r>
  <r>
    <s v="P0021"/>
    <x v="0"/>
    <s v="P0021|Apr"/>
    <n v="1166.1324"/>
    <n v="1989.28"/>
    <n v="-823.14760000000001"/>
    <s v="Lakeview Den"/>
  </r>
  <r>
    <s v="P0021"/>
    <x v="1"/>
    <s v="P0021|May"/>
    <n v="1305.8027"/>
    <n v="2308.12"/>
    <n v="-1002.3172999999999"/>
    <s v="Lakeview Den"/>
  </r>
  <r>
    <s v="P0021"/>
    <x v="2"/>
    <s v="P0021|Jun"/>
    <n v="1408.3608000000002"/>
    <n v="2418.88"/>
    <n v="-1010.5192"/>
    <s v="Lakeview Den"/>
  </r>
  <r>
    <s v="P0021"/>
    <x v="3"/>
    <s v="P0021|Jul"/>
    <n v="2320.8777999999998"/>
    <n v="3375.05"/>
    <n v="-1054.1722000000004"/>
    <s v="Lakeview Den"/>
  </r>
  <r>
    <s v="P0021"/>
    <x v="4"/>
    <s v="P0021|Aug"/>
    <n v="2376.1484"/>
    <n v="3273.7799999999997"/>
    <n v="-897.63159999999971"/>
    <s v="Lakeview Den"/>
  </r>
  <r>
    <s v="P0021"/>
    <x v="5"/>
    <s v="P0021|Sep"/>
    <n v="1403.2392"/>
    <n v="2196.44"/>
    <n v="-793.20080000000007"/>
    <s v="Lakeview Den"/>
  </r>
  <r>
    <s v="P0021"/>
    <x v="6"/>
    <s v="P0021|Oct"/>
    <n v="1378.2520000000002"/>
    <n v="2104.2399999999998"/>
    <n v="-725.9879999999996"/>
    <s v="Lakeview Den"/>
  </r>
  <r>
    <s v="P0021"/>
    <x v="7"/>
    <s v="P0021|Nov"/>
    <n v="1565.3253999999999"/>
    <n v="2171.2599999999998"/>
    <n v="-605.93459999999982"/>
    <s v="Lakeview Den"/>
  </r>
  <r>
    <s v="P0021"/>
    <x v="8"/>
    <s v="P0021|Dec"/>
    <n v="4939.8074999999999"/>
    <n v="2526.0200000000004"/>
    <n v="2413.7874999999995"/>
    <s v="Lakeview Den"/>
  </r>
  <r>
    <s v="P0021"/>
    <x v="9"/>
    <s v="P0021|Jan"/>
    <n v="4634.0925999999999"/>
    <n v="2551.9500000000003"/>
    <n v="2082.1425999999997"/>
    <s v="Lakeview Den"/>
  </r>
  <r>
    <s v="P0021"/>
    <x v="10"/>
    <s v="P0021|Feb"/>
    <n v="3613.5563999999999"/>
    <n v="2430.25"/>
    <n v="1183.3063999999999"/>
    <s v="Lakeview Den"/>
  </r>
  <r>
    <s v="P0021"/>
    <x v="11"/>
    <s v="P0021|Mar"/>
    <n v="2991.8939"/>
    <n v="2312.19"/>
    <n v="679.70389999999998"/>
    <s v="Lakeview Den"/>
  </r>
  <r>
    <s v="P0022"/>
    <x v="0"/>
    <s v="P0022|Apr"/>
    <n v="1890.6765"/>
    <n v="3660.5600000000004"/>
    <n v="-1769.8835000000004"/>
    <s v="Mountain Perch"/>
  </r>
  <r>
    <s v="P0022"/>
    <x v="1"/>
    <s v="P0022|May"/>
    <n v="2644.3568"/>
    <n v="4317.4699999999993"/>
    <n v="-1673.1131999999993"/>
    <s v="Mountain Perch"/>
  </r>
  <r>
    <s v="P0022"/>
    <x v="2"/>
    <s v="P0022|Jun"/>
    <n v="2815.8722000000002"/>
    <n v="4526.05"/>
    <n v="-1710.1777999999999"/>
    <s v="Mountain Perch"/>
  </r>
  <r>
    <s v="P0022"/>
    <x v="3"/>
    <s v="P0022|Jul"/>
    <n v="4350.4029999999993"/>
    <n v="6418.7199999999993"/>
    <n v="-2068.317"/>
    <s v="Mountain Perch"/>
  </r>
  <r>
    <s v="P0022"/>
    <x v="4"/>
    <s v="P0022|Aug"/>
    <n v="3593.0556000000006"/>
    <n v="6019.9500000000007"/>
    <n v="-2426.8944000000001"/>
    <s v="Mountain Perch"/>
  </r>
  <r>
    <s v="P0022"/>
    <x v="5"/>
    <s v="P0022|Sep"/>
    <n v="2632.6100999999999"/>
    <n v="4051.69"/>
    <n v="-1419.0799000000002"/>
    <s v="Mountain Perch"/>
  </r>
  <r>
    <s v="P0022"/>
    <x v="6"/>
    <s v="P0022|Oct"/>
    <n v="2303.5763999999999"/>
    <n v="4097.5599999999995"/>
    <n v="-1793.9835999999996"/>
    <s v="Mountain Perch"/>
  </r>
  <r>
    <s v="P0022"/>
    <x v="7"/>
    <s v="P0022|Nov"/>
    <n v="2711.5099"/>
    <n v="3755.7400000000002"/>
    <n v="-1044.2301000000002"/>
    <s v="Mountain Perch"/>
  </r>
  <r>
    <s v="P0022"/>
    <x v="8"/>
    <s v="P0022|Dec"/>
    <n v="8818.2724999999991"/>
    <n v="4429.29"/>
    <n v="4388.9824999999992"/>
    <s v="Mountain Perch"/>
  </r>
  <r>
    <s v="P0022"/>
    <x v="9"/>
    <s v="P0022|Jan"/>
    <n v="9839.5859999999993"/>
    <n v="4603.05"/>
    <n v="5236.5359999999991"/>
    <s v="Mountain Perch"/>
  </r>
  <r>
    <s v="P0022"/>
    <x v="10"/>
    <s v="P0022|Feb"/>
    <n v="6371.5731000000005"/>
    <n v="4271.22"/>
    <n v="2100.3531000000003"/>
    <s v="Mountain Perch"/>
  </r>
  <r>
    <s v="P0022"/>
    <x v="11"/>
    <s v="P0022|Mar"/>
    <n v="5461.9750000000004"/>
    <n v="4232.84"/>
    <n v="1229.1350000000002"/>
    <s v="Mountain Perch"/>
  </r>
  <r>
    <s v="P0023"/>
    <x v="0"/>
    <s v="P0023|Apr"/>
    <n v="823.5132000000001"/>
    <n v="1558.99"/>
    <n v="-735.47679999999991"/>
    <s v="Cinder Haven"/>
  </r>
  <r>
    <s v="P0023"/>
    <x v="1"/>
    <s v="P0023|May"/>
    <n v="1015.8254000000002"/>
    <n v="1764.34"/>
    <n v="-748.51459999999975"/>
    <s v="Cinder Haven"/>
  </r>
  <r>
    <s v="P0023"/>
    <x v="2"/>
    <s v="P0023|Jun"/>
    <n v="1193.7816"/>
    <n v="1824.73"/>
    <n v="-630.94839999999999"/>
    <s v="Cinder Haven"/>
  </r>
  <r>
    <s v="P0023"/>
    <x v="3"/>
    <s v="P0023|Jul"/>
    <n v="1880.1839999999997"/>
    <n v="2477.14"/>
    <n v="-596.95600000000013"/>
    <s v="Cinder Haven"/>
  </r>
  <r>
    <s v="P0023"/>
    <x v="4"/>
    <s v="P0023|Aug"/>
    <n v="1810.1596999999999"/>
    <n v="2395.2400000000002"/>
    <n v="-585.08030000000031"/>
    <s v="Cinder Haven"/>
  </r>
  <r>
    <s v="P0023"/>
    <x v="5"/>
    <s v="P0023|Sep"/>
    <n v="1374.7751999999998"/>
    <n v="1771.8"/>
    <n v="-397.02480000000014"/>
    <s v="Cinder Haven"/>
  </r>
  <r>
    <s v="P0023"/>
    <x v="6"/>
    <s v="P0023|Oct"/>
    <n v="1089.0894999999998"/>
    <n v="1631.1"/>
    <n v="-542.01050000000009"/>
    <s v="Cinder Haven"/>
  </r>
  <r>
    <s v="P0023"/>
    <x v="7"/>
    <s v="P0023|Nov"/>
    <n v="1157.0101999999999"/>
    <n v="1689.3600000000001"/>
    <n v="-532.34980000000019"/>
    <s v="Cinder Haven"/>
  </r>
  <r>
    <s v="P0023"/>
    <x v="8"/>
    <s v="P0023|Dec"/>
    <n v="3826.4250000000002"/>
    <n v="1984.76"/>
    <n v="1841.6650000000002"/>
    <s v="Cinder Haven"/>
  </r>
  <r>
    <s v="P0023"/>
    <x v="9"/>
    <s v="P0023|Jan"/>
    <n v="3668.5574999999999"/>
    <n v="2000.72"/>
    <n v="1667.8374999999999"/>
    <s v="Cinder Haven"/>
  </r>
  <r>
    <s v="P0023"/>
    <x v="10"/>
    <s v="P0023|Feb"/>
    <n v="2834.9964"/>
    <n v="1900.3"/>
    <n v="934.69640000000004"/>
    <s v="Cinder Haven"/>
  </r>
  <r>
    <s v="P0023"/>
    <x v="11"/>
    <s v="P0023|Mar"/>
    <n v="2651.8992000000003"/>
    <n v="1891.45"/>
    <n v="760.44920000000025"/>
    <s v="Cinder Haven"/>
  </r>
  <r>
    <s v="P0024"/>
    <x v="0"/>
    <s v="P0024|Apr"/>
    <n v="1038.8005000000001"/>
    <n v="1997.03"/>
    <n v="-958.22949999999992"/>
    <s v="Evergreen Escape"/>
  </r>
  <r>
    <s v="P0024"/>
    <x v="1"/>
    <s v="P0024|May"/>
    <n v="1292.1935999999998"/>
    <n v="2307.08"/>
    <n v="-1014.8864000000001"/>
    <s v="Evergreen Escape"/>
  </r>
  <r>
    <s v="P0024"/>
    <x v="2"/>
    <s v="P0024|Jun"/>
    <n v="1281.4848"/>
    <n v="2418.13"/>
    <n v="-1136.6452000000002"/>
    <s v="Evergreen Escape"/>
  </r>
  <r>
    <s v="P0024"/>
    <x v="3"/>
    <s v="P0024|Jul"/>
    <n v="2095.0625999999997"/>
    <n v="3246.61"/>
    <n v="-1151.5474000000004"/>
    <s v="Evergreen Escape"/>
  </r>
  <r>
    <s v="P0024"/>
    <x v="4"/>
    <s v="P0024|Aug"/>
    <n v="1827.0128"/>
    <n v="3324.1899999999996"/>
    <n v="-1497.1771999999996"/>
    <s v="Evergreen Escape"/>
  </r>
  <r>
    <s v="P0024"/>
    <x v="5"/>
    <s v="P0024|Sep"/>
    <n v="1324.8437999999999"/>
    <n v="2176.5700000000002"/>
    <n v="-851.72620000000029"/>
    <s v="Evergreen Escape"/>
  </r>
  <r>
    <s v="P0024"/>
    <x v="6"/>
    <s v="P0024|Oct"/>
    <n v="1241.2685999999999"/>
    <n v="2085.56"/>
    <n v="-844.29140000000007"/>
    <s v="Evergreen Escape"/>
  </r>
  <r>
    <s v="P0024"/>
    <x v="7"/>
    <s v="P0024|Nov"/>
    <n v="1262.8026"/>
    <n v="2055.9899999999998"/>
    <n v="-793.1873999999998"/>
    <s v="Evergreen Escape"/>
  </r>
  <r>
    <s v="P0024"/>
    <x v="8"/>
    <s v="P0024|Dec"/>
    <n v="4145.8341999999993"/>
    <n v="2413.7400000000002"/>
    <n v="1732.0941999999991"/>
    <s v="Evergreen Escape"/>
  </r>
  <r>
    <s v="P0024"/>
    <x v="9"/>
    <s v="P0024|Jan"/>
    <n v="4053.3156000000004"/>
    <n v="2440.69"/>
    <n v="1612.6256000000003"/>
    <s v="Evergreen Escape"/>
  </r>
  <r>
    <s v="P0024"/>
    <x v="10"/>
    <s v="P0024|Feb"/>
    <n v="3218.806"/>
    <n v="2315.2800000000002"/>
    <n v="903.52599999999984"/>
    <s v="Evergreen Escape"/>
  </r>
  <r>
    <s v="P0024"/>
    <x v="11"/>
    <s v="P0024|Mar"/>
    <n v="2977.2760000000003"/>
    <n v="2316.21"/>
    <n v="661.06600000000026"/>
    <s v="Evergreen Escape"/>
  </r>
  <r>
    <s v="P0025"/>
    <x v="0"/>
    <s v="P0025|Apr"/>
    <n v="1632.7210000000002"/>
    <n v="3089.2"/>
    <n v="-1456.4789999999996"/>
    <s v="Forest Chalet"/>
  </r>
  <r>
    <s v="P0025"/>
    <x v="1"/>
    <s v="P0025|May"/>
    <n v="2288.5962"/>
    <n v="3627.5499999999997"/>
    <n v="-1338.9537999999998"/>
    <s v="Forest Chalet"/>
  </r>
  <r>
    <s v="P0025"/>
    <x v="2"/>
    <s v="P0025|Jun"/>
    <n v="2347.4654999999998"/>
    <n v="3792.2299999999996"/>
    <n v="-1444.7644999999998"/>
    <s v="Forest Chalet"/>
  </r>
  <r>
    <s v="P0025"/>
    <x v="3"/>
    <s v="P0025|Jul"/>
    <n v="3370.8240000000001"/>
    <n v="5321.2"/>
    <n v="-1950.3759999999997"/>
    <s v="Forest Chalet"/>
  </r>
  <r>
    <s v="P0025"/>
    <x v="4"/>
    <s v="P0025|Aug"/>
    <n v="3070.4841000000001"/>
    <n v="5015.84"/>
    <n v="-1945.3559"/>
    <s v="Forest Chalet"/>
  </r>
  <r>
    <s v="P0025"/>
    <x v="5"/>
    <s v="P0025|Sep"/>
    <n v="1976.6442000000002"/>
    <n v="3400.95"/>
    <n v="-1424.3057999999996"/>
    <s v="Forest Chalet"/>
  </r>
  <r>
    <s v="P0025"/>
    <x v="6"/>
    <s v="P0025|Oct"/>
    <n v="1993.3670000000002"/>
    <n v="3286.0899999999997"/>
    <n v="-1292.7229999999995"/>
    <s v="Forest Chalet"/>
  </r>
  <r>
    <s v="P0025"/>
    <x v="7"/>
    <s v="P0025|Nov"/>
    <n v="2014.2995999999998"/>
    <n v="3153.4900000000002"/>
    <n v="-1139.1904000000004"/>
    <s v="Forest Chalet"/>
  </r>
  <r>
    <s v="P0025"/>
    <x v="8"/>
    <s v="P0025|Dec"/>
    <n v="7325.4715999999999"/>
    <n v="4038.9300000000003"/>
    <n v="3286.5415999999996"/>
    <s v="Forest Chalet"/>
  </r>
  <r>
    <s v="P0025"/>
    <x v="9"/>
    <s v="P0025|Jan"/>
    <n v="6786.2594999999992"/>
    <n v="3738.83"/>
    <n v="3047.4294999999993"/>
    <s v="Forest Chalet"/>
  </r>
  <r>
    <s v="P0025"/>
    <x v="10"/>
    <s v="P0025|Feb"/>
    <n v="5584.5168000000003"/>
    <n v="3720.09"/>
    <n v="1864.4268000000002"/>
    <s v="Forest Chalet"/>
  </r>
  <r>
    <s v="P0025"/>
    <x v="11"/>
    <s v="P0025|Mar"/>
    <n v="3680.5643999999998"/>
    <n v="3366.59"/>
    <n v="313.9743999999996"/>
    <s v="Forest Chalet"/>
  </r>
  <r>
    <s v="P0026"/>
    <x v="0"/>
    <s v="P0026|Apr"/>
    <n v="781.59950000000003"/>
    <n v="1550.79"/>
    <n v="-769.19049999999993"/>
    <s v="Frost Cabin"/>
  </r>
  <r>
    <s v="P0026"/>
    <x v="1"/>
    <s v="P0026|May"/>
    <n v="997.42450000000008"/>
    <n v="1754.4"/>
    <n v="-756.97550000000001"/>
    <s v="Frost Cabin"/>
  </r>
  <r>
    <s v="P0026"/>
    <x v="2"/>
    <s v="P0026|Jun"/>
    <n v="965.98680000000002"/>
    <n v="1837.73"/>
    <n v="-871.7432"/>
    <s v="Frost Cabin"/>
  </r>
  <r>
    <s v="P0026"/>
    <x v="3"/>
    <s v="P0026|Jul"/>
    <n v="1300.9472000000001"/>
    <n v="2401.94"/>
    <n v="-1100.9928"/>
    <s v="Frost Cabin"/>
  </r>
  <r>
    <s v="P0026"/>
    <x v="4"/>
    <s v="P0026|Aug"/>
    <n v="1614.6949999999999"/>
    <n v="2407.3000000000002"/>
    <n v="-792.60500000000025"/>
    <s v="Frost Cabin"/>
  </r>
  <r>
    <s v="P0026"/>
    <x v="5"/>
    <s v="P0026|Sep"/>
    <n v="887.64960000000008"/>
    <n v="1688.61"/>
    <n v="-800.96039999999982"/>
    <s v="Frost Cabin"/>
  </r>
  <r>
    <s v="P0026"/>
    <x v="6"/>
    <s v="P0026|Oct"/>
    <n v="935.02440000000001"/>
    <n v="1881.15"/>
    <n v="-946.12560000000008"/>
    <s v="Frost Cabin"/>
  </r>
  <r>
    <s v="P0026"/>
    <x v="7"/>
    <s v="P0026|Nov"/>
    <n v="758.65899999999999"/>
    <n v="1618.2500000000002"/>
    <n v="-859.59100000000024"/>
    <s v="Frost Cabin"/>
  </r>
  <r>
    <s v="P0026"/>
    <x v="8"/>
    <s v="P0026|Dec"/>
    <n v="2849.8762000000002"/>
    <n v="2104.29"/>
    <n v="745.58620000000019"/>
    <s v="Frost Cabin"/>
  </r>
  <r>
    <s v="P0026"/>
    <x v="9"/>
    <s v="P0026|Jan"/>
    <n v="2955.9360000000001"/>
    <n v="1897.1899999999998"/>
    <n v="1058.7460000000003"/>
    <s v="Frost Cabin"/>
  </r>
  <r>
    <s v="P0026"/>
    <x v="10"/>
    <s v="P0026|Feb"/>
    <n v="2184.8719999999998"/>
    <n v="1802.24"/>
    <n v="382.63199999999983"/>
    <s v="Frost Cabin"/>
  </r>
  <r>
    <s v="P0026"/>
    <x v="11"/>
    <s v="P0026|Mar"/>
    <n v="1990.4840000000002"/>
    <n v="1822.1599999999999"/>
    <n v="168.3240000000003"/>
    <s v="Frost Cabin"/>
  </r>
  <r>
    <s v="P0027"/>
    <x v="0"/>
    <s v="P0027|Apr"/>
    <n v="2910.7550000000001"/>
    <n v="1983.61"/>
    <n v="927.14500000000021"/>
    <s v="Highland Escape"/>
  </r>
  <r>
    <s v="P0027"/>
    <x v="1"/>
    <s v="P0027|May"/>
    <n v="3693.6420000000003"/>
    <n v="2314.0299999999997"/>
    <n v="1379.6120000000005"/>
    <s v="Highland Escape"/>
  </r>
  <r>
    <s v="P0027"/>
    <x v="2"/>
    <s v="P0027|Jun"/>
    <n v="3836.7558000000004"/>
    <n v="2422.31"/>
    <n v="1414.4458000000004"/>
    <s v="Highland Escape"/>
  </r>
  <r>
    <s v="P0027"/>
    <x v="3"/>
    <s v="P0027|Jul"/>
    <n v="5673.6448"/>
    <n v="3261.87"/>
    <n v="2411.7748000000001"/>
    <s v="Highland Escape"/>
  </r>
  <r>
    <s v="P0027"/>
    <x v="4"/>
    <s v="P0027|Aug"/>
    <n v="5288.3608000000004"/>
    <n v="3159.62"/>
    <n v="2128.7408000000005"/>
    <s v="Highland Escape"/>
  </r>
  <r>
    <s v="P0027"/>
    <x v="5"/>
    <s v="P0027|Sep"/>
    <n v="3336.0029999999997"/>
    <n v="2176.8200000000002"/>
    <n v="1159.1829999999995"/>
    <s v="Highland Escape"/>
  </r>
  <r>
    <s v="P0027"/>
    <x v="6"/>
    <s v="P0027|Oct"/>
    <n v="2773.3545000000004"/>
    <n v="2112.38"/>
    <n v="660.97450000000026"/>
    <s v="Highland Escape"/>
  </r>
  <r>
    <s v="P0027"/>
    <x v="7"/>
    <s v="P0027|Nov"/>
    <n v="3292.1590000000001"/>
    <n v="2047.8400000000001"/>
    <n v="1244.319"/>
    <s v="Highland Escape"/>
  </r>
  <r>
    <s v="P0027"/>
    <x v="8"/>
    <s v="P0027|Dec"/>
    <n v="11741.593800000001"/>
    <n v="2408.11"/>
    <n v="9333.4838"/>
    <s v="Highland Escape"/>
  </r>
  <r>
    <s v="P0027"/>
    <x v="9"/>
    <s v="P0027|Jan"/>
    <n v="11205.659900000001"/>
    <n v="2319.88"/>
    <n v="8885.7799000000014"/>
    <s v="Highland Escape"/>
  </r>
  <r>
    <s v="P0027"/>
    <x v="10"/>
    <s v="P0027|Feb"/>
    <n v="8432.6432999999997"/>
    <n v="2311.1000000000004"/>
    <n v="6121.5432999999994"/>
    <s v="Highland Escape"/>
  </r>
  <r>
    <s v="P0027"/>
    <x v="11"/>
    <s v="P0027|Mar"/>
    <n v="6770.5976000000001"/>
    <n v="2472.7200000000003"/>
    <n v="4297.8775999999998"/>
    <s v="Highland Escape"/>
  </r>
  <r>
    <s v="P0028"/>
    <x v="0"/>
    <s v="P0028|Apr"/>
    <n v="1390.3430000000001"/>
    <n v="2501.2200000000003"/>
    <n v="-1110.8770000000002"/>
    <s v="Boulder Perch"/>
  </r>
  <r>
    <s v="P0028"/>
    <x v="1"/>
    <s v="P0028|May"/>
    <n v="1609.0198"/>
    <n v="2926.38"/>
    <n v="-1317.3602000000001"/>
    <s v="Boulder Perch"/>
  </r>
  <r>
    <s v="P0028"/>
    <x v="2"/>
    <s v="P0028|Jun"/>
    <n v="1721.6368"/>
    <n v="3076.9000000000005"/>
    <n v="-1355.2632000000006"/>
    <s v="Boulder Perch"/>
  </r>
  <r>
    <s v="P0028"/>
    <x v="3"/>
    <s v="P0028|Jul"/>
    <n v="2342.2039999999997"/>
    <n v="4178.22"/>
    <n v="-1836.0160000000005"/>
    <s v="Boulder Perch"/>
  </r>
  <r>
    <s v="P0028"/>
    <x v="4"/>
    <s v="P0028|Aug"/>
    <n v="2244.9712"/>
    <n v="4041.05"/>
    <n v="-1796.0788000000002"/>
    <s v="Boulder Perch"/>
  </r>
  <r>
    <s v="P0028"/>
    <x v="5"/>
    <s v="P0028|Sep"/>
    <n v="1788.4503999999999"/>
    <n v="2755.69"/>
    <n v="-967.23960000000011"/>
    <s v="Boulder Perch"/>
  </r>
  <r>
    <s v="P0028"/>
    <x v="6"/>
    <s v="P0028|Oct"/>
    <n v="1386.269"/>
    <n v="2648.0400000000004"/>
    <n v="-1261.7710000000004"/>
    <s v="Boulder Perch"/>
  </r>
  <r>
    <s v="P0028"/>
    <x v="7"/>
    <s v="P0028|Nov"/>
    <n v="1505.8215"/>
    <n v="2577.61"/>
    <n v="-1071.7885000000001"/>
    <s v="Boulder Perch"/>
  </r>
  <r>
    <s v="P0028"/>
    <x v="8"/>
    <s v="P0028|Dec"/>
    <n v="5700.1936000000005"/>
    <n v="3039.5800000000004"/>
    <n v="2660.6136000000001"/>
    <s v="Boulder Perch"/>
  </r>
  <r>
    <s v="P0028"/>
    <x v="9"/>
    <s v="P0028|Jan"/>
    <n v="5272.6563999999998"/>
    <n v="3041.9800000000005"/>
    <n v="2230.6763999999994"/>
    <s v="Boulder Perch"/>
  </r>
  <r>
    <s v="P0028"/>
    <x v="10"/>
    <s v="P0028|Feb"/>
    <n v="3675.0146999999997"/>
    <n v="2756.15"/>
    <n v="918.86469999999963"/>
    <s v="Boulder Perch"/>
  </r>
  <r>
    <s v="P0028"/>
    <x v="11"/>
    <s v="P0028|Mar"/>
    <n v="3344.4096"/>
    <n v="2763.65"/>
    <n v="580.75959999999986"/>
    <s v="Boulder Perch"/>
  </r>
  <r>
    <s v="P0029"/>
    <x v="0"/>
    <s v="P0029|Apr"/>
    <n v="1229.2745"/>
    <n v="2492.69"/>
    <n v="-1263.4155000000001"/>
    <s v="Ridge House"/>
  </r>
  <r>
    <s v="P0029"/>
    <x v="1"/>
    <s v="P0029|May"/>
    <n v="1592.6074000000001"/>
    <n v="2915.5699999999997"/>
    <n v="-1322.9625999999996"/>
    <s v="Ridge House"/>
  </r>
  <r>
    <s v="P0029"/>
    <x v="2"/>
    <s v="P0029|Jun"/>
    <n v="1745.2465999999999"/>
    <n v="3055.67"/>
    <n v="-1310.4234000000001"/>
    <s v="Ridge House"/>
  </r>
  <r>
    <s v="P0029"/>
    <x v="3"/>
    <s v="P0029|Jul"/>
    <n v="2805.6910000000003"/>
    <n v="4327.16"/>
    <n v="-1521.4689999999996"/>
    <s v="Ridge House"/>
  </r>
  <r>
    <s v="P0029"/>
    <x v="4"/>
    <s v="P0029|Aug"/>
    <n v="2935.4769999999999"/>
    <n v="4188.0599999999995"/>
    <n v="-1252.5829999999996"/>
    <s v="Ridge House"/>
  </r>
  <r>
    <s v="P0029"/>
    <x v="5"/>
    <s v="P0029|Sep"/>
    <n v="1745.9935"/>
    <n v="2769.57"/>
    <n v="-1023.5765000000001"/>
    <s v="Ridge House"/>
  </r>
  <r>
    <s v="P0029"/>
    <x v="6"/>
    <s v="P0029|Oct"/>
    <n v="1469.4562000000001"/>
    <n v="2665.1400000000003"/>
    <n v="-1195.6838000000002"/>
    <s v="Ridge House"/>
  </r>
  <r>
    <s v="P0029"/>
    <x v="7"/>
    <s v="P0029|Nov"/>
    <n v="1547.2114000000001"/>
    <n v="2845.25"/>
    <n v="-1298.0385999999999"/>
    <s v="Ridge House"/>
  </r>
  <r>
    <s v="P0029"/>
    <x v="8"/>
    <s v="P0029|Dec"/>
    <n v="5879.1602000000003"/>
    <n v="3167.33"/>
    <n v="2711.8302000000003"/>
    <s v="Ridge House"/>
  </r>
  <r>
    <s v="P0029"/>
    <x v="9"/>
    <s v="P0029|Jan"/>
    <n v="4982.3548000000001"/>
    <n v="3052.82"/>
    <n v="1929.5347999999999"/>
    <s v="Ridge House"/>
  </r>
  <r>
    <s v="P0029"/>
    <x v="10"/>
    <s v="P0029|Feb"/>
    <n v="4102.3303999999998"/>
    <n v="2902.6200000000003"/>
    <n v="1199.7103999999995"/>
    <s v="Ridge House"/>
  </r>
  <r>
    <s v="P0029"/>
    <x v="11"/>
    <s v="P0029|Mar"/>
    <n v="3386.645"/>
    <n v="2895.96"/>
    <n v="490.68499999999995"/>
    <s v="Ridge House"/>
  </r>
  <r>
    <s v="P0030"/>
    <x v="0"/>
    <s v="P0030|Apr"/>
    <n v="1138.8366000000001"/>
    <n v="1988.55"/>
    <n v="-849.71339999999987"/>
    <s v="Trailside Den"/>
  </r>
  <r>
    <s v="P0030"/>
    <x v="1"/>
    <s v="P0030|May"/>
    <n v="1468.559"/>
    <n v="2313.35"/>
    <n v="-844.79099999999994"/>
    <s v="Trailside Den"/>
  </r>
  <r>
    <s v="P0030"/>
    <x v="2"/>
    <s v="P0030|Jun"/>
    <n v="1610.1208000000001"/>
    <n v="2422.13"/>
    <n v="-812.00919999999996"/>
    <s v="Trailside Den"/>
  </r>
  <r>
    <s v="P0030"/>
    <x v="3"/>
    <s v="P0030|Jul"/>
    <n v="2603.5261"/>
    <n v="3387.44"/>
    <n v="-783.91390000000001"/>
    <s v="Trailside Den"/>
  </r>
  <r>
    <s v="P0030"/>
    <x v="4"/>
    <s v="P0030|Aug"/>
    <n v="1961.4062999999999"/>
    <n v="3271.03"/>
    <n v="-1309.6237000000003"/>
    <s v="Trailside Den"/>
  </r>
  <r>
    <s v="P0030"/>
    <x v="5"/>
    <s v="P0030|Sep"/>
    <n v="1484.4476"/>
    <n v="2185.44"/>
    <n v="-700.99240000000009"/>
    <s v="Trailside Den"/>
  </r>
  <r>
    <s v="P0030"/>
    <x v="6"/>
    <s v="P0030|Oct"/>
    <n v="1212.8088"/>
    <n v="2123.2399999999998"/>
    <n v="-910.43119999999976"/>
    <s v="Trailside Den"/>
  </r>
  <r>
    <s v="P0030"/>
    <x v="7"/>
    <s v="P0030|Nov"/>
    <n v="1307.2092000000002"/>
    <n v="2052.19"/>
    <n v="-744.98079999999982"/>
    <s v="Trailside Den"/>
  </r>
  <r>
    <s v="P0030"/>
    <x v="8"/>
    <s v="P0030|Dec"/>
    <n v="5615.6549999999997"/>
    <n v="2521.1000000000004"/>
    <n v="3094.5549999999994"/>
    <s v="Trailside Den"/>
  </r>
  <r>
    <s v="P0030"/>
    <x v="9"/>
    <s v="P0030|Jan"/>
    <n v="4425.4463999999998"/>
    <n v="2439.9900000000002"/>
    <n v="1985.4563999999996"/>
    <s v="Trailside Den"/>
  </r>
  <r>
    <s v="P0030"/>
    <x v="10"/>
    <s v="P0030|Feb"/>
    <n v="3741.9456000000005"/>
    <n v="2430.59"/>
    <n v="1311.3556000000003"/>
    <s v="Trailside Den"/>
  </r>
  <r>
    <s v="P0030"/>
    <x v="11"/>
    <s v="P0030|Mar"/>
    <n v="2846.7139999999999"/>
    <n v="2316.9900000000002"/>
    <n v="529.72399999999971"/>
    <s v="Trailside Den"/>
  </r>
  <r>
    <s v="P0031"/>
    <x v="0"/>
    <s v="P0031|Apr"/>
    <n v="734.89400000000001"/>
    <n v="1542.75"/>
    <n v="-807.85599999999999"/>
    <s v="Granite Manor"/>
  </r>
  <r>
    <s v="P0031"/>
    <x v="1"/>
    <s v="P0031|May"/>
    <n v="820.02120000000002"/>
    <n v="1769.69"/>
    <n v="-949.66880000000003"/>
    <s v="Granite Manor"/>
  </r>
  <r>
    <s v="P0031"/>
    <x v="2"/>
    <s v="P0031|Jun"/>
    <n v="961.64120000000003"/>
    <n v="1844.0700000000002"/>
    <n v="-882.42880000000014"/>
    <s v="Granite Manor"/>
  </r>
  <r>
    <s v="P0031"/>
    <x v="3"/>
    <s v="P0031|Jul"/>
    <n v="1255.9974"/>
    <n v="2389.09"/>
    <n v="-1133.0926000000002"/>
    <s v="Granite Manor"/>
  </r>
  <r>
    <s v="P0031"/>
    <x v="4"/>
    <s v="P0031|Aug"/>
    <n v="1179.3480000000002"/>
    <n v="2321.7600000000002"/>
    <n v="-1142.412"/>
    <s v="Granite Manor"/>
  </r>
  <r>
    <s v="P0031"/>
    <x v="5"/>
    <s v="P0031|Sep"/>
    <n v="931.64879999999994"/>
    <n v="1673.3799999999999"/>
    <n v="-741.73119999999994"/>
    <s v="Granite Manor"/>
  </r>
  <r>
    <s v="P0031"/>
    <x v="6"/>
    <s v="P0031|Oct"/>
    <n v="845.92020000000002"/>
    <n v="1615.9499999999998"/>
    <n v="-770.0297999999998"/>
    <s v="Granite Manor"/>
  </r>
  <r>
    <s v="P0031"/>
    <x v="7"/>
    <s v="P0031|Nov"/>
    <n v="846.79320000000007"/>
    <n v="1606.65"/>
    <n v="-759.85680000000002"/>
    <s v="Granite Manor"/>
  </r>
  <r>
    <s v="P0031"/>
    <x v="8"/>
    <s v="P0031|Dec"/>
    <n v="2779.59"/>
    <n v="2072.9"/>
    <n v="706.69"/>
    <s v="Granite Manor"/>
  </r>
  <r>
    <s v="P0031"/>
    <x v="9"/>
    <s v="P0031|Jan"/>
    <n v="2718.0144"/>
    <n v="1908.6"/>
    <n v="809.41440000000011"/>
    <s v="Granite Manor"/>
  </r>
  <r>
    <s v="P0031"/>
    <x v="10"/>
    <s v="P0031|Feb"/>
    <n v="1996.6920000000002"/>
    <n v="1824.1299999999999"/>
    <n v="172.56200000000035"/>
    <s v="Granite Manor"/>
  </r>
  <r>
    <s v="P0031"/>
    <x v="11"/>
    <s v="P0031|Mar"/>
    <n v="1899.886"/>
    <n v="1806.8899999999999"/>
    <n v="92.996000000000095"/>
    <s v="Granite Manor"/>
  </r>
  <r>
    <s v="P0032"/>
    <x v="0"/>
    <s v="P0032|Apr"/>
    <n v="1127.9531999999999"/>
    <n v="2142.7499999999995"/>
    <n v="-1014.7967999999996"/>
    <s v="Forest Getaway"/>
  </r>
  <r>
    <s v="P0032"/>
    <x v="1"/>
    <s v="P0032|May"/>
    <n v="1227.7080000000001"/>
    <n v="2320.2600000000002"/>
    <n v="-1092.5520000000001"/>
    <s v="Forest Getaway"/>
  </r>
  <r>
    <s v="P0032"/>
    <x v="2"/>
    <s v="P0032|Jun"/>
    <n v="1405.6836000000001"/>
    <n v="2421.0299999999997"/>
    <n v="-1015.3463999999997"/>
    <s v="Forest Getaway"/>
  </r>
  <r>
    <s v="P0032"/>
    <x v="3"/>
    <s v="P0032|Jul"/>
    <n v="2193.1870000000004"/>
    <n v="3361.67"/>
    <n v="-1168.4829999999997"/>
    <s v="Forest Getaway"/>
  </r>
  <r>
    <s v="P0032"/>
    <x v="4"/>
    <s v="P0032|Aug"/>
    <n v="2272.8239999999996"/>
    <n v="3257.8900000000003"/>
    <n v="-985.06600000000071"/>
    <s v="Forest Getaway"/>
  </r>
  <r>
    <s v="P0032"/>
    <x v="5"/>
    <s v="P0032|Sep"/>
    <n v="1211.8776"/>
    <n v="2163.4"/>
    <n v="-951.52240000000006"/>
    <s v="Forest Getaway"/>
  </r>
  <r>
    <s v="P0032"/>
    <x v="6"/>
    <s v="P0032|Oct"/>
    <n v="1107.1758"/>
    <n v="2100.0300000000002"/>
    <n v="-992.85420000000022"/>
    <s v="Forest Getaway"/>
  </r>
  <r>
    <s v="P0032"/>
    <x v="7"/>
    <s v="P0032|Nov"/>
    <n v="1137.1487999999999"/>
    <n v="2233.81"/>
    <n v="-1096.6612"/>
    <s v="Forest Getaway"/>
  </r>
  <r>
    <s v="P0032"/>
    <x v="8"/>
    <s v="P0032|Dec"/>
    <n v="5279.0067999999992"/>
    <n v="2532.84"/>
    <n v="2746.1667999999991"/>
    <s v="Forest Getaway"/>
  </r>
  <r>
    <s v="P0032"/>
    <x v="9"/>
    <s v="P0032|Jan"/>
    <n v="3448.1520000000005"/>
    <n v="2417.94"/>
    <n v="1030.2120000000004"/>
    <s v="Forest Getaway"/>
  </r>
  <r>
    <s v="P0032"/>
    <x v="10"/>
    <s v="P0032|Feb"/>
    <n v="2865.3380000000002"/>
    <n v="2328.2400000000002"/>
    <n v="537.09799999999996"/>
    <s v="Forest Getaway"/>
  </r>
  <r>
    <s v="P0032"/>
    <x v="11"/>
    <s v="P0032|Mar"/>
    <n v="2508.7660000000001"/>
    <n v="2295.52"/>
    <n v="213.24600000000009"/>
    <s v="Forest Getaway"/>
  </r>
  <r>
    <s v="P0033"/>
    <x v="0"/>
    <s v="P0033|Apr"/>
    <n v="853.91300000000001"/>
    <n v="1540.4"/>
    <n v="-686.48700000000008"/>
    <s v="Aspen Haven"/>
  </r>
  <r>
    <s v="P0033"/>
    <x v="1"/>
    <s v="P0033|May"/>
    <n v="880.00600000000009"/>
    <n v="1767.88"/>
    <n v="-887.87400000000002"/>
    <s v="Aspen Haven"/>
  </r>
  <r>
    <s v="P0033"/>
    <x v="2"/>
    <s v="P0033|Jun"/>
    <n v="1123.7864"/>
    <n v="1827.5600000000002"/>
    <n v="-703.77360000000022"/>
    <s v="Aspen Haven"/>
  </r>
  <r>
    <s v="P0033"/>
    <x v="3"/>
    <s v="P0033|Jul"/>
    <n v="1546.8616"/>
    <n v="2397.71"/>
    <n v="-850.84840000000008"/>
    <s v="Aspen Haven"/>
  </r>
  <r>
    <s v="P0033"/>
    <x v="4"/>
    <s v="P0033|Aug"/>
    <n v="1435.04"/>
    <n v="2336.11"/>
    <n v="-901.07000000000016"/>
    <s v="Aspen Haven"/>
  </r>
  <r>
    <s v="P0033"/>
    <x v="5"/>
    <s v="P0033|Sep"/>
    <n v="997.53120000000001"/>
    <n v="1697.4199999999998"/>
    <n v="-699.88879999999983"/>
    <s v="Aspen Haven"/>
  </r>
  <r>
    <s v="P0033"/>
    <x v="6"/>
    <s v="P0033|Oct"/>
    <n v="897.17499999999995"/>
    <n v="1630.1100000000001"/>
    <n v="-732.93500000000017"/>
    <s v="Aspen Haven"/>
  </r>
  <r>
    <s v="P0033"/>
    <x v="7"/>
    <s v="P0033|Nov"/>
    <n v="881.12150000000008"/>
    <n v="1818.8200000000002"/>
    <n v="-937.69850000000008"/>
    <s v="Aspen Haven"/>
  </r>
  <r>
    <s v="P0033"/>
    <x v="8"/>
    <s v="P0033|Dec"/>
    <n v="3635.3627999999999"/>
    <n v="1910.53"/>
    <n v="1724.8327999999999"/>
    <s v="Aspen Haven"/>
  </r>
  <r>
    <s v="P0033"/>
    <x v="9"/>
    <s v="P0033|Jan"/>
    <n v="3048.1623"/>
    <n v="1833.51"/>
    <n v="1214.6523"/>
    <s v="Aspen Haven"/>
  </r>
  <r>
    <s v="P0033"/>
    <x v="10"/>
    <s v="P0033|Feb"/>
    <n v="2600.7110000000002"/>
    <n v="1837.59"/>
    <n v="763.12100000000032"/>
    <s v="Aspen Haven"/>
  </r>
  <r>
    <s v="P0033"/>
    <x v="11"/>
    <s v="P0033|Mar"/>
    <n v="2223.3312000000001"/>
    <n v="1746.78"/>
    <n v="476.55120000000011"/>
    <s v="Aspen Haven"/>
  </r>
  <r>
    <s v="P0034"/>
    <x v="0"/>
    <s v="P0034|Apr"/>
    <n v="1152.048"/>
    <n v="1985.9799999999998"/>
    <n v="-833.93199999999979"/>
    <s v="Silver Nest"/>
  </r>
  <r>
    <s v="P0034"/>
    <x v="1"/>
    <s v="P0034|May"/>
    <n v="1379.61"/>
    <n v="2318.6"/>
    <n v="-938.99"/>
    <s v="Silver Nest"/>
  </r>
  <r>
    <s v="P0034"/>
    <x v="2"/>
    <s v="P0034|Jun"/>
    <n v="1500.8794"/>
    <n v="2391.9"/>
    <n v="-891.02060000000006"/>
    <s v="Silver Nest"/>
  </r>
  <r>
    <s v="P0034"/>
    <x v="3"/>
    <s v="P0034|Jul"/>
    <n v="2478.2603000000004"/>
    <n v="3372.67"/>
    <n v="-894.4096999999997"/>
    <s v="Silver Nest"/>
  </r>
  <r>
    <s v="P0034"/>
    <x v="4"/>
    <s v="P0034|Aug"/>
    <n v="2351.7819999999997"/>
    <n v="3260.69"/>
    <n v="-908.90800000000036"/>
    <s v="Silver Nest"/>
  </r>
  <r>
    <s v="P0034"/>
    <x v="5"/>
    <s v="P0034|Sep"/>
    <n v="1526.8851"/>
    <n v="2178.6799999999998"/>
    <n v="-651.79489999999987"/>
    <s v="Silver Nest"/>
  </r>
  <r>
    <s v="P0034"/>
    <x v="6"/>
    <s v="P0034|Oct"/>
    <n v="1309.0134"/>
    <n v="2120.0300000000002"/>
    <n v="-811.01660000000015"/>
    <s v="Silver Nest"/>
  </r>
  <r>
    <s v="P0034"/>
    <x v="7"/>
    <s v="P0034|Nov"/>
    <n v="1566.8103000000001"/>
    <n v="2084.17"/>
    <n v="-517.35969999999998"/>
    <s v="Silver Nest"/>
  </r>
  <r>
    <s v="P0034"/>
    <x v="8"/>
    <s v="P0034|Dec"/>
    <n v="5161.5494999999992"/>
    <n v="2534.1000000000004"/>
    <n v="2627.4494999999988"/>
    <s v="Silver Nest"/>
  </r>
  <r>
    <s v="P0034"/>
    <x v="9"/>
    <s v="P0034|Jan"/>
    <n v="3853.1075999999998"/>
    <n v="2541.0700000000002"/>
    <n v="1312.0375999999997"/>
    <s v="Silver Nest"/>
  </r>
  <r>
    <s v="P0034"/>
    <x v="10"/>
    <s v="P0034|Feb"/>
    <n v="3385.8302999999996"/>
    <n v="2314.48"/>
    <n v="1071.3502999999996"/>
    <s v="Silver Nest"/>
  </r>
  <r>
    <s v="P0034"/>
    <x v="11"/>
    <s v="P0034|Mar"/>
    <n v="3271.4964"/>
    <n v="2303.8500000000004"/>
    <n v="967.64639999999963"/>
    <s v="Silver Nest"/>
  </r>
  <r>
    <s v="P0035"/>
    <x v="0"/>
    <s v="P0035|Apr"/>
    <n v="779.04840000000002"/>
    <n v="1556.58"/>
    <n v="-777.53159999999991"/>
    <s v="Alpine Den"/>
  </r>
  <r>
    <s v="P0035"/>
    <x v="1"/>
    <s v="P0035|May"/>
    <n v="1010.8007999999999"/>
    <n v="1748.76"/>
    <n v="-737.95920000000012"/>
    <s v="Alpine Den"/>
  </r>
  <r>
    <s v="P0035"/>
    <x v="2"/>
    <s v="P0035|Jun"/>
    <n v="1150.4032"/>
    <n v="1972.6000000000001"/>
    <n v="-822.19680000000017"/>
    <s v="Alpine Den"/>
  </r>
  <r>
    <s v="P0035"/>
    <x v="3"/>
    <s v="P0035|Jul"/>
    <n v="1766.4127000000001"/>
    <n v="2479.7200000000003"/>
    <n v="-713.30730000000017"/>
    <s v="Alpine Den"/>
  </r>
  <r>
    <s v="P0035"/>
    <x v="4"/>
    <s v="P0035|Aug"/>
    <n v="1370.7096000000001"/>
    <n v="2326.14"/>
    <n v="-955.43039999999974"/>
    <s v="Alpine Den"/>
  </r>
  <r>
    <s v="P0035"/>
    <x v="5"/>
    <s v="P0035|Sep"/>
    <n v="1067.4294"/>
    <n v="1688.1499999999999"/>
    <n v="-620.72059999999988"/>
    <s v="Alpine Den"/>
  </r>
  <r>
    <s v="P0035"/>
    <x v="6"/>
    <s v="P0035|Oct"/>
    <n v="867.10500000000002"/>
    <n v="1628.88"/>
    <n v="-761.77500000000009"/>
    <s v="Alpine Den"/>
  </r>
  <r>
    <s v="P0035"/>
    <x v="7"/>
    <s v="P0035|Nov"/>
    <n v="1035.1089999999999"/>
    <n v="1828.64"/>
    <n v="-793.53100000000018"/>
    <s v="Alpine Den"/>
  </r>
  <r>
    <s v="P0035"/>
    <x v="8"/>
    <s v="P0035|Dec"/>
    <n v="3664.7745"/>
    <n v="1986.45"/>
    <n v="1678.3244999999999"/>
    <s v="Alpine Den"/>
  </r>
  <r>
    <s v="P0035"/>
    <x v="9"/>
    <s v="P0035|Jan"/>
    <n v="3376.248"/>
    <n v="2007.18"/>
    <n v="1369.068"/>
    <s v="Alpine Den"/>
  </r>
  <r>
    <s v="P0035"/>
    <x v="10"/>
    <s v="P0035|Feb"/>
    <n v="2836.2574"/>
    <n v="1893.1"/>
    <n v="943.15740000000005"/>
    <s v="Alpine Den"/>
  </r>
  <r>
    <s v="P0035"/>
    <x v="11"/>
    <s v="P0035|Mar"/>
    <n v="2159.7684000000004"/>
    <n v="1812.56"/>
    <n v="347.20840000000044"/>
    <s v="Alpine Den"/>
  </r>
  <r>
    <s v="P0036"/>
    <x v="0"/>
    <s v="P0036|Apr"/>
    <n v="1468.7578000000001"/>
    <n v="2487.9900000000002"/>
    <n v="-1019.2322000000001"/>
    <s v="Mountain Landing"/>
  </r>
  <r>
    <s v="P0036"/>
    <x v="1"/>
    <s v="P0036|May"/>
    <n v="1965.7664"/>
    <n v="2933.9700000000003"/>
    <n v="-968.20360000000028"/>
    <s v="Mountain Landing"/>
  </r>
  <r>
    <s v="P0036"/>
    <x v="2"/>
    <s v="P0036|Jun"/>
    <n v="2052.7560000000003"/>
    <n v="3048.9300000000003"/>
    <n v="-996.17399999999998"/>
    <s v="Mountain Landing"/>
  </r>
  <r>
    <s v="P0036"/>
    <x v="3"/>
    <s v="P0036|Jul"/>
    <n v="2862.0480000000002"/>
    <n v="4300.2800000000007"/>
    <n v="-1438.2320000000004"/>
    <s v="Mountain Landing"/>
  </r>
  <r>
    <s v="P0036"/>
    <x v="4"/>
    <s v="P0036|Aug"/>
    <n v="2806.1760000000004"/>
    <n v="4185.46"/>
    <n v="-1379.2839999999997"/>
    <s v="Mountain Landing"/>
  </r>
  <r>
    <s v="P0036"/>
    <x v="5"/>
    <s v="P0036|Sep"/>
    <n v="1831.0722000000001"/>
    <n v="2750.7000000000003"/>
    <n v="-919.62780000000021"/>
    <s v="Mountain Landing"/>
  </r>
  <r>
    <s v="P0036"/>
    <x v="6"/>
    <s v="P0036|Oct"/>
    <n v="1916.4903999999999"/>
    <n v="2646.7200000000003"/>
    <n v="-730.22960000000035"/>
    <s v="Mountain Landing"/>
  </r>
  <r>
    <s v="P0036"/>
    <x v="7"/>
    <s v="P0036|Nov"/>
    <n v="1795.4926"/>
    <n v="2579.59"/>
    <n v="-784.09740000000011"/>
    <s v="Mountain Landing"/>
  </r>
  <r>
    <s v="P0036"/>
    <x v="8"/>
    <s v="P0036|Dec"/>
    <n v="6770.8229999999994"/>
    <n v="3164.4"/>
    <n v="3606.4229999999993"/>
    <s v="Mountain Landing"/>
  </r>
  <r>
    <s v="P0036"/>
    <x v="9"/>
    <s v="P0036|Jan"/>
    <n v="6189.6959999999999"/>
    <n v="3163.54"/>
    <n v="3026.1559999999999"/>
    <s v="Mountain Landing"/>
  </r>
  <r>
    <s v="P0036"/>
    <x v="10"/>
    <s v="P0036|Feb"/>
    <n v="4577.8923000000004"/>
    <n v="2919.1200000000003"/>
    <n v="1658.7723000000001"/>
    <s v="Mountain Landing"/>
  </r>
  <r>
    <s v="P0036"/>
    <x v="11"/>
    <s v="P0036|Mar"/>
    <n v="4194.9459999999999"/>
    <n v="2887.7400000000002"/>
    <n v="1307.2059999999997"/>
    <s v="Mountain Landing"/>
  </r>
  <r>
    <s v="P0037"/>
    <x v="0"/>
    <s v="P0037|Apr"/>
    <n v="1572.5769"/>
    <n v="2498.65"/>
    <n v="-926.07310000000007"/>
    <s v="Boulder House"/>
  </r>
  <r>
    <s v="P0037"/>
    <x v="1"/>
    <s v="P0037|May"/>
    <n v="2087.7552000000001"/>
    <n v="3056.12"/>
    <n v="-968.36479999999983"/>
    <s v="Boulder House"/>
  </r>
  <r>
    <s v="P0037"/>
    <x v="2"/>
    <s v="P0037|Jun"/>
    <n v="2237.2710000000002"/>
    <n v="3186.9400000000005"/>
    <n v="-949.66900000000032"/>
    <s v="Boulder House"/>
  </r>
  <r>
    <s v="P0037"/>
    <x v="3"/>
    <s v="P0037|Jul"/>
    <n v="3466.3968"/>
    <n v="4326.68"/>
    <n v="-860.28320000000031"/>
    <s v="Boulder House"/>
  </r>
  <r>
    <s v="P0037"/>
    <x v="4"/>
    <s v="P0037|Aug"/>
    <n v="3310.0715999999998"/>
    <n v="4182.41"/>
    <n v="-872.33840000000009"/>
    <s v="Boulder House"/>
  </r>
  <r>
    <s v="P0037"/>
    <x v="5"/>
    <s v="P0037|Sep"/>
    <n v="1704.5065999999999"/>
    <n v="2746.9700000000003"/>
    <n v="-1042.4634000000003"/>
    <s v="Boulder House"/>
  </r>
  <r>
    <s v="P0037"/>
    <x v="6"/>
    <s v="P0037|Oct"/>
    <n v="1713.3336000000002"/>
    <n v="2819.19"/>
    <n v="-1105.8563999999999"/>
    <s v="Boulder House"/>
  </r>
  <r>
    <s v="P0037"/>
    <x v="7"/>
    <s v="P0037|Nov"/>
    <n v="1830.8409999999999"/>
    <n v="2704.8900000000003"/>
    <n v="-874.04900000000043"/>
    <s v="Boulder House"/>
  </r>
  <r>
    <s v="P0037"/>
    <x v="8"/>
    <s v="P0037|Dec"/>
    <n v="6447.6674999999996"/>
    <n v="3160.53"/>
    <n v="3287.1374999999994"/>
    <s v="Boulder House"/>
  </r>
  <r>
    <s v="P0037"/>
    <x v="9"/>
    <s v="P0037|Jan"/>
    <n v="6289.2179999999998"/>
    <n v="3156.51"/>
    <n v="3132.7079999999996"/>
    <s v="Boulder House"/>
  </r>
  <r>
    <s v="P0037"/>
    <x v="10"/>
    <s v="P0037|Feb"/>
    <n v="4652.2637999999997"/>
    <n v="3196.51"/>
    <n v="1455.7537999999995"/>
    <s v="Boulder House"/>
  </r>
  <r>
    <s v="P0037"/>
    <x v="11"/>
    <s v="P0037|Mar"/>
    <n v="3853.1179999999995"/>
    <n v="2877.9"/>
    <n v="975.21799999999939"/>
    <s v="Boulder House"/>
  </r>
  <r>
    <s v="P0038"/>
    <x v="0"/>
    <s v="P0038|Apr"/>
    <n v="841.03139999999996"/>
    <n v="1564.85"/>
    <n v="-723.81859999999995"/>
    <s v="Starlight Manor"/>
  </r>
  <r>
    <s v="P0038"/>
    <x v="1"/>
    <s v="P0038|May"/>
    <n v="1034.1583999999998"/>
    <n v="1764.5800000000002"/>
    <n v="-730.42160000000035"/>
    <s v="Starlight Manor"/>
  </r>
  <r>
    <s v="P0038"/>
    <x v="2"/>
    <s v="P0038|Jun"/>
    <n v="1051.3856000000001"/>
    <n v="1952.02"/>
    <n v="-900.63439999999991"/>
    <s v="Starlight Manor"/>
  </r>
  <r>
    <s v="P0038"/>
    <x v="3"/>
    <s v="P0038|Jul"/>
    <n v="1926.9768000000001"/>
    <n v="2477.7200000000003"/>
    <n v="-550.74320000000012"/>
    <s v="Starlight Manor"/>
  </r>
  <r>
    <s v="P0038"/>
    <x v="4"/>
    <s v="P0038|Aug"/>
    <n v="1520.0230000000001"/>
    <n v="2409.98"/>
    <n v="-889.95699999999988"/>
    <s v="Starlight Manor"/>
  </r>
  <r>
    <s v="P0038"/>
    <x v="5"/>
    <s v="P0038|Sep"/>
    <n v="1222.2607999999998"/>
    <n v="1674.67"/>
    <n v="-452.40920000000028"/>
    <s v="Starlight Manor"/>
  </r>
  <r>
    <s v="P0038"/>
    <x v="6"/>
    <s v="P0038|Oct"/>
    <n v="972.23360000000002"/>
    <n v="1615.2600000000002"/>
    <n v="-643.02640000000019"/>
    <s v="Starlight Manor"/>
  </r>
  <r>
    <s v="P0038"/>
    <x v="7"/>
    <s v="P0038|Nov"/>
    <n v="1038.7076999999999"/>
    <n v="1604.47"/>
    <n v="-565.7623000000001"/>
    <s v="Starlight Manor"/>
  </r>
  <r>
    <s v="P0038"/>
    <x v="8"/>
    <s v="P0038|Dec"/>
    <n v="3824.0969999999998"/>
    <n v="1981.8"/>
    <n v="1842.2969999999998"/>
    <s v="Starlight Manor"/>
  </r>
  <r>
    <s v="P0038"/>
    <x v="9"/>
    <s v="P0038|Jan"/>
    <n v="3701.877"/>
    <n v="1983.11"/>
    <n v="1718.7670000000001"/>
    <s v="Starlight Manor"/>
  </r>
  <r>
    <s v="P0038"/>
    <x v="10"/>
    <s v="P0038|Feb"/>
    <n v="2851.8744000000002"/>
    <n v="1890.9999999999998"/>
    <n v="960.87440000000038"/>
    <s v="Starlight Manor"/>
  </r>
  <r>
    <s v="P0038"/>
    <x v="11"/>
    <s v="P0038|Mar"/>
    <n v="2278.2636000000002"/>
    <n v="1821.1499999999999"/>
    <n v="457.11360000000036"/>
    <s v="Starlight Manor"/>
  </r>
  <r>
    <s v="P0039"/>
    <x v="0"/>
    <s v="P0039|Apr"/>
    <n v="1229.163"/>
    <n v="2000.9299999999998"/>
    <n v="-771.76699999999983"/>
    <s v="Mountain Point"/>
  </r>
  <r>
    <s v="P0039"/>
    <x v="1"/>
    <s v="P0039|May"/>
    <n v="1521.9284"/>
    <n v="2307.84"/>
    <n v="-785.91160000000013"/>
    <s v="Mountain Point"/>
  </r>
  <r>
    <s v="P0039"/>
    <x v="2"/>
    <s v="P0039|Jun"/>
    <n v="1879.8680999999999"/>
    <n v="2422.48"/>
    <n v="-542.61190000000011"/>
    <s v="Mountain Point"/>
  </r>
  <r>
    <s v="P0039"/>
    <x v="3"/>
    <s v="P0039|Jul"/>
    <n v="2736.6779999999999"/>
    <n v="3366.04"/>
    <n v="-629.36200000000008"/>
    <s v="Mountain Point"/>
  </r>
  <r>
    <s v="P0039"/>
    <x v="4"/>
    <s v="P0039|Aug"/>
    <n v="2677.3043000000002"/>
    <n v="3536.55"/>
    <n v="-859.24569999999994"/>
    <s v="Mountain Point"/>
  </r>
  <r>
    <s v="P0039"/>
    <x v="5"/>
    <s v="P0039|Sep"/>
    <n v="1520.1629999999998"/>
    <n v="2195.69"/>
    <n v="-675.52700000000027"/>
    <s v="Mountain Point"/>
  </r>
  <r>
    <s v="P0039"/>
    <x v="6"/>
    <s v="P0039|Oct"/>
    <n v="1460.4110000000001"/>
    <n v="2108.88"/>
    <n v="-648.46900000000005"/>
    <s v="Mountain Point"/>
  </r>
  <r>
    <s v="P0039"/>
    <x v="7"/>
    <s v="P0039|Nov"/>
    <n v="1593.2323000000001"/>
    <n v="2166.0999999999995"/>
    <n v="-572.86769999999933"/>
    <s v="Mountain Point"/>
  </r>
  <r>
    <s v="P0039"/>
    <x v="8"/>
    <s v="P0039|Dec"/>
    <n v="5053.5884999999998"/>
    <n v="2531.71"/>
    <n v="2521.8784999999998"/>
    <s v="Mountain Point"/>
  </r>
  <r>
    <s v="P0039"/>
    <x v="9"/>
    <s v="P0039|Jan"/>
    <n v="5186.5755000000008"/>
    <n v="2739.6500000000005"/>
    <n v="2446.9255000000003"/>
    <s v="Mountain Point"/>
  </r>
  <r>
    <s v="P0039"/>
    <x v="10"/>
    <s v="P0039|Feb"/>
    <n v="4184.2656000000006"/>
    <n v="2447.5200000000004"/>
    <n v="1736.7456000000002"/>
    <s v="Mountain Point"/>
  </r>
  <r>
    <s v="P0039"/>
    <x v="11"/>
    <s v="P0039|Mar"/>
    <n v="3798.4675000000002"/>
    <n v="2405.5100000000002"/>
    <n v="1392.9575"/>
    <s v="Mountain Point"/>
  </r>
  <r>
    <s v="P0040"/>
    <x v="0"/>
    <s v="P0040|Apr"/>
    <n v="1017.3774000000001"/>
    <n v="1546.3"/>
    <n v="-528.92259999999987"/>
    <s v="Alpine Chalet"/>
  </r>
  <r>
    <s v="P0040"/>
    <x v="1"/>
    <s v="P0040|May"/>
    <n v="993.98100000000011"/>
    <n v="1760.64"/>
    <n v="-766.65899999999999"/>
    <s v="Alpine Chalet"/>
  </r>
  <r>
    <s v="P0040"/>
    <x v="2"/>
    <s v="P0040|Jun"/>
    <n v="1470.1443000000002"/>
    <n v="1825.15"/>
    <n v="-355.00569999999993"/>
    <s v="Alpine Chalet"/>
  </r>
  <r>
    <s v="P0040"/>
    <x v="3"/>
    <s v="P0040|Jul"/>
    <n v="2084.1652999999997"/>
    <n v="2474.9899999999998"/>
    <n v="-390.82470000000012"/>
    <s v="Alpine Chalet"/>
  </r>
  <r>
    <s v="P0040"/>
    <x v="4"/>
    <s v="P0040|Aug"/>
    <n v="1899.778"/>
    <n v="2398.83"/>
    <n v="-499.05199999999991"/>
    <s v="Alpine Chalet"/>
  </r>
  <r>
    <s v="P0040"/>
    <x v="5"/>
    <s v="P0040|Sep"/>
    <n v="1198.7479999999998"/>
    <n v="1672.69"/>
    <n v="-473.94200000000023"/>
    <s v="Alpine Chalet"/>
  </r>
  <r>
    <s v="P0040"/>
    <x v="6"/>
    <s v="P0040|Oct"/>
    <n v="1115.7741999999998"/>
    <n v="1621.25"/>
    <n v="-505.47580000000016"/>
    <s v="Alpine Chalet"/>
  </r>
  <r>
    <s v="P0040"/>
    <x v="7"/>
    <s v="P0040|Nov"/>
    <n v="1360.0312000000001"/>
    <n v="1703.47"/>
    <n v="-343.4387999999999"/>
    <s v="Alpine Chalet"/>
  </r>
  <r>
    <s v="P0040"/>
    <x v="8"/>
    <s v="P0040|Dec"/>
    <n v="4335.6750000000002"/>
    <n v="1996.7099999999998"/>
    <n v="2338.9650000000001"/>
    <s v="Alpine Chalet"/>
  </r>
  <r>
    <s v="P0040"/>
    <x v="9"/>
    <s v="P0040|Jan"/>
    <n v="3648.7985999999996"/>
    <n v="1992.31"/>
    <n v="1656.4885999999997"/>
    <s v="Alpine Chalet"/>
  </r>
  <r>
    <s v="P0040"/>
    <x v="10"/>
    <s v="P0040|Feb"/>
    <n v="2746.308"/>
    <n v="1813.72"/>
    <n v="932.58799999999997"/>
    <s v="Alpine Chalet"/>
  </r>
  <r>
    <s v="P0040"/>
    <x v="11"/>
    <s v="P0040|Mar"/>
    <n v="2616.6675"/>
    <n v="1808.1599999999999"/>
    <n v="808.50750000000016"/>
    <s v="Alpine Chalet"/>
  </r>
  <r>
    <s v="P0041"/>
    <x v="0"/>
    <s v="P0041|Apr"/>
    <n v="1130.2812000000001"/>
    <n v="1986.6699999999998"/>
    <n v="-856.38879999999972"/>
    <s v="Sierra Overlook"/>
  </r>
  <r>
    <s v="P0041"/>
    <x v="1"/>
    <s v="P0041|May"/>
    <n v="1313.0001"/>
    <n v="2302.9899999999998"/>
    <n v="-989.98989999999981"/>
    <s v="Sierra Overlook"/>
  </r>
  <r>
    <s v="P0041"/>
    <x v="2"/>
    <s v="P0041|Jun"/>
    <n v="1612.3712"/>
    <n v="2435.4299999999998"/>
    <n v="-823.05879999999979"/>
    <s v="Sierra Overlook"/>
  </r>
  <r>
    <s v="P0041"/>
    <x v="3"/>
    <s v="P0041|Jul"/>
    <n v="2240.232"/>
    <n v="3370.45"/>
    <n v="-1130.2179999999998"/>
    <s v="Sierra Overlook"/>
  </r>
  <r>
    <s v="P0041"/>
    <x v="4"/>
    <s v="P0041|Aug"/>
    <n v="2139.5460000000003"/>
    <n v="3267.49"/>
    <n v="-1127.9439999999995"/>
    <s v="Sierra Overlook"/>
  </r>
  <r>
    <s v="P0041"/>
    <x v="5"/>
    <s v="P0041|Sep"/>
    <n v="1389.2517999999998"/>
    <n v="2178.77"/>
    <n v="-789.51820000000021"/>
    <s v="Sierra Overlook"/>
  </r>
  <r>
    <s v="P0041"/>
    <x v="6"/>
    <s v="P0041|Oct"/>
    <n v="1287.5375999999999"/>
    <n v="2118.98"/>
    <n v="-831.44240000000013"/>
    <s v="Sierra Overlook"/>
  </r>
  <r>
    <s v="P0041"/>
    <x v="7"/>
    <s v="P0041|Nov"/>
    <n v="1370.9187999999999"/>
    <n v="2045.52"/>
    <n v="-674.60120000000006"/>
    <s v="Sierra Overlook"/>
  </r>
  <r>
    <s v="P0041"/>
    <x v="8"/>
    <s v="P0041|Dec"/>
    <n v="4855.4465999999993"/>
    <n v="2522.8300000000004"/>
    <n v="2332.6165999999989"/>
    <s v="Sierra Overlook"/>
  </r>
  <r>
    <s v="P0041"/>
    <x v="9"/>
    <s v="P0041|Jan"/>
    <n v="4553.0200000000004"/>
    <n v="2533.04"/>
    <n v="2019.9800000000005"/>
    <s v="Sierra Overlook"/>
  </r>
  <r>
    <s v="P0041"/>
    <x v="10"/>
    <s v="P0041|Feb"/>
    <n v="3155.1449000000002"/>
    <n v="2316.0100000000002"/>
    <n v="839.13490000000002"/>
    <s v="Sierra Overlook"/>
  </r>
  <r>
    <s v="P0041"/>
    <x v="11"/>
    <s v="P0041|Mar"/>
    <n v="2921.8889999999997"/>
    <n v="2307.94"/>
    <n v="613.94899999999961"/>
    <s v="Sierra Overlook"/>
  </r>
  <r>
    <s v="P0042"/>
    <x v="0"/>
    <s v="P0042|Apr"/>
    <n v="516.96280000000002"/>
    <n v="1452.37"/>
    <n v="-935.40719999999988"/>
    <s v="Summit House"/>
  </r>
  <r>
    <s v="P0042"/>
    <x v="1"/>
    <s v="P0042|May"/>
    <n v="834.51300000000015"/>
    <n v="1771.8300000000002"/>
    <n v="-937.31700000000001"/>
    <s v="Summit House"/>
  </r>
  <r>
    <s v="P0042"/>
    <x v="2"/>
    <s v="P0042|Jun"/>
    <n v="898.18380000000002"/>
    <n v="1845.5"/>
    <n v="-947.31619999999998"/>
    <s v="Summit House"/>
  </r>
  <r>
    <s v="P0042"/>
    <x v="3"/>
    <s v="P0042|Jul"/>
    <n v="1329.3488"/>
    <n v="2405.9899999999998"/>
    <n v="-1076.6411999999998"/>
    <s v="Summit House"/>
  </r>
  <r>
    <s v="P0042"/>
    <x v="4"/>
    <s v="P0042|Aug"/>
    <n v="1179.8136000000002"/>
    <n v="2347.34"/>
    <n v="-1167.5264"/>
    <s v="Summit House"/>
  </r>
  <r>
    <s v="P0042"/>
    <x v="5"/>
    <s v="P0042|Sep"/>
    <n v="916.69140000000004"/>
    <n v="1669.57"/>
    <n v="-752.87859999999989"/>
    <s v="Summit House"/>
  </r>
  <r>
    <s v="P0042"/>
    <x v="6"/>
    <s v="P0042|Oct"/>
    <n v="755.65199999999993"/>
    <n v="1655.62"/>
    <n v="-899.96799999999996"/>
    <s v="Summit House"/>
  </r>
  <r>
    <s v="P0042"/>
    <x v="7"/>
    <s v="P0042|Nov"/>
    <n v="902.78160000000003"/>
    <n v="1608.0000000000002"/>
    <n v="-705.2184000000002"/>
    <s v="Summit House"/>
  </r>
  <r>
    <s v="P0042"/>
    <x v="8"/>
    <s v="P0042|Dec"/>
    <n v="2804.8487999999998"/>
    <n v="1914.02"/>
    <n v="890.82879999999977"/>
    <s v="Summit House"/>
  </r>
  <r>
    <s v="P0042"/>
    <x v="9"/>
    <s v="P0042|Jan"/>
    <n v="2451.0690999999997"/>
    <n v="1815.52"/>
    <n v="635.54909999999973"/>
    <s v="Summit House"/>
  </r>
  <r>
    <s v="P0042"/>
    <x v="10"/>
    <s v="P0042|Feb"/>
    <n v="2135.1206999999999"/>
    <n v="1823.6699999999998"/>
    <n v="311.4507000000001"/>
    <s v="Summit House"/>
  </r>
  <r>
    <s v="P0042"/>
    <x v="11"/>
    <s v="P0042|Mar"/>
    <n v="1944.2149999999999"/>
    <n v="1806.45"/>
    <n v="137.76499999999987"/>
    <s v="Summit House"/>
  </r>
  <r>
    <s v="P0043"/>
    <x v="0"/>
    <s v="P0043|Apr"/>
    <n v="1263.3652"/>
    <n v="1975.7"/>
    <n v="-712.33480000000009"/>
    <s v="Timber Hollow"/>
  </r>
  <r>
    <s v="P0043"/>
    <x v="1"/>
    <s v="P0043|May"/>
    <n v="1209.0839999999998"/>
    <n v="2331.38"/>
    <n v="-1122.2960000000003"/>
    <s v="Timber Hollow"/>
  </r>
  <r>
    <s v="P0043"/>
    <x v="2"/>
    <s v="P0043|Jun"/>
    <n v="1675.4988000000001"/>
    <n v="2419.85"/>
    <n v="-744.35119999999984"/>
    <s v="Timber Hollow"/>
  </r>
  <r>
    <s v="P0043"/>
    <x v="3"/>
    <s v="P0043|Jul"/>
    <n v="2292.9223999999999"/>
    <n v="3377.17"/>
    <n v="-1084.2476000000001"/>
    <s v="Timber Hollow"/>
  </r>
  <r>
    <s v="P0043"/>
    <x v="4"/>
    <s v="P0043|Aug"/>
    <n v="2259.7386999999999"/>
    <n v="3251.66"/>
    <n v="-991.92129999999997"/>
    <s v="Timber Hollow"/>
  </r>
  <r>
    <s v="P0043"/>
    <x v="5"/>
    <s v="P0043|Sep"/>
    <n v="1240.4829"/>
    <n v="2184.69"/>
    <n v="-944.20710000000008"/>
    <s v="Timber Hollow"/>
  </r>
  <r>
    <s v="P0043"/>
    <x v="6"/>
    <s v="P0043|Oct"/>
    <n v="1290.5931"/>
    <n v="2122.12"/>
    <n v="-831.52689999999984"/>
    <s v="Timber Hollow"/>
  </r>
  <r>
    <s v="P0043"/>
    <x v="7"/>
    <s v="P0043|Nov"/>
    <n v="1386.7395000000001"/>
    <n v="2032.25"/>
    <n v="-645.51049999999987"/>
    <s v="Timber Hollow"/>
  </r>
  <r>
    <s v="P0043"/>
    <x v="8"/>
    <s v="P0043|Dec"/>
    <n v="4544.6295"/>
    <n v="2538.42"/>
    <n v="2006.2094999999999"/>
    <s v="Timber Hollow"/>
  </r>
  <r>
    <s v="P0043"/>
    <x v="9"/>
    <s v="P0043|Jan"/>
    <n v="4480.4640000000009"/>
    <n v="2530.21"/>
    <n v="1950.2540000000008"/>
    <s v="Timber Hollow"/>
  </r>
  <r>
    <s v="P0043"/>
    <x v="10"/>
    <s v="P0043|Feb"/>
    <n v="3488.6592000000001"/>
    <n v="2421.9100000000003"/>
    <n v="1066.7491999999997"/>
    <s v="Timber Hollow"/>
  </r>
  <r>
    <s v="P0043"/>
    <x v="11"/>
    <s v="P0043|Mar"/>
    <n v="2879.3448000000003"/>
    <n v="2319.54"/>
    <n v="559.80480000000034"/>
    <s v="Timber Hollow"/>
  </r>
  <r>
    <s v="P0044"/>
    <x v="0"/>
    <s v="P0044|Apr"/>
    <n v="921.34739999999999"/>
    <n v="1564.87"/>
    <n v="-643.5225999999999"/>
    <s v="Ridge Lodge"/>
  </r>
  <r>
    <s v="P0044"/>
    <x v="1"/>
    <s v="P0044|May"/>
    <n v="1129.5579"/>
    <n v="1769.3"/>
    <n v="-639.74209999999994"/>
    <s v="Ridge Lodge"/>
  </r>
  <r>
    <s v="P0044"/>
    <x v="2"/>
    <s v="P0044|Jun"/>
    <n v="1272.6232"/>
    <n v="1836.99"/>
    <n v="-564.36680000000001"/>
    <s v="Ridge Lodge"/>
  </r>
  <r>
    <s v="P0044"/>
    <x v="3"/>
    <s v="P0044|Jul"/>
    <n v="1963.0219999999999"/>
    <n v="2475.48"/>
    <n v="-512.45800000000008"/>
    <s v="Ridge Lodge"/>
  </r>
  <r>
    <s v="P0044"/>
    <x v="4"/>
    <s v="P0044|Aug"/>
    <n v="1913.4549999999999"/>
    <n v="2412.59"/>
    <n v="-499.13500000000022"/>
    <s v="Ridge Lodge"/>
  </r>
  <r>
    <s v="P0044"/>
    <x v="5"/>
    <s v="P0044|Sep"/>
    <n v="1222.9883000000002"/>
    <n v="1687.81"/>
    <n v="-464.82169999999974"/>
    <s v="Ridge Lodge"/>
  </r>
  <r>
    <s v="P0044"/>
    <x v="6"/>
    <s v="P0044|Oct"/>
    <n v="1022.4407999999999"/>
    <n v="1632.38"/>
    <n v="-609.93920000000026"/>
    <s v="Ridge Lodge"/>
  </r>
  <r>
    <s v="P0044"/>
    <x v="7"/>
    <s v="P0044|Nov"/>
    <n v="1130.2854"/>
    <n v="1603.47"/>
    <n v="-473.18460000000005"/>
    <s v="Ridge Lodge"/>
  </r>
  <r>
    <s v="P0044"/>
    <x v="8"/>
    <s v="P0044|Dec"/>
    <n v="3813.0280000000002"/>
    <n v="1900.28"/>
    <n v="1912.7480000000003"/>
    <s v="Ridge Lodge"/>
  </r>
  <r>
    <s v="P0044"/>
    <x v="9"/>
    <s v="P0044|Jan"/>
    <n v="3621.1037999999999"/>
    <n v="1904.2299999999998"/>
    <n v="1716.8738000000001"/>
    <s v="Ridge Lodge"/>
  </r>
  <r>
    <s v="P0044"/>
    <x v="10"/>
    <s v="P0044|Feb"/>
    <n v="2870.1866999999997"/>
    <n v="1816.3899999999999"/>
    <n v="1053.7966999999999"/>
    <s v="Ridge Lodge"/>
  </r>
  <r>
    <s v="P0044"/>
    <x v="11"/>
    <s v="P0044|Mar"/>
    <n v="2500.8980000000001"/>
    <n v="1804.95"/>
    <n v="695.94800000000009"/>
    <s v="Ridge Lodge"/>
  </r>
  <r>
    <s v="P0045"/>
    <x v="0"/>
    <s v="P0045|Apr"/>
    <n v="1003.1044999999999"/>
    <n v="2002.5199999999998"/>
    <n v="-999.41549999999984"/>
    <s v="Golden Cabin"/>
  </r>
  <r>
    <s v="P0045"/>
    <x v="1"/>
    <s v="P0045|May"/>
    <n v="1211.2955999999999"/>
    <n v="2313.46"/>
    <n v="-1102.1644000000001"/>
    <s v="Golden Cabin"/>
  </r>
  <r>
    <s v="P0045"/>
    <x v="2"/>
    <s v="P0045|Jun"/>
    <n v="1371.5978"/>
    <n v="2403.19"/>
    <n v="-1031.5922"/>
    <s v="Golden Cabin"/>
  </r>
  <r>
    <s v="P0045"/>
    <x v="3"/>
    <s v="P0045|Jul"/>
    <n v="2290.672"/>
    <n v="3364.01"/>
    <n v="-1073.3380000000002"/>
    <s v="Golden Cabin"/>
  </r>
  <r>
    <s v="P0045"/>
    <x v="4"/>
    <s v="P0045|Aug"/>
    <n v="2262.5420000000004"/>
    <n v="3247.2"/>
    <n v="-984.65799999999945"/>
    <s v="Golden Cabin"/>
  </r>
  <r>
    <s v="P0045"/>
    <x v="5"/>
    <s v="P0045|Sep"/>
    <n v="1250.4642000000001"/>
    <n v="2168.13"/>
    <n v="-917.66579999999999"/>
    <s v="Golden Cabin"/>
  </r>
  <r>
    <s v="P0045"/>
    <x v="6"/>
    <s v="P0045|Oct"/>
    <n v="1350.0444"/>
    <n v="2114.11"/>
    <n v="-764.06560000000013"/>
    <s v="Golden Cabin"/>
  </r>
  <r>
    <s v="P0045"/>
    <x v="7"/>
    <s v="P0045|Nov"/>
    <n v="1256.6915999999999"/>
    <n v="2068.4299999999998"/>
    <n v="-811.73839999999996"/>
    <s v="Golden Cabin"/>
  </r>
  <r>
    <s v="P0045"/>
    <x v="8"/>
    <s v="P0045|Dec"/>
    <n v="4664.7834000000003"/>
    <n v="2542.75"/>
    <n v="2122.0334000000003"/>
    <s v="Golden Cabin"/>
  </r>
  <r>
    <s v="P0045"/>
    <x v="9"/>
    <s v="P0045|Jan"/>
    <n v="3978.3540000000003"/>
    <n v="2425.4900000000002"/>
    <n v="1552.864"/>
    <s v="Golden Cabin"/>
  </r>
  <r>
    <s v="P0045"/>
    <x v="10"/>
    <s v="P0045|Feb"/>
    <n v="3311.1403"/>
    <n v="2320.84"/>
    <n v="990.30029999999988"/>
    <s v="Golden Cabin"/>
  </r>
  <r>
    <s v="P0045"/>
    <x v="11"/>
    <s v="P0045|Mar"/>
    <n v="3043.1098999999999"/>
    <n v="2325.9100000000003"/>
    <n v="717.19989999999962"/>
    <s v="Golden Cabin"/>
  </r>
  <r>
    <s v="P0046"/>
    <x v="0"/>
    <s v="P0046|Apr"/>
    <n v="1498.2069999999999"/>
    <n v="2502.73"/>
    <n v="-1004.5230000000001"/>
    <s v="Cloudline Perch"/>
  </r>
  <r>
    <s v="P0046"/>
    <x v="1"/>
    <s v="P0046|May"/>
    <n v="1605.9934000000001"/>
    <n v="2917.5200000000004"/>
    <n v="-1311.5266000000004"/>
    <s v="Cloudline Perch"/>
  </r>
  <r>
    <s v="P0046"/>
    <x v="2"/>
    <s v="P0046|Jun"/>
    <n v="1938.4221"/>
    <n v="3082.3300000000004"/>
    <n v="-1143.9079000000004"/>
    <s v="Cloudline Perch"/>
  </r>
  <r>
    <s v="P0046"/>
    <x v="3"/>
    <s v="P0046|Jul"/>
    <n v="2730.9412000000002"/>
    <n v="4178.1100000000006"/>
    <n v="-1447.1688000000004"/>
    <s v="Cloudline Perch"/>
  </r>
  <r>
    <s v="P0046"/>
    <x v="4"/>
    <s v="P0046|Aug"/>
    <n v="2418.9309999999996"/>
    <n v="4035.33"/>
    <n v="-1616.3990000000003"/>
    <s v="Cloudline Perch"/>
  </r>
  <r>
    <s v="P0046"/>
    <x v="5"/>
    <s v="P0046|Sep"/>
    <n v="1763.5407999999998"/>
    <n v="2756.55"/>
    <n v="-993.00920000000042"/>
    <s v="Cloudline Perch"/>
  </r>
  <r>
    <s v="P0046"/>
    <x v="6"/>
    <s v="P0046|Oct"/>
    <n v="1434.8175000000001"/>
    <n v="2679.8900000000003"/>
    <n v="-1245.0725000000002"/>
    <s v="Cloudline Perch"/>
  </r>
  <r>
    <s v="P0046"/>
    <x v="7"/>
    <s v="P0046|Nov"/>
    <n v="1579.2796000000001"/>
    <n v="2576.25"/>
    <n v="-996.97039999999993"/>
    <s v="Cloudline Perch"/>
  </r>
  <r>
    <s v="P0046"/>
    <x v="8"/>
    <s v="P0046|Dec"/>
    <n v="6288.1898000000001"/>
    <n v="3188.83"/>
    <n v="3099.3598000000002"/>
    <s v="Cloudline Perch"/>
  </r>
  <r>
    <s v="P0046"/>
    <x v="9"/>
    <s v="P0046|Jan"/>
    <n v="5314.6768000000002"/>
    <n v="3023.5600000000004"/>
    <n v="2291.1167999999998"/>
    <s v="Cloudline Perch"/>
  </r>
  <r>
    <s v="P0046"/>
    <x v="10"/>
    <s v="P0046|Feb"/>
    <n v="4270.6059999999998"/>
    <n v="2913.25"/>
    <n v="1357.3559999999998"/>
    <s v="Cloudline Perch"/>
  </r>
  <r>
    <s v="P0046"/>
    <x v="11"/>
    <s v="P0046|Mar"/>
    <n v="3805.2"/>
    <n v="3029.2200000000003"/>
    <n v="775.97999999999956"/>
    <s v="Cloudline Perch"/>
  </r>
  <r>
    <s v="P0047"/>
    <x v="0"/>
    <s v="P0047|Apr"/>
    <n v="2170.5480000000002"/>
    <n v="1988.1399999999999"/>
    <n v="182.40800000000036"/>
    <s v="Evergreen House"/>
  </r>
  <r>
    <s v="P0047"/>
    <x v="1"/>
    <s v="P0047|May"/>
    <n v="2726.4162000000001"/>
    <n v="2290.2200000000003"/>
    <n v="436.19619999999986"/>
    <s v="Evergreen House"/>
  </r>
  <r>
    <s v="P0047"/>
    <x v="2"/>
    <s v="P0047|Jun"/>
    <n v="3257.2487000000001"/>
    <n v="2404.65"/>
    <n v="852.59870000000001"/>
    <s v="Evergreen House"/>
  </r>
  <r>
    <s v="P0047"/>
    <x v="3"/>
    <s v="P0047|Jul"/>
    <n v="5105.1270000000004"/>
    <n v="3377.4300000000003"/>
    <n v="1727.6970000000001"/>
    <s v="Evergreen House"/>
  </r>
  <r>
    <s v="P0047"/>
    <x v="4"/>
    <s v="P0047|Aug"/>
    <n v="3810.3136"/>
    <n v="3162.9"/>
    <n v="647.41359999999986"/>
    <s v="Evergreen House"/>
  </r>
  <r>
    <s v="P0047"/>
    <x v="5"/>
    <s v="P0047|Sep"/>
    <n v="3183.4414000000002"/>
    <n v="2175.1799999999998"/>
    <n v="1008.2614000000003"/>
    <s v="Evergreen House"/>
  </r>
  <r>
    <s v="P0047"/>
    <x v="6"/>
    <s v="P0047|Oct"/>
    <n v="2784.5579999999995"/>
    <n v="2110.31"/>
    <n v="674.24799999999959"/>
    <s v="Evergreen House"/>
  </r>
  <r>
    <s v="P0047"/>
    <x v="7"/>
    <s v="P0047|Nov"/>
    <n v="2469.6475"/>
    <n v="2066.89"/>
    <n v="402.75750000000016"/>
    <s v="Evergreen House"/>
  </r>
  <r>
    <s v="P0047"/>
    <x v="8"/>
    <s v="P0047|Dec"/>
    <n v="10676.465900000001"/>
    <n v="2419.46"/>
    <n v="8257.0059000000001"/>
    <s v="Evergreen House"/>
  </r>
  <r>
    <s v="P0047"/>
    <x v="9"/>
    <s v="P0047|Jan"/>
    <n v="9234.0468000000001"/>
    <n v="2422.65"/>
    <n v="6811.3968000000004"/>
    <s v="Evergreen House"/>
  </r>
  <r>
    <s v="P0047"/>
    <x v="10"/>
    <s v="P0047|Feb"/>
    <n v="7268.3620000000001"/>
    <n v="2410.04"/>
    <n v="4858.3220000000001"/>
    <s v="Evergreen House"/>
  </r>
  <r>
    <s v="P0047"/>
    <x v="11"/>
    <s v="P0047|Mar"/>
    <n v="5413.7034000000003"/>
    <n v="2199.6699999999996"/>
    <n v="3214.0334000000007"/>
    <s v="Evergreen House"/>
  </r>
  <r>
    <s v="P0048"/>
    <x v="0"/>
    <s v="P0048|Apr"/>
    <n v="1849.0698"/>
    <n v="3097.1499999999996"/>
    <n v="-1248.0801999999996"/>
    <s v="Snowline Villa"/>
  </r>
  <r>
    <s v="P0048"/>
    <x v="1"/>
    <s v="P0048|May"/>
    <n v="2330.3547000000003"/>
    <n v="3634.3399999999997"/>
    <n v="-1303.9852999999994"/>
    <s v="Snowline Villa"/>
  </r>
  <r>
    <s v="P0048"/>
    <x v="2"/>
    <s v="P0048|Jun"/>
    <n v="2713.4367999999999"/>
    <n v="3786.8899999999994"/>
    <n v="-1073.4531999999995"/>
    <s v="Snowline Villa"/>
  </r>
  <r>
    <s v="P0048"/>
    <x v="3"/>
    <s v="P0048|Jul"/>
    <n v="3810.0594000000001"/>
    <n v="5353.95"/>
    <n v="-1543.8905999999997"/>
    <s v="Snowline Villa"/>
  </r>
  <r>
    <s v="P0048"/>
    <x v="4"/>
    <s v="P0048|Aug"/>
    <n v="3951.8636999999999"/>
    <n v="5187.9399999999996"/>
    <n v="-1236.0762999999997"/>
    <s v="Snowline Villa"/>
  </r>
  <r>
    <s v="P0048"/>
    <x v="5"/>
    <s v="P0048|Sep"/>
    <n v="2264.0843"/>
    <n v="3370.79"/>
    <n v="-1106.7057"/>
    <s v="Snowline Villa"/>
  </r>
  <r>
    <s v="P0048"/>
    <x v="6"/>
    <s v="P0048|Oct"/>
    <n v="2298.4417000000003"/>
    <n v="3270.72"/>
    <n v="-972.27829999999949"/>
    <s v="Snowline Villa"/>
  </r>
  <r>
    <s v="P0048"/>
    <x v="7"/>
    <s v="P0048|Nov"/>
    <n v="2344.8173999999999"/>
    <n v="3171.28"/>
    <n v="-826.46260000000029"/>
    <s v="Snowline Villa"/>
  </r>
  <r>
    <s v="P0048"/>
    <x v="8"/>
    <s v="P0048|Dec"/>
    <n v="7502.6336000000001"/>
    <n v="3719.2200000000003"/>
    <n v="3783.4135999999999"/>
    <s v="Snowline Villa"/>
  </r>
  <r>
    <s v="P0048"/>
    <x v="9"/>
    <s v="P0048|Jan"/>
    <n v="8490.8490000000002"/>
    <n v="3864.7200000000003"/>
    <n v="4626.1289999999999"/>
    <s v="Snowline Villa"/>
  </r>
  <r>
    <s v="P0048"/>
    <x v="10"/>
    <s v="P0048|Feb"/>
    <n v="6293.0436"/>
    <n v="3705.38"/>
    <n v="2587.6635999999999"/>
    <s v="Snowline Villa"/>
  </r>
  <r>
    <s v="P0048"/>
    <x v="11"/>
    <s v="P0048|Mar"/>
    <n v="4809.8080999999993"/>
    <n v="3552.03"/>
    <n v="1257.7780999999991"/>
    <s v="Snowline Villa"/>
  </r>
  <r>
    <s v="P0049"/>
    <x v="0"/>
    <s v="P0049|Apr"/>
    <n v="1028.8622"/>
    <n v="1546.75"/>
    <n v="-517.88779999999997"/>
    <s v="Highland Hollow"/>
  </r>
  <r>
    <s v="P0049"/>
    <x v="1"/>
    <s v="P0049|May"/>
    <n v="978.41250000000002"/>
    <n v="1766.54"/>
    <n v="-788.12749999999994"/>
    <s v="Highland Hollow"/>
  </r>
  <r>
    <s v="P0049"/>
    <x v="2"/>
    <s v="P0049|Jun"/>
    <n v="1600.3584000000001"/>
    <n v="1913.63"/>
    <n v="-313.27160000000003"/>
    <s v="Highland Hollow"/>
  </r>
  <r>
    <s v="P0049"/>
    <x v="3"/>
    <s v="P0049|Jul"/>
    <n v="1929.8770999999999"/>
    <n v="2483.79"/>
    <n v="-553.91290000000004"/>
    <s v="Highland Hollow"/>
  </r>
  <r>
    <s v="P0049"/>
    <x v="4"/>
    <s v="P0049|Aug"/>
    <n v="1601.018"/>
    <n v="2412.92"/>
    <n v="-811.90200000000004"/>
    <s v="Highland Hollow"/>
  </r>
  <r>
    <s v="P0049"/>
    <x v="5"/>
    <s v="P0049|Sep"/>
    <n v="1272.9336000000001"/>
    <n v="1662.85"/>
    <n v="-389.91639999999984"/>
    <s v="Highland Hollow"/>
  </r>
  <r>
    <s v="P0049"/>
    <x v="6"/>
    <s v="P0049|Oct"/>
    <n v="867.04679999999996"/>
    <n v="1612.2400000000002"/>
    <n v="-745.19320000000027"/>
    <s v="Highland Hollow"/>
  </r>
  <r>
    <s v="P0049"/>
    <x v="7"/>
    <s v="P0049|Nov"/>
    <n v="1217.577"/>
    <n v="1695.7"/>
    <n v="-478.12300000000005"/>
    <s v="Highland Hollow"/>
  </r>
  <r>
    <s v="P0049"/>
    <x v="8"/>
    <s v="P0049|Dec"/>
    <n v="4032.4529999999995"/>
    <n v="1984.2299999999998"/>
    <n v="2048.223"/>
    <s v="Highland Hollow"/>
  </r>
  <r>
    <s v="P0049"/>
    <x v="9"/>
    <s v="P0049|Jan"/>
    <n v="3328.6293999999998"/>
    <n v="1902.77"/>
    <n v="1425.8593999999998"/>
    <s v="Highland Hollow"/>
  </r>
  <r>
    <s v="P0049"/>
    <x v="10"/>
    <s v="P0049|Feb"/>
    <n v="3101.1934999999999"/>
    <n v="1936.8999999999999"/>
    <n v="1164.2935"/>
    <s v="Highland Hollow"/>
  </r>
  <r>
    <s v="P0049"/>
    <x v="11"/>
    <s v="P0049|Mar"/>
    <n v="2225.2919000000002"/>
    <n v="1804.4599999999998"/>
    <n v="420.83190000000036"/>
    <s v="Highland Hollow"/>
  </r>
  <r>
    <s v="P0050"/>
    <x v="0"/>
    <s v="P0050|Apr"/>
    <n v="1562.9835999999998"/>
    <n v="2493.7400000000002"/>
    <n v="-930.75640000000044"/>
    <s v="Evergreen Manor"/>
  </r>
  <r>
    <s v="P0050"/>
    <x v="1"/>
    <s v="P0050|May"/>
    <n v="1882.6762000000001"/>
    <n v="2906.9300000000003"/>
    <n v="-1024.2538000000002"/>
    <s v="Evergreen Manor"/>
  </r>
  <r>
    <s v="P0050"/>
    <x v="2"/>
    <s v="P0050|Jun"/>
    <n v="2035.9944"/>
    <n v="3066.9000000000005"/>
    <n v="-1030.9056000000005"/>
    <s v="Evergreen Manor"/>
  </r>
  <r>
    <s v="P0050"/>
    <x v="3"/>
    <s v="P0050|Jul"/>
    <n v="2429.6688999999997"/>
    <n v="4194.8100000000004"/>
    <n v="-1765.1411000000007"/>
    <s v="Evergreen Manor"/>
  </r>
  <r>
    <s v="P0050"/>
    <x v="4"/>
    <s v="P0050|Aug"/>
    <n v="3022.777"/>
    <n v="4202.6400000000003"/>
    <n v="-1179.8630000000003"/>
    <s v="Evergreen Manor"/>
  </r>
  <r>
    <s v="P0050"/>
    <x v="5"/>
    <s v="P0050|Sep"/>
    <n v="1801.7393999999999"/>
    <n v="2750.36"/>
    <n v="-948.62060000000019"/>
    <s v="Evergreen Manor"/>
  </r>
  <r>
    <s v="P0050"/>
    <x v="6"/>
    <s v="P0050|Oct"/>
    <n v="1548.9574"/>
    <n v="2638.73"/>
    <n v="-1089.7726"/>
    <s v="Evergreen Manor"/>
  </r>
  <r>
    <s v="P0050"/>
    <x v="7"/>
    <s v="P0050|Nov"/>
    <n v="1755.0921000000001"/>
    <n v="2565.52"/>
    <n v="-810.42789999999991"/>
    <s v="Evergreen Manor"/>
  </r>
  <r>
    <s v="P0050"/>
    <x v="8"/>
    <s v="P0050|Dec"/>
    <n v="6610.9184999999998"/>
    <n v="3170.6600000000003"/>
    <n v="3440.2584999999995"/>
    <s v="Evergreen Manor"/>
  </r>
  <r>
    <s v="P0050"/>
    <x v="9"/>
    <s v="P0050|Jan"/>
    <n v="6605.146999999999"/>
    <n v="3162.11"/>
    <n v="3443.0369999999989"/>
    <s v="Evergreen Manor"/>
  </r>
  <r>
    <s v="P0050"/>
    <x v="10"/>
    <s v="P0050|Feb"/>
    <n v="4814.6224000000002"/>
    <n v="3015.8900000000003"/>
    <n v="1798.7323999999999"/>
    <s v="Evergreen Manor"/>
  </r>
  <r>
    <s v="P0050"/>
    <x v="11"/>
    <s v="P0050|Mar"/>
    <n v="3720.0243"/>
    <n v="2882.5"/>
    <n v="837.52430000000004"/>
    <s v="Evergreen Manor"/>
  </r>
  <r>
    <s v="P0051"/>
    <x v="0"/>
    <s v="P0051|Apr"/>
    <n v="1073.0414999999998"/>
    <n v="1988.1799999999998"/>
    <n v="-915.13850000000002"/>
    <s v="Alpine Cabin"/>
  </r>
  <r>
    <s v="P0051"/>
    <x v="1"/>
    <s v="P0051|May"/>
    <n v="1142.3480000000002"/>
    <n v="2309.6800000000003"/>
    <n v="-1167.3320000000001"/>
    <s v="Alpine Cabin"/>
  </r>
  <r>
    <s v="P0051"/>
    <x v="2"/>
    <s v="P0051|Jun"/>
    <n v="1415.9849999999999"/>
    <n v="2405.73"/>
    <n v="-989.74500000000012"/>
    <s v="Alpine Cabin"/>
  </r>
  <r>
    <s v="P0051"/>
    <x v="3"/>
    <s v="P0051|Jul"/>
    <n v="2146.6569"/>
    <n v="3257.21"/>
    <n v="-1110.5531000000001"/>
    <s v="Alpine Cabin"/>
  </r>
  <r>
    <s v="P0051"/>
    <x v="4"/>
    <s v="P0051|Aug"/>
    <n v="2225.8379999999997"/>
    <n v="3154.17"/>
    <n v="-928.33200000000033"/>
    <s v="Alpine Cabin"/>
  </r>
  <r>
    <s v="P0051"/>
    <x v="5"/>
    <s v="P0051|Sep"/>
    <n v="1352.0814"/>
    <n v="2164.4899999999998"/>
    <n v="-812.40859999999975"/>
    <s v="Alpine Cabin"/>
  </r>
  <r>
    <s v="P0051"/>
    <x v="6"/>
    <s v="P0051|Oct"/>
    <n v="1272.2892000000002"/>
    <n v="2364.0700000000002"/>
    <n v="-1091.7808"/>
    <s v="Alpine Cabin"/>
  </r>
  <r>
    <s v="P0051"/>
    <x v="7"/>
    <s v="P0051|Nov"/>
    <n v="1291.6116"/>
    <n v="2043.74"/>
    <n v="-752.12840000000006"/>
    <s v="Alpine Cabin"/>
  </r>
  <r>
    <s v="P0051"/>
    <x v="8"/>
    <s v="P0051|Dec"/>
    <n v="4986.3294999999998"/>
    <n v="2452.59"/>
    <n v="2533.7394999999997"/>
    <s v="Alpine Cabin"/>
  </r>
  <r>
    <s v="P0051"/>
    <x v="9"/>
    <s v="P0051|Jan"/>
    <n v="4136.4251999999997"/>
    <n v="2416.6400000000003"/>
    <n v="1719.7851999999993"/>
    <s v="Alpine Cabin"/>
  </r>
  <r>
    <s v="P0051"/>
    <x v="10"/>
    <s v="P0051|Feb"/>
    <n v="3292.6229999999996"/>
    <n v="2311.2000000000003"/>
    <n v="981.42299999999932"/>
    <s v="Alpine Cabin"/>
  </r>
  <r>
    <s v="P0051"/>
    <x v="11"/>
    <s v="P0051|Mar"/>
    <n v="3014.7180000000003"/>
    <n v="2291.19"/>
    <n v="723.52800000000025"/>
    <s v="Alpine Cabin"/>
  </r>
  <r>
    <s v="P0052"/>
    <x v="0"/>
    <s v="P0052|Apr"/>
    <n v="1142.0375999999999"/>
    <n v="1992.09"/>
    <n v="-850.05240000000003"/>
    <s v="Rustic Hollow"/>
  </r>
  <r>
    <s v="P0052"/>
    <x v="1"/>
    <s v="P0052|May"/>
    <n v="1382.5975999999998"/>
    <n v="2321.37"/>
    <n v="-938.77240000000006"/>
    <s v="Rustic Hollow"/>
  </r>
  <r>
    <s v="P0052"/>
    <x v="2"/>
    <s v="P0052|Jun"/>
    <n v="1436.646"/>
    <n v="2418.6"/>
    <n v="-981.95399999999995"/>
    <s v="Rustic Hollow"/>
  </r>
  <r>
    <s v="P0052"/>
    <x v="3"/>
    <s v="P0052|Jul"/>
    <n v="1768.7352000000001"/>
    <n v="3244.59"/>
    <n v="-1475.8548000000001"/>
    <s v="Rustic Hollow"/>
  </r>
  <r>
    <s v="P0052"/>
    <x v="4"/>
    <s v="P0052|Aug"/>
    <n v="1828.4484"/>
    <n v="3163.3500000000004"/>
    <n v="-1334.9016000000004"/>
    <s v="Rustic Hollow"/>
  </r>
  <r>
    <s v="P0052"/>
    <x v="5"/>
    <s v="P0052|Sep"/>
    <n v="1263.3846000000001"/>
    <n v="2173.7800000000002"/>
    <n v="-910.39540000000011"/>
    <s v="Rustic Hollow"/>
  </r>
  <r>
    <s v="P0052"/>
    <x v="6"/>
    <s v="P0052|Oct"/>
    <n v="1187.8410000000001"/>
    <n v="2100.83"/>
    <n v="-912.98899999999981"/>
    <s v="Rustic Hollow"/>
  </r>
  <r>
    <s v="P0052"/>
    <x v="7"/>
    <s v="P0052|Nov"/>
    <n v="1303.7172"/>
    <n v="2036.83"/>
    <n v="-733.11279999999988"/>
    <s v="Rustic Hollow"/>
  </r>
  <r>
    <s v="P0052"/>
    <x v="8"/>
    <s v="P0052|Dec"/>
    <n v="4614.5374000000002"/>
    <n v="2544.5200000000004"/>
    <n v="2070.0173999999997"/>
    <s v="Rustic Hollow"/>
  </r>
  <r>
    <s v="P0052"/>
    <x v="9"/>
    <s v="P0052|Jan"/>
    <n v="3561.1763999999998"/>
    <n v="2437.21"/>
    <n v="1123.9663999999998"/>
    <s v="Rustic Hollow"/>
  </r>
  <r>
    <s v="P0052"/>
    <x v="10"/>
    <s v="P0052|Feb"/>
    <n v="3111.2912000000001"/>
    <n v="2305.44"/>
    <n v="805.85120000000006"/>
    <s v="Rustic Hollow"/>
  </r>
  <r>
    <s v="P0052"/>
    <x v="11"/>
    <s v="P0052|Mar"/>
    <n v="2703.154"/>
    <n v="2324.0300000000002"/>
    <n v="379.1239999999998"/>
    <s v="Rustic Hollow"/>
  </r>
  <r>
    <s v="P0053"/>
    <x v="0"/>
    <s v="P0053|Apr"/>
    <n v="1144.5402000000001"/>
    <n v="1980.0199999999998"/>
    <n v="-835.47979999999961"/>
    <s v="Silver Cabin"/>
  </r>
  <r>
    <s v="P0053"/>
    <x v="1"/>
    <s v="P0053|May"/>
    <n v="1426.1215"/>
    <n v="2286.5299999999997"/>
    <n v="-860.40849999999978"/>
    <s v="Silver Cabin"/>
  </r>
  <r>
    <s v="P0053"/>
    <x v="2"/>
    <s v="P0053|Jun"/>
    <n v="1536.4784"/>
    <n v="2413.8200000000002"/>
    <n v="-877.3416000000002"/>
    <s v="Silver Cabin"/>
  </r>
  <r>
    <s v="P0053"/>
    <x v="3"/>
    <s v="P0053|Jul"/>
    <n v="2355.0217999999995"/>
    <n v="3370.76"/>
    <n v="-1015.7382000000007"/>
    <s v="Silver Cabin"/>
  </r>
  <r>
    <s v="P0053"/>
    <x v="4"/>
    <s v="P0053|Aug"/>
    <n v="2277.8679999999999"/>
    <n v="3265.73"/>
    <n v="-987.86200000000008"/>
    <s v="Silver Cabin"/>
  </r>
  <r>
    <s v="P0053"/>
    <x v="5"/>
    <s v="P0053|Sep"/>
    <n v="1496.6016999999999"/>
    <n v="2186.91"/>
    <n v="-690.30829999999992"/>
    <s v="Silver Cabin"/>
  </r>
  <r>
    <s v="P0053"/>
    <x v="6"/>
    <s v="P0053|Oct"/>
    <n v="1391.2888"/>
    <n v="2097.9499999999998"/>
    <n v="-706.66119999999978"/>
    <s v="Silver Cabin"/>
  </r>
  <r>
    <s v="P0053"/>
    <x v="7"/>
    <s v="P0053|Nov"/>
    <n v="1276.9452000000001"/>
    <n v="2066.5299999999997"/>
    <n v="-789.58479999999963"/>
    <s v="Silver Cabin"/>
  </r>
  <r>
    <s v="P0053"/>
    <x v="8"/>
    <s v="P0053|Dec"/>
    <n v="5242.4475000000002"/>
    <n v="2539.29"/>
    <n v="2703.1575000000003"/>
    <s v="Silver Cabin"/>
  </r>
  <r>
    <s v="P0053"/>
    <x v="9"/>
    <s v="P0053|Jan"/>
    <n v="4277.7736000000004"/>
    <n v="2426.1000000000004"/>
    <n v="1851.6736000000001"/>
    <s v="Silver Cabin"/>
  </r>
  <r>
    <s v="P0053"/>
    <x v="10"/>
    <s v="P0053|Feb"/>
    <n v="3451.4112"/>
    <n v="2415.3700000000003"/>
    <n v="1036.0411999999997"/>
    <s v="Silver Cabin"/>
  </r>
  <r>
    <s v="P0053"/>
    <x v="11"/>
    <s v="P0053|Mar"/>
    <n v="3004.6979000000001"/>
    <n v="2328.8500000000004"/>
    <n v="675.84789999999975"/>
    <s v="Silver Cabin"/>
  </r>
  <r>
    <s v="P0054"/>
    <x v="0"/>
    <s v="P0054|Apr"/>
    <n v="1177.8985"/>
    <n v="2014.36"/>
    <n v="-836.46149999999989"/>
    <s v="Cedar Getaway"/>
  </r>
  <r>
    <s v="P0054"/>
    <x v="1"/>
    <s v="P0054|May"/>
    <n v="1431.2819"/>
    <n v="2317.7399999999998"/>
    <n v="-886.45809999999983"/>
    <s v="Cedar Getaway"/>
  </r>
  <r>
    <s v="P0054"/>
    <x v="2"/>
    <s v="P0054|Jun"/>
    <n v="1683.5303999999999"/>
    <n v="2403.77"/>
    <n v="-720.23960000000011"/>
    <s v="Cedar Getaway"/>
  </r>
  <r>
    <s v="P0054"/>
    <x v="3"/>
    <s v="P0054|Jul"/>
    <n v="2558.0718999999999"/>
    <n v="3499.2200000000003"/>
    <n v="-941.14810000000034"/>
    <s v="Cedar Getaway"/>
  </r>
  <r>
    <s v="P0054"/>
    <x v="4"/>
    <s v="P0054|Aug"/>
    <n v="2327.7260000000001"/>
    <n v="3267.86"/>
    <n v="-940.13400000000001"/>
    <s v="Cedar Getaway"/>
  </r>
  <r>
    <s v="P0054"/>
    <x v="5"/>
    <s v="P0054|Sep"/>
    <n v="1547.1096"/>
    <n v="2172.54"/>
    <n v="-625.43039999999996"/>
    <s v="Cedar Getaway"/>
  </r>
  <r>
    <s v="P0054"/>
    <x v="6"/>
    <s v="P0054|Oct"/>
    <n v="1564.7053999999998"/>
    <n v="2111.88"/>
    <n v="-547.17460000000028"/>
    <s v="Cedar Getaway"/>
  </r>
  <r>
    <s v="P0054"/>
    <x v="7"/>
    <s v="P0054|Nov"/>
    <n v="1411.2125999999998"/>
    <n v="2033.87"/>
    <n v="-622.65740000000005"/>
    <s v="Cedar Getaway"/>
  </r>
  <r>
    <s v="P0054"/>
    <x v="8"/>
    <s v="P0054|Dec"/>
    <n v="5818.9184999999998"/>
    <n v="2516.3700000000003"/>
    <n v="3302.5484999999994"/>
    <s v="Cedar Getaway"/>
  </r>
  <r>
    <s v="P0054"/>
    <x v="9"/>
    <s v="P0054|Jan"/>
    <n v="4970.6534999999994"/>
    <n v="2545.21"/>
    <n v="2425.4434999999994"/>
    <s v="Cedar Getaway"/>
  </r>
  <r>
    <s v="P0054"/>
    <x v="10"/>
    <s v="P0054|Feb"/>
    <n v="4326.3221000000003"/>
    <n v="2433.1000000000004"/>
    <n v="1893.2221"/>
    <s v="Cedar Getaway"/>
  </r>
  <r>
    <s v="P0054"/>
    <x v="11"/>
    <s v="P0054|Mar"/>
    <n v="2904.72"/>
    <n v="2334.3700000000003"/>
    <n v="570.34999999999945"/>
    <s v="Cedar Getaway"/>
  </r>
  <r>
    <s v="P0055"/>
    <x v="0"/>
    <s v="P0055|Apr"/>
    <n v="1238.0675999999999"/>
    <n v="1997.49"/>
    <n v="-759.42240000000015"/>
    <s v="Golden Manor"/>
  </r>
  <r>
    <s v="P0055"/>
    <x v="1"/>
    <s v="P0055|May"/>
    <n v="1299.8275000000001"/>
    <n v="2307.11"/>
    <n v="-1007.2825"/>
    <s v="Golden Manor"/>
  </r>
  <r>
    <s v="P0055"/>
    <x v="2"/>
    <s v="P0055|Jun"/>
    <n v="1672.4336000000001"/>
    <n v="2425.4"/>
    <n v="-752.96640000000002"/>
    <s v="Golden Manor"/>
  </r>
  <r>
    <s v="P0055"/>
    <x v="3"/>
    <s v="P0055|Jul"/>
    <n v="2523.6660000000002"/>
    <n v="3358.75"/>
    <n v="-835.08399999999983"/>
    <s v="Golden Manor"/>
  </r>
  <r>
    <s v="P0055"/>
    <x v="4"/>
    <s v="P0055|Aug"/>
    <n v="2274.8610000000003"/>
    <n v="3262.96"/>
    <n v="-988.09899999999971"/>
    <s v="Golden Manor"/>
  </r>
  <r>
    <s v="P0055"/>
    <x v="5"/>
    <s v="P0055|Sep"/>
    <n v="1583.0384000000001"/>
    <n v="2180.96"/>
    <n v="-597.9215999999999"/>
    <s v="Golden Manor"/>
  </r>
  <r>
    <s v="P0055"/>
    <x v="6"/>
    <s v="P0055|Oct"/>
    <n v="1422.8623000000002"/>
    <n v="2130.6"/>
    <n v="-707.73769999999968"/>
    <s v="Golden Manor"/>
  </r>
  <r>
    <s v="P0055"/>
    <x v="7"/>
    <s v="P0055|Nov"/>
    <n v="1380.6963999999998"/>
    <n v="2043.19"/>
    <n v="-662.49360000000024"/>
    <s v="Golden Manor"/>
  </r>
  <r>
    <s v="P0055"/>
    <x v="8"/>
    <s v="P0055|Dec"/>
    <n v="5189.9219999999996"/>
    <n v="2511.9700000000003"/>
    <n v="2677.9519999999993"/>
    <s v="Golden Manor"/>
  </r>
  <r>
    <s v="P0055"/>
    <x v="9"/>
    <s v="P0055|Jan"/>
    <n v="4639.5246000000006"/>
    <n v="2531.0800000000004"/>
    <n v="2108.4446000000003"/>
    <s v="Golden Manor"/>
  </r>
  <r>
    <s v="P0055"/>
    <x v="10"/>
    <s v="P0055|Feb"/>
    <n v="3717.0360000000001"/>
    <n v="2427.86"/>
    <n v="1289.1759999999999"/>
    <s v="Golden Manor"/>
  </r>
  <r>
    <s v="P0055"/>
    <x v="11"/>
    <s v="P0055|Mar"/>
    <n v="3430.4987999999998"/>
    <n v="2331.3300000000004"/>
    <n v="1099.1687999999995"/>
    <s v="Golden Manor"/>
  </r>
  <r>
    <s v="P0056"/>
    <x v="0"/>
    <s v="P0056|Apr"/>
    <n v="708.27099999999996"/>
    <n v="1159.5899999999999"/>
    <n v="-451.31899999999996"/>
    <s v="Mountain Refuge"/>
  </r>
  <r>
    <s v="P0056"/>
    <x v="1"/>
    <s v="P0056|May"/>
    <n v="924.47430000000008"/>
    <n v="1265.9900000000002"/>
    <n v="-341.51570000000015"/>
    <s v="Mountain Refuge"/>
  </r>
  <r>
    <s v="P0056"/>
    <x v="2"/>
    <s v="P0056|Jun"/>
    <n v="1053.8432"/>
    <n v="1301.3600000000001"/>
    <n v="-247.5168000000001"/>
    <s v="Mountain Refuge"/>
  </r>
  <r>
    <s v="P0056"/>
    <x v="3"/>
    <s v="P0056|Jul"/>
    <n v="1400.7909999999999"/>
    <n v="1653.3200000000002"/>
    <n v="-252.52900000000022"/>
    <s v="Mountain Refuge"/>
  </r>
  <r>
    <s v="P0056"/>
    <x v="4"/>
    <s v="P0056|Aug"/>
    <n v="1495.7539999999999"/>
    <n v="1607.77"/>
    <n v="-112.01600000000008"/>
    <s v="Mountain Refuge"/>
  </r>
  <r>
    <s v="P0056"/>
    <x v="5"/>
    <s v="P0056|Sep"/>
    <n v="837.41679999999997"/>
    <n v="1206.67"/>
    <n v="-369.25320000000011"/>
    <s v="Mountain Refuge"/>
  </r>
  <r>
    <s v="P0056"/>
    <x v="6"/>
    <s v="P0056|Oct"/>
    <n v="778.75120000000004"/>
    <n v="1193.5"/>
    <n v="-414.74879999999996"/>
    <s v="Mountain Refuge"/>
  </r>
  <r>
    <s v="P0056"/>
    <x v="7"/>
    <s v="P0056|Nov"/>
    <n v="774.91"/>
    <n v="1194.27"/>
    <n v="-419.36"/>
    <s v="Mountain Refuge"/>
  </r>
  <r>
    <s v="P0056"/>
    <x v="8"/>
    <s v="P0056|Dec"/>
    <n v="2846.6887999999999"/>
    <n v="1451.7400000000002"/>
    <n v="1394.9487999999997"/>
    <s v="Mountain Refuge"/>
  </r>
  <r>
    <s v="P0056"/>
    <x v="9"/>
    <s v="P0056|Jan"/>
    <n v="2803.4365000000003"/>
    <n v="1448.8000000000002"/>
    <n v="1354.6365000000001"/>
    <s v="Mountain Refuge"/>
  </r>
  <r>
    <s v="P0056"/>
    <x v="10"/>
    <s v="P0056|Feb"/>
    <n v="1915.8010000000002"/>
    <n v="1379.9300000000003"/>
    <n v="535.87099999999987"/>
    <s v="Mountain Refuge"/>
  </r>
  <r>
    <s v="P0056"/>
    <x v="11"/>
    <s v="P0056|Mar"/>
    <n v="1905.422"/>
    <n v="1359.3700000000003"/>
    <n v="546.05199999999968"/>
    <s v="Mountain Refuge"/>
  </r>
  <r>
    <s v="P0057"/>
    <x v="0"/>
    <s v="P0057|Apr"/>
    <n v="707.98"/>
    <n v="1152.1199999999999"/>
    <n v="-444.13999999999987"/>
    <s v="Birch Villa"/>
  </r>
  <r>
    <s v="P0057"/>
    <x v="1"/>
    <s v="P0057|May"/>
    <n v="724.50879999999995"/>
    <n v="1260.9000000000001"/>
    <n v="-536.39120000000014"/>
    <s v="Birch Villa"/>
  </r>
  <r>
    <s v="P0057"/>
    <x v="2"/>
    <s v="P0057|Jun"/>
    <n v="732.0456999999999"/>
    <n v="1291.8499999999999"/>
    <n v="-559.80430000000001"/>
    <s v="Birch Villa"/>
  </r>
  <r>
    <s v="P0057"/>
    <x v="3"/>
    <s v="P0057|Jul"/>
    <n v="1490.9234000000001"/>
    <n v="1669.94"/>
    <n v="-179.01659999999993"/>
    <s v="Birch Villa"/>
  </r>
  <r>
    <s v="P0057"/>
    <x v="4"/>
    <s v="P0057|Aug"/>
    <n v="1296.807"/>
    <n v="1614.6200000000001"/>
    <n v="-317.8130000000001"/>
    <s v="Birch Villa"/>
  </r>
  <r>
    <s v="P0057"/>
    <x v="5"/>
    <s v="P0057|Sep"/>
    <n v="858.06810000000007"/>
    <n v="1207.0600000000002"/>
    <n v="-348.9919000000001"/>
    <s v="Birch Villa"/>
  </r>
  <r>
    <s v="P0057"/>
    <x v="6"/>
    <s v="P0057|Oct"/>
    <n v="710.71539999999993"/>
    <n v="1193.8799999999999"/>
    <n v="-483.16459999999995"/>
    <s v="Birch Villa"/>
  </r>
  <r>
    <s v="P0057"/>
    <x v="7"/>
    <s v="P0057|Nov"/>
    <n v="697.15480000000002"/>
    <n v="1190.32"/>
    <n v="-493.16519999999991"/>
    <s v="Birch Villa"/>
  </r>
  <r>
    <s v="P0057"/>
    <x v="8"/>
    <s v="P0057|Dec"/>
    <n v="2550.3537999999999"/>
    <n v="1423.1000000000004"/>
    <n v="1127.2537999999995"/>
    <s v="Birch Villa"/>
  </r>
  <r>
    <s v="P0057"/>
    <x v="9"/>
    <s v="P0057|Jan"/>
    <n v="2607.1958"/>
    <n v="1447.48"/>
    <n v="1159.7157999999999"/>
    <s v="Birch Villa"/>
  </r>
  <r>
    <s v="P0057"/>
    <x v="10"/>
    <s v="P0057|Feb"/>
    <n v="1867.0779000000002"/>
    <n v="1360.63"/>
    <n v="506.44790000000012"/>
    <s v="Birch Villa"/>
  </r>
  <r>
    <s v="P0057"/>
    <x v="11"/>
    <s v="P0057|Mar"/>
    <n v="1841.2564999999997"/>
    <n v="1356.6100000000001"/>
    <n v="484.64649999999961"/>
    <s v="Birch Villa"/>
  </r>
  <r>
    <s v="P0058"/>
    <x v="0"/>
    <s v="P0058|Apr"/>
    <n v="1644.0076999999999"/>
    <n v="2498.2200000000003"/>
    <n v="-854.21230000000037"/>
    <s v="Pine Manor"/>
  </r>
  <r>
    <s v="P0058"/>
    <x v="1"/>
    <s v="P0058|May"/>
    <n v="1767.1783"/>
    <n v="2942.13"/>
    <n v="-1174.9517000000001"/>
    <s v="Pine Manor"/>
  </r>
  <r>
    <s v="P0058"/>
    <x v="2"/>
    <s v="P0058|Jun"/>
    <n v="1991.452"/>
    <n v="3073.42"/>
    <n v="-1081.9680000000001"/>
    <s v="Pine Manor"/>
  </r>
  <r>
    <s v="P0058"/>
    <x v="3"/>
    <s v="P0058|Jul"/>
    <n v="3497.3592000000003"/>
    <n v="4318.1100000000006"/>
    <n v="-820.75080000000025"/>
    <s v="Pine Manor"/>
  </r>
  <r>
    <s v="P0058"/>
    <x v="4"/>
    <s v="P0058|Aug"/>
    <n v="3146.7429999999999"/>
    <n v="4178.4500000000007"/>
    <n v="-1031.7070000000008"/>
    <s v="Pine Manor"/>
  </r>
  <r>
    <s v="P0058"/>
    <x v="5"/>
    <s v="P0058|Sep"/>
    <n v="1892.2501"/>
    <n v="2755.6200000000003"/>
    <n v="-863.36990000000037"/>
    <s v="Pine Manor"/>
  </r>
  <r>
    <s v="P0058"/>
    <x v="6"/>
    <s v="P0058|Oct"/>
    <n v="1759.5735"/>
    <n v="2680.4"/>
    <n v="-920.82650000000012"/>
    <s v="Pine Manor"/>
  </r>
  <r>
    <s v="P0058"/>
    <x v="7"/>
    <s v="P0058|Nov"/>
    <n v="1785.1038999999998"/>
    <n v="2572.21"/>
    <n v="-787.1061000000002"/>
    <s v="Pine Manor"/>
  </r>
  <r>
    <s v="P0058"/>
    <x v="8"/>
    <s v="P0058|Dec"/>
    <n v="6719.1704999999993"/>
    <n v="3166.6000000000004"/>
    <n v="3552.5704999999989"/>
    <s v="Pine Manor"/>
  </r>
  <r>
    <s v="P0058"/>
    <x v="9"/>
    <s v="P0058|Jan"/>
    <n v="6336.7965000000004"/>
    <n v="3174.2300000000005"/>
    <n v="3162.5664999999999"/>
    <s v="Pine Manor"/>
  </r>
  <r>
    <s v="P0058"/>
    <x v="10"/>
    <s v="P0058|Feb"/>
    <n v="4582.0535999999993"/>
    <n v="2874.15"/>
    <n v="1707.9035999999992"/>
    <s v="Pine Manor"/>
  </r>
  <r>
    <s v="P0058"/>
    <x v="11"/>
    <s v="P0058|Mar"/>
    <n v="3753.9549000000002"/>
    <n v="2888.69"/>
    <n v="865.26490000000013"/>
    <s v="Pine Manor"/>
  </r>
  <r>
    <s v="P0059"/>
    <x v="0"/>
    <s v="P0059|Apr"/>
    <n v="1138.3127999999999"/>
    <n v="1974.87"/>
    <n v="-836.55719999999997"/>
    <s v="Forest Haven"/>
  </r>
  <r>
    <s v="P0059"/>
    <x v="1"/>
    <s v="P0059|May"/>
    <n v="1300.2349000000002"/>
    <n v="2310.5299999999997"/>
    <n v="-1010.2950999999996"/>
    <s v="Forest Haven"/>
  </r>
  <r>
    <s v="P0059"/>
    <x v="2"/>
    <s v="P0059|Jun"/>
    <n v="1491.548"/>
    <n v="2408.11"/>
    <n v="-916.56200000000013"/>
    <s v="Forest Haven"/>
  </r>
  <r>
    <s v="P0059"/>
    <x v="3"/>
    <s v="P0059|Jul"/>
    <n v="2213.8577"/>
    <n v="3541.7200000000003"/>
    <n v="-1327.8623000000002"/>
    <s v="Forest Haven"/>
  </r>
  <r>
    <s v="P0059"/>
    <x v="4"/>
    <s v="P0059|Aug"/>
    <n v="2191.5379999999996"/>
    <n v="3268.41"/>
    <n v="-1076.8720000000003"/>
    <s v="Forest Haven"/>
  </r>
  <r>
    <s v="P0059"/>
    <x v="5"/>
    <s v="P0059|Sep"/>
    <n v="1364.8078"/>
    <n v="2181.19"/>
    <n v="-816.38220000000001"/>
    <s v="Forest Haven"/>
  </r>
  <r>
    <s v="P0059"/>
    <x v="6"/>
    <s v="P0059|Oct"/>
    <n v="1134.4716000000001"/>
    <n v="2101.31"/>
    <n v="-966.83839999999987"/>
    <s v="Forest Haven"/>
  </r>
  <r>
    <s v="P0059"/>
    <x v="7"/>
    <s v="P0059|Nov"/>
    <n v="1336.3576999999998"/>
    <n v="2056.58"/>
    <n v="-720.22230000000013"/>
    <s v="Forest Haven"/>
  </r>
  <r>
    <s v="P0059"/>
    <x v="8"/>
    <s v="P0059|Dec"/>
    <n v="5190.3585000000003"/>
    <n v="2798.2200000000003"/>
    <n v="2392.1385"/>
    <s v="Forest Haven"/>
  </r>
  <r>
    <s v="P0059"/>
    <x v="9"/>
    <s v="P0059|Jan"/>
    <n v="4695.0765000000001"/>
    <n v="2531.13"/>
    <n v="2163.9465"/>
    <s v="Forest Haven"/>
  </r>
  <r>
    <s v="P0059"/>
    <x v="10"/>
    <s v="P0059|Feb"/>
    <n v="3512.9868000000001"/>
    <n v="2415.13"/>
    <n v="1097.8568"/>
    <s v="Forest Haven"/>
  </r>
  <r>
    <s v="P0059"/>
    <x v="11"/>
    <s v="P0059|Mar"/>
    <n v="3082.8120000000004"/>
    <n v="2309.2600000000002"/>
    <n v="773.55200000000013"/>
    <s v="Forest Haven"/>
  </r>
  <r>
    <s v="P0060"/>
    <x v="0"/>
    <s v="P0060|Apr"/>
    <n v="1448.3296"/>
    <n v="2487.84"/>
    <n v="-1039.5104000000001"/>
    <s v="Highland Chalet"/>
  </r>
  <r>
    <s v="P0060"/>
    <x v="1"/>
    <s v="P0060|May"/>
    <n v="1665.7357000000002"/>
    <n v="2911.8199999999997"/>
    <n v="-1246.0842999999995"/>
    <s v="Highland Chalet"/>
  </r>
  <r>
    <s v="P0060"/>
    <x v="2"/>
    <s v="P0060|Jun"/>
    <n v="2189.2543999999998"/>
    <n v="3081.3500000000004"/>
    <n v="-892.09560000000056"/>
    <s v="Highland Chalet"/>
  </r>
  <r>
    <s v="P0060"/>
    <x v="3"/>
    <s v="P0060|Jul"/>
    <n v="2778.5309999999999"/>
    <n v="4557.41"/>
    <n v="-1778.8789999999999"/>
    <s v="Highland Chalet"/>
  </r>
  <r>
    <s v="P0060"/>
    <x v="4"/>
    <s v="P0060|Aug"/>
    <n v="2844.8789999999999"/>
    <n v="4188.49"/>
    <n v="-1343.6109999999999"/>
    <s v="Highland Chalet"/>
  </r>
  <r>
    <s v="P0060"/>
    <x v="5"/>
    <s v="P0060|Sep"/>
    <n v="1830.0536999999999"/>
    <n v="2772.06"/>
    <n v="-942.00630000000001"/>
    <s v="Highland Chalet"/>
  </r>
  <r>
    <s v="P0060"/>
    <x v="6"/>
    <s v="P0060|Oct"/>
    <n v="1610.7076"/>
    <n v="2661.4700000000003"/>
    <n v="-1050.7624000000003"/>
    <s v="Highland Chalet"/>
  </r>
  <r>
    <s v="P0060"/>
    <x v="7"/>
    <s v="P0060|Nov"/>
    <n v="2010.1649"/>
    <n v="2722.92"/>
    <n v="-712.75510000000008"/>
    <s v="Highland Chalet"/>
  </r>
  <r>
    <s v="P0060"/>
    <x v="8"/>
    <s v="P0060|Dec"/>
    <n v="7031.268"/>
    <n v="3171.4100000000003"/>
    <n v="3859.8579999999997"/>
    <s v="Highland Chalet"/>
  </r>
  <r>
    <s v="P0060"/>
    <x v="9"/>
    <s v="P0060|Jan"/>
    <n v="5678"/>
    <n v="3031.6200000000003"/>
    <n v="2646.3799999999997"/>
    <s v="Highland Chalet"/>
  </r>
  <r>
    <s v="P0060"/>
    <x v="10"/>
    <s v="P0060|Feb"/>
    <n v="4597.6527999999998"/>
    <n v="3044.5600000000004"/>
    <n v="1553.0927999999994"/>
    <s v="Highland Chalet"/>
  </r>
  <r>
    <s v="P0060"/>
    <x v="11"/>
    <s v="P0060|Mar"/>
    <n v="4143.1868000000004"/>
    <n v="2886.34"/>
    <n v="1256.8468000000003"/>
    <s v="Highland Chalet"/>
  </r>
  <r>
    <s v="P0061"/>
    <x v="0"/>
    <s v="P0061|Apr"/>
    <n v="1954.066"/>
    <n v="3672.74"/>
    <n v="-1718.6739999999998"/>
    <s v="Boulder Lodge"/>
  </r>
  <r>
    <s v="P0061"/>
    <x v="1"/>
    <s v="P0061|May"/>
    <n v="2390.7600000000002"/>
    <n v="4323.7700000000004"/>
    <n v="-1933.0100000000002"/>
    <s v="Boulder Lodge"/>
  </r>
  <r>
    <s v="P0061"/>
    <x v="2"/>
    <s v="P0061|Jun"/>
    <n v="2460.7163999999998"/>
    <n v="4530.2800000000007"/>
    <n v="-2069.5636000000009"/>
    <s v="Boulder Lodge"/>
  </r>
  <r>
    <s v="P0061"/>
    <x v="3"/>
    <s v="P0061|Jul"/>
    <n v="3772.3697999999999"/>
    <n v="6326.33"/>
    <n v="-2553.9602"/>
    <s v="Boulder Lodge"/>
  </r>
  <r>
    <s v="P0061"/>
    <x v="4"/>
    <s v="P0061|Aug"/>
    <n v="3435.1007999999997"/>
    <n v="6010.67"/>
    <n v="-2575.5692000000004"/>
    <s v="Boulder Lodge"/>
  </r>
  <r>
    <s v="P0061"/>
    <x v="5"/>
    <s v="P0061|Sep"/>
    <n v="2339.7768000000001"/>
    <n v="4055.2999999999997"/>
    <n v="-1715.5231999999996"/>
    <s v="Boulder Lodge"/>
  </r>
  <r>
    <s v="P0061"/>
    <x v="6"/>
    <s v="P0061|Oct"/>
    <n v="2270.9843999999998"/>
    <n v="3939.97"/>
    <n v="-1668.9856"/>
    <s v="Boulder Lodge"/>
  </r>
  <r>
    <s v="P0061"/>
    <x v="7"/>
    <s v="P0061|Nov"/>
    <n v="2412.0029999999997"/>
    <n v="3783.23"/>
    <n v="-1371.2270000000003"/>
    <s v="Boulder Lodge"/>
  </r>
  <r>
    <s v="P0061"/>
    <x v="8"/>
    <s v="P0061|Dec"/>
    <n v="7509.6552000000001"/>
    <n v="4413.05"/>
    <n v="3096.6052"/>
    <s v="Boulder Lodge"/>
  </r>
  <r>
    <s v="P0061"/>
    <x v="9"/>
    <s v="P0061|Jan"/>
    <n v="7730.5824000000002"/>
    <n v="4413.17"/>
    <n v="3317.4124000000002"/>
    <s v="Boulder Lodge"/>
  </r>
  <r>
    <s v="P0061"/>
    <x v="10"/>
    <s v="P0061|Feb"/>
    <n v="4623.4192000000003"/>
    <n v="4029.59"/>
    <n v="593.82920000000013"/>
    <s v="Boulder Lodge"/>
  </r>
  <r>
    <s v="P0061"/>
    <x v="11"/>
    <s v="P0061|Mar"/>
    <n v="4974.8409999999994"/>
    <n v="4226.3"/>
    <n v="748.54099999999926"/>
    <s v="Boulder Lodge"/>
  </r>
  <r>
    <s v="P0062"/>
    <x v="0"/>
    <s v="P0062|Apr"/>
    <n v="1618.7392000000002"/>
    <n v="2493.9300000000003"/>
    <n v="-875.19080000000008"/>
    <s v="Bearpaw Getaway"/>
  </r>
  <r>
    <s v="P0062"/>
    <x v="1"/>
    <s v="P0062|May"/>
    <n v="1838.5412000000001"/>
    <n v="2946.01"/>
    <n v="-1107.4688000000001"/>
    <s v="Bearpaw Getaway"/>
  </r>
  <r>
    <s v="P0062"/>
    <x v="2"/>
    <s v="P0062|Jun"/>
    <n v="1906.5091"/>
    <n v="3050.8900000000003"/>
    <n v="-1144.3809000000003"/>
    <s v="Bearpaw Getaway"/>
  </r>
  <r>
    <s v="P0062"/>
    <x v="3"/>
    <s v="P0062|Jul"/>
    <n v="2962.8309999999997"/>
    <n v="4331.58"/>
    <n v="-1368.7490000000003"/>
    <s v="Bearpaw Getaway"/>
  </r>
  <r>
    <s v="P0062"/>
    <x v="4"/>
    <s v="P0062|Aug"/>
    <n v="2951.87"/>
    <n v="4197.38"/>
    <n v="-1245.5100000000002"/>
    <s v="Bearpaw Getaway"/>
  </r>
  <r>
    <s v="P0062"/>
    <x v="5"/>
    <s v="P0062|Sep"/>
    <n v="1667.0452"/>
    <n v="2759.02"/>
    <n v="-1091.9748"/>
    <s v="Bearpaw Getaway"/>
  </r>
  <r>
    <s v="P0062"/>
    <x v="6"/>
    <s v="P0062|Oct"/>
    <n v="1738.7475999999999"/>
    <n v="2661.03"/>
    <n v="-922.28240000000028"/>
    <s v="Bearpaw Getaway"/>
  </r>
  <r>
    <s v="P0062"/>
    <x v="7"/>
    <s v="P0062|Nov"/>
    <n v="1915.3361000000002"/>
    <n v="2576.98"/>
    <n v="-661.6438999999998"/>
    <s v="Bearpaw Getaway"/>
  </r>
  <r>
    <s v="P0062"/>
    <x v="8"/>
    <s v="P0062|Dec"/>
    <n v="6728.4825000000001"/>
    <n v="3180.3700000000003"/>
    <n v="3548.1124999999997"/>
    <s v="Bearpaw Getaway"/>
  </r>
  <r>
    <s v="P0062"/>
    <x v="9"/>
    <s v="P0062|Jan"/>
    <n v="6110.4276"/>
    <n v="3301.6900000000005"/>
    <n v="2808.7375999999995"/>
    <s v="Bearpaw Getaway"/>
  </r>
  <r>
    <s v="P0062"/>
    <x v="10"/>
    <s v="P0062|Feb"/>
    <n v="4229.8369000000002"/>
    <n v="3179.2700000000004"/>
    <n v="1050.5668999999998"/>
    <s v="Bearpaw Getaway"/>
  </r>
  <r>
    <s v="P0062"/>
    <x v="11"/>
    <s v="P0062|Mar"/>
    <n v="3758.4362999999998"/>
    <n v="2868.4800000000005"/>
    <n v="889.95629999999937"/>
    <s v="Bearpaw Getaway"/>
  </r>
  <r>
    <s v="P0063"/>
    <x v="0"/>
    <s v="P0063|Apr"/>
    <n v="595.60550000000001"/>
    <n v="1168.6999999999998"/>
    <n v="-573.09449999999981"/>
    <s v="Timber Nest"/>
  </r>
  <r>
    <s v="P0063"/>
    <x v="1"/>
    <s v="P0063|May"/>
    <n v="688.25019999999995"/>
    <n v="1257.5999999999999"/>
    <n v="-569.34979999999996"/>
    <s v="Timber Nest"/>
  </r>
  <r>
    <s v="P0063"/>
    <x v="2"/>
    <s v="P0063|Jun"/>
    <n v="826.49459999999999"/>
    <n v="1285.8800000000001"/>
    <n v="-459.38540000000012"/>
    <s v="Timber Nest"/>
  </r>
  <r>
    <s v="P0063"/>
    <x v="3"/>
    <s v="P0063|Jul"/>
    <n v="1218.625"/>
    <n v="1651.8899999999999"/>
    <n v="-433.26499999999987"/>
    <s v="Timber Nest"/>
  </r>
  <r>
    <s v="P0063"/>
    <x v="4"/>
    <s v="P0063|Aug"/>
    <n v="993.16"/>
    <n v="1532.53"/>
    <n v="-539.37"/>
    <s v="Timber Nest"/>
  </r>
  <r>
    <s v="P0063"/>
    <x v="5"/>
    <s v="P0063|Sep"/>
    <n v="711.93760000000009"/>
    <n v="1227.5300000000002"/>
    <n v="-515.59240000000011"/>
    <s v="Timber Nest"/>
  </r>
  <r>
    <s v="P0063"/>
    <x v="6"/>
    <s v="P0063|Oct"/>
    <n v="614.81150000000002"/>
    <n v="1208.22"/>
    <n v="-593.4085"/>
    <s v="Timber Nest"/>
  </r>
  <r>
    <s v="P0063"/>
    <x v="7"/>
    <s v="P0063|Nov"/>
    <n v="716.71"/>
    <n v="1198.6600000000001"/>
    <n v="-481.95000000000005"/>
    <s v="Timber Nest"/>
  </r>
  <r>
    <s v="P0063"/>
    <x v="8"/>
    <s v="P0063|Dec"/>
    <n v="2566.1163000000001"/>
    <n v="1451.8600000000001"/>
    <n v="1114.2563"/>
    <s v="Timber Nest"/>
  </r>
  <r>
    <s v="P0063"/>
    <x v="9"/>
    <s v="P0063|Jan"/>
    <n v="2370.4090999999999"/>
    <n v="1455.54"/>
    <n v="914.86909999999989"/>
    <s v="Timber Nest"/>
  </r>
  <r>
    <s v="P0063"/>
    <x v="10"/>
    <s v="P0063|Feb"/>
    <n v="1839.4425999999999"/>
    <n v="1354.4700000000003"/>
    <n v="484.9725999999996"/>
    <s v="Timber Nest"/>
  </r>
  <r>
    <s v="P0063"/>
    <x v="11"/>
    <s v="P0063|Mar"/>
    <n v="1450.395"/>
    <n v="1364.1400000000003"/>
    <n v="86.254999999999654"/>
    <s v="Timber Nest"/>
  </r>
  <r>
    <s v="P0064"/>
    <x v="0"/>
    <s v="P0064|Apr"/>
    <n v="731.49900000000002"/>
    <n v="1557.67"/>
    <n v="-826.17100000000005"/>
    <s v="Meadow Refuge"/>
  </r>
  <r>
    <s v="P0064"/>
    <x v="1"/>
    <s v="P0064|May"/>
    <n v="721.55650000000003"/>
    <n v="1781.65"/>
    <n v="-1060.0934999999999"/>
    <s v="Meadow Refuge"/>
  </r>
  <r>
    <s v="P0064"/>
    <x v="2"/>
    <s v="P0064|Jun"/>
    <n v="918.66049999999996"/>
    <n v="1856.1100000000001"/>
    <n v="-937.44950000000017"/>
    <s v="Meadow Refuge"/>
  </r>
  <r>
    <s v="P0064"/>
    <x v="3"/>
    <s v="P0064|Jul"/>
    <n v="1596.6529999999998"/>
    <n v="2488.46"/>
    <n v="-891.80700000000024"/>
    <s v="Meadow Refuge"/>
  </r>
  <r>
    <s v="P0064"/>
    <x v="4"/>
    <s v="P0064|Aug"/>
    <n v="1318.6787999999999"/>
    <n v="2325.13"/>
    <n v="-1006.4512000000002"/>
    <s v="Meadow Refuge"/>
  </r>
  <r>
    <s v="P0064"/>
    <x v="5"/>
    <s v="P0064|Sep"/>
    <n v="890.38499999999999"/>
    <n v="1703.76"/>
    <n v="-813.375"/>
    <s v="Meadow Refuge"/>
  </r>
  <r>
    <s v="P0064"/>
    <x v="6"/>
    <s v="P0064|Oct"/>
    <n v="846.79320000000007"/>
    <n v="1620.0100000000002"/>
    <n v="-773.21680000000015"/>
    <s v="Meadow Refuge"/>
  </r>
  <r>
    <s v="P0064"/>
    <x v="7"/>
    <s v="P0064|Nov"/>
    <n v="798.13799999999992"/>
    <n v="1612.0800000000002"/>
    <n v="-813.94200000000023"/>
    <s v="Meadow Refuge"/>
  </r>
  <r>
    <s v="P0064"/>
    <x v="8"/>
    <s v="P0064|Dec"/>
    <n v="2829.6420000000003"/>
    <n v="1897.99"/>
    <n v="931.65200000000027"/>
    <s v="Meadow Refuge"/>
  </r>
  <r>
    <s v="P0064"/>
    <x v="9"/>
    <s v="P0064|Jan"/>
    <n v="2782.6163999999999"/>
    <n v="1899.28"/>
    <n v="883.33639999999991"/>
    <s v="Meadow Refuge"/>
  </r>
  <r>
    <s v="P0064"/>
    <x v="10"/>
    <s v="P0064|Feb"/>
    <n v="2177.1120000000005"/>
    <n v="1813.54"/>
    <n v="363.57200000000057"/>
    <s v="Meadow Refuge"/>
  </r>
  <r>
    <s v="P0064"/>
    <x v="11"/>
    <s v="P0064|Mar"/>
    <n v="1699.0946999999999"/>
    <n v="1713.1599999999999"/>
    <n v="-14.065299999999979"/>
    <s v="Meadow Refuge"/>
  </r>
  <r>
    <s v="P0065"/>
    <x v="0"/>
    <s v="P0065|Apr"/>
    <n v="1018.091"/>
    <n v="2084.0700000000002"/>
    <n v="-1065.9790000000003"/>
    <s v="Granite Hollow"/>
  </r>
  <r>
    <s v="P0065"/>
    <x v="1"/>
    <s v="P0065|May"/>
    <n v="1411.7946000000002"/>
    <n v="2310.31"/>
    <n v="-898.51539999999977"/>
    <s v="Granite Hollow"/>
  </r>
  <r>
    <s v="P0065"/>
    <x v="2"/>
    <s v="P0065|Jun"/>
    <n v="1467.6084000000001"/>
    <n v="2447.23"/>
    <n v="-979.62159999999994"/>
    <s v="Granite Hollow"/>
  </r>
  <r>
    <s v="P0065"/>
    <x v="3"/>
    <s v="P0065|Jul"/>
    <n v="2431.71"/>
    <n v="3344.78"/>
    <n v="-913.07000000000016"/>
    <s v="Granite Hollow"/>
  </r>
  <r>
    <s v="P0065"/>
    <x v="4"/>
    <s v="P0065|Aug"/>
    <n v="1978.2552000000001"/>
    <n v="3156.83"/>
    <n v="-1178.5747999999999"/>
    <s v="Granite Hollow"/>
  </r>
  <r>
    <s v="P0065"/>
    <x v="5"/>
    <s v="P0065|Sep"/>
    <n v="1293.4157999999998"/>
    <n v="2194.9299999999998"/>
    <n v="-901.51420000000007"/>
    <s v="Granite Hollow"/>
  </r>
  <r>
    <s v="P0065"/>
    <x v="6"/>
    <s v="P0065|Oct"/>
    <n v="1244.2368000000001"/>
    <n v="2199.58"/>
    <n v="-955.3431999999998"/>
    <s v="Granite Hollow"/>
  </r>
  <r>
    <s v="P0065"/>
    <x v="7"/>
    <s v="P0065|Nov"/>
    <n v="1269.4956"/>
    <n v="2050.16"/>
    <n v="-780.66439999999989"/>
    <s v="Granite Hollow"/>
  </r>
  <r>
    <s v="P0065"/>
    <x v="8"/>
    <s v="P0065|Dec"/>
    <n v="5350.5734000000002"/>
    <n v="2517.88"/>
    <n v="2832.6934000000001"/>
    <s v="Granite Hollow"/>
  </r>
  <r>
    <s v="P0065"/>
    <x v="9"/>
    <s v="P0065|Jan"/>
    <n v="4488.3606"/>
    <n v="2418.3900000000003"/>
    <n v="2069.9705999999996"/>
    <s v="Granite Hollow"/>
  </r>
  <r>
    <s v="P0065"/>
    <x v="10"/>
    <s v="P0065|Feb"/>
    <n v="3111.7180000000003"/>
    <n v="2331.5500000000002"/>
    <n v="780.16800000000012"/>
    <s v="Granite Hollow"/>
  </r>
  <r>
    <s v="P0065"/>
    <x v="11"/>
    <s v="P0065|Mar"/>
    <n v="3194.6239"/>
    <n v="2305.67"/>
    <n v="888.95389999999998"/>
    <s v="Granite Hollow"/>
  </r>
  <r>
    <s v="P0066"/>
    <x v="0"/>
    <s v="P0066|Apr"/>
    <n v="1110.0026999999998"/>
    <n v="1564.9"/>
    <n v="-454.89730000000031"/>
    <s v="Alpine Haven"/>
  </r>
  <r>
    <s v="P0066"/>
    <x v="1"/>
    <s v="P0066|May"/>
    <n v="1184.1592000000001"/>
    <n v="1770.8700000000001"/>
    <n v="-586.71080000000006"/>
    <s v="Alpine Haven"/>
  </r>
  <r>
    <s v="P0066"/>
    <x v="2"/>
    <s v="P0066|Jun"/>
    <n v="1488.7392"/>
    <n v="1841.54"/>
    <n v="-352.80079999999998"/>
    <s v="Alpine Haven"/>
  </r>
  <r>
    <s v="P0066"/>
    <x v="3"/>
    <s v="P0066|Jul"/>
    <n v="2106.6984000000002"/>
    <n v="2501.6999999999998"/>
    <n v="-395.0015999999996"/>
    <s v="Alpine Haven"/>
  </r>
  <r>
    <s v="P0066"/>
    <x v="4"/>
    <s v="P0066|Aug"/>
    <n v="2190.8555999999999"/>
    <n v="2431.96"/>
    <n v="-241.10440000000017"/>
    <s v="Alpine Haven"/>
  </r>
  <r>
    <s v="P0066"/>
    <x v="5"/>
    <s v="P0066|Sep"/>
    <n v="1518.9947999999999"/>
    <n v="1761.01"/>
    <n v="-242.01520000000005"/>
    <s v="Alpine Haven"/>
  </r>
  <r>
    <s v="P0066"/>
    <x v="6"/>
    <s v="P0066|Oct"/>
    <n v="1391.5368000000001"/>
    <n v="1737.58"/>
    <n v="-346.04319999999984"/>
    <s v="Alpine Haven"/>
  </r>
  <r>
    <s v="P0066"/>
    <x v="7"/>
    <s v="P0066|Nov"/>
    <n v="1372.4472000000001"/>
    <n v="1694.43"/>
    <n v="-321.9828"/>
    <s v="Alpine Haven"/>
  </r>
  <r>
    <s v="P0066"/>
    <x v="8"/>
    <s v="P0066|Dec"/>
    <n v="4274.5649999999996"/>
    <n v="1997.6399999999999"/>
    <n v="2276.9249999999997"/>
    <s v="Alpine Haven"/>
  </r>
  <r>
    <s v="P0066"/>
    <x v="9"/>
    <s v="P0066|Jan"/>
    <n v="3811.7295000000004"/>
    <n v="2012.1299999999999"/>
    <n v="1799.5995000000005"/>
    <s v="Alpine Haven"/>
  </r>
  <r>
    <s v="P0066"/>
    <x v="10"/>
    <s v="P0066|Feb"/>
    <n v="3178.8711000000003"/>
    <n v="1905.09"/>
    <n v="1273.7811000000004"/>
    <s v="Alpine Haven"/>
  </r>
  <r>
    <s v="P0066"/>
    <x v="11"/>
    <s v="P0066|Mar"/>
    <n v="2544.4704000000002"/>
    <n v="1809.86"/>
    <n v="734.61040000000025"/>
    <s v="Alpine Haven"/>
  </r>
  <r>
    <s v="P0067"/>
    <x v="0"/>
    <s v="P0067|Apr"/>
    <n v="1990.3440000000001"/>
    <n v="3672.25"/>
    <n v="-1681.9059999999999"/>
    <s v="Trailside Refuge"/>
  </r>
  <r>
    <s v="P0067"/>
    <x v="1"/>
    <s v="P0067|May"/>
    <n v="2336.4594000000002"/>
    <n v="4321.2199999999993"/>
    <n v="-1984.7605999999992"/>
    <s v="Trailside Refuge"/>
  </r>
  <r>
    <s v="P0067"/>
    <x v="2"/>
    <s v="P0067|Jun"/>
    <n v="2517.7232999999997"/>
    <n v="4542.66"/>
    <n v="-2024.9367000000002"/>
    <s v="Trailside Refuge"/>
  </r>
  <r>
    <s v="P0067"/>
    <x v="3"/>
    <s v="P0067|Jul"/>
    <n v="3698.5140000000001"/>
    <n v="6236.34"/>
    <n v="-2537.826"/>
    <s v="Trailside Refuge"/>
  </r>
  <r>
    <s v="P0067"/>
    <x v="4"/>
    <s v="P0067|Aug"/>
    <n v="3602.8332"/>
    <n v="6015.3899999999994"/>
    <n v="-2412.5567999999994"/>
    <s v="Trailside Refuge"/>
  </r>
  <r>
    <s v="P0067"/>
    <x v="5"/>
    <s v="P0067|Sep"/>
    <n v="2567.6879999999996"/>
    <n v="4061.36"/>
    <n v="-1493.6720000000005"/>
    <s v="Trailside Refuge"/>
  </r>
  <r>
    <s v="P0067"/>
    <x v="6"/>
    <s v="P0067|Oct"/>
    <n v="2286.1163999999999"/>
    <n v="3905.6300000000006"/>
    <n v="-1619.5136000000007"/>
    <s v="Trailside Refuge"/>
  </r>
  <r>
    <s v="P0067"/>
    <x v="7"/>
    <s v="P0067|Nov"/>
    <n v="2552.7305999999999"/>
    <n v="3783.2000000000003"/>
    <n v="-1230.4694000000004"/>
    <s v="Trailside Refuge"/>
  </r>
  <r>
    <s v="P0067"/>
    <x v="8"/>
    <s v="P0067|Dec"/>
    <n v="9134.3572000000004"/>
    <n v="4618.2400000000007"/>
    <n v="4516.1171999999997"/>
    <s v="Trailside Refuge"/>
  </r>
  <r>
    <s v="P0067"/>
    <x v="9"/>
    <s v="P0067|Jan"/>
    <n v="6678.1221999999998"/>
    <n v="4224.41"/>
    <n v="2453.7121999999999"/>
    <s v="Trailside Refuge"/>
  </r>
  <r>
    <s v="P0067"/>
    <x v="10"/>
    <s v="P0067|Feb"/>
    <n v="5691.38"/>
    <n v="4236.55"/>
    <n v="1454.83"/>
    <s v="Trailside Refuge"/>
  </r>
  <r>
    <s v="P0067"/>
    <x v="11"/>
    <s v="P0067|Mar"/>
    <n v="4937.8059000000003"/>
    <n v="4065.8100000000004"/>
    <n v="871.99589999999989"/>
    <s v="Trailside Refuge"/>
  </r>
  <r>
    <s v="P0068"/>
    <x v="0"/>
    <s v="P0068|Apr"/>
    <n v="1670.163"/>
    <n v="3074.1099999999997"/>
    <n v="-1403.9469999999997"/>
    <s v="Frost Cottage"/>
  </r>
  <r>
    <s v="P0068"/>
    <x v="1"/>
    <s v="P0068|May"/>
    <n v="2112.6673000000001"/>
    <n v="3609.73"/>
    <n v="-1497.0626999999999"/>
    <s v="Frost Cottage"/>
  </r>
  <r>
    <s v="P0068"/>
    <x v="2"/>
    <s v="P0068|Jun"/>
    <n v="2422.5144"/>
    <n v="3801.67"/>
    <n v="-1379.1556"/>
    <s v="Frost Cottage"/>
  </r>
  <r>
    <s v="P0068"/>
    <x v="3"/>
    <s v="P0068|Jul"/>
    <n v="3503.52"/>
    <n v="5456.93"/>
    <n v="-1953.4100000000003"/>
    <s v="Frost Cottage"/>
  </r>
  <r>
    <s v="P0068"/>
    <x v="4"/>
    <s v="P0068|Aug"/>
    <n v="3935.4319"/>
    <n v="5198.4699999999993"/>
    <n v="-1263.0380999999993"/>
    <s v="Frost Cottage"/>
  </r>
  <r>
    <s v="P0068"/>
    <x v="5"/>
    <s v="P0068|Sep"/>
    <n v="2361.9961000000003"/>
    <n v="3412.2799999999997"/>
    <n v="-1050.2838999999994"/>
    <s v="Frost Cottage"/>
  </r>
  <r>
    <s v="P0068"/>
    <x v="6"/>
    <s v="P0068|Oct"/>
    <n v="2050.8492000000001"/>
    <n v="3277.14"/>
    <n v="-1226.2907999999998"/>
    <s v="Frost Cottage"/>
  </r>
  <r>
    <s v="P0068"/>
    <x v="7"/>
    <s v="P0068|Nov"/>
    <n v="1967.6232"/>
    <n v="3169.38"/>
    <n v="-1201.7568000000001"/>
    <s v="Frost Cottage"/>
  </r>
  <r>
    <s v="P0068"/>
    <x v="8"/>
    <s v="P0068|Dec"/>
    <n v="6561.5784000000003"/>
    <n v="3719.19"/>
    <n v="2842.3884000000003"/>
    <s v="Frost Cottage"/>
  </r>
  <r>
    <s v="P0068"/>
    <x v="9"/>
    <s v="P0068|Jan"/>
    <n v="6493.7075000000004"/>
    <n v="3737.38"/>
    <n v="2756.3275000000003"/>
    <s v="Frost Cottage"/>
  </r>
  <r>
    <s v="P0068"/>
    <x v="10"/>
    <s v="P0068|Feb"/>
    <n v="5397.4049999999997"/>
    <n v="3544.3"/>
    <n v="1853.1049999999996"/>
    <s v="Frost Cottage"/>
  </r>
  <r>
    <s v="P0068"/>
    <x v="11"/>
    <s v="P0068|Mar"/>
    <n v="4638.4479000000001"/>
    <n v="3560.23"/>
    <n v="1078.2179000000001"/>
    <s v="Frost Cottage"/>
  </r>
  <r>
    <s v="P0069"/>
    <x v="0"/>
    <s v="P0069|Apr"/>
    <n v="1541.3470000000002"/>
    <n v="3061.04"/>
    <n v="-1519.6929999999998"/>
    <s v="Birch Hideaway"/>
  </r>
  <r>
    <s v="P0069"/>
    <x v="1"/>
    <s v="P0069|May"/>
    <n v="1648.8715"/>
    <n v="3630.0899999999997"/>
    <n v="-1981.2184999999997"/>
    <s v="Birch Hideaway"/>
  </r>
  <r>
    <s v="P0069"/>
    <x v="2"/>
    <s v="P0069|Jun"/>
    <n v="2147.9752999999996"/>
    <n v="3791.29"/>
    <n v="-1643.3147000000004"/>
    <s v="Birch Hideaway"/>
  </r>
  <r>
    <s v="P0069"/>
    <x v="3"/>
    <s v="P0069|Jul"/>
    <n v="2639.7943999999998"/>
    <n v="5201.84"/>
    <n v="-2562.0456000000004"/>
    <s v="Birch Hideaway"/>
  </r>
  <r>
    <s v="P0069"/>
    <x v="4"/>
    <s v="P0069|Aug"/>
    <n v="2926.6136999999999"/>
    <n v="5033.5599999999995"/>
    <n v="-2106.9462999999996"/>
    <s v="Birch Hideaway"/>
  </r>
  <r>
    <s v="P0069"/>
    <x v="5"/>
    <s v="P0069|Sep"/>
    <n v="2040.4313999999999"/>
    <n v="3409.8399999999997"/>
    <n v="-1369.4085999999998"/>
    <s v="Birch Hideaway"/>
  </r>
  <r>
    <s v="P0069"/>
    <x v="6"/>
    <s v="P0069|Oct"/>
    <n v="1909.0739999999998"/>
    <n v="3278.02"/>
    <n v="-1368.9460000000001"/>
    <s v="Birch Hideaway"/>
  </r>
  <r>
    <s v="P0069"/>
    <x v="7"/>
    <s v="P0069|Nov"/>
    <n v="1689.5145"/>
    <n v="3188.46"/>
    <n v="-1498.9455"/>
    <s v="Birch Hideaway"/>
  </r>
  <r>
    <s v="P0069"/>
    <x v="8"/>
    <s v="P0069|Dec"/>
    <n v="7080.3247000000001"/>
    <n v="3701.02"/>
    <n v="3379.3047000000001"/>
    <s v="Birch Hideaway"/>
  </r>
  <r>
    <s v="P0069"/>
    <x v="9"/>
    <s v="P0069|Jan"/>
    <n v="5308.2038000000002"/>
    <n v="3572.61"/>
    <n v="1735.5938000000001"/>
    <s v="Birch Hideaway"/>
  </r>
  <r>
    <s v="P0069"/>
    <x v="10"/>
    <s v="P0069|Feb"/>
    <n v="5050.7270000000008"/>
    <n v="3565.34"/>
    <n v="1485.3870000000006"/>
    <s v="Birch Hideaway"/>
  </r>
  <r>
    <s v="P0069"/>
    <x v="11"/>
    <s v="P0069|Mar"/>
    <n v="4538.47"/>
    <n v="3552.07"/>
    <n v="986.40000000000009"/>
    <s v="Birch Hideaway"/>
  </r>
  <r>
    <s v="P0070"/>
    <x v="0"/>
    <s v="P0070|Apr"/>
    <n v="1256.5169999999998"/>
    <n v="1966.7499999999998"/>
    <n v="-710.23299999999995"/>
    <s v="Cinder Overlook"/>
  </r>
  <r>
    <s v="P0070"/>
    <x v="1"/>
    <s v="P0070|May"/>
    <n v="1485.6698000000001"/>
    <n v="2295.11"/>
    <n v="-809.4402"/>
    <s v="Cinder Overlook"/>
  </r>
  <r>
    <s v="P0070"/>
    <x v="2"/>
    <s v="P0070|Jun"/>
    <n v="1449.2075"/>
    <n v="2428.4"/>
    <n v="-979.19250000000011"/>
    <s v="Cinder Overlook"/>
  </r>
  <r>
    <s v="P0070"/>
    <x v="3"/>
    <s v="P0070|Jul"/>
    <n v="2396.402"/>
    <n v="3366.21"/>
    <n v="-969.80799999999999"/>
    <s v="Cinder Overlook"/>
  </r>
  <r>
    <s v="P0070"/>
    <x v="4"/>
    <s v="P0070|Aug"/>
    <n v="2266.9069999999997"/>
    <n v="3357.63"/>
    <n v="-1090.7230000000004"/>
    <s v="Cinder Overlook"/>
  </r>
  <r>
    <s v="P0070"/>
    <x v="5"/>
    <s v="P0070|Sep"/>
    <n v="1481.5958000000001"/>
    <n v="2182.61"/>
    <n v="-701.01420000000007"/>
    <s v="Cinder Overlook"/>
  </r>
  <r>
    <s v="P0070"/>
    <x v="6"/>
    <s v="P0070|Oct"/>
    <n v="1306.2197999999999"/>
    <n v="2110.63"/>
    <n v="-804.41020000000026"/>
    <s v="Cinder Overlook"/>
  </r>
  <r>
    <s v="P0070"/>
    <x v="7"/>
    <s v="P0070|Nov"/>
    <n v="1067.0274999999999"/>
    <n v="2065.2999999999997"/>
    <n v="-998.27249999999981"/>
    <s v="Cinder Overlook"/>
  </r>
  <r>
    <s v="P0070"/>
    <x v="8"/>
    <s v="P0070|Dec"/>
    <n v="5305.3034999999991"/>
    <n v="2528.7700000000004"/>
    <n v="2776.5334999999986"/>
    <s v="Cinder Overlook"/>
  </r>
  <r>
    <s v="P0070"/>
    <x v="9"/>
    <s v="P0070|Jan"/>
    <n v="4576.9798000000001"/>
    <n v="2448.8700000000003"/>
    <n v="2128.1097999999997"/>
    <s v="Cinder Overlook"/>
  </r>
  <r>
    <s v="P0070"/>
    <x v="10"/>
    <s v="P0070|Feb"/>
    <n v="3138.393"/>
    <n v="2324.0500000000002"/>
    <n v="814.34299999999985"/>
    <s v="Cinder Overlook"/>
  </r>
  <r>
    <s v="P0070"/>
    <x v="11"/>
    <s v="P0070|Mar"/>
    <n v="2855.6379999999999"/>
    <n v="2315.2200000000003"/>
    <n v="540.41799999999967"/>
    <s v="Cinder Overlook"/>
  </r>
  <r>
    <s v="P0071"/>
    <x v="0"/>
    <s v="P0071|Apr"/>
    <n v="1575.4425000000001"/>
    <n v="3067.08"/>
    <n v="-1491.6374999999998"/>
    <s v="Juniper Perch"/>
  </r>
  <r>
    <s v="P0071"/>
    <x v="1"/>
    <s v="P0071|May"/>
    <n v="1652.1210000000001"/>
    <n v="3593.0299999999997"/>
    <n v="-1940.9089999999997"/>
    <s v="Juniper Perch"/>
  </r>
  <r>
    <s v="P0071"/>
    <x v="2"/>
    <s v="P0071|Jun"/>
    <n v="2032.3998000000001"/>
    <n v="3799.1399999999994"/>
    <n v="-1766.7401999999993"/>
    <s v="Juniper Perch"/>
  </r>
  <r>
    <s v="P0071"/>
    <x v="3"/>
    <s v="P0071|Jul"/>
    <n v="2590.6736000000001"/>
    <n v="5193.32"/>
    <n v="-2602.6463999999996"/>
    <s v="Juniper Perch"/>
  </r>
  <r>
    <s v="P0071"/>
    <x v="4"/>
    <s v="P0071|Aug"/>
    <n v="2591.7600000000002"/>
    <n v="5048.93"/>
    <n v="-2457.17"/>
    <s v="Juniper Perch"/>
  </r>
  <r>
    <s v="P0071"/>
    <x v="5"/>
    <s v="P0071|Sep"/>
    <n v="1774.4379999999999"/>
    <n v="3396.0899999999997"/>
    <n v="-1621.6519999999998"/>
    <s v="Juniper Perch"/>
  </r>
  <r>
    <s v="P0071"/>
    <x v="6"/>
    <s v="P0071|Oct"/>
    <n v="1618.268"/>
    <n v="3291.1899999999996"/>
    <n v="-1672.9219999999996"/>
    <s v="Juniper Perch"/>
  </r>
  <r>
    <s v="P0071"/>
    <x v="7"/>
    <s v="P0071|Nov"/>
    <n v="1566.7125000000001"/>
    <n v="3192.12"/>
    <n v="-1625.4074999999998"/>
    <s v="Juniper Perch"/>
  </r>
  <r>
    <s v="P0071"/>
    <x v="8"/>
    <s v="P0071|Dec"/>
    <n v="6789.9552000000003"/>
    <n v="3733.4"/>
    <n v="3056.5552000000002"/>
    <s v="Juniper Perch"/>
  </r>
  <r>
    <s v="P0071"/>
    <x v="9"/>
    <s v="P0071|Jan"/>
    <n v="4986.0279999999993"/>
    <n v="3585.05"/>
    <n v="1400.9779999999992"/>
    <s v="Juniper Perch"/>
  </r>
  <r>
    <s v="P0071"/>
    <x v="10"/>
    <s v="P0071|Feb"/>
    <n v="4558.6556999999993"/>
    <n v="3538.27"/>
    <n v="1020.3856999999994"/>
    <s v="Juniper Perch"/>
  </r>
  <r>
    <s v="P0071"/>
    <x v="11"/>
    <s v="P0071|Mar"/>
    <n v="3714.8732999999997"/>
    <n v="3383.08"/>
    <n v="331.79329999999982"/>
    <s v="Juniper Perch"/>
  </r>
  <r>
    <s v="P0072"/>
    <x v="0"/>
    <s v="P0072|Apr"/>
    <n v="1656.1903"/>
    <n v="1557.53"/>
    <n v="98.660300000000007"/>
    <s v="Rustic Overlook"/>
  </r>
  <r>
    <s v="P0072"/>
    <x v="1"/>
    <s v="P0072|May"/>
    <n v="1860.288"/>
    <n v="1763.25"/>
    <n v="97.038000000000011"/>
    <s v="Rustic Overlook"/>
  </r>
  <r>
    <s v="P0072"/>
    <x v="2"/>
    <s v="P0072|Jun"/>
    <n v="2467.9458"/>
    <n v="1916.94"/>
    <n v="551.00579999999991"/>
    <s v="Rustic Overlook"/>
  </r>
  <r>
    <s v="P0072"/>
    <x v="3"/>
    <s v="P0072|Jul"/>
    <n v="3964.0641000000001"/>
    <n v="2480.1800000000003"/>
    <n v="1483.8840999999998"/>
    <s v="Rustic Overlook"/>
  </r>
  <r>
    <s v="P0072"/>
    <x v="4"/>
    <s v="P0072|Aug"/>
    <n v="3122.3562999999999"/>
    <n v="2421.34"/>
    <n v="701.01629999999977"/>
    <s v="Rustic Overlook"/>
  </r>
  <r>
    <s v="P0072"/>
    <x v="5"/>
    <s v="P0072|Sep"/>
    <n v="2196.2487999999998"/>
    <n v="1785.57"/>
    <n v="410.67879999999991"/>
    <s v="Rustic Overlook"/>
  </r>
  <r>
    <s v="P0072"/>
    <x v="6"/>
    <s v="P0072|Oct"/>
    <n v="2038.1"/>
    <n v="1705.7600000000002"/>
    <n v="332.33999999999969"/>
    <s v="Rustic Overlook"/>
  </r>
  <r>
    <s v="P0072"/>
    <x v="7"/>
    <s v="P0072|Nov"/>
    <n v="1930.8458000000001"/>
    <n v="1606.3300000000002"/>
    <n v="324.5157999999999"/>
    <s v="Rustic Overlook"/>
  </r>
  <r>
    <s v="P0072"/>
    <x v="8"/>
    <s v="P0072|Dec"/>
    <n v="6931.6860000000006"/>
    <n v="2000.99"/>
    <n v="4930.6960000000008"/>
    <s v="Rustic Overlook"/>
  </r>
  <r>
    <s v="P0072"/>
    <x v="9"/>
    <s v="P0072|Jan"/>
    <n v="6286.9755000000005"/>
    <n v="2229.98"/>
    <n v="4056.9955000000004"/>
    <s v="Rustic Overlook"/>
  </r>
  <r>
    <s v="P0072"/>
    <x v="10"/>
    <s v="P0072|Feb"/>
    <n v="5381.2464"/>
    <n v="2125.62"/>
    <n v="3255.6264000000001"/>
    <s v="Rustic Overlook"/>
  </r>
  <r>
    <s v="P0072"/>
    <x v="11"/>
    <s v="P0072|Mar"/>
    <n v="4450.8418000000001"/>
    <n v="1899.55"/>
    <n v="2551.2918"/>
    <s v="Rustic Overlook"/>
  </r>
  <r>
    <s v="P0073"/>
    <x v="0"/>
    <s v="P0073|Apr"/>
    <n v="760.45349999999996"/>
    <n v="1547.54"/>
    <n v="-787.0865"/>
    <s v="Forest Refuge"/>
  </r>
  <r>
    <s v="P0073"/>
    <x v="1"/>
    <s v="P0073|May"/>
    <n v="882.81900000000007"/>
    <n v="1764.3"/>
    <n v="-881.48099999999988"/>
    <s v="Forest Refuge"/>
  </r>
  <r>
    <s v="P0073"/>
    <x v="2"/>
    <s v="P0073|Jun"/>
    <n v="978.61620000000005"/>
    <n v="1843.1000000000001"/>
    <n v="-864.48380000000009"/>
    <s v="Forest Refuge"/>
  </r>
  <r>
    <s v="P0073"/>
    <x v="3"/>
    <s v="P0073|Jul"/>
    <n v="1276.8136000000002"/>
    <n v="2397.09"/>
    <n v="-1120.2764"/>
    <s v="Forest Refuge"/>
  </r>
  <r>
    <s v="P0073"/>
    <x v="4"/>
    <s v="P0073|Aug"/>
    <n v="1284.1953000000001"/>
    <n v="2321.02"/>
    <n v="-1036.8246999999999"/>
    <s v="Forest Refuge"/>
  </r>
  <r>
    <s v="P0073"/>
    <x v="5"/>
    <s v="P0073|Sep"/>
    <n v="885.03060000000005"/>
    <n v="1677.41"/>
    <n v="-792.37940000000003"/>
    <s v="Forest Refuge"/>
  </r>
  <r>
    <s v="P0073"/>
    <x v="6"/>
    <s v="P0073|Oct"/>
    <n v="876.64980000000003"/>
    <n v="1630.7000000000003"/>
    <n v="-754.05020000000025"/>
    <s v="Forest Refuge"/>
  </r>
  <r>
    <s v="P0073"/>
    <x v="7"/>
    <s v="P0073|Nov"/>
    <n v="931.93979999999999"/>
    <n v="1598.8300000000002"/>
    <n v="-666.89020000000016"/>
    <s v="Forest Refuge"/>
  </r>
  <r>
    <s v="P0073"/>
    <x v="8"/>
    <s v="P0073|Dec"/>
    <n v="3205.8565000000003"/>
    <n v="1910.22"/>
    <n v="1295.6365000000003"/>
    <s v="Forest Refuge"/>
  </r>
  <r>
    <s v="P0073"/>
    <x v="9"/>
    <s v="P0073|Jan"/>
    <n v="2638.1639999999998"/>
    <n v="1901.7"/>
    <n v="736.46399999999971"/>
    <s v="Forest Refuge"/>
  </r>
  <r>
    <s v="P0073"/>
    <x v="10"/>
    <s v="P0073|Feb"/>
    <n v="2039.3525999999999"/>
    <n v="1813.37"/>
    <n v="225.98260000000005"/>
    <s v="Forest Refuge"/>
  </r>
  <r>
    <s v="P0073"/>
    <x v="11"/>
    <s v="P0073|Mar"/>
    <n v="1685.3886"/>
    <n v="1718.06"/>
    <n v="-32.671399999999949"/>
    <s v="Forest Refuge"/>
  </r>
  <r>
    <s v="P0074"/>
    <x v="0"/>
    <s v="P0074|Apr"/>
    <n v="1244.2950000000001"/>
    <n v="2006.26"/>
    <n v="-761.96499999999992"/>
    <s v="Aspen Hideaway"/>
  </r>
  <r>
    <s v="P0074"/>
    <x v="1"/>
    <s v="P0074|May"/>
    <n v="1427.9548000000002"/>
    <n v="2313.13"/>
    <n v="-885.1751999999999"/>
    <s v="Aspen Hideaway"/>
  </r>
  <r>
    <s v="P0074"/>
    <x v="2"/>
    <s v="P0074|Jun"/>
    <n v="1465.0961000000002"/>
    <n v="2408.7799999999997"/>
    <n v="-943.68389999999954"/>
    <s v="Aspen Hideaway"/>
  </r>
  <r>
    <s v="P0074"/>
    <x v="3"/>
    <s v="P0074|Jul"/>
    <n v="2623.4789999999998"/>
    <n v="3357.34"/>
    <n v="-733.86100000000033"/>
    <s v="Aspen Hideaway"/>
  </r>
  <r>
    <s v="P0074"/>
    <x v="4"/>
    <s v="P0074|Aug"/>
    <n v="2519.6889999999999"/>
    <n v="3241.3900000000003"/>
    <n v="-721.70100000000048"/>
    <s v="Aspen Hideaway"/>
  </r>
  <r>
    <s v="P0074"/>
    <x v="5"/>
    <s v="P0074|Sep"/>
    <n v="1474.8058000000001"/>
    <n v="2436.56"/>
    <n v="-961.75419999999986"/>
    <s v="Aspen Hideaway"/>
  </r>
  <r>
    <s v="P0074"/>
    <x v="6"/>
    <s v="P0074|Oct"/>
    <n v="1454.5716"/>
    <n v="2103.94"/>
    <n v="-649.36840000000007"/>
    <s v="Aspen Hideaway"/>
  </r>
  <r>
    <s v="P0074"/>
    <x v="7"/>
    <s v="P0074|Nov"/>
    <n v="1518.3976"/>
    <n v="2069.3200000000002"/>
    <n v="-550.92240000000015"/>
    <s v="Aspen Hideaway"/>
  </r>
  <r>
    <s v="P0074"/>
    <x v="8"/>
    <s v="P0074|Dec"/>
    <n v="5595.1395000000002"/>
    <n v="2523.1400000000003"/>
    <n v="3071.9994999999999"/>
    <s v="Aspen Hideaway"/>
  </r>
  <r>
    <s v="P0074"/>
    <x v="9"/>
    <s v="P0074|Jan"/>
    <n v="4551.5851999999995"/>
    <n v="2415.94"/>
    <n v="2135.6451999999995"/>
    <s v="Aspen Hideaway"/>
  </r>
  <r>
    <s v="P0074"/>
    <x v="10"/>
    <s v="P0074|Feb"/>
    <n v="4094.4048000000003"/>
    <n v="2675.38"/>
    <n v="1419.0248000000001"/>
    <s v="Aspen Hideaway"/>
  </r>
  <r>
    <s v="P0074"/>
    <x v="11"/>
    <s v="P0074|Mar"/>
    <n v="3432.2447999999999"/>
    <n v="2319.15"/>
    <n v="1113.0947999999999"/>
    <s v="Aspen Hideaway"/>
  </r>
  <r>
    <s v="P0075"/>
    <x v="0"/>
    <s v="P0075|Apr"/>
    <n v="1288.6869999999999"/>
    <n v="2479.67"/>
    <n v="-1190.9830000000002"/>
    <s v="Golden Nest"/>
  </r>
  <r>
    <s v="P0075"/>
    <x v="1"/>
    <s v="P0075|May"/>
    <n v="1548.3172"/>
    <n v="2924.5600000000004"/>
    <n v="-1376.2428000000004"/>
    <s v="Golden Nest"/>
  </r>
  <r>
    <s v="P0075"/>
    <x v="2"/>
    <s v="P0075|Jun"/>
    <n v="1519.7410000000002"/>
    <n v="3075.8900000000003"/>
    <n v="-1556.1490000000001"/>
    <s v="Golden Nest"/>
  </r>
  <r>
    <s v="P0075"/>
    <x v="3"/>
    <s v="P0075|Jul"/>
    <n v="2522.9053000000004"/>
    <n v="4178.46"/>
    <n v="-1655.5546999999997"/>
    <s v="Golden Nest"/>
  </r>
  <r>
    <s v="P0075"/>
    <x v="4"/>
    <s v="P0075|Aug"/>
    <n v="2349.3528999999999"/>
    <n v="4061.63"/>
    <n v="-1712.2771000000002"/>
    <s v="Golden Nest"/>
  </r>
  <r>
    <s v="P0075"/>
    <x v="5"/>
    <s v="P0075|Sep"/>
    <n v="1690.9654"/>
    <n v="2755.5"/>
    <n v="-1064.5346"/>
    <s v="Golden Nest"/>
  </r>
  <r>
    <s v="P0075"/>
    <x v="6"/>
    <s v="P0075|Oct"/>
    <n v="1575.4384"/>
    <n v="2674.7400000000002"/>
    <n v="-1099.3016000000002"/>
    <s v="Golden Nest"/>
  </r>
  <r>
    <s v="P0075"/>
    <x v="7"/>
    <s v="P0075|Nov"/>
    <n v="1583.0626"/>
    <n v="2579.52"/>
    <n v="-996.45740000000001"/>
    <s v="Golden Nest"/>
  </r>
  <r>
    <s v="P0075"/>
    <x v="8"/>
    <s v="P0075|Dec"/>
    <n v="5833.667199999999"/>
    <n v="3161.51"/>
    <n v="2672.1571999999987"/>
    <s v="Golden Nest"/>
  </r>
  <r>
    <s v="P0075"/>
    <x v="9"/>
    <s v="P0075|Jan"/>
    <n v="4314.45"/>
    <n v="2912.33"/>
    <n v="1402.12"/>
    <s v="Golden Nest"/>
  </r>
  <r>
    <s v="P0075"/>
    <x v="10"/>
    <s v="P0075|Feb"/>
    <n v="4034.1491000000005"/>
    <n v="2888.79"/>
    <n v="1145.3591000000006"/>
    <s v="Golden Nest"/>
  </r>
  <r>
    <s v="P0075"/>
    <x v="11"/>
    <s v="P0075|Mar"/>
    <n v="3157.8494999999998"/>
    <n v="2753.26"/>
    <n v="404.58949999999959"/>
    <s v="Golden Nest"/>
  </r>
  <r>
    <s v="P0076"/>
    <x v="0"/>
    <s v="P0076|Apr"/>
    <n v="1007.9544999999999"/>
    <n v="1977.7299999999998"/>
    <n v="-969.77549999999985"/>
    <s v="Pine Hollow"/>
  </r>
  <r>
    <s v="P0076"/>
    <x v="1"/>
    <s v="P0076|May"/>
    <n v="1029.5855000000001"/>
    <n v="2311.5299999999997"/>
    <n v="-1281.9444999999996"/>
    <s v="Pine Hollow"/>
  </r>
  <r>
    <s v="P0076"/>
    <x v="2"/>
    <s v="P0076|Jun"/>
    <n v="1273.2785999999999"/>
    <n v="2409.85"/>
    <n v="-1136.5714"/>
    <s v="Pine Hollow"/>
  </r>
  <r>
    <s v="P0076"/>
    <x v="3"/>
    <s v="P0076|Jul"/>
    <n v="1445.7446"/>
    <n v="3258.03"/>
    <n v="-1812.2854000000002"/>
    <s v="Pine Hollow"/>
  </r>
  <r>
    <s v="P0076"/>
    <x v="4"/>
    <s v="P0076|Aug"/>
    <n v="1484.9908"/>
    <n v="3134.9300000000003"/>
    <n v="-1649.9392000000003"/>
    <s v="Pine Hollow"/>
  </r>
  <r>
    <s v="P0076"/>
    <x v="5"/>
    <s v="P0076|Sep"/>
    <n v="1063.7294999999999"/>
    <n v="2193.25"/>
    <n v="-1129.5205000000001"/>
    <s v="Pine Hollow"/>
  </r>
  <r>
    <s v="P0076"/>
    <x v="6"/>
    <s v="P0076|Oct"/>
    <n v="969.15449999999998"/>
    <n v="2135.9"/>
    <n v="-1166.7455"/>
    <s v="Pine Hollow"/>
  </r>
  <r>
    <s v="P0076"/>
    <x v="7"/>
    <s v="P0076|Nov"/>
    <n v="1024.7840000000001"/>
    <n v="2047.85"/>
    <n v="-1023.0659999999998"/>
    <s v="Pine Hollow"/>
  </r>
  <r>
    <s v="P0076"/>
    <x v="8"/>
    <s v="P0076|Dec"/>
    <n v="3879.6468"/>
    <n v="2426.34"/>
    <n v="1453.3067999999998"/>
    <s v="Pine Hollow"/>
  </r>
  <r>
    <s v="P0076"/>
    <x v="9"/>
    <s v="P0076|Jan"/>
    <n v="3180.4909999999995"/>
    <n v="2325.9300000000003"/>
    <n v="854.56099999999924"/>
    <s v="Pine Hollow"/>
  </r>
  <r>
    <s v="P0076"/>
    <x v="10"/>
    <s v="P0076|Feb"/>
    <n v="2389.5440999999996"/>
    <n v="2230.5100000000002"/>
    <n v="159.0340999999994"/>
    <s v="Pine Hollow"/>
  </r>
  <r>
    <s v="P0076"/>
    <x v="11"/>
    <s v="P0076|Mar"/>
    <n v="2077.66"/>
    <n v="2233.02"/>
    <n v="-155.36000000000013"/>
    <s v="Pine Hollow"/>
  </r>
  <r>
    <s v="P0077"/>
    <x v="0"/>
    <s v="P0077|Apr"/>
    <n v="904.45"/>
    <n v="1554.17"/>
    <n v="-649.72"/>
    <s v="Cinder Den"/>
  </r>
  <r>
    <s v="P0077"/>
    <x v="1"/>
    <s v="P0077|May"/>
    <n v="1018.0757999999998"/>
    <n v="1875.21"/>
    <n v="-857.13420000000019"/>
    <s v="Cinder Den"/>
  </r>
  <r>
    <s v="P0077"/>
    <x v="2"/>
    <s v="P0077|Jun"/>
    <n v="1196.3714999999997"/>
    <n v="1827.13"/>
    <n v="-630.75850000000037"/>
    <s v="Cinder Den"/>
  </r>
  <r>
    <s v="P0077"/>
    <x v="3"/>
    <s v="P0077|Jul"/>
    <n v="1728.2030999999999"/>
    <n v="2392.5100000000002"/>
    <n v="-664.30690000000027"/>
    <s v="Cinder Den"/>
  </r>
  <r>
    <s v="P0077"/>
    <x v="4"/>
    <s v="P0077|Aug"/>
    <n v="1489.4376"/>
    <n v="2336.92"/>
    <n v="-847.4824000000001"/>
    <s v="Cinder Den"/>
  </r>
  <r>
    <s v="P0077"/>
    <x v="5"/>
    <s v="P0077|Sep"/>
    <n v="1121.3807999999999"/>
    <n v="1702.69"/>
    <n v="-581.30920000000015"/>
    <s v="Cinder Den"/>
  </r>
  <r>
    <s v="P0077"/>
    <x v="6"/>
    <s v="P0077|Oct"/>
    <n v="1017.6102000000001"/>
    <n v="1637.8600000000001"/>
    <n v="-620.24980000000005"/>
    <s v="Cinder Den"/>
  </r>
  <r>
    <s v="P0077"/>
    <x v="7"/>
    <s v="P0077|Nov"/>
    <n v="956.97550000000012"/>
    <n v="1615.53"/>
    <n v="-658.55449999999985"/>
    <s v="Cinder Den"/>
  </r>
  <r>
    <s v="P0077"/>
    <x v="8"/>
    <s v="P0077|Dec"/>
    <n v="4155.0111999999999"/>
    <n v="1926.45"/>
    <n v="2228.5612000000001"/>
    <s v="Cinder Den"/>
  </r>
  <r>
    <s v="P0077"/>
    <x v="9"/>
    <s v="P0077|Jan"/>
    <n v="3239.7192"/>
    <n v="1914.99"/>
    <n v="1324.7292"/>
    <s v="Cinder Den"/>
  </r>
  <r>
    <s v="P0077"/>
    <x v="10"/>
    <s v="P0077|Feb"/>
    <n v="2530.386"/>
    <n v="1826.34"/>
    <n v="704.04600000000005"/>
    <s v="Cinder Den"/>
  </r>
  <r>
    <s v="P0077"/>
    <x v="11"/>
    <s v="P0077|Mar"/>
    <n v="1943.1854999999998"/>
    <n v="1711.8799999999999"/>
    <n v="231.30549999999994"/>
    <s v="Cinder Den"/>
  </r>
  <r>
    <s v="P0078"/>
    <x v="0"/>
    <s v="P0078|Apr"/>
    <n v="708.31599999999992"/>
    <n v="1557.12"/>
    <n v="-848.80399999999997"/>
    <s v="Summit Cottage"/>
  </r>
  <r>
    <s v="P0078"/>
    <x v="1"/>
    <s v="P0078|May"/>
    <n v="754.5462"/>
    <n v="1766.3"/>
    <n v="-1011.7538"/>
    <s v="Summit Cottage"/>
  </r>
  <r>
    <s v="P0078"/>
    <x v="2"/>
    <s v="P0078|Jun"/>
    <n v="823.33860000000004"/>
    <n v="1842.3600000000001"/>
    <n v="-1019.0214000000001"/>
    <s v="Summit Cottage"/>
  </r>
  <r>
    <s v="P0078"/>
    <x v="3"/>
    <s v="P0078|Jul"/>
    <n v="1236.8787"/>
    <n v="2419.84"/>
    <n v="-1182.9613000000002"/>
    <s v="Summit Cottage"/>
  </r>
  <r>
    <s v="P0078"/>
    <x v="4"/>
    <s v="P0078|Aug"/>
    <n v="1142.0999999999999"/>
    <n v="2310.7800000000002"/>
    <n v="-1168.6800000000003"/>
    <s v="Summit Cottage"/>
  </r>
  <r>
    <s v="P0078"/>
    <x v="5"/>
    <s v="P0078|Sep"/>
    <n v="936.654"/>
    <n v="1676.6299999999999"/>
    <n v="-739.97599999999989"/>
    <s v="Summit Cottage"/>
  </r>
  <r>
    <s v="P0078"/>
    <x v="6"/>
    <s v="P0078|Oct"/>
    <n v="788.58349999999996"/>
    <n v="1613.27"/>
    <n v="-824.68650000000002"/>
    <s v="Summit Cottage"/>
  </r>
  <r>
    <s v="P0078"/>
    <x v="7"/>
    <s v="P0078|Nov"/>
    <n v="849.93599999999992"/>
    <n v="1610.9800000000002"/>
    <n v="-761.04400000000032"/>
    <s v="Summit Cottage"/>
  </r>
  <r>
    <s v="P0078"/>
    <x v="8"/>
    <s v="P0078|Dec"/>
    <n v="2718.5285000000003"/>
    <n v="1917.85"/>
    <n v="800.67850000000044"/>
    <s v="Summit Cottage"/>
  </r>
  <r>
    <s v="P0078"/>
    <x v="9"/>
    <s v="P0078|Jan"/>
    <n v="2372.5379000000003"/>
    <n v="1806.34"/>
    <n v="566.19790000000035"/>
    <s v="Summit Cottage"/>
  </r>
  <r>
    <s v="P0078"/>
    <x v="10"/>
    <s v="P0078|Feb"/>
    <n v="1881.3396"/>
    <n v="1827.4799999999998"/>
    <n v="53.859600000000228"/>
    <s v="Summit Cottage"/>
  </r>
  <r>
    <s v="P0078"/>
    <x v="11"/>
    <s v="P0078|Mar"/>
    <n v="1917.3460000000002"/>
    <n v="1812.36"/>
    <n v="104.98600000000033"/>
    <s v="Summit Cottage"/>
  </r>
  <r>
    <s v="P0079"/>
    <x v="0"/>
    <s v="P0079|Apr"/>
    <n v="838.39300000000003"/>
    <n v="1544.46"/>
    <n v="-706.06700000000001"/>
    <s v="Mountain Retreat"/>
  </r>
  <r>
    <s v="P0079"/>
    <x v="1"/>
    <s v="P0079|May"/>
    <n v="1065.2566000000002"/>
    <n v="1774.3600000000001"/>
    <n v="-709.10339999999997"/>
    <s v="Mountain Retreat"/>
  </r>
  <r>
    <s v="P0079"/>
    <x v="2"/>
    <s v="P0079|Jun"/>
    <n v="1207.0997"/>
    <n v="1842.93"/>
    <n v="-635.83030000000008"/>
    <s v="Mountain Retreat"/>
  </r>
  <r>
    <s v="P0079"/>
    <x v="3"/>
    <s v="P0079|Jul"/>
    <n v="1659.2360999999999"/>
    <n v="2399.92"/>
    <n v="-740.68390000000022"/>
    <s v="Mountain Retreat"/>
  </r>
  <r>
    <s v="P0079"/>
    <x v="4"/>
    <s v="P0079|Aug"/>
    <n v="1656.2678999999998"/>
    <n v="2327"/>
    <n v="-670.73210000000017"/>
    <s v="Mountain Retreat"/>
  </r>
  <r>
    <s v="P0079"/>
    <x v="5"/>
    <s v="P0079|Sep"/>
    <n v="1029.3084000000001"/>
    <n v="1690.5"/>
    <n v="-661.19159999999988"/>
    <s v="Mountain Retreat"/>
  </r>
  <r>
    <s v="P0079"/>
    <x v="6"/>
    <s v="P0079|Oct"/>
    <n v="1135.2614999999998"/>
    <n v="1632.4"/>
    <n v="-497.13850000000025"/>
    <s v="Mountain Retreat"/>
  </r>
  <r>
    <s v="P0079"/>
    <x v="7"/>
    <s v="P0079|Nov"/>
    <n v="1031.8110000000001"/>
    <n v="1596.3000000000002"/>
    <n v="-564.48900000000003"/>
    <s v="Mountain Retreat"/>
  </r>
  <r>
    <s v="P0079"/>
    <x v="8"/>
    <s v="P0079|Dec"/>
    <n v="4225.5411999999997"/>
    <n v="2008.87"/>
    <n v="2216.6711999999998"/>
    <s v="Mountain Retreat"/>
  </r>
  <r>
    <s v="P0079"/>
    <x v="9"/>
    <s v="P0079|Jan"/>
    <n v="3229.9415999999997"/>
    <n v="1902.97"/>
    <n v="1326.9715999999996"/>
    <s v="Mountain Retreat"/>
  </r>
  <r>
    <s v="P0079"/>
    <x v="10"/>
    <s v="P0079|Feb"/>
    <n v="3009.3636000000001"/>
    <n v="1902.62"/>
    <n v="1106.7436000000002"/>
    <s v="Mountain Retreat"/>
  </r>
  <r>
    <s v="P0079"/>
    <x v="11"/>
    <s v="P0079|Mar"/>
    <n v="2194.4749999999999"/>
    <n v="1803.24"/>
    <n v="391.2349999999999"/>
    <s v="Mountain Retreat"/>
  </r>
  <r>
    <s v="P0080"/>
    <x v="0"/>
    <s v="P0080|Apr"/>
    <n v="831.02099999999996"/>
    <n v="1547.42"/>
    <n v="-716.39900000000011"/>
    <s v="Timber Overlook"/>
  </r>
  <r>
    <s v="P0080"/>
    <x v="1"/>
    <s v="P0080|May"/>
    <n v="967.6164"/>
    <n v="1774.3500000000001"/>
    <n v="-806.73360000000014"/>
    <s v="Timber Overlook"/>
  </r>
  <r>
    <s v="P0080"/>
    <x v="2"/>
    <s v="P0080|Jun"/>
    <n v="1094.8416"/>
    <n v="1835.3000000000002"/>
    <n v="-740.45840000000021"/>
    <s v="Timber Overlook"/>
  </r>
  <r>
    <s v="P0080"/>
    <x v="3"/>
    <s v="P0080|Jul"/>
    <n v="1553.7789999999998"/>
    <n v="2474.33"/>
    <n v="-920.55100000000016"/>
    <s v="Timber Overlook"/>
  </r>
  <r>
    <s v="P0080"/>
    <x v="4"/>
    <s v="P0080|Aug"/>
    <n v="1601.6"/>
    <n v="2410.7200000000003"/>
    <n v="-809.12000000000035"/>
    <s v="Timber Overlook"/>
  </r>
  <r>
    <s v="P0080"/>
    <x v="5"/>
    <s v="P0080|Sep"/>
    <n v="1016.7081000000001"/>
    <n v="1683.83"/>
    <n v="-667.12189999999987"/>
    <s v="Timber Overlook"/>
  </r>
  <r>
    <s v="P0080"/>
    <x v="6"/>
    <s v="P0080|Oct"/>
    <n v="955.66600000000005"/>
    <n v="1626.4099999999999"/>
    <n v="-670.7439999999998"/>
    <s v="Timber Overlook"/>
  </r>
  <r>
    <s v="P0080"/>
    <x v="7"/>
    <s v="P0080|Nov"/>
    <n v="986.56049999999993"/>
    <n v="1608.1000000000001"/>
    <n v="-621.5395000000002"/>
    <s v="Timber Overlook"/>
  </r>
  <r>
    <s v="P0080"/>
    <x v="8"/>
    <s v="P0080|Dec"/>
    <n v="3483.9180000000001"/>
    <n v="1985.57"/>
    <n v="1498.3480000000002"/>
    <s v="Timber Overlook"/>
  </r>
  <r>
    <s v="P0080"/>
    <x v="9"/>
    <s v="P0080|Jan"/>
    <n v="3008.51"/>
    <n v="2066.5300000000002"/>
    <n v="941.98"/>
    <s v="Timber Overlook"/>
  </r>
  <r>
    <s v="P0080"/>
    <x v="10"/>
    <s v="P0080|Feb"/>
    <n v="2488.59"/>
    <n v="1901.2299999999998"/>
    <n v="587.36000000000035"/>
    <s v="Timber Overlook"/>
  </r>
  <r>
    <s v="P0080"/>
    <x v="11"/>
    <s v="P0080|Mar"/>
    <n v="2104.1874000000003"/>
    <n v="1808.62"/>
    <n v="295.56740000000036"/>
    <s v="Timber Overlook"/>
  </r>
  <r>
    <s v="P0081"/>
    <x v="0"/>
    <s v="P0081|Apr"/>
    <n v="672.12400000000002"/>
    <n v="1485"/>
    <n v="-812.87599999999998"/>
    <s v="Frost Villa"/>
  </r>
  <r>
    <s v="P0081"/>
    <x v="1"/>
    <s v="P0081|May"/>
    <n v="1000.1502"/>
    <n v="1769.48"/>
    <n v="-769.32979999999998"/>
    <s v="Frost Villa"/>
  </r>
  <r>
    <s v="P0081"/>
    <x v="2"/>
    <s v="P0081|Jun"/>
    <n v="1101.2435999999998"/>
    <n v="1854.96"/>
    <n v="-753.71640000000025"/>
    <s v="Frost Villa"/>
  </r>
  <r>
    <s v="P0081"/>
    <x v="3"/>
    <s v="P0081|Jul"/>
    <n v="1434.1863999999998"/>
    <n v="2416.25"/>
    <n v="-982.06360000000018"/>
    <s v="Frost Villa"/>
  </r>
  <r>
    <s v="P0081"/>
    <x v="4"/>
    <s v="P0081|Aug"/>
    <n v="1595.9435999999998"/>
    <n v="2322.35"/>
    <n v="-726.40640000000008"/>
    <s v="Frost Villa"/>
  </r>
  <r>
    <s v="P0081"/>
    <x v="5"/>
    <s v="P0081|Sep"/>
    <n v="1032.2765999999999"/>
    <n v="1678.1499999999999"/>
    <n v="-645.87339999999995"/>
    <s v="Frost Villa"/>
  </r>
  <r>
    <s v="P0081"/>
    <x v="6"/>
    <s v="P0081|Oct"/>
    <n v="828.30499999999995"/>
    <n v="1622.94"/>
    <n v="-794.6350000000001"/>
    <s v="Frost Villa"/>
  </r>
  <r>
    <s v="P0081"/>
    <x v="7"/>
    <s v="P0081|Nov"/>
    <n v="924.77150000000006"/>
    <n v="1600.2900000000002"/>
    <n v="-675.51850000000013"/>
    <s v="Frost Villa"/>
  </r>
  <r>
    <s v="P0081"/>
    <x v="8"/>
    <s v="P0081|Dec"/>
    <n v="3437.7932000000001"/>
    <n v="1919.4799999999998"/>
    <n v="1518.3132000000003"/>
    <s v="Frost Villa"/>
  </r>
  <r>
    <s v="P0081"/>
    <x v="9"/>
    <s v="P0081|Jan"/>
    <n v="2862.223"/>
    <n v="1819.56"/>
    <n v="1042.663"/>
    <s v="Frost Villa"/>
  </r>
  <r>
    <s v="P0081"/>
    <x v="10"/>
    <s v="P0081|Feb"/>
    <n v="2442.9404999999997"/>
    <n v="1810.9399999999998"/>
    <n v="632.00049999999987"/>
    <s v="Frost Villa"/>
  </r>
  <r>
    <s v="P0081"/>
    <x v="11"/>
    <s v="P0081|Mar"/>
    <n v="1990.1529"/>
    <n v="1728.09"/>
    <n v="262.06290000000013"/>
    <s v="Frost Villa"/>
  </r>
  <r>
    <s v="P0082"/>
    <x v="0"/>
    <s v="P0082|Apr"/>
    <n v="1057.57"/>
    <n v="1971.51"/>
    <n v="-913.94"/>
    <s v="Highland Den"/>
  </r>
  <r>
    <s v="P0082"/>
    <x v="1"/>
    <s v="P0082|May"/>
    <n v="1313.9603999999999"/>
    <n v="2301.9899999999998"/>
    <n v="-988.02959999999985"/>
    <s v="Highland Den"/>
  </r>
  <r>
    <s v="P0082"/>
    <x v="2"/>
    <s v="P0082|Jun"/>
    <n v="1672.1232"/>
    <n v="2417.9899999999998"/>
    <n v="-745.86679999999978"/>
    <s v="Highland Den"/>
  </r>
  <r>
    <s v="P0082"/>
    <x v="3"/>
    <s v="P0082|Jul"/>
    <n v="2157.4821000000002"/>
    <n v="3246"/>
    <n v="-1088.5178999999998"/>
    <s v="Highland Den"/>
  </r>
  <r>
    <s v="P0082"/>
    <x v="4"/>
    <s v="P0082|Aug"/>
    <n v="2328.502"/>
    <n v="3267.27"/>
    <n v="-938.76800000000003"/>
    <s v="Highland Den"/>
  </r>
  <r>
    <s v="P0082"/>
    <x v="5"/>
    <s v="P0082|Sep"/>
    <n v="1334.6214000000002"/>
    <n v="2168.09"/>
    <n v="-833.46859999999992"/>
    <s v="Highland Den"/>
  </r>
  <r>
    <s v="P0082"/>
    <x v="6"/>
    <s v="P0082|Oct"/>
    <n v="1273.395"/>
    <n v="2103.7199999999998"/>
    <n v="-830.32499999999982"/>
    <s v="Highland Den"/>
  </r>
  <r>
    <s v="P0082"/>
    <x v="7"/>
    <s v="P0082|Nov"/>
    <n v="1356.9119999999998"/>
    <n v="2046.13"/>
    <n v="-689.2180000000003"/>
    <s v="Highland Den"/>
  </r>
  <r>
    <s v="P0082"/>
    <x v="8"/>
    <s v="P0082|Dec"/>
    <n v="5835.6509999999998"/>
    <n v="2539.1600000000003"/>
    <n v="3296.4909999999995"/>
    <s v="Highland Den"/>
  </r>
  <r>
    <s v="P0082"/>
    <x v="9"/>
    <s v="P0082|Jan"/>
    <n v="4780.1365999999998"/>
    <n v="2444.8100000000004"/>
    <n v="2335.3265999999994"/>
    <s v="Highland Den"/>
  </r>
  <r>
    <s v="P0082"/>
    <x v="10"/>
    <s v="P0082|Feb"/>
    <n v="3560.7116000000001"/>
    <n v="2311.2000000000003"/>
    <n v="1249.5115999999998"/>
    <s v="Highland Den"/>
  </r>
  <r>
    <s v="P0082"/>
    <x v="11"/>
    <s v="P0082|Mar"/>
    <n v="2841.67"/>
    <n v="2326.4900000000002"/>
    <n v="515.17999999999984"/>
    <s v="Highland Den"/>
  </r>
  <r>
    <s v="P0083"/>
    <x v="0"/>
    <s v="P0083|Apr"/>
    <n v="1017.8484999999999"/>
    <n v="1983.6"/>
    <n v="-965.75149999999996"/>
    <s v="Silver Landing"/>
  </r>
  <r>
    <s v="P0083"/>
    <x v="1"/>
    <s v="P0083|May"/>
    <n v="1290.0984000000001"/>
    <n v="2310.04"/>
    <n v="-1019.9415999999999"/>
    <s v="Silver Landing"/>
  </r>
  <r>
    <s v="P0083"/>
    <x v="2"/>
    <s v="P0083|Jun"/>
    <n v="1410.4560000000001"/>
    <n v="2412.11"/>
    <n v="-1001.654"/>
    <s v="Silver Landing"/>
  </r>
  <r>
    <s v="P0083"/>
    <x v="3"/>
    <s v="P0083|Jul"/>
    <n v="2291.4003000000002"/>
    <n v="3246.02"/>
    <n v="-954.61969999999974"/>
    <s v="Silver Landing"/>
  </r>
  <r>
    <s v="P0083"/>
    <x v="4"/>
    <s v="P0083|Aug"/>
    <n v="1924.944"/>
    <n v="3147.8500000000004"/>
    <n v="-1222.9060000000004"/>
    <s v="Silver Landing"/>
  </r>
  <r>
    <s v="P0083"/>
    <x v="5"/>
    <s v="P0083|Sep"/>
    <n v="1201.9544999999998"/>
    <n v="2189.5500000000002"/>
    <n v="-987.59550000000036"/>
    <s v="Silver Landing"/>
  </r>
  <r>
    <s v="P0083"/>
    <x v="6"/>
    <s v="P0083|Oct"/>
    <n v="1152.5814999999998"/>
    <n v="2112.86"/>
    <n v="-960.27850000000035"/>
    <s v="Silver Landing"/>
  </r>
  <r>
    <s v="P0083"/>
    <x v="7"/>
    <s v="P0083|Nov"/>
    <n v="1299.2357999999999"/>
    <n v="2057.21"/>
    <n v="-757.97420000000011"/>
    <s v="Silver Landing"/>
  </r>
  <r>
    <s v="P0083"/>
    <x v="8"/>
    <s v="P0083|Dec"/>
    <n v="5175.2273000000005"/>
    <n v="2583.4800000000005"/>
    <n v="2591.7473"/>
    <s v="Silver Landing"/>
  </r>
  <r>
    <s v="P0083"/>
    <x v="9"/>
    <s v="P0083|Jan"/>
    <n v="3900.2310000000002"/>
    <n v="2326.92"/>
    <n v="1573.3110000000001"/>
    <s v="Silver Landing"/>
  </r>
  <r>
    <s v="P0083"/>
    <x v="10"/>
    <s v="P0083|Feb"/>
    <n v="3176.4848999999999"/>
    <n v="2326.0600000000004"/>
    <n v="850.42489999999952"/>
    <s v="Silver Landing"/>
  </r>
  <r>
    <s v="P0083"/>
    <x v="11"/>
    <s v="P0083|Mar"/>
    <n v="2902.6829999999995"/>
    <n v="2296.4"/>
    <n v="606.28299999999945"/>
    <s v="Silver Landing"/>
  </r>
  <r>
    <s v="P0084"/>
    <x v="0"/>
    <s v="P0084|Apr"/>
    <n v="1682.5070000000001"/>
    <n v="2503.42"/>
    <n v="-820.91300000000001"/>
    <s v="Highland Lodge"/>
  </r>
  <r>
    <s v="P0084"/>
    <x v="1"/>
    <s v="P0084|May"/>
    <n v="1740.5615"/>
    <n v="2933.58"/>
    <n v="-1193.0184999999999"/>
    <s v="Highland Lodge"/>
  </r>
  <r>
    <s v="P0084"/>
    <x v="2"/>
    <s v="P0084|Jun"/>
    <n v="1839.4239"/>
    <n v="3074.1900000000005"/>
    <n v="-1234.7661000000005"/>
    <s v="Highland Lodge"/>
  </r>
  <r>
    <s v="P0084"/>
    <x v="3"/>
    <s v="P0084|Jul"/>
    <n v="3074.1869999999999"/>
    <n v="4313.4500000000007"/>
    <n v="-1239.2630000000008"/>
    <s v="Highland Lodge"/>
  </r>
  <r>
    <s v="P0084"/>
    <x v="4"/>
    <s v="P0084|Aug"/>
    <n v="3196.4651999999996"/>
    <n v="4169.6499999999996"/>
    <n v="-973.1848"/>
    <s v="Highland Lodge"/>
  </r>
  <r>
    <s v="P0084"/>
    <x v="5"/>
    <s v="P0084|Sep"/>
    <n v="2153.0927999999999"/>
    <n v="2766.98"/>
    <n v="-613.88720000000012"/>
    <s v="Highland Lodge"/>
  </r>
  <r>
    <s v="P0084"/>
    <x v="6"/>
    <s v="P0084|Oct"/>
    <n v="1538.0157999999999"/>
    <n v="2861.6800000000003"/>
    <n v="-1323.6642000000004"/>
    <s v="Highland Lodge"/>
  </r>
  <r>
    <s v="P0084"/>
    <x v="7"/>
    <s v="P0084|Nov"/>
    <n v="1777.7707000000003"/>
    <n v="2541.15"/>
    <n v="-763.37929999999983"/>
    <s v="Highland Lodge"/>
  </r>
  <r>
    <s v="P0084"/>
    <x v="8"/>
    <s v="P0084|Dec"/>
    <n v="6567.7049999999999"/>
    <n v="3161.1400000000003"/>
    <n v="3406.5649999999996"/>
    <s v="Highland Lodge"/>
  </r>
  <r>
    <s v="P0084"/>
    <x v="9"/>
    <s v="P0084|Jan"/>
    <n v="6445.0484999999999"/>
    <n v="3166.65"/>
    <n v="3278.3984999999998"/>
    <s v="Highland Lodge"/>
  </r>
  <r>
    <s v="P0084"/>
    <x v="10"/>
    <s v="P0084|Feb"/>
    <n v="5082.808"/>
    <n v="3033.8500000000004"/>
    <n v="2048.9579999999996"/>
    <s v="Highland Lodge"/>
  </r>
  <r>
    <s v="P0084"/>
    <x v="11"/>
    <s v="P0084|Mar"/>
    <n v="4447.6035000000002"/>
    <n v="2997.54"/>
    <n v="1450.0635000000002"/>
    <s v="Highland Lodge"/>
  </r>
  <r>
    <s v="P0085"/>
    <x v="0"/>
    <s v="P0085|Apr"/>
    <n v="1414.9324999999999"/>
    <n v="2500.61"/>
    <n v="-1085.6775000000002"/>
    <s v="Trailside Perch"/>
  </r>
  <r>
    <s v="P0085"/>
    <x v="1"/>
    <s v="P0085|May"/>
    <n v="1580.0944"/>
    <n v="2932.87"/>
    <n v="-1352.7755999999999"/>
    <s v="Trailside Perch"/>
  </r>
  <r>
    <s v="P0085"/>
    <x v="2"/>
    <s v="P0085|Jun"/>
    <n v="1860.6766"/>
    <n v="3255.0200000000004"/>
    <n v="-1394.3434000000004"/>
    <s v="Trailside Perch"/>
  </r>
  <r>
    <s v="P0085"/>
    <x v="3"/>
    <s v="P0085|Jul"/>
    <n v="3024.8139999999999"/>
    <n v="4328.57"/>
    <n v="-1303.7559999999999"/>
    <s v="Trailside Perch"/>
  </r>
  <r>
    <s v="P0085"/>
    <x v="4"/>
    <s v="P0085|Aug"/>
    <n v="2804.6224000000002"/>
    <n v="4042.15"/>
    <n v="-1237.5275999999999"/>
    <s v="Trailside Perch"/>
  </r>
  <r>
    <s v="P0085"/>
    <x v="5"/>
    <s v="P0085|Sep"/>
    <n v="1935.9776999999999"/>
    <n v="2776.55"/>
    <n v="-840.57230000000027"/>
    <s v="Trailside Perch"/>
  </r>
  <r>
    <s v="P0085"/>
    <x v="6"/>
    <s v="P0085|Oct"/>
    <n v="1888.1761000000001"/>
    <n v="2790.5800000000004"/>
    <n v="-902.40390000000025"/>
    <s v="Trailside Perch"/>
  </r>
  <r>
    <s v="P0085"/>
    <x v="7"/>
    <s v="P0085|Nov"/>
    <n v="1611.5224000000001"/>
    <n v="2546.7600000000002"/>
    <n v="-935.23760000000016"/>
    <s v="Trailside Perch"/>
  </r>
  <r>
    <s v="P0085"/>
    <x v="8"/>
    <s v="P0085|Dec"/>
    <n v="5918.56"/>
    <n v="3026.34"/>
    <n v="2892.2200000000003"/>
    <s v="Trailside Perch"/>
  </r>
  <r>
    <s v="P0085"/>
    <x v="9"/>
    <s v="P0085|Jan"/>
    <n v="5564.7233999999999"/>
    <n v="3267.57"/>
    <n v="2297.1533999999997"/>
    <s v="Trailside Perch"/>
  </r>
  <r>
    <s v="P0085"/>
    <x v="10"/>
    <s v="P0085|Feb"/>
    <n v="4286.9214000000011"/>
    <n v="2883.92"/>
    <n v="1403.001400000001"/>
    <s v="Trailside Perch"/>
  </r>
  <r>
    <s v="P0085"/>
    <x v="11"/>
    <s v="P0085|Mar"/>
    <n v="3771.8319999999999"/>
    <n v="2885.4900000000002"/>
    <n v="886.34199999999964"/>
    <s v="Trailside Perch"/>
  </r>
  <r>
    <s v="P0086"/>
    <x v="0"/>
    <s v="P0086|Apr"/>
    <n v="1084.3905000000002"/>
    <n v="1972.4199999999998"/>
    <n v="-888.02949999999964"/>
    <s v="Lakeview Hollow"/>
  </r>
  <r>
    <s v="P0086"/>
    <x v="1"/>
    <s v="P0086|May"/>
    <n v="1446.0841"/>
    <n v="2323.23"/>
    <n v="-877.14589999999998"/>
    <s v="Lakeview Hollow"/>
  </r>
  <r>
    <s v="P0086"/>
    <x v="2"/>
    <s v="P0086|Jun"/>
    <n v="1587.384"/>
    <n v="2426.08"/>
    <n v="-838.69599999999991"/>
    <s v="Lakeview Hollow"/>
  </r>
  <r>
    <s v="P0086"/>
    <x v="3"/>
    <s v="P0086|Jul"/>
    <n v="2537.9250000000002"/>
    <n v="3359.32"/>
    <n v="-821.39499999999998"/>
    <s v="Lakeview Hollow"/>
  </r>
  <r>
    <s v="P0086"/>
    <x v="4"/>
    <s v="P0086|Aug"/>
    <n v="2075.0709000000002"/>
    <n v="3323.99"/>
    <n v="-1248.9190999999996"/>
    <s v="Lakeview Hollow"/>
  </r>
  <r>
    <s v="P0086"/>
    <x v="5"/>
    <s v="P0086|Sep"/>
    <n v="1327.8119999999999"/>
    <n v="2193.88"/>
    <n v="-866.06800000000021"/>
    <s v="Lakeview Hollow"/>
  </r>
  <r>
    <s v="P0086"/>
    <x v="6"/>
    <s v="P0086|Oct"/>
    <n v="1265.3052"/>
    <n v="2112.77"/>
    <n v="-847.46479999999997"/>
    <s v="Lakeview Hollow"/>
  </r>
  <r>
    <s v="P0086"/>
    <x v="7"/>
    <s v="P0086|Nov"/>
    <n v="1250.5224000000001"/>
    <n v="2034.1100000000001"/>
    <n v="-783.58760000000007"/>
    <s v="Lakeview Hollow"/>
  </r>
  <r>
    <s v="P0086"/>
    <x v="8"/>
    <s v="P0086|Dec"/>
    <n v="5380.8567999999996"/>
    <n v="2539.7000000000003"/>
    <n v="2841.1567999999993"/>
    <s v="Lakeview Hollow"/>
  </r>
  <r>
    <s v="P0086"/>
    <x v="9"/>
    <s v="P0086|Jan"/>
    <n v="4124.9016000000001"/>
    <n v="2437.9700000000003"/>
    <n v="1686.9315999999999"/>
    <s v="Lakeview Hollow"/>
  </r>
  <r>
    <s v="P0086"/>
    <x v="10"/>
    <s v="P0086|Feb"/>
    <n v="3376.8674999999998"/>
    <n v="2306.11"/>
    <n v="1070.7574999999997"/>
    <s v="Lakeview Hollow"/>
  </r>
  <r>
    <s v="P0086"/>
    <x v="11"/>
    <s v="P0086|Mar"/>
    <n v="3146.8223000000003"/>
    <n v="2308.23"/>
    <n v="838.59230000000025"/>
    <s v="Lakeview Hollow"/>
  </r>
  <r>
    <s v="P0087"/>
    <x v="0"/>
    <s v="P0087|Apr"/>
    <n v="1037.2484999999999"/>
    <n v="1996.1499999999999"/>
    <n v="-958.90149999999994"/>
    <s v="Whispering Refuge"/>
  </r>
  <r>
    <s v="P0087"/>
    <x v="1"/>
    <s v="P0087|May"/>
    <n v="1245.5753999999999"/>
    <n v="2313.6400000000003"/>
    <n v="-1068.0646000000004"/>
    <s v="Whispering Refuge"/>
  </r>
  <r>
    <s v="P0087"/>
    <x v="2"/>
    <s v="P0087|Jun"/>
    <n v="1555.2575999999999"/>
    <n v="2431.3200000000002"/>
    <n v="-876.06240000000025"/>
    <s v="Whispering Refuge"/>
  </r>
  <r>
    <s v="P0087"/>
    <x v="3"/>
    <s v="P0087|Jul"/>
    <n v="2246.7310000000002"/>
    <n v="3346.76"/>
    <n v="-1100.029"/>
    <s v="Whispering Refuge"/>
  </r>
  <r>
    <s v="P0087"/>
    <x v="4"/>
    <s v="P0087|Aug"/>
    <n v="1774.7103999999999"/>
    <n v="3158.87"/>
    <n v="-1384.1596"/>
    <s v="Whispering Refuge"/>
  </r>
  <r>
    <s v="P0087"/>
    <x v="5"/>
    <s v="P0087|Sep"/>
    <n v="1357.8432"/>
    <n v="2179.9899999999998"/>
    <n v="-822.14679999999976"/>
    <s v="Whispering Refuge"/>
  </r>
  <r>
    <s v="P0087"/>
    <x v="6"/>
    <s v="P0087|Oct"/>
    <n v="1197.5603999999998"/>
    <n v="2103.67"/>
    <n v="-906.10960000000023"/>
    <s v="Whispering Refuge"/>
  </r>
  <r>
    <s v="P0087"/>
    <x v="7"/>
    <s v="P0087|Nov"/>
    <n v="1189.9749999999999"/>
    <n v="2042.01"/>
    <n v="-852.03500000000008"/>
    <s v="Whispering Refuge"/>
  </r>
  <r>
    <s v="P0087"/>
    <x v="8"/>
    <s v="P0087|Dec"/>
    <n v="5542.0320000000002"/>
    <n v="2524.92"/>
    <n v="3017.1120000000001"/>
    <s v="Whispering Refuge"/>
  </r>
  <r>
    <s v="P0087"/>
    <x v="9"/>
    <s v="P0087|Jan"/>
    <n v="4304.8850999999995"/>
    <n v="2441.6400000000003"/>
    <n v="1863.2450999999992"/>
    <s v="Whispering Refuge"/>
  </r>
  <r>
    <s v="P0087"/>
    <x v="10"/>
    <s v="P0087|Feb"/>
    <n v="3320.3164999999999"/>
    <n v="2302.52"/>
    <n v="1017.7964999999999"/>
    <s v="Whispering Refuge"/>
  </r>
  <r>
    <s v="P0087"/>
    <x v="11"/>
    <s v="P0087|Mar"/>
    <n v="2671.1440000000002"/>
    <n v="2301.9900000000002"/>
    <n v="369.154"/>
    <s v="Whispering Refuge"/>
  </r>
  <r>
    <s v="P0088"/>
    <x v="0"/>
    <s v="P0088|Apr"/>
    <n v="1411.3144"/>
    <n v="2502.98"/>
    <n v="-1091.6656"/>
    <s v="Cedar Escape"/>
  </r>
  <r>
    <s v="P0088"/>
    <x v="1"/>
    <s v="P0088|May"/>
    <n v="1709.0559000000001"/>
    <n v="2917.04"/>
    <n v="-1207.9840999999999"/>
    <s v="Cedar Escape"/>
  </r>
  <r>
    <s v="P0088"/>
    <x v="2"/>
    <s v="P0088|Jun"/>
    <n v="1957.5408"/>
    <n v="3335.8900000000003"/>
    <n v="-1378.3492000000003"/>
    <s v="Cedar Escape"/>
  </r>
  <r>
    <s v="P0088"/>
    <x v="3"/>
    <s v="P0088|Jul"/>
    <n v="3257.4587999999999"/>
    <n v="4335.83"/>
    <n v="-1078.3712"/>
    <s v="Cedar Escape"/>
  </r>
  <r>
    <s v="P0088"/>
    <x v="4"/>
    <s v="P0088|Aug"/>
    <n v="2913.0311999999999"/>
    <n v="4177.8600000000006"/>
    <n v="-1264.8288000000007"/>
    <s v="Cedar Escape"/>
  </r>
  <r>
    <s v="P0088"/>
    <x v="5"/>
    <s v="P0088|Sep"/>
    <n v="1742.259"/>
    <n v="2754.79"/>
    <n v="-1012.5309999999999"/>
    <s v="Cedar Escape"/>
  </r>
  <r>
    <s v="P0088"/>
    <x v="6"/>
    <s v="P0088|Oct"/>
    <n v="1653.5816"/>
    <n v="2671.25"/>
    <n v="-1017.6684"/>
    <s v="Cedar Escape"/>
  </r>
  <r>
    <s v="P0088"/>
    <x v="7"/>
    <s v="P0088|Nov"/>
    <n v="1883.6672000000001"/>
    <n v="2723"/>
    <n v="-839.33279999999991"/>
    <s v="Cedar Escape"/>
  </r>
  <r>
    <s v="P0088"/>
    <x v="8"/>
    <s v="P0088|Dec"/>
    <n v="6497.2829999999994"/>
    <n v="3143.8700000000003"/>
    <n v="3353.4129999999991"/>
    <s v="Cedar Escape"/>
  </r>
  <r>
    <s v="P0088"/>
    <x v="9"/>
    <s v="P0088|Jan"/>
    <n v="5661.24"/>
    <n v="3159.6200000000003"/>
    <n v="2501.6199999999994"/>
    <s v="Cedar Escape"/>
  </r>
  <r>
    <s v="P0088"/>
    <x v="10"/>
    <s v="P0088|Feb"/>
    <n v="4559.5802999999996"/>
    <n v="3045.26"/>
    <n v="1514.3202999999994"/>
    <s v="Cedar Escape"/>
  </r>
  <r>
    <s v="P0088"/>
    <x v="11"/>
    <s v="P0088|Mar"/>
    <n v="4089.41"/>
    <n v="2882.78"/>
    <n v="1206.6299999999997"/>
    <s v="Cedar Escape"/>
  </r>
  <r>
    <s v="P0089"/>
    <x v="0"/>
    <s v="P0089|Apr"/>
    <n v="1603.0875000000001"/>
    <n v="3066.4599999999996"/>
    <n v="-1463.3724999999995"/>
    <s v="Alpine Escape"/>
  </r>
  <r>
    <s v="P0089"/>
    <x v="1"/>
    <s v="P0089|May"/>
    <n v="1925.952"/>
    <n v="3627.12"/>
    <n v="-1701.1679999999999"/>
    <s v="Alpine Escape"/>
  </r>
  <r>
    <s v="P0089"/>
    <x v="2"/>
    <s v="P0089|Jun"/>
    <n v="1986.4412"/>
    <n v="3814.8499999999995"/>
    <n v="-1828.4087999999995"/>
    <s v="Alpine Escape"/>
  </r>
  <r>
    <s v="P0089"/>
    <x v="3"/>
    <s v="P0089|Jul"/>
    <n v="2938.2246"/>
    <n v="5203.5399999999991"/>
    <n v="-2265.315399999999"/>
    <s v="Alpine Escape"/>
  </r>
  <r>
    <s v="P0089"/>
    <x v="4"/>
    <s v="P0089|Aug"/>
    <n v="2793.7431000000006"/>
    <n v="5043.33"/>
    <n v="-2249.5868999999993"/>
    <s v="Alpine Escape"/>
  </r>
  <r>
    <s v="P0089"/>
    <x v="5"/>
    <s v="P0089|Sep"/>
    <n v="1996.7231999999999"/>
    <n v="3437.34"/>
    <n v="-1440.6168000000002"/>
    <s v="Alpine Escape"/>
  </r>
  <r>
    <s v="P0089"/>
    <x v="6"/>
    <s v="P0089|Oct"/>
    <n v="1914.8939999999998"/>
    <n v="3290.08"/>
    <n v="-1375.1860000000001"/>
    <s v="Alpine Escape"/>
  </r>
  <r>
    <s v="P0089"/>
    <x v="7"/>
    <s v="P0089|Nov"/>
    <n v="2188.6474000000003"/>
    <n v="3165.92"/>
    <n v="-977.27259999999978"/>
    <s v="Alpine Escape"/>
  </r>
  <r>
    <s v="P0089"/>
    <x v="8"/>
    <s v="P0089|Dec"/>
    <n v="8483.2829999999994"/>
    <n v="3879.0699999999997"/>
    <n v="4604.2129999999997"/>
    <s v="Alpine Escape"/>
  </r>
  <r>
    <s v="P0089"/>
    <x v="9"/>
    <s v="P0089|Jan"/>
    <n v="6013.2179999999998"/>
    <n v="3733.33"/>
    <n v="2279.8879999999999"/>
    <s v="Alpine Escape"/>
  </r>
  <r>
    <s v="P0089"/>
    <x v="10"/>
    <s v="P0089|Feb"/>
    <n v="5099.0718000000006"/>
    <n v="3565.32"/>
    <n v="1533.7518000000005"/>
    <s v="Alpine Escape"/>
  </r>
  <r>
    <s v="P0089"/>
    <x v="11"/>
    <s v="P0089|Mar"/>
    <n v="4844.6989999999996"/>
    <n v="3553.1"/>
    <n v="1291.5989999999997"/>
    <s v="Alpine Escape"/>
  </r>
  <r>
    <s v="P0090"/>
    <x v="0"/>
    <s v="P0090|Apr"/>
    <n v="1372.2039999999997"/>
    <n v="2506.73"/>
    <n v="-1134.5260000000003"/>
    <s v="Trailside Haven"/>
  </r>
  <r>
    <s v="P0090"/>
    <x v="1"/>
    <s v="P0090|May"/>
    <n v="1729.6296"/>
    <n v="2921.21"/>
    <n v="-1191.5804000000001"/>
    <s v="Trailside Haven"/>
  </r>
  <r>
    <s v="P0090"/>
    <x v="2"/>
    <s v="P0090|Jun"/>
    <n v="1836.1743999999999"/>
    <n v="3056.05"/>
    <n v="-1219.8756000000003"/>
    <s v="Trailside Haven"/>
  </r>
  <r>
    <s v="P0090"/>
    <x v="3"/>
    <s v="P0090|Jul"/>
    <n v="2949.0279"/>
    <n v="4320.92"/>
    <n v="-1371.8921"/>
    <s v="Trailside Haven"/>
  </r>
  <r>
    <s v="P0090"/>
    <x v="4"/>
    <s v="P0090|Aug"/>
    <n v="2044.4139999999998"/>
    <n v="4048.05"/>
    <n v="-2003.6360000000004"/>
    <s v="Trailside Haven"/>
  </r>
  <r>
    <s v="P0090"/>
    <x v="5"/>
    <s v="P0090|Sep"/>
    <n v="1687.8032000000001"/>
    <n v="2748.52"/>
    <n v="-1060.7167999999999"/>
    <s v="Trailside Haven"/>
  </r>
  <r>
    <s v="P0090"/>
    <x v="6"/>
    <s v="P0090|Oct"/>
    <n v="1606.9246000000001"/>
    <n v="2655.98"/>
    <n v="-1049.0554"/>
    <s v="Trailside Haven"/>
  </r>
  <r>
    <s v="P0090"/>
    <x v="7"/>
    <s v="P0090|Nov"/>
    <n v="1591.8604999999998"/>
    <n v="2723.73"/>
    <n v="-1131.8695000000002"/>
    <s v="Trailside Haven"/>
  </r>
  <r>
    <s v="P0090"/>
    <x v="8"/>
    <s v="P0090|Dec"/>
    <n v="6089.5920000000006"/>
    <n v="3164.6400000000003"/>
    <n v="2924.9520000000002"/>
    <s v="Trailside Haven"/>
  </r>
  <r>
    <s v="P0090"/>
    <x v="9"/>
    <s v="P0090|Jan"/>
    <n v="5366.5151999999998"/>
    <n v="3166.7000000000003"/>
    <n v="2199.8151999999995"/>
    <s v="Trailside Haven"/>
  </r>
  <r>
    <s v="P0090"/>
    <x v="10"/>
    <s v="P0090|Feb"/>
    <n v="4574.1400000000003"/>
    <n v="3013.1400000000003"/>
    <n v="1561"/>
    <s v="Trailside Haven"/>
  </r>
  <r>
    <s v="P0090"/>
    <x v="11"/>
    <s v="P0090|Mar"/>
    <n v="3738.0566000000003"/>
    <n v="2897.51"/>
    <n v="840.54660000000013"/>
    <s v="Trailside Haven"/>
  </r>
  <r>
    <s v="P0091"/>
    <x v="0"/>
    <s v="P0091|Apr"/>
    <n v="1282.867"/>
    <n v="2489.1200000000003"/>
    <n v="-1206.2530000000004"/>
    <s v="Lakeview House"/>
  </r>
  <r>
    <s v="P0091"/>
    <x v="1"/>
    <s v="P0091|May"/>
    <n v="1335.2955000000002"/>
    <n v="3006.91"/>
    <n v="-1671.6144999999997"/>
    <s v="Lakeview House"/>
  </r>
  <r>
    <s v="P0091"/>
    <x v="2"/>
    <s v="P0091|Jun"/>
    <n v="1865.9728"/>
    <n v="3068.1400000000003"/>
    <n v="-1202.1672000000003"/>
    <s v="Lakeview House"/>
  </r>
  <r>
    <s v="P0091"/>
    <x v="3"/>
    <s v="P0091|Jul"/>
    <n v="2213.7760000000003"/>
    <n v="4173.3"/>
    <n v="-1959.5239999999999"/>
    <s v="Lakeview House"/>
  </r>
  <r>
    <s v="P0091"/>
    <x v="4"/>
    <s v="P0091|Aug"/>
    <n v="2300.6103999999996"/>
    <n v="4056.46"/>
    <n v="-1755.8496000000005"/>
    <s v="Lakeview House"/>
  </r>
  <r>
    <s v="P0091"/>
    <x v="5"/>
    <s v="P0091|Sep"/>
    <n v="1557.5710000000001"/>
    <n v="2774.86"/>
    <n v="-1217.289"/>
    <s v="Lakeview House"/>
  </r>
  <r>
    <s v="P0091"/>
    <x v="6"/>
    <s v="P0091|Oct"/>
    <n v="1423.6624999999999"/>
    <n v="2669.53"/>
    <n v="-1245.8675000000003"/>
    <s v="Lakeview House"/>
  </r>
  <r>
    <s v="P0091"/>
    <x v="7"/>
    <s v="P0091|Nov"/>
    <n v="1378.6544999999999"/>
    <n v="2585.46"/>
    <n v="-1206.8055000000002"/>
    <s v="Lakeview House"/>
  </r>
  <r>
    <s v="P0091"/>
    <x v="8"/>
    <s v="P0091|Dec"/>
    <n v="5276.6140000000005"/>
    <n v="3037.67"/>
    <n v="2238.9440000000004"/>
    <s v="Lakeview House"/>
  </r>
  <r>
    <s v="P0091"/>
    <x v="9"/>
    <s v="P0091|Jan"/>
    <n v="4673.7784000000001"/>
    <n v="3028.5"/>
    <n v="1645.2784000000001"/>
    <s v="Lakeview House"/>
  </r>
  <r>
    <s v="P0091"/>
    <x v="10"/>
    <s v="P0091|Feb"/>
    <n v="3752.2380000000003"/>
    <n v="2904.6900000000005"/>
    <n v="847.54799999999977"/>
    <s v="Lakeview House"/>
  </r>
  <r>
    <s v="P0091"/>
    <x v="11"/>
    <s v="P0091|Mar"/>
    <n v="3225.4196999999999"/>
    <n v="2750.3900000000003"/>
    <n v="475.02969999999959"/>
    <s v="Lakeview House"/>
  </r>
  <r>
    <s v="P0092"/>
    <x v="0"/>
    <s v="P0092|Apr"/>
    <n v="1617.8315"/>
    <n v="3086.1899999999996"/>
    <n v="-1468.3584999999996"/>
    <s v="Lakeview Retreat"/>
  </r>
  <r>
    <s v="P0092"/>
    <x v="1"/>
    <s v="P0092|May"/>
    <n v="2060.3357999999998"/>
    <n v="3607.04"/>
    <n v="-1546.7042000000001"/>
    <s v="Lakeview Retreat"/>
  </r>
  <r>
    <s v="P0092"/>
    <x v="2"/>
    <s v="P0092|Jun"/>
    <n v="2031.8178000000003"/>
    <n v="3789.1099999999997"/>
    <n v="-1757.2921999999994"/>
    <s v="Lakeview Retreat"/>
  </r>
  <r>
    <s v="P0092"/>
    <x v="3"/>
    <s v="P0092|Jul"/>
    <n v="2908.9112"/>
    <n v="5210.1099999999997"/>
    <n v="-2301.1987999999997"/>
    <s v="Lakeview Retreat"/>
  </r>
  <r>
    <s v="P0092"/>
    <x v="4"/>
    <s v="P0092|Aug"/>
    <n v="2897.9695999999999"/>
    <n v="5034.6499999999996"/>
    <n v="-2136.6803999999997"/>
    <s v="Lakeview Retreat"/>
  </r>
  <r>
    <s v="P0092"/>
    <x v="5"/>
    <s v="P0092|Sep"/>
    <n v="1797.4269999999999"/>
    <n v="3393.7"/>
    <n v="-1596.2729999999999"/>
    <s v="Lakeview Retreat"/>
  </r>
  <r>
    <s v="P0092"/>
    <x v="6"/>
    <s v="P0092|Oct"/>
    <n v="1819.252"/>
    <n v="3291.8999999999996"/>
    <n v="-1472.6479999999997"/>
    <s v="Lakeview Retreat"/>
  </r>
  <r>
    <s v="P0092"/>
    <x v="7"/>
    <s v="P0092|Nov"/>
    <n v="1666.38"/>
    <n v="3181.85"/>
    <n v="-1515.4699999999998"/>
    <s v="Lakeview Retreat"/>
  </r>
  <r>
    <s v="P0092"/>
    <x v="8"/>
    <s v="P0092|Dec"/>
    <n v="6073.8829999999998"/>
    <n v="3562.98"/>
    <n v="2510.9029999999998"/>
    <s v="Lakeview Retreat"/>
  </r>
  <r>
    <s v="P0092"/>
    <x v="9"/>
    <s v="P0092|Jan"/>
    <n v="5102.5249999999996"/>
    <n v="3539.33"/>
    <n v="1563.1949999999997"/>
    <s v="Lakeview Retreat"/>
  </r>
  <r>
    <s v="P0092"/>
    <x v="10"/>
    <s v="P0092|Feb"/>
    <n v="4557.6953999999996"/>
    <n v="3543.76"/>
    <n v="1013.9353999999994"/>
    <s v="Lakeview Retreat"/>
  </r>
  <r>
    <s v="P0092"/>
    <x v="11"/>
    <s v="P0092|Mar"/>
    <n v="4043.4704999999994"/>
    <n v="3374.11"/>
    <n v="669.36049999999932"/>
    <s v="Lakeview Retreat"/>
  </r>
  <r>
    <s v="P0093"/>
    <x v="0"/>
    <s v="P0093|Apr"/>
    <n v="605.69349999999997"/>
    <n v="1147.5899999999999"/>
    <n v="-541.89649999999995"/>
    <s v="Evergreen Hideaway"/>
  </r>
  <r>
    <s v="P0093"/>
    <x v="1"/>
    <s v="P0093|May"/>
    <n v="716.88460000000009"/>
    <n v="1282.9100000000001"/>
    <n v="-566.02539999999999"/>
    <s v="Evergreen Hideaway"/>
  </r>
  <r>
    <s v="P0093"/>
    <x v="2"/>
    <s v="P0093|Jun"/>
    <n v="923.24239999999998"/>
    <n v="1445.31"/>
    <n v="-522.06759999999997"/>
    <s v="Evergreen Hideaway"/>
  </r>
  <r>
    <s v="P0093"/>
    <x v="3"/>
    <s v="P0093|Jul"/>
    <n v="1320.5720000000001"/>
    <n v="1649.5700000000002"/>
    <n v="-328.99800000000005"/>
    <s v="Evergreen Hideaway"/>
  </r>
  <r>
    <s v="P0093"/>
    <x v="4"/>
    <s v="P0093|Aug"/>
    <n v="1067.1904000000002"/>
    <n v="1541.8799999999999"/>
    <n v="-474.6895999999997"/>
    <s v="Evergreen Hideaway"/>
  </r>
  <r>
    <s v="P0093"/>
    <x v="5"/>
    <s v="P0093|Sep"/>
    <n v="821.4020999999999"/>
    <n v="1218.0100000000002"/>
    <n v="-396.60790000000031"/>
    <s v="Evergreen Hideaway"/>
  </r>
  <r>
    <s v="P0093"/>
    <x v="6"/>
    <s v="P0093|Oct"/>
    <n v="706.29219999999998"/>
    <n v="1195.79"/>
    <n v="-489.49779999999998"/>
    <s v="Evergreen Hideaway"/>
  </r>
  <r>
    <s v="P0093"/>
    <x v="7"/>
    <s v="P0093|Nov"/>
    <n v="699.71559999999999"/>
    <n v="1211.2"/>
    <n v="-511.48440000000005"/>
    <s v="Evergreen Hideaway"/>
  </r>
  <r>
    <s v="P0093"/>
    <x v="8"/>
    <s v="P0093|Dec"/>
    <n v="2888.3969999999999"/>
    <n v="1494.88"/>
    <n v="1393.5169999999998"/>
    <s v="Evergreen Hideaway"/>
  </r>
  <r>
    <s v="P0093"/>
    <x v="9"/>
    <s v="P0093|Jan"/>
    <n v="2601.7638000000002"/>
    <n v="1454.1100000000001"/>
    <n v="1147.6538"/>
    <s v="Evergreen Hideaway"/>
  </r>
  <r>
    <s v="P0093"/>
    <x v="10"/>
    <s v="P0093|Feb"/>
    <n v="1802.9512"/>
    <n v="1368.8700000000003"/>
    <n v="434.08119999999963"/>
    <s v="Evergreen Hideaway"/>
  </r>
  <r>
    <s v="P0093"/>
    <x v="11"/>
    <s v="P0093|Mar"/>
    <n v="1654.8516"/>
    <n v="1365.8400000000001"/>
    <n v="289.01159999999982"/>
    <s v="Evergreen Hideaway"/>
  </r>
  <r>
    <s v="P0094"/>
    <x v="0"/>
    <s v="P0094|Apr"/>
    <n v="1157.8684000000001"/>
    <n v="2911.1499999999996"/>
    <n v="-1753.2815999999996"/>
    <s v="Frost Chalet"/>
  </r>
  <r>
    <s v="P0094"/>
    <x v="1"/>
    <s v="P0094|May"/>
    <n v="2012.6118000000001"/>
    <n v="3613.6299999999997"/>
    <n v="-1601.0181999999995"/>
    <s v="Frost Chalet"/>
  </r>
  <r>
    <s v="P0094"/>
    <x v="2"/>
    <s v="P0094|Jun"/>
    <n v="1887.5981999999999"/>
    <n v="3796.0699999999997"/>
    <n v="-1908.4717999999998"/>
    <s v="Frost Chalet"/>
  </r>
  <r>
    <s v="P0094"/>
    <x v="3"/>
    <s v="P0094|Jul"/>
    <n v="3164.4188999999997"/>
    <n v="5201.93"/>
    <n v="-2037.5111000000006"/>
    <s v="Frost Chalet"/>
  </r>
  <r>
    <s v="P0094"/>
    <x v="4"/>
    <s v="P0094|Aug"/>
    <n v="2948.2641000000003"/>
    <n v="5033.0499999999993"/>
    <n v="-2084.7858999999989"/>
    <s v="Frost Chalet"/>
  </r>
  <r>
    <s v="P0094"/>
    <x v="5"/>
    <s v="P0094|Sep"/>
    <n v="2046.6587999999999"/>
    <n v="3405.14"/>
    <n v="-1358.4811999999999"/>
    <s v="Frost Chalet"/>
  </r>
  <r>
    <s v="P0094"/>
    <x v="6"/>
    <s v="P0094|Oct"/>
    <n v="1895.6297999999999"/>
    <n v="3256.7999999999997"/>
    <n v="-1361.1701999999998"/>
    <s v="Frost Chalet"/>
  </r>
  <r>
    <s v="P0094"/>
    <x v="7"/>
    <s v="P0094|Nov"/>
    <n v="1813.7424000000001"/>
    <n v="3177.88"/>
    <n v="-1364.1376"/>
    <s v="Frost Chalet"/>
  </r>
  <r>
    <s v="P0094"/>
    <x v="8"/>
    <s v="P0094|Dec"/>
    <n v="7661.6457"/>
    <n v="3718.5"/>
    <n v="3943.1457"/>
    <s v="Frost Chalet"/>
  </r>
  <r>
    <s v="P0094"/>
    <x v="9"/>
    <s v="P0094|Jan"/>
    <n v="5542.9438"/>
    <n v="3565.3500000000004"/>
    <n v="1977.5937999999996"/>
    <s v="Frost Chalet"/>
  </r>
  <r>
    <s v="P0094"/>
    <x v="10"/>
    <s v="P0094|Feb"/>
    <n v="4733.8279999999995"/>
    <n v="3548.95"/>
    <n v="1184.8779999999997"/>
    <s v="Frost Chalet"/>
  </r>
  <r>
    <s v="P0094"/>
    <x v="11"/>
    <s v="P0094|Mar"/>
    <n v="3767.7770999999998"/>
    <n v="3392.26"/>
    <n v="375.51709999999957"/>
    <s v="Frost Chalet"/>
  </r>
  <r>
    <s v="P0095"/>
    <x v="0"/>
    <s v="P0095|Apr"/>
    <n v="885.14699999999993"/>
    <n v="1553.91"/>
    <n v="-668.76300000000015"/>
    <s v="Forest Point"/>
  </r>
  <r>
    <s v="P0095"/>
    <x v="1"/>
    <s v="P0095|May"/>
    <n v="965.10410000000013"/>
    <n v="1760.2"/>
    <n v="-795.09589999999992"/>
    <s v="Forest Point"/>
  </r>
  <r>
    <s v="P0095"/>
    <x v="2"/>
    <s v="P0095|Jun"/>
    <n v="1063.1807999999999"/>
    <n v="1826.5700000000002"/>
    <n v="-763.3892000000003"/>
    <s v="Forest Point"/>
  </r>
  <r>
    <s v="P0095"/>
    <x v="3"/>
    <s v="P0095|Jul"/>
    <n v="1738.8841"/>
    <n v="2478.38"/>
    <n v="-739.49590000000012"/>
    <s v="Forest Point"/>
  </r>
  <r>
    <s v="P0095"/>
    <x v="4"/>
    <s v="P0095|Aug"/>
    <n v="1417.3"/>
    <n v="2411.38"/>
    <n v="-994.08000000000015"/>
    <s v="Forest Point"/>
  </r>
  <r>
    <s v="P0095"/>
    <x v="5"/>
    <s v="P0095|Sep"/>
    <n v="1033.0719999999999"/>
    <n v="1686.6200000000001"/>
    <n v="-653.54800000000023"/>
    <s v="Forest Point"/>
  </r>
  <r>
    <s v="P0095"/>
    <x v="6"/>
    <s v="P0095|Oct"/>
    <n v="999.12200000000007"/>
    <n v="1624.04"/>
    <n v="-624.91799999999989"/>
    <s v="Forest Point"/>
  </r>
  <r>
    <s v="P0095"/>
    <x v="7"/>
    <s v="P0095|Nov"/>
    <n v="1109.2764999999997"/>
    <n v="1711.38"/>
    <n v="-602.10350000000039"/>
    <s v="Forest Point"/>
  </r>
  <r>
    <s v="P0095"/>
    <x v="8"/>
    <s v="P0095|Dec"/>
    <n v="3887.6804999999999"/>
    <n v="2018.6899999999998"/>
    <n v="1868.9905000000001"/>
    <s v="Forest Point"/>
  </r>
  <r>
    <s v="P0095"/>
    <x v="9"/>
    <s v="P0095|Jan"/>
    <n v="3372.0285000000003"/>
    <n v="2014.24"/>
    <n v="1357.7885000000003"/>
    <s v="Forest Point"/>
  </r>
  <r>
    <s v="P0095"/>
    <x v="10"/>
    <s v="P0095|Feb"/>
    <n v="2316.5204000000003"/>
    <n v="1831.8799999999999"/>
    <n v="484.64040000000045"/>
    <s v="Forest Point"/>
  </r>
  <r>
    <s v="P0095"/>
    <x v="11"/>
    <s v="P0095|Mar"/>
    <n v="2337.9767999999999"/>
    <n v="1802.52"/>
    <n v="535.45679999999993"/>
    <s v="Forest Point"/>
  </r>
  <r>
    <s v="P0096"/>
    <x v="0"/>
    <s v="P0096|Apr"/>
    <n v="1142.9687999999999"/>
    <n v="1992.2699999999998"/>
    <n v="-849.30119999999988"/>
    <s v="Pine Cabin"/>
  </r>
  <r>
    <s v="P0096"/>
    <x v="1"/>
    <s v="P0096|May"/>
    <n v="1272.4638"/>
    <n v="2306.7200000000003"/>
    <n v="-1034.2562000000003"/>
    <s v="Pine Cabin"/>
  </r>
  <r>
    <s v="P0096"/>
    <x v="2"/>
    <s v="P0096|Jun"/>
    <n v="1531.9775999999999"/>
    <n v="2431.8200000000002"/>
    <n v="-899.84240000000023"/>
    <s v="Pine Cabin"/>
  </r>
  <r>
    <s v="P0096"/>
    <x v="3"/>
    <s v="P0096|Jul"/>
    <n v="2342.0043999999998"/>
    <n v="3366.09"/>
    <n v="-1024.0856000000003"/>
    <s v="Pine Cabin"/>
  </r>
  <r>
    <s v="P0096"/>
    <x v="4"/>
    <s v="P0096|Aug"/>
    <n v="1994.1438000000001"/>
    <n v="3158.07"/>
    <n v="-1163.9262000000001"/>
    <s v="Pine Cabin"/>
  </r>
  <r>
    <s v="P0096"/>
    <x v="5"/>
    <s v="P0096|Sep"/>
    <n v="1540.1256000000001"/>
    <n v="2181.9299999999998"/>
    <n v="-641.80439999999976"/>
    <s v="Pine Cabin"/>
  </r>
  <r>
    <s v="P0096"/>
    <x v="6"/>
    <s v="P0096|Oct"/>
    <n v="1172.7089999999998"/>
    <n v="2138.7800000000002"/>
    <n v="-966.07100000000037"/>
    <s v="Pine Cabin"/>
  </r>
  <r>
    <s v="P0096"/>
    <x v="7"/>
    <s v="P0096|Nov"/>
    <n v="1270.8924000000002"/>
    <n v="2060.09"/>
    <n v="-789.19759999999997"/>
    <s v="Pine Cabin"/>
  </r>
  <r>
    <s v="P0096"/>
    <x v="8"/>
    <s v="P0096|Dec"/>
    <n v="4987.9679999999998"/>
    <n v="2532.4900000000002"/>
    <n v="2455.4779999999996"/>
    <s v="Pine Cabin"/>
  </r>
  <r>
    <s v="P0096"/>
    <x v="9"/>
    <s v="P0096|Jan"/>
    <n v="4176.5153"/>
    <n v="2446.61"/>
    <n v="1729.9052999999999"/>
    <s v="Pine Cabin"/>
  </r>
  <r>
    <s v="P0096"/>
    <x v="10"/>
    <s v="P0096|Feb"/>
    <n v="2872.4965999999999"/>
    <n v="2320.5700000000002"/>
    <n v="551.92659999999978"/>
    <s v="Pine Cabin"/>
  </r>
  <r>
    <s v="P0096"/>
    <x v="11"/>
    <s v="P0096|Mar"/>
    <n v="3233.0844000000002"/>
    <n v="2309.2600000000002"/>
    <n v="923.82439999999997"/>
    <s v="Pine Cabin"/>
  </r>
  <r>
    <s v="P0097"/>
    <x v="0"/>
    <s v="P0097|Apr"/>
    <n v="3035.2107999999998"/>
    <n v="2493.36"/>
    <n v="541.85079999999971"/>
    <s v="Juniper Escape"/>
  </r>
  <r>
    <s v="P0097"/>
    <x v="1"/>
    <s v="P0097|May"/>
    <n v="3668.0776000000001"/>
    <n v="2947.8"/>
    <n v="720.27759999999989"/>
    <s v="Juniper Escape"/>
  </r>
  <r>
    <s v="P0097"/>
    <x v="2"/>
    <s v="P0097|Jun"/>
    <n v="4115.441600000001"/>
    <n v="3083.32"/>
    <n v="1032.1216000000009"/>
    <s v="Juniper Escape"/>
  </r>
  <r>
    <s v="P0097"/>
    <x v="3"/>
    <s v="P0097|Jul"/>
    <n v="5971.6255000000001"/>
    <n v="4330.9400000000005"/>
    <n v="1640.6854999999996"/>
    <s v="Juniper Escape"/>
  </r>
  <r>
    <s v="P0097"/>
    <x v="4"/>
    <s v="P0097|Aug"/>
    <n v="5361.4470000000001"/>
    <n v="4186.7299999999996"/>
    <n v="1174.7170000000006"/>
    <s v="Juniper Escape"/>
  </r>
  <r>
    <s v="P0097"/>
    <x v="5"/>
    <s v="P0097|Sep"/>
    <n v="3351.1495"/>
    <n v="2759.56"/>
    <n v="591.58950000000004"/>
    <s v="Juniper Escape"/>
  </r>
  <r>
    <s v="P0097"/>
    <x v="6"/>
    <s v="P0097|Oct"/>
    <n v="3020.7772"/>
    <n v="2643.6200000000003"/>
    <n v="377.15719999999965"/>
    <s v="Juniper Escape"/>
  </r>
  <r>
    <s v="P0097"/>
    <x v="7"/>
    <s v="P0097|Nov"/>
    <n v="3467.6383999999998"/>
    <n v="2707.16"/>
    <n v="760.47839999999997"/>
    <s v="Juniper Escape"/>
  </r>
  <r>
    <s v="P0097"/>
    <x v="8"/>
    <s v="P0097|Dec"/>
    <n v="12327.8948"/>
    <n v="3142.8"/>
    <n v="9185.0947999999989"/>
    <s v="Juniper Escape"/>
  </r>
  <r>
    <s v="P0097"/>
    <x v="9"/>
    <s v="P0097|Jan"/>
    <n v="9849.9699999999993"/>
    <n v="3037.4300000000003"/>
    <n v="6812.5399999999991"/>
    <s v="Juniper Escape"/>
  </r>
  <r>
    <s v="P0097"/>
    <x v="10"/>
    <s v="P0097|Feb"/>
    <n v="8854.5349999999999"/>
    <n v="2899.88"/>
    <n v="5954.6549999999997"/>
    <s v="Juniper Escape"/>
  </r>
  <r>
    <s v="P0097"/>
    <x v="11"/>
    <s v="P0097|Mar"/>
    <n v="7999.9746999999988"/>
    <n v="2889.4100000000003"/>
    <n v="5110.564699999999"/>
    <s v="Juniper Escape"/>
  </r>
  <r>
    <s v="P0098"/>
    <x v="0"/>
    <s v="P0098|Apr"/>
    <n v="1340.2425000000001"/>
    <n v="2472.6400000000003"/>
    <n v="-1132.3975000000003"/>
    <s v="Highland Refuge"/>
  </r>
  <r>
    <s v="P0098"/>
    <x v="1"/>
    <s v="P0098|May"/>
    <n v="1939.1011000000001"/>
    <n v="2928.67"/>
    <n v="-989.56889999999999"/>
    <s v="Highland Refuge"/>
  </r>
  <r>
    <s v="P0098"/>
    <x v="2"/>
    <s v="P0098|Jun"/>
    <n v="2146.8848000000003"/>
    <n v="3057.4400000000005"/>
    <n v="-910.55520000000024"/>
    <s v="Highland Refuge"/>
  </r>
  <r>
    <s v="P0098"/>
    <x v="3"/>
    <s v="P0098|Jul"/>
    <n v="3025.9279000000001"/>
    <n v="4178.0300000000007"/>
    <n v="-1152.1021000000005"/>
    <s v="Highland Refuge"/>
  </r>
  <r>
    <s v="P0098"/>
    <x v="4"/>
    <s v="P0098|Aug"/>
    <n v="3121.62"/>
    <n v="4193.47"/>
    <n v="-1071.8500000000004"/>
    <s v="Highland Refuge"/>
  </r>
  <r>
    <s v="P0098"/>
    <x v="5"/>
    <s v="P0098|Sep"/>
    <n v="1652.2624000000001"/>
    <n v="2770.79"/>
    <n v="-1118.5275999999999"/>
    <s v="Highland Refuge"/>
  </r>
  <r>
    <s v="P0098"/>
    <x v="6"/>
    <s v="P0098|Oct"/>
    <n v="1645.1619999999998"/>
    <n v="2691.31"/>
    <n v="-1046.1480000000001"/>
    <s v="Highland Refuge"/>
  </r>
  <r>
    <s v="P0098"/>
    <x v="7"/>
    <s v="P0098|Nov"/>
    <n v="1669.4896000000001"/>
    <n v="2589.1800000000003"/>
    <n v="-919.69040000000018"/>
    <s v="Highland Refuge"/>
  </r>
  <r>
    <s v="P0098"/>
    <x v="8"/>
    <s v="P0098|Dec"/>
    <n v="6505.5765000000001"/>
    <n v="3172.78"/>
    <n v="3332.7964999999999"/>
    <s v="Highland Refuge"/>
  </r>
  <r>
    <s v="P0098"/>
    <x v="9"/>
    <s v="P0098|Jan"/>
    <n v="6060.8007999999991"/>
    <n v="3040.08"/>
    <n v="3020.7207999999991"/>
    <s v="Highland Refuge"/>
  </r>
  <r>
    <s v="P0098"/>
    <x v="10"/>
    <s v="P0098|Feb"/>
    <n v="4760.2636000000002"/>
    <n v="3018.3700000000003"/>
    <n v="1741.8935999999999"/>
    <s v="Highland Refuge"/>
  </r>
  <r>
    <s v="P0098"/>
    <x v="11"/>
    <s v="P0098|Mar"/>
    <n v="4598.4272000000001"/>
    <n v="2896.4100000000003"/>
    <n v="1702.0171999999998"/>
    <s v="Highland Refuge"/>
  </r>
  <r>
    <s v="P0099"/>
    <x v="0"/>
    <s v="P0099|Apr"/>
    <n v="850.42099999999994"/>
    <n v="1552.06"/>
    <n v="-701.63900000000001"/>
    <s v="Timber Cottage"/>
  </r>
  <r>
    <s v="P0099"/>
    <x v="1"/>
    <s v="P0099|May"/>
    <n v="933.80219999999997"/>
    <n v="1984.1200000000001"/>
    <n v="-1050.3178000000003"/>
    <s v="Timber Cottage"/>
  </r>
  <r>
    <s v="P0099"/>
    <x v="2"/>
    <s v="P0099|Jun"/>
    <n v="942.93960000000004"/>
    <n v="1833.3300000000002"/>
    <n v="-890.39040000000011"/>
    <s v="Timber Cottage"/>
  </r>
  <r>
    <s v="P0099"/>
    <x v="3"/>
    <s v="P0099|Jul"/>
    <n v="1399.4992"/>
    <n v="2391.6800000000003"/>
    <n v="-992.18080000000032"/>
    <s v="Timber Cottage"/>
  </r>
  <r>
    <s v="P0099"/>
    <x v="4"/>
    <s v="P0099|Aug"/>
    <n v="1357.9056"/>
    <n v="2561.0700000000002"/>
    <n v="-1203.1644000000001"/>
    <s v="Timber Cottage"/>
  </r>
  <r>
    <s v="P0099"/>
    <x v="5"/>
    <s v="P0099|Sep"/>
    <n v="947.47919999999999"/>
    <n v="1690.41"/>
    <n v="-742.93080000000009"/>
    <s v="Timber Cottage"/>
  </r>
  <r>
    <s v="P0099"/>
    <x v="6"/>
    <s v="P0099|Oct"/>
    <n v="838.10199999999986"/>
    <n v="1629.13"/>
    <n v="-791.02800000000025"/>
    <s v="Timber Cottage"/>
  </r>
  <r>
    <s v="P0099"/>
    <x v="7"/>
    <s v="P0099|Nov"/>
    <n v="1054.9746"/>
    <n v="1614.15"/>
    <n v="-559.17540000000008"/>
    <s v="Timber Cottage"/>
  </r>
  <r>
    <s v="P0099"/>
    <x v="8"/>
    <s v="P0099|Dec"/>
    <n v="3710.7233999999999"/>
    <n v="2011.1499999999999"/>
    <n v="1699.5734"/>
    <s v="Timber Cottage"/>
  </r>
  <r>
    <s v="P0099"/>
    <x v="9"/>
    <s v="P0099|Jan"/>
    <n v="2648.0373"/>
    <n v="2101.4299999999998"/>
    <n v="546.60730000000012"/>
    <s v="Timber Cottage"/>
  </r>
  <r>
    <s v="P0099"/>
    <x v="10"/>
    <s v="P0099|Feb"/>
    <n v="2432.2219999999998"/>
    <n v="1808.68"/>
    <n v="623.54199999999969"/>
    <s v="Timber Cottage"/>
  </r>
  <r>
    <s v="P0099"/>
    <x v="11"/>
    <s v="P0099|Mar"/>
    <n v="1663.7382"/>
    <n v="1737.4099999999999"/>
    <n v="-73.671799999999848"/>
    <s v="Timber Cottage"/>
  </r>
  <r>
    <s v="P0100"/>
    <x v="0"/>
    <s v="P0100|Apr"/>
    <n v="1116.0803999999998"/>
    <n v="2006.1699999999998"/>
    <n v="-890.08960000000002"/>
    <s v="Forest Hollow"/>
  </r>
  <r>
    <s v="P0100"/>
    <x v="1"/>
    <s v="P0100|May"/>
    <n v="1386.8074000000001"/>
    <n v="2311.81"/>
    <n v="-925.0025999999998"/>
    <s v="Forest Hollow"/>
  </r>
  <r>
    <s v="P0100"/>
    <x v="2"/>
    <s v="P0100|Jun"/>
    <n v="1314.4259999999999"/>
    <n v="2404.94"/>
    <n v="-1090.5140000000001"/>
    <s v="Forest Hollow"/>
  </r>
  <r>
    <s v="P0100"/>
    <x v="3"/>
    <s v="P0100|Jul"/>
    <n v="1836.9165"/>
    <n v="3271.13"/>
    <n v="-1434.2135000000001"/>
    <s v="Forest Hollow"/>
  </r>
  <r>
    <s v="P0100"/>
    <x v="4"/>
    <s v="P0100|Aug"/>
    <n v="2021.1089999999999"/>
    <n v="3262.88"/>
    <n v="-1241.7710000000002"/>
    <s v="Forest Hollow"/>
  </r>
  <r>
    <s v="P0100"/>
    <x v="5"/>
    <s v="P0100|Sep"/>
    <n v="1425.6462000000001"/>
    <n v="2194.09"/>
    <n v="-768.44380000000001"/>
    <s v="Forest Hollow"/>
  </r>
  <r>
    <s v="P0100"/>
    <x v="6"/>
    <s v="P0100|Oct"/>
    <n v="1277.4689999999998"/>
    <n v="2125.33"/>
    <n v="-847.8610000000001"/>
    <s v="Forest Hollow"/>
  </r>
  <r>
    <s v="P0100"/>
    <x v="7"/>
    <s v="P0100|Nov"/>
    <n v="1287.3047999999999"/>
    <n v="2043.88"/>
    <n v="-756.57520000000022"/>
    <s v="Forest Hollow"/>
  </r>
  <r>
    <s v="P0100"/>
    <x v="8"/>
    <s v="P0100|Dec"/>
    <n v="4913.8405999999995"/>
    <n v="2538.29"/>
    <n v="2375.5505999999996"/>
    <s v="Forest Hollow"/>
  </r>
  <r>
    <s v="P0100"/>
    <x v="9"/>
    <s v="P0100|Jan"/>
    <n v="4417.9580000000005"/>
    <n v="2426.21"/>
    <n v="1991.7480000000005"/>
    <s v="Forest Hollow"/>
  </r>
  <r>
    <s v="P0100"/>
    <x v="10"/>
    <s v="P0100|Feb"/>
    <n v="3034.3605000000002"/>
    <n v="2324.1800000000003"/>
    <n v="710.18049999999994"/>
    <s v="Forest Hollow"/>
  </r>
  <r>
    <s v="P0100"/>
    <x v="11"/>
    <s v="P0100|Mar"/>
    <n v="2912.1889999999999"/>
    <n v="2305.1800000000003"/>
    <n v="607.00899999999956"/>
    <s v="Forest Hollow"/>
  </r>
  <r>
    <s v="P0101"/>
    <x v="0"/>
    <s v="P0101|Apr"/>
    <n v="708.91120000000001"/>
    <n v="1147.54"/>
    <n v="-438.62879999999996"/>
    <s v="Lakeview Chalet"/>
  </r>
  <r>
    <s v="P0101"/>
    <x v="1"/>
    <s v="P0101|May"/>
    <n v="768.21699999999987"/>
    <n v="1279.77"/>
    <n v="-511.55300000000011"/>
    <s v="Lakeview Chalet"/>
  </r>
  <r>
    <s v="P0101"/>
    <x v="2"/>
    <s v="P0101|Jun"/>
    <n v="958.47280000000001"/>
    <n v="1286.8900000000001"/>
    <n v="-328.41720000000009"/>
    <s v="Lakeview Chalet"/>
  </r>
  <r>
    <s v="P0101"/>
    <x v="3"/>
    <s v="P0101|Jul"/>
    <n v="1324.355"/>
    <n v="1646.4699999999998"/>
    <n v="-322.11499999999978"/>
    <s v="Lakeview Chalet"/>
  </r>
  <r>
    <s v="P0101"/>
    <x v="4"/>
    <s v="P0101|Aug"/>
    <n v="1185.1326999999999"/>
    <n v="1538.32"/>
    <n v="-353.18730000000005"/>
    <s v="Lakeview Chalet"/>
  </r>
  <r>
    <s v="P0101"/>
    <x v="5"/>
    <s v="P0101|Sep"/>
    <n v="883.39480000000003"/>
    <n v="1216.8200000000002"/>
    <n v="-333.42520000000013"/>
    <s v="Lakeview Chalet"/>
  </r>
  <r>
    <s v="P0101"/>
    <x v="6"/>
    <s v="P0101|Oct"/>
    <n v="708.38739999999996"/>
    <n v="1358.53"/>
    <n v="-650.14260000000002"/>
    <s v="Lakeview Chalet"/>
  </r>
  <r>
    <s v="P0101"/>
    <x v="7"/>
    <s v="P0101|Nov"/>
    <n v="787.3066"/>
    <n v="1192.6899999999998"/>
    <n v="-405.38339999999982"/>
    <s v="Lakeview Chalet"/>
  </r>
  <r>
    <s v="P0101"/>
    <x v="8"/>
    <s v="P0101|Dec"/>
    <n v="3049.902"/>
    <n v="1497.0700000000002"/>
    <n v="1552.8319999999999"/>
    <s v="Lakeview Chalet"/>
  </r>
  <r>
    <s v="P0101"/>
    <x v="9"/>
    <s v="P0101|Jan"/>
    <n v="2275.9407999999999"/>
    <n v="1438.56"/>
    <n v="837.38079999999991"/>
    <s v="Lakeview Chalet"/>
  </r>
  <r>
    <s v="P0101"/>
    <x v="10"/>
    <s v="P0101|Feb"/>
    <n v="1968.4429000000002"/>
    <n v="1364.5500000000002"/>
    <n v="603.89290000000005"/>
    <s v="Lakeview Chalet"/>
  </r>
  <r>
    <s v="P0101"/>
    <x v="11"/>
    <s v="P0101|Mar"/>
    <n v="1559.2289999999998"/>
    <n v="1346.7000000000003"/>
    <n v="212.52899999999954"/>
    <s v="Lakeview Chalet"/>
  </r>
  <r>
    <s v="P0102"/>
    <x v="0"/>
    <s v="P0102|Apr"/>
    <n v="894.11950000000002"/>
    <n v="1543.79"/>
    <n v="-649.67049999999995"/>
    <s v="Juniper Hollow"/>
  </r>
  <r>
    <s v="P0102"/>
    <x v="1"/>
    <s v="P0102|May"/>
    <n v="1122.4963"/>
    <n v="1776.43"/>
    <n v="-653.93370000000004"/>
    <s v="Juniper Hollow"/>
  </r>
  <r>
    <s v="P0102"/>
    <x v="2"/>
    <s v="P0102|Jun"/>
    <n v="1118.3543999999999"/>
    <n v="1824.9"/>
    <n v="-706.54560000000015"/>
    <s v="Juniper Hollow"/>
  </r>
  <r>
    <s v="P0102"/>
    <x v="3"/>
    <s v="P0102|Jul"/>
    <n v="1798.51"/>
    <n v="2474.3199999999997"/>
    <n v="-675.80999999999972"/>
    <s v="Juniper Hollow"/>
  </r>
  <r>
    <s v="P0102"/>
    <x v="4"/>
    <s v="P0102|Aug"/>
    <n v="1802.972"/>
    <n v="2425.9"/>
    <n v="-622.92800000000011"/>
    <s v="Juniper Hollow"/>
  </r>
  <r>
    <s v="P0102"/>
    <x v="5"/>
    <s v="P0102|Sep"/>
    <n v="1146.8045000000002"/>
    <n v="1672.81"/>
    <n v="-526.00549999999976"/>
    <s v="Juniper Hollow"/>
  </r>
  <r>
    <s v="P0102"/>
    <x v="6"/>
    <s v="P0102|Oct"/>
    <n v="982.28279999999995"/>
    <n v="1632.6999999999998"/>
    <n v="-650.41719999999987"/>
    <s v="Juniper Hollow"/>
  </r>
  <r>
    <s v="P0102"/>
    <x v="7"/>
    <s v="P0102|Nov"/>
    <n v="991.24559999999997"/>
    <n v="1616.5200000000002"/>
    <n v="-625.27440000000024"/>
    <s v="Juniper Hollow"/>
  </r>
  <r>
    <s v="P0102"/>
    <x v="8"/>
    <s v="P0102|Dec"/>
    <n v="4475.5004999999992"/>
    <n v="1990.85"/>
    <n v="2484.6504999999993"/>
    <s v="Juniper Hollow"/>
  </r>
  <r>
    <s v="P0102"/>
    <x v="9"/>
    <s v="P0102|Jan"/>
    <n v="3207.2436000000002"/>
    <n v="1902.6899999999998"/>
    <n v="1304.5536000000004"/>
    <s v="Juniper Hollow"/>
  </r>
  <r>
    <s v="P0102"/>
    <x v="10"/>
    <s v="P0102|Feb"/>
    <n v="2731.4670000000006"/>
    <n v="1831.11"/>
    <n v="900.35700000000065"/>
    <s v="Juniper Hollow"/>
  </r>
  <r>
    <s v="P0102"/>
    <x v="11"/>
    <s v="P0102|Mar"/>
    <n v="2454.3767999999995"/>
    <n v="1812.62"/>
    <n v="641.75679999999966"/>
    <s v="Juniper Hollow"/>
  </r>
  <r>
    <s v="P0103"/>
    <x v="0"/>
    <s v="P0103|Apr"/>
    <n v="1481.62"/>
    <n v="2488.7200000000003"/>
    <n v="-1007.1000000000004"/>
    <s v="Trailside Hollow"/>
  </r>
  <r>
    <s v="P0103"/>
    <x v="1"/>
    <s v="P0103|May"/>
    <n v="1754.6847"/>
    <n v="2936.84"/>
    <n v="-1182.1553000000001"/>
    <s v="Trailside Hollow"/>
  </r>
  <r>
    <s v="P0103"/>
    <x v="2"/>
    <s v="P0103|Jun"/>
    <n v="2241.8865999999998"/>
    <n v="3072.8500000000004"/>
    <n v="-830.96340000000055"/>
    <s v="Trailside Hollow"/>
  </r>
  <r>
    <s v="P0103"/>
    <x v="3"/>
    <s v="P0103|Jul"/>
    <n v="2782.4110000000001"/>
    <n v="4351.12"/>
    <n v="-1568.7089999999998"/>
    <s v="Trailside Hollow"/>
  </r>
  <r>
    <s v="P0103"/>
    <x v="4"/>
    <s v="P0103|Aug"/>
    <n v="2191.3398999999999"/>
    <n v="4048.4"/>
    <n v="-1857.0601000000001"/>
    <s v="Trailside Hollow"/>
  </r>
  <r>
    <s v="P0103"/>
    <x v="5"/>
    <s v="P0103|Sep"/>
    <n v="1827.3376999999998"/>
    <n v="2873.9"/>
    <n v="-1046.5623000000003"/>
    <s v="Trailside Hollow"/>
  </r>
  <r>
    <s v="P0103"/>
    <x v="6"/>
    <s v="P0103|Oct"/>
    <n v="1551.8674000000001"/>
    <n v="2682.61"/>
    <n v="-1130.7426"/>
    <s v="Trailside Hollow"/>
  </r>
  <r>
    <s v="P0103"/>
    <x v="7"/>
    <s v="P0103|Nov"/>
    <n v="2048.5963000000002"/>
    <n v="2699.9700000000003"/>
    <n v="-651.3737000000001"/>
    <s v="Trailside Hollow"/>
  </r>
  <r>
    <s v="P0103"/>
    <x v="8"/>
    <s v="P0103|Dec"/>
    <n v="6428.7524999999996"/>
    <n v="3151.86"/>
    <n v="3276.8924999999995"/>
    <s v="Trailside Hollow"/>
  </r>
  <r>
    <s v="P0103"/>
    <x v="9"/>
    <s v="P0103|Jan"/>
    <n v="5843.1732000000002"/>
    <n v="3162.4300000000003"/>
    <n v="2680.7431999999999"/>
    <s v="Trailside Hollow"/>
  </r>
  <r>
    <s v="P0103"/>
    <x v="10"/>
    <s v="P0103|Feb"/>
    <n v="4697.5240000000003"/>
    <n v="3050.4700000000003"/>
    <n v="1647.0540000000001"/>
    <s v="Trailside Hollow"/>
  </r>
  <r>
    <s v="P0103"/>
    <x v="11"/>
    <s v="P0103|Mar"/>
    <n v="3956.6849000000002"/>
    <n v="2885.75"/>
    <n v="1070.9349000000002"/>
    <s v="Trailside Hollow"/>
  </r>
  <r>
    <s v="P0104"/>
    <x v="0"/>
    <s v="P0104|Apr"/>
    <n v="1217.9304"/>
    <n v="1987.35"/>
    <n v="-769.41959999999995"/>
    <s v="Boulder Getaway"/>
  </r>
  <r>
    <s v="P0104"/>
    <x v="1"/>
    <s v="P0104|May"/>
    <n v="1211.8194000000001"/>
    <n v="2310.29"/>
    <n v="-1098.4705999999999"/>
    <s v="Boulder Getaway"/>
  </r>
  <r>
    <s v="P0104"/>
    <x v="2"/>
    <s v="P0104|Jun"/>
    <n v="1598.7136"/>
    <n v="2398.3000000000002"/>
    <n v="-799.58640000000014"/>
    <s v="Boulder Getaway"/>
  </r>
  <r>
    <s v="P0104"/>
    <x v="3"/>
    <s v="P0104|Jul"/>
    <n v="2082.9278999999997"/>
    <n v="3255.55"/>
    <n v="-1172.6221000000005"/>
    <s v="Boulder Getaway"/>
  </r>
  <r>
    <s v="P0104"/>
    <x v="4"/>
    <s v="P0104|Aug"/>
    <n v="1649.2311999999999"/>
    <n v="3141.71"/>
    <n v="-1492.4788000000001"/>
    <s v="Boulder Getaway"/>
  </r>
  <r>
    <s v="P0104"/>
    <x v="5"/>
    <s v="P0104|Sep"/>
    <n v="1275.2574"/>
    <n v="2187.25"/>
    <n v="-911.99260000000004"/>
    <s v="Boulder Getaway"/>
  </r>
  <r>
    <s v="P0104"/>
    <x v="6"/>
    <s v="P0104|Oct"/>
    <n v="1099.28"/>
    <n v="2113.38"/>
    <n v="-1014.1000000000001"/>
    <s v="Boulder Getaway"/>
  </r>
  <r>
    <s v="P0104"/>
    <x v="7"/>
    <s v="P0104|Nov"/>
    <n v="1304.5902000000001"/>
    <n v="2050.27"/>
    <n v="-745.67979999999989"/>
    <s v="Boulder Getaway"/>
  </r>
  <r>
    <s v="P0104"/>
    <x v="8"/>
    <s v="P0104|Dec"/>
    <n v="4380.4189999999999"/>
    <n v="2424.34"/>
    <n v="1956.0789999999997"/>
    <s v="Boulder Getaway"/>
  </r>
  <r>
    <s v="P0104"/>
    <x v="9"/>
    <s v="P0104|Jan"/>
    <n v="4543.9706999999999"/>
    <n v="2435.7600000000002"/>
    <n v="2108.2106999999996"/>
    <s v="Boulder Getaway"/>
  </r>
  <r>
    <s v="P0104"/>
    <x v="10"/>
    <s v="P0104|Feb"/>
    <n v="3125.6860000000001"/>
    <n v="2563.4"/>
    <n v="562.28600000000006"/>
    <s v="Boulder Getaway"/>
  </r>
  <r>
    <s v="P0104"/>
    <x v="11"/>
    <s v="P0104|Mar"/>
    <n v="3248.8274999999999"/>
    <n v="2314.5700000000002"/>
    <n v="934.25749999999971"/>
    <s v="Boulder Getaway"/>
  </r>
  <r>
    <s v="P0105"/>
    <x v="0"/>
    <s v="P0105|Apr"/>
    <n v="980.50349999999992"/>
    <n v="1990.84"/>
    <n v="-1010.3365"/>
    <s v="Alpine Hideaway"/>
  </r>
  <r>
    <s v="P0105"/>
    <x v="1"/>
    <s v="P0105|May"/>
    <n v="1085.8939999999998"/>
    <n v="2324.87"/>
    <n v="-1238.9760000000001"/>
    <s v="Alpine Hideaway"/>
  </r>
  <r>
    <s v="P0105"/>
    <x v="2"/>
    <s v="P0105|Jun"/>
    <n v="1201.9835999999998"/>
    <n v="2399.87"/>
    <n v="-1197.8864000000001"/>
    <s v="Alpine Hideaway"/>
  </r>
  <r>
    <s v="P0105"/>
    <x v="3"/>
    <s v="P0105|Jul"/>
    <n v="1834.4721"/>
    <n v="3257.88"/>
    <n v="-1423.4079000000002"/>
    <s v="Alpine Hideaway"/>
  </r>
  <r>
    <s v="P0105"/>
    <x v="4"/>
    <s v="P0105|Aug"/>
    <n v="1678.952"/>
    <n v="3164.04"/>
    <n v="-1485.088"/>
    <s v="Alpine Hideaway"/>
  </r>
  <r>
    <s v="P0105"/>
    <x v="5"/>
    <s v="P0105|Sep"/>
    <n v="1224.5069999999998"/>
    <n v="2170.94"/>
    <n v="-946.43300000000022"/>
    <s v="Alpine Hideaway"/>
  </r>
  <r>
    <s v="P0105"/>
    <x v="6"/>
    <s v="P0105|Oct"/>
    <n v="999.03049999999996"/>
    <n v="2106.87"/>
    <n v="-1107.8395"/>
    <s v="Alpine Hideaway"/>
  </r>
  <r>
    <s v="P0105"/>
    <x v="7"/>
    <s v="P0105|Nov"/>
    <n v="1229.6867999999999"/>
    <n v="2056.5499999999997"/>
    <n v="-826.86319999999978"/>
    <s v="Alpine Hideaway"/>
  </r>
  <r>
    <s v="P0105"/>
    <x v="8"/>
    <s v="P0105|Dec"/>
    <n v="4698.5976000000001"/>
    <n v="2534.7300000000005"/>
    <n v="2163.8675999999996"/>
    <s v="Alpine Hideaway"/>
  </r>
  <r>
    <s v="P0105"/>
    <x v="9"/>
    <s v="P0105|Jan"/>
    <n v="3361.3960000000002"/>
    <n v="2315.6800000000003"/>
    <n v="1045.7159999999999"/>
    <s v="Alpine Hideaway"/>
  </r>
  <r>
    <s v="P0105"/>
    <x v="10"/>
    <s v="P0105|Feb"/>
    <n v="3240.5048999999999"/>
    <n v="2320.81"/>
    <n v="919.69489999999996"/>
    <s v="Alpine Hideaway"/>
  </r>
  <r>
    <s v="P0105"/>
    <x v="11"/>
    <s v="P0105|Mar"/>
    <n v="2003.8624"/>
    <n v="2206.3999999999996"/>
    <n v="-202.53759999999966"/>
    <s v="Alpine Hideaway"/>
  </r>
  <r>
    <s v="P0106"/>
    <x v="0"/>
    <s v="P0106|Apr"/>
    <n v="1485.8103999999998"/>
    <n v="2494.7700000000004"/>
    <n v="-1008.9596000000006"/>
    <s v="Starlight Cottage"/>
  </r>
  <r>
    <s v="P0106"/>
    <x v="1"/>
    <s v="P0106|May"/>
    <n v="1833.1771000000001"/>
    <n v="2904.25"/>
    <n v="-1071.0728999999999"/>
    <s v="Starlight Cottage"/>
  </r>
  <r>
    <s v="P0106"/>
    <x v="2"/>
    <s v="P0106|Jun"/>
    <n v="2118.8712"/>
    <n v="3068.78"/>
    <n v="-949.90880000000016"/>
    <s v="Starlight Cottage"/>
  </r>
  <r>
    <s v="P0106"/>
    <x v="3"/>
    <s v="P0106|Jul"/>
    <n v="2958.2719999999999"/>
    <n v="4329.05"/>
    <n v="-1370.7780000000002"/>
    <s v="Starlight Cottage"/>
  </r>
  <r>
    <s v="P0106"/>
    <x v="4"/>
    <s v="P0106|Aug"/>
    <n v="2381.9157999999998"/>
    <n v="4065.04"/>
    <n v="-1683.1242000000002"/>
    <s v="Starlight Cottage"/>
  </r>
  <r>
    <s v="P0106"/>
    <x v="5"/>
    <s v="P0106|Sep"/>
    <n v="1585.6233999999999"/>
    <n v="2762.92"/>
    <n v="-1177.2966000000001"/>
    <s v="Starlight Cottage"/>
  </r>
  <r>
    <s v="P0106"/>
    <x v="6"/>
    <s v="P0106|Oct"/>
    <n v="1622.9296000000002"/>
    <n v="2667.46"/>
    <n v="-1044.5303999999999"/>
    <s v="Starlight Cottage"/>
  </r>
  <r>
    <s v="P0106"/>
    <x v="7"/>
    <s v="P0106|Nov"/>
    <n v="1672.3996"/>
    <n v="2575.8200000000002"/>
    <n v="-903.4204000000002"/>
    <s v="Starlight Cottage"/>
  </r>
  <r>
    <s v="P0106"/>
    <x v="8"/>
    <s v="P0106|Dec"/>
    <n v="6270.5357999999997"/>
    <n v="3169.83"/>
    <n v="3100.7057999999997"/>
    <s v="Starlight Cottage"/>
  </r>
  <r>
    <s v="P0106"/>
    <x v="9"/>
    <s v="P0106|Jan"/>
    <n v="6065.7089999999998"/>
    <n v="3023.65"/>
    <n v="3042.0589999999997"/>
    <s v="Starlight Cottage"/>
  </r>
  <r>
    <s v="P0106"/>
    <x v="10"/>
    <s v="P0106|Feb"/>
    <n v="4217.8864999999996"/>
    <n v="2897.8300000000004"/>
    <n v="1320.0564999999992"/>
    <s v="Starlight Cottage"/>
  </r>
  <r>
    <s v="P0106"/>
    <x v="11"/>
    <s v="P0106|Mar"/>
    <n v="3421.8560000000002"/>
    <n v="2883.84"/>
    <n v="538.01600000000008"/>
    <s v="Starlight Cottage"/>
  </r>
  <r>
    <s v="P0107"/>
    <x v="0"/>
    <s v="P0107|Apr"/>
    <n v="1271.4694999999999"/>
    <n v="2475"/>
    <n v="-1203.5305000000001"/>
    <s v="Boulder Haven"/>
  </r>
  <r>
    <s v="P0107"/>
    <x v="1"/>
    <s v="P0107|May"/>
    <n v="1246.492"/>
    <n v="2933.66"/>
    <n v="-1687.1679999999999"/>
    <s v="Boulder Haven"/>
  </r>
  <r>
    <s v="P0107"/>
    <x v="2"/>
    <s v="P0107|Jun"/>
    <n v="1470.2710000000002"/>
    <n v="3055.8300000000004"/>
    <n v="-1585.5590000000002"/>
    <s v="Boulder Haven"/>
  </r>
  <r>
    <s v="P0107"/>
    <x v="3"/>
    <s v="P0107|Jul"/>
    <n v="1995.0991999999999"/>
    <n v="4219"/>
    <n v="-2223.9008000000003"/>
    <s v="Boulder Haven"/>
  </r>
  <r>
    <s v="P0107"/>
    <x v="4"/>
    <s v="P0107|Aug"/>
    <n v="2267.1648"/>
    <n v="4036.44"/>
    <n v="-1769.2752"/>
    <s v="Boulder Haven"/>
  </r>
  <r>
    <s v="P0107"/>
    <x v="5"/>
    <s v="P0107|Sep"/>
    <n v="1381.4190000000001"/>
    <n v="2757.64"/>
    <n v="-1376.2209999999998"/>
    <s v="Boulder Haven"/>
  </r>
  <r>
    <s v="P0107"/>
    <x v="6"/>
    <s v="P0107|Oct"/>
    <n v="1303.3340000000001"/>
    <n v="2650.38"/>
    <n v="-1347.046"/>
    <s v="Boulder Haven"/>
  </r>
  <r>
    <s v="P0107"/>
    <x v="7"/>
    <s v="P0107|Nov"/>
    <n v="1639.4584"/>
    <n v="2575.3100000000004"/>
    <n v="-935.85160000000042"/>
    <s v="Boulder Haven"/>
  </r>
  <r>
    <s v="P0107"/>
    <x v="8"/>
    <s v="P0107|Dec"/>
    <n v="4885.3936000000003"/>
    <n v="3051.3700000000003"/>
    <n v="1834.0236"/>
    <s v="Boulder Haven"/>
  </r>
  <r>
    <s v="P0107"/>
    <x v="9"/>
    <s v="P0107|Jan"/>
    <n v="4680.7623999999996"/>
    <n v="3021.78"/>
    <n v="1658.9823999999994"/>
    <s v="Boulder Haven"/>
  </r>
  <r>
    <s v="P0107"/>
    <x v="10"/>
    <s v="P0107|Feb"/>
    <n v="4015.7870000000003"/>
    <n v="2912.3700000000003"/>
    <n v="1103.4169999999999"/>
    <s v="Boulder Haven"/>
  </r>
  <r>
    <s v="P0107"/>
    <x v="11"/>
    <s v="P0107|Mar"/>
    <n v="2819.0382"/>
    <n v="2738.5"/>
    <n v="80.538199999999961"/>
    <s v="Boulder Haven"/>
  </r>
  <r>
    <s v="P0108"/>
    <x v="0"/>
    <s v="P0108|Apr"/>
    <n v="1279.472"/>
    <n v="2502.3000000000002"/>
    <n v="-1222.8280000000002"/>
    <s v="Sierra Retreat"/>
  </r>
  <r>
    <s v="P0108"/>
    <x v="1"/>
    <s v="P0108|May"/>
    <n v="1429.1818000000001"/>
    <n v="2950.5600000000004"/>
    <n v="-1521.3782000000003"/>
    <s v="Sierra Retreat"/>
  </r>
  <r>
    <s v="P0108"/>
    <x v="2"/>
    <s v="P0108|Jun"/>
    <n v="1699.4141"/>
    <n v="3075.76"/>
    <n v="-1376.3459000000003"/>
    <s v="Sierra Retreat"/>
  </r>
  <r>
    <s v="P0108"/>
    <x v="3"/>
    <s v="P0108|Jul"/>
    <n v="2320.9803999999999"/>
    <n v="4180.24"/>
    <n v="-1859.2595999999999"/>
    <s v="Sierra Retreat"/>
  </r>
  <r>
    <s v="P0108"/>
    <x v="4"/>
    <s v="P0108|Aug"/>
    <n v="2013.2478999999996"/>
    <n v="4068.1800000000003"/>
    <n v="-2054.9321000000009"/>
    <s v="Sierra Retreat"/>
  </r>
  <r>
    <s v="P0108"/>
    <x v="5"/>
    <s v="P0108|Sep"/>
    <n v="1299.4539999999997"/>
    <n v="2746.08"/>
    <n v="-1446.6260000000002"/>
    <s v="Sierra Retreat"/>
  </r>
  <r>
    <s v="P0108"/>
    <x v="6"/>
    <s v="P0108|Oct"/>
    <n v="1555.0684000000001"/>
    <n v="2659"/>
    <n v="-1103.9315999999999"/>
    <s v="Sierra Retreat"/>
  </r>
  <r>
    <s v="P0108"/>
    <x v="7"/>
    <s v="P0108|Nov"/>
    <n v="1309.3965000000001"/>
    <n v="2715.41"/>
    <n v="-1406.0134999999998"/>
    <s v="Sierra Retreat"/>
  </r>
  <r>
    <s v="P0108"/>
    <x v="8"/>
    <s v="P0108|Dec"/>
    <n v="5284.0248000000001"/>
    <n v="3033.3100000000004"/>
    <n v="2250.7147999999997"/>
    <s v="Sierra Retreat"/>
  </r>
  <r>
    <s v="P0108"/>
    <x v="9"/>
    <s v="P0108|Jan"/>
    <n v="3800.0590000000002"/>
    <n v="2908.4400000000005"/>
    <n v="891.61899999999969"/>
    <s v="Sierra Retreat"/>
  </r>
  <r>
    <s v="P0108"/>
    <x v="10"/>
    <s v="P0108|Feb"/>
    <n v="3127.2071999999998"/>
    <n v="2776.1900000000005"/>
    <n v="351.01719999999932"/>
    <s v="Sierra Retreat"/>
  </r>
  <r>
    <s v="P0108"/>
    <x v="11"/>
    <s v="P0108|Mar"/>
    <n v="2829.165"/>
    <n v="2744.26"/>
    <n v="84.904999999999745"/>
    <s v="Sierra Retreat"/>
  </r>
  <r>
    <s v="P0109"/>
    <x v="0"/>
    <s v="P0109|Apr"/>
    <n v="570.67650000000003"/>
    <n v="1159"/>
    <n v="-588.32349999999997"/>
    <s v="Bearpaw Landing"/>
  </r>
  <r>
    <s v="P0109"/>
    <x v="1"/>
    <s v="P0109|May"/>
    <n v="599.97050000000002"/>
    <n v="1267.7600000000002"/>
    <n v="-667.7895000000002"/>
    <s v="Bearpaw Landing"/>
  </r>
  <r>
    <s v="P0109"/>
    <x v="2"/>
    <s v="P0109|Jun"/>
    <n v="767.76109999999994"/>
    <n v="1290.3400000000001"/>
    <n v="-522.5789000000002"/>
    <s v="Bearpaw Landing"/>
  </r>
  <r>
    <s v="P0109"/>
    <x v="3"/>
    <s v="P0109|Jul"/>
    <n v="958.08480000000009"/>
    <n v="1573"/>
    <n v="-614.91519999999991"/>
    <s v="Bearpaw Landing"/>
  </r>
  <r>
    <s v="P0109"/>
    <x v="4"/>
    <s v="P0109|Aug"/>
    <n v="996.80719999999997"/>
    <n v="1544.14"/>
    <n v="-547.33280000000013"/>
    <s v="Bearpaw Landing"/>
  </r>
  <r>
    <s v="P0109"/>
    <x v="5"/>
    <s v="P0109|Sep"/>
    <n v="742.55079999999998"/>
    <n v="1211.75"/>
    <n v="-469.19920000000002"/>
    <s v="Bearpaw Landing"/>
  </r>
  <r>
    <s v="P0109"/>
    <x v="6"/>
    <s v="P0109|Oct"/>
    <n v="605.16"/>
    <n v="1196.27"/>
    <n v="-591.11"/>
    <s v="Bearpaw Landing"/>
  </r>
  <r>
    <s v="P0109"/>
    <x v="7"/>
    <s v="P0109|Nov"/>
    <n v="735.9742"/>
    <n v="1206.1600000000001"/>
    <n v="-470.18580000000009"/>
    <s v="Bearpaw Landing"/>
  </r>
  <r>
    <s v="P0109"/>
    <x v="8"/>
    <s v="P0109|Dec"/>
    <n v="2408.8696"/>
    <n v="1436.0800000000004"/>
    <n v="972.78959999999961"/>
    <s v="Bearpaw Landing"/>
  </r>
  <r>
    <s v="P0109"/>
    <x v="9"/>
    <s v="P0109|Jan"/>
    <n v="1890.7653"/>
    <n v="1483.9900000000002"/>
    <n v="406.77529999999979"/>
    <s v="Bearpaw Landing"/>
  </r>
  <r>
    <s v="P0109"/>
    <x v="10"/>
    <s v="P0109|Feb"/>
    <n v="1659.6239999999998"/>
    <n v="1367.5100000000002"/>
    <n v="292.11399999999958"/>
    <s v="Bearpaw Landing"/>
  </r>
  <r>
    <s v="P0109"/>
    <x v="11"/>
    <s v="P0109|Mar"/>
    <n v="1362.5439000000001"/>
    <n v="1296.46"/>
    <n v="66.083900000000085"/>
    <s v="Bearpaw Landing"/>
  </r>
  <r>
    <s v="P0110"/>
    <x v="0"/>
    <s v="P0110|Apr"/>
    <n v="1021.1950000000001"/>
    <n v="1993.79"/>
    <n v="-972.59499999999991"/>
    <s v="Forest Hideaway"/>
  </r>
  <r>
    <s v="P0110"/>
    <x v="1"/>
    <s v="P0110|May"/>
    <n v="1236.4962"/>
    <n v="2328.11"/>
    <n v="-1091.6138000000001"/>
    <s v="Forest Hideaway"/>
  </r>
  <r>
    <s v="P0110"/>
    <x v="2"/>
    <s v="P0110|Jun"/>
    <n v="1376.7582000000002"/>
    <n v="2445.0500000000002"/>
    <n v="-1068.2918"/>
    <s v="Forest Hideaway"/>
  </r>
  <r>
    <s v="P0110"/>
    <x v="3"/>
    <s v="P0110|Jul"/>
    <n v="2296.6860000000001"/>
    <n v="3400.95"/>
    <n v="-1104.2639999999997"/>
    <s v="Forest Hideaway"/>
  </r>
  <r>
    <s v="P0110"/>
    <x v="4"/>
    <s v="P0110|Aug"/>
    <n v="2058.2600000000002"/>
    <n v="3265.06"/>
    <n v="-1206.7999999999997"/>
    <s v="Forest Hideaway"/>
  </r>
  <r>
    <s v="P0110"/>
    <x v="5"/>
    <s v="P0110|Sep"/>
    <n v="1209.7824000000001"/>
    <n v="2353.64"/>
    <n v="-1143.8575999999998"/>
    <s v="Forest Hideaway"/>
  </r>
  <r>
    <s v="P0110"/>
    <x v="6"/>
    <s v="P0110|Oct"/>
    <n v="1196.9784"/>
    <n v="2234.5299999999997"/>
    <n v="-1037.5515999999998"/>
    <s v="Forest Hideaway"/>
  </r>
  <r>
    <s v="P0110"/>
    <x v="7"/>
    <s v="P0110|Nov"/>
    <n v="1330.7802000000001"/>
    <n v="2075.19"/>
    <n v="-744.4097999999999"/>
    <s v="Forest Hideaway"/>
  </r>
  <r>
    <s v="P0110"/>
    <x v="8"/>
    <s v="P0110|Dec"/>
    <n v="4120.2464000000009"/>
    <n v="2315.3500000000004"/>
    <n v="1804.8964000000005"/>
    <s v="Forest Hideaway"/>
  </r>
  <r>
    <s v="P0110"/>
    <x v="9"/>
    <s v="P0110|Jan"/>
    <n v="4311.3162000000002"/>
    <n v="2411.88"/>
    <n v="1899.4362000000001"/>
    <s v="Forest Hideaway"/>
  </r>
  <r>
    <s v="P0110"/>
    <x v="10"/>
    <s v="P0110|Feb"/>
    <n v="3171.0819999999999"/>
    <n v="2315.04"/>
    <n v="856.04199999999992"/>
    <s v="Forest Hideaway"/>
  </r>
  <r>
    <s v="P0110"/>
    <x v="11"/>
    <s v="P0110|Mar"/>
    <n v="2343.6242999999999"/>
    <n v="2205.94"/>
    <n v="137.68429999999989"/>
    <s v="Forest Hideaway"/>
  </r>
  <r>
    <s v="P0111"/>
    <x v="0"/>
    <s v="P0111|Apr"/>
    <n v="1076.2716"/>
    <n v="1998.6"/>
    <n v="-922.32839999999987"/>
    <s v="Silver Perch"/>
  </r>
  <r>
    <s v="P0111"/>
    <x v="1"/>
    <s v="P0111|May"/>
    <n v="1350.2092999999998"/>
    <n v="2315.16"/>
    <n v="-964.9507000000001"/>
    <s v="Silver Perch"/>
  </r>
  <r>
    <s v="P0111"/>
    <x v="2"/>
    <s v="P0111|Jun"/>
    <n v="1302.8151"/>
    <n v="2424.15"/>
    <n v="-1121.3349000000001"/>
    <s v="Silver Perch"/>
  </r>
  <r>
    <s v="P0111"/>
    <x v="3"/>
    <s v="P0111|Jul"/>
    <n v="2054.38"/>
    <n v="3349.7200000000003"/>
    <n v="-1295.3400000000001"/>
    <s v="Silver Perch"/>
  </r>
  <r>
    <s v="P0111"/>
    <x v="4"/>
    <s v="P0111|Aug"/>
    <n v="2207.4557000000004"/>
    <n v="3266.45"/>
    <n v="-1058.9942999999994"/>
    <s v="Silver Perch"/>
  </r>
  <r>
    <s v="P0111"/>
    <x v="5"/>
    <s v="P0111|Sep"/>
    <n v="1362.8387"/>
    <n v="2169.71"/>
    <n v="-806.87130000000002"/>
    <s v="Silver Perch"/>
  </r>
  <r>
    <s v="P0111"/>
    <x v="6"/>
    <s v="P0111|Oct"/>
    <n v="1188.5975999999998"/>
    <n v="2111.3200000000002"/>
    <n v="-922.72240000000033"/>
    <s v="Silver Perch"/>
  </r>
  <r>
    <s v="P0111"/>
    <x v="7"/>
    <s v="P0111|Nov"/>
    <n v="1502.6537000000001"/>
    <n v="2165.5699999999997"/>
    <n v="-662.91629999999964"/>
    <s v="Silver Perch"/>
  </r>
  <r>
    <s v="P0111"/>
    <x v="8"/>
    <s v="P0111|Dec"/>
    <n v="4642.6965000000009"/>
    <n v="2540.2800000000002"/>
    <n v="2102.4165000000007"/>
    <s v="Silver Perch"/>
  </r>
  <r>
    <s v="P0111"/>
    <x v="9"/>
    <s v="P0111|Jan"/>
    <n v="4247.1983999999993"/>
    <n v="2538.54"/>
    <n v="1708.6583999999993"/>
    <s v="Silver Perch"/>
  </r>
  <r>
    <s v="P0111"/>
    <x v="10"/>
    <s v="P0111|Feb"/>
    <n v="3799.4762999999998"/>
    <n v="2437.3700000000003"/>
    <n v="1362.1062999999995"/>
    <s v="Silver Perch"/>
  </r>
  <r>
    <s v="P0111"/>
    <x v="11"/>
    <s v="P0111|Mar"/>
    <n v="2930.7548000000002"/>
    <n v="2314.5"/>
    <n v="616.25480000000016"/>
    <s v="Silver Perch"/>
  </r>
  <r>
    <s v="P0112"/>
    <x v="0"/>
    <s v="P0112|Apr"/>
    <n v="653.33019999999999"/>
    <n v="1160.3699999999999"/>
    <n v="-507.0397999999999"/>
    <s v="Granite Retreat"/>
  </r>
  <r>
    <s v="P0112"/>
    <x v="1"/>
    <s v="P0112|May"/>
    <n v="801.98270000000002"/>
    <n v="1255.4000000000001"/>
    <n v="-453.41730000000007"/>
    <s v="Granite Retreat"/>
  </r>
  <r>
    <s v="P0112"/>
    <x v="2"/>
    <s v="P0112|Jun"/>
    <n v="932.83570000000009"/>
    <n v="1283.71"/>
    <n v="-350.87429999999995"/>
    <s v="Granite Retreat"/>
  </r>
  <r>
    <s v="P0112"/>
    <x v="3"/>
    <s v="P0112|Jul"/>
    <n v="1227.7430000000002"/>
    <n v="1806.7799999999997"/>
    <n v="-579.03699999999958"/>
    <s v="Granite Retreat"/>
  </r>
  <r>
    <s v="P0112"/>
    <x v="4"/>
    <s v="P0112|Aug"/>
    <n v="1395.9604000000002"/>
    <n v="1613.3999999999999"/>
    <n v="-217.4395999999997"/>
    <s v="Granite Retreat"/>
  </r>
  <r>
    <s v="P0112"/>
    <x v="5"/>
    <s v="P0112|Sep"/>
    <n v="910.28319999999997"/>
    <n v="1214.54"/>
    <n v="-304.2568"/>
    <s v="Granite Retreat"/>
  </r>
  <r>
    <s v="P0112"/>
    <x v="6"/>
    <s v="P0112|Oct"/>
    <n v="706.05939999999998"/>
    <n v="1212.95"/>
    <n v="-506.89060000000006"/>
    <s v="Granite Retreat"/>
  </r>
  <r>
    <s v="P0112"/>
    <x v="7"/>
    <s v="P0112|Nov"/>
    <n v="755.19959999999992"/>
    <n v="1206.75"/>
    <n v="-451.55040000000008"/>
    <s v="Granite Retreat"/>
  </r>
  <r>
    <s v="P0112"/>
    <x v="8"/>
    <s v="P0112|Dec"/>
    <n v="3137.2019999999998"/>
    <n v="1507.1200000000003"/>
    <n v="1630.0819999999994"/>
    <s v="Granite Retreat"/>
  </r>
  <r>
    <s v="P0112"/>
    <x v="9"/>
    <s v="P0112|Jan"/>
    <n v="2591.1114000000002"/>
    <n v="1520.42"/>
    <n v="1070.6914000000002"/>
    <s v="Granite Retreat"/>
  </r>
  <r>
    <s v="P0112"/>
    <x v="10"/>
    <s v="P0112|Feb"/>
    <n v="2171.4136000000003"/>
    <n v="1450.54"/>
    <n v="720.87360000000035"/>
    <s v="Granite Retreat"/>
  </r>
  <r>
    <s v="P0112"/>
    <x v="11"/>
    <s v="P0112|Mar"/>
    <n v="2033.2292000000002"/>
    <n v="1350.3000000000002"/>
    <n v="682.92920000000004"/>
    <s v="Granite Retreat"/>
  </r>
  <r>
    <s v="P0113"/>
    <x v="0"/>
    <s v="P0113|Apr"/>
    <n v="1217.9304"/>
    <n v="2005.1899999999998"/>
    <n v="-787.25959999999986"/>
    <s v="Cloudline Landing"/>
  </r>
  <r>
    <s v="P0113"/>
    <x v="1"/>
    <s v="P0113|May"/>
    <n v="1588.8778"/>
    <n v="2328.83"/>
    <n v="-739.95219999999995"/>
    <s v="Cloudline Landing"/>
  </r>
  <r>
    <s v="P0113"/>
    <x v="2"/>
    <s v="P0113|Jun"/>
    <n v="1660.4056"/>
    <n v="2416.3000000000002"/>
    <n v="-755.89440000000013"/>
    <s v="Cloudline Landing"/>
  </r>
  <r>
    <s v="P0113"/>
    <x v="3"/>
    <s v="P0113|Jul"/>
    <n v="2698.4890999999998"/>
    <n v="3366.82"/>
    <n v="-668.33090000000038"/>
    <s v="Cloudline Landing"/>
  </r>
  <r>
    <s v="P0113"/>
    <x v="4"/>
    <s v="P0113|Aug"/>
    <n v="2711.9333000000001"/>
    <n v="3274.07"/>
    <n v="-562.13670000000002"/>
    <s v="Cloudline Landing"/>
  </r>
  <r>
    <s v="P0113"/>
    <x v="5"/>
    <s v="P0113|Sep"/>
    <n v="1806.6815999999999"/>
    <n v="2179.17"/>
    <n v="-372.48840000000018"/>
    <s v="Cloudline Landing"/>
  </r>
  <r>
    <s v="P0113"/>
    <x v="6"/>
    <s v="P0113|Oct"/>
    <n v="1268.2152000000001"/>
    <n v="2106"/>
    <n v="-837.7847999999999"/>
    <s v="Cloudline Landing"/>
  </r>
  <r>
    <s v="P0113"/>
    <x v="7"/>
    <s v="P0113|Nov"/>
    <n v="1505.904"/>
    <n v="2066.34"/>
    <n v="-560.43600000000015"/>
    <s v="Cloudline Landing"/>
  </r>
  <r>
    <s v="P0113"/>
    <x v="8"/>
    <s v="P0113|Dec"/>
    <n v="5782.3979999999992"/>
    <n v="2528.9900000000002"/>
    <n v="3253.407999999999"/>
    <s v="Cloudline Landing"/>
  </r>
  <r>
    <s v="P0113"/>
    <x v="9"/>
    <s v="P0113|Jan"/>
    <n v="4357.7210000000005"/>
    <n v="2423.0300000000002"/>
    <n v="1934.6910000000003"/>
    <s v="Cloudline Landing"/>
  </r>
  <r>
    <s v="P0113"/>
    <x v="10"/>
    <s v="P0113|Feb"/>
    <n v="4250.7299999999996"/>
    <n v="2426.2200000000003"/>
    <n v="1824.5099999999993"/>
    <s v="Cloudline Landing"/>
  </r>
  <r>
    <s v="P0113"/>
    <x v="11"/>
    <s v="P0113|Mar"/>
    <n v="3388.1776999999997"/>
    <n v="2302.11"/>
    <n v="1086.0676999999996"/>
    <s v="Cloudline Landing"/>
  </r>
  <r>
    <s v="P0114"/>
    <x v="0"/>
    <s v="P0114|Apr"/>
    <n v="1132.4346"/>
    <n v="1977.04"/>
    <n v="-844.60539999999992"/>
    <s v="Mountain Cabin"/>
  </r>
  <r>
    <s v="P0114"/>
    <x v="1"/>
    <s v="P0114|May"/>
    <n v="1415.1216999999999"/>
    <n v="2321.61"/>
    <n v="-906.48830000000021"/>
    <s v="Mountain Cabin"/>
  </r>
  <r>
    <s v="P0114"/>
    <x v="2"/>
    <s v="P0114|Jun"/>
    <n v="1688.5744"/>
    <n v="2417.2199999999998"/>
    <n v="-728.64559999999983"/>
    <s v="Mountain Cabin"/>
  </r>
  <r>
    <s v="P0114"/>
    <x v="3"/>
    <s v="P0114|Jul"/>
    <n v="2572.4764"/>
    <n v="3370.82"/>
    <n v="-798.34360000000015"/>
    <s v="Mountain Cabin"/>
  </r>
  <r>
    <s v="P0114"/>
    <x v="4"/>
    <s v="P0114|Aug"/>
    <n v="2536.4117999999999"/>
    <n v="3257.2"/>
    <n v="-720.78819999999996"/>
    <s v="Mountain Cabin"/>
  </r>
  <r>
    <s v="P0114"/>
    <x v="5"/>
    <s v="P0114|Sep"/>
    <n v="1488.6574000000001"/>
    <n v="2168.9899999999998"/>
    <n v="-680.33259999999973"/>
    <s v="Mountain Cabin"/>
  </r>
  <r>
    <s v="P0114"/>
    <x v="6"/>
    <s v="P0114|Oct"/>
    <n v="1241.6178"/>
    <n v="2125.0700000000002"/>
    <n v="-883.45220000000018"/>
    <s v="Mountain Cabin"/>
  </r>
  <r>
    <s v="P0114"/>
    <x v="7"/>
    <s v="P0114|Nov"/>
    <n v="1680.1152000000002"/>
    <n v="2174.5199999999995"/>
    <n v="-494.40479999999934"/>
    <s v="Mountain Cabin"/>
  </r>
  <r>
    <s v="P0114"/>
    <x v="8"/>
    <s v="P0114|Dec"/>
    <n v="5267.1921999999995"/>
    <n v="2532.4700000000003"/>
    <n v="2734.7221999999992"/>
    <s v="Mountain Cabin"/>
  </r>
  <r>
    <s v="P0114"/>
    <x v="9"/>
    <s v="P0114|Jan"/>
    <n v="4519.5073000000002"/>
    <n v="2430.5100000000002"/>
    <n v="2088.9973"/>
    <s v="Mountain Cabin"/>
  </r>
  <r>
    <s v="P0114"/>
    <x v="10"/>
    <s v="P0114|Feb"/>
    <n v="3827.9651999999996"/>
    <n v="2424.69"/>
    <n v="1403.2751999999996"/>
    <s v="Mountain Cabin"/>
  </r>
  <r>
    <s v="P0114"/>
    <x v="11"/>
    <s v="P0114|Mar"/>
    <n v="3151.4104000000002"/>
    <n v="2319.0500000000002"/>
    <n v="832.36040000000003"/>
    <s v="Mountain Cabin"/>
  </r>
  <r>
    <s v="P0115"/>
    <x v="0"/>
    <s v="P0115|Apr"/>
    <n v="1465.0912000000001"/>
    <n v="2503.36"/>
    <n v="-1038.2688000000001"/>
    <s v="Silver Cottage"/>
  </r>
  <r>
    <s v="P0115"/>
    <x v="1"/>
    <s v="P0115|May"/>
    <n v="1626.7125999999998"/>
    <n v="2917.2200000000003"/>
    <n v="-1290.5074000000004"/>
    <s v="Silver Cottage"/>
  </r>
  <r>
    <s v="P0115"/>
    <x v="2"/>
    <s v="P0115|Jun"/>
    <n v="1838.5412000000001"/>
    <n v="3045.05"/>
    <n v="-1206.5088000000001"/>
    <s v="Silver Cottage"/>
  </r>
  <r>
    <s v="P0115"/>
    <x v="3"/>
    <s v="P0115|Jul"/>
    <n v="3239.8921"/>
    <n v="4313.91"/>
    <n v="-1074.0178999999998"/>
    <s v="Silver Cottage"/>
  </r>
  <r>
    <s v="P0115"/>
    <x v="4"/>
    <s v="P0115|Aug"/>
    <n v="2353.5433000000003"/>
    <n v="4040.9500000000003"/>
    <n v="-1687.4067"/>
    <s v="Silver Cottage"/>
  </r>
  <r>
    <s v="P0115"/>
    <x v="5"/>
    <s v="P0115|Sep"/>
    <n v="1877.1763000000001"/>
    <n v="2767.34"/>
    <n v="-890.16370000000006"/>
    <s v="Silver Cottage"/>
  </r>
  <r>
    <s v="P0115"/>
    <x v="6"/>
    <s v="P0115|Oct"/>
    <n v="1593.2475999999999"/>
    <n v="2664.98"/>
    <n v="-1071.7324000000001"/>
    <s v="Silver Cottage"/>
  </r>
  <r>
    <s v="P0115"/>
    <x v="7"/>
    <s v="P0115|Nov"/>
    <n v="1806.4245000000001"/>
    <n v="2828.27"/>
    <n v="-1021.8454999999999"/>
    <s v="Silver Cottage"/>
  </r>
  <r>
    <s v="P0115"/>
    <x v="8"/>
    <s v="P0115|Dec"/>
    <n v="6815.9085999999998"/>
    <n v="3153.6800000000003"/>
    <n v="3662.2285999999995"/>
    <s v="Silver Cottage"/>
  </r>
  <r>
    <s v="P0115"/>
    <x v="9"/>
    <s v="P0115|Jan"/>
    <n v="6029.9935999999998"/>
    <n v="3037.58"/>
    <n v="2992.4135999999999"/>
    <s v="Silver Cottage"/>
  </r>
  <r>
    <s v="P0115"/>
    <x v="10"/>
    <s v="P0115|Feb"/>
    <n v="4309.3283999999994"/>
    <n v="2884.9"/>
    <n v="1424.4283999999993"/>
    <s v="Silver Cottage"/>
  </r>
  <r>
    <s v="P0115"/>
    <x v="11"/>
    <s v="P0115|Mar"/>
    <n v="3580.5673999999999"/>
    <n v="2884.13"/>
    <n v="696.4373999999998"/>
    <s v="Silver Cottage"/>
  </r>
  <r>
    <s v="P0116"/>
    <x v="0"/>
    <s v="P0116|Apr"/>
    <n v="1579.2255"/>
    <n v="3073.08"/>
    <n v="-1493.8544999999999"/>
    <s v="Sierra Villa"/>
  </r>
  <r>
    <s v="P0116"/>
    <x v="1"/>
    <s v="P0116|May"/>
    <n v="1879.7993999999999"/>
    <n v="3618.47"/>
    <n v="-1738.6705999999999"/>
    <s v="Sierra Villa"/>
  </r>
  <r>
    <s v="P0116"/>
    <x v="2"/>
    <s v="P0116|Jun"/>
    <n v="2119.1857000000005"/>
    <n v="3829.13"/>
    <n v="-1709.9442999999997"/>
    <s v="Sierra Villa"/>
  </r>
  <r>
    <s v="P0116"/>
    <x v="3"/>
    <s v="P0116|Jul"/>
    <n v="3343.1789999999996"/>
    <n v="5346.49"/>
    <n v="-2003.3110000000001"/>
    <s v="Sierra Villa"/>
  </r>
  <r>
    <s v="P0116"/>
    <x v="4"/>
    <s v="P0116|Aug"/>
    <n v="2999.8583999999996"/>
    <n v="5039.1899999999996"/>
    <n v="-2039.3316"/>
    <s v="Sierra Villa"/>
  </r>
  <r>
    <s v="P0116"/>
    <x v="5"/>
    <s v="P0116|Sep"/>
    <n v="2026.2888"/>
    <n v="3629.21"/>
    <n v="-1602.9212"/>
    <s v="Sierra Villa"/>
  </r>
  <r>
    <s v="P0116"/>
    <x v="6"/>
    <s v="P0116|Oct"/>
    <n v="1570.6895"/>
    <n v="3289.1"/>
    <n v="-1718.4105"/>
    <s v="Sierra Villa"/>
  </r>
  <r>
    <s v="P0116"/>
    <x v="7"/>
    <s v="P0116|Nov"/>
    <n v="1936.0206000000001"/>
    <n v="3156.21"/>
    <n v="-1220.1894"/>
    <s v="Sierra Villa"/>
  </r>
  <r>
    <s v="P0116"/>
    <x v="8"/>
    <s v="P0116|Dec"/>
    <n v="6784.6008000000002"/>
    <n v="3728.6400000000003"/>
    <n v="3055.9607999999998"/>
    <s v="Sierra Villa"/>
  </r>
  <r>
    <s v="P0116"/>
    <x v="9"/>
    <s v="P0116|Jan"/>
    <n v="5876.2151999999996"/>
    <n v="3712.76"/>
    <n v="2163.4551999999994"/>
    <s v="Sierra Villa"/>
  </r>
  <r>
    <s v="P0116"/>
    <x v="10"/>
    <s v="P0116|Feb"/>
    <n v="4364.2579999999998"/>
    <n v="3551.65"/>
    <n v="812.60799999999972"/>
    <s v="Sierra Villa"/>
  </r>
  <r>
    <s v="P0116"/>
    <x v="11"/>
    <s v="P0116|Mar"/>
    <n v="4223.8020000000006"/>
    <n v="3540.87"/>
    <n v="682.9320000000007"/>
    <s v="Sierra Villa"/>
  </r>
  <r>
    <s v="P0117"/>
    <x v="0"/>
    <s v="P0117|Apr"/>
    <n v="763.41200000000003"/>
    <n v="1577.22"/>
    <n v="-813.80799999999999"/>
    <s v="Granite Haven"/>
  </r>
  <r>
    <s v="P0117"/>
    <x v="1"/>
    <s v="P0117|May"/>
    <n v="875.19479999999999"/>
    <n v="1757.23"/>
    <n v="-882.03520000000003"/>
    <s v="Granite Haven"/>
  </r>
  <r>
    <s v="P0117"/>
    <x v="2"/>
    <s v="P0117|Jun"/>
    <n v="1079.0403000000001"/>
    <n v="1857.95"/>
    <n v="-778.90969999999993"/>
    <s v="Granite Haven"/>
  </r>
  <r>
    <s v="P0117"/>
    <x v="3"/>
    <s v="P0117|Jul"/>
    <n v="1210.5431999999998"/>
    <n v="2395.08"/>
    <n v="-1184.5368000000001"/>
    <s v="Granite Haven"/>
  </r>
  <r>
    <s v="P0117"/>
    <x v="4"/>
    <s v="P0117|Aug"/>
    <n v="1398.471"/>
    <n v="2312.11"/>
    <n v="-913.63900000000012"/>
    <s v="Granite Haven"/>
  </r>
  <r>
    <s v="P0117"/>
    <x v="5"/>
    <s v="P0117|Sep"/>
    <n v="950.68020000000001"/>
    <n v="1675.55"/>
    <n v="-724.86979999999994"/>
    <s v="Granite Haven"/>
  </r>
  <r>
    <s v="P0117"/>
    <x v="6"/>
    <s v="P0117|Oct"/>
    <n v="874.67099999999994"/>
    <n v="1633.65"/>
    <n v="-758.97900000000016"/>
    <s v="Granite Haven"/>
  </r>
  <r>
    <s v="P0117"/>
    <x v="7"/>
    <s v="P0117|Nov"/>
    <n v="879.26879999999994"/>
    <n v="1591.13"/>
    <n v="-711.86120000000017"/>
    <s v="Granite Haven"/>
  </r>
  <r>
    <s v="P0117"/>
    <x v="8"/>
    <s v="P0117|Dec"/>
    <n v="3727.5625999999997"/>
    <n v="1992.09"/>
    <n v="1735.4725999999998"/>
    <s v="Granite Haven"/>
  </r>
  <r>
    <s v="P0117"/>
    <x v="9"/>
    <s v="P0117|Jan"/>
    <n v="3037.0668000000001"/>
    <n v="1906.86"/>
    <n v="1130.2068000000002"/>
    <s v="Granite Haven"/>
  </r>
  <r>
    <s v="P0117"/>
    <x v="10"/>
    <s v="P0117|Feb"/>
    <n v="2345.6495"/>
    <n v="1814.01"/>
    <n v="531.6395"/>
    <s v="Granite Haven"/>
  </r>
  <r>
    <s v="P0117"/>
    <x v="11"/>
    <s v="P0117|Mar"/>
    <n v="1850.0364000000002"/>
    <n v="1707.29"/>
    <n v="142.74640000000022"/>
    <s v="Granite Haven"/>
  </r>
  <r>
    <s v="P0118"/>
    <x v="0"/>
    <s v="P0118|Apr"/>
    <n v="828.40199999999993"/>
    <n v="1575.55"/>
    <n v="-747.14800000000002"/>
    <s v="Forest Nest"/>
  </r>
  <r>
    <s v="P0118"/>
    <x v="1"/>
    <s v="P0118|May"/>
    <n v="899.01800000000003"/>
    <n v="1763.75"/>
    <n v="-864.73199999999997"/>
    <s v="Forest Nest"/>
  </r>
  <r>
    <s v="P0118"/>
    <x v="2"/>
    <s v="P0118|Jun"/>
    <n v="997.53120000000001"/>
    <n v="1826.44"/>
    <n v="-828.90880000000004"/>
    <s v="Forest Nest"/>
  </r>
  <r>
    <s v="P0118"/>
    <x v="3"/>
    <s v="P0118|Jul"/>
    <n v="1526.9766"/>
    <n v="2410.63"/>
    <n v="-883.65340000000015"/>
    <s v="Forest Nest"/>
  </r>
  <r>
    <s v="P0118"/>
    <x v="4"/>
    <s v="P0118|Aug"/>
    <n v="1302.2664"/>
    <n v="2321.9499999999998"/>
    <n v="-1019.6835999999998"/>
    <s v="Forest Nest"/>
  </r>
  <r>
    <s v="P0118"/>
    <x v="5"/>
    <s v="P0118|Sep"/>
    <n v="1079.8842000000002"/>
    <n v="1674.54"/>
    <n v="-594.65579999999977"/>
    <s v="Forest Nest"/>
  </r>
  <r>
    <s v="P0118"/>
    <x v="6"/>
    <s v="P0118|Oct"/>
    <n v="1019.2980000000001"/>
    <n v="1640.02"/>
    <n v="-620.72199999999987"/>
    <s v="Forest Nest"/>
  </r>
  <r>
    <s v="P0118"/>
    <x v="7"/>
    <s v="P0118|Nov"/>
    <n v="917.83600000000001"/>
    <n v="1601.67"/>
    <n v="-683.83400000000006"/>
    <s v="Forest Nest"/>
  </r>
  <r>
    <s v="P0118"/>
    <x v="8"/>
    <s v="P0118|Dec"/>
    <n v="3530.37"/>
    <n v="1904.45"/>
    <n v="1625.9199999999998"/>
    <s v="Forest Nest"/>
  </r>
  <r>
    <s v="P0118"/>
    <x v="9"/>
    <s v="P0118|Jan"/>
    <n v="3035.7851000000001"/>
    <n v="1826.1899999999998"/>
    <n v="1209.5951000000002"/>
    <s v="Forest Nest"/>
  </r>
  <r>
    <s v="P0118"/>
    <x v="10"/>
    <s v="P0118|Feb"/>
    <n v="2151.5706"/>
    <n v="1719.78"/>
    <n v="431.79060000000004"/>
    <s v="Forest Nest"/>
  </r>
  <r>
    <s v="P0118"/>
    <x v="11"/>
    <s v="P0118|Mar"/>
    <n v="2052.3978000000002"/>
    <n v="1714.9599999999998"/>
    <n v="337.43780000000038"/>
    <s v="Forest Nest"/>
  </r>
  <r>
    <s v="P0119"/>
    <x v="0"/>
    <s v="P0119|Apr"/>
    <n v="953.34350000000006"/>
    <n v="1975.61"/>
    <n v="-1022.2664999999998"/>
    <s v="Frost Perch"/>
  </r>
  <r>
    <s v="P0119"/>
    <x v="1"/>
    <s v="P0119|May"/>
    <n v="1121.4930000000002"/>
    <n v="2300.84"/>
    <n v="-1179.347"/>
    <s v="Frost Perch"/>
  </r>
  <r>
    <s v="P0119"/>
    <x v="2"/>
    <s v="P0119|Jun"/>
    <n v="1329.9750999999999"/>
    <n v="2432.9299999999998"/>
    <n v="-1102.9549"/>
    <s v="Frost Perch"/>
  </r>
  <r>
    <s v="P0119"/>
    <x v="3"/>
    <s v="P0119|Jul"/>
    <n v="2217.8249999999998"/>
    <n v="3362.21"/>
    <n v="-1144.3850000000002"/>
    <s v="Frost Perch"/>
  </r>
  <r>
    <s v="P0119"/>
    <x v="4"/>
    <s v="P0119|Aug"/>
    <n v="1762.9734000000001"/>
    <n v="3168.4700000000003"/>
    <n v="-1405.4966000000002"/>
    <s v="Frost Perch"/>
  </r>
  <r>
    <s v="P0119"/>
    <x v="5"/>
    <s v="P0119|Sep"/>
    <n v="1177.8306"/>
    <n v="2184.06"/>
    <n v="-1006.2293999999999"/>
    <s v="Frost Perch"/>
  </r>
  <r>
    <s v="P0119"/>
    <x v="6"/>
    <s v="P0119|Oct"/>
    <n v="1111.0169999999998"/>
    <n v="2105.7399999999998"/>
    <n v="-994.72299999999996"/>
    <s v="Frost Perch"/>
  </r>
  <r>
    <s v="P0119"/>
    <x v="7"/>
    <s v="P0119|Nov"/>
    <n v="1188.5975999999998"/>
    <n v="2048.6999999999998"/>
    <n v="-860.10239999999999"/>
    <s v="Frost Perch"/>
  </r>
  <r>
    <s v="P0119"/>
    <x v="8"/>
    <s v="P0119|Dec"/>
    <n v="4267.5595000000003"/>
    <n v="2425.63"/>
    <n v="1841.9295000000002"/>
    <s v="Frost Perch"/>
  </r>
  <r>
    <s v="P0119"/>
    <x v="9"/>
    <s v="P0119|Jan"/>
    <n v="3638.3205000000003"/>
    <n v="2429.6000000000004"/>
    <n v="1208.7204999999999"/>
    <s v="Frost Perch"/>
  </r>
  <r>
    <s v="P0119"/>
    <x v="10"/>
    <s v="P0119|Feb"/>
    <n v="3345.0708999999997"/>
    <n v="2310.3100000000004"/>
    <n v="1034.7608999999993"/>
    <s v="Frost Perch"/>
  </r>
  <r>
    <s v="P0119"/>
    <x v="11"/>
    <s v="P0119|Mar"/>
    <n v="2631.8881000000001"/>
    <n v="2291.2600000000002"/>
    <n v="340.6280999999999"/>
    <s v="Frost Perch"/>
  </r>
  <r>
    <s v="P0120"/>
    <x v="0"/>
    <s v="P0120|Apr"/>
    <n v="942.15390000000002"/>
    <n v="1544.55"/>
    <n v="-602.39609999999993"/>
    <s v="Snowline Nest"/>
  </r>
  <r>
    <s v="P0120"/>
    <x v="1"/>
    <s v="P0120|May"/>
    <n v="1112.6895999999999"/>
    <n v="1785.65"/>
    <n v="-672.96040000000016"/>
    <s v="Snowline Nest"/>
  </r>
  <r>
    <s v="P0120"/>
    <x v="2"/>
    <s v="P0120|Jun"/>
    <n v="1332.6966"/>
    <n v="1911.43"/>
    <n v="-578.73340000000007"/>
    <s v="Snowline Nest"/>
  </r>
  <r>
    <s v="P0120"/>
    <x v="3"/>
    <s v="P0120|Jul"/>
    <n v="1857.8545999999999"/>
    <n v="2477.9700000000003"/>
    <n v="-620.11540000000036"/>
    <s v="Snowline Nest"/>
  </r>
  <r>
    <s v="P0120"/>
    <x v="4"/>
    <s v="P0120|Aug"/>
    <n v="1769.7204000000002"/>
    <n v="2418.88"/>
    <n v="-649.15959999999995"/>
    <s v="Snowline Nest"/>
  </r>
  <r>
    <s v="P0120"/>
    <x v="5"/>
    <s v="P0120|Sep"/>
    <n v="1014.5353"/>
    <n v="1680.55"/>
    <n v="-666.01469999999995"/>
    <s v="Snowline Nest"/>
  </r>
  <r>
    <s v="P0120"/>
    <x v="6"/>
    <s v="P0120|Oct"/>
    <n v="906.37059999999997"/>
    <n v="1635.06"/>
    <n v="-728.68939999999998"/>
    <s v="Snowline Nest"/>
  </r>
  <r>
    <s v="P0120"/>
    <x v="7"/>
    <s v="P0120|Nov"/>
    <n v="1075.17"/>
    <n v="1600.5000000000002"/>
    <n v="-525.33000000000015"/>
    <s v="Snowline Nest"/>
  </r>
  <r>
    <s v="P0120"/>
    <x v="8"/>
    <s v="P0120|Dec"/>
    <n v="4171.1145000000006"/>
    <n v="2002.3"/>
    <n v="2168.8145000000004"/>
    <s v="Snowline Nest"/>
  </r>
  <r>
    <s v="P0120"/>
    <x v="9"/>
    <s v="P0120|Jan"/>
    <n v="3602.6460000000002"/>
    <n v="2012.7299999999998"/>
    <n v="1589.9160000000004"/>
    <s v="Snowline Nest"/>
  </r>
  <r>
    <s v="P0120"/>
    <x v="10"/>
    <s v="P0120|Feb"/>
    <n v="2506.6598000000004"/>
    <n v="1815.43"/>
    <n v="691.2298000000003"/>
    <s v="Snowline Nest"/>
  </r>
  <r>
    <s v="P0120"/>
    <x v="11"/>
    <s v="P0120|Mar"/>
    <n v="2735.7557000000002"/>
    <n v="1912.24"/>
    <n v="823.51570000000015"/>
    <s v="Snowline Nest"/>
  </r>
  <r>
    <s v="P0121"/>
    <x v="0"/>
    <s v="P0121|Apr"/>
    <n v="948.11940000000004"/>
    <n v="1549.94"/>
    <n v="-601.82060000000001"/>
    <s v="Copper Nest"/>
  </r>
  <r>
    <s v="P0121"/>
    <x v="1"/>
    <s v="P0121|May"/>
    <n v="1012.7019999999999"/>
    <n v="1752.4"/>
    <n v="-739.69800000000021"/>
    <s v="Copper Nest"/>
  </r>
  <r>
    <s v="P0121"/>
    <x v="2"/>
    <s v="P0121|Jun"/>
    <n v="1186.72"/>
    <n v="1947.5100000000002"/>
    <n v="-760.79000000000019"/>
    <s v="Copper Nest"/>
  </r>
  <r>
    <s v="P0121"/>
    <x v="3"/>
    <s v="P0121|Jul"/>
    <n v="1864.3633000000002"/>
    <n v="2487.0699999999997"/>
    <n v="-622.7066999999995"/>
    <s v="Copper Nest"/>
  </r>
  <r>
    <s v="P0121"/>
    <x v="4"/>
    <s v="P0121|Aug"/>
    <n v="2052.3395999999998"/>
    <n v="2395.61"/>
    <n v="-343.27040000000034"/>
    <s v="Copper Nest"/>
  </r>
  <r>
    <s v="P0121"/>
    <x v="5"/>
    <s v="P0121|Sep"/>
    <n v="1172.7423000000001"/>
    <n v="1687.1200000000001"/>
    <n v="-514.3777"/>
    <s v="Copper Nest"/>
  </r>
  <r>
    <s v="P0121"/>
    <x v="6"/>
    <s v="P0121|Oct"/>
    <n v="1055.5469000000001"/>
    <n v="1619.1100000000001"/>
    <n v="-563.56310000000008"/>
    <s v="Copper Nest"/>
  </r>
  <r>
    <s v="P0121"/>
    <x v="7"/>
    <s v="P0121|Nov"/>
    <n v="982.92300000000012"/>
    <n v="1608.38"/>
    <n v="-625.45699999999999"/>
    <s v="Copper Nest"/>
  </r>
  <r>
    <s v="P0121"/>
    <x v="8"/>
    <s v="P0121|Dec"/>
    <n v="3838.0650000000001"/>
    <n v="1972.79"/>
    <n v="1865.2750000000001"/>
    <s v="Copper Nest"/>
  </r>
  <r>
    <s v="P0121"/>
    <x v="9"/>
    <s v="P0121|Jan"/>
    <n v="3306.0394000000001"/>
    <n v="2011.06"/>
    <n v="1294.9794000000002"/>
    <s v="Copper Nest"/>
  </r>
  <r>
    <s v="P0121"/>
    <x v="10"/>
    <s v="P0121|Feb"/>
    <n v="3154.7859999999996"/>
    <n v="1910.58"/>
    <n v="1244.2059999999997"/>
    <s v="Copper Nest"/>
  </r>
  <r>
    <s v="P0121"/>
    <x v="11"/>
    <s v="P0121|Mar"/>
    <n v="3101.4456999999998"/>
    <n v="1887.85"/>
    <n v="1213.5956999999999"/>
    <s v="Copper Nest"/>
  </r>
  <r>
    <s v="P0122"/>
    <x v="0"/>
    <s v="P0122|Apr"/>
    <n v="1095.3612000000001"/>
    <n v="1995.9099999999999"/>
    <n v="-900.5487999999998"/>
    <s v="Cinder Refuge"/>
  </r>
  <r>
    <s v="P0122"/>
    <x v="1"/>
    <s v="P0122|May"/>
    <n v="1328.8208000000002"/>
    <n v="2293.15"/>
    <n v="-964.3291999999999"/>
    <s v="Cinder Refuge"/>
  </r>
  <r>
    <s v="P0122"/>
    <x v="2"/>
    <s v="P0122|Jun"/>
    <n v="1304.6484"/>
    <n v="2414.79"/>
    <n v="-1110.1415999999999"/>
    <s v="Cinder Refuge"/>
  </r>
  <r>
    <s v="P0122"/>
    <x v="3"/>
    <s v="P0122|Jul"/>
    <n v="2358.9697000000001"/>
    <n v="3358.74"/>
    <n v="-999.77029999999968"/>
    <s v="Cinder Refuge"/>
  </r>
  <r>
    <s v="P0122"/>
    <x v="4"/>
    <s v="P0122|Aug"/>
    <n v="1787.5046999999997"/>
    <n v="3160.66"/>
    <n v="-1373.1553000000001"/>
    <s v="Cinder Refuge"/>
  </r>
  <r>
    <s v="P0122"/>
    <x v="5"/>
    <s v="P0122|Sep"/>
    <n v="1310.9339999999997"/>
    <n v="2173.1"/>
    <n v="-862.16600000000017"/>
    <s v="Cinder Refuge"/>
  </r>
  <r>
    <s v="P0122"/>
    <x v="6"/>
    <s v="P0122|Oct"/>
    <n v="1256.5751999999998"/>
    <n v="2113.9699999999998"/>
    <n v="-857.39480000000003"/>
    <s v="Cinder Refuge"/>
  </r>
  <r>
    <s v="P0122"/>
    <x v="7"/>
    <s v="P0122|Nov"/>
    <n v="1712.0863999999999"/>
    <n v="2167.5899999999997"/>
    <n v="-455.50359999999978"/>
    <s v="Cinder Refuge"/>
  </r>
  <r>
    <s v="P0122"/>
    <x v="8"/>
    <s v="P0122|Dec"/>
    <n v="5197.0514999999996"/>
    <n v="2544.86"/>
    <n v="2652.1914999999995"/>
    <s v="Cinder Refuge"/>
  </r>
  <r>
    <s v="P0122"/>
    <x v="9"/>
    <s v="P0122|Jan"/>
    <n v="4539.1684000000005"/>
    <n v="2556.4900000000002"/>
    <n v="1982.6784000000002"/>
    <s v="Cinder Refuge"/>
  </r>
  <r>
    <s v="P0122"/>
    <x v="10"/>
    <s v="P0122|Feb"/>
    <n v="3815.9953999999998"/>
    <n v="2407.52"/>
    <n v="1408.4753999999998"/>
    <s v="Cinder Refuge"/>
  </r>
  <r>
    <s v="P0122"/>
    <x v="11"/>
    <s v="P0122|Mar"/>
    <n v="2737.201"/>
    <n v="2305.25"/>
    <n v="431.95100000000002"/>
    <s v="Cinder Refuge"/>
  </r>
  <r>
    <s v="P0123"/>
    <x v="0"/>
    <s v="P0123|Apr"/>
    <n v="740.90800000000002"/>
    <n v="1555.31"/>
    <n v="-814.40199999999993"/>
    <s v="Starlight Nest"/>
  </r>
  <r>
    <s v="P0123"/>
    <x v="1"/>
    <s v="P0123|May"/>
    <n v="849.41219999999998"/>
    <n v="1746.8500000000001"/>
    <n v="-897.43780000000015"/>
    <s v="Starlight Nest"/>
  </r>
  <r>
    <s v="P0123"/>
    <x v="2"/>
    <s v="P0123|Jun"/>
    <n v="945.55859999999996"/>
    <n v="1839.95"/>
    <n v="-894.39140000000009"/>
    <s v="Starlight Nest"/>
  </r>
  <r>
    <s v="P0123"/>
    <x v="3"/>
    <s v="P0123|Jul"/>
    <n v="1288.2984000000001"/>
    <n v="2393.41"/>
    <n v="-1105.1115999999997"/>
    <s v="Starlight Nest"/>
  </r>
  <r>
    <s v="P0123"/>
    <x v="4"/>
    <s v="P0123|Aug"/>
    <n v="1245.308"/>
    <n v="2315.69"/>
    <n v="-1070.3820000000001"/>
    <s v="Starlight Nest"/>
  </r>
  <r>
    <s v="P0123"/>
    <x v="5"/>
    <s v="P0123|Sep"/>
    <n v="918.78660000000002"/>
    <n v="1683.79"/>
    <n v="-765.00339999999994"/>
    <s v="Starlight Nest"/>
  </r>
  <r>
    <s v="P0123"/>
    <x v="6"/>
    <s v="P0123|Oct"/>
    <n v="832.37900000000002"/>
    <n v="1634.6399999999999"/>
    <n v="-802.26099999999985"/>
    <s v="Starlight Nest"/>
  </r>
  <r>
    <s v="P0123"/>
    <x v="7"/>
    <s v="P0123|Nov"/>
    <n v="777.52549999999997"/>
    <n v="1603.3700000000001"/>
    <n v="-825.84450000000015"/>
    <s v="Starlight Nest"/>
  </r>
  <r>
    <s v="P0123"/>
    <x v="8"/>
    <s v="P0123|Dec"/>
    <n v="3090.9794000000002"/>
    <n v="1897.03"/>
    <n v="1193.9494000000002"/>
    <s v="Starlight Nest"/>
  </r>
  <r>
    <s v="P0123"/>
    <x v="9"/>
    <s v="P0123|Jan"/>
    <n v="2533.3348000000001"/>
    <n v="1831.4199999999998"/>
    <n v="701.91480000000024"/>
    <s v="Starlight Nest"/>
  </r>
  <r>
    <s v="P0123"/>
    <x v="10"/>
    <s v="P0123|Feb"/>
    <n v="2202.9139999999998"/>
    <n v="1843.4399999999998"/>
    <n v="359.47399999999993"/>
    <s v="Starlight Nest"/>
  </r>
  <r>
    <s v="P0123"/>
    <x v="11"/>
    <s v="P0123|Mar"/>
    <n v="1670.1984"/>
    <n v="1730.06"/>
    <n v="-59.861599999999953"/>
    <s v="Starlight Nest"/>
  </r>
  <r>
    <s v="P0124"/>
    <x v="0"/>
    <s v="P0124|Apr"/>
    <n v="1160.2105000000001"/>
    <n v="2496.8700000000003"/>
    <n v="-1336.6595000000002"/>
    <s v="Boulder Villa"/>
  </r>
  <r>
    <s v="P0124"/>
    <x v="1"/>
    <s v="P0124|May"/>
    <n v="1605.2368000000001"/>
    <n v="2909.6400000000003"/>
    <n v="-1304.4032000000002"/>
    <s v="Boulder Villa"/>
  </r>
  <r>
    <s v="P0124"/>
    <x v="2"/>
    <s v="P0124|Jun"/>
    <n v="1757.9439"/>
    <n v="3062.6000000000004"/>
    <n v="-1304.6561000000004"/>
    <s v="Boulder Villa"/>
  </r>
  <r>
    <s v="P0124"/>
    <x v="3"/>
    <s v="P0124|Jul"/>
    <n v="2873.9789999999998"/>
    <n v="4307.62"/>
    <n v="-1433.6410000000001"/>
    <s v="Boulder Villa"/>
  </r>
  <r>
    <s v="P0124"/>
    <x v="4"/>
    <s v="P0124|Aug"/>
    <n v="2783.2839999999997"/>
    <n v="4178.66"/>
    <n v="-1395.3760000000002"/>
    <s v="Boulder Villa"/>
  </r>
  <r>
    <s v="P0124"/>
    <x v="5"/>
    <s v="P0124|Sep"/>
    <n v="1697.9203"/>
    <n v="3037.44"/>
    <n v="-1339.5197000000001"/>
    <s v="Boulder Villa"/>
  </r>
  <r>
    <s v="P0124"/>
    <x v="6"/>
    <s v="P0124|Oct"/>
    <n v="1667.9085"/>
    <n v="2663.0400000000004"/>
    <n v="-995.13150000000041"/>
    <s v="Boulder Villa"/>
  </r>
  <r>
    <s v="P0124"/>
    <x v="7"/>
    <s v="P0124|Nov"/>
    <n v="1648.4793999999999"/>
    <n v="2576.8500000000004"/>
    <n v="-928.37060000000042"/>
    <s v="Boulder Villa"/>
  </r>
  <r>
    <s v="P0124"/>
    <x v="8"/>
    <s v="P0124|Dec"/>
    <n v="6495.1005000000005"/>
    <n v="3150.1200000000003"/>
    <n v="3344.9805000000001"/>
    <s v="Boulder Villa"/>
  </r>
  <r>
    <s v="P0124"/>
    <x v="9"/>
    <s v="P0124|Jan"/>
    <n v="5172.6785"/>
    <n v="3023.4100000000003"/>
    <n v="2149.2684999999997"/>
    <s v="Boulder Villa"/>
  </r>
  <r>
    <s v="P0124"/>
    <x v="10"/>
    <s v="P0124|Feb"/>
    <n v="4206.4696000000004"/>
    <n v="2891.1200000000003"/>
    <n v="1315.3496"/>
    <s v="Boulder Villa"/>
  </r>
  <r>
    <s v="P0124"/>
    <x v="11"/>
    <s v="P0124|Mar"/>
    <n v="3690.1483000000003"/>
    <n v="2883.6800000000003"/>
    <n v="806.4683"/>
    <s v="Boulder Villa"/>
  </r>
  <r>
    <s v="P0125"/>
    <x v="0"/>
    <s v="P0125|Apr"/>
    <n v="1795.8168000000001"/>
    <n v="3070.5199999999995"/>
    <n v="-1274.7031999999995"/>
    <s v="Starlight Retreat"/>
  </r>
  <r>
    <s v="P0125"/>
    <x v="1"/>
    <s v="P0125|May"/>
    <n v="1921.0632000000001"/>
    <n v="3610.95"/>
    <n v="-1689.8867999999998"/>
    <s v="Starlight Retreat"/>
  </r>
  <r>
    <s v="P0125"/>
    <x v="2"/>
    <s v="P0125|Jun"/>
    <n v="1964.9168999999999"/>
    <n v="3815.2200000000003"/>
    <n v="-1850.3031000000003"/>
    <s v="Starlight Retreat"/>
  </r>
  <r>
    <s v="P0125"/>
    <x v="3"/>
    <s v="P0125|Jul"/>
    <n v="3284.5909999999999"/>
    <n v="5333.67"/>
    <n v="-2049.0790000000002"/>
    <s v="Starlight Retreat"/>
  </r>
  <r>
    <s v="P0125"/>
    <x v="4"/>
    <s v="P0125|Aug"/>
    <n v="3307.0949999999998"/>
    <n v="5173.95"/>
    <n v="-1866.855"/>
    <s v="Starlight Retreat"/>
  </r>
  <r>
    <s v="P0125"/>
    <x v="5"/>
    <s v="P0125|Sep"/>
    <n v="1894.6404"/>
    <n v="3407.47"/>
    <n v="-1512.8295999999998"/>
    <s v="Starlight Retreat"/>
  </r>
  <r>
    <s v="P0125"/>
    <x v="6"/>
    <s v="P0125|Oct"/>
    <n v="1984.8504000000003"/>
    <n v="3305.56"/>
    <n v="-1320.7095999999997"/>
    <s v="Starlight Retreat"/>
  </r>
  <r>
    <s v="P0125"/>
    <x v="7"/>
    <s v="P0125|Nov"/>
    <n v="2028.2675999999999"/>
    <n v="3159.39"/>
    <n v="-1131.1224"/>
    <s v="Starlight Retreat"/>
  </r>
  <r>
    <s v="P0125"/>
    <x v="8"/>
    <s v="P0125|Dec"/>
    <n v="7045.3162000000002"/>
    <n v="3887.38"/>
    <n v="3157.9362000000001"/>
    <s v="Starlight Retreat"/>
  </r>
  <r>
    <s v="P0125"/>
    <x v="9"/>
    <s v="P0125|Jan"/>
    <n v="6405.1853000000001"/>
    <n v="3726.52"/>
    <n v="2678.6653000000001"/>
    <s v="Starlight Retreat"/>
  </r>
  <r>
    <s v="P0125"/>
    <x v="10"/>
    <s v="P0125|Feb"/>
    <n v="4589.5793000000003"/>
    <n v="3796.04"/>
    <n v="793.53930000000037"/>
    <s v="Starlight Retreat"/>
  </r>
  <r>
    <s v="P0125"/>
    <x v="11"/>
    <s v="P0125|Mar"/>
    <n v="4641.4354999999996"/>
    <n v="3534.82"/>
    <n v="1106.6154999999994"/>
    <s v="Starlight Retreat"/>
  </r>
  <r>
    <s v="P0126"/>
    <x v="0"/>
    <s v="P0126|Apr"/>
    <n v="523.04950000000008"/>
    <n v="1157.2599999999998"/>
    <n v="-634.21049999999968"/>
    <s v="Pine Cottage"/>
  </r>
  <r>
    <s v="P0126"/>
    <x v="1"/>
    <s v="P0126|May"/>
    <n v="640.93359999999996"/>
    <n v="1270.44"/>
    <n v="-629.5064000000001"/>
    <s v="Pine Cottage"/>
  </r>
  <r>
    <s v="P0126"/>
    <x v="2"/>
    <s v="P0126|Jun"/>
    <n v="740.87270000000001"/>
    <n v="1292.04"/>
    <n v="-551.16729999999995"/>
    <s v="Pine Cottage"/>
  </r>
  <r>
    <s v="P0126"/>
    <x v="3"/>
    <s v="P0126|Jul"/>
    <n v="1200.68"/>
    <n v="1889.7399999999998"/>
    <n v="-689.05999999999972"/>
    <s v="Pine Cottage"/>
  </r>
  <r>
    <s v="P0126"/>
    <x v="4"/>
    <s v="P0126|Aug"/>
    <n v="885.60640000000001"/>
    <n v="1542.5800000000002"/>
    <n v="-656.97360000000015"/>
    <s v="Pine Cottage"/>
  </r>
  <r>
    <s v="P0126"/>
    <x v="5"/>
    <s v="P0126|Sep"/>
    <n v="656.58939999999996"/>
    <n v="1215.27"/>
    <n v="-558.68060000000003"/>
    <s v="Pine Cottage"/>
  </r>
  <r>
    <s v="P0126"/>
    <x v="6"/>
    <s v="P0126|Oct"/>
    <n v="661.30359999999996"/>
    <n v="1193.4599999999998"/>
    <n v="-532.15639999999985"/>
    <s v="Pine Cottage"/>
  </r>
  <r>
    <s v="P0126"/>
    <x v="7"/>
    <s v="P0126|Nov"/>
    <n v="638.78019999999992"/>
    <n v="1209.1000000000001"/>
    <n v="-570.31980000000021"/>
    <s v="Pine Cottage"/>
  </r>
  <r>
    <s v="P0126"/>
    <x v="8"/>
    <s v="P0126|Dec"/>
    <n v="2201.2120000000004"/>
    <n v="1440.0800000000004"/>
    <n v="761.13200000000006"/>
    <s v="Pine Cottage"/>
  </r>
  <r>
    <s v="P0126"/>
    <x v="9"/>
    <s v="P0126|Jan"/>
    <n v="2198.0303999999996"/>
    <n v="1453.56"/>
    <n v="744.4703999999997"/>
    <s v="Pine Cottage"/>
  </r>
  <r>
    <s v="P0126"/>
    <x v="10"/>
    <s v="P0126|Feb"/>
    <n v="1595.0220000000002"/>
    <n v="1367.9700000000003"/>
    <n v="227.05199999999991"/>
    <s v="Pine Cottage"/>
  </r>
  <r>
    <s v="P0126"/>
    <x v="11"/>
    <s v="P0126|Mar"/>
    <n v="1432.45"/>
    <n v="1358.69"/>
    <n v="73.759999999999991"/>
    <s v="Pine Cottage"/>
  </r>
  <r>
    <s v="P0127"/>
    <x v="0"/>
    <s v="P0127|Apr"/>
    <n v="3334.4509999999996"/>
    <n v="1992.58"/>
    <n v="1341.8709999999996"/>
    <s v="Boulder Cottage"/>
  </r>
  <r>
    <s v="P0127"/>
    <x v="1"/>
    <s v="P0127|May"/>
    <n v="3390.6043"/>
    <n v="2309.92"/>
    <n v="1080.6842999999999"/>
    <s v="Boulder Cottage"/>
  </r>
  <r>
    <s v="P0127"/>
    <x v="2"/>
    <s v="P0127|Jun"/>
    <n v="4456.4403000000002"/>
    <n v="2412.77"/>
    <n v="2043.6703000000002"/>
    <s v="Boulder Cottage"/>
  </r>
  <r>
    <s v="P0127"/>
    <x v="3"/>
    <s v="P0127|Jul"/>
    <n v="6852.8148000000001"/>
    <n v="3359.4700000000003"/>
    <n v="3493.3447999999999"/>
    <s v="Boulder Cottage"/>
  </r>
  <r>
    <s v="P0127"/>
    <x v="4"/>
    <s v="P0127|Aug"/>
    <n v="5826.5063"/>
    <n v="3271.08"/>
    <n v="2555.4263000000001"/>
    <s v="Boulder Cottage"/>
  </r>
  <r>
    <s v="P0127"/>
    <x v="5"/>
    <s v="P0127|Sep"/>
    <n v="3771.7464"/>
    <n v="2201.88"/>
    <n v="1569.8663999999999"/>
    <s v="Boulder Cottage"/>
  </r>
  <r>
    <s v="P0127"/>
    <x v="6"/>
    <s v="P0127|Oct"/>
    <n v="3193.6943000000001"/>
    <n v="2118.2199999999998"/>
    <n v="1075.4743000000003"/>
    <s v="Boulder Cottage"/>
  </r>
  <r>
    <s v="P0127"/>
    <x v="7"/>
    <s v="P0127|Nov"/>
    <n v="3079.8065999999999"/>
    <n v="2044.23"/>
    <n v="1035.5765999999999"/>
    <s v="Boulder Cottage"/>
  </r>
  <r>
    <s v="P0127"/>
    <x v="8"/>
    <s v="P0127|Dec"/>
    <n v="13288.5975"/>
    <n v="2526.96"/>
    <n v="10761.637500000001"/>
    <s v="Boulder Cottage"/>
  </r>
  <r>
    <s v="P0127"/>
    <x v="9"/>
    <s v="P0127|Jan"/>
    <n v="11455.793"/>
    <n v="2425.61"/>
    <n v="9030.1829999999991"/>
    <s v="Boulder Cottage"/>
  </r>
  <r>
    <s v="P0127"/>
    <x v="10"/>
    <s v="P0127|Feb"/>
    <n v="9091.2240000000002"/>
    <n v="2418.17"/>
    <n v="6673.0540000000001"/>
    <s v="Boulder Cottage"/>
  </r>
  <r>
    <s v="P0127"/>
    <x v="11"/>
    <s v="P0127|Mar"/>
    <n v="7631.4912000000013"/>
    <n v="2303.1200000000003"/>
    <n v="5328.3712000000014"/>
    <s v="Boulder Cottage"/>
  </r>
  <r>
    <s v="P0128"/>
    <x v="0"/>
    <s v="P0128|Apr"/>
    <n v="1327.1960000000001"/>
    <n v="2508.08"/>
    <n v="-1180.8839999999998"/>
    <s v="Bearpaw Point"/>
  </r>
  <r>
    <s v="P0128"/>
    <x v="1"/>
    <s v="P0128|May"/>
    <n v="1648.8285999999998"/>
    <n v="2922.6500000000005"/>
    <n v="-1273.8214000000007"/>
    <s v="Bearpaw Point"/>
  </r>
  <r>
    <s v="P0128"/>
    <x v="2"/>
    <s v="P0128|Jun"/>
    <n v="1739.8534"/>
    <n v="3074.78"/>
    <n v="-1334.9266000000002"/>
    <s v="Bearpaw Point"/>
  </r>
  <r>
    <s v="P0128"/>
    <x v="3"/>
    <s v="P0128|Jul"/>
    <n v="2144.3239999999996"/>
    <n v="4201.5"/>
    <n v="-2057.1760000000004"/>
    <s v="Bearpaw Point"/>
  </r>
  <r>
    <s v="P0128"/>
    <x v="4"/>
    <s v="P0128|Aug"/>
    <n v="2239.5391999999997"/>
    <n v="4054.88"/>
    <n v="-1815.3408000000004"/>
    <s v="Bearpaw Point"/>
  </r>
  <r>
    <s v="P0128"/>
    <x v="5"/>
    <s v="P0128|Sep"/>
    <n v="1713.6052"/>
    <n v="2742.77"/>
    <n v="-1029.1648"/>
    <s v="Bearpaw Point"/>
  </r>
  <r>
    <s v="P0128"/>
    <x v="6"/>
    <s v="P0128|Oct"/>
    <n v="1384.9110000000001"/>
    <n v="2660.34"/>
    <n v="-1275.4290000000001"/>
    <s v="Bearpaw Point"/>
  </r>
  <r>
    <s v="P0128"/>
    <x v="7"/>
    <s v="P0128|Nov"/>
    <n v="1443.4019999999998"/>
    <n v="2563.42"/>
    <n v="-1120.0180000000003"/>
    <s v="Bearpaw Point"/>
  </r>
  <r>
    <s v="P0128"/>
    <x v="8"/>
    <s v="P0128|Dec"/>
    <n v="5549.1063999999997"/>
    <n v="3032.6400000000003"/>
    <n v="2516.4663999999993"/>
    <s v="Bearpaw Point"/>
  </r>
  <r>
    <s v="P0128"/>
    <x v="9"/>
    <s v="P0128|Jan"/>
    <n v="4377.1120000000001"/>
    <n v="2894.79"/>
    <n v="1482.3220000000001"/>
    <s v="Bearpaw Point"/>
  </r>
  <r>
    <s v="P0128"/>
    <x v="10"/>
    <s v="P0128|Feb"/>
    <n v="3153.6687999999999"/>
    <n v="2776.4500000000003"/>
    <n v="377.21879999999965"/>
    <s v="Bearpaw Point"/>
  </r>
  <r>
    <s v="P0128"/>
    <x v="11"/>
    <s v="P0128|Mar"/>
    <n v="2877.2575999999999"/>
    <n v="2765.86"/>
    <n v="111.39759999999978"/>
    <s v="Bearpaw Point"/>
  </r>
  <r>
    <s v="P0129"/>
    <x v="0"/>
    <s v="P0129|Apr"/>
    <n v="2194.1604000000002"/>
    <n v="3675.99"/>
    <n v="-1481.8295999999996"/>
    <s v="Forest Manor"/>
  </r>
  <r>
    <s v="P0129"/>
    <x v="1"/>
    <s v="P0129|May"/>
    <n v="2352.0570000000002"/>
    <n v="4542.6499999999996"/>
    <n v="-2190.5929999999994"/>
    <s v="Forest Manor"/>
  </r>
  <r>
    <s v="P0129"/>
    <x v="2"/>
    <s v="P0129|Jun"/>
    <n v="2937.7624000000001"/>
    <n v="4539.2800000000007"/>
    <n v="-1601.5176000000006"/>
    <s v="Forest Manor"/>
  </r>
  <r>
    <s v="P0129"/>
    <x v="3"/>
    <s v="P0129|Jul"/>
    <n v="4677.6616000000004"/>
    <n v="6422.23"/>
    <n v="-1744.5683999999992"/>
    <s v="Forest Manor"/>
  </r>
  <r>
    <s v="P0129"/>
    <x v="4"/>
    <s v="P0129|Aug"/>
    <n v="2966.6295999999998"/>
    <n v="6014.3700000000008"/>
    <n v="-3047.740400000001"/>
    <s v="Forest Manor"/>
  </r>
  <r>
    <s v="P0129"/>
    <x v="5"/>
    <s v="P0129|Sep"/>
    <n v="2837.0569999999998"/>
    <n v="4058.2999999999997"/>
    <n v="-1221.2429999999999"/>
    <s v="Forest Manor"/>
  </r>
  <r>
    <s v="P0129"/>
    <x v="6"/>
    <s v="P0129|Oct"/>
    <n v="2471.8907999999997"/>
    <n v="3902.69"/>
    <n v="-1430.7992000000004"/>
    <s v="Forest Manor"/>
  </r>
  <r>
    <s v="P0129"/>
    <x v="7"/>
    <s v="P0129|Nov"/>
    <n v="2456.1768000000002"/>
    <n v="3781.0800000000004"/>
    <n v="-1324.9032000000002"/>
    <s v="Forest Manor"/>
  </r>
  <r>
    <s v="P0129"/>
    <x v="8"/>
    <s v="P0129|Dec"/>
    <n v="9299.0825999999997"/>
    <n v="4639.46"/>
    <n v="4659.6225999999997"/>
    <s v="Forest Manor"/>
  </r>
  <r>
    <s v="P0129"/>
    <x v="9"/>
    <s v="P0129|Jan"/>
    <n v="8050.4015999999992"/>
    <n v="4647.71"/>
    <n v="3402.6915999999992"/>
    <s v="Forest Manor"/>
  </r>
  <r>
    <s v="P0129"/>
    <x v="10"/>
    <s v="P0129|Feb"/>
    <n v="5914.4703"/>
    <n v="4231.8"/>
    <n v="1682.6702999999998"/>
    <s v="Forest Manor"/>
  </r>
  <r>
    <s v="P0129"/>
    <x v="11"/>
    <s v="P0129|Mar"/>
    <n v="5528.3229999999994"/>
    <n v="4217.2300000000005"/>
    <n v="1311.0929999999989"/>
    <s v="Forest Manor"/>
  </r>
  <r>
    <s v="P0130"/>
    <x v="0"/>
    <s v="P0130|Apr"/>
    <n v="1049.5038"/>
    <n v="1545.94"/>
    <n v="-496.4362000000001"/>
    <s v="Copper Villa"/>
  </r>
  <r>
    <s v="P0130"/>
    <x v="1"/>
    <s v="P0130|May"/>
    <n v="1187.2049999999999"/>
    <n v="1780.32"/>
    <n v="-593.11500000000001"/>
    <s v="Copper Villa"/>
  </r>
  <r>
    <s v="P0130"/>
    <x v="2"/>
    <s v="P0130|Jun"/>
    <n v="1593.8108999999999"/>
    <n v="1912.44"/>
    <n v="-318.62910000000011"/>
    <s v="Copper Villa"/>
  </r>
  <r>
    <s v="P0130"/>
    <x v="3"/>
    <s v="P0130|Jul"/>
    <n v="1949.0831000000001"/>
    <n v="2472.7399999999998"/>
    <n v="-523.65689999999972"/>
    <s v="Copper Villa"/>
  </r>
  <r>
    <s v="P0130"/>
    <x v="4"/>
    <s v="P0130|Aug"/>
    <n v="2030.1750999999999"/>
    <n v="2412.9500000000003"/>
    <n v="-382.77490000000034"/>
    <s v="Copper Villa"/>
  </r>
  <r>
    <s v="P0130"/>
    <x v="5"/>
    <s v="P0130|Sep"/>
    <n v="1270.3146000000002"/>
    <n v="1688.1499999999999"/>
    <n v="-417.83539999999971"/>
    <s v="Copper Villa"/>
  </r>
  <r>
    <s v="P0130"/>
    <x v="6"/>
    <s v="P0130|Oct"/>
    <n v="1149.5204999999999"/>
    <n v="1639.9499999999998"/>
    <n v="-490.42949999999996"/>
    <s v="Copper Villa"/>
  </r>
  <r>
    <s v="P0130"/>
    <x v="7"/>
    <s v="P0130|Nov"/>
    <n v="1216.1304"/>
    <n v="1596.72"/>
    <n v="-380.58960000000002"/>
    <s v="Copper Villa"/>
  </r>
  <r>
    <s v="P0130"/>
    <x v="8"/>
    <s v="P0130|Dec"/>
    <n v="4443.4904999999999"/>
    <n v="1994.77"/>
    <n v="2448.7204999999999"/>
    <s v="Copper Villa"/>
  </r>
  <r>
    <s v="P0130"/>
    <x v="9"/>
    <s v="P0130|Jan"/>
    <n v="4490.3414999999995"/>
    <n v="1995.49"/>
    <n v="2494.8514999999998"/>
    <s v="Copper Villa"/>
  </r>
  <r>
    <s v="P0130"/>
    <x v="10"/>
    <s v="P0130|Feb"/>
    <n v="2775.9815999999996"/>
    <n v="2118.2400000000002"/>
    <n v="657.74159999999938"/>
    <s v="Copper Villa"/>
  </r>
  <r>
    <s v="P0130"/>
    <x v="11"/>
    <s v="P0130|Mar"/>
    <n v="2879.7619"/>
    <n v="1889.34"/>
    <n v="990.42190000000005"/>
    <s v="Copper Villa"/>
  </r>
  <r>
    <s v="P0131"/>
    <x v="0"/>
    <s v="P0131|Apr"/>
    <n v="845.10539999999992"/>
    <n v="1559.6100000000001"/>
    <n v="-714.50460000000021"/>
    <s v="Forest Cabin"/>
  </r>
  <r>
    <s v="P0131"/>
    <x v="1"/>
    <s v="P0131|May"/>
    <n v="890.55960000000005"/>
    <n v="1762.93"/>
    <n v="-872.37040000000002"/>
    <s v="Forest Cabin"/>
  </r>
  <r>
    <s v="P0131"/>
    <x v="2"/>
    <s v="P0131|Jun"/>
    <n v="1054.4119999999998"/>
    <n v="1837.9"/>
    <n v="-783.48800000000028"/>
    <s v="Forest Cabin"/>
  </r>
  <r>
    <s v="P0131"/>
    <x v="3"/>
    <s v="P0131|Jul"/>
    <n v="1574.5369999999998"/>
    <n v="2467.79"/>
    <n v="-893.25300000000016"/>
    <s v="Forest Cabin"/>
  </r>
  <r>
    <s v="P0131"/>
    <x v="4"/>
    <s v="P0131|Aug"/>
    <n v="1675.1260000000002"/>
    <n v="2413.56"/>
    <n v="-738.43399999999974"/>
    <s v="Forest Cabin"/>
  </r>
  <r>
    <s v="P0131"/>
    <x v="5"/>
    <s v="P0131|Sep"/>
    <n v="1036.7386000000001"/>
    <n v="1685.87"/>
    <n v="-649.13139999999976"/>
    <s v="Forest Cabin"/>
  </r>
  <r>
    <s v="P0131"/>
    <x v="6"/>
    <s v="P0131|Oct"/>
    <n v="908.54339999999991"/>
    <n v="1627.29"/>
    <n v="-718.74660000000006"/>
    <s v="Forest Cabin"/>
  </r>
  <r>
    <s v="P0131"/>
    <x v="7"/>
    <s v="P0131|Nov"/>
    <n v="1010.5970999999998"/>
    <n v="1598.43"/>
    <n v="-587.83290000000022"/>
    <s v="Forest Cabin"/>
  </r>
  <r>
    <s v="P0131"/>
    <x v="8"/>
    <s v="P0131|Dec"/>
    <n v="3992.4405000000002"/>
    <n v="1992.22"/>
    <n v="2000.2205000000001"/>
    <s v="Forest Cabin"/>
  </r>
  <r>
    <s v="P0131"/>
    <x v="9"/>
    <s v="P0131|Jan"/>
    <n v="2908.7649000000001"/>
    <n v="1898.4599999999998"/>
    <n v="1010.3049000000003"/>
    <s v="Forest Cabin"/>
  </r>
  <r>
    <s v="P0131"/>
    <x v="10"/>
    <s v="P0131|Feb"/>
    <n v="2307.9843999999998"/>
    <n v="1830.32"/>
    <n v="477.66439999999989"/>
    <s v="Forest Cabin"/>
  </r>
  <r>
    <s v="P0131"/>
    <x v="11"/>
    <s v="P0131|Mar"/>
    <n v="2142.1725999999999"/>
    <n v="1822.24"/>
    <n v="319.93259999999987"/>
    <s v="Forest Cabin"/>
  </r>
  <r>
    <s v="P0132"/>
    <x v="0"/>
    <s v="P0132|Apr"/>
    <n v="1738.3733999999999"/>
    <n v="3062.43"/>
    <n v="-1324.0565999999999"/>
    <s v="Aspen Chalet"/>
  </r>
  <r>
    <s v="P0132"/>
    <x v="1"/>
    <s v="P0132|May"/>
    <n v="2145.1235000000001"/>
    <n v="3621.93"/>
    <n v="-1476.8064999999997"/>
    <s v="Aspen Chalet"/>
  </r>
  <r>
    <s v="P0132"/>
    <x v="2"/>
    <s v="P0132|Jun"/>
    <n v="2541.9407999999999"/>
    <n v="3798.71"/>
    <n v="-1256.7692000000002"/>
    <s v="Aspen Chalet"/>
  </r>
  <r>
    <s v="P0132"/>
    <x v="3"/>
    <s v="P0132|Jul"/>
    <n v="3917.5159999999996"/>
    <n v="5354.07"/>
    <n v="-1436.5540000000001"/>
    <s v="Aspen Chalet"/>
  </r>
  <r>
    <s v="P0132"/>
    <x v="4"/>
    <s v="P0132|Aug"/>
    <n v="2989.2078000000001"/>
    <n v="5020.4799999999996"/>
    <n v="-2031.2721999999994"/>
    <s v="Aspen Chalet"/>
  </r>
  <r>
    <s v="P0132"/>
    <x v="5"/>
    <s v="P0132|Sep"/>
    <n v="2524.8202999999999"/>
    <n v="3383.49"/>
    <n v="-858.66969999999992"/>
    <s v="Aspen Chalet"/>
  </r>
  <r>
    <s v="P0132"/>
    <x v="6"/>
    <s v="P0132|Oct"/>
    <n v="2175.9501"/>
    <n v="3311.3999999999996"/>
    <n v="-1135.4498999999996"/>
    <s v="Aspen Chalet"/>
  </r>
  <r>
    <s v="P0132"/>
    <x v="7"/>
    <s v="P0132|Nov"/>
    <n v="2135.7533000000003"/>
    <n v="3164.94"/>
    <n v="-1029.1866999999997"/>
    <s v="Aspen Chalet"/>
  </r>
  <r>
    <s v="P0132"/>
    <x v="8"/>
    <s v="P0132|Dec"/>
    <n v="8329.0530000000017"/>
    <n v="3881.69"/>
    <n v="4447.3630000000012"/>
    <s v="Aspen Chalet"/>
  </r>
  <r>
    <s v="P0132"/>
    <x v="9"/>
    <s v="P0132|Jan"/>
    <n v="6440.6194000000005"/>
    <n v="3718.76"/>
    <n v="2721.8594000000003"/>
    <s v="Aspen Chalet"/>
  </r>
  <r>
    <s v="P0132"/>
    <x v="10"/>
    <s v="P0132|Feb"/>
    <n v="4772.5309999999999"/>
    <n v="3551.75"/>
    <n v="1220.7809999999999"/>
    <s v="Aspen Chalet"/>
  </r>
  <r>
    <s v="P0132"/>
    <x v="11"/>
    <s v="P0132|Mar"/>
    <n v="5157.7956000000004"/>
    <n v="3569.07"/>
    <n v="1588.7256000000002"/>
    <s v="Aspen Chalet"/>
  </r>
  <r>
    <s v="P0133"/>
    <x v="0"/>
    <s v="P0133|Apr"/>
    <n v="1618.0740000000001"/>
    <n v="3079.7999999999997"/>
    <n v="-1461.7259999999997"/>
    <s v="Aspen Hollow"/>
  </r>
  <r>
    <s v="P0133"/>
    <x v="1"/>
    <s v="P0133|May"/>
    <n v="1704.7920000000001"/>
    <n v="3620.97"/>
    <n v="-1916.1779999999997"/>
    <s v="Aspen Hollow"/>
  </r>
  <r>
    <s v="P0133"/>
    <x v="2"/>
    <s v="P0133|Jun"/>
    <n v="2651.4344000000001"/>
    <n v="3808.1899999999996"/>
    <n v="-1156.7555999999995"/>
    <s v="Aspen Hollow"/>
  </r>
  <r>
    <s v="P0133"/>
    <x v="3"/>
    <s v="P0133|Jul"/>
    <n v="3262.8932999999997"/>
    <n v="5196.9399999999996"/>
    <n v="-1934.0466999999999"/>
    <s v="Aspen Hollow"/>
  </r>
  <r>
    <s v="P0133"/>
    <x v="4"/>
    <s v="P0133|Aug"/>
    <n v="3056.8653000000004"/>
    <n v="5014.29"/>
    <n v="-1957.4246999999996"/>
    <s v="Aspen Hollow"/>
  </r>
  <r>
    <s v="P0133"/>
    <x v="5"/>
    <s v="P0133|Sep"/>
    <n v="1806.6420000000001"/>
    <n v="3398.74"/>
    <n v="-1592.0979999999997"/>
    <s v="Aspen Hollow"/>
  </r>
  <r>
    <s v="P0133"/>
    <x v="6"/>
    <s v="P0133|Oct"/>
    <n v="2000.9136000000001"/>
    <n v="3272.0099999999998"/>
    <n v="-1271.0963999999997"/>
    <s v="Aspen Hollow"/>
  </r>
  <r>
    <s v="P0133"/>
    <x v="7"/>
    <s v="P0133|Nov"/>
    <n v="1711.6789999999999"/>
    <n v="3162.94"/>
    <n v="-1451.2610000000002"/>
    <s v="Aspen Hollow"/>
  </r>
  <r>
    <s v="P0133"/>
    <x v="8"/>
    <s v="P0133|Dec"/>
    <n v="7674.4776000000002"/>
    <n v="3893.63"/>
    <n v="3780.8476000000001"/>
    <s v="Aspen Hollow"/>
  </r>
  <r>
    <s v="P0133"/>
    <x v="9"/>
    <s v="P0133|Jan"/>
    <n v="7057.3744999999999"/>
    <n v="3986.13"/>
    <n v="3071.2444999999998"/>
    <s v="Aspen Hollow"/>
  </r>
  <r>
    <s v="P0133"/>
    <x v="10"/>
    <s v="P0133|Feb"/>
    <n v="5085.7343000000001"/>
    <n v="3578.06"/>
    <n v="1507.6743000000001"/>
    <s v="Aspen Hollow"/>
  </r>
  <r>
    <s v="P0133"/>
    <x v="11"/>
    <s v="P0133|Mar"/>
    <n v="4432.1579999999994"/>
    <n v="3569.55"/>
    <n v="862.60799999999927"/>
    <s v="Aspen Hollow"/>
  </r>
  <r>
    <s v="P0134"/>
    <x v="0"/>
    <s v="P0134|Apr"/>
    <n v="911.97720000000004"/>
    <n v="1540.13"/>
    <n v="-628.15280000000007"/>
    <s v="Bearpaw House"/>
  </r>
  <r>
    <s v="P0134"/>
    <x v="1"/>
    <s v="P0134|May"/>
    <n v="1080.8056999999999"/>
    <n v="1756.09"/>
    <n v="-675.28430000000003"/>
    <s v="Bearpaw House"/>
  </r>
  <r>
    <s v="P0134"/>
    <x v="2"/>
    <s v="P0134|Jun"/>
    <n v="1120.9346"/>
    <n v="2096.21"/>
    <n v="-975.27539999999999"/>
    <s v="Bearpaw House"/>
  </r>
  <r>
    <s v="P0134"/>
    <x v="3"/>
    <s v="P0134|Jul"/>
    <n v="1694.72"/>
    <n v="2488.16"/>
    <n v="-793.43999999999983"/>
    <s v="Bearpaw House"/>
  </r>
  <r>
    <s v="P0134"/>
    <x v="4"/>
    <s v="P0134|Aug"/>
    <n v="1466.1285"/>
    <n v="2320.4499999999998"/>
    <n v="-854.32149999999979"/>
    <s v="Bearpaw House"/>
  </r>
  <r>
    <s v="P0134"/>
    <x v="5"/>
    <s v="P0134|Sep"/>
    <n v="1225.2289999999998"/>
    <n v="1678.69"/>
    <n v="-453.46100000000024"/>
    <s v="Bearpaw House"/>
  </r>
  <r>
    <s v="P0134"/>
    <x v="6"/>
    <s v="P0134|Oct"/>
    <n v="984.14519999999993"/>
    <n v="1659.35"/>
    <n v="-675.20479999999998"/>
    <s v="Bearpaw House"/>
  </r>
  <r>
    <s v="P0134"/>
    <x v="7"/>
    <s v="P0134|Nov"/>
    <n v="975.41519999999991"/>
    <n v="1621.2500000000002"/>
    <n v="-645.83480000000031"/>
    <s v="Bearpaw House"/>
  </r>
  <r>
    <s v="P0134"/>
    <x v="8"/>
    <s v="P0134|Dec"/>
    <n v="3682.8927999999996"/>
    <n v="1913.59"/>
    <n v="1769.3027999999997"/>
    <s v="Bearpaw House"/>
  </r>
  <r>
    <s v="P0134"/>
    <x v="9"/>
    <s v="P0134|Jan"/>
    <n v="2997.1415999999999"/>
    <n v="1906.14"/>
    <n v="1091.0015999999998"/>
    <s v="Bearpaw House"/>
  </r>
  <r>
    <s v="P0134"/>
    <x v="10"/>
    <s v="P0134|Feb"/>
    <n v="2240.9379999999996"/>
    <n v="1815.4599999999998"/>
    <n v="425.47799999999984"/>
    <s v="Bearpaw House"/>
  </r>
  <r>
    <s v="P0134"/>
    <x v="11"/>
    <s v="P0134|Mar"/>
    <n v="2124.3439999999996"/>
    <n v="1809.11"/>
    <n v="315.2339999999997"/>
    <s v="Bearpaw House"/>
  </r>
  <r>
    <s v="P0135"/>
    <x v="0"/>
    <s v="P0135|Apr"/>
    <n v="1059.5585000000001"/>
    <n v="1994.36"/>
    <n v="-934.80149999999981"/>
    <s v="Bearpaw Hollow"/>
  </r>
  <r>
    <s v="P0135"/>
    <x v="1"/>
    <s v="P0135|May"/>
    <n v="1297.8971999999999"/>
    <n v="2302.13"/>
    <n v="-1004.2328000000002"/>
    <s v="Bearpaw Hollow"/>
  </r>
  <r>
    <s v="P0135"/>
    <x v="2"/>
    <s v="P0135|Jun"/>
    <n v="1416.3438999999998"/>
    <n v="2428.73"/>
    <n v="-1012.3861000000002"/>
    <s v="Bearpaw Hollow"/>
  </r>
  <r>
    <s v="P0135"/>
    <x v="3"/>
    <s v="P0135|Jul"/>
    <n v="2149.5370000000003"/>
    <n v="3504.96"/>
    <n v="-1355.4229999999998"/>
    <s v="Bearpaw Hollow"/>
  </r>
  <r>
    <s v="P0135"/>
    <x v="4"/>
    <s v="P0135|Aug"/>
    <n v="2177.5700000000002"/>
    <n v="3246.53"/>
    <n v="-1068.96"/>
    <s v="Bearpaw Hollow"/>
  </r>
  <r>
    <s v="P0135"/>
    <x v="5"/>
    <s v="P0135|Sep"/>
    <n v="1463.1949"/>
    <n v="2203.65"/>
    <n v="-740.45510000000013"/>
    <s v="Bearpaw Hollow"/>
  </r>
  <r>
    <s v="P0135"/>
    <x v="6"/>
    <s v="P0135|Oct"/>
    <n v="1233.8189999999997"/>
    <n v="2119.4"/>
    <n v="-885.58100000000036"/>
    <s v="Bearpaw Hollow"/>
  </r>
  <r>
    <s v="P0135"/>
    <x v="7"/>
    <s v="P0135|Nov"/>
    <n v="1319.5475999999999"/>
    <n v="2059.31"/>
    <n v="-739.76240000000007"/>
    <s v="Bearpaw Hollow"/>
  </r>
  <r>
    <s v="P0135"/>
    <x v="8"/>
    <s v="P0135|Dec"/>
    <n v="4592.6736000000001"/>
    <n v="2552.17"/>
    <n v="2040.5036"/>
    <s v="Bearpaw Hollow"/>
  </r>
  <r>
    <s v="P0135"/>
    <x v="9"/>
    <s v="P0135|Jan"/>
    <n v="3715.5228000000002"/>
    <n v="2433.3000000000002"/>
    <n v="1282.2228"/>
    <s v="Bearpaw Hollow"/>
  </r>
  <r>
    <s v="P0135"/>
    <x v="10"/>
    <s v="P0135|Feb"/>
    <n v="3705.3960000000002"/>
    <n v="2408.34"/>
    <n v="1297.056"/>
    <s v="Bearpaw Hollow"/>
  </r>
  <r>
    <s v="P0135"/>
    <x v="11"/>
    <s v="P0135|Mar"/>
    <n v="3123.4549999999999"/>
    <n v="2304.73"/>
    <n v="818.72499999999991"/>
    <s v="Bearpaw Hollow"/>
  </r>
  <r>
    <s v="P0136"/>
    <x v="0"/>
    <s v="P0136|Apr"/>
    <n v="1461.3470000000002"/>
    <n v="2500"/>
    <n v="-1038.6529999999998"/>
    <s v="Highland Point"/>
  </r>
  <r>
    <s v="P0136"/>
    <x v="1"/>
    <s v="P0136|May"/>
    <n v="1581.8986"/>
    <n v="2924.01"/>
    <n v="-1342.1114000000002"/>
    <s v="Highland Point"/>
  </r>
  <r>
    <s v="P0136"/>
    <x v="2"/>
    <s v="P0136|Jun"/>
    <n v="1817.6279999999999"/>
    <n v="3216.4600000000005"/>
    <n v="-1398.8320000000006"/>
    <s v="Highland Point"/>
  </r>
  <r>
    <s v="P0136"/>
    <x v="3"/>
    <s v="P0136|Jul"/>
    <n v="2499.0336000000002"/>
    <n v="4183.8999999999996"/>
    <n v="-1684.8663999999994"/>
    <s v="Highland Point"/>
  </r>
  <r>
    <s v="P0136"/>
    <x v="4"/>
    <s v="P0136|Aug"/>
    <n v="2291.5311999999999"/>
    <n v="4062.35"/>
    <n v="-1770.8188"/>
    <s v="Highland Point"/>
  </r>
  <r>
    <s v="P0136"/>
    <x v="5"/>
    <s v="P0136|Sep"/>
    <n v="1633.9875999999999"/>
    <n v="2753.62"/>
    <n v="-1119.6324"/>
    <s v="Highland Point"/>
  </r>
  <r>
    <s v="P0136"/>
    <x v="6"/>
    <s v="P0136|Oct"/>
    <n v="1429.9190000000001"/>
    <n v="2659.3700000000003"/>
    <n v="-1229.4510000000002"/>
    <s v="Highland Point"/>
  </r>
  <r>
    <s v="P0136"/>
    <x v="7"/>
    <s v="P0136|Nov"/>
    <n v="1721.7531999999999"/>
    <n v="2559.9900000000002"/>
    <n v="-838.23680000000036"/>
    <s v="Highland Point"/>
  </r>
  <r>
    <s v="P0136"/>
    <x v="8"/>
    <s v="P0136|Dec"/>
    <n v="5889.0526"/>
    <n v="3036.7300000000005"/>
    <n v="2852.3225999999995"/>
    <s v="Highland Point"/>
  </r>
  <r>
    <s v="P0136"/>
    <x v="9"/>
    <s v="P0136|Jan"/>
    <n v="5039.2743999999993"/>
    <n v="3029.76"/>
    <n v="2009.5143999999991"/>
    <s v="Highland Point"/>
  </r>
  <r>
    <s v="P0136"/>
    <x v="10"/>
    <s v="P0136|Feb"/>
    <n v="3713.0888"/>
    <n v="2903.29"/>
    <n v="809.79880000000003"/>
    <s v="Highland Point"/>
  </r>
  <r>
    <s v="P0136"/>
    <x v="11"/>
    <s v="P0136|Mar"/>
    <n v="3252.57"/>
    <n v="2768.1800000000003"/>
    <n v="484.38999999999987"/>
    <s v="Highland Point"/>
  </r>
  <r>
    <s v="P0137"/>
    <x v="0"/>
    <s v="P0137|Apr"/>
    <n v="1813.9752000000001"/>
    <n v="3062.49"/>
    <n v="-1248.5147999999997"/>
    <s v="Cinder Retreat"/>
  </r>
  <r>
    <s v="P0137"/>
    <x v="1"/>
    <s v="P0137|May"/>
    <n v="2695.7330999999999"/>
    <n v="3758.91"/>
    <n v="-1063.1768999999999"/>
    <s v="Cinder Retreat"/>
  </r>
  <r>
    <s v="P0137"/>
    <x v="2"/>
    <s v="P0137|Jun"/>
    <n v="3196.2240000000002"/>
    <n v="3932.3999999999996"/>
    <n v="-736.17599999999948"/>
    <s v="Cinder Retreat"/>
  </r>
  <r>
    <s v="P0137"/>
    <x v="3"/>
    <s v="P0137|Jul"/>
    <n v="4457.7478000000001"/>
    <n v="5364.15"/>
    <n v="-906.40219999999954"/>
    <s v="Cinder Retreat"/>
  </r>
  <r>
    <s v="P0137"/>
    <x v="4"/>
    <s v="P0137|Aug"/>
    <n v="3653.7439000000004"/>
    <n v="5162.1399999999994"/>
    <n v="-1508.396099999999"/>
    <s v="Cinder Retreat"/>
  </r>
  <r>
    <s v="P0137"/>
    <x v="5"/>
    <s v="P0137|Sep"/>
    <n v="2177.6864"/>
    <n v="3387.99"/>
    <n v="-1210.3035999999997"/>
    <s v="Cinder Retreat"/>
  </r>
  <r>
    <s v="P0137"/>
    <x v="6"/>
    <s v="P0137|Oct"/>
    <n v="2568.44"/>
    <n v="3437.42"/>
    <n v="-868.98"/>
    <s v="Cinder Retreat"/>
  </r>
  <r>
    <s v="P0137"/>
    <x v="7"/>
    <s v="P0137|Nov"/>
    <n v="2574.8031999999998"/>
    <n v="3337.67"/>
    <n v="-762.86680000000024"/>
    <s v="Cinder Retreat"/>
  </r>
  <r>
    <s v="P0137"/>
    <x v="8"/>
    <s v="P0137|Dec"/>
    <n v="8089.8509999999997"/>
    <n v="3880.0699999999997"/>
    <n v="4209.7809999999999"/>
    <s v="Cinder Retreat"/>
  </r>
  <r>
    <s v="P0137"/>
    <x v="9"/>
    <s v="P0137|Jan"/>
    <n v="7370.2079999999996"/>
    <n v="3861.37"/>
    <n v="3508.8379999999997"/>
    <s v="Cinder Retreat"/>
  </r>
  <r>
    <s v="P0137"/>
    <x v="10"/>
    <s v="P0137|Feb"/>
    <n v="6563.1109999999999"/>
    <n v="3741.51"/>
    <n v="2821.6009999999997"/>
    <s v="Cinder Retreat"/>
  </r>
  <r>
    <s v="P0137"/>
    <x v="11"/>
    <s v="P0137|Mar"/>
    <n v="5413.1772000000001"/>
    <n v="3566.08"/>
    <n v="1847.0972000000002"/>
    <s v="Cinder Retreat"/>
  </r>
  <r>
    <s v="P0138"/>
    <x v="0"/>
    <s v="P0138|Apr"/>
    <n v="725.04849999999999"/>
    <n v="1564.79"/>
    <n v="-839.74149999999997"/>
    <s v="Copper Cabin"/>
  </r>
  <r>
    <s v="P0138"/>
    <x v="1"/>
    <s v="P0138|May"/>
    <n v="948.87600000000009"/>
    <n v="1773.18"/>
    <n v="-824.30399999999997"/>
    <s v="Copper Cabin"/>
  </r>
  <r>
    <s v="P0138"/>
    <x v="2"/>
    <s v="P0138|Jun"/>
    <n v="1004.2144999999999"/>
    <n v="1831.7"/>
    <n v="-827.48550000000012"/>
    <s v="Copper Cabin"/>
  </r>
  <r>
    <s v="P0138"/>
    <x v="3"/>
    <s v="P0138|Jul"/>
    <n v="1648.7420000000002"/>
    <n v="2488.13"/>
    <n v="-839.38799999999992"/>
    <s v="Copper Cabin"/>
  </r>
  <r>
    <s v="P0138"/>
    <x v="4"/>
    <s v="P0138|Aug"/>
    <n v="1310.0360999999998"/>
    <n v="2310.11"/>
    <n v="-1000.0739000000003"/>
    <s v="Copper Cabin"/>
  </r>
  <r>
    <s v="P0138"/>
    <x v="5"/>
    <s v="P0138|Sep"/>
    <n v="860.76120000000003"/>
    <n v="1678.77"/>
    <n v="-818.00879999999995"/>
    <s v="Copper Cabin"/>
  </r>
  <r>
    <s v="P0138"/>
    <x v="6"/>
    <s v="P0138|Oct"/>
    <n v="869.72400000000005"/>
    <n v="1655.46"/>
    <n v="-785.73599999999999"/>
    <s v="Copper Cabin"/>
  </r>
  <r>
    <s v="P0138"/>
    <x v="7"/>
    <s v="P0138|Nov"/>
    <n v="894.05160000000001"/>
    <n v="1594.63"/>
    <n v="-700.5784000000001"/>
    <s v="Copper Cabin"/>
  </r>
  <r>
    <s v="P0138"/>
    <x v="8"/>
    <s v="P0138|Dec"/>
    <n v="2934.9937"/>
    <n v="1913.57"/>
    <n v="1021.4237000000001"/>
    <s v="Copper Cabin"/>
  </r>
  <r>
    <s v="P0138"/>
    <x v="9"/>
    <s v="P0138|Jan"/>
    <n v="2786.4575999999997"/>
    <n v="1906.28"/>
    <n v="880.17759999999976"/>
    <s v="Copper Cabin"/>
  </r>
  <r>
    <s v="P0138"/>
    <x v="10"/>
    <s v="P0138|Feb"/>
    <n v="2315.8802000000001"/>
    <n v="1803.6"/>
    <n v="512.28020000000015"/>
    <s v="Copper Cabin"/>
  </r>
  <r>
    <s v="P0138"/>
    <x v="11"/>
    <s v="P0138|Mar"/>
    <n v="1680.2378999999999"/>
    <n v="1715.95"/>
    <n v="-35.712100000000191"/>
    <s v="Copper Cabin"/>
  </r>
  <r>
    <s v="P0139"/>
    <x v="0"/>
    <s v="P0139|Apr"/>
    <n v="1493.26"/>
    <n v="2482.8200000000002"/>
    <n v="-989.56000000000017"/>
    <s v="Cinder Chalet"/>
  </r>
  <r>
    <s v="P0139"/>
    <x v="1"/>
    <s v="P0139|May"/>
    <n v="1677.7540000000001"/>
    <n v="2899.8199999999997"/>
    <n v="-1222.0659999999996"/>
    <s v="Cinder Chalet"/>
  </r>
  <r>
    <s v="P0139"/>
    <x v="2"/>
    <s v="P0139|Jun"/>
    <n v="2265.5448999999999"/>
    <n v="3079.3100000000004"/>
    <n v="-813.76510000000053"/>
    <s v="Cinder Chalet"/>
  </r>
  <r>
    <s v="P0139"/>
    <x v="3"/>
    <s v="P0139|Jul"/>
    <n v="3221.6464000000001"/>
    <n v="4329.6400000000003"/>
    <n v="-1107.9936000000002"/>
    <s v="Cinder Chalet"/>
  </r>
  <r>
    <s v="P0139"/>
    <x v="4"/>
    <s v="P0139|Aug"/>
    <n v="2470.9618"/>
    <n v="4053.82"/>
    <n v="-1582.8582000000001"/>
    <s v="Cinder Chalet"/>
  </r>
  <r>
    <s v="P0139"/>
    <x v="5"/>
    <s v="P0139|Sep"/>
    <n v="1739.6787999999999"/>
    <n v="2758.04"/>
    <n v="-1018.3612000000001"/>
    <s v="Cinder Chalet"/>
  </r>
  <r>
    <s v="P0139"/>
    <x v="6"/>
    <s v="P0139|Oct"/>
    <n v="1718.0866000000001"/>
    <n v="2811.09"/>
    <n v="-1093.0034000000001"/>
    <s v="Cinder Chalet"/>
  </r>
  <r>
    <s v="P0139"/>
    <x v="7"/>
    <s v="P0139|Nov"/>
    <n v="1924.2034999999998"/>
    <n v="2692.07"/>
    <n v="-767.86650000000031"/>
    <s v="Cinder Chalet"/>
  </r>
  <r>
    <s v="P0139"/>
    <x v="8"/>
    <s v="P0139|Dec"/>
    <n v="6909.9210000000003"/>
    <n v="3189.17"/>
    <n v="3720.7510000000002"/>
    <s v="Cinder Chalet"/>
  </r>
  <r>
    <s v="P0139"/>
    <x v="9"/>
    <s v="P0139|Jan"/>
    <n v="5504.9519999999993"/>
    <n v="3019.9"/>
    <n v="2485.0519999999992"/>
    <s v="Cinder Chalet"/>
  </r>
  <r>
    <s v="P0139"/>
    <x v="10"/>
    <s v="P0139|Feb"/>
    <n v="5359.1803999999993"/>
    <n v="3027.78"/>
    <n v="2331.4003999999991"/>
    <s v="Cinder Chalet"/>
  </r>
  <r>
    <s v="P0139"/>
    <x v="11"/>
    <s v="P0139|Mar"/>
    <n v="3865.6698000000001"/>
    <n v="2890.7400000000002"/>
    <n v="974.92979999999989"/>
    <s v="Cinder Chalet"/>
  </r>
  <r>
    <s v="P0140"/>
    <x v="0"/>
    <s v="P0140|Apr"/>
    <n v="1389.8385999999998"/>
    <n v="2485.6400000000003"/>
    <n v="-1095.8014000000005"/>
    <s v="Granite Refuge"/>
  </r>
  <r>
    <s v="P0140"/>
    <x v="1"/>
    <s v="P0140|May"/>
    <n v="1832.5272"/>
    <n v="2929.5200000000004"/>
    <n v="-1096.9928000000004"/>
    <s v="Granite Refuge"/>
  </r>
  <r>
    <s v="P0140"/>
    <x v="2"/>
    <s v="P0140|Jun"/>
    <n v="1780.8456000000001"/>
    <n v="3060.34"/>
    <n v="-1279.4944"/>
    <s v="Granite Refuge"/>
  </r>
  <r>
    <s v="P0140"/>
    <x v="3"/>
    <s v="P0140|Jul"/>
    <n v="3188.2492999999999"/>
    <n v="4327.2000000000007"/>
    <n v="-1138.9507000000008"/>
    <s v="Granite Refuge"/>
  </r>
  <r>
    <s v="P0140"/>
    <x v="4"/>
    <s v="P0140|Aug"/>
    <n v="2831.1244000000002"/>
    <n v="4174.0200000000004"/>
    <n v="-1342.8956000000003"/>
    <s v="Granite Refuge"/>
  </r>
  <r>
    <s v="P0140"/>
    <x v="5"/>
    <s v="P0140|Sep"/>
    <n v="1832.566"/>
    <n v="2765.84"/>
    <n v="-933.27400000000011"/>
    <s v="Granite Refuge"/>
  </r>
  <r>
    <s v="P0140"/>
    <x v="6"/>
    <s v="P0140|Oct"/>
    <n v="1584.731"/>
    <n v="2656.52"/>
    <n v="-1071.789"/>
    <s v="Granite Refuge"/>
  </r>
  <r>
    <s v="P0140"/>
    <x v="7"/>
    <s v="P0140|Nov"/>
    <n v="1857.4577999999999"/>
    <n v="2962.87"/>
    <n v="-1105.4122"/>
    <s v="Granite Refuge"/>
  </r>
  <r>
    <s v="P0140"/>
    <x v="8"/>
    <s v="P0140|Dec"/>
    <n v="5935.7888000000003"/>
    <n v="3162.01"/>
    <n v="2773.7788"/>
    <s v="Granite Refuge"/>
  </r>
  <r>
    <s v="P0140"/>
    <x v="9"/>
    <s v="P0140|Jan"/>
    <n v="5553.6476000000002"/>
    <n v="3177.3100000000004"/>
    <n v="2376.3375999999998"/>
    <s v="Granite Refuge"/>
  </r>
  <r>
    <s v="P0140"/>
    <x v="10"/>
    <s v="P0140|Feb"/>
    <n v="4708.2521999999999"/>
    <n v="3042.7400000000002"/>
    <n v="1665.5121999999997"/>
    <s v="Granite Refuge"/>
  </r>
  <r>
    <s v="P0140"/>
    <x v="11"/>
    <s v="P0140|Mar"/>
    <n v="3475.8947000000003"/>
    <n v="2860.9"/>
    <n v="614.99470000000019"/>
    <s v="Granite Refuge"/>
  </r>
  <r>
    <s v="P0141"/>
    <x v="0"/>
    <s v="P0141|Apr"/>
    <n v="1220.6657999999998"/>
    <n v="1987.22"/>
    <n v="-766.55420000000026"/>
    <s v="Copper Escape"/>
  </r>
  <r>
    <s v="P0141"/>
    <x v="1"/>
    <s v="P0141|May"/>
    <n v="1292.4264000000001"/>
    <n v="2333.4700000000003"/>
    <n v="-1041.0436000000002"/>
    <s v="Copper Escape"/>
  </r>
  <r>
    <s v="P0141"/>
    <x v="2"/>
    <s v="P0141|Jun"/>
    <n v="1595.7647999999999"/>
    <n v="2409.41"/>
    <n v="-813.64519999999993"/>
    <s v="Copper Escape"/>
  </r>
  <r>
    <s v="P0141"/>
    <x v="3"/>
    <s v="P0141|Jul"/>
    <n v="2527.2550000000001"/>
    <n v="3368.3"/>
    <n v="-841.04500000000007"/>
    <s v="Copper Escape"/>
  </r>
  <r>
    <s v="P0141"/>
    <x v="4"/>
    <s v="P0141|Aug"/>
    <n v="1989.9534000000001"/>
    <n v="3157.17"/>
    <n v="-1167.2166"/>
    <s v="Copper Escape"/>
  </r>
  <r>
    <s v="P0141"/>
    <x v="5"/>
    <s v="P0141|Sep"/>
    <n v="1324.0871999999999"/>
    <n v="2195.7599999999998"/>
    <n v="-871.67279999999982"/>
    <s v="Copper Escape"/>
  </r>
  <r>
    <s v="P0141"/>
    <x v="6"/>
    <s v="P0141|Oct"/>
    <n v="1327.4046000000001"/>
    <n v="2092.9299999999998"/>
    <n v="-765.52539999999976"/>
    <s v="Copper Escape"/>
  </r>
  <r>
    <s v="P0141"/>
    <x v="7"/>
    <s v="P0141|Nov"/>
    <n v="1279.9134000000001"/>
    <n v="2045.29"/>
    <n v="-765.37659999999983"/>
    <s v="Copper Escape"/>
  </r>
  <r>
    <s v="P0141"/>
    <x v="8"/>
    <s v="P0141|Dec"/>
    <n v="5021.1225999999997"/>
    <n v="2537.4"/>
    <n v="2483.7225999999996"/>
    <s v="Copper Escape"/>
  </r>
  <r>
    <s v="P0141"/>
    <x v="9"/>
    <s v="P0141|Jan"/>
    <n v="4400.0712000000003"/>
    <n v="2413.88"/>
    <n v="1986.1912000000002"/>
    <s v="Copper Escape"/>
  </r>
  <r>
    <s v="P0141"/>
    <x v="10"/>
    <s v="P0141|Feb"/>
    <n v="3386.0437000000002"/>
    <n v="2525.25"/>
    <n v="860.79370000000017"/>
    <s v="Copper Escape"/>
  </r>
  <r>
    <s v="P0141"/>
    <x v="11"/>
    <s v="P0141|Mar"/>
    <n v="3021.0230000000001"/>
    <n v="2308.1600000000003"/>
    <n v="712.86299999999983"/>
    <s v="Copper Escape"/>
  </r>
  <r>
    <s v="P0142"/>
    <x v="0"/>
    <s v="P0142|Apr"/>
    <n v="767.4860000000001"/>
    <n v="1545.57"/>
    <n v="-778.08399999999983"/>
    <s v="Alpine Refuge"/>
  </r>
  <r>
    <s v="P0142"/>
    <x v="1"/>
    <s v="P0142|May"/>
    <n v="842.37"/>
    <n v="1763.51"/>
    <n v="-921.14"/>
    <s v="Alpine Refuge"/>
  </r>
  <r>
    <s v="P0142"/>
    <x v="2"/>
    <s v="P0142|Jun"/>
    <n v="1137.4343000000001"/>
    <n v="1823.5300000000002"/>
    <n v="-686.09570000000008"/>
    <s v="Alpine Refuge"/>
  </r>
  <r>
    <s v="P0142"/>
    <x v="3"/>
    <s v="P0142|Jul"/>
    <n v="1544.7858000000001"/>
    <n v="2392.34"/>
    <n v="-847.55420000000004"/>
    <s v="Alpine Refuge"/>
  </r>
  <r>
    <s v="P0142"/>
    <x v="4"/>
    <s v="P0142|Aug"/>
    <n v="1332.6080000000002"/>
    <n v="2321.9499999999998"/>
    <n v="-989.34199999999964"/>
    <s v="Alpine Refuge"/>
  </r>
  <r>
    <s v="P0142"/>
    <x v="5"/>
    <s v="P0142|Sep"/>
    <n v="1036.758"/>
    <n v="1687.28"/>
    <n v="-650.52199999999993"/>
    <s v="Alpine Refuge"/>
  </r>
  <r>
    <s v="P0142"/>
    <x v="6"/>
    <s v="P0142|Oct"/>
    <n v="852.79750000000001"/>
    <n v="1640.4099999999999"/>
    <n v="-787.61249999999984"/>
    <s v="Alpine Refuge"/>
  </r>
  <r>
    <s v="P0142"/>
    <x v="7"/>
    <s v="P0142|Nov"/>
    <n v="836.84100000000001"/>
    <n v="1599.3200000000002"/>
    <n v="-762.47900000000016"/>
    <s v="Alpine Refuge"/>
  </r>
  <r>
    <s v="P0142"/>
    <x v="8"/>
    <s v="P0142|Dec"/>
    <n v="3155.2903999999999"/>
    <n v="2096.44"/>
    <n v="1058.8503999999998"/>
    <s v="Alpine Refuge"/>
  </r>
  <r>
    <s v="P0142"/>
    <x v="9"/>
    <s v="P0142|Jan"/>
    <n v="3140.3136"/>
    <n v="1918.4399999999998"/>
    <n v="1221.8736000000001"/>
    <s v="Alpine Refuge"/>
  </r>
  <r>
    <s v="P0142"/>
    <x v="10"/>
    <s v="P0142|Feb"/>
    <n v="2570.7864999999997"/>
    <n v="1817.76"/>
    <n v="753.02649999999971"/>
    <s v="Alpine Refuge"/>
  </r>
  <r>
    <s v="P0142"/>
    <x v="11"/>
    <s v="P0142|Mar"/>
    <n v="2149.0789999999997"/>
    <n v="1811.18"/>
    <n v="337.89899999999966"/>
    <s v="Alpine Refuge"/>
  </r>
  <r>
    <s v="P0143"/>
    <x v="0"/>
    <s v="P0143|Apr"/>
    <n v="632.80499999999995"/>
    <n v="1157.17"/>
    <n v="-524.36500000000012"/>
    <s v="Starlight Cabin"/>
  </r>
  <r>
    <s v="P0143"/>
    <x v="1"/>
    <s v="P0143|May"/>
    <n v="760.53460000000007"/>
    <n v="1264.56"/>
    <n v="-504.02539999999988"/>
    <s v="Starlight Cabin"/>
  </r>
  <r>
    <s v="P0143"/>
    <x v="2"/>
    <s v="P0143|Jun"/>
    <n v="921.76800000000003"/>
    <n v="1492.21"/>
    <n v="-570.44200000000001"/>
    <s v="Starlight Cabin"/>
  </r>
  <r>
    <s v="P0143"/>
    <x v="3"/>
    <s v="P0143|Jul"/>
    <n v="1376.444"/>
    <n v="1648.5099999999998"/>
    <n v="-272.0659999999998"/>
    <s v="Starlight Cabin"/>
  </r>
  <r>
    <s v="P0143"/>
    <x v="4"/>
    <s v="P0143|Aug"/>
    <n v="1180.1566"/>
    <n v="1537.9399999999998"/>
    <n v="-357.7833999999998"/>
    <s v="Starlight Cabin"/>
  </r>
  <r>
    <s v="P0143"/>
    <x v="5"/>
    <s v="P0143|Sep"/>
    <n v="834.09939999999995"/>
    <n v="1216.8700000000001"/>
    <n v="-382.77060000000017"/>
    <s v="Starlight Cabin"/>
  </r>
  <r>
    <s v="P0143"/>
    <x v="6"/>
    <s v="P0143|Oct"/>
    <n v="729.51400000000001"/>
    <n v="1205.95"/>
    <n v="-476.43600000000004"/>
    <s v="Starlight Cabin"/>
  </r>
  <r>
    <s v="P0143"/>
    <x v="7"/>
    <s v="P0143|Nov"/>
    <n v="858.33969999999999"/>
    <n v="1205.6600000000001"/>
    <n v="-347.32030000000009"/>
    <s v="Starlight Cabin"/>
  </r>
  <r>
    <s v="P0143"/>
    <x v="8"/>
    <s v="P0143|Dec"/>
    <n v="2899.9030000000002"/>
    <n v="1429.08"/>
    <n v="1470.8230000000003"/>
    <s v="Starlight Cabin"/>
  </r>
  <r>
    <s v="P0143"/>
    <x v="9"/>
    <s v="P0143|Jan"/>
    <n v="2614.7909"/>
    <n v="1444.4700000000003"/>
    <n v="1170.3208999999997"/>
    <s v="Starlight Cabin"/>
  </r>
  <r>
    <s v="P0143"/>
    <x v="10"/>
    <s v="P0143|Feb"/>
    <n v="2496.2568999999999"/>
    <n v="1427.19"/>
    <n v="1069.0668999999998"/>
    <s v="Starlight Cabin"/>
  </r>
  <r>
    <s v="P0143"/>
    <x v="11"/>
    <s v="P0143|Mar"/>
    <n v="1744.4795999999999"/>
    <n v="1353.02"/>
    <n v="391.45959999999991"/>
    <s v="Starlight Cabin"/>
  </r>
  <r>
    <s v="P0144"/>
    <x v="0"/>
    <s v="P0144|Apr"/>
    <n v="741.87799999999993"/>
    <n v="1563.06"/>
    <n v="-821.18200000000002"/>
    <s v="Starlight Haven"/>
  </r>
  <r>
    <s v="P0144"/>
    <x v="1"/>
    <s v="P0144|May"/>
    <n v="973.72739999999999"/>
    <n v="1766.1200000000001"/>
    <n v="-792.39260000000013"/>
    <s v="Starlight Haven"/>
  </r>
  <r>
    <s v="P0144"/>
    <x v="2"/>
    <s v="P0144|Jun"/>
    <n v="1055.8185000000001"/>
    <n v="1831.2600000000002"/>
    <n v="-775.44150000000013"/>
    <s v="Starlight Haven"/>
  </r>
  <r>
    <s v="P0144"/>
    <x v="3"/>
    <s v="P0144|Jul"/>
    <n v="1451.2874999999999"/>
    <n v="2410.7399999999998"/>
    <n v="-959.45249999999987"/>
    <s v="Starlight Haven"/>
  </r>
  <r>
    <s v="P0144"/>
    <x v="4"/>
    <s v="P0144|Aug"/>
    <n v="1382.1459"/>
    <n v="2336.6"/>
    <n v="-954.45409999999993"/>
    <s v="Starlight Haven"/>
  </r>
  <r>
    <s v="P0144"/>
    <x v="5"/>
    <s v="P0144|Sep"/>
    <n v="936.07199999999989"/>
    <n v="1685.87"/>
    <n v="-749.798"/>
    <s v="Starlight Haven"/>
  </r>
  <r>
    <s v="P0144"/>
    <x v="6"/>
    <s v="P0144|Oct"/>
    <n v="923.85"/>
    <n v="1655.0900000000001"/>
    <n v="-731.24000000000012"/>
    <s v="Starlight Haven"/>
  </r>
  <r>
    <s v="P0144"/>
    <x v="7"/>
    <s v="P0144|Nov"/>
    <n v="931.70699999999988"/>
    <n v="1611.2900000000002"/>
    <n v="-679.58300000000031"/>
    <s v="Starlight Haven"/>
  </r>
  <r>
    <s v="P0144"/>
    <x v="8"/>
    <s v="P0144|Dec"/>
    <n v="3709.5012000000002"/>
    <n v="1988.35"/>
    <n v="1721.1512000000002"/>
    <s v="Starlight Haven"/>
  </r>
  <r>
    <s v="P0144"/>
    <x v="9"/>
    <s v="P0144|Jan"/>
    <n v="2786.2248"/>
    <n v="1928.26"/>
    <n v="857.96479999999997"/>
    <s v="Starlight Haven"/>
  </r>
  <r>
    <s v="P0144"/>
    <x v="10"/>
    <s v="P0144|Feb"/>
    <n v="2718.0144"/>
    <n v="1916.1399999999999"/>
    <n v="801.87440000000015"/>
    <s v="Starlight Haven"/>
  </r>
  <r>
    <s v="P0144"/>
    <x v="11"/>
    <s v="P0144|Mar"/>
    <n v="2054.7853"/>
    <n v="1803.33"/>
    <n v="251.45530000000008"/>
    <s v="Starlight Haven"/>
  </r>
  <r>
    <s v="P0145"/>
    <x v="0"/>
    <s v="P0145|Apr"/>
    <n v="1446.5254"/>
    <n v="2493.5500000000002"/>
    <n v="-1047.0246000000002"/>
    <s v="Summit Hideaway"/>
  </r>
  <r>
    <s v="P0145"/>
    <x v="1"/>
    <s v="P0145|May"/>
    <n v="1636.9461000000001"/>
    <n v="2936.9000000000005"/>
    <n v="-1299.9539000000004"/>
    <s v="Summit Hideaway"/>
  </r>
  <r>
    <s v="P0145"/>
    <x v="2"/>
    <s v="P0145|Jun"/>
    <n v="1756.0427"/>
    <n v="3062.88"/>
    <n v="-1306.8373000000001"/>
    <s v="Summit Hideaway"/>
  </r>
  <r>
    <s v="P0145"/>
    <x v="3"/>
    <s v="P0145|Jul"/>
    <n v="2643.701"/>
    <n v="4342.01"/>
    <n v="-1698.3090000000002"/>
    <s v="Summit Hideaway"/>
  </r>
  <r>
    <s v="P0145"/>
    <x v="4"/>
    <s v="P0145|Aug"/>
    <n v="3148.3920000000003"/>
    <n v="4183.6400000000003"/>
    <n v="-1035.248"/>
    <s v="Summit Hideaway"/>
  </r>
  <r>
    <s v="P0145"/>
    <x v="5"/>
    <s v="P0145|Sep"/>
    <n v="1792.2334000000001"/>
    <n v="2754.9500000000003"/>
    <n v="-962.7166000000002"/>
    <s v="Summit Hideaway"/>
  </r>
  <r>
    <s v="P0145"/>
    <x v="6"/>
    <s v="P0145|Oct"/>
    <n v="1517.2384"/>
    <n v="2649.11"/>
    <n v="-1131.8716000000002"/>
    <s v="Summit Hideaway"/>
  </r>
  <r>
    <s v="P0145"/>
    <x v="7"/>
    <s v="P0145|Nov"/>
    <n v="1824.7574999999999"/>
    <n v="2573.21"/>
    <n v="-748.4525000000001"/>
    <s v="Summit Hideaway"/>
  </r>
  <r>
    <s v="P0145"/>
    <x v="8"/>
    <s v="P0145|Dec"/>
    <n v="6789.8834999999999"/>
    <n v="3170.25"/>
    <n v="3619.6334999999999"/>
    <s v="Summit Hideaway"/>
  </r>
  <r>
    <s v="P0145"/>
    <x v="9"/>
    <s v="P0145|Jan"/>
    <n v="5486.4265999999998"/>
    <n v="3158.46"/>
    <n v="2327.9665999999997"/>
    <s v="Summit Hideaway"/>
  </r>
  <r>
    <s v="P0145"/>
    <x v="10"/>
    <s v="P0145|Feb"/>
    <n v="4615.1127999999999"/>
    <n v="3037.3700000000003"/>
    <n v="1577.7427999999995"/>
    <s v="Summit Hideaway"/>
  </r>
  <r>
    <s v="P0145"/>
    <x v="11"/>
    <s v="P0145|Mar"/>
    <n v="3604.5070000000001"/>
    <n v="2879.8500000000004"/>
    <n v="724.6569999999997"/>
    <s v="Summit Hideaway"/>
  </r>
  <r>
    <s v="P0146"/>
    <x v="0"/>
    <s v="P0146|Apr"/>
    <n v="640.274"/>
    <n v="1155.7599999999998"/>
    <n v="-515.48599999999976"/>
    <s v="Pine Hideaway"/>
  </r>
  <r>
    <s v="P0146"/>
    <x v="1"/>
    <s v="P0146|May"/>
    <n v="682.2265000000001"/>
    <n v="1400.5900000000001"/>
    <n v="-718.36350000000004"/>
    <s v="Pine Hideaway"/>
  </r>
  <r>
    <s v="P0146"/>
    <x v="2"/>
    <s v="P0146|Jun"/>
    <n v="783.75639999999999"/>
    <n v="1292.4500000000003"/>
    <n v="-508.69360000000029"/>
    <s v="Pine Hideaway"/>
  </r>
  <r>
    <s v="P0146"/>
    <x v="3"/>
    <s v="P0146|Jul"/>
    <n v="948.10350000000005"/>
    <n v="1690.62"/>
    <n v="-742.51649999999984"/>
    <s v="Pine Hideaway"/>
  </r>
  <r>
    <s v="P0146"/>
    <x v="4"/>
    <s v="P0146|Aug"/>
    <n v="1023.4240000000001"/>
    <n v="1548.97"/>
    <n v="-525.54599999999994"/>
    <s v="Pine Hideaway"/>
  </r>
  <r>
    <s v="P0146"/>
    <x v="5"/>
    <s v="P0146|Sep"/>
    <n v="688.72550000000001"/>
    <n v="1211.4000000000001"/>
    <n v="-522.67450000000008"/>
    <s v="Pine Hideaway"/>
  </r>
  <r>
    <s v="P0146"/>
    <x v="6"/>
    <s v="P0146|Oct"/>
    <n v="680.57749999999999"/>
    <n v="1202.93"/>
    <n v="-522.35250000000008"/>
    <s v="Pine Hideaway"/>
  </r>
  <r>
    <s v="P0146"/>
    <x v="7"/>
    <s v="P0146|Nov"/>
    <n v="826.06780000000003"/>
    <n v="1196.05"/>
    <n v="-369.98219999999992"/>
    <s v="Pine Hideaway"/>
  </r>
  <r>
    <s v="P0146"/>
    <x v="8"/>
    <s v="P0146|Dec"/>
    <n v="2377.5306999999998"/>
    <n v="1362.1400000000003"/>
    <n v="1015.3906999999995"/>
    <s v="Pine Hideaway"/>
  </r>
  <r>
    <s v="P0146"/>
    <x v="9"/>
    <s v="P0146|Jan"/>
    <n v="2108.4333000000001"/>
    <n v="1370.4300000000003"/>
    <n v="738.00329999999985"/>
    <s v="Pine Hideaway"/>
  </r>
  <r>
    <s v="P0146"/>
    <x v="10"/>
    <s v="P0146|Feb"/>
    <n v="1713.6645000000001"/>
    <n v="1296.02"/>
    <n v="417.64450000000011"/>
    <s v="Pine Hideaway"/>
  </r>
  <r>
    <s v="P0146"/>
    <x v="11"/>
    <s v="P0146|Mar"/>
    <n v="1406.0871999999999"/>
    <n v="1274.5100000000002"/>
    <n v="131.57719999999972"/>
    <s v="Pine Hideaway"/>
  </r>
  <r>
    <s v="P0147"/>
    <x v="0"/>
    <s v="P0147|Apr"/>
    <n v="1145.1590000000001"/>
    <n v="1150.56"/>
    <n v="-5.4009999999998399"/>
    <s v="Copper Hideaway"/>
  </r>
  <r>
    <s v="P0147"/>
    <x v="1"/>
    <s v="P0147|May"/>
    <n v="1303.9480000000001"/>
    <n v="1266.97"/>
    <n v="36.978000000000065"/>
    <s v="Copper Hideaway"/>
  </r>
  <r>
    <s v="P0147"/>
    <x v="2"/>
    <s v="P0147|Jun"/>
    <n v="1568.4378999999999"/>
    <n v="1310.1100000000001"/>
    <n v="258.32789999999977"/>
    <s v="Copper Hideaway"/>
  </r>
  <r>
    <s v="P0147"/>
    <x v="3"/>
    <s v="P0147|Jul"/>
    <n v="2215.9807999999998"/>
    <n v="1570.81"/>
    <n v="645.17079999999987"/>
    <s v="Copper Hideaway"/>
  </r>
  <r>
    <s v="P0147"/>
    <x v="4"/>
    <s v="P0147|Aug"/>
    <n v="2156.6943999999999"/>
    <n v="1553.2"/>
    <n v="603.49439999999981"/>
    <s v="Copper Hideaway"/>
  </r>
  <r>
    <s v="P0147"/>
    <x v="5"/>
    <s v="P0147|Sep"/>
    <n v="1492.9234000000001"/>
    <n v="1214.98"/>
    <n v="277.94340000000011"/>
    <s v="Copper Hideaway"/>
  </r>
  <r>
    <s v="P0147"/>
    <x v="6"/>
    <s v="P0147|Oct"/>
    <n v="1270.386"/>
    <n v="1185.6200000000001"/>
    <n v="84.765999999999849"/>
    <s v="Copper Hideaway"/>
  </r>
  <r>
    <s v="P0147"/>
    <x v="7"/>
    <s v="P0147|Nov"/>
    <n v="1160.1455000000001"/>
    <n v="1221.53"/>
    <n v="-61.384499999999889"/>
    <s v="Copper Hideaway"/>
  </r>
  <r>
    <s v="P0147"/>
    <x v="8"/>
    <s v="P0147|Dec"/>
    <n v="6237.7488000000003"/>
    <n v="1514.1400000000003"/>
    <n v="4723.6088"/>
    <s v="Copper Hideaway"/>
  </r>
  <r>
    <s v="P0147"/>
    <x v="9"/>
    <s v="P0147|Jan"/>
    <n v="4154.9393000000009"/>
    <n v="1380.4100000000003"/>
    <n v="2774.5293000000006"/>
    <s v="Copper Hideaway"/>
  </r>
  <r>
    <s v="P0147"/>
    <x v="10"/>
    <s v="P0147|Feb"/>
    <n v="3480.8087"/>
    <n v="1360.4500000000003"/>
    <n v="2120.3586999999998"/>
    <s v="Copper Hideaway"/>
  </r>
  <r>
    <s v="P0147"/>
    <x v="11"/>
    <s v="P0147|Mar"/>
    <n v="3017.49"/>
    <n v="1289.6400000000003"/>
    <n v="1727.8499999999995"/>
    <s v="Copper Hideaway"/>
  </r>
  <r>
    <s v="P0148"/>
    <x v="0"/>
    <s v="P0148|Apr"/>
    <n v="947.18820000000005"/>
    <n v="1548.3"/>
    <n v="-601.1117999999999"/>
    <s v="Frost Hideaway"/>
  </r>
  <r>
    <s v="P0148"/>
    <x v="1"/>
    <s v="P0148|May"/>
    <n v="1159.7734"/>
    <n v="1761.79"/>
    <n v="-602.01659999999993"/>
    <s v="Frost Hideaway"/>
  </r>
  <r>
    <s v="P0148"/>
    <x v="2"/>
    <s v="P0148|Jun"/>
    <n v="1097.3733"/>
    <n v="1844.72"/>
    <n v="-747.34670000000006"/>
    <s v="Frost Hideaway"/>
  </r>
  <r>
    <s v="P0148"/>
    <x v="3"/>
    <s v="P0148|Jul"/>
    <n v="2022.1725999999999"/>
    <n v="2482.71"/>
    <n v="-460.53740000000016"/>
    <s v="Frost Hideaway"/>
  </r>
  <r>
    <s v="P0148"/>
    <x v="4"/>
    <s v="P0148|Aug"/>
    <n v="1859.8819000000001"/>
    <n v="2414.79"/>
    <n v="-554.90809999999988"/>
    <s v="Frost Hideaway"/>
  </r>
  <r>
    <s v="P0148"/>
    <x v="5"/>
    <s v="P0148|Sep"/>
    <n v="1168.9399000000001"/>
    <n v="1659.25"/>
    <n v="-490.31009999999992"/>
    <s v="Frost Hideaway"/>
  </r>
  <r>
    <s v="P0148"/>
    <x v="6"/>
    <s v="P0148|Oct"/>
    <n v="1064.3060000000003"/>
    <n v="1642.08"/>
    <n v="-577.77399999999966"/>
    <s v="Frost Hideaway"/>
  </r>
  <r>
    <s v="P0148"/>
    <x v="7"/>
    <s v="P0148|Nov"/>
    <n v="1164.5264"/>
    <n v="1773.74"/>
    <n v="-609.21360000000004"/>
    <s v="Frost Hideaway"/>
  </r>
  <r>
    <s v="P0148"/>
    <x v="8"/>
    <s v="P0148|Dec"/>
    <n v="4346.5874999999996"/>
    <n v="1982.9999999999998"/>
    <n v="2363.5874999999996"/>
    <s v="Frost Hideaway"/>
  </r>
  <r>
    <s v="P0148"/>
    <x v="9"/>
    <s v="P0148|Jan"/>
    <n v="3362.7151999999996"/>
    <n v="1898.54"/>
    <n v="1464.1751999999997"/>
    <s v="Frost Hideaway"/>
  </r>
  <r>
    <s v="P0148"/>
    <x v="10"/>
    <s v="P0148|Feb"/>
    <n v="3273.1938999999998"/>
    <n v="1906.4599999999998"/>
    <n v="1366.7338999999999"/>
    <s v="Frost Hideaway"/>
  </r>
  <r>
    <s v="P0148"/>
    <x v="11"/>
    <s v="P0148|Mar"/>
    <n v="2262.5301999999997"/>
    <n v="1804.75"/>
    <n v="457.7801999999997"/>
    <s v="Frost Hideaway"/>
  </r>
  <r>
    <s v="P0149"/>
    <x v="0"/>
    <s v="P0149|Apr"/>
    <n v="655.26050000000009"/>
    <n v="1160.1399999999999"/>
    <n v="-504.87949999999978"/>
    <s v="Pine Retreat"/>
  </r>
  <r>
    <s v="P0149"/>
    <x v="1"/>
    <s v="P0149|May"/>
    <n v="793.24300000000005"/>
    <n v="1262.5100000000002"/>
    <n v="-469.26700000000017"/>
    <s v="Pine Retreat"/>
  </r>
  <r>
    <s v="P0149"/>
    <x v="2"/>
    <s v="P0149|Jun"/>
    <n v="882.17259999999987"/>
    <n v="1307.7800000000002"/>
    <n v="-425.60740000000033"/>
    <s v="Pine Retreat"/>
  </r>
  <r>
    <s v="P0149"/>
    <x v="3"/>
    <s v="P0149|Jul"/>
    <n v="1545.4470999999999"/>
    <n v="1636"/>
    <n v="-90.552900000000136"/>
    <s v="Pine Retreat"/>
  </r>
  <r>
    <s v="P0149"/>
    <x v="4"/>
    <s v="P0149|Aug"/>
    <n v="1129.6099000000002"/>
    <n v="1552.66"/>
    <n v="-423.05009999999993"/>
    <s v="Pine Retreat"/>
  </r>
  <r>
    <s v="P0149"/>
    <x v="5"/>
    <s v="P0149|Sep"/>
    <n v="837.35860000000002"/>
    <n v="1216.3500000000001"/>
    <n v="-378.99140000000011"/>
    <s v="Pine Retreat"/>
  </r>
  <r>
    <s v="P0149"/>
    <x v="6"/>
    <s v="P0149|Oct"/>
    <n v="760.30179999999996"/>
    <n v="1193.2099999999998"/>
    <n v="-432.90819999999985"/>
    <s v="Pine Retreat"/>
  </r>
  <r>
    <s v="P0149"/>
    <x v="7"/>
    <s v="P0149|Nov"/>
    <n v="904.10430000000008"/>
    <n v="1212.2099999999998"/>
    <n v="-308.10569999999973"/>
    <s v="Pine Retreat"/>
  </r>
  <r>
    <s v="P0149"/>
    <x v="8"/>
    <s v="P0149|Dec"/>
    <n v="2883.1316999999999"/>
    <n v="1442.5"/>
    <n v="1440.6316999999999"/>
    <s v="Pine Retreat"/>
  </r>
  <r>
    <s v="P0149"/>
    <x v="9"/>
    <s v="P0149|Jan"/>
    <n v="2673.1751999999997"/>
    <n v="1436.9700000000003"/>
    <n v="1236.2051999999994"/>
    <s v="Pine Retreat"/>
  </r>
  <r>
    <s v="P0149"/>
    <x v="10"/>
    <s v="P0149|Feb"/>
    <n v="2655.6473000000001"/>
    <n v="1455.13"/>
    <n v="1200.5173"/>
    <s v="Pine Retreat"/>
  </r>
  <r>
    <s v="P0149"/>
    <x v="11"/>
    <s v="P0149|Mar"/>
    <n v="1802.5244"/>
    <n v="1347.6600000000003"/>
    <n v="454.8643999999997"/>
    <s v="Pine Retreat"/>
  </r>
  <r>
    <s v="P0150"/>
    <x v="0"/>
    <s v="P0150|Apr"/>
    <n v="931.88159999999993"/>
    <n v="1557.06"/>
    <n v="-625.17840000000001"/>
    <s v="Copper Chalet"/>
  </r>
  <r>
    <s v="P0150"/>
    <x v="1"/>
    <s v="P0150|May"/>
    <n v="1064.7133999999999"/>
    <n v="1760.3300000000002"/>
    <n v="-695.61660000000029"/>
    <s v="Copper Chalet"/>
  </r>
  <r>
    <s v="P0150"/>
    <x v="2"/>
    <s v="P0150|Jun"/>
    <n v="1243.5231999999999"/>
    <n v="1830.0700000000002"/>
    <n v="-586.5468000000003"/>
    <s v="Copper Chalet"/>
  </r>
  <r>
    <s v="P0150"/>
    <x v="3"/>
    <s v="P0150|Jul"/>
    <n v="2176.7712000000001"/>
    <n v="2498.19"/>
    <n v="-321.41879999999992"/>
    <s v="Copper Chalet"/>
  </r>
  <r>
    <s v="P0150"/>
    <x v="4"/>
    <s v="P0150|Aug"/>
    <n v="1891.4650999999999"/>
    <n v="2409.31"/>
    <n v="-517.84490000000005"/>
    <s v="Copper Chalet"/>
  </r>
  <r>
    <s v="P0150"/>
    <x v="5"/>
    <s v="P0150|Sep"/>
    <n v="1162.1499000000001"/>
    <n v="1669.1"/>
    <n v="-506.95009999999979"/>
    <s v="Copper Chalet"/>
  </r>
  <r>
    <s v="P0150"/>
    <x v="6"/>
    <s v="P0150|Oct"/>
    <n v="999.12200000000007"/>
    <n v="1661.85"/>
    <n v="-662.72799999999984"/>
    <s v="Copper Chalet"/>
  </r>
  <r>
    <s v="P0150"/>
    <x v="7"/>
    <s v="P0150|Nov"/>
    <n v="1065.7998000000002"/>
    <n v="1597.91"/>
    <n v="-532.11019999999985"/>
    <s v="Copper Chalet"/>
  </r>
  <r>
    <s v="P0150"/>
    <x v="8"/>
    <s v="P0150|Dec"/>
    <n v="4188.5745000000006"/>
    <n v="1981.24"/>
    <n v="2207.3345000000008"/>
    <s v="Copper Chalet"/>
  </r>
  <r>
    <s v="P0150"/>
    <x v="9"/>
    <s v="P0150|Jan"/>
    <n v="3631.7460000000001"/>
    <n v="1998.3999999999999"/>
    <n v="1633.3460000000002"/>
    <s v="Copper Chalet"/>
  </r>
  <r>
    <s v="P0150"/>
    <x v="10"/>
    <s v="P0150|Feb"/>
    <n v="3064.1201000000001"/>
    <n v="1906.09"/>
    <n v="1158.0301000000002"/>
    <s v="Copper Chalet"/>
  </r>
  <r>
    <s v="P0150"/>
    <x v="11"/>
    <s v="P0150|Mar"/>
    <n v="2398.1556"/>
    <n v="1815.6699999999998"/>
    <n v="582.4856000000002"/>
    <s v="Copper Chalet"/>
  </r>
  <r>
    <s v="P0151"/>
    <x v="0"/>
    <s v="P0151|Apr"/>
    <n v="569.22149999999999"/>
    <n v="1153.23"/>
    <n v="-584.00850000000003"/>
    <s v="Sierra Hideaway"/>
  </r>
  <r>
    <s v="P0151"/>
    <x v="1"/>
    <s v="P0151|May"/>
    <n v="676.84300000000007"/>
    <n v="1274.98"/>
    <n v="-598.13699999999994"/>
    <s v="Sierra Hideaway"/>
  </r>
  <r>
    <s v="P0151"/>
    <x v="2"/>
    <s v="P0151|Jun"/>
    <n v="708.41649999999993"/>
    <n v="1455.08"/>
    <n v="-746.6635"/>
    <s v="Sierra Hideaway"/>
  </r>
  <r>
    <s v="P0151"/>
    <x v="3"/>
    <s v="P0151|Jul"/>
    <n v="1158.6789999999999"/>
    <n v="1655.7599999999998"/>
    <n v="-497.0809999999999"/>
    <s v="Sierra Hideaway"/>
  </r>
  <r>
    <s v="P0151"/>
    <x v="4"/>
    <s v="P0151|Aug"/>
    <n v="1036.3735000000001"/>
    <n v="1544.31"/>
    <n v="-507.9364999999998"/>
    <s v="Sierra Hideaway"/>
  </r>
  <r>
    <s v="P0151"/>
    <x v="5"/>
    <s v="P0151|Sep"/>
    <n v="700.8796000000001"/>
    <n v="1219.3100000000002"/>
    <n v="-518.43040000000008"/>
    <s v="Sierra Hideaway"/>
  </r>
  <r>
    <s v="P0151"/>
    <x v="6"/>
    <s v="P0151|Oct"/>
    <n v="625.68520000000001"/>
    <n v="1209.3999999999999"/>
    <n v="-583.71479999999985"/>
    <s v="Sierra Hideaway"/>
  </r>
  <r>
    <s v="P0151"/>
    <x v="7"/>
    <s v="P0151|Nov"/>
    <n v="699.30820000000006"/>
    <n v="1200.3399999999999"/>
    <n v="-501.03179999999986"/>
    <s v="Sierra Hideaway"/>
  </r>
  <r>
    <s v="P0151"/>
    <x v="8"/>
    <s v="P0151|Dec"/>
    <n v="2608.0864000000001"/>
    <n v="1766.2800000000002"/>
    <n v="841.80639999999994"/>
    <s v="Sierra Hideaway"/>
  </r>
  <r>
    <s v="P0151"/>
    <x v="9"/>
    <s v="P0151|Jan"/>
    <n v="2068.6324"/>
    <n v="1444.63"/>
    <n v="624.00239999999985"/>
    <s v="Sierra Hideaway"/>
  </r>
  <r>
    <s v="P0151"/>
    <x v="10"/>
    <s v="P0151|Feb"/>
    <n v="1732.3739999999998"/>
    <n v="1370.15"/>
    <n v="362.22399999999971"/>
    <s v="Sierra Hideaway"/>
  </r>
  <r>
    <s v="P0151"/>
    <x v="11"/>
    <s v="P0151|Mar"/>
    <n v="1427.018"/>
    <n v="1375.48"/>
    <n v="51.538000000000011"/>
    <s v="Sierra Hideaway"/>
  </r>
  <r>
    <s v="P0152"/>
    <x v="0"/>
    <s v="P0152|Apr"/>
    <n v="1162.4755"/>
    <n v="1995.9199999999998"/>
    <n v="-833.44449999999983"/>
    <s v="Ridge Escape"/>
  </r>
  <r>
    <s v="P0152"/>
    <x v="1"/>
    <s v="P0152|May"/>
    <n v="1254.48"/>
    <n v="2309.33"/>
    <n v="-1054.8499999999999"/>
    <s v="Ridge Escape"/>
  </r>
  <r>
    <s v="P0152"/>
    <x v="2"/>
    <s v="P0152|Jun"/>
    <n v="1757.0175999999999"/>
    <n v="2422"/>
    <n v="-664.9824000000001"/>
    <s v="Ridge Escape"/>
  </r>
  <r>
    <s v="P0152"/>
    <x v="3"/>
    <s v="P0152|Jul"/>
    <n v="2316.377"/>
    <n v="3375.6800000000003"/>
    <n v="-1059.3030000000003"/>
    <s v="Ridge Escape"/>
  </r>
  <r>
    <s v="P0152"/>
    <x v="4"/>
    <s v="P0152|Aug"/>
    <n v="2518.3309999999997"/>
    <n v="3247.13"/>
    <n v="-728.79900000000043"/>
    <s v="Ridge Escape"/>
  </r>
  <r>
    <s v="P0152"/>
    <x v="5"/>
    <s v="P0152|Sep"/>
    <n v="1338.5207999999998"/>
    <n v="2466.15"/>
    <n v="-1127.6292000000003"/>
    <s v="Ridge Escape"/>
  </r>
  <r>
    <s v="P0152"/>
    <x v="6"/>
    <s v="P0152|Oct"/>
    <n v="1323.3887999999999"/>
    <n v="2096.85"/>
    <n v="-773.46119999999996"/>
    <s v="Ridge Escape"/>
  </r>
  <r>
    <s v="P0152"/>
    <x v="7"/>
    <s v="P0152|Nov"/>
    <n v="1414.1225999999999"/>
    <n v="2034.83"/>
    <n v="-620.70740000000001"/>
    <s v="Ridge Escape"/>
  </r>
  <r>
    <s v="P0152"/>
    <x v="8"/>
    <s v="P0152|Dec"/>
    <n v="5565.8163999999997"/>
    <n v="2533.9700000000003"/>
    <n v="3031.8463999999994"/>
    <s v="Ridge Escape"/>
  </r>
  <r>
    <s v="P0152"/>
    <x v="9"/>
    <s v="P0152|Jan"/>
    <n v="4614.7127999999993"/>
    <n v="2433.0200000000004"/>
    <n v="2181.6927999999989"/>
    <s v="Ridge Escape"/>
  </r>
  <r>
    <s v="P0152"/>
    <x v="10"/>
    <s v="P0152|Feb"/>
    <n v="3138.9749999999999"/>
    <n v="2321.5600000000004"/>
    <n v="817.41499999999951"/>
    <s v="Ridge Escape"/>
  </r>
  <r>
    <s v="P0152"/>
    <x v="11"/>
    <s v="P0152|Mar"/>
    <n v="3112.6880000000001"/>
    <n v="2299.8700000000003"/>
    <n v="812.81799999999976"/>
    <s v="Ridge Escape"/>
  </r>
  <r>
    <s v="P0153"/>
    <x v="0"/>
    <s v="P0153|Apr"/>
    <n v="1613.0937999999999"/>
    <n v="2487.1000000000004"/>
    <n v="-874.00620000000049"/>
    <s v="Cinder Escape"/>
  </r>
  <r>
    <s v="P0153"/>
    <x v="1"/>
    <s v="P0153|May"/>
    <n v="1643.8815999999999"/>
    <n v="2918.71"/>
    <n v="-1274.8284000000001"/>
    <s v="Cinder Escape"/>
  </r>
  <r>
    <s v="P0153"/>
    <x v="2"/>
    <s v="P0153|Jun"/>
    <n v="2037.2845000000004"/>
    <n v="3060.59"/>
    <n v="-1023.3054999999997"/>
    <s v="Cinder Escape"/>
  </r>
  <r>
    <s v="P0153"/>
    <x v="3"/>
    <s v="P0153|Jul"/>
    <n v="3312.5548000000003"/>
    <n v="4343.92"/>
    <n v="-1031.3651999999997"/>
    <s v="Cinder Escape"/>
  </r>
  <r>
    <s v="P0153"/>
    <x v="4"/>
    <s v="P0153|Aug"/>
    <n v="2967.1960000000004"/>
    <n v="4204.8500000000004"/>
    <n v="-1237.654"/>
    <s v="Cinder Escape"/>
  </r>
  <r>
    <s v="P0153"/>
    <x v="5"/>
    <s v="P0153|Sep"/>
    <n v="1829.3747000000001"/>
    <n v="2751.68"/>
    <n v="-922.30529999999976"/>
    <s v="Cinder Escape"/>
  </r>
  <r>
    <s v="P0153"/>
    <x v="6"/>
    <s v="P0153|Oct"/>
    <n v="1942.0887"/>
    <n v="2639.38"/>
    <n v="-697.29130000000009"/>
    <s v="Cinder Escape"/>
  </r>
  <r>
    <s v="P0153"/>
    <x v="7"/>
    <s v="P0153|Nov"/>
    <n v="1616.1202000000001"/>
    <n v="2581.37"/>
    <n v="-965.24979999999982"/>
    <s v="Cinder Escape"/>
  </r>
  <r>
    <s v="P0153"/>
    <x v="8"/>
    <s v="P0153|Dec"/>
    <n v="7008.4244999999992"/>
    <n v="3150.9800000000005"/>
    <n v="3857.4444999999987"/>
    <s v="Cinder Escape"/>
  </r>
  <r>
    <s v="P0153"/>
    <x v="9"/>
    <s v="P0153|Jan"/>
    <n v="5899.4898000000003"/>
    <n v="3027.1400000000003"/>
    <n v="2872.3498"/>
    <s v="Cinder Escape"/>
  </r>
  <r>
    <s v="P0153"/>
    <x v="10"/>
    <s v="P0153|Feb"/>
    <n v="5425.4895999999999"/>
    <n v="3043.65"/>
    <n v="2381.8395999999998"/>
    <s v="Cinder Escape"/>
  </r>
  <r>
    <s v="P0153"/>
    <x v="11"/>
    <s v="P0153|Mar"/>
    <n v="3993.2829999999994"/>
    <n v="2869.34"/>
    <n v="1123.9429999999993"/>
    <s v="Cinder Escape"/>
  </r>
  <r>
    <s v="P0154"/>
    <x v="0"/>
    <s v="P0154|Apr"/>
    <n v="1044.2325000000001"/>
    <n v="2137.37"/>
    <n v="-1093.1374999999998"/>
    <s v="Sierra Nest"/>
  </r>
  <r>
    <s v="P0154"/>
    <x v="1"/>
    <s v="P0154|May"/>
    <n v="1196.4546"/>
    <n v="2318.11"/>
    <n v="-1121.6554000000001"/>
    <s v="Sierra Nest"/>
  </r>
  <r>
    <s v="P0154"/>
    <x v="2"/>
    <s v="P0154|Jun"/>
    <n v="1379.3384000000001"/>
    <n v="2412.29"/>
    <n v="-1032.9515999999999"/>
    <s v="Sierra Nest"/>
  </r>
  <r>
    <s v="P0154"/>
    <x v="3"/>
    <s v="P0154|Jul"/>
    <n v="1818.3216"/>
    <n v="3246.56"/>
    <n v="-1428.2384"/>
    <s v="Sierra Nest"/>
  </r>
  <r>
    <s v="P0154"/>
    <x v="4"/>
    <s v="P0154|Aug"/>
    <n v="2180.8679999999999"/>
    <n v="3253.25"/>
    <n v="-1072.3820000000001"/>
    <s v="Sierra Nest"/>
  </r>
  <r>
    <s v="P0154"/>
    <x v="5"/>
    <s v="P0154|Sep"/>
    <n v="1287.9449999999999"/>
    <n v="2190.7599999999998"/>
    <n v="-902.81499999999983"/>
    <s v="Sierra Nest"/>
  </r>
  <r>
    <s v="P0154"/>
    <x v="6"/>
    <s v="P0154|Oct"/>
    <n v="1161.5346"/>
    <n v="2112.17"/>
    <n v="-950.63540000000012"/>
    <s v="Sierra Nest"/>
  </r>
  <r>
    <s v="P0154"/>
    <x v="7"/>
    <s v="P0154|Nov"/>
    <n v="1230.1524000000002"/>
    <n v="2220.04"/>
    <n v="-989.88759999999979"/>
    <s v="Sierra Nest"/>
  </r>
  <r>
    <s v="P0154"/>
    <x v="8"/>
    <s v="P0154|Dec"/>
    <n v="4570.130799999999"/>
    <n v="2506.8100000000004"/>
    <n v="2063.3207999999986"/>
    <s v="Sierra Nest"/>
  </r>
  <r>
    <s v="P0154"/>
    <x v="9"/>
    <s v="P0154|Jan"/>
    <n v="4353.4530000000004"/>
    <n v="2419.5500000000002"/>
    <n v="1933.9030000000002"/>
    <s v="Sierra Nest"/>
  </r>
  <r>
    <s v="P0154"/>
    <x v="10"/>
    <s v="P0154|Feb"/>
    <n v="3230.3684000000003"/>
    <n v="2487.6200000000003"/>
    <n v="742.74839999999995"/>
    <s v="Sierra Nest"/>
  </r>
  <r>
    <s v="P0154"/>
    <x v="11"/>
    <s v="P0154|Mar"/>
    <n v="2908.6679000000004"/>
    <n v="2302.3900000000003"/>
    <n v="606.27790000000005"/>
    <s v="Sierra Nest"/>
  </r>
  <r>
    <s v="P0155"/>
    <x v="0"/>
    <s v="P0155|Apr"/>
    <n v="877.11539999999991"/>
    <n v="1549.27"/>
    <n v="-672.15460000000007"/>
    <s v="Cloudline Den"/>
  </r>
  <r>
    <s v="P0155"/>
    <x v="1"/>
    <s v="P0155|May"/>
    <n v="1241.6912"/>
    <n v="1850.3500000000001"/>
    <n v="-608.65880000000016"/>
    <s v="Cloudline Den"/>
  </r>
  <r>
    <s v="P0155"/>
    <x v="2"/>
    <s v="P0155|Jun"/>
    <n v="1242.1167"/>
    <n v="1818.7900000000002"/>
    <n v="-576.67330000000015"/>
    <s v="Cloudline Den"/>
  </r>
  <r>
    <s v="P0155"/>
    <x v="3"/>
    <s v="P0155|Jul"/>
    <n v="1827.4548"/>
    <n v="2740.75"/>
    <n v="-913.29520000000002"/>
    <s v="Cloudline Den"/>
  </r>
  <r>
    <s v="P0155"/>
    <x v="4"/>
    <s v="P0155|Aug"/>
    <n v="1766.0925999999999"/>
    <n v="2398.41"/>
    <n v="-632.31739999999991"/>
    <s v="Cloudline Den"/>
  </r>
  <r>
    <s v="P0155"/>
    <x v="5"/>
    <s v="P0155|Sep"/>
    <n v="1153.8951999999999"/>
    <n v="1705.64"/>
    <n v="-551.74480000000017"/>
    <s v="Cloudline Den"/>
  </r>
  <r>
    <s v="P0155"/>
    <x v="6"/>
    <s v="P0155|Oct"/>
    <n v="1058.9419"/>
    <n v="1655.15"/>
    <n v="-596.20810000000006"/>
    <s v="Cloudline Den"/>
  </r>
  <r>
    <s v="P0155"/>
    <x v="7"/>
    <s v="P0155|Nov"/>
    <n v="1103.8444999999999"/>
    <n v="1694.0900000000001"/>
    <n v="-590.24550000000022"/>
    <s v="Cloudline Den"/>
  </r>
  <r>
    <s v="P0155"/>
    <x v="8"/>
    <s v="P0155|Dec"/>
    <n v="3876.0405000000001"/>
    <n v="1991.2299999999998"/>
    <n v="1884.8105000000003"/>
    <s v="Cloudline Den"/>
  </r>
  <r>
    <s v="P0155"/>
    <x v="9"/>
    <s v="P0155|Jan"/>
    <n v="3555.0675000000001"/>
    <n v="2000.75"/>
    <n v="1554.3175000000001"/>
    <s v="Cloudline Den"/>
  </r>
  <r>
    <s v="P0155"/>
    <x v="10"/>
    <s v="P0155|Feb"/>
    <n v="2891.1108999999997"/>
    <n v="1907.4799999999998"/>
    <n v="983.63089999999988"/>
    <s v="Cloudline Den"/>
  </r>
  <r>
    <s v="P0155"/>
    <x v="11"/>
    <s v="P0155|Mar"/>
    <n v="2384.7695999999996"/>
    <n v="1813.1399999999999"/>
    <n v="571.62959999999975"/>
    <s v="Cloudline Den"/>
  </r>
  <r>
    <s v="P0156"/>
    <x v="0"/>
    <s v="P0156|Apr"/>
    <n v="935.7713"/>
    <n v="1550.1"/>
    <n v="-614.32869999999991"/>
    <s v="Snowline Cottage"/>
  </r>
  <r>
    <s v="P0156"/>
    <x v="1"/>
    <s v="P0156|May"/>
    <n v="988.39379999999994"/>
    <n v="1777.78"/>
    <n v="-789.38620000000003"/>
    <s v="Snowline Cottage"/>
  </r>
  <r>
    <s v="P0156"/>
    <x v="2"/>
    <s v="P0156|Jun"/>
    <n v="1385.1639"/>
    <n v="1931.67"/>
    <n v="-546.50610000000006"/>
    <s v="Snowline Cottage"/>
  </r>
  <r>
    <s v="P0156"/>
    <x v="3"/>
    <s v="P0156|Jul"/>
    <n v="1980.87"/>
    <n v="2481.98"/>
    <n v="-501.11000000000013"/>
    <s v="Snowline Cottage"/>
  </r>
  <r>
    <s v="P0156"/>
    <x v="4"/>
    <s v="P0156|Aug"/>
    <n v="1933.825"/>
    <n v="2433.3200000000002"/>
    <n v="-499.49500000000012"/>
    <s v="Snowline Cottage"/>
  </r>
  <r>
    <s v="P0156"/>
    <x v="5"/>
    <s v="P0156|Sep"/>
    <n v="1210.9312"/>
    <n v="1682.03"/>
    <n v="-471.09879999999998"/>
    <s v="Snowline Cottage"/>
  </r>
  <r>
    <s v="P0156"/>
    <x v="6"/>
    <s v="P0156|Oct"/>
    <n v="1273.5848000000001"/>
    <n v="1705.9900000000002"/>
    <n v="-432.40520000000015"/>
    <s v="Snowline Cottage"/>
  </r>
  <r>
    <s v="P0156"/>
    <x v="7"/>
    <s v="P0156|Nov"/>
    <n v="1323.0159999999998"/>
    <n v="1675.47"/>
    <n v="-352.45400000000018"/>
    <s v="Snowline Cottage"/>
  </r>
  <r>
    <s v="P0156"/>
    <x v="8"/>
    <s v="P0156|Dec"/>
    <n v="3977.4539999999997"/>
    <n v="1991.36"/>
    <n v="1986.0939999999998"/>
    <s v="Snowline Cottage"/>
  </r>
  <r>
    <s v="P0156"/>
    <x v="9"/>
    <s v="P0156|Jan"/>
    <n v="3609.1934999999999"/>
    <n v="1994.7"/>
    <n v="1614.4934999999998"/>
    <s v="Snowline Cottage"/>
  </r>
  <r>
    <s v="P0156"/>
    <x v="10"/>
    <s v="P0156|Feb"/>
    <n v="3053.0911999999998"/>
    <n v="1924.53"/>
    <n v="1128.5611999999999"/>
    <s v="Snowline Cottage"/>
  </r>
  <r>
    <s v="P0156"/>
    <x v="11"/>
    <s v="P0156|Mar"/>
    <n v="2710.1574000000001"/>
    <n v="1898.16"/>
    <n v="811.99739999999997"/>
    <s v="Snowline Cottage"/>
  </r>
  <r>
    <s v="P0157"/>
    <x v="0"/>
    <s v="P0157|Apr"/>
    <n v="1129.0007999999998"/>
    <n v="1989.8999999999999"/>
    <n v="-860.89920000000006"/>
    <s v="Cinder Hideaway"/>
  </r>
  <r>
    <s v="P0157"/>
    <x v="1"/>
    <s v="P0157|May"/>
    <n v="1284.8895000000002"/>
    <n v="2315.9300000000003"/>
    <n v="-1031.0405000000001"/>
    <s v="Cinder Hideaway"/>
  </r>
  <r>
    <s v="P0157"/>
    <x v="2"/>
    <s v="P0157|Jun"/>
    <n v="1320.2072000000001"/>
    <n v="2433.77"/>
    <n v="-1113.5627999999999"/>
    <s v="Cinder Hideaway"/>
  </r>
  <r>
    <s v="P0157"/>
    <x v="3"/>
    <s v="P0157|Jul"/>
    <n v="2185.3688000000002"/>
    <n v="3385.37"/>
    <n v="-1200.0011999999997"/>
    <s v="Cinder Hideaway"/>
  </r>
  <r>
    <s v="P0157"/>
    <x v="4"/>
    <s v="P0157|Aug"/>
    <n v="2229.7560000000003"/>
    <n v="3274.82"/>
    <n v="-1045.0639999999999"/>
    <s v="Cinder Hideaway"/>
  </r>
  <r>
    <s v="P0157"/>
    <x v="5"/>
    <s v="P0157|Sep"/>
    <n v="1409.6896999999999"/>
    <n v="2174.86"/>
    <n v="-765.17030000000022"/>
    <s v="Cinder Hideaway"/>
  </r>
  <r>
    <s v="P0157"/>
    <x v="6"/>
    <s v="P0157|Oct"/>
    <n v="1102.9854"/>
    <n v="2129.25"/>
    <n v="-1026.2646"/>
    <s v="Cinder Hideaway"/>
  </r>
  <r>
    <s v="P0157"/>
    <x v="7"/>
    <s v="P0157|Nov"/>
    <n v="1185.222"/>
    <n v="2047.72"/>
    <n v="-862.49800000000005"/>
    <s v="Cinder Hideaway"/>
  </r>
  <r>
    <s v="P0157"/>
    <x v="8"/>
    <s v="P0157|Dec"/>
    <n v="4540.5263999999997"/>
    <n v="2732.13"/>
    <n v="1808.3963999999996"/>
    <s v="Cinder Hideaway"/>
  </r>
  <r>
    <s v="P0157"/>
    <x v="9"/>
    <s v="P0157|Jan"/>
    <n v="3862.1867999999999"/>
    <n v="2423.6600000000003"/>
    <n v="1438.5267999999996"/>
    <s v="Cinder Hideaway"/>
  </r>
  <r>
    <s v="P0157"/>
    <x v="10"/>
    <s v="P0157|Feb"/>
    <n v="3622.0536000000002"/>
    <n v="2412.9"/>
    <n v="1209.1536000000001"/>
    <s v="Cinder Hideaway"/>
  </r>
  <r>
    <s v="P0157"/>
    <x v="11"/>
    <s v="P0157|Mar"/>
    <n v="2962.2215999999999"/>
    <n v="2436.13"/>
    <n v="526.09159999999974"/>
    <s v="Cinder Hideaway"/>
  </r>
  <r>
    <s v="P0158"/>
    <x v="0"/>
    <s v="P0158|Apr"/>
    <n v="1885.7357999999999"/>
    <n v="3067.4599999999996"/>
    <n v="-1181.7241999999997"/>
    <s v="Cedar Villa"/>
  </r>
  <r>
    <s v="P0158"/>
    <x v="1"/>
    <s v="P0158|May"/>
    <n v="2213.3629999999998"/>
    <n v="3597.12"/>
    <n v="-1383.7570000000001"/>
    <s v="Cedar Villa"/>
  </r>
  <r>
    <s v="P0158"/>
    <x v="2"/>
    <s v="P0158|Jun"/>
    <n v="2072.5384000000004"/>
    <n v="3813.17"/>
    <n v="-1740.6315999999997"/>
    <s v="Cedar Villa"/>
  </r>
  <r>
    <s v="P0158"/>
    <x v="3"/>
    <s v="P0158|Jul"/>
    <n v="3601.9944"/>
    <n v="5347.24"/>
    <n v="-1745.2455999999997"/>
    <s v="Cedar Villa"/>
  </r>
  <r>
    <s v="P0158"/>
    <x v="4"/>
    <s v="P0158|Aug"/>
    <n v="2690.6417999999999"/>
    <n v="5004.24"/>
    <n v="-2313.5981999999999"/>
    <s v="Cedar Villa"/>
  </r>
  <r>
    <s v="P0158"/>
    <x v="5"/>
    <s v="P0158|Sep"/>
    <n v="2125.3646000000003"/>
    <n v="3409.58"/>
    <n v="-1284.2153999999996"/>
    <s v="Cedar Villa"/>
  </r>
  <r>
    <s v="P0158"/>
    <x v="6"/>
    <s v="P0158|Oct"/>
    <n v="1830.6204"/>
    <n v="3279.3399999999997"/>
    <n v="-1448.7195999999997"/>
    <s v="Cedar Villa"/>
  </r>
  <r>
    <s v="P0158"/>
    <x v="7"/>
    <s v="P0158|Nov"/>
    <n v="1883.0585999999998"/>
    <n v="3448.13"/>
    <n v="-1565.0714000000003"/>
    <s v="Cedar Villa"/>
  </r>
  <r>
    <s v="P0158"/>
    <x v="8"/>
    <s v="P0158|Dec"/>
    <n v="8636.2034999999996"/>
    <n v="3869.17"/>
    <n v="4767.0334999999995"/>
    <s v="Cedar Villa"/>
  </r>
  <r>
    <s v="P0158"/>
    <x v="9"/>
    <s v="P0158|Jan"/>
    <n v="6916.3062"/>
    <n v="3886.08"/>
    <n v="3030.2262000000001"/>
    <s v="Cedar Villa"/>
  </r>
  <r>
    <s v="P0158"/>
    <x v="10"/>
    <s v="P0158|Feb"/>
    <n v="5832.5652"/>
    <n v="3703.26"/>
    <n v="2129.3051999999998"/>
    <s v="Cedar Villa"/>
  </r>
  <r>
    <s v="P0158"/>
    <x v="11"/>
    <s v="P0158|Mar"/>
    <n v="4799.2835999999998"/>
    <n v="3566.96"/>
    <n v="1232.3235999999997"/>
    <s v="Cedar Villa"/>
  </r>
  <r>
    <s v="P0159"/>
    <x v="0"/>
    <s v="P0159|Apr"/>
    <n v="2157.5526"/>
    <n v="3670.37"/>
    <n v="-1512.8173999999999"/>
    <s v="Birch Manor"/>
  </r>
  <r>
    <s v="P0159"/>
    <x v="1"/>
    <s v="P0159|May"/>
    <n v="2773.7160000000003"/>
    <n v="4305.9600000000009"/>
    <n v="-1532.2440000000006"/>
    <s v="Birch Manor"/>
  </r>
  <r>
    <s v="P0159"/>
    <x v="2"/>
    <s v="P0159|Jun"/>
    <n v="2797.1512000000002"/>
    <n v="4537.8"/>
    <n v="-1740.6487999999999"/>
    <s v="Birch Manor"/>
  </r>
  <r>
    <s v="P0159"/>
    <x v="3"/>
    <s v="P0159|Jul"/>
    <n v="4012.5520000000006"/>
    <n v="6417.3099999999995"/>
    <n v="-2404.7579999999989"/>
    <s v="Birch Manor"/>
  </r>
  <r>
    <s v="P0159"/>
    <x v="4"/>
    <s v="P0159|Aug"/>
    <n v="4677.6228000000001"/>
    <n v="6205.8700000000008"/>
    <n v="-1528.2472000000007"/>
    <s v="Birch Manor"/>
  </r>
  <r>
    <s v="P0159"/>
    <x v="5"/>
    <s v="P0159|Sep"/>
    <n v="3049.8168000000001"/>
    <n v="4070.2999999999997"/>
    <n v="-1020.4831999999997"/>
    <s v="Birch Manor"/>
  </r>
  <r>
    <s v="P0159"/>
    <x v="6"/>
    <s v="P0159|Oct"/>
    <n v="2587.2528999999995"/>
    <n v="3913.7599999999998"/>
    <n v="-1326.5071000000003"/>
    <s v="Birch Manor"/>
  </r>
  <r>
    <s v="P0159"/>
    <x v="7"/>
    <s v="P0159|Nov"/>
    <n v="3033.2497000000003"/>
    <n v="3975.89"/>
    <n v="-942.64029999999957"/>
    <s v="Birch Manor"/>
  </r>
  <r>
    <s v="P0159"/>
    <x v="8"/>
    <s v="P0159|Dec"/>
    <n v="10024.662"/>
    <n v="4622.88"/>
    <n v="5401.7820000000002"/>
    <s v="Birch Manor"/>
  </r>
  <r>
    <s v="P0159"/>
    <x v="9"/>
    <s v="P0159|Jan"/>
    <n v="8567.7996000000003"/>
    <n v="4626.71"/>
    <n v="3941.0896000000002"/>
    <s v="Birch Manor"/>
  </r>
  <r>
    <s v="P0159"/>
    <x v="10"/>
    <s v="P0159|Feb"/>
    <n v="6843.2651999999998"/>
    <n v="4424.92"/>
    <n v="2418.3451999999997"/>
    <s v="Birch Manor"/>
  </r>
  <r>
    <s v="P0159"/>
    <x v="11"/>
    <s v="P0159|Mar"/>
    <n v="5957.5091999999995"/>
    <n v="4247.4400000000005"/>
    <n v="1710.069199999999"/>
    <s v="Birch Manor"/>
  </r>
  <r>
    <s v="P0160"/>
    <x v="0"/>
    <s v="P0160|Apr"/>
    <n v="880.78199999999993"/>
    <n v="1539.73"/>
    <n v="-658.94800000000009"/>
    <s v="Golden Den"/>
  </r>
  <r>
    <s v="P0160"/>
    <x v="1"/>
    <s v="P0160|May"/>
    <n v="1163.8280000000002"/>
    <n v="1790.9"/>
    <n v="-627.07199999999989"/>
    <s v="Golden Den"/>
  </r>
  <r>
    <s v="P0160"/>
    <x v="2"/>
    <s v="P0160|Jun"/>
    <n v="1418.076"/>
    <n v="1929.0300000000002"/>
    <n v="-510.95400000000018"/>
    <s v="Golden Den"/>
  </r>
  <r>
    <s v="P0160"/>
    <x v="3"/>
    <s v="P0160|Jul"/>
    <n v="1967.2512000000002"/>
    <n v="2490.19"/>
    <n v="-522.9387999999999"/>
    <s v="Golden Den"/>
  </r>
  <r>
    <s v="P0160"/>
    <x v="4"/>
    <s v="P0160|Aug"/>
    <n v="1951.1104000000003"/>
    <n v="2425.4500000000003"/>
    <n v="-474.33960000000002"/>
    <s v="Golden Den"/>
  </r>
  <r>
    <s v="P0160"/>
    <x v="5"/>
    <s v="P0160|Sep"/>
    <n v="1461.5514000000001"/>
    <n v="1774.48"/>
    <n v="-312.92859999999996"/>
    <s v="Golden Den"/>
  </r>
  <r>
    <s v="P0160"/>
    <x v="6"/>
    <s v="P0160|Oct"/>
    <n v="910.17300000000012"/>
    <n v="1643"/>
    <n v="-732.82699999999988"/>
    <s v="Golden Den"/>
  </r>
  <r>
    <s v="P0160"/>
    <x v="7"/>
    <s v="P0160|Nov"/>
    <n v="1051.1333999999997"/>
    <n v="1587.8400000000001"/>
    <n v="-536.70660000000044"/>
    <s v="Golden Den"/>
  </r>
  <r>
    <s v="P0160"/>
    <x v="8"/>
    <s v="P0160|Dec"/>
    <n v="3979.491"/>
    <n v="2008.81"/>
    <n v="1970.681"/>
    <s v="Golden Den"/>
  </r>
  <r>
    <s v="P0160"/>
    <x v="9"/>
    <s v="P0160|Jan"/>
    <n v="3326.4870000000001"/>
    <n v="1984.81"/>
    <n v="1341.6770000000001"/>
    <s v="Golden Den"/>
  </r>
  <r>
    <s v="P0160"/>
    <x v="10"/>
    <s v="P0160|Feb"/>
    <n v="2516.5260000000003"/>
    <n v="1898.37"/>
    <n v="618.1560000000004"/>
    <s v="Golden Den"/>
  </r>
  <r>
    <s v="P0160"/>
    <x v="11"/>
    <s v="P0160|Mar"/>
    <n v="2313.8529000000003"/>
    <n v="1816.9799999999998"/>
    <n v="496.87290000000053"/>
    <s v="Golden Den"/>
  </r>
  <r>
    <s v="P0161"/>
    <x v="0"/>
    <s v="P0161|Apr"/>
    <n v="698.1345"/>
    <n v="1155.82"/>
    <n v="-457.68549999999993"/>
    <s v="Cinder Landing"/>
  </r>
  <r>
    <s v="P0161"/>
    <x v="1"/>
    <s v="P0161|May"/>
    <n v="705.50650000000007"/>
    <n v="1254.98"/>
    <n v="-549.47349999999994"/>
    <s v="Cinder Landing"/>
  </r>
  <r>
    <s v="P0161"/>
    <x v="2"/>
    <s v="P0161|Jun"/>
    <n v="863.54859999999996"/>
    <n v="1291.27"/>
    <n v="-427.72140000000002"/>
    <s v="Cinder Landing"/>
  </r>
  <r>
    <s v="P0161"/>
    <x v="3"/>
    <s v="P0161|Jul"/>
    <n v="1193.3680000000002"/>
    <n v="1586.58"/>
    <n v="-393.21199999999976"/>
    <s v="Cinder Landing"/>
  </r>
  <r>
    <s v="P0161"/>
    <x v="4"/>
    <s v="P0161|Aug"/>
    <n v="1106.3008"/>
    <n v="1527.95"/>
    <n v="-421.64920000000006"/>
    <s v="Cinder Landing"/>
  </r>
  <r>
    <s v="P0161"/>
    <x v="5"/>
    <s v="P0161|Sep"/>
    <n v="832.70260000000007"/>
    <n v="1222.7800000000002"/>
    <n v="-390.07740000000013"/>
    <s v="Cinder Landing"/>
  </r>
  <r>
    <s v="P0161"/>
    <x v="6"/>
    <s v="P0161|Oct"/>
    <n v="666.12450000000001"/>
    <n v="1201.1499999999999"/>
    <n v="-535.02549999999985"/>
    <s v="Cinder Landing"/>
  </r>
  <r>
    <s v="P0161"/>
    <x v="7"/>
    <s v="P0161|Nov"/>
    <n v="753.90949999999998"/>
    <n v="1213.3799999999999"/>
    <n v="-459.4704999999999"/>
    <s v="Cinder Landing"/>
  </r>
  <r>
    <s v="P0161"/>
    <x v="8"/>
    <s v="P0161|Dec"/>
    <n v="2890.5328000000004"/>
    <n v="1434.3700000000003"/>
    <n v="1456.1628000000001"/>
    <s v="Cinder Landing"/>
  </r>
  <r>
    <s v="P0161"/>
    <x v="9"/>
    <s v="P0161|Jan"/>
    <n v="2165.77"/>
    <n v="1369.2400000000002"/>
    <n v="796.52999999999975"/>
    <s v="Cinder Landing"/>
  </r>
  <r>
    <s v="P0161"/>
    <x v="10"/>
    <s v="P0161|Feb"/>
    <n v="1988.26"/>
    <n v="1492.44"/>
    <n v="495.81999999999994"/>
    <s v="Cinder Landing"/>
  </r>
  <r>
    <s v="P0161"/>
    <x v="11"/>
    <s v="P0161|Mar"/>
    <n v="1622.4359999999999"/>
    <n v="1283.4500000000003"/>
    <n v="338.98599999999965"/>
    <s v="Cinder Landing"/>
  </r>
  <r>
    <s v="P0162"/>
    <x v="0"/>
    <s v="P0162|Apr"/>
    <n v="1441.5784000000001"/>
    <n v="2490.42"/>
    <n v="-1048.8416"/>
    <s v="Ridge Landing"/>
  </r>
  <r>
    <s v="P0162"/>
    <x v="1"/>
    <s v="P0162|May"/>
    <n v="1716.0496000000001"/>
    <n v="2941.1400000000003"/>
    <n v="-1225.0904000000003"/>
    <s v="Ridge Landing"/>
  </r>
  <r>
    <s v="P0162"/>
    <x v="2"/>
    <s v="P0162|Jun"/>
    <n v="1886.8181"/>
    <n v="3063.78"/>
    <n v="-1176.9619000000002"/>
    <s v="Ridge Landing"/>
  </r>
  <r>
    <s v="P0162"/>
    <x v="3"/>
    <s v="P0162|Jul"/>
    <n v="2827.8069999999998"/>
    <n v="4312.54"/>
    <n v="-1484.7330000000002"/>
    <s v="Ridge Landing"/>
  </r>
  <r>
    <s v="P0162"/>
    <x v="4"/>
    <s v="P0162|Aug"/>
    <n v="2721.3980000000001"/>
    <n v="4189.72"/>
    <n v="-1468.3220000000001"/>
    <s v="Ridge Landing"/>
  </r>
  <r>
    <s v="P0162"/>
    <x v="5"/>
    <s v="P0162|Sep"/>
    <n v="1780.6904"/>
    <n v="2767.57"/>
    <n v="-986.87960000000021"/>
    <s v="Ridge Landing"/>
  </r>
  <r>
    <s v="P0162"/>
    <x v="6"/>
    <s v="P0162|Oct"/>
    <n v="1378.6060000000002"/>
    <n v="2651.63"/>
    <n v="-1273.0239999999999"/>
    <s v="Ridge Landing"/>
  </r>
  <r>
    <s v="P0162"/>
    <x v="7"/>
    <s v="P0162|Nov"/>
    <n v="1529.8096"/>
    <n v="2574.27"/>
    <n v="-1044.4603999999999"/>
    <s v="Ridge Landing"/>
  </r>
  <r>
    <s v="P0162"/>
    <x v="8"/>
    <s v="P0162|Dec"/>
    <n v="6260.1179999999995"/>
    <n v="3187.58"/>
    <n v="3072.5379999999996"/>
    <s v="Ridge Landing"/>
  </r>
  <r>
    <s v="P0162"/>
    <x v="9"/>
    <s v="P0162|Jan"/>
    <n v="5667.6420000000007"/>
    <n v="3156.7000000000003"/>
    <n v="2510.9420000000005"/>
    <s v="Ridge Landing"/>
  </r>
  <r>
    <s v="P0162"/>
    <x v="10"/>
    <s v="P0162|Feb"/>
    <n v="5317.3152"/>
    <n v="3035.71"/>
    <n v="2281.6052"/>
    <s v="Ridge Landing"/>
  </r>
  <r>
    <s v="P0162"/>
    <x v="11"/>
    <s v="P0162|Mar"/>
    <n v="4070.2137000000002"/>
    <n v="2882.71"/>
    <n v="1187.5037000000002"/>
    <s v="Ridge Landing"/>
  </r>
  <r>
    <s v="P0163"/>
    <x v="0"/>
    <s v="P0163|Apr"/>
    <n v="1533.1019999999999"/>
    <n v="3084.43"/>
    <n v="-1551.328"/>
    <s v="Timber Landing"/>
  </r>
  <r>
    <s v="P0163"/>
    <x v="1"/>
    <s v="P0163|May"/>
    <n v="2020.9344000000001"/>
    <n v="3628.43"/>
    <n v="-1607.4955999999997"/>
    <s v="Timber Landing"/>
  </r>
  <r>
    <s v="P0163"/>
    <x v="2"/>
    <s v="P0163|Jun"/>
    <n v="1957.4382000000001"/>
    <n v="3811.4700000000003"/>
    <n v="-1854.0318000000002"/>
    <s v="Timber Landing"/>
  </r>
  <r>
    <s v="P0163"/>
    <x v="3"/>
    <s v="P0163|Jul"/>
    <n v="3093.8805000000002"/>
    <n v="5191.1899999999996"/>
    <n v="-2097.3094999999994"/>
    <s v="Timber Landing"/>
  </r>
  <r>
    <s v="P0163"/>
    <x v="4"/>
    <s v="P0163|Aug"/>
    <n v="3290.5673999999999"/>
    <n v="5034.41"/>
    <n v="-1743.8425999999999"/>
    <s v="Timber Landing"/>
  </r>
  <r>
    <s v="P0163"/>
    <x v="5"/>
    <s v="P0163|Sep"/>
    <n v="1940.3856000000001"/>
    <n v="3409.7999999999997"/>
    <n v="-1469.4143999999997"/>
    <s v="Timber Landing"/>
  </r>
  <r>
    <s v="P0163"/>
    <x v="6"/>
    <s v="P0163|Oct"/>
    <n v="1639.6565000000001"/>
    <n v="3260.87"/>
    <n v="-1621.2134999999998"/>
    <s v="Timber Landing"/>
  </r>
  <r>
    <s v="P0163"/>
    <x v="7"/>
    <s v="P0163|Nov"/>
    <n v="2081.1713999999997"/>
    <n v="3154.08"/>
    <n v="-1072.9086000000002"/>
    <s v="Timber Landing"/>
  </r>
  <r>
    <s v="P0163"/>
    <x v="8"/>
    <s v="P0163|Dec"/>
    <n v="6137.4168000000009"/>
    <n v="3712.52"/>
    <n v="2424.8968000000009"/>
    <s v="Timber Landing"/>
  </r>
  <r>
    <s v="P0163"/>
    <x v="9"/>
    <s v="P0163|Jan"/>
    <n v="4994.8258999999998"/>
    <n v="3570.09"/>
    <n v="1424.7358999999997"/>
    <s v="Timber Landing"/>
  </r>
  <r>
    <s v="P0163"/>
    <x v="10"/>
    <s v="P0163|Feb"/>
    <n v="5138.4441000000006"/>
    <n v="3587.03"/>
    <n v="1551.4141000000004"/>
    <s v="Timber Landing"/>
  </r>
  <r>
    <s v="P0163"/>
    <x v="11"/>
    <s v="P0163|Mar"/>
    <n v="3452.0711999999999"/>
    <n v="3384.37"/>
    <n v="67.701199999999972"/>
    <s v="Timber Landing"/>
  </r>
  <r>
    <s v="P0164"/>
    <x v="0"/>
    <s v="P0164|Apr"/>
    <n v="1329.4997999999998"/>
    <n v="1990.78"/>
    <n v="-661.28020000000015"/>
    <s v="Juniper Manor"/>
  </r>
  <r>
    <s v="P0164"/>
    <x v="1"/>
    <s v="P0164|May"/>
    <n v="1534.3832"/>
    <n v="2296.65"/>
    <n v="-762.2668000000001"/>
    <s v="Juniper Manor"/>
  </r>
  <r>
    <s v="P0164"/>
    <x v="2"/>
    <s v="P0164|Jun"/>
    <n v="1757.2989000000002"/>
    <n v="2409.16"/>
    <n v="-651.86109999999962"/>
    <s v="Juniper Manor"/>
  </r>
  <r>
    <s v="P0164"/>
    <x v="3"/>
    <s v="P0164|Jul"/>
    <n v="2730.5088000000001"/>
    <n v="3370.19"/>
    <n v="-639.68119999999999"/>
    <s v="Juniper Manor"/>
  </r>
  <r>
    <s v="P0164"/>
    <x v="4"/>
    <s v="P0164|Aug"/>
    <n v="2505.2554"/>
    <n v="3277.83"/>
    <n v="-772.57459999999992"/>
    <s v="Juniper Manor"/>
  </r>
  <r>
    <s v="P0164"/>
    <x v="5"/>
    <s v="P0164|Sep"/>
    <n v="1708.5952"/>
    <n v="2168.12"/>
    <n v="-459.52479999999991"/>
    <s v="Juniper Manor"/>
  </r>
  <r>
    <s v="P0164"/>
    <x v="6"/>
    <s v="P0164|Oct"/>
    <n v="1415.5291"/>
    <n v="2121.1799999999998"/>
    <n v="-705.65089999999987"/>
    <s v="Juniper Manor"/>
  </r>
  <r>
    <s v="P0164"/>
    <x v="7"/>
    <s v="P0164|Nov"/>
    <n v="1773.4680000000001"/>
    <n v="2155.4999999999995"/>
    <n v="-382.03199999999947"/>
    <s v="Juniper Manor"/>
  </r>
  <r>
    <s v="P0164"/>
    <x v="8"/>
    <s v="P0164|Dec"/>
    <n v="5365.3950000000004"/>
    <n v="2691.5"/>
    <n v="2673.8950000000004"/>
    <s v="Juniper Manor"/>
  </r>
  <r>
    <s v="P0164"/>
    <x v="9"/>
    <s v="P0164|Jan"/>
    <n v="4921.0380000000005"/>
    <n v="2540.4700000000003"/>
    <n v="2380.5680000000002"/>
    <s v="Juniper Manor"/>
  </r>
  <r>
    <s v="P0164"/>
    <x v="10"/>
    <s v="P0164|Feb"/>
    <n v="4099.2160000000003"/>
    <n v="2409.1000000000004"/>
    <n v="1690.116"/>
    <s v="Juniper Manor"/>
  </r>
  <r>
    <s v="P0164"/>
    <x v="11"/>
    <s v="P0164|Mar"/>
    <n v="3694.4349999999999"/>
    <n v="2425.7200000000003"/>
    <n v="1268.7149999999997"/>
    <s v="Juniper Manor"/>
  </r>
  <r>
    <s v="P0165"/>
    <x v="0"/>
    <s v="P0165|Apr"/>
    <n v="1304.789"/>
    <n v="2506.2400000000002"/>
    <n v="-1201.4510000000002"/>
    <s v="Cloudline Haven"/>
  </r>
  <r>
    <s v="P0165"/>
    <x v="1"/>
    <s v="P0165|May"/>
    <n v="1583.4118000000001"/>
    <n v="2919.3900000000003"/>
    <n v="-1335.9782000000002"/>
    <s v="Cloudline Haven"/>
  </r>
  <r>
    <s v="P0165"/>
    <x v="2"/>
    <s v="P0165|Jun"/>
    <n v="1694.7969000000001"/>
    <n v="3266.7700000000004"/>
    <n v="-1571.9731000000004"/>
    <s v="Cloudline Haven"/>
  </r>
  <r>
    <s v="P0165"/>
    <x v="3"/>
    <s v="P0165|Jul"/>
    <n v="3102.0356999999999"/>
    <n v="4332.72"/>
    <n v="-1230.6843000000003"/>
    <s v="Cloudline Haven"/>
  </r>
  <r>
    <s v="P0165"/>
    <x v="4"/>
    <s v="P0165|Aug"/>
    <n v="2420.3278"/>
    <n v="4049.1800000000003"/>
    <n v="-1628.8522000000003"/>
    <s v="Cloudline Haven"/>
  </r>
  <r>
    <s v="P0165"/>
    <x v="5"/>
    <s v="P0165|Sep"/>
    <n v="1826.2221999999999"/>
    <n v="2761.53"/>
    <n v="-935.30780000000027"/>
    <s v="Cloudline Haven"/>
  </r>
  <r>
    <s v="P0165"/>
    <x v="6"/>
    <s v="P0165|Oct"/>
    <n v="1455.0808"/>
    <n v="2664.35"/>
    <n v="-1209.2692"/>
    <s v="Cloudline Haven"/>
  </r>
  <r>
    <s v="P0165"/>
    <x v="7"/>
    <s v="P0165|Nov"/>
    <n v="1622.2893999999999"/>
    <n v="2566.34"/>
    <n v="-944.05060000000026"/>
    <s v="Cloudline Haven"/>
  </r>
  <r>
    <s v="P0165"/>
    <x v="8"/>
    <s v="P0165|Dec"/>
    <n v="5763.8352999999997"/>
    <n v="3033.01"/>
    <n v="2730.8252999999995"/>
    <s v="Cloudline Haven"/>
  </r>
  <r>
    <s v="P0165"/>
    <x v="9"/>
    <s v="P0165|Jan"/>
    <n v="5255.0217999999995"/>
    <n v="3039.3500000000004"/>
    <n v="2215.6717999999992"/>
    <s v="Cloudline Haven"/>
  </r>
  <r>
    <s v="P0165"/>
    <x v="10"/>
    <s v="P0165|Feb"/>
    <n v="3692.5829999999996"/>
    <n v="2924.04"/>
    <n v="768.54299999999967"/>
    <s v="Cloudline Haven"/>
  </r>
  <r>
    <s v="P0165"/>
    <x v="11"/>
    <s v="P0165|Mar"/>
    <n v="3654.5104999999999"/>
    <n v="2903.3700000000003"/>
    <n v="751.14049999999952"/>
    <s v="Cloudline Haven"/>
  </r>
  <r>
    <s v="P0166"/>
    <x v="0"/>
    <s v="P0166|Apr"/>
    <n v="1563.56"/>
    <n v="3082.83"/>
    <n v="-1519.27"/>
    <s v="Highland Retreat"/>
  </r>
  <r>
    <s v="P0166"/>
    <x v="1"/>
    <s v="P0166|May"/>
    <n v="2146.9567999999995"/>
    <n v="3605.15"/>
    <n v="-1458.1932000000006"/>
    <s v="Highland Retreat"/>
  </r>
  <r>
    <s v="P0166"/>
    <x v="2"/>
    <s v="P0166|Jun"/>
    <n v="2178.2586999999999"/>
    <n v="3797.99"/>
    <n v="-1619.7312999999999"/>
    <s v="Highland Retreat"/>
  </r>
  <r>
    <s v="P0166"/>
    <x v="3"/>
    <s v="P0166|Jul"/>
    <n v="2895.4476"/>
    <n v="5199.3799999999992"/>
    <n v="-2303.9323999999992"/>
    <s v="Highland Retreat"/>
  </r>
  <r>
    <s v="P0166"/>
    <x v="4"/>
    <s v="P0166|Aug"/>
    <n v="3209.3384000000001"/>
    <n v="5160.26"/>
    <n v="-1950.9216000000001"/>
    <s v="Highland Retreat"/>
  </r>
  <r>
    <s v="P0166"/>
    <x v="5"/>
    <s v="P0166|Sep"/>
    <n v="2064.7008000000001"/>
    <n v="3390.8599999999997"/>
    <n v="-1326.1591999999996"/>
    <s v="Highland Retreat"/>
  </r>
  <r>
    <s v="P0166"/>
    <x v="6"/>
    <s v="P0166|Oct"/>
    <n v="1947.1949999999999"/>
    <n v="3272.99"/>
    <n v="-1325.7949999999998"/>
    <s v="Highland Retreat"/>
  </r>
  <r>
    <s v="P0166"/>
    <x v="7"/>
    <s v="P0166|Nov"/>
    <n v="1808.6789999999999"/>
    <n v="3146.31"/>
    <n v="-1337.6310000000001"/>
    <s v="Highland Retreat"/>
  </r>
  <r>
    <s v="P0166"/>
    <x v="8"/>
    <s v="P0166|Dec"/>
    <n v="7308.6324000000004"/>
    <n v="3902.44"/>
    <n v="3406.1924000000004"/>
    <s v="Highland Retreat"/>
  </r>
  <r>
    <s v="P0166"/>
    <x v="9"/>
    <s v="P0166|Jan"/>
    <n v="6106.1052"/>
    <n v="3755.1400000000003"/>
    <n v="2350.9651999999996"/>
    <s v="Highland Retreat"/>
  </r>
  <r>
    <s v="P0166"/>
    <x v="10"/>
    <s v="P0166|Feb"/>
    <n v="5191.1539000000002"/>
    <n v="3554.03"/>
    <n v="1637.1239"/>
    <s v="Highland Retreat"/>
  </r>
  <r>
    <s v="P0166"/>
    <x v="11"/>
    <s v="P0166|Mar"/>
    <n v="4294.8739000000005"/>
    <n v="3540.11"/>
    <n v="754.76390000000038"/>
    <s v="Highland Retreat"/>
  </r>
  <r>
    <s v="P0167"/>
    <x v="0"/>
    <s v="P0167|Apr"/>
    <n v="733.74599999999998"/>
    <n v="1877.6299999999999"/>
    <n v="-1143.884"/>
    <s v="Cloudline Hideaway"/>
  </r>
  <r>
    <s v="P0167"/>
    <x v="1"/>
    <s v="P0167|May"/>
    <n v="1075.0784999999998"/>
    <n v="2316.0500000000002"/>
    <n v="-1240.9715000000003"/>
    <s v="Cloudline Hideaway"/>
  </r>
  <r>
    <s v="P0167"/>
    <x v="2"/>
    <s v="P0167|Jun"/>
    <n v="1114.8"/>
    <n v="2426.89"/>
    <n v="-1312.09"/>
    <s v="Cloudline Hideaway"/>
  </r>
  <r>
    <s v="P0167"/>
    <x v="3"/>
    <s v="P0167|Jul"/>
    <n v="1743.6704"/>
    <n v="3267.4900000000002"/>
    <n v="-1523.8196000000003"/>
    <s v="Cloudline Hideaway"/>
  </r>
  <r>
    <s v="P0167"/>
    <x v="4"/>
    <s v="P0167|Aug"/>
    <n v="1433.6584"/>
    <n v="3147.5"/>
    <n v="-1713.8416"/>
    <s v="Cloudline Hideaway"/>
  </r>
  <r>
    <s v="P0167"/>
    <x v="5"/>
    <s v="P0167|Sep"/>
    <n v="1034.7265"/>
    <n v="2197.2199999999998"/>
    <n v="-1162.4934999999998"/>
    <s v="Cloudline Hideaway"/>
  </r>
  <r>
    <s v="P0167"/>
    <x v="6"/>
    <s v="P0167|Oct"/>
    <n v="1076.7760000000001"/>
    <n v="2099.4499999999998"/>
    <n v="-1022.6739999999998"/>
    <s v="Cloudline Hideaway"/>
  </r>
  <r>
    <s v="P0167"/>
    <x v="7"/>
    <s v="P0167|Nov"/>
    <n v="963.18900000000008"/>
    <n v="2055.77"/>
    <n v="-1092.5809999999999"/>
    <s v="Cloudline Hideaway"/>
  </r>
  <r>
    <s v="P0167"/>
    <x v="8"/>
    <s v="P0167|Dec"/>
    <n v="3339.2889"/>
    <n v="2429.4"/>
    <n v="909.88889999999992"/>
    <s v="Cloudline Hideaway"/>
  </r>
  <r>
    <s v="P0167"/>
    <x v="9"/>
    <s v="P0167|Jan"/>
    <n v="3245.8689999999997"/>
    <n v="2326.6600000000003"/>
    <n v="919.20899999999938"/>
    <s v="Cloudline Hideaway"/>
  </r>
  <r>
    <s v="P0167"/>
    <x v="10"/>
    <s v="P0167|Feb"/>
    <n v="2654.8487999999998"/>
    <n v="2196.52"/>
    <n v="458.32879999999977"/>
    <s v="Cloudline Hideaway"/>
  </r>
  <r>
    <s v="P0167"/>
    <x v="11"/>
    <s v="P0167|Mar"/>
    <n v="2542.2318"/>
    <n v="2211.6799999999998"/>
    <n v="330.55180000000018"/>
    <s v="Cloudline Hideaway"/>
  </r>
  <r>
    <s v="P0168"/>
    <x v="0"/>
    <s v="P0168|Apr"/>
    <n v="1553.6659999999999"/>
    <n v="3056.3399999999997"/>
    <n v="-1502.6739999999998"/>
    <s v="Boulder Point"/>
  </r>
  <r>
    <s v="P0168"/>
    <x v="1"/>
    <s v="P0168|May"/>
    <n v="1856.1119999999999"/>
    <n v="3592.83"/>
    <n v="-1736.7180000000001"/>
    <s v="Boulder Point"/>
  </r>
  <r>
    <s v="P0168"/>
    <x v="2"/>
    <s v="P0168|Jun"/>
    <n v="2292.3015999999998"/>
    <n v="3795.71"/>
    <n v="-1503.4084000000003"/>
    <s v="Boulder Point"/>
  </r>
  <r>
    <s v="P0168"/>
    <x v="3"/>
    <s v="P0168|Jul"/>
    <n v="2779.2512999999999"/>
    <n v="5207.2299999999996"/>
    <n v="-2427.9786999999997"/>
    <s v="Boulder Point"/>
  </r>
  <r>
    <s v="P0168"/>
    <x v="4"/>
    <s v="P0168|Aug"/>
    <n v="2966.5971"/>
    <n v="5032.03"/>
    <n v="-2065.4328999999998"/>
    <s v="Boulder Point"/>
  </r>
  <r>
    <s v="P0168"/>
    <x v="5"/>
    <s v="P0168|Sep"/>
    <n v="2200.4620000000004"/>
    <n v="3418.3599999999997"/>
    <n v="-1217.8979999999992"/>
    <s v="Boulder Point"/>
  </r>
  <r>
    <s v="P0168"/>
    <x v="6"/>
    <s v="P0168|Oct"/>
    <n v="1979.3117"/>
    <n v="3273.5299999999997"/>
    <n v="-1294.2182999999998"/>
    <s v="Boulder Point"/>
  </r>
  <r>
    <s v="P0168"/>
    <x v="7"/>
    <s v="P0168|Nov"/>
    <n v="1894.2330000000002"/>
    <n v="3174.36"/>
    <n v="-1280.127"/>
    <s v="Boulder Point"/>
  </r>
  <r>
    <s v="P0168"/>
    <x v="8"/>
    <s v="P0168|Dec"/>
    <n v="6866.4591"/>
    <n v="3710.73"/>
    <n v="3155.7291"/>
    <s v="Boulder Point"/>
  </r>
  <r>
    <s v="P0168"/>
    <x v="9"/>
    <s v="P0168|Jan"/>
    <n v="5750.8523999999998"/>
    <n v="3730.6"/>
    <n v="2020.2523999999999"/>
    <s v="Boulder Point"/>
  </r>
  <r>
    <s v="P0168"/>
    <x v="10"/>
    <s v="P0168|Feb"/>
    <n v="4814.3962000000001"/>
    <n v="3564.82"/>
    <n v="1249.5762"/>
    <s v="Boulder Point"/>
  </r>
  <r>
    <s v="P0168"/>
    <x v="11"/>
    <s v="P0168|Mar"/>
    <n v="4523.7453999999998"/>
    <n v="3560.29"/>
    <n v="963.45539999999983"/>
    <s v="Boulder Point"/>
  </r>
  <r>
    <s v="P0169"/>
    <x v="0"/>
    <s v="P0169|Apr"/>
    <n v="641.48650000000009"/>
    <n v="1153.82"/>
    <n v="-512.33349999999984"/>
    <s v="Starlight Chalet"/>
  </r>
  <r>
    <s v="P0169"/>
    <x v="1"/>
    <s v="P0169|May"/>
    <n v="723.34480000000008"/>
    <n v="1264.02"/>
    <n v="-540.6751999999999"/>
    <s v="Starlight Chalet"/>
  </r>
  <r>
    <s v="P0169"/>
    <x v="2"/>
    <s v="P0169|Jun"/>
    <n v="901.28160000000003"/>
    <n v="1301.9900000000002"/>
    <n v="-400.70840000000021"/>
    <s v="Starlight Chalet"/>
  </r>
  <r>
    <s v="P0169"/>
    <x v="3"/>
    <s v="P0169|Jul"/>
    <n v="1218.4812999999999"/>
    <n v="1566.4"/>
    <n v="-347.91870000000017"/>
    <s v="Starlight Chalet"/>
  </r>
  <r>
    <s v="P0169"/>
    <x v="4"/>
    <s v="P0169|Aug"/>
    <n v="1472.3575999999998"/>
    <n v="1599.22"/>
    <n v="-126.86240000000021"/>
    <s v="Starlight Chalet"/>
  </r>
  <r>
    <s v="P0169"/>
    <x v="5"/>
    <s v="P0169|Sep"/>
    <n v="862.21"/>
    <n v="1220.1500000000001"/>
    <n v="-357.94000000000005"/>
    <s v="Starlight Chalet"/>
  </r>
  <r>
    <s v="P0169"/>
    <x v="6"/>
    <s v="P0169|Oct"/>
    <n v="734.51919999999996"/>
    <n v="1221.75"/>
    <n v="-487.23080000000004"/>
    <s v="Starlight Chalet"/>
  </r>
  <r>
    <s v="P0169"/>
    <x v="7"/>
    <s v="P0169|Nov"/>
    <n v="806.53200000000004"/>
    <n v="1212.5899999999999"/>
    <n v="-406.05799999999988"/>
    <s v="Starlight Chalet"/>
  </r>
  <r>
    <s v="P0169"/>
    <x v="8"/>
    <s v="P0169|Dec"/>
    <n v="2921.8620000000001"/>
    <n v="1526.79"/>
    <n v="1395.0720000000001"/>
    <s v="Starlight Chalet"/>
  </r>
  <r>
    <s v="P0169"/>
    <x v="9"/>
    <s v="P0169|Jan"/>
    <n v="2713.0695000000001"/>
    <n v="1500.0700000000002"/>
    <n v="1212.9994999999999"/>
    <s v="Starlight Chalet"/>
  </r>
  <r>
    <s v="P0169"/>
    <x v="10"/>
    <s v="P0169|Feb"/>
    <n v="2263.4860000000003"/>
    <n v="1434.79"/>
    <n v="828.69600000000037"/>
    <s v="Starlight Chalet"/>
  </r>
  <r>
    <s v="P0169"/>
    <x v="11"/>
    <s v="P0169|Mar"/>
    <n v="1676.89"/>
    <n v="1352.1400000000003"/>
    <n v="324.74999999999977"/>
    <s v="Starlight Chalet"/>
  </r>
  <r>
    <s v="P0170"/>
    <x v="0"/>
    <s v="P0170|Apr"/>
    <n v="782.13300000000004"/>
    <n v="1554.23"/>
    <n v="-772.09699999999998"/>
    <s v="Frost Lodge"/>
  </r>
  <r>
    <s v="P0170"/>
    <x v="1"/>
    <s v="P0170|May"/>
    <n v="878.22120000000007"/>
    <n v="1750.4"/>
    <n v="-872.17880000000002"/>
    <s v="Frost Lodge"/>
  </r>
  <r>
    <s v="P0170"/>
    <x v="2"/>
    <s v="P0170|Jun"/>
    <n v="987.71480000000008"/>
    <n v="1834.0500000000002"/>
    <n v="-846.3352000000001"/>
    <s v="Frost Lodge"/>
  </r>
  <r>
    <s v="P0170"/>
    <x v="3"/>
    <s v="P0170|Jul"/>
    <n v="1300.0159999999998"/>
    <n v="2397.34"/>
    <n v="-1097.3240000000003"/>
    <s v="Frost Lodge"/>
  </r>
  <r>
    <s v="P0170"/>
    <x v="4"/>
    <s v="P0170|Aug"/>
    <n v="1350.2814000000001"/>
    <n v="2335.09"/>
    <n v="-984.80860000000007"/>
    <s v="Frost Lodge"/>
  </r>
  <r>
    <s v="P0170"/>
    <x v="5"/>
    <s v="P0170|Sep"/>
    <n v="875.89320000000009"/>
    <n v="1694.3"/>
    <n v="-818.40679999999986"/>
    <s v="Frost Lodge"/>
  </r>
  <r>
    <s v="P0170"/>
    <x v="6"/>
    <s v="P0170|Oct"/>
    <n v="828.20799999999997"/>
    <n v="1620.5100000000002"/>
    <n v="-792.30200000000025"/>
    <s v="Frost Lodge"/>
  </r>
  <r>
    <s v="P0170"/>
    <x v="7"/>
    <s v="P0170|Nov"/>
    <n v="880.89840000000004"/>
    <n v="1592.97"/>
    <n v="-712.07159999999999"/>
    <s v="Frost Lodge"/>
  </r>
  <r>
    <s v="P0170"/>
    <x v="8"/>
    <s v="P0170|Dec"/>
    <n v="3577.7752"/>
    <n v="2260.25"/>
    <n v="1317.5252"/>
    <s v="Frost Lodge"/>
  </r>
  <r>
    <s v="P0170"/>
    <x v="9"/>
    <s v="P0170|Jan"/>
    <n v="3056.0497"/>
    <n v="1904.24"/>
    <n v="1151.8097"/>
    <s v="Frost Lodge"/>
  </r>
  <r>
    <s v="P0170"/>
    <x v="10"/>
    <s v="P0170|Feb"/>
    <n v="2365.9225000000001"/>
    <n v="1821.04"/>
    <n v="544.88250000000016"/>
    <s v="Frost Lodge"/>
  </r>
  <r>
    <s v="P0170"/>
    <x v="11"/>
    <s v="P0170|Mar"/>
    <n v="1846.3420000000001"/>
    <n v="1835.4799999999998"/>
    <n v="10.862000000000307"/>
    <s v="Frost Lodge"/>
  </r>
  <r>
    <s v="P0171"/>
    <x v="0"/>
    <s v="P0171|Apr"/>
    <n v="936.94500000000005"/>
    <n v="1554.56"/>
    <n v="-617.6149999999999"/>
    <s v="Snowline Landing"/>
  </r>
  <r>
    <s v="P0171"/>
    <x v="1"/>
    <s v="P0171|May"/>
    <n v="970.52639999999997"/>
    <n v="1988.48"/>
    <n v="-1017.9536000000001"/>
    <s v="Snowline Landing"/>
  </r>
  <r>
    <s v="P0171"/>
    <x v="2"/>
    <s v="P0171|Jun"/>
    <n v="1236.6944000000001"/>
    <n v="1835.98"/>
    <n v="-599.28559999999993"/>
    <s v="Snowline Landing"/>
  </r>
  <r>
    <s v="P0171"/>
    <x v="3"/>
    <s v="P0171|Jul"/>
    <n v="1865.3430000000001"/>
    <n v="2473.62"/>
    <n v="-608.27699999999982"/>
    <s v="Snowline Landing"/>
  </r>
  <r>
    <s v="P0171"/>
    <x v="4"/>
    <s v="P0171|Aug"/>
    <n v="1747.682"/>
    <n v="2411.37"/>
    <n v="-663.68799999999987"/>
    <s v="Snowline Landing"/>
  </r>
  <r>
    <s v="P0171"/>
    <x v="5"/>
    <s v="P0171|Sep"/>
    <n v="1152.1686000000002"/>
    <n v="1705.45"/>
    <n v="-553.28139999999985"/>
    <s v="Snowline Landing"/>
  </r>
  <r>
    <s v="P0171"/>
    <x v="6"/>
    <s v="P0171|Oct"/>
    <n v="1019.5307999999999"/>
    <n v="1629.98"/>
    <n v="-610.44920000000013"/>
    <s v="Snowline Landing"/>
  </r>
  <r>
    <s v="P0171"/>
    <x v="7"/>
    <s v="P0171|Nov"/>
    <n v="1091.2331999999999"/>
    <n v="1596.93"/>
    <n v="-505.69680000000017"/>
    <s v="Snowline Landing"/>
  </r>
  <r>
    <s v="P0171"/>
    <x v="8"/>
    <s v="P0171|Dec"/>
    <n v="4601.6489999999994"/>
    <n v="2004.45"/>
    <n v="2597.1989999999996"/>
    <s v="Snowline Landing"/>
  </r>
  <r>
    <s v="P0171"/>
    <x v="9"/>
    <s v="P0171|Jan"/>
    <n v="3521.1938"/>
    <n v="1912.47"/>
    <n v="1608.7238"/>
    <s v="Snowline Landing"/>
  </r>
  <r>
    <s v="P0171"/>
    <x v="10"/>
    <s v="P0171|Feb"/>
    <n v="2716.2684000000004"/>
    <n v="1897.8999999999999"/>
    <n v="818.36840000000052"/>
    <s v="Snowline Landing"/>
  </r>
  <r>
    <s v="P0171"/>
    <x v="11"/>
    <s v="P0171|Mar"/>
    <n v="2315.3370000000004"/>
    <n v="1810.6499999999999"/>
    <n v="504.68700000000058"/>
    <s v="Snowline Landing"/>
  </r>
  <r>
    <s v="P0172"/>
    <x v="0"/>
    <s v="P0172|Apr"/>
    <n v="968.08199999999988"/>
    <n v="1742.8200000000002"/>
    <n v="-774.73800000000028"/>
    <s v="Sierra Perch"/>
  </r>
  <r>
    <s v="P0172"/>
    <x v="1"/>
    <s v="P0172|May"/>
    <n v="974.71679999999992"/>
    <n v="1776.74"/>
    <n v="-802.02320000000009"/>
    <s v="Sierra Perch"/>
  </r>
  <r>
    <s v="P0172"/>
    <x v="2"/>
    <s v="P0172|Jun"/>
    <n v="1161.6746000000001"/>
    <n v="1855.7"/>
    <n v="-694.02539999999999"/>
    <s v="Sierra Perch"/>
  </r>
  <r>
    <s v="P0172"/>
    <x v="3"/>
    <s v="P0172|Jul"/>
    <n v="1869.2230000000002"/>
    <n v="2494.71"/>
    <n v="-625.48699999999985"/>
    <s v="Sierra Perch"/>
  </r>
  <r>
    <s v="P0172"/>
    <x v="4"/>
    <s v="P0172|Aug"/>
    <n v="1694.0409999999999"/>
    <n v="2414.3200000000002"/>
    <n v="-720.27900000000022"/>
    <s v="Sierra Perch"/>
  </r>
  <r>
    <s v="P0172"/>
    <x v="5"/>
    <s v="P0172|Sep"/>
    <n v="1075.5192000000002"/>
    <n v="1686.34"/>
    <n v="-610.82079999999974"/>
    <s v="Sierra Perch"/>
  </r>
  <r>
    <s v="P0172"/>
    <x v="6"/>
    <s v="P0172|Oct"/>
    <n v="967.2672"/>
    <n v="1631.31"/>
    <n v="-664.04279999999994"/>
    <s v="Sierra Perch"/>
  </r>
  <r>
    <s v="P0172"/>
    <x v="7"/>
    <s v="P0172|Nov"/>
    <n v="1024.7106000000001"/>
    <n v="1612.8600000000001"/>
    <n v="-588.14940000000001"/>
    <s v="Sierra Perch"/>
  </r>
  <r>
    <s v="P0172"/>
    <x v="8"/>
    <s v="P0172|Dec"/>
    <n v="3973.0890000000004"/>
    <n v="1980.32"/>
    <n v="1992.7690000000005"/>
    <s v="Sierra Perch"/>
  </r>
  <r>
    <s v="P0172"/>
    <x v="9"/>
    <s v="P0172|Jan"/>
    <n v="3192.3638000000001"/>
    <n v="1912.47"/>
    <n v="1279.8938000000001"/>
    <s v="Sierra Perch"/>
  </r>
  <r>
    <s v="P0172"/>
    <x v="10"/>
    <s v="P0172|Feb"/>
    <n v="2595.0074"/>
    <n v="1821.95"/>
    <n v="773.05739999999992"/>
    <s v="Sierra Perch"/>
  </r>
  <r>
    <s v="P0172"/>
    <x v="11"/>
    <s v="P0172|Mar"/>
    <n v="2132.88"/>
    <n v="1814.77"/>
    <n v="318.11000000000013"/>
    <s v="Sierra Perch"/>
  </r>
  <r>
    <s v="P0173"/>
    <x v="0"/>
    <s v="P0173|Apr"/>
    <n v="1534.4115000000002"/>
    <n v="3062.5"/>
    <n v="-1528.0884999999998"/>
    <s v="Boulder Chalet"/>
  </r>
  <r>
    <s v="P0173"/>
    <x v="1"/>
    <s v="P0173|May"/>
    <n v="1640.9659999999999"/>
    <n v="3613.41"/>
    <n v="-1972.444"/>
    <s v="Boulder Chalet"/>
  </r>
  <r>
    <s v="P0173"/>
    <x v="2"/>
    <s v="P0173|Jun"/>
    <n v="2196.7275"/>
    <n v="3791.2299999999996"/>
    <n v="-1594.5024999999996"/>
    <s v="Boulder Chalet"/>
  </r>
  <r>
    <s v="P0173"/>
    <x v="3"/>
    <s v="P0173|Jul"/>
    <n v="2570.3424"/>
    <n v="5193.5599999999995"/>
    <n v="-2623.2175999999995"/>
    <s v="Boulder Chalet"/>
  </r>
  <r>
    <s v="P0173"/>
    <x v="4"/>
    <s v="P0173|Aug"/>
    <n v="2558.3144000000002"/>
    <n v="5051.5599999999995"/>
    <n v="-2493.2455999999993"/>
    <s v="Boulder Chalet"/>
  </r>
  <r>
    <s v="P0173"/>
    <x v="5"/>
    <s v="P0173|Sep"/>
    <n v="1922.9838"/>
    <n v="3409.2799999999997"/>
    <n v="-1486.2961999999998"/>
    <s v="Boulder Chalet"/>
  </r>
  <r>
    <s v="P0173"/>
    <x v="6"/>
    <s v="P0173|Oct"/>
    <n v="1661.9180000000001"/>
    <n v="3271.56"/>
    <n v="-1609.6419999999998"/>
    <s v="Boulder Chalet"/>
  </r>
  <r>
    <s v="P0173"/>
    <x v="7"/>
    <s v="P0173|Nov"/>
    <n v="2017.5588"/>
    <n v="3175.85"/>
    <n v="-1158.2911999999999"/>
    <s v="Boulder Chalet"/>
  </r>
  <r>
    <s v="P0173"/>
    <x v="8"/>
    <s v="P0173|Dec"/>
    <n v="6542.7215999999999"/>
    <n v="3699.94"/>
    <n v="2842.7815999999998"/>
    <s v="Boulder Chalet"/>
  </r>
  <r>
    <s v="P0173"/>
    <x v="9"/>
    <s v="P0173|Jan"/>
    <n v="5759.4659999999994"/>
    <n v="3715.8500000000004"/>
    <n v="2043.6159999999991"/>
    <s v="Boulder Chalet"/>
  </r>
  <r>
    <s v="P0173"/>
    <x v="10"/>
    <s v="P0173|Feb"/>
    <n v="4064.5098000000003"/>
    <n v="3403.36"/>
    <n v="661.14980000000014"/>
    <s v="Boulder Chalet"/>
  </r>
  <r>
    <s v="P0173"/>
    <x v="11"/>
    <s v="P0173|Mar"/>
    <n v="3704.1354000000001"/>
    <n v="3372.15"/>
    <n v="331.98540000000003"/>
    <s v="Boulder Chalet"/>
  </r>
  <r>
    <s v="P0174"/>
    <x v="0"/>
    <s v="P0174|Apr"/>
    <n v="556.36900000000003"/>
    <n v="1161.4899999999998"/>
    <n v="-605.12099999999975"/>
    <s v="Birch Perch"/>
  </r>
  <r>
    <s v="P0174"/>
    <x v="1"/>
    <s v="P0174|May"/>
    <n v="561.21900000000005"/>
    <n v="1275.77"/>
    <n v="-714.55099999999993"/>
    <s v="Birch Perch"/>
  </r>
  <r>
    <s v="P0174"/>
    <x v="2"/>
    <s v="P0174|Jun"/>
    <n v="819.63670000000002"/>
    <n v="1289.3499999999999"/>
    <n v="-469.71329999999989"/>
    <s v="Birch Perch"/>
  </r>
  <r>
    <s v="P0174"/>
    <x v="3"/>
    <s v="P0174|Jul"/>
    <n v="900.97120000000007"/>
    <n v="1573.33"/>
    <n v="-672.35879999999986"/>
    <s v="Birch Perch"/>
  </r>
  <r>
    <s v="P0174"/>
    <x v="4"/>
    <s v="P0174|Aug"/>
    <n v="968.09519999999998"/>
    <n v="1548"/>
    <n v="-579.90480000000002"/>
    <s v="Birch Perch"/>
  </r>
  <r>
    <s v="P0174"/>
    <x v="5"/>
    <s v="P0174|Sep"/>
    <n v="672.53620000000001"/>
    <n v="1317.2400000000002"/>
    <n v="-644.70380000000023"/>
    <s v="Birch Perch"/>
  </r>
  <r>
    <s v="P0174"/>
    <x v="6"/>
    <s v="P0174|Oct"/>
    <n v="609.08849999999995"/>
    <n v="1192.3599999999999"/>
    <n v="-583.27149999999995"/>
    <s v="Birch Perch"/>
  </r>
  <r>
    <s v="P0174"/>
    <x v="7"/>
    <s v="P0174|Nov"/>
    <n v="589.44599999999991"/>
    <n v="1199.1600000000001"/>
    <n v="-609.71400000000017"/>
    <s v="Birch Perch"/>
  </r>
  <r>
    <s v="P0174"/>
    <x v="8"/>
    <s v="P0174|Dec"/>
    <n v="2299.2208000000001"/>
    <n v="1447.3600000000001"/>
    <n v="851.86079999999993"/>
    <s v="Birch Perch"/>
  </r>
  <r>
    <s v="P0174"/>
    <x v="9"/>
    <s v="P0174|Jan"/>
    <n v="1689.9849999999999"/>
    <n v="1359.3900000000003"/>
    <n v="330.59499999999957"/>
    <s v="Birch Perch"/>
  </r>
  <r>
    <s v="P0174"/>
    <x v="10"/>
    <s v="P0174|Feb"/>
    <n v="1397.8131000000001"/>
    <n v="1565.7800000000002"/>
    <n v="-167.96690000000012"/>
    <s v="Birch Perch"/>
  </r>
  <r>
    <s v="P0174"/>
    <x v="11"/>
    <s v="P0174|Mar"/>
    <n v="1437.106"/>
    <n v="1365.52"/>
    <n v="71.586000000000013"/>
    <s v="Birch Perch"/>
  </r>
  <r>
    <s v="P0175"/>
    <x v="0"/>
    <s v="P0175|Apr"/>
    <n v="1681.828"/>
    <n v="2509.69"/>
    <n v="-827.86200000000008"/>
    <s v="Bearpaw Cottage"/>
  </r>
  <r>
    <s v="P0175"/>
    <x v="1"/>
    <s v="P0175|May"/>
    <n v="1941.2059999999999"/>
    <n v="2932.5200000000004"/>
    <n v="-991.31400000000053"/>
    <s v="Bearpaw Cottage"/>
  </r>
  <r>
    <s v="P0175"/>
    <x v="2"/>
    <s v="P0175|Jun"/>
    <n v="2977.3809999999999"/>
    <n v="3187.6500000000005"/>
    <n v="-210.26900000000069"/>
    <s v="Bearpaw Cottage"/>
  </r>
  <r>
    <s v="P0175"/>
    <x v="3"/>
    <s v="P0175|Jul"/>
    <n v="3297.4033999999997"/>
    <n v="4316.41"/>
    <n v="-1019.0066000000002"/>
    <s v="Bearpaw Cottage"/>
  </r>
  <r>
    <s v="P0175"/>
    <x v="4"/>
    <s v="P0175|Aug"/>
    <n v="3133.4055000000003"/>
    <n v="4183.91"/>
    <n v="-1050.5044999999996"/>
    <s v="Bearpaw Cottage"/>
  </r>
  <r>
    <s v="P0175"/>
    <x v="5"/>
    <s v="P0175|Sep"/>
    <n v="2144.2948999999999"/>
    <n v="2762.25"/>
    <n v="-617.95510000000013"/>
    <s v="Bearpaw Cottage"/>
  </r>
  <r>
    <s v="P0175"/>
    <x v="6"/>
    <s v="P0175|Oct"/>
    <n v="1884.1021000000001"/>
    <n v="2638.19"/>
    <n v="-754.08789999999999"/>
    <s v="Bearpaw Cottage"/>
  </r>
  <r>
    <s v="P0175"/>
    <x v="7"/>
    <s v="P0175|Nov"/>
    <n v="1991.5878"/>
    <n v="2578.96"/>
    <n v="-587.37220000000002"/>
    <s v="Bearpaw Cottage"/>
  </r>
  <r>
    <s v="P0175"/>
    <x v="8"/>
    <s v="P0175|Dec"/>
    <n v="7080.3014999999996"/>
    <n v="3162.09"/>
    <n v="3918.2114999999994"/>
    <s v="Bearpaw Cottage"/>
  </r>
  <r>
    <s v="P0175"/>
    <x v="9"/>
    <s v="P0175|Jan"/>
    <n v="6791.0474999999997"/>
    <n v="3338.09"/>
    <n v="3452.9574999999995"/>
    <s v="Bearpaw Cottage"/>
  </r>
  <r>
    <s v="P0175"/>
    <x v="10"/>
    <s v="P0175|Feb"/>
    <n v="5278.2435999999998"/>
    <n v="3026.2000000000003"/>
    <n v="2252.0435999999995"/>
    <s v="Bearpaw Cottage"/>
  </r>
  <r>
    <s v="P0175"/>
    <x v="11"/>
    <s v="P0175|Mar"/>
    <n v="4890.8450000000003"/>
    <n v="3017.7000000000003"/>
    <n v="1873.145"/>
    <s v="Bearpaw Cottage"/>
  </r>
  <r>
    <s v="P0176"/>
    <x v="0"/>
    <s v="P0176|Apr"/>
    <n v="612.14400000000001"/>
    <n v="1152.7199999999998"/>
    <n v="-540.57599999999979"/>
    <s v="Cedar Chalet"/>
  </r>
  <r>
    <s v="P0176"/>
    <x v="1"/>
    <s v="P0176|May"/>
    <n v="677.3667999999999"/>
    <n v="1269.5300000000002"/>
    <n v="-592.1632000000003"/>
    <s v="Cedar Chalet"/>
  </r>
  <r>
    <s v="P0176"/>
    <x v="2"/>
    <s v="P0176|Jun"/>
    <n v="809.51959999999997"/>
    <n v="1287.0500000000002"/>
    <n v="-477.53040000000021"/>
    <s v="Cedar Chalet"/>
  </r>
  <r>
    <s v="P0176"/>
    <x v="3"/>
    <s v="P0176|Jul"/>
    <n v="1115.6419000000001"/>
    <n v="1567.83"/>
    <n v="-452.18809999999985"/>
    <s v="Cedar Chalet"/>
  </r>
  <r>
    <s v="P0176"/>
    <x v="4"/>
    <s v="P0176|Aug"/>
    <n v="1066.8412000000001"/>
    <n v="1526.64"/>
    <n v="-459.79880000000003"/>
    <s v="Cedar Chalet"/>
  </r>
  <r>
    <s v="P0176"/>
    <x v="5"/>
    <s v="P0176|Sep"/>
    <n v="789.46"/>
    <n v="1222.9900000000002"/>
    <n v="-433.5300000000002"/>
    <s v="Cedar Chalet"/>
  </r>
  <r>
    <s v="P0176"/>
    <x v="6"/>
    <s v="P0176|Oct"/>
    <n v="705.30280000000005"/>
    <n v="1189.68"/>
    <n v="-484.37720000000002"/>
    <s v="Cedar Chalet"/>
  </r>
  <r>
    <s v="P0176"/>
    <x v="7"/>
    <s v="P0176|Nov"/>
    <n v="692.73159999999996"/>
    <n v="1204.78"/>
    <n v="-512.04840000000002"/>
    <s v="Cedar Chalet"/>
  </r>
  <r>
    <s v="P0176"/>
    <x v="8"/>
    <s v="P0176|Dec"/>
    <n v="2731.8001999999997"/>
    <n v="1502.92"/>
    <n v="1228.8801999999996"/>
    <s v="Cedar Chalet"/>
  </r>
  <r>
    <s v="P0176"/>
    <x v="9"/>
    <s v="P0176|Jan"/>
    <n v="2197.4871999999996"/>
    <n v="1448.9300000000003"/>
    <n v="748.55719999999928"/>
    <s v="Cedar Chalet"/>
  </r>
  <r>
    <s v="P0176"/>
    <x v="10"/>
    <s v="P0176|Feb"/>
    <n v="1798.1496999999999"/>
    <n v="1610.56"/>
    <n v="187.58969999999999"/>
    <s v="Cedar Chalet"/>
  </r>
  <r>
    <s v="P0176"/>
    <x v="11"/>
    <s v="P0176|Mar"/>
    <n v="1690.9549999999999"/>
    <n v="1377.2200000000003"/>
    <n v="313.73499999999967"/>
    <s v="Cedar Chalet"/>
  </r>
  <r>
    <s v="P0177"/>
    <x v="0"/>
    <s v="P0177|Apr"/>
    <n v="918.72840000000008"/>
    <n v="1551.97"/>
    <n v="-633.24159999999995"/>
    <s v="Sierra Manor"/>
  </r>
  <r>
    <s v="P0177"/>
    <x v="1"/>
    <s v="P0177|May"/>
    <n v="1194.3248000000001"/>
    <n v="1773.45"/>
    <n v="-579.12519999999995"/>
    <s v="Sierra Manor"/>
  </r>
  <r>
    <s v="P0177"/>
    <x v="2"/>
    <s v="P0177|Jun"/>
    <n v="1260.828"/>
    <n v="1831.0900000000001"/>
    <n v="-570.26200000000017"/>
    <s v="Sierra Manor"/>
  </r>
  <r>
    <s v="P0177"/>
    <x v="3"/>
    <s v="P0177|Jul"/>
    <n v="2192.8344000000002"/>
    <n v="2482.7399999999998"/>
    <n v="-289.90559999999959"/>
    <s v="Sierra Manor"/>
  </r>
  <r>
    <s v="P0177"/>
    <x v="4"/>
    <s v="P0177|Aug"/>
    <n v="1898.5073"/>
    <n v="2409.89"/>
    <n v="-511.38269999999989"/>
    <s v="Sierra Manor"/>
  </r>
  <r>
    <s v="P0177"/>
    <x v="5"/>
    <s v="P0177|Sep"/>
    <n v="1083.7932999999998"/>
    <n v="1675.99"/>
    <n v="-592.19670000000019"/>
    <s v="Sierra Manor"/>
  </r>
  <r>
    <s v="P0177"/>
    <x v="6"/>
    <s v="P0177|Oct"/>
    <n v="963.19320000000005"/>
    <n v="1638.6100000000001"/>
    <n v="-675.41680000000008"/>
    <s v="Sierra Manor"/>
  </r>
  <r>
    <s v="P0177"/>
    <x v="7"/>
    <s v="P0177|Nov"/>
    <n v="1277.3289999999997"/>
    <n v="1685.2300000000002"/>
    <n v="-407.90100000000052"/>
    <s v="Sierra Manor"/>
  </r>
  <r>
    <s v="P0177"/>
    <x v="8"/>
    <s v="P0177|Dec"/>
    <n v="4104.4754999999996"/>
    <n v="1984.68"/>
    <n v="2119.7954999999993"/>
    <s v="Sierra Manor"/>
  </r>
  <r>
    <s v="P0177"/>
    <x v="9"/>
    <s v="P0177|Jan"/>
    <n v="3632.3668000000002"/>
    <n v="1988.57"/>
    <n v="1643.7968000000003"/>
    <s v="Sierra Manor"/>
  </r>
  <r>
    <s v="P0177"/>
    <x v="10"/>
    <s v="P0177|Feb"/>
    <n v="3190.8506000000002"/>
    <n v="1907.53"/>
    <n v="1283.3206000000002"/>
    <s v="Sierra Manor"/>
  </r>
  <r>
    <s v="P0177"/>
    <x v="11"/>
    <s v="P0177|Mar"/>
    <n v="2378.7264999999998"/>
    <n v="1805.58"/>
    <n v="573.14649999999983"/>
    <s v="Sierra Manor"/>
  </r>
  <r>
    <s v="P0178"/>
    <x v="0"/>
    <s v="P0178|Apr"/>
    <n v="957.07799999999997"/>
    <n v="1987.09"/>
    <n v="-1030.0119999999999"/>
    <s v="Frost Retreat"/>
  </r>
  <r>
    <s v="P0178"/>
    <x v="1"/>
    <s v="P0178|May"/>
    <n v="1213.7982"/>
    <n v="2302.61"/>
    <n v="-1088.8118000000002"/>
    <s v="Frost Retreat"/>
  </r>
  <r>
    <s v="P0178"/>
    <x v="2"/>
    <s v="P0178|Jun"/>
    <n v="1652.18"/>
    <n v="2399.98"/>
    <n v="-747.8"/>
    <s v="Frost Retreat"/>
  </r>
  <r>
    <s v="P0178"/>
    <x v="3"/>
    <s v="P0178|Jul"/>
    <n v="2249.2530000000002"/>
    <n v="3363.2"/>
    <n v="-1113.9469999999997"/>
    <s v="Frost Retreat"/>
  </r>
  <r>
    <s v="P0178"/>
    <x v="4"/>
    <s v="P0178|Aug"/>
    <n v="2050.7910000000002"/>
    <n v="3245.23"/>
    <n v="-1194.4389999999999"/>
    <s v="Frost Retreat"/>
  </r>
  <r>
    <s v="P0178"/>
    <x v="5"/>
    <s v="P0178|Sep"/>
    <n v="1250.115"/>
    <n v="2195.39"/>
    <n v="-945.27499999999986"/>
    <s v="Frost Retreat"/>
  </r>
  <r>
    <s v="P0178"/>
    <x v="6"/>
    <s v="P0178|Oct"/>
    <n v="1153.9104"/>
    <n v="2119.06"/>
    <n v="-965.14959999999996"/>
    <s v="Frost Retreat"/>
  </r>
  <r>
    <s v="P0178"/>
    <x v="7"/>
    <s v="P0178|Nov"/>
    <n v="1153.6776"/>
    <n v="2036.63"/>
    <n v="-882.95240000000013"/>
    <s v="Frost Retreat"/>
  </r>
  <r>
    <s v="P0178"/>
    <x v="8"/>
    <s v="P0178|Dec"/>
    <n v="4550.7114000000001"/>
    <n v="2523.1200000000003"/>
    <n v="2027.5913999999998"/>
    <s v="Frost Retreat"/>
  </r>
  <r>
    <s v="P0178"/>
    <x v="9"/>
    <s v="P0178|Jan"/>
    <n v="4169.9580999999998"/>
    <n v="2427.6200000000003"/>
    <n v="1742.3380999999995"/>
    <s v="Frost Retreat"/>
  </r>
  <r>
    <s v="P0178"/>
    <x v="10"/>
    <s v="P0178|Feb"/>
    <n v="3279.2370000000001"/>
    <n v="2326.2800000000002"/>
    <n v="952.95699999999988"/>
    <s v="Frost Retreat"/>
  </r>
  <r>
    <s v="P0178"/>
    <x v="11"/>
    <s v="P0178|Mar"/>
    <n v="3101.2031999999999"/>
    <n v="2297.88"/>
    <n v="803.32319999999982"/>
    <s v="Frost Retreat"/>
  </r>
  <r>
    <s v="P0179"/>
    <x v="0"/>
    <s v="P0179|Apr"/>
    <n v="811.86349999999993"/>
    <n v="1570.78"/>
    <n v="-758.91650000000004"/>
    <s v="Cloudline Cabin"/>
  </r>
  <r>
    <s v="P0179"/>
    <x v="1"/>
    <s v="P0179|May"/>
    <n v="1101.7188999999998"/>
    <n v="1770.0800000000002"/>
    <n v="-668.36110000000031"/>
    <s v="Cloudline Cabin"/>
  </r>
  <r>
    <s v="P0179"/>
    <x v="2"/>
    <s v="P0179|Jun"/>
    <n v="1255.3184000000001"/>
    <n v="1843.13"/>
    <n v="-587.8116"/>
    <s v="Cloudline Cabin"/>
  </r>
  <r>
    <s v="P0179"/>
    <x v="3"/>
    <s v="P0179|Jul"/>
    <n v="1987.6017999999999"/>
    <n v="2472.5100000000002"/>
    <n v="-484.90820000000031"/>
    <s v="Cloudline Cabin"/>
  </r>
  <r>
    <s v="P0179"/>
    <x v="4"/>
    <s v="P0179|Aug"/>
    <n v="1857.6412"/>
    <n v="2412.46"/>
    <n v="-554.81880000000001"/>
    <s v="Cloudline Cabin"/>
  </r>
  <r>
    <s v="P0179"/>
    <x v="5"/>
    <s v="P0179|Sep"/>
    <n v="1024.5360000000003"/>
    <n v="1663.77"/>
    <n v="-639.2339999999997"/>
    <s v="Cloudline Cabin"/>
  </r>
  <r>
    <s v="P0179"/>
    <x v="6"/>
    <s v="P0179|Oct"/>
    <n v="939.62220000000002"/>
    <n v="1621.17"/>
    <n v="-681.54780000000005"/>
    <s v="Cloudline Cabin"/>
  </r>
  <r>
    <s v="P0179"/>
    <x v="7"/>
    <s v="P0179|Nov"/>
    <n v="1110.9533000000001"/>
    <n v="1607.7900000000002"/>
    <n v="-496.83670000000006"/>
    <s v="Cloudline Cabin"/>
  </r>
  <r>
    <s v="P0179"/>
    <x v="8"/>
    <s v="P0179|Dec"/>
    <n v="4059.8070000000002"/>
    <n v="2010.02"/>
    <n v="2049.7870000000003"/>
    <s v="Cloudline Cabin"/>
  </r>
  <r>
    <s v="P0179"/>
    <x v="9"/>
    <s v="P0179|Jan"/>
    <n v="4058.2065000000007"/>
    <n v="2000.6"/>
    <n v="2057.6065000000008"/>
    <s v="Cloudline Cabin"/>
  </r>
  <r>
    <s v="P0179"/>
    <x v="10"/>
    <s v="P0179|Feb"/>
    <n v="3633.6361999999999"/>
    <n v="1906.9199999999998"/>
    <n v="1726.7162000000001"/>
    <s v="Cloudline Cabin"/>
  </r>
  <r>
    <s v="P0179"/>
    <x v="11"/>
    <s v="P0179|Mar"/>
    <n v="2958.7004999999999"/>
    <n v="2116.79"/>
    <n v="841.91049999999996"/>
    <s v="Cloudline Cabin"/>
  </r>
  <r>
    <s v="P0180"/>
    <x v="0"/>
    <s v="P0180|Apr"/>
    <n v="993.50150000000008"/>
    <n v="1989.4199999999998"/>
    <n v="-995.91849999999977"/>
    <s v="Trailside House"/>
  </r>
  <r>
    <s v="P0180"/>
    <x v="1"/>
    <s v="P0180|May"/>
    <n v="932.24600000000009"/>
    <n v="2295.9700000000003"/>
    <n v="-1363.7240000000002"/>
    <s v="Trailside House"/>
  </r>
  <r>
    <s v="P0180"/>
    <x v="2"/>
    <s v="P0180|Jun"/>
    <n v="1358.6288999999999"/>
    <n v="2403.2599999999998"/>
    <n v="-1044.6310999999998"/>
    <s v="Trailside House"/>
  </r>
  <r>
    <s v="P0180"/>
    <x v="3"/>
    <s v="P0180|Jul"/>
    <n v="1889.4711"/>
    <n v="3271.33"/>
    <n v="-1381.8588999999999"/>
    <s v="Trailside House"/>
  </r>
  <r>
    <s v="P0180"/>
    <x v="4"/>
    <s v="P0180|Aug"/>
    <n v="1667.7"/>
    <n v="3144.67"/>
    <n v="-1476.97"/>
    <s v="Trailside House"/>
  </r>
  <r>
    <s v="P0180"/>
    <x v="5"/>
    <s v="P0180|Sep"/>
    <n v="1283.9874"/>
    <n v="2194.21"/>
    <n v="-910.22260000000006"/>
    <s v="Trailside House"/>
  </r>
  <r>
    <s v="P0180"/>
    <x v="6"/>
    <s v="P0180|Oct"/>
    <n v="1066.8819999999998"/>
    <n v="2097.69"/>
    <n v="-1030.8080000000002"/>
    <s v="Trailside House"/>
  </r>
  <r>
    <s v="P0180"/>
    <x v="7"/>
    <s v="P0180|Nov"/>
    <n v="1105.4395"/>
    <n v="2050.9499999999998"/>
    <n v="-945.51049999999987"/>
    <s v="Trailside House"/>
  </r>
  <r>
    <s v="P0180"/>
    <x v="8"/>
    <s v="P0180|Dec"/>
    <n v="4349.2043999999996"/>
    <n v="2686.53"/>
    <n v="1662.6743999999994"/>
    <s v="Trailside House"/>
  </r>
  <r>
    <s v="P0180"/>
    <x v="9"/>
    <s v="P0180|Jan"/>
    <n v="3914.6831999999999"/>
    <n v="2431.17"/>
    <n v="1483.5131999999999"/>
    <s v="Trailside House"/>
  </r>
  <r>
    <s v="P0180"/>
    <x v="10"/>
    <s v="P0180|Feb"/>
    <n v="3307.4058000000005"/>
    <n v="2323.36"/>
    <n v="984.04580000000033"/>
    <s v="Trailside House"/>
  </r>
  <r>
    <s v="P0180"/>
    <x v="11"/>
    <s v="P0180|Mar"/>
    <n v="2301.7203000000004"/>
    <n v="2183.25"/>
    <n v="118.47030000000041"/>
    <s v="Trailside House"/>
  </r>
  <r>
    <s v="P0181"/>
    <x v="0"/>
    <s v="P0181|Apr"/>
    <n v="1142.0957999999998"/>
    <n v="2238.37"/>
    <n v="-1096.2742000000001"/>
    <s v="Highland Landing"/>
  </r>
  <r>
    <s v="P0181"/>
    <x v="1"/>
    <s v="P0181|May"/>
    <n v="1127.7203999999999"/>
    <n v="2326.4300000000003"/>
    <n v="-1198.7096000000004"/>
    <s v="Highland Landing"/>
  </r>
  <r>
    <s v="P0181"/>
    <x v="2"/>
    <s v="P0181|Jun"/>
    <n v="1486.2809"/>
    <n v="2423.15"/>
    <n v="-936.86910000000012"/>
    <s v="Highland Landing"/>
  </r>
  <r>
    <s v="P0181"/>
    <x v="3"/>
    <s v="P0181|Jul"/>
    <n v="2042.5953000000002"/>
    <n v="3256.7"/>
    <n v="-1214.1046999999996"/>
    <s v="Highland Landing"/>
  </r>
  <r>
    <s v="P0181"/>
    <x v="4"/>
    <s v="P0181|Aug"/>
    <n v="1818.9424000000001"/>
    <n v="3150.9700000000003"/>
    <n v="-1332.0276000000001"/>
    <s v="Highland Landing"/>
  </r>
  <r>
    <s v="P0181"/>
    <x v="5"/>
    <s v="P0181|Sep"/>
    <n v="1373.4989999999998"/>
    <n v="2168.2799999999997"/>
    <n v="-794.78099999999995"/>
    <s v="Highland Landing"/>
  </r>
  <r>
    <s v="P0181"/>
    <x v="6"/>
    <s v="P0181|Oct"/>
    <n v="1312.8546000000001"/>
    <n v="2096.86"/>
    <n v="-784.00540000000001"/>
    <s v="Highland Landing"/>
  </r>
  <r>
    <s v="P0181"/>
    <x v="7"/>
    <s v="P0181|Nov"/>
    <n v="1242.6653999999999"/>
    <n v="2046.66"/>
    <n v="-803.99460000000022"/>
    <s v="Highland Landing"/>
  </r>
  <r>
    <s v="P0181"/>
    <x v="8"/>
    <s v="P0181|Dec"/>
    <n v="4459.9008000000003"/>
    <n v="2428.4100000000003"/>
    <n v="2031.4908"/>
    <s v="Highland Landing"/>
  </r>
  <r>
    <s v="P0181"/>
    <x v="9"/>
    <s v="P0181|Jan"/>
    <n v="4056.9240000000009"/>
    <n v="2416.2200000000003"/>
    <n v="1640.7040000000006"/>
    <s v="Highland Landing"/>
  </r>
  <r>
    <s v="P0181"/>
    <x v="10"/>
    <s v="P0181|Feb"/>
    <n v="3186.02"/>
    <n v="2326.5100000000002"/>
    <n v="859.50999999999976"/>
    <s v="Highland Landing"/>
  </r>
  <r>
    <s v="P0181"/>
    <x v="11"/>
    <s v="P0181|Mar"/>
    <n v="2809.3690000000001"/>
    <n v="2303.2800000000002"/>
    <n v="506.08899999999994"/>
    <s v="Highland Landing"/>
  </r>
  <r>
    <s v="P0182"/>
    <x v="0"/>
    <s v="P0182|Apr"/>
    <n v="945.96600000000001"/>
    <n v="1555.8200000000002"/>
    <n v="-609.85400000000016"/>
    <s v="Trailside Landing"/>
  </r>
  <r>
    <s v="P0182"/>
    <x v="1"/>
    <s v="P0182|May"/>
    <n v="1158.2116999999998"/>
    <n v="1765.59"/>
    <n v="-607.37830000000008"/>
    <s v="Trailside Landing"/>
  </r>
  <r>
    <s v="P0182"/>
    <x v="2"/>
    <s v="P0182|Jun"/>
    <n v="1298.6191999999999"/>
    <n v="1834.3400000000001"/>
    <n v="-535.72080000000028"/>
    <s v="Trailside Landing"/>
  </r>
  <r>
    <s v="P0182"/>
    <x v="3"/>
    <s v="P0182|Jul"/>
    <n v="1844.7789999999998"/>
    <n v="2498.4499999999998"/>
    <n v="-653.67100000000005"/>
    <s v="Trailside Landing"/>
  </r>
  <r>
    <s v="P0182"/>
    <x v="4"/>
    <s v="P0182|Aug"/>
    <n v="1878.6319999999998"/>
    <n v="2410.7000000000003"/>
    <n v="-532.06800000000044"/>
    <s v="Trailside Landing"/>
  </r>
  <r>
    <s v="P0182"/>
    <x v="5"/>
    <s v="P0182|Sep"/>
    <n v="1242.1361000000002"/>
    <n v="1691.66"/>
    <n v="-449.52389999999991"/>
    <s v="Trailside Landing"/>
  </r>
  <r>
    <s v="P0182"/>
    <x v="6"/>
    <s v="P0182|Oct"/>
    <n v="1142.9341999999999"/>
    <n v="1630.38"/>
    <n v="-487.44580000000019"/>
    <s v="Trailside Landing"/>
  </r>
  <r>
    <s v="P0182"/>
    <x v="7"/>
    <s v="P0182|Nov"/>
    <n v="1186.3223"/>
    <n v="1623.94"/>
    <n v="-437.61770000000001"/>
    <s v="Trailside Landing"/>
  </r>
  <r>
    <s v="P0182"/>
    <x v="8"/>
    <s v="P0182|Dec"/>
    <n v="4139.7155999999995"/>
    <n v="2003.85"/>
    <n v="2135.8655999999996"/>
    <s v="Trailside Landing"/>
  </r>
  <r>
    <s v="P0182"/>
    <x v="9"/>
    <s v="P0182|Jan"/>
    <n v="4209.09"/>
    <n v="2025.22"/>
    <n v="2183.87"/>
    <s v="Trailside Landing"/>
  </r>
  <r>
    <s v="P0182"/>
    <x v="10"/>
    <s v="P0182|Feb"/>
    <n v="3134.3771999999999"/>
    <n v="1906.72"/>
    <n v="1227.6571999999999"/>
    <s v="Trailside Landing"/>
  </r>
  <r>
    <s v="P0182"/>
    <x v="11"/>
    <s v="P0182|Mar"/>
    <n v="2938.6505999999999"/>
    <n v="1913.72"/>
    <n v="1024.9305999999999"/>
    <s v="Trailside Landing"/>
  </r>
  <r>
    <s v="P0183"/>
    <x v="0"/>
    <s v="P0183|Apr"/>
    <n v="1368.9059999999999"/>
    <n v="2502.5600000000004"/>
    <n v="-1133.6540000000005"/>
    <s v="Frost Hollow"/>
  </r>
  <r>
    <s v="P0183"/>
    <x v="1"/>
    <s v="P0183|May"/>
    <n v="1729.7654"/>
    <n v="2932.8"/>
    <n v="-1203.0346000000002"/>
    <s v="Frost Hollow"/>
  </r>
  <r>
    <s v="P0183"/>
    <x v="2"/>
    <s v="P0183|Jun"/>
    <n v="2114.8360000000002"/>
    <n v="3073.5000000000005"/>
    <n v="-958.66400000000021"/>
    <s v="Frost Hollow"/>
  </r>
  <r>
    <s v="P0183"/>
    <x v="3"/>
    <s v="P0183|Jul"/>
    <n v="3468.0263999999997"/>
    <n v="4317.8500000000004"/>
    <n v="-849.82360000000062"/>
    <s v="Frost Hollow"/>
  </r>
  <r>
    <s v="P0183"/>
    <x v="4"/>
    <s v="P0183|Aug"/>
    <n v="3107.1573000000003"/>
    <n v="4202.58"/>
    <n v="-1095.4226999999996"/>
    <s v="Frost Hollow"/>
  </r>
  <r>
    <s v="P0183"/>
    <x v="5"/>
    <s v="P0183|Sep"/>
    <n v="2054.5311000000002"/>
    <n v="2743.88"/>
    <n v="-689.34889999999996"/>
    <s v="Frost Hollow"/>
  </r>
  <r>
    <s v="P0183"/>
    <x v="6"/>
    <s v="P0183|Oct"/>
    <n v="1782.6595000000002"/>
    <n v="2650.3"/>
    <n v="-867.64049999999997"/>
    <s v="Frost Hollow"/>
  </r>
  <r>
    <s v="P0183"/>
    <x v="7"/>
    <s v="P0183|Nov"/>
    <n v="1905.4226999999998"/>
    <n v="2571.75"/>
    <n v="-666.32730000000015"/>
    <s v="Frost Hollow"/>
  </r>
  <r>
    <s v="P0183"/>
    <x v="8"/>
    <s v="P0183|Dec"/>
    <n v="7815.5130000000008"/>
    <n v="3161.1200000000003"/>
    <n v="4654.393"/>
    <s v="Frost Hollow"/>
  </r>
  <r>
    <s v="P0183"/>
    <x v="9"/>
    <s v="P0183|Jan"/>
    <n v="6117.2936"/>
    <n v="3015.9700000000003"/>
    <n v="3101.3235999999997"/>
    <s v="Frost Hollow"/>
  </r>
  <r>
    <s v="P0183"/>
    <x v="10"/>
    <s v="P0183|Feb"/>
    <n v="4961.6356000000005"/>
    <n v="3016.5"/>
    <n v="1945.1356000000005"/>
    <s v="Frost Hollow"/>
  </r>
  <r>
    <s v="P0183"/>
    <x v="11"/>
    <s v="P0183|Mar"/>
    <n v="4360.2243000000008"/>
    <n v="2911.7700000000004"/>
    <n v="1448.4543000000003"/>
    <s v="Frost Hollow"/>
  </r>
  <r>
    <s v="P0184"/>
    <x v="0"/>
    <s v="P0184|Apr"/>
    <n v="857.32740000000001"/>
    <n v="1702.83"/>
    <n v="-845.50259999999992"/>
    <s v="Birch Cottage"/>
  </r>
  <r>
    <s v="P0184"/>
    <x v="1"/>
    <s v="P0184|May"/>
    <n v="1098.8768"/>
    <n v="1757.72"/>
    <n v="-658.84320000000002"/>
    <s v="Birch Cottage"/>
  </r>
  <r>
    <s v="P0184"/>
    <x v="2"/>
    <s v="P0184|Jun"/>
    <n v="1158.2407999999998"/>
    <n v="1841.5600000000002"/>
    <n v="-683.31920000000036"/>
    <s v="Birch Cottage"/>
  </r>
  <r>
    <s v="P0184"/>
    <x v="3"/>
    <s v="P0184|Jul"/>
    <n v="1638.9449999999999"/>
    <n v="2500.44"/>
    <n v="-861.49500000000012"/>
    <s v="Birch Cottage"/>
  </r>
  <r>
    <s v="P0184"/>
    <x v="4"/>
    <s v="P0184|Aug"/>
    <n v="1497.9069999999999"/>
    <n v="2560.1"/>
    <n v="-1062.193"/>
    <s v="Birch Cottage"/>
  </r>
  <r>
    <s v="P0184"/>
    <x v="5"/>
    <s v="P0184|Sep"/>
    <n v="931.93979999999999"/>
    <n v="1674.81"/>
    <n v="-742.87019999999995"/>
    <s v="Birch Cottage"/>
  </r>
  <r>
    <s v="P0184"/>
    <x v="6"/>
    <s v="P0184|Oct"/>
    <n v="1001.3626999999999"/>
    <n v="1640.52"/>
    <n v="-639.15730000000008"/>
    <s v="Birch Cottage"/>
  </r>
  <r>
    <s v="P0184"/>
    <x v="7"/>
    <s v="P0184|Nov"/>
    <n v="1066.6145999999999"/>
    <n v="1616.9800000000002"/>
    <n v="-550.36540000000036"/>
    <s v="Birch Cottage"/>
  </r>
  <r>
    <s v="P0184"/>
    <x v="8"/>
    <s v="P0184|Dec"/>
    <n v="3617.5646000000002"/>
    <n v="2005.09"/>
    <n v="1612.4746000000002"/>
    <s v="Birch Cottage"/>
  </r>
  <r>
    <s v="P0184"/>
    <x v="9"/>
    <s v="P0184|Jan"/>
    <n v="3156.8036000000002"/>
    <n v="1915.83"/>
    <n v="1240.9736000000003"/>
    <s v="Birch Cottage"/>
  </r>
  <r>
    <s v="P0184"/>
    <x v="10"/>
    <s v="P0184|Feb"/>
    <n v="2916.7092000000002"/>
    <n v="1910.78"/>
    <n v="1005.9292000000003"/>
    <s v="Birch Cottage"/>
  </r>
  <r>
    <s v="P0184"/>
    <x v="11"/>
    <s v="P0184|Mar"/>
    <n v="2166.5195999999996"/>
    <n v="1801.05"/>
    <n v="365.46959999999967"/>
    <s v="Birch Cottage"/>
  </r>
  <r>
    <s v="P0185"/>
    <x v="0"/>
    <s v="P0185|Apr"/>
    <n v="922.91879999999992"/>
    <n v="1546.14"/>
    <n v="-623.22120000000018"/>
    <s v="Granite Perch"/>
  </r>
  <r>
    <s v="P0185"/>
    <x v="1"/>
    <s v="P0185|May"/>
    <n v="1086.2376999999999"/>
    <n v="1769.09"/>
    <n v="-682.85230000000001"/>
    <s v="Granite Perch"/>
  </r>
  <r>
    <s v="P0185"/>
    <x v="2"/>
    <s v="P0185|Jun"/>
    <n v="1183.9263999999998"/>
    <n v="1835.43"/>
    <n v="-651.50360000000023"/>
    <s v="Granite Perch"/>
  </r>
  <r>
    <s v="P0185"/>
    <x v="3"/>
    <s v="P0185|Jul"/>
    <n v="1908.2169999999999"/>
    <n v="2473.15"/>
    <n v="-564.93300000000022"/>
    <s v="Granite Perch"/>
  </r>
  <r>
    <s v="P0185"/>
    <x v="4"/>
    <s v="P0185|Aug"/>
    <n v="1797.4624000000001"/>
    <n v="2416.11"/>
    <n v="-618.64760000000001"/>
    <s v="Granite Perch"/>
  </r>
  <r>
    <s v="P0185"/>
    <x v="5"/>
    <s v="P0185|Sep"/>
    <n v="1023.3623000000001"/>
    <n v="1663.03"/>
    <n v="-639.66769999999985"/>
    <s v="Granite Perch"/>
  </r>
  <r>
    <s v="P0185"/>
    <x v="6"/>
    <s v="P0185|Oct"/>
    <n v="1081.8242"/>
    <n v="1620.2600000000002"/>
    <n v="-538.4358000000002"/>
    <s v="Granite Perch"/>
  </r>
  <r>
    <s v="P0185"/>
    <x v="7"/>
    <s v="P0185|Nov"/>
    <n v="971.69039999999995"/>
    <n v="1595.97"/>
    <n v="-624.27960000000007"/>
    <s v="Granite Perch"/>
  </r>
  <r>
    <s v="P0185"/>
    <x v="8"/>
    <s v="P0185|Dec"/>
    <n v="3804.8910000000001"/>
    <n v="2004.76"/>
    <n v="1800.1310000000001"/>
    <s v="Granite Perch"/>
  </r>
  <r>
    <s v="P0185"/>
    <x v="9"/>
    <s v="P0185|Jan"/>
    <n v="3207.0883999999996"/>
    <n v="1924.74"/>
    <n v="1282.3483999999996"/>
    <s v="Granite Perch"/>
  </r>
  <r>
    <s v="P0185"/>
    <x v="10"/>
    <s v="P0185|Feb"/>
    <n v="3136.3753999999999"/>
    <n v="1892.83"/>
    <n v="1243.5454"/>
    <s v="Granite Perch"/>
  </r>
  <r>
    <s v="P0185"/>
    <x v="11"/>
    <s v="P0185|Mar"/>
    <n v="2116.4579000000003"/>
    <n v="1809.9399999999998"/>
    <n v="306.51790000000051"/>
    <s v="Granite Perch"/>
  </r>
  <r>
    <s v="P0186"/>
    <x v="0"/>
    <s v="P0186|Apr"/>
    <n v="931.88159999999993"/>
    <n v="1552.22"/>
    <n v="-620.33840000000009"/>
    <s v="Birch Escape"/>
  </r>
  <r>
    <s v="P0186"/>
    <x v="1"/>
    <s v="P0186|May"/>
    <n v="1013.1869999999999"/>
    <n v="1761.6100000000001"/>
    <n v="-748.42300000000023"/>
    <s v="Birch Escape"/>
  </r>
  <r>
    <s v="P0186"/>
    <x v="2"/>
    <s v="P0186|Jun"/>
    <n v="1199.6306999999999"/>
    <n v="1822.73"/>
    <n v="-623.09930000000008"/>
    <s v="Birch Escape"/>
  </r>
  <r>
    <s v="P0186"/>
    <x v="3"/>
    <s v="P0186|Jul"/>
    <n v="1524.2703000000001"/>
    <n v="2400.4700000000003"/>
    <n v="-876.19970000000012"/>
    <s v="Birch Escape"/>
  </r>
  <r>
    <s v="P0186"/>
    <x v="4"/>
    <s v="P0186|Aug"/>
    <n v="1435.7384"/>
    <n v="2313.54"/>
    <n v="-877.80160000000001"/>
    <s v="Birch Escape"/>
  </r>
  <r>
    <s v="P0186"/>
    <x v="5"/>
    <s v="P0186|Sep"/>
    <n v="1154.7488000000001"/>
    <n v="1667.96"/>
    <n v="-513.21119999999996"/>
    <s v="Birch Escape"/>
  </r>
  <r>
    <s v="P0186"/>
    <x v="6"/>
    <s v="P0186|Oct"/>
    <n v="991.07100000000003"/>
    <n v="1637.1999999999998"/>
    <n v="-646.12899999999979"/>
    <s v="Birch Escape"/>
  </r>
  <r>
    <s v="P0186"/>
    <x v="7"/>
    <s v="P0186|Nov"/>
    <n v="1006.9014000000001"/>
    <n v="1596.42"/>
    <n v="-589.51859999999999"/>
    <s v="Birch Escape"/>
  </r>
  <r>
    <s v="P0186"/>
    <x v="8"/>
    <s v="P0186|Dec"/>
    <n v="3942.8056000000001"/>
    <n v="1985.36"/>
    <n v="1957.4456000000002"/>
    <s v="Birch Escape"/>
  </r>
  <r>
    <s v="P0186"/>
    <x v="9"/>
    <s v="P0186|Jan"/>
    <n v="3634.8487"/>
    <n v="2007.05"/>
    <n v="1627.7987000000001"/>
    <s v="Birch Escape"/>
  </r>
  <r>
    <s v="P0186"/>
    <x v="10"/>
    <s v="P0186|Feb"/>
    <n v="2929.7460000000001"/>
    <n v="1909.9399999999998"/>
    <n v="1019.8060000000003"/>
    <s v="Birch Escape"/>
  </r>
  <r>
    <s v="P0186"/>
    <x v="11"/>
    <s v="P0186|Mar"/>
    <n v="2273.3360000000002"/>
    <n v="1808.82"/>
    <n v="464.5160000000003"/>
    <s v="Birch Escape"/>
  </r>
  <r>
    <s v="P0187"/>
    <x v="0"/>
    <s v="P0187|Apr"/>
    <n v="725.14549999999997"/>
    <n v="1538.94"/>
    <n v="-813.79450000000008"/>
    <s v="Cinder Manor"/>
  </r>
  <r>
    <s v="P0187"/>
    <x v="1"/>
    <s v="P0187|May"/>
    <n v="895.27379999999994"/>
    <n v="1776.93"/>
    <n v="-881.65620000000013"/>
    <s v="Cinder Manor"/>
  </r>
  <r>
    <s v="P0187"/>
    <x v="2"/>
    <s v="P0187|Jun"/>
    <n v="998.37509999999997"/>
    <n v="1837.3000000000002"/>
    <n v="-838.92490000000021"/>
    <s v="Cinder Manor"/>
  </r>
  <r>
    <s v="P0187"/>
    <x v="3"/>
    <s v="P0187|Jul"/>
    <n v="1259.2275"/>
    <n v="2402.86"/>
    <n v="-1143.6325000000002"/>
    <s v="Cinder Manor"/>
  </r>
  <r>
    <s v="P0187"/>
    <x v="4"/>
    <s v="P0187|Aug"/>
    <n v="1131.0808"/>
    <n v="2329.09"/>
    <n v="-1198.0092000000002"/>
    <s v="Cinder Manor"/>
  </r>
  <r>
    <s v="P0187"/>
    <x v="5"/>
    <s v="P0187|Sep"/>
    <n v="878.91960000000006"/>
    <n v="1688.34"/>
    <n v="-809.42039999999986"/>
    <s v="Cinder Manor"/>
  </r>
  <r>
    <s v="P0187"/>
    <x v="6"/>
    <s v="P0187|Oct"/>
    <n v="795.51900000000001"/>
    <n v="1633.5900000000001"/>
    <n v="-838.07100000000014"/>
    <s v="Cinder Manor"/>
  </r>
  <r>
    <s v="P0187"/>
    <x v="7"/>
    <s v="P0187|Nov"/>
    <n v="920.35800000000006"/>
    <n v="1583.7900000000002"/>
    <n v="-663.43200000000013"/>
    <s v="Cinder Manor"/>
  </r>
  <r>
    <s v="P0187"/>
    <x v="8"/>
    <s v="P0187|Dec"/>
    <n v="3201.6951999999997"/>
    <n v="1895.7"/>
    <n v="1305.9951999999996"/>
    <s v="Cinder Manor"/>
  </r>
  <r>
    <s v="P0187"/>
    <x v="9"/>
    <s v="P0187|Jan"/>
    <n v="2356.7462999999998"/>
    <n v="1819.1699999999998"/>
    <n v="537.57629999999995"/>
    <s v="Cinder Manor"/>
  </r>
  <r>
    <s v="P0187"/>
    <x v="10"/>
    <s v="P0187|Feb"/>
    <n v="2313.4079999999994"/>
    <n v="1919.9999999999998"/>
    <n v="393.40799999999967"/>
    <s v="Cinder Manor"/>
  </r>
  <r>
    <s v="P0187"/>
    <x v="11"/>
    <s v="P0187|Mar"/>
    <n v="1718.6499000000001"/>
    <n v="1732.1499999999999"/>
    <n v="-13.500099999999748"/>
    <s v="Cinder Manor"/>
  </r>
  <r>
    <s v="P0188"/>
    <x v="0"/>
    <s v="P0188|Apr"/>
    <n v="738.53150000000005"/>
    <n v="1548"/>
    <n v="-809.46849999999995"/>
    <s v="Lakeview Refuge"/>
  </r>
  <r>
    <s v="P0188"/>
    <x v="1"/>
    <s v="P0188|May"/>
    <n v="815.404"/>
    <n v="1774.8"/>
    <n v="-959.39599999999996"/>
    <s v="Lakeview Refuge"/>
  </r>
  <r>
    <s v="P0188"/>
    <x v="2"/>
    <s v="P0188|Jun"/>
    <n v="933.16199999999992"/>
    <n v="1845.5800000000002"/>
    <n v="-912.41800000000023"/>
    <s v="Lakeview Refuge"/>
  </r>
  <r>
    <s v="P0188"/>
    <x v="3"/>
    <s v="P0188|Jul"/>
    <n v="1444.0416"/>
    <n v="2396.29"/>
    <n v="-952.24839999999995"/>
    <s v="Lakeview Refuge"/>
  </r>
  <r>
    <s v="P0188"/>
    <x v="4"/>
    <s v="P0188|Aug"/>
    <n v="1276.7748000000001"/>
    <n v="2343.62"/>
    <n v="-1066.8451999999997"/>
    <s v="Lakeview Refuge"/>
  </r>
  <r>
    <s v="P0188"/>
    <x v="5"/>
    <s v="P0188|Sep"/>
    <n v="918.26279999999997"/>
    <n v="1681.98"/>
    <n v="-763.71720000000005"/>
    <s v="Lakeview Refuge"/>
  </r>
  <r>
    <s v="P0188"/>
    <x v="6"/>
    <s v="P0188|Oct"/>
    <n v="752.79049999999995"/>
    <n v="1627.65"/>
    <n v="-874.85950000000014"/>
    <s v="Lakeview Refuge"/>
  </r>
  <r>
    <s v="P0188"/>
    <x v="7"/>
    <s v="P0188|Nov"/>
    <n v="892.18920000000003"/>
    <n v="1791.41"/>
    <n v="-899.22080000000005"/>
    <s v="Lakeview Refuge"/>
  </r>
  <r>
    <s v="P0188"/>
    <x v="8"/>
    <s v="P0188|Dec"/>
    <n v="3226.2847000000002"/>
    <n v="1906.05"/>
    <n v="1320.2347000000002"/>
    <s v="Lakeview Refuge"/>
  </r>
  <r>
    <s v="P0188"/>
    <x v="9"/>
    <s v="P0188|Jan"/>
    <n v="2794.9548"/>
    <n v="1907.9199999999998"/>
    <n v="887.03480000000013"/>
    <s v="Lakeview Refuge"/>
  </r>
  <r>
    <s v="P0188"/>
    <x v="10"/>
    <s v="P0188|Feb"/>
    <n v="2290.893"/>
    <n v="1837.49"/>
    <n v="453.40300000000002"/>
    <s v="Lakeview Refuge"/>
  </r>
  <r>
    <s v="P0188"/>
    <x v="11"/>
    <s v="P0188|Mar"/>
    <n v="1682.2458000000001"/>
    <n v="1734.1699999999998"/>
    <n v="-51.924199999999701"/>
    <s v="Lakeview Refuge"/>
  </r>
  <r>
    <s v="P0189"/>
    <x v="0"/>
    <s v="P0189|Apr"/>
    <n v="2102.3464999999997"/>
    <n v="3062.2699999999995"/>
    <n v="-959.92349999999988"/>
    <s v="Alpine Nest"/>
  </r>
  <r>
    <s v="P0189"/>
    <x v="1"/>
    <s v="P0189|May"/>
    <n v="2201.7521000000002"/>
    <n v="3619.77"/>
    <n v="-1418.0178999999998"/>
    <s v="Alpine Nest"/>
  </r>
  <r>
    <s v="P0189"/>
    <x v="2"/>
    <s v="P0189|Jun"/>
    <n v="2489.4832000000001"/>
    <n v="3797.54"/>
    <n v="-1308.0567999999998"/>
    <s v="Alpine Nest"/>
  </r>
  <r>
    <s v="P0189"/>
    <x v="3"/>
    <s v="P0189|Jul"/>
    <n v="3806.9650999999999"/>
    <n v="5358.5599999999995"/>
    <n v="-1551.5948999999996"/>
    <s v="Alpine Nest"/>
  </r>
  <r>
    <s v="P0189"/>
    <x v="4"/>
    <s v="P0189|Aug"/>
    <n v="3217.1759999999999"/>
    <n v="5208.9799999999996"/>
    <n v="-1991.8039999999996"/>
    <s v="Alpine Nest"/>
  </r>
  <r>
    <s v="P0189"/>
    <x v="5"/>
    <s v="P0189|Sep"/>
    <n v="2605.1848"/>
    <n v="3420.1099999999997"/>
    <n v="-814.92519999999968"/>
    <s v="Alpine Nest"/>
  </r>
  <r>
    <s v="P0189"/>
    <x v="6"/>
    <s v="P0189|Oct"/>
    <n v="2277.0531999999998"/>
    <n v="3288.2599999999998"/>
    <n v="-1011.2067999999999"/>
    <s v="Alpine Nest"/>
  </r>
  <r>
    <s v="P0189"/>
    <x v="7"/>
    <s v="P0189|Nov"/>
    <n v="2521.0652"/>
    <n v="3345.97"/>
    <n v="-824.9047999999998"/>
    <s v="Alpine Nest"/>
  </r>
  <r>
    <s v="P0189"/>
    <x v="8"/>
    <s v="P0189|Dec"/>
    <n v="8385.2159999999985"/>
    <n v="3869.55"/>
    <n v="4515.6659999999983"/>
    <s v="Alpine Nest"/>
  </r>
  <r>
    <s v="P0189"/>
    <x v="9"/>
    <s v="P0189|Jan"/>
    <n v="7209.2474000000002"/>
    <n v="3726.36"/>
    <n v="3482.8874000000001"/>
    <s v="Alpine Nest"/>
  </r>
  <r>
    <s v="P0189"/>
    <x v="10"/>
    <s v="P0189|Feb"/>
    <n v="5548.5491999999995"/>
    <n v="3715.8900000000003"/>
    <n v="1832.6591999999991"/>
    <s v="Alpine Nest"/>
  </r>
  <r>
    <s v="P0189"/>
    <x v="11"/>
    <s v="P0189|Mar"/>
    <n v="4649.1178999999993"/>
    <n v="3561.67"/>
    <n v="1087.4478999999992"/>
    <s v="Alpine Nest"/>
  </r>
  <r>
    <s v="P0190"/>
    <x v="0"/>
    <s v="P0190|Apr"/>
    <n v="1288.5414999999998"/>
    <n v="2515.34"/>
    <n v="-1226.7985000000003"/>
    <s v="Silver Villa"/>
  </r>
  <r>
    <s v="P0190"/>
    <x v="1"/>
    <s v="P0190|May"/>
    <n v="1776.0732000000003"/>
    <n v="2916.42"/>
    <n v="-1140.3467999999998"/>
    <s v="Silver Villa"/>
  </r>
  <r>
    <s v="P0190"/>
    <x v="2"/>
    <s v="P0190|Jun"/>
    <n v="1997.2719999999999"/>
    <n v="3076.9600000000005"/>
    <n v="-1079.6880000000006"/>
    <s v="Silver Villa"/>
  </r>
  <r>
    <s v="P0190"/>
    <x v="3"/>
    <s v="P0190|Jul"/>
    <n v="3041.4301"/>
    <n v="4329.32"/>
    <n v="-1287.8898999999997"/>
    <s v="Silver Villa"/>
  </r>
  <r>
    <s v="P0190"/>
    <x v="4"/>
    <s v="P0190|Aug"/>
    <n v="2788.4250000000002"/>
    <n v="4189.07"/>
    <n v="-1400.6449999999995"/>
    <s v="Silver Villa"/>
  </r>
  <r>
    <s v="P0190"/>
    <x v="5"/>
    <s v="P0190|Sep"/>
    <n v="1569.4438"/>
    <n v="2763.57"/>
    <n v="-1194.1262000000002"/>
    <s v="Silver Villa"/>
  </r>
  <r>
    <s v="P0190"/>
    <x v="6"/>
    <s v="P0190|Oct"/>
    <n v="1507.4025999999999"/>
    <n v="2645.9100000000003"/>
    <n v="-1138.5074000000004"/>
    <s v="Silver Villa"/>
  </r>
  <r>
    <s v="P0190"/>
    <x v="7"/>
    <s v="P0190|Nov"/>
    <n v="1679.7328"/>
    <n v="2546.5700000000002"/>
    <n v="-866.83720000000017"/>
    <s v="Silver Villa"/>
  </r>
  <r>
    <s v="P0190"/>
    <x v="8"/>
    <s v="P0190|Dec"/>
    <n v="6381.3486000000003"/>
    <n v="3149.8900000000003"/>
    <n v="3231.4585999999999"/>
    <s v="Silver Villa"/>
  </r>
  <r>
    <s v="P0190"/>
    <x v="9"/>
    <s v="P0190|Jan"/>
    <n v="5873.7282000000005"/>
    <n v="3160.4900000000002"/>
    <n v="2713.2382000000002"/>
    <s v="Silver Villa"/>
  </r>
  <r>
    <s v="P0190"/>
    <x v="10"/>
    <s v="P0190|Feb"/>
    <n v="4444.7031999999999"/>
    <n v="3032.1000000000004"/>
    <n v="1412.6031999999996"/>
    <s v="Silver Villa"/>
  </r>
  <r>
    <s v="P0190"/>
    <x v="11"/>
    <s v="P0190|Mar"/>
    <n v="3700.1781000000001"/>
    <n v="2890.3500000000004"/>
    <n v="809.82809999999972"/>
    <s v="Silver Villa"/>
  </r>
  <r>
    <s v="P0191"/>
    <x v="0"/>
    <s v="P0191|Apr"/>
    <n v="831.13739999999996"/>
    <n v="1550.48"/>
    <n v="-719.34260000000006"/>
    <s v="Trailside Nest"/>
  </r>
  <r>
    <s v="P0191"/>
    <x v="1"/>
    <s v="P0191|May"/>
    <n v="999.66519999999991"/>
    <n v="2043.8100000000002"/>
    <n v="-1044.1448000000003"/>
    <s v="Trailside Nest"/>
  </r>
  <r>
    <s v="P0191"/>
    <x v="2"/>
    <s v="P0191|Jun"/>
    <n v="1166.3112000000001"/>
    <n v="1835.42"/>
    <n v="-669.10879999999997"/>
    <s v="Trailside Nest"/>
  </r>
  <r>
    <s v="P0191"/>
    <x v="3"/>
    <s v="P0191|Jul"/>
    <n v="1804.6404"/>
    <n v="2477.8199999999997"/>
    <n v="-673.17959999999971"/>
    <s v="Trailside Nest"/>
  </r>
  <r>
    <s v="P0191"/>
    <x v="4"/>
    <s v="P0191|Aug"/>
    <n v="1643.213"/>
    <n v="2417.8200000000002"/>
    <n v="-774.6070000000002"/>
    <s v="Trailside Nest"/>
  </r>
  <r>
    <s v="P0191"/>
    <x v="5"/>
    <s v="P0191|Sep"/>
    <n v="1215.0440000000001"/>
    <n v="1682.61"/>
    <n v="-467.5659999999998"/>
    <s v="Trailside Nest"/>
  </r>
  <r>
    <s v="P0191"/>
    <x v="6"/>
    <s v="P0191|Oct"/>
    <n v="989.14069999999992"/>
    <n v="1634.02"/>
    <n v="-644.87930000000006"/>
    <s v="Trailside Nest"/>
  </r>
  <r>
    <s v="P0191"/>
    <x v="7"/>
    <s v="P0191|Nov"/>
    <n v="897.95099999999991"/>
    <n v="1619.0200000000002"/>
    <n v="-721.0690000000003"/>
    <s v="Trailside Nest"/>
  </r>
  <r>
    <s v="P0191"/>
    <x v="8"/>
    <s v="P0191|Dec"/>
    <n v="3837.9195"/>
    <n v="1988.1699999999998"/>
    <n v="1849.7495000000001"/>
    <s v="Trailside Nest"/>
  </r>
  <r>
    <s v="P0191"/>
    <x v="9"/>
    <s v="P0191|Jan"/>
    <n v="3521.8934999999997"/>
    <n v="2017.9199999999998"/>
    <n v="1503.9734999999998"/>
    <s v="Trailside Nest"/>
  </r>
  <r>
    <s v="P0191"/>
    <x v="10"/>
    <s v="P0191|Feb"/>
    <n v="3078.7476999999999"/>
    <n v="1907.24"/>
    <n v="1171.5076999999999"/>
    <s v="Trailside Nest"/>
  </r>
  <r>
    <s v="P0191"/>
    <x v="11"/>
    <s v="P0191|Mar"/>
    <n v="2158.6044000000002"/>
    <n v="1809.3899999999999"/>
    <n v="349.2144000000003"/>
    <s v="Trailside Nest"/>
  </r>
  <r>
    <s v="P0192"/>
    <x v="0"/>
    <s v="P0192|Apr"/>
    <n v="717.67650000000003"/>
    <n v="1552.31"/>
    <n v="-834.63349999999991"/>
    <s v="Meadow Hollow"/>
  </r>
  <r>
    <s v="P0192"/>
    <x v="1"/>
    <s v="P0192|May"/>
    <n v="853.5444"/>
    <n v="1766.49"/>
    <n v="-912.94560000000001"/>
    <s v="Meadow Hollow"/>
  </r>
  <r>
    <s v="P0192"/>
    <x v="2"/>
    <s v="P0192|Jun"/>
    <n v="885.03060000000005"/>
    <n v="1841.73"/>
    <n v="-956.69939999999997"/>
    <s v="Meadow Hollow"/>
  </r>
  <r>
    <s v="P0192"/>
    <x v="3"/>
    <s v="P0192|Jul"/>
    <n v="1333.6944000000001"/>
    <n v="2385.4899999999998"/>
    <n v="-1051.7955999999997"/>
    <s v="Meadow Hollow"/>
  </r>
  <r>
    <s v="P0192"/>
    <x v="4"/>
    <s v="P0192|Aug"/>
    <n v="1205.4992000000002"/>
    <n v="2318.34"/>
    <n v="-1112.8407999999999"/>
    <s v="Meadow Hollow"/>
  </r>
  <r>
    <s v="P0192"/>
    <x v="5"/>
    <s v="P0192|Sep"/>
    <n v="910.755"/>
    <n v="1676.77"/>
    <n v="-766.01499999999999"/>
    <s v="Meadow Hollow"/>
  </r>
  <r>
    <s v="P0192"/>
    <x v="6"/>
    <s v="P0192|Oct"/>
    <n v="806.3442"/>
    <n v="1819.4900000000002"/>
    <n v="-1013.1458000000002"/>
    <s v="Meadow Hollow"/>
  </r>
  <r>
    <s v="P0192"/>
    <x v="7"/>
    <s v="P0192|Nov"/>
    <n v="910.755"/>
    <n v="1603.44"/>
    <n v="-692.68500000000006"/>
    <s v="Meadow Hollow"/>
  </r>
  <r>
    <s v="P0192"/>
    <x v="8"/>
    <s v="P0192|Dec"/>
    <n v="3290.0913"/>
    <n v="2134.4"/>
    <n v="1155.6913"/>
    <s v="Meadow Hollow"/>
  </r>
  <r>
    <s v="P0192"/>
    <x v="9"/>
    <s v="P0192|Jan"/>
    <n v="2528.3199"/>
    <n v="1836.7"/>
    <n v="691.61989999999992"/>
    <s v="Meadow Hollow"/>
  </r>
  <r>
    <s v="P0192"/>
    <x v="10"/>
    <s v="P0192|Feb"/>
    <n v="2126.5749999999998"/>
    <n v="1820.1899999999998"/>
    <n v="306.38499999999999"/>
    <s v="Meadow Hollow"/>
  </r>
  <r>
    <s v="P0192"/>
    <x v="11"/>
    <s v="P0192|Mar"/>
    <n v="2006.9739999999999"/>
    <n v="1803.03"/>
    <n v="203.94399999999996"/>
    <s v="Meadow Hollow"/>
  </r>
  <r>
    <s v="P0193"/>
    <x v="0"/>
    <s v="P0193|Apr"/>
    <n v="840.28449999999998"/>
    <n v="1795.95"/>
    <n v="-955.66550000000007"/>
    <s v="Summit Nest"/>
  </r>
  <r>
    <s v="P0193"/>
    <x v="1"/>
    <s v="P0193|May"/>
    <n v="980.94420000000002"/>
    <n v="1775.42"/>
    <n v="-794.47580000000005"/>
    <s v="Summit Nest"/>
  </r>
  <r>
    <s v="P0193"/>
    <x v="2"/>
    <s v="P0193|Jun"/>
    <n v="1230.8647000000001"/>
    <n v="1841.96"/>
    <n v="-611.09529999999995"/>
    <s v="Summit Nest"/>
  </r>
  <r>
    <s v="P0193"/>
    <x v="3"/>
    <s v="P0193|Jul"/>
    <n v="1489.1271999999999"/>
    <n v="2394.02"/>
    <n v="-904.89280000000008"/>
    <s v="Summit Nest"/>
  </r>
  <r>
    <s v="P0193"/>
    <x v="4"/>
    <s v="P0193|Aug"/>
    <n v="1440.1131"/>
    <n v="2330.7400000000002"/>
    <n v="-890.62690000000021"/>
    <s v="Summit Nest"/>
  </r>
  <r>
    <s v="P0193"/>
    <x v="5"/>
    <s v="P0193|Sep"/>
    <n v="1038.1548"/>
    <n v="1694.81"/>
    <n v="-656.65519999999992"/>
    <s v="Summit Nest"/>
  </r>
  <r>
    <s v="P0193"/>
    <x v="6"/>
    <s v="P0193|Oct"/>
    <n v="984.6690000000001"/>
    <n v="1882.48"/>
    <n v="-897.81099999999992"/>
    <s v="Summit Nest"/>
  </r>
  <r>
    <s v="P0193"/>
    <x v="7"/>
    <s v="P0193|Nov"/>
    <n v="1069.2335999999998"/>
    <n v="1595.5700000000002"/>
    <n v="-526.33640000000037"/>
    <s v="Summit Nest"/>
  </r>
  <r>
    <s v="P0193"/>
    <x v="8"/>
    <s v="P0193|Dec"/>
    <n v="3321.4210000000003"/>
    <n v="1823.4599999999998"/>
    <n v="1497.9610000000005"/>
    <s v="Summit Nest"/>
  </r>
  <r>
    <s v="P0193"/>
    <x v="9"/>
    <s v="P0193|Jan"/>
    <n v="3012.7379000000001"/>
    <n v="1826.5"/>
    <n v="1186.2379000000001"/>
    <s v="Summit Nest"/>
  </r>
  <r>
    <s v="P0193"/>
    <x v="10"/>
    <s v="P0193|Feb"/>
    <n v="2707.2558000000004"/>
    <n v="1836.51"/>
    <n v="870.74580000000037"/>
    <s v="Summit Nest"/>
  </r>
  <r>
    <s v="P0193"/>
    <x v="11"/>
    <s v="P0193|Mar"/>
    <n v="1955.5821000000001"/>
    <n v="1705.6399999999999"/>
    <n v="249.94210000000021"/>
    <s v="Summit Nest"/>
  </r>
  <r>
    <s v="P0194"/>
    <x v="0"/>
    <s v="P0194|Apr"/>
    <n v="982.2494999999999"/>
    <n v="1995.3"/>
    <n v="-1013.0505000000001"/>
    <s v="Summit Overlook"/>
  </r>
  <r>
    <s v="P0194"/>
    <x v="1"/>
    <s v="P0194|May"/>
    <n v="1195.7562"/>
    <n v="2319.62"/>
    <n v="-1123.8637999999999"/>
    <s v="Summit Overlook"/>
  </r>
  <r>
    <s v="P0194"/>
    <x v="2"/>
    <s v="P0194|Jun"/>
    <n v="1308.7903000000001"/>
    <n v="2420.4899999999998"/>
    <n v="-1111.6996999999997"/>
    <s v="Summit Overlook"/>
  </r>
  <r>
    <s v="P0194"/>
    <x v="3"/>
    <s v="P0194|Jul"/>
    <n v="2153.5139999999997"/>
    <n v="3368.9300000000003"/>
    <n v="-1215.4160000000006"/>
    <s v="Summit Overlook"/>
  </r>
  <r>
    <s v="P0194"/>
    <x v="4"/>
    <s v="P0194|Aug"/>
    <n v="1846.8687"/>
    <n v="3170.6400000000003"/>
    <n v="-1323.7713000000003"/>
    <s v="Summit Overlook"/>
  </r>
  <r>
    <s v="P0194"/>
    <x v="5"/>
    <s v="P0194|Sep"/>
    <n v="1549.9032"/>
    <n v="2170.36"/>
    <n v="-620.45680000000016"/>
    <s v="Summit Overlook"/>
  </r>
  <r>
    <s v="P0194"/>
    <x v="6"/>
    <s v="P0194|Oct"/>
    <n v="1172.7672"/>
    <n v="2102.42"/>
    <n v="-929.65280000000007"/>
    <s v="Summit Overlook"/>
  </r>
  <r>
    <s v="P0194"/>
    <x v="7"/>
    <s v="P0194|Nov"/>
    <n v="1203.2639999999999"/>
    <n v="2045.69"/>
    <n v="-842.42600000000016"/>
    <s v="Summit Overlook"/>
  </r>
  <r>
    <s v="P0194"/>
    <x v="8"/>
    <s v="P0194|Dec"/>
    <n v="4646.1787999999997"/>
    <n v="2543.7600000000002"/>
    <n v="2102.4187999999995"/>
    <s v="Summit Overlook"/>
  </r>
  <r>
    <s v="P0194"/>
    <x v="9"/>
    <s v="P0194|Jan"/>
    <n v="3734.8451999999997"/>
    <n v="2439.0800000000004"/>
    <n v="1295.7651999999994"/>
    <s v="Summit Overlook"/>
  </r>
  <r>
    <s v="P0194"/>
    <x v="10"/>
    <s v="P0194|Feb"/>
    <n v="3101.9015999999997"/>
    <n v="2327.5500000000002"/>
    <n v="774.35159999999951"/>
    <s v="Summit Overlook"/>
  </r>
  <r>
    <s v="P0194"/>
    <x v="11"/>
    <s v="P0194|Mar"/>
    <n v="2705.6178000000004"/>
    <n v="2323.44"/>
    <n v="382.17780000000039"/>
    <s v="Summit Overlook"/>
  </r>
  <r>
    <s v="P0195"/>
    <x v="0"/>
    <s v="P0195|Apr"/>
    <n v="824.21159999999998"/>
    <n v="1563.16"/>
    <n v="-738.94840000000011"/>
    <s v="Sierra Refuge"/>
  </r>
  <r>
    <s v="P0195"/>
    <x v="1"/>
    <s v="P0195|May"/>
    <n v="887.82420000000002"/>
    <n v="1787.02"/>
    <n v="-899.19579999999996"/>
    <s v="Sierra Refuge"/>
  </r>
  <r>
    <s v="P0195"/>
    <x v="2"/>
    <s v="P0195|Jun"/>
    <n v="1156.9215999999999"/>
    <n v="1850.67"/>
    <n v="-693.74840000000017"/>
    <s v="Sierra Refuge"/>
  </r>
  <r>
    <s v="P0195"/>
    <x v="3"/>
    <s v="P0195|Jul"/>
    <n v="1802.4773"/>
    <n v="2476.5"/>
    <n v="-674.02269999999999"/>
    <s v="Sierra Refuge"/>
  </r>
  <r>
    <s v="P0195"/>
    <x v="4"/>
    <s v="P0195|Aug"/>
    <n v="1450.5890999999999"/>
    <n v="2330.08"/>
    <n v="-879.49090000000001"/>
    <s v="Sierra Refuge"/>
  </r>
  <r>
    <s v="P0195"/>
    <x v="5"/>
    <s v="P0195|Sep"/>
    <n v="1027.9794999999999"/>
    <n v="1691.1"/>
    <n v="-663.12049999999999"/>
    <s v="Sierra Refuge"/>
  </r>
  <r>
    <s v="P0195"/>
    <x v="6"/>
    <s v="P0195|Oct"/>
    <n v="958.99310000000003"/>
    <n v="1640.75"/>
    <n v="-681.75689999999997"/>
    <s v="Sierra Refuge"/>
  </r>
  <r>
    <s v="P0195"/>
    <x v="7"/>
    <s v="P0195|Nov"/>
    <n v="1090.1080000000002"/>
    <n v="1602.49"/>
    <n v="-512.38199999999983"/>
    <s v="Sierra Refuge"/>
  </r>
  <r>
    <s v="P0195"/>
    <x v="8"/>
    <s v="P0195|Dec"/>
    <n v="3758.7674999999999"/>
    <n v="1989.6699999999998"/>
    <n v="1769.0975000000001"/>
    <s v="Sierra Refuge"/>
  </r>
  <r>
    <s v="P0195"/>
    <x v="9"/>
    <s v="P0195|Jan"/>
    <n v="3102.2507999999998"/>
    <n v="1904.45"/>
    <n v="1197.8007999999998"/>
    <s v="Sierra Refuge"/>
  </r>
  <r>
    <s v="P0195"/>
    <x v="10"/>
    <s v="P0195|Feb"/>
    <n v="2478.5796"/>
    <n v="1924.6"/>
    <n v="553.97960000000012"/>
    <s v="Sierra Refuge"/>
  </r>
  <r>
    <s v="P0195"/>
    <x v="11"/>
    <s v="P0195|Mar"/>
    <n v="2015.51"/>
    <n v="1802.43"/>
    <n v="213.07999999999993"/>
    <s v="Sierra Refuge"/>
  </r>
  <r>
    <s v="P0196"/>
    <x v="0"/>
    <s v="P0196|Apr"/>
    <n v="1190.9256"/>
    <n v="1981.1"/>
    <n v="-790.17439999999988"/>
    <s v="Snowline Overlook"/>
  </r>
  <r>
    <s v="P0196"/>
    <x v="1"/>
    <s v="P0196|May"/>
    <n v="1392.0065999999999"/>
    <n v="2297.65"/>
    <n v="-905.64340000000016"/>
    <s v="Snowline Overlook"/>
  </r>
  <r>
    <s v="P0196"/>
    <x v="2"/>
    <s v="P0196|Jun"/>
    <n v="1579.4687999999999"/>
    <n v="2444.4"/>
    <n v="-864.93120000000022"/>
    <s v="Snowline Overlook"/>
  </r>
  <r>
    <s v="P0196"/>
    <x v="3"/>
    <s v="P0196|Jul"/>
    <n v="2433.165"/>
    <n v="3379.8100000000004"/>
    <n v="-946.64500000000044"/>
    <s v="Snowline Overlook"/>
  </r>
  <r>
    <s v="P0196"/>
    <x v="4"/>
    <s v="P0196|Aug"/>
    <n v="2481.471"/>
    <n v="3257.88"/>
    <n v="-776.40900000000011"/>
    <s v="Snowline Overlook"/>
  </r>
  <r>
    <s v="P0196"/>
    <x v="5"/>
    <s v="P0196|Sep"/>
    <n v="1532.385"/>
    <n v="2184.8000000000002"/>
    <n v="-652.41500000000019"/>
    <s v="Snowline Overlook"/>
  </r>
  <r>
    <s v="P0196"/>
    <x v="6"/>
    <s v="P0196|Oct"/>
    <n v="1458.1024"/>
    <n v="2106.85"/>
    <n v="-648.74759999999992"/>
    <s v="Snowline Overlook"/>
  </r>
  <r>
    <s v="P0196"/>
    <x v="7"/>
    <s v="P0196|Nov"/>
    <n v="1510.6570000000002"/>
    <n v="2264.39"/>
    <n v="-753.73299999999972"/>
    <s v="Snowline Overlook"/>
  </r>
  <r>
    <s v="P0196"/>
    <x v="8"/>
    <s v="P0196|Dec"/>
    <n v="4693.1469999999999"/>
    <n v="2443.15"/>
    <n v="2249.9969999999998"/>
    <s v="Snowline Overlook"/>
  </r>
  <r>
    <s v="P0196"/>
    <x v="9"/>
    <s v="P0196|Jan"/>
    <n v="4973.7090000000007"/>
    <n v="2551.8000000000002"/>
    <n v="2421.9090000000006"/>
    <s v="Snowline Overlook"/>
  </r>
  <r>
    <s v="P0196"/>
    <x v="10"/>
    <s v="P0196|Feb"/>
    <n v="3467.029"/>
    <n v="2331.71"/>
    <n v="1135.319"/>
    <s v="Snowline Overlook"/>
  </r>
  <r>
    <s v="P0196"/>
    <x v="11"/>
    <s v="P0196|Mar"/>
    <n v="2938.7573000000002"/>
    <n v="2316.1400000000003"/>
    <n v="622.61729999999989"/>
    <s v="Snowline Overlook"/>
  </r>
  <r>
    <s v="P0197"/>
    <x v="0"/>
    <s v="P0197|Apr"/>
    <n v="1974.6071999999997"/>
    <n v="3084.18"/>
    <n v="-1109.5728000000001"/>
    <s v="Bearpaw Villa"/>
  </r>
  <r>
    <s v="P0197"/>
    <x v="1"/>
    <s v="P0197|May"/>
    <n v="2038.5107999999998"/>
    <n v="3630.0099999999998"/>
    <n v="-1591.4992"/>
    <s v="Bearpaw Villa"/>
  </r>
  <r>
    <s v="P0197"/>
    <x v="2"/>
    <s v="P0197|Jun"/>
    <n v="2455.3392000000003"/>
    <n v="3796.37"/>
    <n v="-1341.0307999999995"/>
    <s v="Bearpaw Villa"/>
  </r>
  <r>
    <s v="P0197"/>
    <x v="3"/>
    <s v="P0197|Jul"/>
    <n v="3500.8039999999996"/>
    <n v="5370.5"/>
    <n v="-1869.6960000000004"/>
    <s v="Bearpaw Villa"/>
  </r>
  <r>
    <s v="P0197"/>
    <x v="4"/>
    <s v="P0197|Aug"/>
    <n v="2698.3048000000003"/>
    <n v="5034.33"/>
    <n v="-2336.0251999999996"/>
    <s v="Bearpaw Villa"/>
  </r>
  <r>
    <s v="P0197"/>
    <x v="5"/>
    <s v="P0197|Sep"/>
    <n v="1921.6452000000002"/>
    <n v="3656.87"/>
    <n v="-1735.2247999999997"/>
    <s v="Bearpaw Villa"/>
  </r>
  <r>
    <s v="P0197"/>
    <x v="6"/>
    <s v="P0197|Oct"/>
    <n v="1996.1994"/>
    <n v="3278.18"/>
    <n v="-1281.9805999999999"/>
    <s v="Bearpaw Villa"/>
  </r>
  <r>
    <s v="P0197"/>
    <x v="7"/>
    <s v="P0197|Nov"/>
    <n v="2373.6542999999997"/>
    <n v="3328.52"/>
    <n v="-954.86570000000029"/>
    <s v="Bearpaw Villa"/>
  </r>
  <r>
    <s v="P0197"/>
    <x v="8"/>
    <s v="P0197|Dec"/>
    <n v="6540.8688999999995"/>
    <n v="3858.99"/>
    <n v="2681.8788999999997"/>
    <s v="Bearpaw Villa"/>
  </r>
  <r>
    <s v="P0197"/>
    <x v="9"/>
    <s v="P0197|Jan"/>
    <n v="6598.3705000000009"/>
    <n v="3715.36"/>
    <n v="2883.0105000000008"/>
    <s v="Bearpaw Villa"/>
  </r>
  <r>
    <s v="P0197"/>
    <x v="10"/>
    <s v="P0197|Feb"/>
    <n v="5168.9602999999997"/>
    <n v="3829.27"/>
    <n v="1339.6902999999998"/>
    <s v="Bearpaw Villa"/>
  </r>
  <r>
    <s v="P0197"/>
    <x v="11"/>
    <s v="P0197|Mar"/>
    <n v="4474.9350000000004"/>
    <n v="3534.71"/>
    <n v="940.22500000000036"/>
    <s v="Bearpaw Villa"/>
  </r>
  <r>
    <s v="P0198"/>
    <x v="0"/>
    <s v="P0198|Apr"/>
    <n v="1113.442"/>
    <n v="1975.1599999999999"/>
    <n v="-861.71799999999985"/>
    <s v="Snowline Cabin"/>
  </r>
  <r>
    <s v="P0198"/>
    <x v="1"/>
    <s v="P0198|May"/>
    <n v="1158.4014999999999"/>
    <n v="2300.12"/>
    <n v="-1141.7184999999999"/>
    <s v="Snowline Cabin"/>
  </r>
  <r>
    <s v="P0198"/>
    <x v="2"/>
    <s v="P0198|Jun"/>
    <n v="1246.1574000000001"/>
    <n v="2407.79"/>
    <n v="-1161.6325999999999"/>
    <s v="Snowline Cabin"/>
  </r>
  <r>
    <s v="P0198"/>
    <x v="3"/>
    <s v="P0198|Jul"/>
    <n v="1955.2080000000001"/>
    <n v="3273.04"/>
    <n v="-1317.8319999999999"/>
    <s v="Snowline Cabin"/>
  </r>
  <r>
    <s v="P0198"/>
    <x v="4"/>
    <s v="P0198|Aug"/>
    <n v="1947.6032"/>
    <n v="3160.21"/>
    <n v="-1212.6068"/>
    <s v="Snowline Cabin"/>
  </r>
  <r>
    <s v="P0198"/>
    <x v="5"/>
    <s v="P0198|Sep"/>
    <n v="1110.0469999999998"/>
    <n v="2174.04"/>
    <n v="-1063.9930000000002"/>
    <s v="Snowline Cabin"/>
  </r>
  <r>
    <s v="P0198"/>
    <x v="6"/>
    <s v="P0198|Oct"/>
    <n v="1101.9475"/>
    <n v="2102.2399999999998"/>
    <n v="-1000.2924999999998"/>
    <s v="Snowline Cabin"/>
  </r>
  <r>
    <s v="P0198"/>
    <x v="7"/>
    <s v="P0198|Nov"/>
    <n v="1197.4925000000001"/>
    <n v="2060.62"/>
    <n v="-863.12749999999983"/>
    <s v="Snowline Cabin"/>
  </r>
  <r>
    <s v="P0198"/>
    <x v="8"/>
    <s v="P0198|Dec"/>
    <n v="4852.7896000000001"/>
    <n v="2415.9100000000003"/>
    <n v="2436.8795999999998"/>
    <s v="Snowline Cabin"/>
  </r>
  <r>
    <s v="P0198"/>
    <x v="9"/>
    <s v="P0198|Jan"/>
    <n v="3481.6759999999999"/>
    <n v="2315.98"/>
    <n v="1165.6959999999999"/>
    <s v="Snowline Cabin"/>
  </r>
  <r>
    <s v="P0198"/>
    <x v="10"/>
    <s v="P0198|Feb"/>
    <n v="3300.1502"/>
    <n v="2328.0300000000002"/>
    <n v="972.12019999999984"/>
    <s v="Snowline Cabin"/>
  </r>
  <r>
    <s v="P0198"/>
    <x v="11"/>
    <s v="P0198|Mar"/>
    <n v="2376.5751999999998"/>
    <n v="2211.31"/>
    <n v="165.26519999999982"/>
    <s v="Snowline Cabin"/>
  </r>
  <r>
    <s v="P0199"/>
    <x v="0"/>
    <s v="P0199|Apr"/>
    <n v="1205.9412"/>
    <n v="1997.49"/>
    <n v="-791.54880000000003"/>
    <s v="Starlight Villa"/>
  </r>
  <r>
    <s v="P0199"/>
    <x v="1"/>
    <s v="P0199|May"/>
    <n v="1218.3378"/>
    <n v="2312.0700000000002"/>
    <n v="-1093.7322000000001"/>
    <s v="Starlight Villa"/>
  </r>
  <r>
    <s v="P0199"/>
    <x v="2"/>
    <s v="P0199|Jun"/>
    <n v="1624.6319999999998"/>
    <n v="2405.37"/>
    <n v="-780.73800000000006"/>
    <s v="Starlight Villa"/>
  </r>
  <r>
    <s v="P0199"/>
    <x v="3"/>
    <s v="P0199|Jul"/>
    <n v="2105.9751000000001"/>
    <n v="3265.33"/>
    <n v="-1159.3548999999998"/>
    <s v="Starlight Villa"/>
  </r>
  <r>
    <s v="P0199"/>
    <x v="4"/>
    <s v="P0199|Aug"/>
    <n v="1883.1854999999998"/>
    <n v="3163.83"/>
    <n v="-1280.6445000000001"/>
    <s v="Starlight Villa"/>
  </r>
  <r>
    <s v="P0199"/>
    <x v="5"/>
    <s v="P0199|Sep"/>
    <n v="1311.5742"/>
    <n v="2178.71"/>
    <n v="-867.13580000000002"/>
    <s v="Starlight Villa"/>
  </r>
  <r>
    <s v="P0199"/>
    <x v="6"/>
    <s v="P0199|Oct"/>
    <n v="1324.0871999999999"/>
    <n v="2132.4699999999998"/>
    <n v="-808.38279999999986"/>
    <s v="Starlight Villa"/>
  </r>
  <r>
    <s v="P0199"/>
    <x v="7"/>
    <s v="P0199|Nov"/>
    <n v="1299.6432"/>
    <n v="2051.0299999999997"/>
    <n v="-751.38679999999977"/>
    <s v="Starlight Villa"/>
  </r>
  <r>
    <s v="P0199"/>
    <x v="8"/>
    <s v="P0199|Dec"/>
    <n v="5483.3954999999996"/>
    <n v="2530.7600000000002"/>
    <n v="2952.6354999999994"/>
    <s v="Starlight Villa"/>
  </r>
  <r>
    <s v="P0199"/>
    <x v="9"/>
    <s v="P0199|Jan"/>
    <n v="3610.53"/>
    <n v="2441.67"/>
    <n v="1168.8600000000001"/>
    <s v="Starlight Villa"/>
  </r>
  <r>
    <s v="P0199"/>
    <x v="10"/>
    <s v="P0199|Feb"/>
    <n v="3142.855"/>
    <n v="2336.7600000000002"/>
    <n v="806.0949999999998"/>
    <s v="Starlight Villa"/>
  </r>
  <r>
    <s v="P0199"/>
    <x v="11"/>
    <s v="P0199|Mar"/>
    <n v="2757.6680000000001"/>
    <n v="2320.5600000000004"/>
    <n v="437.10799999999972"/>
    <s v="Starlight Villa"/>
  </r>
  <r>
    <s v="P0200"/>
    <x v="0"/>
    <s v="P0200|Apr"/>
    <n v="984.28650000000005"/>
    <n v="2016.51"/>
    <n v="-1032.2235000000001"/>
    <s v="Pine House"/>
  </r>
  <r>
    <s v="P0200"/>
    <x v="1"/>
    <s v="P0200|May"/>
    <n v="1170.6137999999999"/>
    <n v="2314.29"/>
    <n v="-1143.6762000000001"/>
    <s v="Pine House"/>
  </r>
  <r>
    <s v="P0200"/>
    <x v="2"/>
    <s v="P0200|Jun"/>
    <n v="1293.5128"/>
    <n v="2434.13"/>
    <n v="-1140.6172000000001"/>
    <s v="Pine House"/>
  </r>
  <r>
    <s v="P0200"/>
    <x v="3"/>
    <s v="P0200|Jul"/>
    <n v="2138.3820000000001"/>
    <n v="3360.42"/>
    <n v="-1222.038"/>
    <s v="Pine House"/>
  </r>
  <r>
    <s v="P0200"/>
    <x v="4"/>
    <s v="P0200|Aug"/>
    <n v="1762.7115000000001"/>
    <n v="3157.31"/>
    <n v="-1394.5984999999998"/>
    <s v="Pine House"/>
  </r>
  <r>
    <s v="P0200"/>
    <x v="5"/>
    <s v="P0200|Sep"/>
    <n v="1374.4496000000001"/>
    <n v="2188.91"/>
    <n v="-814.46039999999971"/>
    <s v="Pine House"/>
  </r>
  <r>
    <s v="P0200"/>
    <x v="6"/>
    <s v="P0200|Oct"/>
    <n v="1182.8357999999998"/>
    <n v="2110.63"/>
    <n v="-927.79420000000027"/>
    <s v="Pine House"/>
  </r>
  <r>
    <s v="P0200"/>
    <x v="7"/>
    <s v="P0200|Nov"/>
    <n v="1329.0924"/>
    <n v="2054.21"/>
    <n v="-725.11760000000004"/>
    <s v="Pine House"/>
  </r>
  <r>
    <s v="P0200"/>
    <x v="8"/>
    <s v="P0200|Dec"/>
    <n v="5070.3209999999999"/>
    <n v="2536.69"/>
    <n v="2533.6309999999999"/>
    <s v="Pine House"/>
  </r>
  <r>
    <s v="P0200"/>
    <x v="9"/>
    <s v="P0200|Jan"/>
    <n v="4028.3477999999996"/>
    <n v="2422.42"/>
    <n v="1605.9277999999995"/>
    <s v="Pine House"/>
  </r>
  <r>
    <s v="P0200"/>
    <x v="10"/>
    <s v="P0200|Feb"/>
    <n v="3479.3471999999997"/>
    <n v="2446.7000000000003"/>
    <n v="1032.6471999999994"/>
    <s v="Pine House"/>
  </r>
  <r>
    <s v="P0200"/>
    <x v="11"/>
    <s v="P0200|Mar"/>
    <n v="2620.607"/>
    <n v="2317.17"/>
    <n v="303.4369999999999"/>
    <s v="Pine House"/>
  </r>
  <r>
    <s v="P0201"/>
    <x v="0"/>
    <s v="P0201|Apr"/>
    <n v="1545.7564000000002"/>
    <n v="2505.4100000000003"/>
    <n v="-959.6536000000001"/>
    <s v="Frost Manor"/>
  </r>
  <r>
    <s v="P0201"/>
    <x v="1"/>
    <s v="P0201|May"/>
    <n v="1845.5349000000001"/>
    <n v="2936.3"/>
    <n v="-1090.7651000000001"/>
    <s v="Frost Manor"/>
  </r>
  <r>
    <s v="P0201"/>
    <x v="2"/>
    <s v="P0201|Jun"/>
    <n v="2089.1503999999995"/>
    <n v="3063.2700000000004"/>
    <n v="-974.1196000000009"/>
    <s v="Frost Manor"/>
  </r>
  <r>
    <s v="P0201"/>
    <x v="3"/>
    <s v="P0201|Jul"/>
    <n v="2893.2819999999997"/>
    <n v="4311.9799999999996"/>
    <n v="-1418.6979999999999"/>
    <s v="Frost Manor"/>
  </r>
  <r>
    <s v="P0201"/>
    <x v="4"/>
    <s v="P0201|Aug"/>
    <n v="3219.59"/>
    <n v="4166.5300000000007"/>
    <n v="-946.94000000000051"/>
    <s v="Frost Manor"/>
  </r>
  <r>
    <s v="P0201"/>
    <x v="5"/>
    <s v="P0201|Sep"/>
    <n v="1988.1928"/>
    <n v="2737.84"/>
    <n v="-749.64720000000011"/>
    <s v="Frost Manor"/>
  </r>
  <r>
    <s v="P0201"/>
    <x v="6"/>
    <s v="P0201|Oct"/>
    <n v="1698.6478"/>
    <n v="2650.75"/>
    <n v="-952.10220000000004"/>
    <s v="Frost Manor"/>
  </r>
  <r>
    <s v="P0201"/>
    <x v="7"/>
    <s v="P0201|Nov"/>
    <n v="1571.5971999999999"/>
    <n v="2565.63"/>
    <n v="-994.03280000000018"/>
    <s v="Frost Manor"/>
  </r>
  <r>
    <s v="P0201"/>
    <x v="8"/>
    <s v="P0201|Dec"/>
    <n v="7021.2284999999993"/>
    <n v="3144.8700000000003"/>
    <n v="3876.3584999999989"/>
    <s v="Frost Manor"/>
  </r>
  <r>
    <s v="P0201"/>
    <x v="9"/>
    <s v="P0201|Jan"/>
    <n v="5874.4071999999996"/>
    <n v="3329.08"/>
    <n v="2545.3271999999997"/>
    <s v="Frost Manor"/>
  </r>
  <r>
    <s v="P0201"/>
    <x v="10"/>
    <s v="P0201|Feb"/>
    <n v="4258.9660000000003"/>
    <n v="2904.5800000000004"/>
    <n v="1354.386"/>
    <s v="Frost Manor"/>
  </r>
  <r>
    <s v="P0201"/>
    <x v="11"/>
    <s v="P0201|Mar"/>
    <n v="4127.2981999999993"/>
    <n v="2888.9300000000003"/>
    <n v="1238.368199999999"/>
    <s v="Frost Manor"/>
  </r>
  <r>
    <s v="P0202"/>
    <x v="0"/>
    <s v="P0202|Apr"/>
    <n v="696.39820000000009"/>
    <n v="1157.48"/>
    <n v="-461.08179999999993"/>
    <s v="Trailside Retreat"/>
  </r>
  <r>
    <s v="P0202"/>
    <x v="1"/>
    <s v="P0202|May"/>
    <n v="829.88959999999997"/>
    <n v="1250.83"/>
    <n v="-420.94039999999995"/>
    <s v="Trailside Retreat"/>
  </r>
  <r>
    <s v="P0202"/>
    <x v="2"/>
    <s v="P0202|Jun"/>
    <n v="995.17759999999998"/>
    <n v="1289.5300000000002"/>
    <n v="-294.35240000000022"/>
    <s v="Trailside Retreat"/>
  </r>
  <r>
    <s v="P0202"/>
    <x v="3"/>
    <s v="P0202|Jul"/>
    <n v="1458.3799000000001"/>
    <n v="1633.3400000000001"/>
    <n v="-174.96010000000001"/>
    <s v="Trailside Retreat"/>
  </r>
  <r>
    <s v="P0202"/>
    <x v="4"/>
    <s v="P0202|Aug"/>
    <n v="1376.6380000000001"/>
    <n v="1610.36"/>
    <n v="-233.72199999999975"/>
    <s v="Trailside Retreat"/>
  </r>
  <r>
    <s v="P0202"/>
    <x v="5"/>
    <s v="P0202|Sep"/>
    <n v="903.96850000000006"/>
    <n v="1218.6800000000003"/>
    <n v="-314.71150000000023"/>
    <s v="Trailside Retreat"/>
  </r>
  <r>
    <s v="P0202"/>
    <x v="6"/>
    <s v="P0202|Oct"/>
    <n v="841.22889999999995"/>
    <n v="1216.7"/>
    <n v="-375.47110000000009"/>
    <s v="Trailside Retreat"/>
  </r>
  <r>
    <s v="P0202"/>
    <x v="7"/>
    <s v="P0202|Nov"/>
    <n v="805.98879999999997"/>
    <n v="1194.8999999999999"/>
    <n v="-388.91119999999989"/>
    <s v="Trailside Retreat"/>
  </r>
  <r>
    <s v="P0202"/>
    <x v="8"/>
    <s v="P0202|Dec"/>
    <n v="3359.5260000000003"/>
    <n v="1523.04"/>
    <n v="1836.4860000000003"/>
    <s v="Trailside Retreat"/>
  </r>
  <r>
    <s v="P0202"/>
    <x v="9"/>
    <s v="P0202|Jan"/>
    <n v="2483.6469000000002"/>
    <n v="1451.1000000000004"/>
    <n v="1032.5468999999998"/>
    <s v="Trailside Retreat"/>
  </r>
  <r>
    <s v="P0202"/>
    <x v="10"/>
    <s v="P0202|Feb"/>
    <n v="2263.2532000000001"/>
    <n v="1435.8400000000001"/>
    <n v="827.41319999999996"/>
    <s v="Trailside Retreat"/>
  </r>
  <r>
    <s v="P0202"/>
    <x v="11"/>
    <s v="P0202|Mar"/>
    <n v="1864.9439"/>
    <n v="1349.42"/>
    <n v="515.52389999999991"/>
    <s v="Trailside Retreat"/>
  </r>
  <r>
    <s v="P0203"/>
    <x v="0"/>
    <s v="P0203|Apr"/>
    <n v="1583.4409000000001"/>
    <n v="2512.3100000000004"/>
    <n v="-928.86910000000034"/>
    <s v="Meadow House"/>
  </r>
  <r>
    <s v="P0203"/>
    <x v="1"/>
    <s v="P0203|May"/>
    <n v="1793.6496"/>
    <n v="3062.79"/>
    <n v="-1269.1404"/>
    <s v="Meadow House"/>
  </r>
  <r>
    <s v="P0203"/>
    <x v="2"/>
    <s v="P0203|Jun"/>
    <n v="2078.1990999999998"/>
    <n v="3097.1600000000003"/>
    <n v="-1018.9609000000005"/>
    <s v="Meadow House"/>
  </r>
  <r>
    <s v="P0203"/>
    <x v="3"/>
    <s v="P0203|Jul"/>
    <n v="2684.5186000000003"/>
    <n v="4323.57"/>
    <n v="-1639.0513999999994"/>
    <s v="Meadow House"/>
  </r>
  <r>
    <s v="P0203"/>
    <x v="4"/>
    <s v="P0203|Aug"/>
    <n v="2895.9204"/>
    <n v="4194.83"/>
    <n v="-1298.9096"/>
    <s v="Meadow House"/>
  </r>
  <r>
    <s v="P0203"/>
    <x v="5"/>
    <s v="P0203|Sep"/>
    <n v="2231.3927999999996"/>
    <n v="2880.7400000000002"/>
    <n v="-649.34720000000061"/>
    <s v="Meadow House"/>
  </r>
  <r>
    <s v="P0203"/>
    <x v="6"/>
    <s v="P0203|Oct"/>
    <n v="1704.8461000000002"/>
    <n v="2654.03"/>
    <n v="-949.18389999999999"/>
    <s v="Meadow House"/>
  </r>
  <r>
    <s v="P0203"/>
    <x v="7"/>
    <s v="P0203|Nov"/>
    <n v="1746.6724999999999"/>
    <n v="2566.6000000000004"/>
    <n v="-819.92750000000046"/>
    <s v="Meadow House"/>
  </r>
  <r>
    <s v="P0203"/>
    <x v="8"/>
    <s v="P0203|Dec"/>
    <n v="6444.1755000000003"/>
    <n v="3156.29"/>
    <n v="3287.8855000000003"/>
    <s v="Meadow House"/>
  </r>
  <r>
    <s v="P0203"/>
    <x v="9"/>
    <s v="P0203|Jan"/>
    <n v="6023.5349999999999"/>
    <n v="3159.04"/>
    <n v="2864.4949999999999"/>
    <s v="Meadow House"/>
  </r>
  <r>
    <s v="P0203"/>
    <x v="10"/>
    <s v="P0203|Feb"/>
    <n v="4154.0524000000005"/>
    <n v="3044.2000000000003"/>
    <n v="1109.8524000000002"/>
    <s v="Meadow House"/>
  </r>
  <r>
    <s v="P0203"/>
    <x v="11"/>
    <s v="P0203|Mar"/>
    <n v="4044.0140000000006"/>
    <n v="2889.3500000000004"/>
    <n v="1154.6640000000002"/>
    <s v="Meadow House"/>
  </r>
  <r>
    <s v="P0204"/>
    <x v="0"/>
    <s v="P0204|Apr"/>
    <n v="1570.3015"/>
    <n v="3077.18"/>
    <n v="-1506.8784999999998"/>
    <s v="Sierra Point"/>
  </r>
  <r>
    <s v="P0204"/>
    <x v="1"/>
    <s v="P0204|May"/>
    <n v="2060.6559000000002"/>
    <n v="3598.86"/>
    <n v="-1538.2040999999999"/>
    <s v="Sierra Point"/>
  </r>
  <r>
    <s v="P0204"/>
    <x v="2"/>
    <s v="P0204|Jun"/>
    <n v="2251.3870000000002"/>
    <n v="3772.2"/>
    <n v="-1520.8129999999996"/>
    <s v="Sierra Point"/>
  </r>
  <r>
    <s v="P0204"/>
    <x v="3"/>
    <s v="P0204|Jul"/>
    <n v="3939.1664000000005"/>
    <n v="5354.84"/>
    <n v="-1415.6735999999996"/>
    <s v="Sierra Point"/>
  </r>
  <r>
    <s v="P0204"/>
    <x v="4"/>
    <s v="P0204|Aug"/>
    <n v="3410.1684"/>
    <n v="5022.34"/>
    <n v="-1612.1716000000001"/>
    <s v="Sierra Point"/>
  </r>
  <r>
    <s v="P0204"/>
    <x v="5"/>
    <s v="P0204|Sep"/>
    <n v="2012.0298000000003"/>
    <n v="3404.79"/>
    <n v="-1392.7601999999997"/>
    <s v="Sierra Point"/>
  </r>
  <r>
    <s v="P0204"/>
    <x v="6"/>
    <s v="P0204|Oct"/>
    <n v="1851.8052"/>
    <n v="3275.95"/>
    <n v="-1424.1447999999998"/>
    <s v="Sierra Point"/>
  </r>
  <r>
    <s v="P0204"/>
    <x v="7"/>
    <s v="P0204|Nov"/>
    <n v="1952.0255999999999"/>
    <n v="3170.96"/>
    <n v="-1218.9344000000001"/>
    <s v="Sierra Point"/>
  </r>
  <r>
    <s v="P0204"/>
    <x v="8"/>
    <s v="P0204|Dec"/>
    <n v="8168.2755000000016"/>
    <n v="3866.9"/>
    <n v="4301.3755000000019"/>
    <s v="Sierra Point"/>
  </r>
  <r>
    <s v="P0204"/>
    <x v="9"/>
    <s v="P0204|Jan"/>
    <n v="7316.9161999999997"/>
    <n v="3896.65"/>
    <n v="3420.2661999999996"/>
    <s v="Sierra Point"/>
  </r>
  <r>
    <s v="P0204"/>
    <x v="10"/>
    <s v="P0204|Feb"/>
    <n v="5226.1514999999999"/>
    <n v="3557.23"/>
    <n v="1668.9214999999999"/>
    <s v="Sierra Point"/>
  </r>
  <r>
    <s v="P0204"/>
    <x v="11"/>
    <s v="P0204|Mar"/>
    <n v="3780.2609999999995"/>
    <n v="3386.33"/>
    <n v="393.93099999999959"/>
    <s v="Sierra Point"/>
  </r>
  <r>
    <s v="P0205"/>
    <x v="0"/>
    <s v="P0205|Apr"/>
    <n v="647.14440000000002"/>
    <n v="1882.74"/>
    <n v="-1235.5956000000001"/>
    <s v="Granite Nest"/>
  </r>
  <r>
    <s v="P0205"/>
    <x v="1"/>
    <s v="P0205|May"/>
    <n v="1028.6155000000001"/>
    <n v="2319.2399999999998"/>
    <n v="-1290.6244999999997"/>
    <s v="Granite Nest"/>
  </r>
  <r>
    <s v="P0205"/>
    <x v="2"/>
    <s v="P0205|Jun"/>
    <n v="1175.7354"/>
    <n v="2434.5500000000002"/>
    <n v="-1258.8146000000002"/>
    <s v="Granite Nest"/>
  </r>
  <r>
    <s v="P0205"/>
    <x v="3"/>
    <s v="P0205|Jul"/>
    <n v="1652.6456000000001"/>
    <n v="3246.02"/>
    <n v="-1593.3743999999999"/>
    <s v="Granite Nest"/>
  </r>
  <r>
    <s v="P0205"/>
    <x v="4"/>
    <s v="P0205|Aug"/>
    <n v="1397.8072"/>
    <n v="3159.94"/>
    <n v="-1762.1328000000001"/>
    <s v="Granite Nest"/>
  </r>
  <r>
    <s v="P0205"/>
    <x v="5"/>
    <s v="P0205|Sep"/>
    <n v="1220.0837999999999"/>
    <n v="2181.9499999999998"/>
    <n v="-961.86619999999994"/>
    <s v="Granite Nest"/>
  </r>
  <r>
    <s v="P0205"/>
    <x v="6"/>
    <s v="P0205|Oct"/>
    <n v="1050.5374999999999"/>
    <n v="2099.33"/>
    <n v="-1048.7925"/>
    <s v="Granite Nest"/>
  </r>
  <r>
    <s v="P0205"/>
    <x v="7"/>
    <s v="P0205|Nov"/>
    <n v="1043.6990000000001"/>
    <n v="2190.4"/>
    <n v="-1146.701"/>
    <s v="Granite Nest"/>
  </r>
  <r>
    <s v="P0205"/>
    <x v="8"/>
    <s v="P0205|Dec"/>
    <n v="3788.5056000000004"/>
    <n v="2434.54"/>
    <n v="1353.9656000000004"/>
    <s v="Granite Nest"/>
  </r>
  <r>
    <s v="P0205"/>
    <x v="9"/>
    <s v="P0205|Jan"/>
    <n v="3178.8420000000006"/>
    <n v="2349.0300000000002"/>
    <n v="829.81200000000035"/>
    <s v="Granite Nest"/>
  </r>
  <r>
    <s v="P0205"/>
    <x v="10"/>
    <s v="P0205|Feb"/>
    <n v="2582.6517000000003"/>
    <n v="2211.69"/>
    <n v="370.96170000000029"/>
    <s v="Granite Nest"/>
  </r>
  <r>
    <s v="P0205"/>
    <x v="11"/>
    <s v="P0205|Mar"/>
    <n v="2120.9220000000005"/>
    <n v="2218.44"/>
    <n v="-97.517999999999574"/>
    <s v="Granite Nest"/>
  </r>
  <r>
    <s v="P0206"/>
    <x v="0"/>
    <s v="P0206|Apr"/>
    <n v="729.55900000000008"/>
    <n v="1554.58"/>
    <n v="-825.02099999999984"/>
    <s v="Birch Chalet"/>
  </r>
  <r>
    <s v="P0206"/>
    <x v="1"/>
    <s v="P0206|May"/>
    <n v="892.59659999999997"/>
    <n v="1758.25"/>
    <n v="-865.65340000000003"/>
    <s v="Birch Chalet"/>
  </r>
  <r>
    <s v="P0206"/>
    <x v="2"/>
    <s v="P0206|Jun"/>
    <n v="1052.2876999999999"/>
    <n v="1834.63"/>
    <n v="-782.34230000000025"/>
    <s v="Birch Chalet"/>
  </r>
  <r>
    <s v="P0206"/>
    <x v="3"/>
    <s v="P0206|Jul"/>
    <n v="1358.8368"/>
    <n v="2407.11"/>
    <n v="-1048.2732000000001"/>
    <s v="Birch Chalet"/>
  </r>
  <r>
    <s v="P0206"/>
    <x v="4"/>
    <s v="P0206|Aug"/>
    <n v="1341.0275999999999"/>
    <n v="2324.94"/>
    <n v="-983.91240000000016"/>
    <s v="Birch Chalet"/>
  </r>
  <r>
    <s v="P0206"/>
    <x v="5"/>
    <s v="P0206|Sep"/>
    <n v="903.13080000000002"/>
    <n v="1921.96"/>
    <n v="-1018.8292"/>
    <s v="Birch Chalet"/>
  </r>
  <r>
    <s v="P0206"/>
    <x v="6"/>
    <s v="P0206|Oct"/>
    <n v="886.25279999999998"/>
    <n v="1633.6"/>
    <n v="-747.34719999999993"/>
    <s v="Birch Chalet"/>
  </r>
  <r>
    <s v="P0206"/>
    <x v="7"/>
    <s v="P0206|Nov"/>
    <n v="923.73360000000002"/>
    <n v="1582.2800000000002"/>
    <n v="-658.54640000000018"/>
    <s v="Birch Chalet"/>
  </r>
  <r>
    <s v="P0206"/>
    <x v="8"/>
    <s v="P0206|Dec"/>
    <n v="3689.8101999999999"/>
    <n v="1995.49"/>
    <n v="1694.3201999999999"/>
    <s v="Birch Chalet"/>
  </r>
  <r>
    <s v="P0206"/>
    <x v="9"/>
    <s v="P0206|Jan"/>
    <n v="2651.0844000000002"/>
    <n v="1906.01"/>
    <n v="745.0744000000002"/>
    <s v="Birch Chalet"/>
  </r>
  <r>
    <s v="P0206"/>
    <x v="10"/>
    <s v="P0206|Feb"/>
    <n v="2129.3686000000002"/>
    <n v="1998.6299999999999"/>
    <n v="130.73860000000036"/>
    <s v="Birch Chalet"/>
  </r>
  <r>
    <s v="P0206"/>
    <x v="11"/>
    <s v="P0206|Mar"/>
    <n v="1762.2999"/>
    <n v="1724.8799999999999"/>
    <n v="37.419900000000098"/>
    <s v="Birch Chalet"/>
  </r>
  <r>
    <s v="P0207"/>
    <x v="0"/>
    <s v="P0207|Apr"/>
    <n v="3057.0454999999997"/>
    <n v="2498.3200000000002"/>
    <n v="558.72549999999956"/>
    <s v="Alpine Cottage"/>
  </r>
  <r>
    <s v="P0207"/>
    <x v="1"/>
    <s v="P0207|May"/>
    <n v="3652.1308000000004"/>
    <n v="2899.5"/>
    <n v="752.63080000000036"/>
    <s v="Alpine Cottage"/>
  </r>
  <r>
    <s v="P0207"/>
    <x v="2"/>
    <s v="P0207|Jun"/>
    <n v="3819.3393999999994"/>
    <n v="3066.4700000000003"/>
    <n v="752.86939999999913"/>
    <s v="Alpine Cottage"/>
  </r>
  <r>
    <s v="P0207"/>
    <x v="3"/>
    <s v="P0207|Jul"/>
    <n v="7417.070999999999"/>
    <n v="4341.9400000000005"/>
    <n v="3075.1309999999985"/>
    <s v="Alpine Cottage"/>
  </r>
  <r>
    <s v="P0207"/>
    <x v="4"/>
    <s v="P0207|Aug"/>
    <n v="5916.6927999999998"/>
    <n v="4068.88"/>
    <n v="1847.8127999999997"/>
    <s v="Alpine Cottage"/>
  </r>
  <r>
    <s v="P0207"/>
    <x v="5"/>
    <s v="P0207|Sep"/>
    <n v="4601.4601000000002"/>
    <n v="2760.11"/>
    <n v="1841.3501000000001"/>
    <s v="Alpine Cottage"/>
  </r>
  <r>
    <s v="P0207"/>
    <x v="6"/>
    <s v="P0207|Oct"/>
    <n v="3942.4906000000005"/>
    <n v="2664.6800000000003"/>
    <n v="1277.8106000000002"/>
    <s v="Alpine Cottage"/>
  </r>
  <r>
    <s v="P0207"/>
    <x v="7"/>
    <s v="P0207|Nov"/>
    <n v="3767.0176000000001"/>
    <n v="2568.8900000000003"/>
    <n v="1198.1275999999998"/>
    <s v="Alpine Cottage"/>
  </r>
  <r>
    <s v="P0207"/>
    <x v="8"/>
    <s v="P0207|Dec"/>
    <n v="15379.3208"/>
    <n v="3159.82"/>
    <n v="12219.5008"/>
    <s v="Alpine Cottage"/>
  </r>
  <r>
    <s v="P0207"/>
    <x v="9"/>
    <s v="P0207|Jan"/>
    <n v="11809.4476"/>
    <n v="3034.6800000000003"/>
    <n v="8774.7675999999992"/>
    <s v="Alpine Cottage"/>
  </r>
  <r>
    <s v="P0207"/>
    <x v="10"/>
    <s v="P0207|Feb"/>
    <n v="8507.6630000000005"/>
    <n v="2888.92"/>
    <n v="5618.7430000000004"/>
    <s v="Alpine Cottage"/>
  </r>
  <r>
    <s v="P0207"/>
    <x v="11"/>
    <s v="P0207|Mar"/>
    <n v="8803.3190000000013"/>
    <n v="2874.33"/>
    <n v="5928.9890000000014"/>
    <s v="Alpine Cottage"/>
  </r>
  <r>
    <s v="P0208"/>
    <x v="0"/>
    <s v="P0208|Apr"/>
    <n v="1469.3398"/>
    <n v="2521.29"/>
    <n v="-1051.9502"/>
    <s v="Rustic Lodge"/>
  </r>
  <r>
    <s v="P0208"/>
    <x v="1"/>
    <s v="P0208|May"/>
    <n v="1799.7702999999999"/>
    <n v="2934.7300000000005"/>
    <n v="-1134.9597000000006"/>
    <s v="Rustic Lodge"/>
  </r>
  <r>
    <s v="P0208"/>
    <x v="2"/>
    <s v="P0208|Jun"/>
    <n v="1894.2968000000001"/>
    <n v="3076.4000000000005"/>
    <n v="-1182.1032000000005"/>
    <s v="Rustic Lodge"/>
  </r>
  <r>
    <s v="P0208"/>
    <x v="3"/>
    <s v="P0208|Jul"/>
    <n v="3125.9364999999998"/>
    <n v="4322.84"/>
    <n v="-1196.9035000000003"/>
    <s v="Rustic Lodge"/>
  </r>
  <r>
    <s v="P0208"/>
    <x v="4"/>
    <s v="P0208|Aug"/>
    <n v="3251.9491999999996"/>
    <n v="4184"/>
    <n v="-932.05080000000044"/>
    <s v="Rustic Lodge"/>
  </r>
  <r>
    <s v="P0208"/>
    <x v="5"/>
    <s v="P0208|Sep"/>
    <n v="1900.6017999999999"/>
    <n v="2766.3"/>
    <n v="-865.69820000000027"/>
    <s v="Rustic Lodge"/>
  </r>
  <r>
    <s v="P0208"/>
    <x v="6"/>
    <s v="P0208|Oct"/>
    <n v="1806.2887000000001"/>
    <n v="2654.4100000000003"/>
    <n v="-848.12130000000025"/>
    <s v="Rustic Lodge"/>
  </r>
  <r>
    <s v="P0208"/>
    <x v="7"/>
    <s v="P0208|Nov"/>
    <n v="1860.3371"/>
    <n v="2564.33"/>
    <n v="-703.99289999999996"/>
    <s v="Rustic Lodge"/>
  </r>
  <r>
    <s v="P0208"/>
    <x v="8"/>
    <s v="P0208|Dec"/>
    <n v="6618.7755000000006"/>
    <n v="3183.9100000000003"/>
    <n v="3434.8655000000003"/>
    <s v="Rustic Lodge"/>
  </r>
  <r>
    <s v="P0208"/>
    <x v="9"/>
    <s v="P0208|Jan"/>
    <n v="6489.8625000000002"/>
    <n v="3159.11"/>
    <n v="3330.7525000000001"/>
    <s v="Rustic Lodge"/>
  </r>
  <r>
    <s v="P0208"/>
    <x v="10"/>
    <s v="P0208|Feb"/>
    <n v="4660.9049000000005"/>
    <n v="2918.4500000000003"/>
    <n v="1742.4549000000002"/>
    <s v="Rustic Lodge"/>
  </r>
  <r>
    <s v="P0208"/>
    <x v="11"/>
    <s v="P0208|Mar"/>
    <n v="4194.5191999999997"/>
    <n v="2871.4800000000005"/>
    <n v="1323.0391999999993"/>
    <s v="Rustic Lodge"/>
  </r>
  <r>
    <s v="P0209"/>
    <x v="0"/>
    <s v="P0209|Apr"/>
    <n v="1126.6146000000001"/>
    <n v="2004.33"/>
    <n v="-877.71539999999982"/>
    <s v="Birch Haven"/>
  </r>
  <r>
    <s v="P0209"/>
    <x v="1"/>
    <s v="P0209|May"/>
    <n v="1250.5999999999999"/>
    <n v="2289.12"/>
    <n v="-1038.52"/>
    <s v="Birch Haven"/>
  </r>
  <r>
    <s v="P0209"/>
    <x v="2"/>
    <s v="P0209|Jun"/>
    <n v="1369.0175999999999"/>
    <n v="2410.1799999999998"/>
    <n v="-1041.1623999999999"/>
    <s v="Birch Haven"/>
  </r>
  <r>
    <s v="P0209"/>
    <x v="3"/>
    <s v="P0209|Jul"/>
    <n v="2161.953"/>
    <n v="3371.92"/>
    <n v="-1209.9670000000001"/>
    <s v="Birch Haven"/>
  </r>
  <r>
    <s v="P0209"/>
    <x v="4"/>
    <s v="P0209|Aug"/>
    <n v="2210.6469999999999"/>
    <n v="3274.66"/>
    <n v="-1064.0129999999999"/>
    <s v="Birch Haven"/>
  </r>
  <r>
    <s v="P0209"/>
    <x v="5"/>
    <s v="P0209|Sep"/>
    <n v="1351.9067999999997"/>
    <n v="2197.67"/>
    <n v="-845.76320000000032"/>
    <s v="Birch Haven"/>
  </r>
  <r>
    <s v="P0209"/>
    <x v="6"/>
    <s v="P0209|Oct"/>
    <n v="1371.1224999999999"/>
    <n v="2104.75"/>
    <n v="-733.62750000000005"/>
    <s v="Birch Haven"/>
  </r>
  <r>
    <s v="P0209"/>
    <x v="7"/>
    <s v="P0209|Nov"/>
    <n v="1365.2151999999999"/>
    <n v="2051.6999999999998"/>
    <n v="-686.48479999999995"/>
    <s v="Birch Haven"/>
  </r>
  <r>
    <s v="P0209"/>
    <x v="8"/>
    <s v="P0209|Dec"/>
    <n v="4934.7150000000001"/>
    <n v="2516.3200000000002"/>
    <n v="2418.395"/>
    <s v="Birch Haven"/>
  </r>
  <r>
    <s v="P0209"/>
    <x v="9"/>
    <s v="P0209|Jan"/>
    <n v="4277.4049999999997"/>
    <n v="2436.9500000000003"/>
    <n v="1840.4549999999995"/>
    <s v="Birch Haven"/>
  </r>
  <r>
    <s v="P0209"/>
    <x v="10"/>
    <s v="P0209|Feb"/>
    <n v="3602.9639999999999"/>
    <n v="2416.75"/>
    <n v="1186.2139999999999"/>
    <s v="Birch Haven"/>
  </r>
  <r>
    <s v="P0209"/>
    <x v="11"/>
    <s v="P0209|Mar"/>
    <n v="2930.5414000000001"/>
    <n v="2312.29"/>
    <n v="618.2514000000001"/>
    <s v="Birch Haven"/>
  </r>
  <r>
    <s v="P0210"/>
    <x v="0"/>
    <s v="P0210|Apr"/>
    <n v="982.05"/>
    <n v="1528.76"/>
    <n v="-546.71"/>
    <s v="Rustic Hideaway"/>
  </r>
  <r>
    <s v="P0210"/>
    <x v="1"/>
    <s v="P0210|May"/>
    <n v="996.94920000000002"/>
    <n v="1758.26"/>
    <n v="-761.31079999999997"/>
    <s v="Rustic Hideaway"/>
  </r>
  <r>
    <s v="P0210"/>
    <x v="2"/>
    <s v="P0210|Jun"/>
    <n v="1171.3843000000002"/>
    <n v="1847.15"/>
    <n v="-675.76569999999992"/>
    <s v="Rustic Hideaway"/>
  </r>
  <r>
    <s v="P0210"/>
    <x v="3"/>
    <s v="P0210|Jul"/>
    <n v="1515.1910999999998"/>
    <n v="2392.0699999999997"/>
    <n v="-876.87889999999993"/>
    <s v="Rustic Hideaway"/>
  </r>
  <r>
    <s v="P0210"/>
    <x v="4"/>
    <s v="P0210|Aug"/>
    <n v="1710.8219999999999"/>
    <n v="2430.06"/>
    <n v="-719.23800000000006"/>
    <s v="Rustic Hideaway"/>
  </r>
  <r>
    <s v="P0210"/>
    <x v="5"/>
    <s v="P0210|Sep"/>
    <n v="1031.9856"/>
    <n v="1703.2"/>
    <n v="-671.21440000000007"/>
    <s v="Rustic Hideaway"/>
  </r>
  <r>
    <s v="P0210"/>
    <x v="6"/>
    <s v="P0210|Oct"/>
    <n v="967.8492"/>
    <n v="1634.77"/>
    <n v="-666.92079999999999"/>
    <s v="Rustic Hideaway"/>
  </r>
  <r>
    <s v="P0210"/>
    <x v="7"/>
    <s v="P0210|Nov"/>
    <n v="1014.2346000000001"/>
    <n v="1611.4800000000002"/>
    <n v="-597.24540000000013"/>
    <s v="Rustic Hideaway"/>
  </r>
  <r>
    <s v="P0210"/>
    <x v="8"/>
    <s v="P0210|Dec"/>
    <n v="3491.2208000000001"/>
    <n v="1927.87"/>
    <n v="1563.3508000000002"/>
    <s v="Rustic Hideaway"/>
  </r>
  <r>
    <s v="P0210"/>
    <x v="9"/>
    <s v="P0210|Jan"/>
    <n v="3492.7340000000004"/>
    <n v="1902.93"/>
    <n v="1589.8040000000003"/>
    <s v="Rustic Hideaway"/>
  </r>
  <r>
    <s v="P0210"/>
    <x v="10"/>
    <s v="P0210|Feb"/>
    <n v="2627.5509000000002"/>
    <n v="1828.2"/>
    <n v="799.35090000000014"/>
    <s v="Rustic Hideaway"/>
  </r>
  <r>
    <s v="P0210"/>
    <x v="11"/>
    <s v="P0210|Mar"/>
    <n v="2003.4224999999999"/>
    <n v="1728.01"/>
    <n v="275.41249999999991"/>
    <s v="Rustic Hideaway"/>
  </r>
  <r>
    <s v="P0211"/>
    <x v="0"/>
    <s v="P0211|Apr"/>
    <n v="2581.3456000000001"/>
    <n v="3669.3900000000003"/>
    <n v="-1088.0444000000002"/>
    <s v="Juniper Cottage"/>
  </r>
  <r>
    <s v="P0211"/>
    <x v="1"/>
    <s v="P0211|May"/>
    <n v="2692.43"/>
    <n v="4315.8799999999992"/>
    <n v="-1623.4499999999994"/>
    <s v="Juniper Cottage"/>
  </r>
  <r>
    <s v="P0211"/>
    <x v="2"/>
    <s v="P0211|Jun"/>
    <n v="3195.5787"/>
    <n v="4548.5700000000006"/>
    <n v="-1352.9913000000006"/>
    <s v="Juniper Cottage"/>
  </r>
  <r>
    <s v="P0211"/>
    <x v="3"/>
    <s v="P0211|Jul"/>
    <n v="4603.3983999999991"/>
    <n v="6411.8600000000006"/>
    <n v="-1808.4616000000015"/>
    <s v="Juniper Cottage"/>
  </r>
  <r>
    <s v="P0211"/>
    <x v="4"/>
    <s v="P0211|Aug"/>
    <n v="4601.9045999999998"/>
    <n v="6189.0300000000007"/>
    <n v="-1587.1254000000008"/>
    <s v="Juniper Cottage"/>
  </r>
  <r>
    <s v="P0211"/>
    <x v="5"/>
    <s v="P0211|Sep"/>
    <n v="2691.2757000000001"/>
    <n v="4081.72"/>
    <n v="-1390.4442999999997"/>
    <s v="Juniper Cottage"/>
  </r>
  <r>
    <s v="P0211"/>
    <x v="6"/>
    <s v="P0211|Oct"/>
    <n v="2387.85"/>
    <n v="3940.11"/>
    <n v="-1552.2600000000002"/>
    <s v="Juniper Cottage"/>
  </r>
  <r>
    <s v="P0211"/>
    <x v="7"/>
    <s v="P0211|Nov"/>
    <n v="2958.2201999999997"/>
    <n v="3967.68"/>
    <n v="-1009.4598000000001"/>
    <s v="Juniper Cottage"/>
  </r>
  <r>
    <s v="P0211"/>
    <x v="8"/>
    <s v="P0211|Dec"/>
    <n v="9511.3380000000016"/>
    <n v="4615.8"/>
    <n v="4895.5380000000014"/>
    <s v="Juniper Cottage"/>
  </r>
  <r>
    <s v="P0211"/>
    <x v="9"/>
    <s v="P0211|Jan"/>
    <n v="9299.0535"/>
    <n v="4631.96"/>
    <n v="4667.0934999999999"/>
    <s v="Juniper Cottage"/>
  </r>
  <r>
    <s v="P0211"/>
    <x v="10"/>
    <s v="P0211|Feb"/>
    <n v="7863.8215999999993"/>
    <n v="4422.9900000000007"/>
    <n v="3440.8315999999986"/>
    <s v="Juniper Cottage"/>
  </r>
  <r>
    <s v="P0211"/>
    <x v="11"/>
    <s v="P0211|Mar"/>
    <n v="6419.8505000000005"/>
    <n v="4440.17"/>
    <n v="1979.6805000000004"/>
    <s v="Juniper Cottage"/>
  </r>
  <r>
    <s v="P0212"/>
    <x v="0"/>
    <s v="P0212|Apr"/>
    <n v="1919.0489999999998"/>
    <n v="3667.6800000000003"/>
    <n v="-1748.6310000000005"/>
    <s v="Meadow Hideaway"/>
  </r>
  <r>
    <s v="P0212"/>
    <x v="1"/>
    <s v="P0212|May"/>
    <n v="2369.4587999999999"/>
    <n v="4302.9699999999993"/>
    <n v="-1933.5111999999995"/>
    <s v="Meadow Hideaway"/>
  </r>
  <r>
    <s v="P0212"/>
    <x v="2"/>
    <s v="P0212|Jun"/>
    <n v="2968.5695999999998"/>
    <n v="4535.29"/>
    <n v="-1566.7204000000002"/>
    <s v="Meadow Hideaway"/>
  </r>
  <r>
    <s v="P0212"/>
    <x v="3"/>
    <s v="P0212|Jul"/>
    <n v="4467.9960999999994"/>
    <n v="6405.34"/>
    <n v="-1937.3439000000008"/>
    <s v="Meadow Hideaway"/>
  </r>
  <r>
    <s v="P0212"/>
    <x v="4"/>
    <s v="P0212|Aug"/>
    <n v="4767.0762000000004"/>
    <n v="6205.8899999999994"/>
    <n v="-1438.813799999999"/>
    <s v="Meadow Hideaway"/>
  </r>
  <r>
    <s v="P0212"/>
    <x v="5"/>
    <s v="P0212|Sep"/>
    <n v="2786.7431000000001"/>
    <n v="4062.6700000000005"/>
    <n v="-1275.9269000000004"/>
    <s v="Meadow Hideaway"/>
  </r>
  <r>
    <s v="P0212"/>
    <x v="6"/>
    <s v="P0212|Oct"/>
    <n v="2592.6849000000002"/>
    <n v="3904.2500000000005"/>
    <n v="-1311.5651000000003"/>
    <s v="Meadow Hideaway"/>
  </r>
  <r>
    <s v="P0212"/>
    <x v="7"/>
    <s v="P0212|Nov"/>
    <n v="2482.4832000000001"/>
    <n v="3776.07"/>
    <n v="-1293.5868"/>
    <s v="Meadow Hideaway"/>
  </r>
  <r>
    <s v="P0212"/>
    <x v="8"/>
    <s v="P0212|Dec"/>
    <n v="9891.5779999999995"/>
    <n v="4616.16"/>
    <n v="5275.4179999999997"/>
    <s v="Meadow Hideaway"/>
  </r>
  <r>
    <s v="P0212"/>
    <x v="9"/>
    <s v="P0212|Jan"/>
    <n v="8427.7407999999996"/>
    <n v="4446.7300000000005"/>
    <n v="3981.0107999999991"/>
    <s v="Meadow Hideaway"/>
  </r>
  <r>
    <s v="P0212"/>
    <x v="10"/>
    <s v="P0212|Feb"/>
    <n v="7515.2812000000004"/>
    <n v="4432.63"/>
    <n v="3082.6512000000002"/>
    <s v="Meadow Hideaway"/>
  </r>
  <r>
    <s v="P0212"/>
    <x v="11"/>
    <s v="P0212|Mar"/>
    <n v="5461.393"/>
    <n v="4208.33"/>
    <n v="1253.0630000000001"/>
    <s v="Meadow Hideaway"/>
  </r>
  <r>
    <s v="P0213"/>
    <x v="0"/>
    <s v="P0213|Apr"/>
    <n v="1078.1824999999999"/>
    <n v="1983.4199999999998"/>
    <n v="-905.23749999999995"/>
    <s v="Frost Landing"/>
  </r>
  <r>
    <s v="P0213"/>
    <x v="1"/>
    <s v="P0213|May"/>
    <n v="1120.8140000000001"/>
    <n v="2312.34"/>
    <n v="-1191.5260000000001"/>
    <s v="Frost Landing"/>
  </r>
  <r>
    <s v="P0213"/>
    <x v="2"/>
    <s v="P0213|Jun"/>
    <n v="1523.8296"/>
    <n v="2396.14"/>
    <n v="-872.31039999999985"/>
    <s v="Frost Landing"/>
  </r>
  <r>
    <s v="P0213"/>
    <x v="3"/>
    <s v="P0213|Jul"/>
    <n v="1685.8584000000001"/>
    <n v="3242.71"/>
    <n v="-1556.8516"/>
    <s v="Frost Landing"/>
  </r>
  <r>
    <s v="P0213"/>
    <x v="4"/>
    <s v="P0213|Aug"/>
    <n v="1805.2847999999999"/>
    <n v="3140.29"/>
    <n v="-1335.0052000000001"/>
    <s v="Frost Landing"/>
  </r>
  <r>
    <s v="P0213"/>
    <x v="5"/>
    <s v="P0213|Sep"/>
    <n v="1089.8225"/>
    <n v="2443.6"/>
    <n v="-1353.7774999999999"/>
    <s v="Frost Landing"/>
  </r>
  <r>
    <s v="P0213"/>
    <x v="6"/>
    <s v="P0213|Oct"/>
    <n v="1133.327"/>
    <n v="2142.9699999999998"/>
    <n v="-1009.6429999999998"/>
    <s v="Frost Landing"/>
  </r>
  <r>
    <s v="P0213"/>
    <x v="7"/>
    <s v="P0213|Nov"/>
    <n v="1230.7344000000001"/>
    <n v="2048.4699999999998"/>
    <n v="-817.73559999999975"/>
    <s v="Frost Landing"/>
  </r>
  <r>
    <s v="P0213"/>
    <x v="8"/>
    <s v="P0213|Dec"/>
    <n v="4592.3930999999993"/>
    <n v="2428.3000000000002"/>
    <n v="2164.0930999999991"/>
    <s v="Frost Landing"/>
  </r>
  <r>
    <s v="P0213"/>
    <x v="9"/>
    <s v="P0213|Jan"/>
    <n v="3748.6102999999998"/>
    <n v="2319.2400000000002"/>
    <n v="1429.3702999999996"/>
    <s v="Frost Landing"/>
  </r>
  <r>
    <s v="P0213"/>
    <x v="10"/>
    <s v="P0213|Feb"/>
    <n v="3524.5402999999997"/>
    <n v="2306.1600000000003"/>
    <n v="1218.3802999999994"/>
    <s v="Frost Landing"/>
  </r>
  <r>
    <s v="P0213"/>
    <x v="11"/>
    <s v="P0213|Mar"/>
    <n v="3222.2591999999995"/>
    <n v="2312.54"/>
    <n v="909.71919999999955"/>
    <s v="Frost Landing"/>
  </r>
  <r>
    <s v="P0214"/>
    <x v="0"/>
    <s v="P0214|Apr"/>
    <n v="1051.0225"/>
    <n v="1993.1299999999999"/>
    <n v="-942.10749999999985"/>
    <s v="Evergreen Hollow"/>
  </r>
  <r>
    <s v="P0214"/>
    <x v="1"/>
    <s v="P0214|May"/>
    <n v="1351.5575999999999"/>
    <n v="2303.2799999999997"/>
    <n v="-951.72239999999988"/>
    <s v="Evergreen Hollow"/>
  </r>
  <r>
    <s v="P0214"/>
    <x v="2"/>
    <s v="P0214|Jun"/>
    <n v="1479.0155999999999"/>
    <n v="2424.14"/>
    <n v="-945.12439999999992"/>
    <s v="Evergreen Hollow"/>
  </r>
  <r>
    <s v="P0214"/>
    <x v="3"/>
    <s v="P0214|Jul"/>
    <n v="1987.4216999999999"/>
    <n v="3264.2200000000003"/>
    <n v="-1276.7983000000004"/>
    <s v="Evergreen Hollow"/>
  </r>
  <r>
    <s v="P0214"/>
    <x v="4"/>
    <s v="P0214|Aug"/>
    <n v="1981.9218000000001"/>
    <n v="3133.16"/>
    <n v="-1151.2381999999998"/>
    <s v="Evergreen Hollow"/>
  </r>
  <r>
    <s v="P0214"/>
    <x v="5"/>
    <s v="P0214|Sep"/>
    <n v="1552.6871000000001"/>
    <n v="2197"/>
    <n v="-644.3128999999999"/>
    <s v="Evergreen Hollow"/>
  </r>
  <r>
    <s v="P0214"/>
    <x v="6"/>
    <s v="P0214|Oct"/>
    <n v="1291.4369999999999"/>
    <n v="2118.31"/>
    <n v="-826.87300000000005"/>
    <s v="Evergreen Hollow"/>
  </r>
  <r>
    <s v="P0214"/>
    <x v="7"/>
    <s v="P0214|Nov"/>
    <n v="1294.6380000000001"/>
    <n v="2053.08"/>
    <n v="-758.44199999999978"/>
    <s v="Evergreen Hollow"/>
  </r>
  <r>
    <s v="P0214"/>
    <x v="8"/>
    <s v="P0214|Dec"/>
    <n v="4687.0942000000005"/>
    <n v="2548.71"/>
    <n v="2138.3842000000004"/>
    <s v="Evergreen Hollow"/>
  </r>
  <r>
    <s v="P0214"/>
    <x v="9"/>
    <s v="P0214|Jan"/>
    <n v="4439.1816000000008"/>
    <n v="2434.0100000000002"/>
    <n v="2005.1716000000006"/>
    <s v="Evergreen Hollow"/>
  </r>
  <r>
    <s v="P0214"/>
    <x v="10"/>
    <s v="P0214|Feb"/>
    <n v="3295.9210000000003"/>
    <n v="2323.5700000000002"/>
    <n v="972.35100000000011"/>
    <s v="Evergreen Hollow"/>
  </r>
  <r>
    <s v="P0214"/>
    <x v="11"/>
    <s v="P0214|Mar"/>
    <n v="2703.154"/>
    <n v="2309.3900000000003"/>
    <n v="393.76399999999967"/>
    <s v="Evergreen Hollow"/>
  </r>
  <r>
    <s v="P0215"/>
    <x v="0"/>
    <s v="P0215|Apr"/>
    <n v="791.14779999999996"/>
    <n v="1149.6799999999998"/>
    <n v="-358.53219999999988"/>
    <s v="Silver House"/>
  </r>
  <r>
    <s v="P0215"/>
    <x v="1"/>
    <s v="P0215|May"/>
    <n v="801.85659999999996"/>
    <n v="1259.5100000000002"/>
    <n v="-457.65340000000026"/>
    <s v="Silver House"/>
  </r>
  <r>
    <s v="P0215"/>
    <x v="2"/>
    <s v="P0215|Jun"/>
    <n v="1145.2366"/>
    <n v="1294.27"/>
    <n v="-149.03340000000003"/>
    <s v="Silver House"/>
  </r>
  <r>
    <s v="P0215"/>
    <x v="3"/>
    <s v="P0215|Jul"/>
    <n v="1693.5466999999999"/>
    <n v="1642.7599999999998"/>
    <n v="50.78670000000011"/>
    <s v="Silver House"/>
  </r>
  <r>
    <s v="P0215"/>
    <x v="4"/>
    <s v="P0215|Aug"/>
    <n v="1173.6090999999999"/>
    <n v="1531.36"/>
    <n v="-357.7509"/>
    <s v="Silver House"/>
  </r>
  <r>
    <s v="P0215"/>
    <x v="5"/>
    <s v="P0215|Sep"/>
    <n v="830.08360000000005"/>
    <n v="1333.3500000000004"/>
    <n v="-503.26640000000032"/>
    <s v="Silver House"/>
  </r>
  <r>
    <s v="P0215"/>
    <x v="6"/>
    <s v="P0215|Oct"/>
    <n v="842.53840000000002"/>
    <n v="1192.04"/>
    <n v="-349.50159999999994"/>
    <s v="Silver House"/>
  </r>
  <r>
    <s v="P0215"/>
    <x v="7"/>
    <s v="P0215|Nov"/>
    <n v="879.4953999999999"/>
    <n v="1210.8100000000002"/>
    <n v="-331.31460000000027"/>
    <s v="Silver House"/>
  </r>
  <r>
    <s v="P0215"/>
    <x v="8"/>
    <s v="P0215|Dec"/>
    <n v="2934.8114999999998"/>
    <n v="1505.0300000000002"/>
    <n v="1429.7814999999996"/>
    <s v="Silver House"/>
  </r>
  <r>
    <s v="P0215"/>
    <x v="9"/>
    <s v="P0215|Jan"/>
    <n v="3287.5035000000003"/>
    <n v="1510.6200000000003"/>
    <n v="1776.8834999999999"/>
    <s v="Silver House"/>
  </r>
  <r>
    <s v="P0215"/>
    <x v="10"/>
    <s v="P0215|Feb"/>
    <n v="2384.4256"/>
    <n v="1441.2400000000002"/>
    <n v="943.18559999999979"/>
    <s v="Silver House"/>
  </r>
  <r>
    <s v="P0215"/>
    <x v="11"/>
    <s v="P0215|Mar"/>
    <n v="2026.7011000000002"/>
    <n v="1366.96"/>
    <n v="659.74110000000019"/>
    <s v="Silver House"/>
  </r>
  <r>
    <s v="P0216"/>
    <x v="0"/>
    <s v="P0216|Apr"/>
    <n v="1865.5050000000001"/>
    <n v="3680.87"/>
    <n v="-1815.3649999999998"/>
    <s v="Cedar Haven"/>
  </r>
  <r>
    <s v="P0216"/>
    <x v="1"/>
    <s v="P0216|May"/>
    <n v="2390.1392000000001"/>
    <n v="4311.4400000000005"/>
    <n v="-1921.3008000000004"/>
    <s v="Cedar Haven"/>
  </r>
  <r>
    <s v="P0216"/>
    <x v="2"/>
    <s v="P0216|Jun"/>
    <n v="2614.9560999999999"/>
    <n v="4530.8600000000006"/>
    <n v="-1915.9039000000007"/>
    <s v="Cedar Haven"/>
  </r>
  <r>
    <s v="P0216"/>
    <x v="3"/>
    <s v="P0216|Jul"/>
    <n v="3016.0607999999997"/>
    <n v="6244.58"/>
    <n v="-3228.5192000000002"/>
    <s v="Cedar Haven"/>
  </r>
  <r>
    <s v="P0216"/>
    <x v="4"/>
    <s v="P0216|Aug"/>
    <n v="3357.0837000000001"/>
    <n v="6019.23"/>
    <n v="-2662.1462999999994"/>
    <s v="Cedar Haven"/>
  </r>
  <r>
    <s v="P0216"/>
    <x v="5"/>
    <s v="P0216|Sep"/>
    <n v="2585.0122000000001"/>
    <n v="4072.1"/>
    <n v="-1487.0877999999998"/>
    <s v="Cedar Haven"/>
  </r>
  <r>
    <s v="P0216"/>
    <x v="6"/>
    <s v="P0216|Oct"/>
    <n v="2286.9893999999999"/>
    <n v="4170.2299999999996"/>
    <n v="-1883.2405999999996"/>
    <s v="Cedar Haven"/>
  </r>
  <r>
    <s v="P0216"/>
    <x v="7"/>
    <s v="P0216|Nov"/>
    <n v="2449.9494"/>
    <n v="3778.7000000000003"/>
    <n v="-1328.7506000000003"/>
    <s v="Cedar Haven"/>
  </r>
  <r>
    <s v="P0216"/>
    <x v="8"/>
    <s v="P0216|Dec"/>
    <n v="7165.0433000000003"/>
    <n v="4388.51"/>
    <n v="2776.5333000000001"/>
    <s v="Cedar Haven"/>
  </r>
  <r>
    <s v="P0216"/>
    <x v="9"/>
    <s v="P0216|Jan"/>
    <n v="7786.1440000000002"/>
    <n v="4552.21"/>
    <n v="3233.9340000000002"/>
    <s v="Cedar Haven"/>
  </r>
  <r>
    <s v="P0216"/>
    <x v="10"/>
    <s v="P0216|Feb"/>
    <n v="6353.5408000000007"/>
    <n v="4220.8900000000003"/>
    <n v="2132.6508000000003"/>
    <s v="Cedar Haven"/>
  </r>
  <r>
    <s v="P0216"/>
    <x v="11"/>
    <s v="P0216|Mar"/>
    <n v="5189.8900000000003"/>
    <n v="4321.54"/>
    <n v="868.35000000000036"/>
    <s v="Cedar Haven"/>
  </r>
  <r>
    <s v="P0217"/>
    <x v="0"/>
    <s v="P0217|Apr"/>
    <n v="1398.7431999999999"/>
    <n v="2498.8500000000004"/>
    <n v="-1100.1068000000005"/>
    <s v="Rustic Retreat"/>
  </r>
  <r>
    <s v="P0217"/>
    <x v="1"/>
    <s v="P0217|May"/>
    <n v="1600.0084999999999"/>
    <n v="2929.3100000000004"/>
    <n v="-1329.3015000000005"/>
    <s v="Rustic Retreat"/>
  </r>
  <r>
    <s v="P0217"/>
    <x v="2"/>
    <s v="P0217|Jun"/>
    <n v="2037.5463999999999"/>
    <n v="3053.42"/>
    <n v="-1015.8736000000001"/>
    <s v="Rustic Retreat"/>
  </r>
  <r>
    <s v="P0217"/>
    <x v="3"/>
    <s v="P0217|Jul"/>
    <n v="2738.9549999999999"/>
    <n v="4313.63"/>
    <n v="-1574.6750000000002"/>
    <s v="Rustic Retreat"/>
  </r>
  <r>
    <s v="P0217"/>
    <x v="4"/>
    <s v="P0217|Aug"/>
    <n v="2744.9690000000001"/>
    <n v="4165.8"/>
    <n v="-1420.8310000000001"/>
    <s v="Rustic Retreat"/>
  </r>
  <r>
    <s v="P0217"/>
    <x v="5"/>
    <s v="P0217|Sep"/>
    <n v="1689.2291"/>
    <n v="2744.27"/>
    <n v="-1055.0409"/>
    <s v="Rustic Retreat"/>
  </r>
  <r>
    <s v="P0217"/>
    <x v="6"/>
    <s v="P0217|Oct"/>
    <n v="1481.038"/>
    <n v="2670.2200000000003"/>
    <n v="-1189.1820000000002"/>
    <s v="Rustic Retreat"/>
  </r>
  <r>
    <s v="P0217"/>
    <x v="7"/>
    <s v="P0217|Nov"/>
    <n v="1482.3766000000001"/>
    <n v="2579.63"/>
    <n v="-1097.2534000000001"/>
    <s v="Rustic Retreat"/>
  </r>
  <r>
    <s v="P0217"/>
    <x v="8"/>
    <s v="P0217|Dec"/>
    <n v="5559.4869999999992"/>
    <n v="3161.6600000000003"/>
    <n v="2397.8269999999989"/>
    <s v="Rustic Retreat"/>
  </r>
  <r>
    <s v="P0217"/>
    <x v="9"/>
    <s v="P0217|Jan"/>
    <n v="5041.5344999999998"/>
    <n v="3033.15"/>
    <n v="2008.3844999999997"/>
    <s v="Rustic Retreat"/>
  </r>
  <r>
    <s v="P0217"/>
    <x v="10"/>
    <s v="P0217|Feb"/>
    <n v="4131.3527999999997"/>
    <n v="2901.2400000000002"/>
    <n v="1230.1127999999994"/>
    <s v="Rustic Retreat"/>
  </r>
  <r>
    <s v="P0217"/>
    <x v="11"/>
    <s v="P0217|Mar"/>
    <n v="3275.2986999999998"/>
    <n v="2886.6800000000003"/>
    <n v="388.61869999999954"/>
    <s v="Rustic Retreat"/>
  </r>
  <r>
    <s v="P0218"/>
    <x v="0"/>
    <s v="P0218|Apr"/>
    <n v="993.88949999999988"/>
    <n v="2008.9099999999999"/>
    <n v="-1015.0205"/>
    <s v="Whispering Cabin"/>
  </r>
  <r>
    <s v="P0218"/>
    <x v="1"/>
    <s v="P0218|May"/>
    <n v="1342.6724000000002"/>
    <n v="2319.84"/>
    <n v="-977.16759999999999"/>
    <s v="Whispering Cabin"/>
  </r>
  <r>
    <s v="P0218"/>
    <x v="2"/>
    <s v="P0218|Jun"/>
    <n v="1653.4215999999999"/>
    <n v="2429.83"/>
    <n v="-776.40840000000003"/>
    <s v="Whispering Cabin"/>
  </r>
  <r>
    <s v="P0218"/>
    <x v="3"/>
    <s v="P0218|Jul"/>
    <n v="2540.8932"/>
    <n v="3372.3900000000003"/>
    <n v="-831.49680000000035"/>
    <s v="Whispering Cabin"/>
  </r>
  <r>
    <s v="P0218"/>
    <x v="4"/>
    <s v="P0218|Aug"/>
    <n v="2176.018"/>
    <n v="3244.63"/>
    <n v="-1068.6120000000001"/>
    <s v="Whispering Cabin"/>
  </r>
  <r>
    <s v="P0218"/>
    <x v="5"/>
    <s v="P0218|Sep"/>
    <n v="1492.1203"/>
    <n v="2180.15"/>
    <n v="-688.02970000000005"/>
    <s v="Whispering Cabin"/>
  </r>
  <r>
    <s v="P0218"/>
    <x v="6"/>
    <s v="P0218|Oct"/>
    <n v="1201.9835999999998"/>
    <n v="2100.5700000000002"/>
    <n v="-898.58640000000037"/>
    <s v="Whispering Cabin"/>
  </r>
  <r>
    <s v="P0218"/>
    <x v="7"/>
    <s v="P0218|Nov"/>
    <n v="1440.1767999999997"/>
    <n v="2049.94"/>
    <n v="-609.76320000000032"/>
    <s v="Whispering Cabin"/>
  </r>
  <r>
    <s v="P0218"/>
    <x v="8"/>
    <s v="P0218|Dec"/>
    <n v="5437.8540000000003"/>
    <n v="2532.2700000000004"/>
    <n v="2905.5839999999998"/>
    <s v="Whispering Cabin"/>
  </r>
  <r>
    <s v="P0218"/>
    <x v="9"/>
    <s v="P0218|Jan"/>
    <n v="5303.5574999999999"/>
    <n v="2642.4900000000002"/>
    <n v="2661.0674999999997"/>
    <s v="Whispering Cabin"/>
  </r>
  <r>
    <s v="P0218"/>
    <x v="10"/>
    <s v="P0218|Feb"/>
    <n v="3936.4208999999996"/>
    <n v="2422.0100000000002"/>
    <n v="1514.4108999999994"/>
    <s v="Whispering Cabin"/>
  </r>
  <r>
    <s v="P0218"/>
    <x v="11"/>
    <s v="P0218|Mar"/>
    <n v="3247.5179999999996"/>
    <n v="2293.77"/>
    <n v="953.74799999999959"/>
    <s v="Whispering Cabin"/>
  </r>
  <r>
    <s v="P0219"/>
    <x v="0"/>
    <s v="P0219|Apr"/>
    <n v="1364.9289999999999"/>
    <n v="2497"/>
    <n v="-1132.0710000000001"/>
    <s v="Copper Cottage"/>
  </r>
  <r>
    <s v="P0219"/>
    <x v="1"/>
    <s v="P0219|May"/>
    <n v="1843.43"/>
    <n v="2934.5200000000004"/>
    <n v="-1091.0900000000004"/>
    <s v="Copper Cottage"/>
  </r>
  <r>
    <s v="P0219"/>
    <x v="2"/>
    <s v="P0219|Jun"/>
    <n v="2065.0167999999999"/>
    <n v="3053.4600000000005"/>
    <n v="-988.44320000000062"/>
    <s v="Copper Cottage"/>
  </r>
  <r>
    <s v="P0219"/>
    <x v="3"/>
    <s v="P0219|Jul"/>
    <n v="3243.4132"/>
    <n v="4330.6900000000005"/>
    <n v="-1087.2768000000005"/>
    <s v="Copper Cottage"/>
  </r>
  <r>
    <s v="P0219"/>
    <x v="4"/>
    <s v="P0219|Aug"/>
    <n v="3048.1909999999998"/>
    <n v="4189.32"/>
    <n v="-1141.1289999999999"/>
    <s v="Copper Cottage"/>
  </r>
  <r>
    <s v="P0219"/>
    <x v="5"/>
    <s v="P0219|Sep"/>
    <n v="1711.6264000000001"/>
    <n v="2740.9"/>
    <n v="-1029.2736"/>
    <s v="Copper Cottage"/>
  </r>
  <r>
    <s v="P0219"/>
    <x v="6"/>
    <s v="P0219|Oct"/>
    <n v="1779.7785999999999"/>
    <n v="2663.36"/>
    <n v="-883.58140000000026"/>
    <s v="Copper Cottage"/>
  </r>
  <r>
    <s v="P0219"/>
    <x v="7"/>
    <s v="P0219|Nov"/>
    <n v="1939.0332000000001"/>
    <n v="2570.63"/>
    <n v="-631.59680000000003"/>
    <s v="Copper Cottage"/>
  </r>
  <r>
    <s v="P0219"/>
    <x v="8"/>
    <s v="P0219|Dec"/>
    <n v="6993.3992000000007"/>
    <n v="3139.4100000000003"/>
    <n v="3853.9892000000004"/>
    <s v="Copper Cottage"/>
  </r>
  <r>
    <s v="P0219"/>
    <x v="9"/>
    <s v="P0219|Jan"/>
    <n v="5482.4092000000001"/>
    <n v="3017.5200000000004"/>
    <n v="2464.8891999999996"/>
    <s v="Copper Cottage"/>
  </r>
  <r>
    <s v="P0219"/>
    <x v="10"/>
    <s v="P0219|Feb"/>
    <n v="4374.3976000000002"/>
    <n v="3044.44"/>
    <n v="1329.9576000000002"/>
    <s v="Copper Cottage"/>
  </r>
  <r>
    <s v="P0219"/>
    <x v="11"/>
    <s v="P0219|Mar"/>
    <n v="3703.835"/>
    <n v="2887.3100000000004"/>
    <n v="816.52499999999964"/>
    <s v="Copper Cottage"/>
  </r>
  <r>
    <s v="P0220"/>
    <x v="0"/>
    <s v="P0220|Apr"/>
    <n v="924.08280000000002"/>
    <n v="1546.53"/>
    <n v="-622.44719999999995"/>
    <s v="Alpine Point"/>
  </r>
  <r>
    <s v="P0220"/>
    <x v="1"/>
    <s v="P0220|May"/>
    <n v="1289.2296000000001"/>
    <n v="1774.5800000000002"/>
    <n v="-485.35040000000004"/>
    <s v="Alpine Point"/>
  </r>
  <r>
    <s v="P0220"/>
    <x v="2"/>
    <s v="P0220|Jun"/>
    <n v="1473.7235999999998"/>
    <n v="1845.6200000000001"/>
    <n v="-371.89640000000031"/>
    <s v="Alpine Point"/>
  </r>
  <r>
    <s v="P0220"/>
    <x v="3"/>
    <s v="P0220|Jul"/>
    <n v="1940.9059999999999"/>
    <n v="2711.11"/>
    <n v="-770.20400000000018"/>
    <s v="Alpine Point"/>
  </r>
  <r>
    <s v="P0220"/>
    <x v="4"/>
    <s v="P0220|Aug"/>
    <n v="2119.4830000000002"/>
    <n v="2411.0100000000002"/>
    <n v="-291.52700000000004"/>
    <s v="Alpine Point"/>
  </r>
  <r>
    <s v="P0220"/>
    <x v="5"/>
    <s v="P0220|Sep"/>
    <n v="1128.5393999999999"/>
    <n v="1665.62"/>
    <n v="-537.0806"/>
    <s v="Alpine Point"/>
  </r>
  <r>
    <s v="P0220"/>
    <x v="6"/>
    <s v="P0220|Oct"/>
    <n v="1010.6844"/>
    <n v="1657.3400000000001"/>
    <n v="-646.65560000000016"/>
    <s v="Alpine Point"/>
  </r>
  <r>
    <s v="P0220"/>
    <x v="7"/>
    <s v="P0220|Nov"/>
    <n v="1018.5414000000001"/>
    <n v="1613.5700000000002"/>
    <n v="-595.0286000000001"/>
    <s v="Alpine Point"/>
  </r>
  <r>
    <s v="P0220"/>
    <x v="8"/>
    <s v="P0220|Dec"/>
    <n v="4688.8034999999991"/>
    <n v="1986.3999999999999"/>
    <n v="2702.4034999999994"/>
    <s v="Alpine Point"/>
  </r>
  <r>
    <s v="P0220"/>
    <x v="9"/>
    <s v="P0220|Jan"/>
    <n v="3860.558"/>
    <n v="1912.4199999999998"/>
    <n v="1948.1380000000001"/>
    <s v="Alpine Point"/>
  </r>
  <r>
    <s v="P0220"/>
    <x v="10"/>
    <s v="P0220|Feb"/>
    <n v="3305.3494000000001"/>
    <n v="1899.2"/>
    <n v="1406.1494"/>
    <s v="Alpine Point"/>
  </r>
  <r>
    <s v="P0220"/>
    <x v="11"/>
    <s v="P0220|Mar"/>
    <n v="2508.7937999999999"/>
    <n v="1812.11"/>
    <n v="696.68380000000002"/>
    <s v="Alpine Point"/>
  </r>
  <r>
    <s v="P0221"/>
    <x v="0"/>
    <s v="P0221|Apr"/>
    <n v="758.17400000000009"/>
    <n v="1546.05"/>
    <n v="-787.87599999999986"/>
    <s v="Juniper Nest"/>
  </r>
  <r>
    <s v="P0221"/>
    <x v="1"/>
    <s v="P0221|May"/>
    <n v="975.06599999999992"/>
    <n v="1784.07"/>
    <n v="-809.00400000000002"/>
    <s v="Juniper Nest"/>
  </r>
  <r>
    <s v="P0221"/>
    <x v="2"/>
    <s v="P0221|Jun"/>
    <n v="1293.1872000000001"/>
    <n v="1846.71"/>
    <n v="-553.52279999999996"/>
    <s v="Juniper Nest"/>
  </r>
  <r>
    <s v="P0221"/>
    <x v="3"/>
    <s v="P0221|Jul"/>
    <n v="1698.309"/>
    <n v="2475.21"/>
    <n v="-776.90100000000007"/>
    <s v="Juniper Nest"/>
  </r>
  <r>
    <s v="P0221"/>
    <x v="4"/>
    <s v="P0221|Aug"/>
    <n v="1680.0730000000001"/>
    <n v="2411.6799999999998"/>
    <n v="-731.60699999999974"/>
    <s v="Juniper Nest"/>
  </r>
  <r>
    <s v="P0221"/>
    <x v="5"/>
    <s v="P0221|Sep"/>
    <n v="1028.7846"/>
    <n v="1690.75"/>
    <n v="-661.96540000000005"/>
    <s v="Juniper Nest"/>
  </r>
  <r>
    <s v="P0221"/>
    <x v="6"/>
    <s v="P0221|Oct"/>
    <n v="948.06119999999999"/>
    <n v="1625.27"/>
    <n v="-677.2088"/>
    <s v="Juniper Nest"/>
  </r>
  <r>
    <s v="P0221"/>
    <x v="7"/>
    <s v="P0221|Nov"/>
    <n v="989.2668000000001"/>
    <n v="1596.47"/>
    <n v="-607.20319999999992"/>
    <s v="Juniper Nest"/>
  </r>
  <r>
    <s v="P0221"/>
    <x v="8"/>
    <s v="P0221|Dec"/>
    <n v="3583.3430000000003"/>
    <n v="2000.7299999999998"/>
    <n v="1582.6130000000005"/>
    <s v="Juniper Nest"/>
  </r>
  <r>
    <s v="P0221"/>
    <x v="9"/>
    <s v="P0221|Jan"/>
    <n v="2993.9987999999998"/>
    <n v="1908.12"/>
    <n v="1085.8788"/>
    <s v="Juniper Nest"/>
  </r>
  <r>
    <s v="P0221"/>
    <x v="10"/>
    <s v="P0221|Feb"/>
    <n v="2477.2105999999999"/>
    <n v="1826.49"/>
    <n v="650.72059999999988"/>
    <s v="Juniper Nest"/>
  </r>
  <r>
    <s v="P0221"/>
    <x v="11"/>
    <s v="P0221|Mar"/>
    <n v="2095.6320000000001"/>
    <n v="1808.34"/>
    <n v="287.29200000000014"/>
    <s v="Juniper Nest"/>
  </r>
  <r>
    <s v="P0222"/>
    <x v="0"/>
    <s v="P0222|Apr"/>
    <n v="712.68099999999993"/>
    <n v="1555.25"/>
    <n v="-842.56900000000007"/>
    <s v="Juniper Chalet"/>
  </r>
  <r>
    <s v="P0222"/>
    <x v="1"/>
    <s v="P0222|May"/>
    <n v="874.2636"/>
    <n v="1789.23"/>
    <n v="-914.96640000000002"/>
    <s v="Juniper Chalet"/>
  </r>
  <r>
    <s v="P0222"/>
    <x v="2"/>
    <s v="P0222|Jun"/>
    <n v="884.09939999999995"/>
    <n v="1817.7900000000002"/>
    <n v="-933.69060000000025"/>
    <s v="Juniper Chalet"/>
  </r>
  <r>
    <s v="P0222"/>
    <x v="3"/>
    <s v="P0222|Jul"/>
    <n v="1389.741"/>
    <n v="2391.5"/>
    <n v="-1001.759"/>
    <s v="Juniper Chalet"/>
  </r>
  <r>
    <s v="P0222"/>
    <x v="4"/>
    <s v="P0222|Aug"/>
    <n v="1320.0756000000001"/>
    <n v="2317.41"/>
    <n v="-997.33439999999973"/>
    <s v="Juniper Chalet"/>
  </r>
  <r>
    <s v="P0222"/>
    <x v="5"/>
    <s v="P0222|Sep"/>
    <n v="879.96720000000005"/>
    <n v="1674.86"/>
    <n v="-794.89279999999985"/>
    <s v="Juniper Chalet"/>
  </r>
  <r>
    <s v="P0222"/>
    <x v="6"/>
    <s v="P0222|Oct"/>
    <n v="745.22450000000003"/>
    <n v="1644.8000000000002"/>
    <n v="-899.57550000000015"/>
    <s v="Juniper Chalet"/>
  </r>
  <r>
    <s v="P0222"/>
    <x v="7"/>
    <s v="P0222|Nov"/>
    <n v="929.43719999999996"/>
    <n v="1614.71"/>
    <n v="-685.27280000000007"/>
    <s v="Juniper Chalet"/>
  </r>
  <r>
    <s v="P0222"/>
    <x v="8"/>
    <s v="P0222|Dec"/>
    <n v="3324.7687999999998"/>
    <n v="1911.07"/>
    <n v="1413.6987999999999"/>
    <s v="Juniper Chalet"/>
  </r>
  <r>
    <s v="P0222"/>
    <x v="9"/>
    <s v="P0222|Jan"/>
    <n v="2651.3172"/>
    <n v="1930.2099999999998"/>
    <n v="721.10720000000015"/>
    <s v="Juniper Chalet"/>
  </r>
  <r>
    <s v="P0222"/>
    <x v="10"/>
    <s v="P0222|Feb"/>
    <n v="2162.3679999999999"/>
    <n v="1799.3799999999999"/>
    <n v="362.98800000000006"/>
    <s v="Juniper Chalet"/>
  </r>
  <r>
    <s v="P0222"/>
    <x v="11"/>
    <s v="P0222|Mar"/>
    <n v="1946.4460000000001"/>
    <n v="1813.12"/>
    <n v="133.32600000000025"/>
    <s v="Juniper Chalet"/>
  </r>
  <r>
    <s v="P0223"/>
    <x v="0"/>
    <s v="P0223|Apr"/>
    <n v="1232.9460000000001"/>
    <n v="2180.02"/>
    <n v="-947.07399999999984"/>
    <s v="Snowline Perch"/>
  </r>
  <r>
    <s v="P0223"/>
    <x v="1"/>
    <s v="P0223|May"/>
    <n v="1372.2088999999999"/>
    <n v="2310.17"/>
    <n v="-937.96110000000022"/>
    <s v="Snowline Perch"/>
  </r>
  <r>
    <s v="P0223"/>
    <x v="2"/>
    <s v="P0223|Jun"/>
    <n v="1519.5616"/>
    <n v="2424"/>
    <n v="-904.4384"/>
    <s v="Snowline Perch"/>
  </r>
  <r>
    <s v="P0223"/>
    <x v="3"/>
    <s v="P0223|Jul"/>
    <n v="2209.58"/>
    <n v="3357.2200000000003"/>
    <n v="-1147.6400000000003"/>
    <s v="Snowline Perch"/>
  </r>
  <r>
    <s v="P0223"/>
    <x v="4"/>
    <s v="P0223|Aug"/>
    <n v="2304.931"/>
    <n v="3266.6400000000003"/>
    <n v="-961.70900000000029"/>
    <s v="Snowline Perch"/>
  </r>
  <r>
    <s v="P0223"/>
    <x v="5"/>
    <s v="P0223|Sep"/>
    <n v="1287.1884"/>
    <n v="2191.02"/>
    <n v="-903.83159999999998"/>
    <s v="Snowline Perch"/>
  </r>
  <r>
    <s v="P0223"/>
    <x v="6"/>
    <s v="P0223|Oct"/>
    <n v="1169.3915999999999"/>
    <n v="2099.39"/>
    <n v="-929.99839999999995"/>
    <s v="Snowline Perch"/>
  </r>
  <r>
    <s v="P0223"/>
    <x v="7"/>
    <s v="P0223|Nov"/>
    <n v="1400.1837"/>
    <n v="2145.9299999999998"/>
    <n v="-745.74629999999979"/>
    <s v="Snowline Perch"/>
  </r>
  <r>
    <s v="P0223"/>
    <x v="8"/>
    <s v="P0223|Dec"/>
    <n v="5217.7124999999996"/>
    <n v="2534.4300000000003"/>
    <n v="2683.2824999999993"/>
    <s v="Snowline Perch"/>
  </r>
  <r>
    <s v="P0223"/>
    <x v="9"/>
    <s v="P0223|Jan"/>
    <n v="4045.4974000000002"/>
    <n v="2411.0300000000002"/>
    <n v="1634.4674"/>
    <s v="Snowline Perch"/>
  </r>
  <r>
    <s v="P0223"/>
    <x v="10"/>
    <s v="P0223|Feb"/>
    <n v="3840.0708000000004"/>
    <n v="2416.2600000000002"/>
    <n v="1423.8108000000002"/>
    <s v="Snowline Perch"/>
  </r>
  <r>
    <s v="P0223"/>
    <x v="11"/>
    <s v="P0223|Mar"/>
    <n v="3044.6328000000003"/>
    <n v="2309.44"/>
    <n v="735.19280000000026"/>
    <s v="Snowline Perch"/>
  </r>
  <r>
    <s v="P0224"/>
    <x v="0"/>
    <s v="P0224|Apr"/>
    <n v="580.37650000000008"/>
    <n v="1155.28"/>
    <n v="-574.90349999999989"/>
    <s v="Ridge Cottage"/>
  </r>
  <r>
    <s v="P0224"/>
    <x v="1"/>
    <s v="P0224|May"/>
    <n v="741.44500000000005"/>
    <n v="1255.43"/>
    <n v="-513.98500000000001"/>
    <s v="Ridge Cottage"/>
  </r>
  <r>
    <s v="P0224"/>
    <x v="2"/>
    <s v="P0224|Jun"/>
    <n v="908.92520000000002"/>
    <n v="1288.56"/>
    <n v="-379.63479999999993"/>
    <s v="Ridge Cottage"/>
  </r>
  <r>
    <s v="P0224"/>
    <x v="3"/>
    <s v="P0224|Jul"/>
    <n v="1080.8480000000002"/>
    <n v="1593.0700000000002"/>
    <n v="-512.22199999999998"/>
    <s v="Ridge Cottage"/>
  </r>
  <r>
    <s v="P0224"/>
    <x v="4"/>
    <s v="P0224|Aug"/>
    <n v="1038.1680000000001"/>
    <n v="1535.82"/>
    <n v="-497.65199999999982"/>
    <s v="Ridge Cottage"/>
  </r>
  <r>
    <s v="P0224"/>
    <x v="5"/>
    <s v="P0224|Sep"/>
    <n v="772.64019999999994"/>
    <n v="1216.1500000000001"/>
    <n v="-443.50980000000015"/>
    <s v="Ridge Cottage"/>
  </r>
  <r>
    <s v="P0224"/>
    <x v="6"/>
    <s v="P0224|Oct"/>
    <n v="767.86779999999999"/>
    <n v="1198"/>
    <n v="-430.13220000000001"/>
    <s v="Ridge Cottage"/>
  </r>
  <r>
    <s v="P0224"/>
    <x v="7"/>
    <s v="P0224|Nov"/>
    <n v="661.61400000000003"/>
    <n v="1204.6200000000001"/>
    <n v="-543.00600000000009"/>
    <s v="Ridge Cottage"/>
  </r>
  <r>
    <s v="P0224"/>
    <x v="8"/>
    <s v="P0224|Dec"/>
    <n v="2714.7882"/>
    <n v="1436.77"/>
    <n v="1278.0182"/>
    <s v="Ridge Cottage"/>
  </r>
  <r>
    <s v="P0224"/>
    <x v="9"/>
    <s v="P0224|Jan"/>
    <n v="2143.8577"/>
    <n v="1368.15"/>
    <n v="775.70769999999993"/>
    <s v="Ridge Cottage"/>
  </r>
  <r>
    <s v="P0224"/>
    <x v="10"/>
    <s v="P0224|Feb"/>
    <n v="1817.9280000000001"/>
    <n v="1381.19"/>
    <n v="436.73800000000006"/>
    <s v="Ridge Cottage"/>
  </r>
  <r>
    <s v="P0224"/>
    <x v="11"/>
    <s v="P0224|Mar"/>
    <n v="1504.5809999999999"/>
    <n v="1293.83"/>
    <n v="210.75099999999998"/>
    <s v="Ridge Cottage"/>
  </r>
  <r>
    <s v="P0225"/>
    <x v="0"/>
    <s v="P0225|Apr"/>
    <n v="1675.7404999999999"/>
    <n v="3060.6"/>
    <n v="-1384.8595"/>
    <s v="Highland Hideaway"/>
  </r>
  <r>
    <s v="P0225"/>
    <x v="1"/>
    <s v="P0225|May"/>
    <n v="2245.8871000000004"/>
    <n v="3611.0099999999998"/>
    <n v="-1365.1228999999994"/>
    <s v="Highland Hideaway"/>
  </r>
  <r>
    <s v="P0225"/>
    <x v="2"/>
    <s v="P0225|Jun"/>
    <n v="2417.0048000000002"/>
    <n v="3807.4700000000003"/>
    <n v="-1390.4652000000001"/>
    <s v="Highland Hideaway"/>
  </r>
  <r>
    <s v="P0225"/>
    <x v="3"/>
    <s v="P0225|Jul"/>
    <n v="4378.6152000000002"/>
    <n v="5394.08"/>
    <n v="-1015.4647999999997"/>
    <s v="Highland Hideaway"/>
  </r>
  <r>
    <s v="P0225"/>
    <x v="4"/>
    <s v="P0225|Aug"/>
    <n v="3267.0340000000001"/>
    <n v="5172.9399999999996"/>
    <n v="-1905.9059999999995"/>
    <s v="Highland Hideaway"/>
  </r>
  <r>
    <s v="P0225"/>
    <x v="5"/>
    <s v="P0225|Sep"/>
    <n v="2204.6136000000001"/>
    <n v="3395.5299999999997"/>
    <n v="-1190.9163999999996"/>
    <s v="Highland Hideaway"/>
  </r>
  <r>
    <s v="P0225"/>
    <x v="6"/>
    <s v="P0225|Oct"/>
    <n v="1919.2589999999998"/>
    <n v="3284.5499999999997"/>
    <n v="-1365.2909999999999"/>
    <s v="Highland Hideaway"/>
  </r>
  <r>
    <s v="P0225"/>
    <x v="7"/>
    <s v="P0225|Nov"/>
    <n v="2212.9944"/>
    <n v="3174.72"/>
    <n v="-961.72559999999976"/>
    <s v="Highland Hideaway"/>
  </r>
  <r>
    <s v="P0225"/>
    <x v="8"/>
    <s v="P0225|Dec"/>
    <n v="7952.8675999999996"/>
    <n v="3858.27"/>
    <n v="4094.5975999999996"/>
    <s v="Highland Hideaway"/>
  </r>
  <r>
    <s v="P0225"/>
    <x v="9"/>
    <s v="P0225|Jan"/>
    <n v="6758.1779999999999"/>
    <n v="3946.15"/>
    <n v="2812.0279999999998"/>
    <s v="Highland Hideaway"/>
  </r>
  <r>
    <s v="P0225"/>
    <x v="10"/>
    <s v="P0225|Feb"/>
    <n v="5341.8143000000009"/>
    <n v="3579.15"/>
    <n v="1762.6643000000008"/>
    <s v="Highland Hideaway"/>
  </r>
  <r>
    <s v="P0225"/>
    <x v="11"/>
    <s v="P0225|Mar"/>
    <n v="4890.7933999999996"/>
    <n v="3557.05"/>
    <n v="1333.7433999999994"/>
    <s v="Highland Hideaway"/>
  </r>
  <r>
    <s v="P0226"/>
    <x v="0"/>
    <s v="P0226|Apr"/>
    <n v="1400.3874000000001"/>
    <n v="1984.9299999999998"/>
    <n v="-584.54259999999977"/>
    <s v="Cedar Landing"/>
  </r>
  <r>
    <s v="P0226"/>
    <x v="1"/>
    <s v="P0226|May"/>
    <n v="1687.2552000000001"/>
    <n v="2316.11"/>
    <n v="-628.85480000000007"/>
    <s v="Cedar Landing"/>
  </r>
  <r>
    <s v="P0226"/>
    <x v="2"/>
    <s v="P0226|Jun"/>
    <n v="1530.4838"/>
    <n v="2420.9"/>
    <n v="-890.41620000000012"/>
    <s v="Cedar Landing"/>
  </r>
  <r>
    <s v="P0226"/>
    <x v="3"/>
    <s v="P0226|Jul"/>
    <n v="2430.9339999999997"/>
    <n v="3373.86"/>
    <n v="-942.92600000000039"/>
    <s v="Cedar Landing"/>
  </r>
  <r>
    <s v="P0226"/>
    <x v="4"/>
    <s v="P0226|Aug"/>
    <n v="2296.1039999999998"/>
    <n v="3264.42"/>
    <n v="-968.31600000000026"/>
    <s v="Cedar Landing"/>
  </r>
  <r>
    <s v="P0226"/>
    <x v="5"/>
    <s v="P0226|Sep"/>
    <n v="1658.7760000000001"/>
    <n v="2166.0300000000002"/>
    <n v="-507.25400000000013"/>
    <s v="Cedar Landing"/>
  </r>
  <r>
    <s v="P0226"/>
    <x v="6"/>
    <s v="P0226|Oct"/>
    <n v="1215.4277999999999"/>
    <n v="2088.59"/>
    <n v="-873.16220000000021"/>
    <s v="Cedar Landing"/>
  </r>
  <r>
    <s v="P0226"/>
    <x v="7"/>
    <s v="P0226|Nov"/>
    <n v="1515.1384"/>
    <n v="2276.75"/>
    <n v="-761.61159999999995"/>
    <s v="Cedar Landing"/>
  </r>
  <r>
    <s v="P0226"/>
    <x v="8"/>
    <s v="P0226|Dec"/>
    <n v="5659.3050000000003"/>
    <n v="2549.4300000000003"/>
    <n v="3109.875"/>
    <s v="Cedar Landing"/>
  </r>
  <r>
    <s v="P0226"/>
    <x v="9"/>
    <s v="P0226|Jan"/>
    <n v="4733.6340000000009"/>
    <n v="2547.0700000000002"/>
    <n v="2186.5640000000008"/>
    <s v="Cedar Landing"/>
  </r>
  <r>
    <s v="P0226"/>
    <x v="10"/>
    <s v="P0226|Feb"/>
    <n v="3559.1976"/>
    <n v="2431.42"/>
    <n v="1127.7775999999999"/>
    <s v="Cedar Landing"/>
  </r>
  <r>
    <s v="P0226"/>
    <x v="11"/>
    <s v="P0226|Mar"/>
    <n v="3238.7879999999996"/>
    <n v="2299.17"/>
    <n v="939.61799999999948"/>
    <s v="Cedar Landing"/>
  </r>
  <r>
    <s v="P0227"/>
    <x v="0"/>
    <s v="P0227|Apr"/>
    <n v="1019.8757999999999"/>
    <n v="1972.9299999999998"/>
    <n v="-953.05419999999992"/>
    <s v="Lakeview Haven"/>
  </r>
  <r>
    <s v="P0227"/>
    <x v="1"/>
    <s v="P0227|May"/>
    <n v="1307.9076"/>
    <n v="2320.33"/>
    <n v="-1012.4223999999999"/>
    <s v="Lakeview Haven"/>
  </r>
  <r>
    <s v="P0227"/>
    <x v="2"/>
    <s v="P0227|Jun"/>
    <n v="1335.8145000000002"/>
    <n v="2418.17"/>
    <n v="-1082.3554999999999"/>
    <s v="Lakeview Haven"/>
  </r>
  <r>
    <s v="P0227"/>
    <x v="3"/>
    <s v="P0227|Jul"/>
    <n v="2189.3069999999998"/>
    <n v="3352.26"/>
    <n v="-1162.9530000000004"/>
    <s v="Lakeview Haven"/>
  </r>
  <r>
    <s v="P0227"/>
    <x v="4"/>
    <s v="P0227|Aug"/>
    <n v="1812.2979"/>
    <n v="3152.48"/>
    <n v="-1340.1821"/>
    <s v="Lakeview Haven"/>
  </r>
  <r>
    <s v="P0227"/>
    <x v="5"/>
    <s v="P0227|Sep"/>
    <n v="1144.3074000000001"/>
    <n v="2199.44"/>
    <n v="-1055.1325999999999"/>
    <s v="Lakeview Haven"/>
  </r>
  <r>
    <s v="P0227"/>
    <x v="6"/>
    <s v="P0227|Oct"/>
    <n v="1202.682"/>
    <n v="2103.2199999999998"/>
    <n v="-900.53799999999978"/>
    <s v="Lakeview Haven"/>
  </r>
  <r>
    <s v="P0227"/>
    <x v="7"/>
    <s v="P0227|Nov"/>
    <n v="1182.0792000000001"/>
    <n v="2044.8200000000002"/>
    <n v="-862.74080000000004"/>
    <s v="Lakeview Haven"/>
  </r>
  <r>
    <s v="P0227"/>
    <x v="8"/>
    <s v="P0227|Dec"/>
    <n v="5021.8015999999998"/>
    <n v="2536.7200000000003"/>
    <n v="2485.0815999999995"/>
    <s v="Lakeview Haven"/>
  </r>
  <r>
    <s v="P0227"/>
    <x v="9"/>
    <s v="P0227|Jan"/>
    <n v="3643.3548000000001"/>
    <n v="2417.3900000000003"/>
    <n v="1225.9647999999997"/>
    <s v="Lakeview Haven"/>
  </r>
  <r>
    <s v="P0227"/>
    <x v="10"/>
    <s v="P0227|Feb"/>
    <n v="2999.2950000000001"/>
    <n v="2321.81"/>
    <n v="677.48500000000013"/>
    <s v="Lakeview Haven"/>
  </r>
  <r>
    <s v="P0227"/>
    <x v="11"/>
    <s v="P0227|Mar"/>
    <n v="3038.0949999999998"/>
    <n v="2296.25"/>
    <n v="741.8449999999998"/>
    <s v="Lakeview Haven"/>
  </r>
  <r>
    <s v="P0228"/>
    <x v="0"/>
    <s v="P0228|Apr"/>
    <n v="986.06579999999997"/>
    <n v="1564.64"/>
    <n v="-578.57420000000013"/>
    <s v="Summit Escape"/>
  </r>
  <r>
    <s v="P0228"/>
    <x v="1"/>
    <s v="P0228|May"/>
    <n v="1016.1552"/>
    <n v="1776.52"/>
    <n v="-760.36479999999995"/>
    <s v="Summit Escape"/>
  </r>
  <r>
    <s v="P0228"/>
    <x v="2"/>
    <s v="P0228|Jun"/>
    <n v="1287.5224000000001"/>
    <n v="1849.3100000000002"/>
    <n v="-561.78760000000011"/>
    <s v="Summit Escape"/>
  </r>
  <r>
    <s v="P0228"/>
    <x v="3"/>
    <s v="P0228|Jul"/>
    <n v="1919.4690000000001"/>
    <n v="2486.2799999999997"/>
    <n v="-566.81099999999969"/>
    <s v="Summit Escape"/>
  </r>
  <r>
    <s v="P0228"/>
    <x v="4"/>
    <s v="P0228|Aug"/>
    <n v="1854.4789999999998"/>
    <n v="2421.88"/>
    <n v="-567.40100000000029"/>
    <s v="Summit Escape"/>
  </r>
  <r>
    <s v="P0228"/>
    <x v="5"/>
    <s v="P0228|Sep"/>
    <n v="1071.6780000000001"/>
    <n v="1668.17"/>
    <n v="-596.49199999999996"/>
    <s v="Summit Escape"/>
  </r>
  <r>
    <s v="P0228"/>
    <x v="6"/>
    <s v="P0228|Oct"/>
    <n v="974.77499999999998"/>
    <n v="1620.63"/>
    <n v="-645.85500000000013"/>
    <s v="Summit Escape"/>
  </r>
  <r>
    <s v="P0228"/>
    <x v="7"/>
    <s v="P0228|Nov"/>
    <n v="1035.9431999999999"/>
    <n v="1633.3200000000002"/>
    <n v="-597.37680000000023"/>
    <s v="Summit Escape"/>
  </r>
  <r>
    <s v="P0228"/>
    <x v="8"/>
    <s v="P0228|Dec"/>
    <n v="4497.4710000000005"/>
    <n v="1985.1"/>
    <n v="2512.3710000000005"/>
    <s v="Summit Escape"/>
  </r>
  <r>
    <s v="P0228"/>
    <x v="9"/>
    <s v="P0228|Jan"/>
    <n v="3179.7732000000001"/>
    <n v="1904.84"/>
    <n v="1274.9332000000002"/>
    <s v="Summit Escape"/>
  </r>
  <r>
    <s v="P0228"/>
    <x v="10"/>
    <s v="P0228|Feb"/>
    <n v="3118.6632"/>
    <n v="1914.31"/>
    <n v="1204.3532"/>
    <s v="Summit Escape"/>
  </r>
  <r>
    <s v="P0228"/>
    <x v="11"/>
    <s v="P0228|Mar"/>
    <n v="2574.9478000000004"/>
    <n v="1795.79"/>
    <n v="779.15780000000041"/>
    <s v="Summit Escape"/>
  </r>
  <r>
    <s v="P0229"/>
    <x v="0"/>
    <s v="P0229|Apr"/>
    <n v="1367.7807999999998"/>
    <n v="2505.44"/>
    <n v="-1137.6592000000003"/>
    <s v="Granite Getaway"/>
  </r>
  <r>
    <s v="P0229"/>
    <x v="1"/>
    <s v="P0229|May"/>
    <n v="1683.7292"/>
    <n v="2916.0200000000004"/>
    <n v="-1232.2908000000004"/>
    <s v="Granite Getaway"/>
  </r>
  <r>
    <s v="P0229"/>
    <x v="2"/>
    <s v="P0229|Jun"/>
    <n v="1980.5880000000002"/>
    <n v="3058.61"/>
    <n v="-1078.0219999999999"/>
    <s v="Granite Getaway"/>
  </r>
  <r>
    <s v="P0229"/>
    <x v="3"/>
    <s v="P0229|Jul"/>
    <n v="2888.0440000000003"/>
    <n v="4341.9799999999996"/>
    <n v="-1453.9359999999992"/>
    <s v="Granite Getaway"/>
  </r>
  <r>
    <s v="P0229"/>
    <x v="4"/>
    <s v="P0229|Aug"/>
    <n v="3006.6459000000004"/>
    <n v="4178.67"/>
    <n v="-1172.0240999999996"/>
    <s v="Granite Getaway"/>
  </r>
  <r>
    <s v="P0229"/>
    <x v="5"/>
    <s v="P0229|Sep"/>
    <n v="1741.4441999999999"/>
    <n v="2767.42"/>
    <n v="-1025.9758000000002"/>
    <s v="Granite Getaway"/>
  </r>
  <r>
    <s v="P0229"/>
    <x v="6"/>
    <s v="P0229|Oct"/>
    <n v="1471.2021999999999"/>
    <n v="2653.26"/>
    <n v="-1182.0578000000003"/>
    <s v="Granite Getaway"/>
  </r>
  <r>
    <s v="P0229"/>
    <x v="7"/>
    <s v="P0229|Nov"/>
    <n v="1411.7218"/>
    <n v="2741.36"/>
    <n v="-1329.6382000000001"/>
    <s v="Granite Getaway"/>
  </r>
  <r>
    <s v="P0229"/>
    <x v="8"/>
    <s v="P0229|Dec"/>
    <n v="5299.2829000000002"/>
    <n v="3214.76"/>
    <n v="2084.5228999999999"/>
    <s v="Granite Getaway"/>
  </r>
  <r>
    <s v="P0229"/>
    <x v="9"/>
    <s v="P0229|Jan"/>
    <n v="4706.8359999999993"/>
    <n v="3032.04"/>
    <n v="1674.7959999999994"/>
    <s v="Granite Getaway"/>
  </r>
  <r>
    <s v="P0229"/>
    <x v="10"/>
    <s v="P0229|Feb"/>
    <n v="4527.2308000000003"/>
    <n v="3037.75"/>
    <n v="1489.4808000000003"/>
    <s v="Granite Getaway"/>
  </r>
  <r>
    <s v="P0229"/>
    <x v="11"/>
    <s v="P0229|Mar"/>
    <n v="3770.9202"/>
    <n v="2893.4"/>
    <n v="877.52019999999993"/>
    <s v="Granite Getaway"/>
  </r>
  <r>
    <s v="P0230"/>
    <x v="0"/>
    <s v="P0230|Apr"/>
    <n v="1393.0396000000001"/>
    <n v="2486.3000000000002"/>
    <n v="-1093.2604000000001"/>
    <s v="Whispering Getaway"/>
  </r>
  <r>
    <s v="P0230"/>
    <x v="1"/>
    <s v="P0230|May"/>
    <n v="1844.5842999999998"/>
    <n v="2925.4800000000005"/>
    <n v="-1080.8957000000007"/>
    <s v="Whispering Getaway"/>
  </r>
  <r>
    <s v="P0230"/>
    <x v="2"/>
    <s v="P0230|Jun"/>
    <n v="2092.1768000000002"/>
    <n v="3078.2400000000002"/>
    <n v="-986.06320000000005"/>
    <s v="Whispering Getaway"/>
  </r>
  <r>
    <s v="P0230"/>
    <x v="3"/>
    <s v="P0230|Jul"/>
    <n v="2773.9719999999998"/>
    <n v="4324.59"/>
    <n v="-1550.6180000000004"/>
    <s v="Whispering Getaway"/>
  </r>
  <r>
    <s v="P0230"/>
    <x v="4"/>
    <s v="P0230|Aug"/>
    <n v="3044.4177"/>
    <n v="4188.8900000000003"/>
    <n v="-1144.4723000000004"/>
    <s v="Whispering Getaway"/>
  </r>
  <r>
    <s v="P0230"/>
    <x v="5"/>
    <s v="P0230|Sep"/>
    <n v="1797.1901"/>
    <n v="2757.85"/>
    <n v="-960.65989999999988"/>
    <s v="Whispering Getaway"/>
  </r>
  <r>
    <s v="P0230"/>
    <x v="6"/>
    <s v="P0230|Oct"/>
    <n v="1616.8476999999998"/>
    <n v="2766.65"/>
    <n v="-1149.8023000000003"/>
    <s v="Whispering Getaway"/>
  </r>
  <r>
    <s v="P0230"/>
    <x v="7"/>
    <s v="P0230|Nov"/>
    <n v="1990.6097"/>
    <n v="2684.34"/>
    <n v="-693.73030000000017"/>
    <s v="Whispering Getaway"/>
  </r>
  <r>
    <s v="P0230"/>
    <x v="8"/>
    <s v="P0230|Dec"/>
    <n v="6779.8440000000001"/>
    <n v="3174.4100000000003"/>
    <n v="3605.4339999999997"/>
    <s v="Whispering Getaway"/>
  </r>
  <r>
    <s v="P0230"/>
    <x v="9"/>
    <s v="P0230|Jan"/>
    <n v="5905.0980000000009"/>
    <n v="3146.9900000000002"/>
    <n v="2758.1080000000006"/>
    <s v="Whispering Getaway"/>
  </r>
  <r>
    <s v="P0230"/>
    <x v="10"/>
    <s v="P0230|Feb"/>
    <n v="4504.0672000000004"/>
    <n v="3012.9800000000005"/>
    <n v="1491.0871999999999"/>
    <s v="Whispering Getaway"/>
  </r>
  <r>
    <s v="P0230"/>
    <x v="11"/>
    <s v="P0230|Mar"/>
    <n v="4090.3411999999998"/>
    <n v="2899.5200000000004"/>
    <n v="1190.8211999999994"/>
    <s v="Whispering Getaway"/>
  </r>
  <r>
    <s v="P0231"/>
    <x v="0"/>
    <s v="P0231|Apr"/>
    <n v="1305.5311000000002"/>
    <n v="1980.35"/>
    <n v="-674.81889999999976"/>
    <s v="Sierra Escape"/>
  </r>
  <r>
    <s v="P0231"/>
    <x v="1"/>
    <s v="P0231|May"/>
    <n v="1986.1308000000001"/>
    <n v="2416.31"/>
    <n v="-430.17919999999981"/>
    <s v="Sierra Escape"/>
  </r>
  <r>
    <s v="P0231"/>
    <x v="2"/>
    <s v="P0231|Jun"/>
    <n v="2096.9629999999997"/>
    <n v="2525.4"/>
    <n v="-428.43700000000035"/>
    <s v="Sierra Escape"/>
  </r>
  <r>
    <s v="P0231"/>
    <x v="3"/>
    <s v="P0231|Jul"/>
    <n v="2907.0584999999996"/>
    <n v="3378.46"/>
    <n v="-471.4015000000004"/>
    <s v="Sierra Escape"/>
  </r>
  <r>
    <s v="P0231"/>
    <x v="4"/>
    <s v="P0231|Aug"/>
    <n v="2562.8734000000004"/>
    <n v="3259.65"/>
    <n v="-696.77659999999969"/>
    <s v="Sierra Escape"/>
  </r>
  <r>
    <s v="P0231"/>
    <x v="5"/>
    <s v="P0231|Sep"/>
    <n v="1791.8883000000001"/>
    <n v="2286.2199999999998"/>
    <n v="-494.33169999999973"/>
    <s v="Sierra Escape"/>
  </r>
  <r>
    <s v="P0231"/>
    <x v="6"/>
    <s v="P0231|Oct"/>
    <n v="1756.3184000000001"/>
    <n v="2235.1499999999996"/>
    <n v="-478.83159999999953"/>
    <s v="Sierra Escape"/>
  </r>
  <r>
    <s v="P0231"/>
    <x v="7"/>
    <s v="P0231|Nov"/>
    <n v="1770.752"/>
    <n v="2163.91"/>
    <n v="-393.1579999999999"/>
    <s v="Sierra Escape"/>
  </r>
  <r>
    <s v="P0231"/>
    <x v="8"/>
    <s v="P0231|Dec"/>
    <n v="5179.3005000000003"/>
    <n v="2527.94"/>
    <n v="2651.3605000000002"/>
    <s v="Sierra Escape"/>
  </r>
  <r>
    <s v="P0231"/>
    <x v="9"/>
    <s v="P0231|Jan"/>
    <n v="4952.6115"/>
    <n v="2524.75"/>
    <n v="2427.8615"/>
    <s v="Sierra Escape"/>
  </r>
  <r>
    <s v="P0231"/>
    <x v="10"/>
    <s v="P0231|Feb"/>
    <n v="4268.9853999999996"/>
    <n v="2417.84"/>
    <n v="1851.1453999999994"/>
    <s v="Sierra Escape"/>
  </r>
  <r>
    <s v="P0231"/>
    <x v="11"/>
    <s v="P0231|Mar"/>
    <n v="3621.297"/>
    <n v="2418.8900000000003"/>
    <n v="1202.4069999999997"/>
    <s v="Sierra Escape"/>
  </r>
  <r>
    <s v="P0232"/>
    <x v="0"/>
    <s v="P0232|Apr"/>
    <n v="800.46600000000001"/>
    <n v="1557.05"/>
    <n v="-756.58399999999995"/>
    <s v="Mountain Manor"/>
  </r>
  <r>
    <s v="P0232"/>
    <x v="1"/>
    <s v="P0232|May"/>
    <n v="838.52879999999993"/>
    <n v="1780.44"/>
    <n v="-941.91120000000012"/>
    <s v="Mountain Manor"/>
  </r>
  <r>
    <s v="P0232"/>
    <x v="2"/>
    <s v="P0232|Jun"/>
    <n v="1145.8248000000001"/>
    <n v="1828.02"/>
    <n v="-682.19519999999989"/>
    <s v="Mountain Manor"/>
  </r>
  <r>
    <s v="P0232"/>
    <x v="3"/>
    <s v="P0232|Jul"/>
    <n v="1730.5614999999998"/>
    <n v="2484.34"/>
    <n v="-753.77850000000035"/>
    <s v="Mountain Manor"/>
  </r>
  <r>
    <s v="P0232"/>
    <x v="4"/>
    <s v="P0232|Aug"/>
    <n v="1603.2683999999999"/>
    <n v="2410.69"/>
    <n v="-807.42160000000013"/>
    <s v="Mountain Manor"/>
  </r>
  <r>
    <s v="P0232"/>
    <x v="5"/>
    <s v="P0232|Sep"/>
    <n v="1067.7592000000002"/>
    <n v="1681.28"/>
    <n v="-613.52079999999978"/>
    <s v="Mountain Manor"/>
  </r>
  <r>
    <s v="P0232"/>
    <x v="6"/>
    <s v="P0232|Oct"/>
    <n v="960.96219999999994"/>
    <n v="1626.8200000000002"/>
    <n v="-665.85780000000022"/>
    <s v="Mountain Manor"/>
  </r>
  <r>
    <s v="P0232"/>
    <x v="7"/>
    <s v="P0232|Nov"/>
    <n v="908.74709999999993"/>
    <n v="1602.0000000000002"/>
    <n v="-693.2529000000003"/>
    <s v="Mountain Manor"/>
  </r>
  <r>
    <s v="P0232"/>
    <x v="8"/>
    <s v="P0232|Dec"/>
    <n v="3505.8885"/>
    <n v="1988.87"/>
    <n v="1517.0185000000001"/>
    <s v="Mountain Manor"/>
  </r>
  <r>
    <s v="P0232"/>
    <x v="9"/>
    <s v="P0232|Jan"/>
    <n v="2977.4033999999997"/>
    <n v="2004.07"/>
    <n v="973.33339999999976"/>
    <s v="Mountain Manor"/>
  </r>
  <r>
    <s v="P0232"/>
    <x v="10"/>
    <s v="P0232|Feb"/>
    <n v="2874.9216000000001"/>
    <n v="1902.72"/>
    <n v="972.2016000000001"/>
    <s v="Mountain Manor"/>
  </r>
  <r>
    <s v="P0232"/>
    <x v="11"/>
    <s v="P0232|Mar"/>
    <n v="2024.9771999999998"/>
    <n v="1814.1"/>
    <n v="210.8771999999999"/>
    <s v="Mountain Manor"/>
  </r>
  <r>
    <s v="P0233"/>
    <x v="0"/>
    <s v="P0233|Apr"/>
    <n v="1433.7796000000001"/>
    <n v="2509.8900000000003"/>
    <n v="-1076.1104000000003"/>
    <s v="Sierra Haven"/>
  </r>
  <r>
    <s v="P0233"/>
    <x v="1"/>
    <s v="P0233|May"/>
    <n v="1529.8096"/>
    <n v="2928.74"/>
    <n v="-1398.9303999999997"/>
    <s v="Sierra Haven"/>
  </r>
  <r>
    <s v="P0233"/>
    <x v="2"/>
    <s v="P0233|Jun"/>
    <n v="1913.7065"/>
    <n v="3072.8700000000003"/>
    <n v="-1159.1635000000003"/>
    <s v="Sierra Haven"/>
  </r>
  <r>
    <s v="P0233"/>
    <x v="3"/>
    <s v="P0233|Jul"/>
    <n v="2499.3343"/>
    <n v="4200.07"/>
    <n v="-1700.7356999999997"/>
    <s v="Sierra Haven"/>
  </r>
  <r>
    <s v="P0233"/>
    <x v="4"/>
    <s v="P0233|Aug"/>
    <n v="2688.7089999999998"/>
    <n v="4164.41"/>
    <n v="-1475.701"/>
    <s v="Sierra Haven"/>
  </r>
  <r>
    <s v="P0233"/>
    <x v="5"/>
    <s v="P0233|Sep"/>
    <n v="1664.3680000000002"/>
    <n v="2778.08"/>
    <n v="-1113.7119999999998"/>
    <s v="Sierra Haven"/>
  </r>
  <r>
    <s v="P0233"/>
    <x v="6"/>
    <s v="P0233|Oct"/>
    <n v="1599.6496"/>
    <n v="2663.94"/>
    <n v="-1064.2904000000001"/>
    <s v="Sierra Haven"/>
  </r>
  <r>
    <s v="P0233"/>
    <x v="7"/>
    <s v="P0233|Nov"/>
    <n v="1772.4745"/>
    <n v="2573.54"/>
    <n v="-801.06549999999993"/>
    <s v="Sierra Haven"/>
  </r>
  <r>
    <s v="P0233"/>
    <x v="8"/>
    <s v="P0233|Dec"/>
    <n v="6147.3652000000002"/>
    <n v="3153.34"/>
    <n v="2994.0252"/>
    <s v="Sierra Haven"/>
  </r>
  <r>
    <s v="P0233"/>
    <x v="9"/>
    <s v="P0233|Jan"/>
    <n v="5479.2276000000002"/>
    <n v="3028.3500000000004"/>
    <n v="2450.8775999999998"/>
    <s v="Sierra Haven"/>
  </r>
  <r>
    <s v="P0233"/>
    <x v="10"/>
    <s v="P0233|Feb"/>
    <n v="3886.6897000000004"/>
    <n v="2885.4400000000005"/>
    <n v="1001.2496999999998"/>
    <s v="Sierra Haven"/>
  </r>
  <r>
    <s v="P0233"/>
    <x v="11"/>
    <s v="P0233|Mar"/>
    <n v="2960.2896000000001"/>
    <n v="2747.7200000000003"/>
    <n v="212.56959999999981"/>
    <s v="Sierra Haven"/>
  </r>
  <r>
    <s v="P0234"/>
    <x v="0"/>
    <s v="P0234|Apr"/>
    <n v="813.21179999999993"/>
    <n v="1557.95"/>
    <n v="-744.73820000000012"/>
    <s v="Rustic Villa"/>
  </r>
  <r>
    <s v="P0234"/>
    <x v="1"/>
    <s v="P0234|May"/>
    <n v="985.20249999999999"/>
    <n v="1748.56"/>
    <n v="-763.35749999999996"/>
    <s v="Rustic Villa"/>
  </r>
  <r>
    <s v="P0234"/>
    <x v="2"/>
    <s v="P0234|Jun"/>
    <n v="1098.5663999999999"/>
    <n v="1827.3100000000002"/>
    <n v="-728.74360000000024"/>
    <s v="Rustic Villa"/>
  </r>
  <r>
    <s v="P0234"/>
    <x v="3"/>
    <s v="P0234|Jul"/>
    <n v="1614.9859999999999"/>
    <n v="2492.1"/>
    <n v="-877.11400000000003"/>
    <s v="Rustic Villa"/>
  </r>
  <r>
    <s v="P0234"/>
    <x v="4"/>
    <s v="P0234|Aug"/>
    <n v="1624.1815999999999"/>
    <n v="2413.41"/>
    <n v="-789.22839999999997"/>
    <s v="Rustic Villa"/>
  </r>
  <r>
    <s v="P0234"/>
    <x v="5"/>
    <s v="P0234|Sep"/>
    <n v="964.76459999999997"/>
    <n v="1678.28"/>
    <n v="-713.5154"/>
    <s v="Rustic Villa"/>
  </r>
  <r>
    <s v="P0234"/>
    <x v="6"/>
    <s v="P0234|Oct"/>
    <n v="830.73"/>
    <n v="1620.2800000000002"/>
    <n v="-789.55000000000018"/>
    <s v="Rustic Villa"/>
  </r>
  <r>
    <s v="P0234"/>
    <x v="7"/>
    <s v="P0234|Nov"/>
    <n v="1008.6958999999998"/>
    <n v="1597.18"/>
    <n v="-588.48410000000024"/>
    <s v="Rustic Villa"/>
  </r>
  <r>
    <s v="P0234"/>
    <x v="8"/>
    <s v="P0234|Dec"/>
    <n v="3281.0522000000001"/>
    <n v="1978.81"/>
    <n v="1302.2422000000001"/>
    <s v="Rustic Villa"/>
  </r>
  <r>
    <s v="P0234"/>
    <x v="9"/>
    <s v="P0234|Jan"/>
    <n v="2626.0584000000003"/>
    <n v="1922.6699999999998"/>
    <n v="703.3884000000005"/>
    <s v="Rustic Villa"/>
  </r>
  <r>
    <s v="P0234"/>
    <x v="10"/>
    <s v="P0234|Feb"/>
    <n v="2211.741"/>
    <n v="1812.34"/>
    <n v="399.40100000000007"/>
    <s v="Rustic Villa"/>
  </r>
  <r>
    <s v="P0234"/>
    <x v="11"/>
    <s v="P0234|Mar"/>
    <n v="2010.9315999999997"/>
    <n v="1808.05"/>
    <n v="202.88159999999971"/>
    <s v="Rustic Villa"/>
  </r>
  <r>
    <s v="P0235"/>
    <x v="0"/>
    <s v="P0235|Apr"/>
    <n v="1441.7044999999998"/>
    <n v="2514.58"/>
    <n v="-1072.8755000000001"/>
    <s v="Copper Retreat"/>
  </r>
  <r>
    <s v="P0235"/>
    <x v="1"/>
    <s v="P0235|May"/>
    <n v="1517.413"/>
    <n v="2918.37"/>
    <n v="-1400.9569999999999"/>
    <s v="Copper Retreat"/>
  </r>
  <r>
    <s v="P0235"/>
    <x v="2"/>
    <s v="P0235|Jun"/>
    <n v="2130.2784000000001"/>
    <n v="3084.6500000000005"/>
    <n v="-954.3716000000004"/>
    <s v="Copper Retreat"/>
  </r>
  <r>
    <s v="P0235"/>
    <x v="3"/>
    <s v="P0235|Jul"/>
    <n v="2887.268"/>
    <n v="4343.09"/>
    <n v="-1455.8220000000001"/>
    <s v="Copper Retreat"/>
  </r>
  <r>
    <s v="P0235"/>
    <x v="4"/>
    <s v="P0235|Aug"/>
    <n v="2819.8125999999997"/>
    <n v="4052.4"/>
    <n v="-1232.5874000000003"/>
    <s v="Copper Retreat"/>
  </r>
  <r>
    <s v="P0235"/>
    <x v="5"/>
    <s v="P0235|Sep"/>
    <n v="1738.1656"/>
    <n v="2764.07"/>
    <n v="-1025.9044000000001"/>
    <s v="Copper Retreat"/>
  </r>
  <r>
    <s v="P0235"/>
    <x v="6"/>
    <s v="P0235|Oct"/>
    <n v="1592.8984"/>
    <n v="2654.2200000000003"/>
    <n v="-1061.3216000000002"/>
    <s v="Copper Retreat"/>
  </r>
  <r>
    <s v="P0235"/>
    <x v="7"/>
    <s v="P0235|Nov"/>
    <n v="1734.6153999999999"/>
    <n v="2575.11"/>
    <n v="-840.49460000000022"/>
    <s v="Copper Retreat"/>
  </r>
  <r>
    <s v="P0235"/>
    <x v="8"/>
    <s v="P0235|Dec"/>
    <n v="6215.6516000000001"/>
    <n v="3040.5200000000004"/>
    <n v="3175.1315999999997"/>
    <s v="Copper Retreat"/>
  </r>
  <r>
    <s v="P0235"/>
    <x v="9"/>
    <s v="P0235|Jan"/>
    <n v="5436.6057999999994"/>
    <n v="3044.96"/>
    <n v="2391.6457999999993"/>
    <s v="Copper Retreat"/>
  </r>
  <r>
    <s v="P0235"/>
    <x v="10"/>
    <s v="P0235|Feb"/>
    <n v="4555.5920000000006"/>
    <n v="2899.3500000000004"/>
    <n v="1656.2420000000002"/>
    <s v="Copper Retreat"/>
  </r>
  <r>
    <s v="P0235"/>
    <x v="11"/>
    <s v="P0235|Mar"/>
    <n v="3727.212"/>
    <n v="2875.84"/>
    <n v="851.37199999999984"/>
    <s v="Copper Retreat"/>
  </r>
  <r>
    <s v="P0236"/>
    <x v="0"/>
    <s v="P0236|Apr"/>
    <n v="1029.2459999999999"/>
    <n v="2096.37"/>
    <n v="-1067.124"/>
    <s v="Starlight Landing"/>
  </r>
  <r>
    <s v="P0236"/>
    <x v="1"/>
    <s v="P0236|May"/>
    <n v="1386.4"/>
    <n v="2319.84"/>
    <n v="-933.44"/>
    <s v="Starlight Landing"/>
  </r>
  <r>
    <s v="P0236"/>
    <x v="2"/>
    <s v="P0236|Jun"/>
    <n v="1403.1034"/>
    <n v="2425.36"/>
    <n v="-1022.2566000000002"/>
    <s v="Starlight Landing"/>
  </r>
  <r>
    <s v="P0236"/>
    <x v="3"/>
    <s v="P0236|Jul"/>
    <n v="2083.9650000000001"/>
    <n v="3361.08"/>
    <n v="-1277.1149999999998"/>
    <s v="Starlight Landing"/>
  </r>
  <r>
    <s v="P0236"/>
    <x v="4"/>
    <s v="P0236|Aug"/>
    <n v="2034.3980000000001"/>
    <n v="3276.95"/>
    <n v="-1242.5519999999997"/>
    <s v="Starlight Landing"/>
  </r>
  <r>
    <s v="P0236"/>
    <x v="5"/>
    <s v="P0236|Sep"/>
    <n v="1330.9257000000002"/>
    <n v="2185.12"/>
    <n v="-854.19429999999966"/>
    <s v="Starlight Landing"/>
  </r>
  <r>
    <s v="P0236"/>
    <x v="6"/>
    <s v="P0236|Oct"/>
    <n v="1139.4768000000001"/>
    <n v="2105.65"/>
    <n v="-966.17319999999995"/>
    <s v="Starlight Landing"/>
  </r>
  <r>
    <s v="P0236"/>
    <x v="7"/>
    <s v="P0236|Nov"/>
    <n v="1281.0192"/>
    <n v="2050.84"/>
    <n v="-769.82080000000019"/>
    <s v="Starlight Landing"/>
  </r>
  <r>
    <s v="P0236"/>
    <x v="8"/>
    <s v="P0236|Dec"/>
    <n v="4968.7619999999997"/>
    <n v="2514.5500000000002"/>
    <n v="2454.2119999999995"/>
    <s v="Starlight Landing"/>
  </r>
  <r>
    <s v="P0236"/>
    <x v="9"/>
    <s v="P0236|Jan"/>
    <n v="4241.0874000000003"/>
    <n v="2539.0100000000002"/>
    <n v="1702.0774000000001"/>
    <s v="Starlight Landing"/>
  </r>
  <r>
    <s v="P0236"/>
    <x v="10"/>
    <s v="P0236|Feb"/>
    <n v="3749.1624000000002"/>
    <n v="2430.2200000000003"/>
    <n v="1318.9423999999999"/>
    <s v="Starlight Landing"/>
  </r>
  <r>
    <s v="P0236"/>
    <x v="11"/>
    <s v="P0236|Mar"/>
    <n v="3190.7148000000002"/>
    <n v="2300.15"/>
    <n v="890.5648000000001"/>
    <s v="Starlight Landing"/>
  </r>
  <r>
    <s v="P0237"/>
    <x v="0"/>
    <s v="P0237|Apr"/>
    <n v="736.78550000000007"/>
    <n v="1560.0700000000002"/>
    <n v="-823.28450000000009"/>
    <s v="Frost Escape"/>
  </r>
  <r>
    <s v="P0237"/>
    <x v="1"/>
    <s v="P0237|May"/>
    <n v="950.98089999999991"/>
    <n v="1759.0800000000002"/>
    <n v="-808.09910000000025"/>
    <s v="Frost Escape"/>
  </r>
  <r>
    <s v="P0237"/>
    <x v="2"/>
    <s v="P0237|Jun"/>
    <n v="1090.6512"/>
    <n v="1831.6200000000001"/>
    <n v="-740.9688000000001"/>
    <s v="Frost Escape"/>
  </r>
  <r>
    <s v="P0237"/>
    <x v="3"/>
    <s v="P0237|Jul"/>
    <n v="1538.356"/>
    <n v="2504.42"/>
    <n v="-966.06400000000008"/>
    <s v="Frost Escape"/>
  </r>
  <r>
    <s v="P0237"/>
    <x v="4"/>
    <s v="P0237|Aug"/>
    <n v="1541.46"/>
    <n v="2405.54"/>
    <n v="-864.07999999999993"/>
    <s v="Frost Escape"/>
  </r>
  <r>
    <s v="P0237"/>
    <x v="5"/>
    <s v="P0237|Sep"/>
    <n v="1021.5289999999998"/>
    <n v="1669.84"/>
    <n v="-648.31100000000015"/>
    <s v="Frost Escape"/>
  </r>
  <r>
    <s v="P0237"/>
    <x v="6"/>
    <s v="P0237|Oct"/>
    <n v="966.19049999999993"/>
    <n v="1653.02"/>
    <n v="-686.82950000000005"/>
    <s v="Frost Escape"/>
  </r>
  <r>
    <s v="P0237"/>
    <x v="7"/>
    <s v="P0237|Nov"/>
    <n v="917.62260000000003"/>
    <n v="1598.91"/>
    <n v="-681.28740000000005"/>
    <s v="Frost Escape"/>
  </r>
  <r>
    <s v="P0237"/>
    <x v="8"/>
    <s v="P0237|Dec"/>
    <n v="3317.6115"/>
    <n v="2010.1899999999998"/>
    <n v="1307.4215000000002"/>
    <s v="Frost Escape"/>
  </r>
  <r>
    <s v="P0237"/>
    <x v="9"/>
    <s v="P0237|Jan"/>
    <n v="3034.8649"/>
    <n v="1893.82"/>
    <n v="1141.0449000000001"/>
    <s v="Frost Escape"/>
  </r>
  <r>
    <s v="P0237"/>
    <x v="10"/>
    <s v="P0237|Feb"/>
    <n v="2286.3242999999998"/>
    <n v="1804.1"/>
    <n v="482.22429999999986"/>
    <s v="Frost Escape"/>
  </r>
  <r>
    <s v="P0237"/>
    <x v="11"/>
    <s v="P0237|Mar"/>
    <n v="1971.278"/>
    <n v="1817.9199999999998"/>
    <n v="153.35800000000017"/>
    <s v="Frost Escape"/>
  </r>
  <r>
    <s v="P0238"/>
    <x v="0"/>
    <s v="P0238|Apr"/>
    <n v="1170.5555999999999"/>
    <n v="1989.37"/>
    <n v="-818.81439999999998"/>
    <s v="Sierra Hollow"/>
  </r>
  <r>
    <s v="P0238"/>
    <x v="1"/>
    <s v="P0238|May"/>
    <n v="1170.672"/>
    <n v="2307.83"/>
    <n v="-1137.1579999999999"/>
    <s v="Sierra Hollow"/>
  </r>
  <r>
    <s v="P0238"/>
    <x v="2"/>
    <s v="P0238|Jun"/>
    <n v="1433.5031999999999"/>
    <n v="2414.1799999999998"/>
    <n v="-980.67679999999996"/>
    <s v="Sierra Hollow"/>
  </r>
  <r>
    <s v="P0238"/>
    <x v="3"/>
    <s v="P0238|Jul"/>
    <n v="2334.5354000000002"/>
    <n v="3352.26"/>
    <n v="-1017.7246"/>
    <s v="Sierra Hollow"/>
  </r>
  <r>
    <s v="P0238"/>
    <x v="4"/>
    <s v="P0238|Aug"/>
    <n v="2227.5152999999996"/>
    <n v="3283.4300000000003"/>
    <n v="-1055.9147000000007"/>
    <s v="Sierra Hollow"/>
  </r>
  <r>
    <s v="P0238"/>
    <x v="5"/>
    <s v="P0238|Sep"/>
    <n v="1415.0537999999999"/>
    <n v="2188.02"/>
    <n v="-772.96620000000007"/>
    <s v="Sierra Hollow"/>
  </r>
  <r>
    <s v="P0238"/>
    <x v="6"/>
    <s v="P0238|Oct"/>
    <n v="1280.0007000000001"/>
    <n v="2107.9"/>
    <n v="-827.89930000000004"/>
    <s v="Sierra Hollow"/>
  </r>
  <r>
    <s v="P0238"/>
    <x v="7"/>
    <s v="P0238|Nov"/>
    <n v="1526.5545000000002"/>
    <n v="2157.5199999999995"/>
    <n v="-630.96549999999934"/>
    <s v="Sierra Hollow"/>
  </r>
  <r>
    <s v="P0238"/>
    <x v="8"/>
    <s v="P0238|Dec"/>
    <n v="5118.9179999999997"/>
    <n v="2538.4900000000002"/>
    <n v="2580.4279999999994"/>
    <s v="Sierra Hollow"/>
  </r>
  <r>
    <s v="P0238"/>
    <x v="9"/>
    <s v="P0238|Jan"/>
    <n v="3791.6581000000001"/>
    <n v="2416.9900000000002"/>
    <n v="1374.6680999999999"/>
    <s v="Sierra Hollow"/>
  </r>
  <r>
    <s v="P0238"/>
    <x v="10"/>
    <s v="P0238|Feb"/>
    <n v="3509.8440000000001"/>
    <n v="2429.1800000000003"/>
    <n v="1080.6639999999998"/>
    <s v="Sierra Hollow"/>
  </r>
  <r>
    <s v="P0238"/>
    <x v="11"/>
    <s v="P0238|Mar"/>
    <n v="2479.7629999999995"/>
    <n v="2433.5400000000004"/>
    <n v="46.222999999999047"/>
    <s v="Sierra Hollow"/>
  </r>
  <r>
    <s v="P0239"/>
    <x v="0"/>
    <s v="P0239|Apr"/>
    <n v="1187.3753999999999"/>
    <n v="2009.9299999999998"/>
    <n v="-822.55459999999994"/>
    <s v="Aspen Manor"/>
  </r>
  <r>
    <s v="P0239"/>
    <x v="1"/>
    <s v="P0239|May"/>
    <n v="1319.5184999999999"/>
    <n v="2300.7200000000003"/>
    <n v="-981.20150000000035"/>
    <s v="Aspen Manor"/>
  </r>
  <r>
    <s v="P0239"/>
    <x v="2"/>
    <s v="P0239|Jun"/>
    <n v="1467.8024"/>
    <n v="2442.0700000000002"/>
    <n v="-974.26760000000013"/>
    <s v="Aspen Manor"/>
  </r>
  <r>
    <s v="P0239"/>
    <x v="3"/>
    <s v="P0239|Jul"/>
    <n v="2083.674"/>
    <n v="3354.62"/>
    <n v="-1270.9459999999999"/>
    <s v="Aspen Manor"/>
  </r>
  <r>
    <s v="P0239"/>
    <x v="4"/>
    <s v="P0239|Aug"/>
    <n v="1789.9491"/>
    <n v="3124.61"/>
    <n v="-1334.6609000000001"/>
    <s v="Aspen Manor"/>
  </r>
  <r>
    <s v="P0239"/>
    <x v="5"/>
    <s v="P0239|Sep"/>
    <n v="1311.3704999999998"/>
    <n v="2168.92"/>
    <n v="-857.54950000000031"/>
    <s v="Aspen Manor"/>
  </r>
  <r>
    <s v="P0239"/>
    <x v="6"/>
    <s v="P0239|Oct"/>
    <n v="1188.2483999999999"/>
    <n v="2109.59"/>
    <n v="-921.3416000000002"/>
    <s v="Aspen Manor"/>
  </r>
  <r>
    <s v="P0239"/>
    <x v="7"/>
    <s v="P0239|Nov"/>
    <n v="1179.5765999999999"/>
    <n v="2307.54"/>
    <n v="-1127.9634000000001"/>
    <s v="Aspen Manor"/>
  </r>
  <r>
    <s v="P0239"/>
    <x v="8"/>
    <s v="P0239|Dec"/>
    <n v="5198.2155000000002"/>
    <n v="2545.36"/>
    <n v="2652.8555000000001"/>
    <s v="Aspen Manor"/>
  </r>
  <r>
    <s v="P0239"/>
    <x v="9"/>
    <s v="P0239|Jan"/>
    <n v="4009.5483999999992"/>
    <n v="2551.4700000000003"/>
    <n v="1458.078399999999"/>
    <s v="Aspen Manor"/>
  </r>
  <r>
    <s v="P0239"/>
    <x v="10"/>
    <s v="P0239|Feb"/>
    <n v="3110.2241999999997"/>
    <n v="2318.04"/>
    <n v="792.18419999999969"/>
    <s v="Aspen Manor"/>
  </r>
  <r>
    <s v="P0239"/>
    <x v="11"/>
    <s v="P0239|Mar"/>
    <n v="2772.6254000000004"/>
    <n v="2318.3200000000002"/>
    <n v="454.30540000000019"/>
    <s v="Aspen Manor"/>
  </r>
  <r>
    <s v="P0240"/>
    <x v="0"/>
    <s v="P0240|Apr"/>
    <n v="567.16999999999996"/>
    <n v="1478.06"/>
    <n v="-910.89"/>
    <s v="Lakeview Overlook"/>
  </r>
  <r>
    <s v="P0240"/>
    <x v="1"/>
    <s v="P0240|May"/>
    <n v="905.27449999999988"/>
    <n v="1770.3600000000001"/>
    <n v="-865.08550000000025"/>
    <s v="Lakeview Overlook"/>
  </r>
  <r>
    <s v="P0240"/>
    <x v="2"/>
    <s v="P0240|Jun"/>
    <n v="1262.9134999999999"/>
    <n v="1830.1100000000001"/>
    <n v="-567.19650000000024"/>
    <s v="Lakeview Overlook"/>
  </r>
  <r>
    <s v="P0240"/>
    <x v="3"/>
    <s v="P0240|Jul"/>
    <n v="1690.4895000000001"/>
    <n v="2410.36"/>
    <n v="-719.87049999999999"/>
    <s v="Lakeview Overlook"/>
  </r>
  <r>
    <s v="P0240"/>
    <x v="4"/>
    <s v="P0240|Aug"/>
    <n v="1484.8591999999999"/>
    <n v="2318.5500000000002"/>
    <n v="-833.69080000000031"/>
    <s v="Lakeview Overlook"/>
  </r>
  <r>
    <s v="P0240"/>
    <x v="5"/>
    <s v="P0240|Sep"/>
    <n v="1022.4407999999999"/>
    <n v="1676.16"/>
    <n v="-653.71920000000023"/>
    <s v="Lakeview Overlook"/>
  </r>
  <r>
    <s v="P0240"/>
    <x v="6"/>
    <s v="P0240|Oct"/>
    <n v="907.79650000000004"/>
    <n v="1629.5100000000002"/>
    <n v="-721.71350000000018"/>
    <s v="Lakeview Overlook"/>
  </r>
  <r>
    <s v="P0240"/>
    <x v="7"/>
    <s v="P0240|Nov"/>
    <n v="1025.2344000000001"/>
    <n v="1593.8300000000002"/>
    <n v="-568.5956000000001"/>
    <s v="Lakeview Overlook"/>
  </r>
  <r>
    <s v="P0240"/>
    <x v="8"/>
    <s v="P0240|Dec"/>
    <n v="3523.0367999999999"/>
    <n v="2132.42"/>
    <n v="1390.6167999999998"/>
    <s v="Lakeview Overlook"/>
  </r>
  <r>
    <s v="P0240"/>
    <x v="9"/>
    <s v="P0240|Jan"/>
    <n v="2970.5913999999998"/>
    <n v="1822.47"/>
    <n v="1148.1213999999998"/>
    <s v="Lakeview Overlook"/>
  </r>
  <r>
    <s v="P0240"/>
    <x v="10"/>
    <s v="P0240|Feb"/>
    <n v="2565.8879999999999"/>
    <n v="1817.75"/>
    <n v="748.13799999999992"/>
    <s v="Lakeview Overlook"/>
  </r>
  <r>
    <s v="P0240"/>
    <x v="11"/>
    <s v="P0240|Mar"/>
    <n v="2110.7141999999999"/>
    <n v="1713.1"/>
    <n v="397.61419999999998"/>
    <s v="Lakeview Overlook"/>
  </r>
  <r>
    <s v="P0241"/>
    <x v="0"/>
    <s v="P0241|Apr"/>
    <n v="1854.7734"/>
    <n v="3091.4399999999996"/>
    <n v="-1236.6665999999996"/>
    <s v="Golden Hollow"/>
  </r>
  <r>
    <s v="P0241"/>
    <x v="1"/>
    <s v="P0241|May"/>
    <n v="2583.6120000000001"/>
    <n v="3622.5499999999997"/>
    <n v="-1038.9379999999996"/>
    <s v="Golden Hollow"/>
  </r>
  <r>
    <s v="P0241"/>
    <x v="2"/>
    <s v="P0241|Jun"/>
    <n v="2436.4823999999999"/>
    <n v="4019"/>
    <n v="-1582.5176000000001"/>
    <s v="Golden Hollow"/>
  </r>
  <r>
    <s v="P0241"/>
    <x v="3"/>
    <s v="P0241|Jul"/>
    <n v="4378.6152000000002"/>
    <n v="5363.2199999999993"/>
    <n v="-984.60479999999916"/>
    <s v="Golden Hollow"/>
  </r>
  <r>
    <s v="P0241"/>
    <x v="4"/>
    <s v="P0241|Aug"/>
    <n v="2908.1933999999997"/>
    <n v="5030.51"/>
    <n v="-2122.3166000000006"/>
    <s v="Golden Hollow"/>
  </r>
  <r>
    <s v="P0241"/>
    <x v="5"/>
    <s v="P0241|Sep"/>
    <n v="2638.4751999999999"/>
    <n v="3406.17"/>
    <n v="-767.69480000000021"/>
    <s v="Golden Hollow"/>
  </r>
  <r>
    <s v="P0241"/>
    <x v="6"/>
    <s v="P0241|Oct"/>
    <n v="2092.9084000000003"/>
    <n v="3281.7"/>
    <n v="-1188.7915999999996"/>
    <s v="Golden Hollow"/>
  </r>
  <r>
    <s v="P0241"/>
    <x v="7"/>
    <s v="P0241|Nov"/>
    <n v="1992.4163999999998"/>
    <n v="3156.43"/>
    <n v="-1164.0136"/>
    <s v="Golden Hollow"/>
  </r>
  <r>
    <s v="P0241"/>
    <x v="8"/>
    <s v="P0241|Dec"/>
    <n v="9290.3715000000011"/>
    <n v="3870.54"/>
    <n v="5419.8315000000011"/>
    <s v="Golden Hollow"/>
  </r>
  <r>
    <s v="P0241"/>
    <x v="9"/>
    <s v="P0241|Jan"/>
    <n v="7638.8010000000004"/>
    <n v="3888.17"/>
    <n v="3750.6310000000003"/>
    <s v="Golden Hollow"/>
  </r>
  <r>
    <s v="P0241"/>
    <x v="10"/>
    <s v="P0241|Feb"/>
    <n v="6471.64"/>
    <n v="3700.05"/>
    <n v="2771.59"/>
    <s v="Golden Hollow"/>
  </r>
  <r>
    <s v="P0241"/>
    <x v="11"/>
    <s v="P0241|Mar"/>
    <n v="5528.0640000000003"/>
    <n v="3548.78"/>
    <n v="1979.2840000000001"/>
    <s v="Golden Hollow"/>
  </r>
  <r>
    <s v="P0242"/>
    <x v="0"/>
    <s v="P0242|Apr"/>
    <n v="805.48720000000003"/>
    <n v="1889.9799999999998"/>
    <n v="-1084.4927999999998"/>
    <s v="Frost Refuge"/>
  </r>
  <r>
    <s v="P0242"/>
    <x v="1"/>
    <s v="P0242|May"/>
    <n v="1222.1789999999999"/>
    <n v="2299.5700000000002"/>
    <n v="-1077.3910000000003"/>
    <s v="Frost Refuge"/>
  </r>
  <r>
    <s v="P0242"/>
    <x v="2"/>
    <s v="P0242|Jun"/>
    <n v="1389.0383999999999"/>
    <n v="2414.92"/>
    <n v="-1025.8816000000002"/>
    <s v="Frost Refuge"/>
  </r>
  <r>
    <s v="P0242"/>
    <x v="3"/>
    <s v="P0242|Jul"/>
    <n v="1894.2144000000001"/>
    <n v="3255.95"/>
    <n v="-1361.7355999999997"/>
    <s v="Frost Refuge"/>
  </r>
  <r>
    <s v="P0242"/>
    <x v="4"/>
    <s v="P0242|Aug"/>
    <n v="1551.8044"/>
    <n v="3142.61"/>
    <n v="-1590.8056000000001"/>
    <s v="Frost Refuge"/>
  </r>
  <r>
    <s v="P0242"/>
    <x v="5"/>
    <s v="P0242|Sep"/>
    <n v="1256.2745"/>
    <n v="2181.52"/>
    <n v="-925.24549999999999"/>
    <s v="Frost Refuge"/>
  </r>
  <r>
    <s v="P0242"/>
    <x v="6"/>
    <s v="P0242|Oct"/>
    <n v="1108.8344999999999"/>
    <n v="2106.25"/>
    <n v="-997.41550000000007"/>
    <s v="Frost Refuge"/>
  </r>
  <r>
    <s v="P0242"/>
    <x v="7"/>
    <s v="P0242|Nov"/>
    <n v="1358.7744"/>
    <n v="2057.6999999999998"/>
    <n v="-698.9255999999998"/>
    <s v="Frost Refuge"/>
  </r>
  <r>
    <s v="P0242"/>
    <x v="8"/>
    <s v="P0242|Dec"/>
    <n v="4444.9143000000004"/>
    <n v="2437.2600000000002"/>
    <n v="2007.6543000000001"/>
    <s v="Frost Refuge"/>
  </r>
  <r>
    <s v="P0242"/>
    <x v="9"/>
    <s v="P0242|Jan"/>
    <n v="3923.7049999999999"/>
    <n v="2337.36"/>
    <n v="1586.3449999999998"/>
    <s v="Frost Refuge"/>
  </r>
  <r>
    <s v="P0242"/>
    <x v="10"/>
    <s v="P0242|Feb"/>
    <n v="3001.5171"/>
    <n v="2219.1000000000004"/>
    <n v="782.41709999999966"/>
    <s v="Frost Refuge"/>
  </r>
  <r>
    <s v="P0242"/>
    <x v="11"/>
    <s v="P0242|Mar"/>
    <n v="2552.9696999999996"/>
    <n v="2209.1499999999996"/>
    <n v="343.81970000000001"/>
    <s v="Frost Refuge"/>
  </r>
  <r>
    <s v="P0243"/>
    <x v="0"/>
    <s v="P0243|Apr"/>
    <n v="1798.203"/>
    <n v="3052.7"/>
    <n v="-1254.4969999999998"/>
    <s v="Sierra Getaway"/>
  </r>
  <r>
    <s v="P0243"/>
    <x v="1"/>
    <s v="P0243|May"/>
    <n v="1977.8858"/>
    <n v="3616.61"/>
    <n v="-1638.7242000000001"/>
    <s v="Sierra Getaway"/>
  </r>
  <r>
    <s v="P0243"/>
    <x v="2"/>
    <s v="P0243|Jun"/>
    <n v="2358.6496000000002"/>
    <n v="3787.3099999999995"/>
    <n v="-1428.6603999999993"/>
    <s v="Sierra Getaway"/>
  </r>
  <r>
    <s v="P0243"/>
    <x v="3"/>
    <s v="P0243|Jul"/>
    <n v="3298.7530000000002"/>
    <n v="5355.93"/>
    <n v="-2057.1770000000001"/>
    <s v="Sierra Getaway"/>
  </r>
  <r>
    <s v="P0243"/>
    <x v="4"/>
    <s v="P0243|Aug"/>
    <n v="3663.8804"/>
    <n v="5183.1099999999997"/>
    <n v="-1519.2295999999997"/>
    <s v="Sierra Getaway"/>
  </r>
  <r>
    <s v="P0243"/>
    <x v="5"/>
    <s v="P0243|Sep"/>
    <n v="2320.4413"/>
    <n v="3411.13"/>
    <n v="-1090.6887000000002"/>
    <s v="Sierra Getaway"/>
  </r>
  <r>
    <s v="P0243"/>
    <x v="6"/>
    <s v="P0243|Oct"/>
    <n v="2067.9212000000002"/>
    <n v="3278.81"/>
    <n v="-1210.8887999999997"/>
    <s v="Sierra Getaway"/>
  </r>
  <r>
    <s v="P0243"/>
    <x v="7"/>
    <s v="P0243|Nov"/>
    <n v="2116.6734000000001"/>
    <n v="3174.11"/>
    <n v="-1057.4366"/>
    <s v="Sierra Getaway"/>
  </r>
  <r>
    <s v="P0243"/>
    <x v="8"/>
    <s v="P0243|Dec"/>
    <n v="7975.9244999999992"/>
    <n v="3860.66"/>
    <n v="4115.2644999999993"/>
    <s v="Sierra Getaway"/>
  </r>
  <r>
    <s v="P0243"/>
    <x v="9"/>
    <s v="P0243|Jan"/>
    <n v="7051.7194000000009"/>
    <n v="3697.81"/>
    <n v="3353.9094000000009"/>
    <s v="Sierra Getaway"/>
  </r>
  <r>
    <s v="P0243"/>
    <x v="10"/>
    <s v="P0243|Feb"/>
    <n v="5517.6558999999997"/>
    <n v="3571.77"/>
    <n v="1945.8858999999998"/>
    <s v="Sierra Getaway"/>
  </r>
  <r>
    <s v="P0243"/>
    <x v="11"/>
    <s v="P0243|Mar"/>
    <n v="4935.8208000000004"/>
    <n v="3555.53"/>
    <n v="1380.2908000000002"/>
    <s v="Sierra Getaway"/>
  </r>
  <r>
    <s v="P0244"/>
    <x v="0"/>
    <s v="P0244|Apr"/>
    <n v="1431.4710000000002"/>
    <n v="2488.96"/>
    <n v="-1057.4889999999998"/>
    <s v="Silver Escape"/>
  </r>
  <r>
    <s v="P0244"/>
    <x v="1"/>
    <s v="P0244|May"/>
    <n v="1610.1256000000001"/>
    <n v="2934.74"/>
    <n v="-1324.6143999999997"/>
    <s v="Silver Escape"/>
  </r>
  <r>
    <s v="P0244"/>
    <x v="2"/>
    <s v="P0244|Jun"/>
    <n v="1860.6087"/>
    <n v="3050.8500000000004"/>
    <n v="-1190.2413000000004"/>
    <s v="Silver Escape"/>
  </r>
  <r>
    <s v="P0244"/>
    <x v="3"/>
    <s v="P0244|Jul"/>
    <n v="2536.2621999999997"/>
    <n v="4181.1000000000004"/>
    <n v="-1644.8378000000007"/>
    <s v="Silver Escape"/>
  </r>
  <r>
    <s v="P0244"/>
    <x v="4"/>
    <s v="P0244|Aug"/>
    <n v="2281.8312000000001"/>
    <n v="4063.65"/>
    <n v="-1781.8188"/>
    <s v="Silver Escape"/>
  </r>
  <r>
    <s v="P0244"/>
    <x v="5"/>
    <s v="P0244|Sep"/>
    <n v="1760.2234000000001"/>
    <n v="2745.68"/>
    <n v="-985.45659999999975"/>
    <s v="Silver Escape"/>
  </r>
  <r>
    <s v="P0244"/>
    <x v="6"/>
    <s v="P0244|Oct"/>
    <n v="1530.9153999999999"/>
    <n v="2654.35"/>
    <n v="-1123.4346"/>
    <s v="Silver Escape"/>
  </r>
  <r>
    <s v="P0244"/>
    <x v="7"/>
    <s v="P0244|Nov"/>
    <n v="1669.0239999999999"/>
    <n v="2575.3900000000003"/>
    <n v="-906.36600000000044"/>
    <s v="Silver Escape"/>
  </r>
  <r>
    <s v="P0244"/>
    <x v="8"/>
    <s v="P0244|Dec"/>
    <n v="5464.9782999999998"/>
    <n v="3046.1900000000005"/>
    <n v="2418.7882999999993"/>
    <s v="Silver Escape"/>
  </r>
  <r>
    <s v="P0244"/>
    <x v="9"/>
    <s v="P0244|Jan"/>
    <n v="5439.6322"/>
    <n v="3026.46"/>
    <n v="2413.1722"/>
    <s v="Silver Escape"/>
  </r>
  <r>
    <s v="P0244"/>
    <x v="10"/>
    <s v="P0244|Feb"/>
    <n v="3503.9940000000001"/>
    <n v="2765.4700000000003"/>
    <n v="738.52399999999989"/>
    <s v="Silver Escape"/>
  </r>
  <r>
    <s v="P0244"/>
    <x v="11"/>
    <s v="P0244|Mar"/>
    <n v="3801.5139999999997"/>
    <n v="2894.09"/>
    <n v="907.42399999999952"/>
    <s v="Silver Escape"/>
  </r>
  <r>
    <s v="P0245"/>
    <x v="0"/>
    <s v="P0245|Apr"/>
    <n v="597.92379999999991"/>
    <n v="1168.57"/>
    <n v="-570.64620000000002"/>
    <s v="Aspen House"/>
  </r>
  <r>
    <s v="P0245"/>
    <x v="1"/>
    <s v="P0245|May"/>
    <n v="774.87120000000004"/>
    <n v="1264.5900000000001"/>
    <n v="-489.7188000000001"/>
    <s v="Aspen House"/>
  </r>
  <r>
    <s v="P0245"/>
    <x v="2"/>
    <s v="P0245|Jun"/>
    <n v="977.46359999999993"/>
    <n v="1360.45"/>
    <n v="-382.98640000000012"/>
    <s v="Aspen House"/>
  </r>
  <r>
    <s v="P0245"/>
    <x v="3"/>
    <s v="P0245|Jul"/>
    <n v="1188.943"/>
    <n v="1632.9699999999998"/>
    <n v="-444.02699999999982"/>
    <s v="Aspen House"/>
  </r>
  <r>
    <s v="P0245"/>
    <x v="4"/>
    <s v="P0245|Aug"/>
    <n v="1262.3719999999998"/>
    <n v="1614.89"/>
    <n v="-352.51800000000026"/>
    <s v="Aspen House"/>
  </r>
  <r>
    <s v="P0245"/>
    <x v="5"/>
    <s v="P0245|Sep"/>
    <n v="729.19389999999999"/>
    <n v="1219.8500000000001"/>
    <n v="-490.65610000000015"/>
    <s v="Aspen House"/>
  </r>
  <r>
    <s v="P0245"/>
    <x v="6"/>
    <s v="P0245|Oct"/>
    <n v="608.92359999999996"/>
    <n v="1190.6499999999999"/>
    <n v="-581.7263999999999"/>
    <s v="Aspen House"/>
  </r>
  <r>
    <s v="P0245"/>
    <x v="7"/>
    <s v="P0245|Nov"/>
    <n v="745.82939999999996"/>
    <n v="1204.3700000000001"/>
    <n v="-458.54060000000015"/>
    <s v="Aspen House"/>
  </r>
  <r>
    <s v="P0245"/>
    <x v="8"/>
    <s v="P0245|Dec"/>
    <n v="2771.2694999999999"/>
    <n v="1503.5800000000004"/>
    <n v="1267.6894999999995"/>
    <s v="Aspen House"/>
  </r>
  <r>
    <s v="P0245"/>
    <x v="9"/>
    <s v="P0245|Jan"/>
    <n v="2245.9078"/>
    <n v="1507.0900000000001"/>
    <n v="738.81779999999981"/>
    <s v="Aspen House"/>
  </r>
  <r>
    <s v="P0245"/>
    <x v="10"/>
    <s v="P0245|Feb"/>
    <n v="1821.6315999999999"/>
    <n v="1444.3500000000004"/>
    <n v="377.28159999999957"/>
    <s v="Aspen House"/>
  </r>
  <r>
    <s v="P0245"/>
    <x v="11"/>
    <s v="P0245|Mar"/>
    <n v="1466.7394999999999"/>
    <n v="1356.96"/>
    <n v="109.77949999999987"/>
    <s v="Aspen House"/>
  </r>
  <r>
    <s v="P0246"/>
    <x v="0"/>
    <s v="P0246|Apr"/>
    <n v="1263.6174000000001"/>
    <n v="1984.8899999999999"/>
    <n v="-721.27259999999978"/>
    <s v="Bearpaw Hideaway"/>
  </r>
  <r>
    <s v="P0246"/>
    <x v="1"/>
    <s v="P0246|May"/>
    <n v="1361.1024"/>
    <n v="2314.1"/>
    <n v="-952.99759999999992"/>
    <s v="Bearpaw Hideaway"/>
  </r>
  <r>
    <s v="P0246"/>
    <x v="2"/>
    <s v="P0246|Jun"/>
    <n v="1916.5341000000001"/>
    <n v="2408.0299999999997"/>
    <n v="-491.49589999999966"/>
    <s v="Bearpaw Hideaway"/>
  </r>
  <r>
    <s v="P0246"/>
    <x v="3"/>
    <s v="P0246|Jul"/>
    <n v="2294.8430000000003"/>
    <n v="3383.73"/>
    <n v="-1088.8869999999997"/>
    <s v="Bearpaw Hideaway"/>
  </r>
  <r>
    <s v="P0246"/>
    <x v="4"/>
    <s v="P0246|Aug"/>
    <n v="2409.2060000000001"/>
    <n v="3266.7"/>
    <n v="-857.49399999999969"/>
    <s v="Bearpaw Hideaway"/>
  </r>
  <r>
    <s v="P0246"/>
    <x v="5"/>
    <s v="P0246|Sep"/>
    <n v="1598.8590999999999"/>
    <n v="2192.1799999999998"/>
    <n v="-593.32089999999994"/>
    <s v="Bearpaw Hideaway"/>
  </r>
  <r>
    <s v="P0246"/>
    <x v="6"/>
    <s v="P0246|Oct"/>
    <n v="1490.8301999999999"/>
    <n v="2116.1999999999998"/>
    <n v="-625.36979999999994"/>
    <s v="Bearpaw Hideaway"/>
  </r>
  <r>
    <s v="P0246"/>
    <x v="7"/>
    <s v="P0246|Nov"/>
    <n v="1715.7917999999997"/>
    <n v="2154.2899999999995"/>
    <n v="-438.49819999999977"/>
    <s v="Bearpaw Hideaway"/>
  </r>
  <r>
    <s v="P0246"/>
    <x v="8"/>
    <s v="P0246|Dec"/>
    <n v="5859.0765000000001"/>
    <n v="2538.3200000000002"/>
    <n v="3320.7565"/>
    <s v="Bearpaw Hideaway"/>
  </r>
  <r>
    <s v="P0246"/>
    <x v="9"/>
    <s v="P0246|Jan"/>
    <n v="4589.4928"/>
    <n v="2433.3100000000004"/>
    <n v="2156.1827999999996"/>
    <s v="Bearpaw Hideaway"/>
  </r>
  <r>
    <s v="P0246"/>
    <x v="10"/>
    <s v="P0246|Feb"/>
    <n v="4448.5129999999999"/>
    <n v="2406.31"/>
    <n v="2042.203"/>
    <s v="Bearpaw Hideaway"/>
  </r>
  <r>
    <s v="P0246"/>
    <x v="11"/>
    <s v="P0246|Mar"/>
    <n v="3247.6538"/>
    <n v="2302.0300000000002"/>
    <n v="945.62379999999985"/>
    <s v="Bearpaw Hideaway"/>
  </r>
  <r>
    <s v="P0247"/>
    <x v="0"/>
    <s v="P0247|Apr"/>
    <n v="1396.0265999999999"/>
    <n v="1547.92"/>
    <n v="-151.89340000000016"/>
    <s v="Meadow Villa"/>
  </r>
  <r>
    <s v="P0247"/>
    <x v="1"/>
    <s v="P0247|May"/>
    <n v="1930.5742"/>
    <n v="1760.03"/>
    <n v="170.54420000000005"/>
    <s v="Meadow Villa"/>
  </r>
  <r>
    <s v="P0247"/>
    <x v="2"/>
    <s v="P0247|Jun"/>
    <n v="1818.1996999999999"/>
    <n v="1828.2600000000002"/>
    <n v="-10.060300000000325"/>
    <s v="Meadow Villa"/>
  </r>
  <r>
    <s v="P0247"/>
    <x v="3"/>
    <s v="P0247|Jul"/>
    <n v="2951.355"/>
    <n v="2470.63"/>
    <n v="480.72499999999991"/>
    <s v="Meadow Villa"/>
  </r>
  <r>
    <s v="P0247"/>
    <x v="4"/>
    <s v="P0247|Aug"/>
    <n v="2944.0605999999998"/>
    <n v="2413.46"/>
    <n v="530.60059999999976"/>
    <s v="Meadow Villa"/>
  </r>
  <r>
    <s v="P0247"/>
    <x v="5"/>
    <s v="P0247|Sep"/>
    <n v="1789.6138000000001"/>
    <n v="1699.66"/>
    <n v="89.953800000000001"/>
    <s v="Meadow Villa"/>
  </r>
  <r>
    <s v="P0247"/>
    <x v="6"/>
    <s v="P0247|Oct"/>
    <n v="1583.3724"/>
    <n v="1607.5"/>
    <n v="-24.127600000000029"/>
    <s v="Meadow Villa"/>
  </r>
  <r>
    <s v="P0247"/>
    <x v="7"/>
    <s v="P0247|Nov"/>
    <n v="1712.3435999999999"/>
    <n v="1609.1100000000001"/>
    <n v="103.2335999999998"/>
    <s v="Meadow Villa"/>
  </r>
  <r>
    <s v="P0247"/>
    <x v="8"/>
    <s v="P0247|Dec"/>
    <n v="7024.5150000000003"/>
    <n v="2005.1"/>
    <n v="5019.4150000000009"/>
    <s v="Meadow Villa"/>
  </r>
  <r>
    <s v="P0247"/>
    <x v="9"/>
    <s v="P0247|Jan"/>
    <n v="5231.9052000000001"/>
    <n v="1904.27"/>
    <n v="3327.6352000000002"/>
    <s v="Meadow Villa"/>
  </r>
  <r>
    <s v="P0247"/>
    <x v="10"/>
    <s v="P0247|Feb"/>
    <n v="4125.1921000000002"/>
    <n v="1823.2099999999998"/>
    <n v="2301.9821000000002"/>
    <s v="Meadow Villa"/>
  </r>
  <r>
    <s v="P0247"/>
    <x v="11"/>
    <s v="P0247|Mar"/>
    <n v="4060.6385999999993"/>
    <n v="1809.75"/>
    <n v="2250.8885999999993"/>
    <s v="Meadow Villa"/>
  </r>
  <r>
    <s v="P0248"/>
    <x v="0"/>
    <s v="P0248|Apr"/>
    <n v="1343.0555000000002"/>
    <n v="2512.0700000000002"/>
    <n v="-1169.0145"/>
    <s v="Cedar Hideaway"/>
  </r>
  <r>
    <s v="P0248"/>
    <x v="1"/>
    <s v="P0248|May"/>
    <n v="1567.5231999999999"/>
    <n v="2916.3600000000006"/>
    <n v="-1348.8368000000007"/>
    <s v="Cedar Hideaway"/>
  </r>
  <r>
    <s v="P0248"/>
    <x v="2"/>
    <s v="P0248|Jun"/>
    <n v="1705.5154"/>
    <n v="3068.03"/>
    <n v="-1362.5146000000002"/>
    <s v="Cedar Hideaway"/>
  </r>
  <r>
    <s v="P0248"/>
    <x v="3"/>
    <s v="P0248|Jul"/>
    <n v="2403.2752"/>
    <n v="4215.6900000000005"/>
    <n v="-1812.4148000000005"/>
    <s v="Cedar Hideaway"/>
  </r>
  <r>
    <s v="P0248"/>
    <x v="4"/>
    <s v="P0248|Aug"/>
    <n v="2209.4303999999997"/>
    <n v="4051.63"/>
    <n v="-1842.1996000000004"/>
    <s v="Cedar Hideaway"/>
  </r>
  <r>
    <s v="P0248"/>
    <x v="5"/>
    <s v="P0248|Sep"/>
    <n v="1429.337"/>
    <n v="2760.21"/>
    <n v="-1330.873"/>
    <s v="Cedar Hideaway"/>
  </r>
  <r>
    <s v="P0248"/>
    <x v="6"/>
    <s v="P0248|Oct"/>
    <n v="1621.6492000000001"/>
    <n v="2672.17"/>
    <n v="-1050.5208"/>
    <s v="Cedar Hideaway"/>
  </r>
  <r>
    <s v="P0248"/>
    <x v="7"/>
    <s v="P0248|Nov"/>
    <n v="1423.0805"/>
    <n v="2583.52"/>
    <n v="-1160.4395"/>
    <s v="Cedar Hideaway"/>
  </r>
  <r>
    <s v="P0248"/>
    <x v="8"/>
    <s v="P0248|Dec"/>
    <n v="6090.4342999999999"/>
    <n v="3038.3100000000004"/>
    <n v="3052.1242999999995"/>
    <s v="Cedar Hideaway"/>
  </r>
  <r>
    <s v="P0248"/>
    <x v="9"/>
    <s v="P0248|Jan"/>
    <n v="4186.6040000000003"/>
    <n v="3110.3500000000004"/>
    <n v="1076.2539999999999"/>
    <s v="Cedar Hideaway"/>
  </r>
  <r>
    <s v="P0248"/>
    <x v="10"/>
    <s v="P0248|Feb"/>
    <n v="4118.7039999999997"/>
    <n v="2906.1900000000005"/>
    <n v="1212.5139999999992"/>
    <s v="Cedar Hideaway"/>
  </r>
  <r>
    <s v="P0248"/>
    <x v="11"/>
    <s v="P0248|Mar"/>
    <n v="3100.9299000000001"/>
    <n v="2780.78"/>
    <n v="320.14989999999989"/>
    <s v="Cedar Hideaway"/>
  </r>
  <r>
    <s v="P0249"/>
    <x v="0"/>
    <s v="P0249|Apr"/>
    <n v="1232.8101999999999"/>
    <n v="1994.82"/>
    <n v="-762.00980000000004"/>
    <s v="Whispering Cottage"/>
  </r>
  <r>
    <s v="P0249"/>
    <x v="1"/>
    <s v="P0249|May"/>
    <n v="1327.8023000000001"/>
    <n v="2307.6999999999998"/>
    <n v="-979.89769999999976"/>
    <s v="Whispering Cottage"/>
  </r>
  <r>
    <s v="P0249"/>
    <x v="2"/>
    <s v="P0249|Jun"/>
    <n v="1585.5216"/>
    <n v="2411.54"/>
    <n v="-826.01839999999993"/>
    <s v="Whispering Cottage"/>
  </r>
  <r>
    <s v="P0249"/>
    <x v="3"/>
    <s v="P0249|Jul"/>
    <n v="2258.6716999999999"/>
    <n v="3355.2200000000003"/>
    <n v="-1096.5483000000004"/>
    <s v="Whispering Cottage"/>
  </r>
  <r>
    <s v="P0249"/>
    <x v="4"/>
    <s v="P0249|Aug"/>
    <n v="2399.3023000000003"/>
    <n v="3275.74"/>
    <n v="-876.4376999999995"/>
    <s v="Whispering Cottage"/>
  </r>
  <r>
    <s v="P0249"/>
    <x v="5"/>
    <s v="P0249|Sep"/>
    <n v="1423.8808000000001"/>
    <n v="2180.11"/>
    <n v="-756.22919999999999"/>
    <s v="Whispering Cottage"/>
  </r>
  <r>
    <s v="P0249"/>
    <x v="6"/>
    <s v="P0249|Oct"/>
    <n v="1200.5868"/>
    <n v="2108.08"/>
    <n v="-907.49319999999989"/>
    <s v="Whispering Cottage"/>
  </r>
  <r>
    <s v="P0249"/>
    <x v="7"/>
    <s v="P0249|Nov"/>
    <n v="1397.8072"/>
    <n v="2049.4299999999998"/>
    <n v="-651.62279999999987"/>
    <s v="Whispering Cottage"/>
  </r>
  <r>
    <s v="P0249"/>
    <x v="8"/>
    <s v="P0249|Dec"/>
    <n v="4885.8270000000002"/>
    <n v="2526.5200000000004"/>
    <n v="2359.3069999999998"/>
    <s v="Whispering Cottage"/>
  </r>
  <r>
    <s v="P0249"/>
    <x v="9"/>
    <s v="P0249|Jan"/>
    <n v="4500.1938"/>
    <n v="2548.7800000000002"/>
    <n v="1951.4137999999998"/>
    <s v="Whispering Cottage"/>
  </r>
  <r>
    <s v="P0249"/>
    <x v="10"/>
    <s v="P0249|Feb"/>
    <n v="3811.9602"/>
    <n v="2446.6200000000003"/>
    <n v="1365.3401999999996"/>
    <s v="Whispering Cottage"/>
  </r>
  <r>
    <s v="P0249"/>
    <x v="11"/>
    <s v="P0249|Mar"/>
    <n v="2734.8535999999999"/>
    <n v="2304.75"/>
    <n v="430.10359999999991"/>
    <s v="Whispering Cottage"/>
  </r>
  <r>
    <s v="P0250"/>
    <x v="0"/>
    <s v="P0250|Apr"/>
    <n v="795.51560000000006"/>
    <n v="1887.76"/>
    <n v="-1092.2444"/>
    <s v="Ridge Haven"/>
  </r>
  <r>
    <s v="P0250"/>
    <x v="1"/>
    <s v="P0250|May"/>
    <n v="1393.8689999999999"/>
    <n v="2307.64"/>
    <n v="-913.77099999999996"/>
    <s v="Ridge Haven"/>
  </r>
  <r>
    <s v="P0250"/>
    <x v="2"/>
    <s v="P0250|Jun"/>
    <n v="1360.4621999999999"/>
    <n v="2430.71"/>
    <n v="-1070.2478000000001"/>
    <s v="Ridge Haven"/>
  </r>
  <r>
    <s v="P0250"/>
    <x v="3"/>
    <s v="P0250|Jul"/>
    <n v="2003.4751999999999"/>
    <n v="3422.0599999999995"/>
    <n v="-1418.5847999999996"/>
    <s v="Ridge Haven"/>
  </r>
  <r>
    <s v="P0250"/>
    <x v="4"/>
    <s v="P0250|Aug"/>
    <n v="1604.4948000000002"/>
    <n v="3139.8900000000003"/>
    <n v="-1535.3952000000002"/>
    <s v="Ridge Haven"/>
  </r>
  <r>
    <s v="P0250"/>
    <x v="5"/>
    <s v="P0250|Sep"/>
    <n v="1196.3284999999998"/>
    <n v="2175.48"/>
    <n v="-979.15150000000017"/>
    <s v="Ridge Haven"/>
  </r>
  <r>
    <s v="P0250"/>
    <x v="6"/>
    <s v="P0250|Oct"/>
    <n v="1119.068"/>
    <n v="2274.7699999999995"/>
    <n v="-1155.7019999999995"/>
    <s v="Ridge Haven"/>
  </r>
  <r>
    <s v="P0250"/>
    <x v="7"/>
    <s v="P0250|Nov"/>
    <n v="1196.086"/>
    <n v="2038.18"/>
    <n v="-842.09400000000005"/>
    <s v="Ridge Haven"/>
  </r>
  <r>
    <s v="P0250"/>
    <x v="8"/>
    <s v="P0250|Dec"/>
    <n v="4454.6628000000001"/>
    <n v="2442.15"/>
    <n v="2012.5128"/>
    <s v="Ridge Haven"/>
  </r>
  <r>
    <s v="P0250"/>
    <x v="9"/>
    <s v="P0250|Jan"/>
    <n v="3683.2420000000002"/>
    <n v="2326.2400000000002"/>
    <n v="1357.002"/>
    <s v="Ridge Haven"/>
  </r>
  <r>
    <s v="P0250"/>
    <x v="10"/>
    <s v="P0250|Feb"/>
    <n v="2884.1858999999999"/>
    <n v="2206.35"/>
    <n v="677.83590000000004"/>
    <s v="Ridge Haven"/>
  </r>
  <r>
    <s v="P0250"/>
    <x v="11"/>
    <s v="P0250|Mar"/>
    <n v="2796.5367000000001"/>
    <n v="2200.19"/>
    <n v="596.34670000000006"/>
    <s v="Ridge Haven"/>
  </r>
  <r>
    <s v="P0251"/>
    <x v="0"/>
    <s v="P0251|Apr"/>
    <n v="1561.8140000000001"/>
    <n v="3061.04"/>
    <n v="-1499.2259999999999"/>
    <s v="Cedar Cabin"/>
  </r>
  <r>
    <s v="P0251"/>
    <x v="1"/>
    <s v="P0251|May"/>
    <n v="1884.3971999999999"/>
    <n v="3632.37"/>
    <n v="-1747.9728"/>
    <s v="Cedar Cabin"/>
  </r>
  <r>
    <s v="P0251"/>
    <x v="2"/>
    <s v="P0251|Jun"/>
    <n v="2055.5634000000005"/>
    <n v="3821.3899999999994"/>
    <n v="-1765.826599999999"/>
    <s v="Cedar Cabin"/>
  </r>
  <r>
    <s v="P0251"/>
    <x v="3"/>
    <s v="P0251|Jul"/>
    <n v="2896.2332999999999"/>
    <n v="5223.7299999999996"/>
    <n v="-2327.4966999999997"/>
    <s v="Cedar Cabin"/>
  </r>
  <r>
    <s v="P0251"/>
    <x v="4"/>
    <s v="P0251|Aug"/>
    <n v="2603.1672000000003"/>
    <n v="5027.41"/>
    <n v="-2424.2427999999995"/>
    <s v="Cedar Cabin"/>
  </r>
  <r>
    <s v="P0251"/>
    <x v="5"/>
    <s v="P0251|Sep"/>
    <n v="1956.3324"/>
    <n v="3428.92"/>
    <n v="-1472.5876000000001"/>
    <s v="Cedar Cabin"/>
  </r>
  <r>
    <s v="P0251"/>
    <x v="6"/>
    <s v="P0251|Oct"/>
    <n v="1773.9918"/>
    <n v="3284.52"/>
    <n v="-1510.5282"/>
    <s v="Cedar Cabin"/>
  </r>
  <r>
    <s v="P0251"/>
    <x v="7"/>
    <s v="P0251|Nov"/>
    <n v="1635.0005000000001"/>
    <n v="3142.72"/>
    <n v="-1507.7194999999997"/>
    <s v="Cedar Cabin"/>
  </r>
  <r>
    <s v="P0251"/>
    <x v="8"/>
    <s v="P0251|Dec"/>
    <n v="6820.8109000000004"/>
    <n v="3707.51"/>
    <n v="3113.3009000000002"/>
    <s v="Cedar Cabin"/>
  </r>
  <r>
    <s v="P0251"/>
    <x v="9"/>
    <s v="P0251|Jan"/>
    <n v="5277.3675000000003"/>
    <n v="3564.76"/>
    <n v="1712.6075000000001"/>
    <s v="Cedar Cabin"/>
  </r>
  <r>
    <s v="P0251"/>
    <x v="10"/>
    <s v="P0251|Feb"/>
    <n v="4609.9590000000007"/>
    <n v="3572.85"/>
    <n v="1037.1090000000008"/>
    <s v="Cedar Cabin"/>
  </r>
  <r>
    <s v="P0251"/>
    <x v="11"/>
    <s v="P0251|Mar"/>
    <n v="3596.5817999999999"/>
    <n v="3384.8900000000003"/>
    <n v="211.6917999999996"/>
    <s v="Cedar Cabin"/>
  </r>
  <r>
    <s v="P0252"/>
    <x v="0"/>
    <s v="P0252|Apr"/>
    <n v="605.48980000000006"/>
    <n v="1172.3499999999999"/>
    <n v="-566.86019999999985"/>
    <s v="Golden Refuge"/>
  </r>
  <r>
    <s v="P0252"/>
    <x v="1"/>
    <s v="P0252|May"/>
    <n v="671.27519999999993"/>
    <n v="1273.19"/>
    <n v="-601.91480000000013"/>
    <s v="Golden Refuge"/>
  </r>
  <r>
    <s v="P0252"/>
    <x v="2"/>
    <s v="P0252|Jun"/>
    <n v="762.76560000000006"/>
    <n v="1298.9100000000001"/>
    <n v="-536.14440000000002"/>
    <s v="Golden Refuge"/>
  </r>
  <r>
    <s v="P0252"/>
    <x v="3"/>
    <s v="P0252|Jul"/>
    <n v="1218.528"/>
    <n v="1648.7199999999998"/>
    <n v="-430.19199999999978"/>
    <s v="Golden Refuge"/>
  </r>
  <r>
    <s v="P0252"/>
    <x v="4"/>
    <s v="P0252|Aug"/>
    <n v="1074.289"/>
    <n v="1606.47"/>
    <n v="-532.18100000000004"/>
    <s v="Golden Refuge"/>
  </r>
  <r>
    <s v="P0252"/>
    <x v="5"/>
    <s v="P0252|Sep"/>
    <n v="671.43039999999996"/>
    <n v="1227.1200000000001"/>
    <n v="-555.68960000000015"/>
    <s v="Golden Refuge"/>
  </r>
  <r>
    <s v="P0252"/>
    <x v="6"/>
    <s v="P0252|Oct"/>
    <n v="727.90379999999993"/>
    <n v="1204.28"/>
    <n v="-476.37620000000004"/>
    <s v="Golden Refuge"/>
  </r>
  <r>
    <s v="P0252"/>
    <x v="7"/>
    <s v="P0252|Nov"/>
    <n v="723.55819999999994"/>
    <n v="1210.3599999999999"/>
    <n v="-486.80179999999996"/>
    <s v="Golden Refuge"/>
  </r>
  <r>
    <s v="P0252"/>
    <x v="8"/>
    <s v="P0252|Dec"/>
    <n v="2539.5074"/>
    <n v="1505.2600000000002"/>
    <n v="1034.2473999999997"/>
    <s v="Golden Refuge"/>
  </r>
  <r>
    <s v="P0252"/>
    <x v="9"/>
    <s v="P0252|Jan"/>
    <n v="2103.5814999999998"/>
    <n v="1449.8000000000002"/>
    <n v="653.7814999999996"/>
    <s v="Golden Refuge"/>
  </r>
  <r>
    <s v="P0252"/>
    <x v="10"/>
    <s v="P0252|Feb"/>
    <n v="1705.9609"/>
    <n v="1369.0100000000002"/>
    <n v="336.95089999999982"/>
    <s v="Golden Refuge"/>
  </r>
  <r>
    <s v="P0252"/>
    <x v="11"/>
    <s v="P0252|Mar"/>
    <n v="1255.4268"/>
    <n v="1279.9500000000003"/>
    <n v="-24.523200000000315"/>
    <s v="Golden Refuge"/>
  </r>
  <r>
    <s v="P0253"/>
    <x v="0"/>
    <s v="P0253|Apr"/>
    <n v="1047.6759999999999"/>
    <n v="1987.83"/>
    <n v="-940.154"/>
    <s v="Juniper Landing"/>
  </r>
  <r>
    <s v="P0253"/>
    <x v="1"/>
    <s v="P0253|May"/>
    <n v="1318.1605"/>
    <n v="2307.35"/>
    <n v="-989.18949999999995"/>
    <s v="Juniper Landing"/>
  </r>
  <r>
    <s v="P0253"/>
    <x v="2"/>
    <s v="P0253|Jun"/>
    <n v="1691.2128"/>
    <n v="2555.77"/>
    <n v="-864.55719999999997"/>
    <s v="Juniper Landing"/>
  </r>
  <r>
    <s v="P0253"/>
    <x v="3"/>
    <s v="P0253|Jul"/>
    <n v="1933.1210999999998"/>
    <n v="3269.07"/>
    <n v="-1335.9489000000003"/>
    <s v="Juniper Landing"/>
  </r>
  <r>
    <s v="P0253"/>
    <x v="4"/>
    <s v="P0253|Aug"/>
    <n v="2186.3969999999999"/>
    <n v="3247"/>
    <n v="-1060.6030000000001"/>
    <s v="Juniper Landing"/>
  </r>
  <r>
    <s v="P0253"/>
    <x v="5"/>
    <s v="P0253|Sep"/>
    <n v="1377.9803999999999"/>
    <n v="2194.37"/>
    <n v="-816.38959999999997"/>
    <s v="Juniper Landing"/>
  </r>
  <r>
    <s v="P0253"/>
    <x v="6"/>
    <s v="P0253|Oct"/>
    <n v="1431.4856"/>
    <n v="2110.02"/>
    <n v="-678.53440000000001"/>
    <s v="Juniper Landing"/>
  </r>
  <r>
    <s v="P0253"/>
    <x v="7"/>
    <s v="P0253|Nov"/>
    <n v="1325.4258"/>
    <n v="2049.17"/>
    <n v="-723.74420000000009"/>
    <s v="Juniper Landing"/>
  </r>
  <r>
    <s v="P0253"/>
    <x v="8"/>
    <s v="P0253|Dec"/>
    <n v="4992.0613999999996"/>
    <n v="2523.3000000000002"/>
    <n v="2468.7613999999994"/>
    <s v="Juniper Landing"/>
  </r>
  <r>
    <s v="P0253"/>
    <x v="9"/>
    <s v="P0253|Jan"/>
    <n v="5039.3198000000002"/>
    <n v="2529.96"/>
    <n v="2509.3598000000002"/>
    <s v="Juniper Landing"/>
  </r>
  <r>
    <s v="P0253"/>
    <x v="10"/>
    <s v="P0253|Feb"/>
    <n v="3824.0075999999999"/>
    <n v="2417.92"/>
    <n v="1406.0875999999998"/>
    <s v="Juniper Landing"/>
  </r>
  <r>
    <s v="P0253"/>
    <x v="11"/>
    <s v="P0253|Mar"/>
    <n v="2997.549"/>
    <n v="2292.7800000000002"/>
    <n v="704.76899999999978"/>
    <s v="Juniper Landing"/>
  </r>
  <r>
    <s v="P0254"/>
    <x v="0"/>
    <s v="P0254|Apr"/>
    <n v="818.50800000000004"/>
    <n v="1807.9"/>
    <n v="-989.39200000000005"/>
    <s v="Golden Getaway"/>
  </r>
  <r>
    <s v="P0254"/>
    <x v="1"/>
    <s v="P0254|May"/>
    <n v="956.75240000000008"/>
    <n v="1760.05"/>
    <n v="-803.29759999999987"/>
    <s v="Golden Getaway"/>
  </r>
  <r>
    <s v="P0254"/>
    <x v="2"/>
    <s v="P0254|Jun"/>
    <n v="1017.7944999999999"/>
    <n v="1829.2800000000002"/>
    <n v="-811.48550000000034"/>
    <s v="Golden Getaway"/>
  </r>
  <r>
    <s v="P0254"/>
    <x v="3"/>
    <s v="P0254|Jul"/>
    <n v="1723.0925"/>
    <n v="2479.25"/>
    <n v="-756.15750000000003"/>
    <s v="Golden Getaway"/>
  </r>
  <r>
    <s v="P0254"/>
    <x v="4"/>
    <s v="P0254|Aug"/>
    <n v="1785.9"/>
    <n v="2414.61"/>
    <n v="-628.71"/>
    <s v="Golden Getaway"/>
  </r>
  <r>
    <s v="P0254"/>
    <x v="5"/>
    <s v="P0254|Sep"/>
    <n v="1127.7440000000001"/>
    <n v="1677.54"/>
    <n v="-549.79599999999982"/>
    <s v="Golden Getaway"/>
  </r>
  <r>
    <s v="P0254"/>
    <x v="6"/>
    <s v="P0254|Oct"/>
    <n v="986.35680000000002"/>
    <n v="1648.29"/>
    <n v="-661.93319999999994"/>
    <s v="Golden Getaway"/>
  </r>
  <r>
    <s v="P0254"/>
    <x v="7"/>
    <s v="P0254|Nov"/>
    <n v="1044.9544999999998"/>
    <n v="1591.5900000000001"/>
    <n v="-546.63550000000032"/>
    <s v="Golden Getaway"/>
  </r>
  <r>
    <s v="P0254"/>
    <x v="8"/>
    <s v="P0254|Dec"/>
    <n v="3698.6760000000004"/>
    <n v="2013.49"/>
    <n v="1685.1860000000004"/>
    <s v="Golden Getaway"/>
  </r>
  <r>
    <s v="P0254"/>
    <x v="9"/>
    <s v="P0254|Jan"/>
    <n v="3216.1980000000003"/>
    <n v="2004.77"/>
    <n v="1211.4280000000003"/>
    <s v="Golden Getaway"/>
  </r>
  <r>
    <s v="P0254"/>
    <x v="10"/>
    <s v="P0254|Feb"/>
    <n v="2610.6936000000001"/>
    <n v="1903.74"/>
    <n v="706.95360000000005"/>
    <s v="Golden Getaway"/>
  </r>
  <r>
    <s v="P0254"/>
    <x v="11"/>
    <s v="P0254|Mar"/>
    <n v="2083.1771999999996"/>
    <n v="1822.52"/>
    <n v="260.65719999999965"/>
    <s v="Golden Getaway"/>
  </r>
  <r>
    <s v="P0255"/>
    <x v="0"/>
    <s v="P0255|Apr"/>
    <n v="545.79599999999994"/>
    <n v="1169.04"/>
    <n v="-623.24400000000003"/>
    <s v="Highland Nest"/>
  </r>
  <r>
    <s v="P0255"/>
    <x v="1"/>
    <s v="P0255|May"/>
    <n v="624.63760000000002"/>
    <n v="1260.6199999999999"/>
    <n v="-635.98239999999987"/>
    <s v="Highland Nest"/>
  </r>
  <r>
    <s v="P0255"/>
    <x v="2"/>
    <s v="P0255|Jun"/>
    <n v="776.99549999999999"/>
    <n v="1299.5900000000001"/>
    <n v="-522.59450000000015"/>
    <s v="Highland Nest"/>
  </r>
  <r>
    <s v="P0255"/>
    <x v="3"/>
    <s v="P0255|Jul"/>
    <n v="1171.6769999999999"/>
    <n v="1639.17"/>
    <n v="-467.49300000000017"/>
    <s v="Highland Nest"/>
  </r>
  <r>
    <s v="P0255"/>
    <x v="4"/>
    <s v="P0255|Aug"/>
    <n v="921.39940000000001"/>
    <n v="1548.4599999999998"/>
    <n v="-627.06059999999979"/>
    <s v="Highland Nest"/>
  </r>
  <r>
    <s v="P0255"/>
    <x v="5"/>
    <s v="P0255|Sep"/>
    <n v="668.404"/>
    <n v="1205.5700000000002"/>
    <n v="-537.16600000000017"/>
    <s v="Highland Nest"/>
  </r>
  <r>
    <s v="P0255"/>
    <x v="6"/>
    <s v="P0255|Oct"/>
    <n v="639.71140000000003"/>
    <n v="1198.8700000000001"/>
    <n v="-559.15860000000009"/>
    <s v="Highland Nest"/>
  </r>
  <r>
    <s v="P0255"/>
    <x v="7"/>
    <s v="P0255|Nov"/>
    <n v="676.78480000000002"/>
    <n v="1198.79"/>
    <n v="-522.00519999999995"/>
    <s v="Highland Nest"/>
  </r>
  <r>
    <s v="P0255"/>
    <x v="8"/>
    <s v="P0255|Dec"/>
    <n v="2469.7758999999996"/>
    <n v="1434.3700000000003"/>
    <n v="1035.4058999999993"/>
    <s v="Highland Nest"/>
  </r>
  <r>
    <s v="P0255"/>
    <x v="9"/>
    <s v="P0255|Jan"/>
    <n v="2022.1887999999999"/>
    <n v="1551.42"/>
    <n v="470.76879999999983"/>
    <s v="Highland Nest"/>
  </r>
  <r>
    <s v="P0255"/>
    <x v="10"/>
    <s v="P0255|Feb"/>
    <n v="1651.3305"/>
    <n v="1373.21"/>
    <n v="278.12049999999999"/>
    <s v="Highland Nest"/>
  </r>
  <r>
    <s v="P0255"/>
    <x v="11"/>
    <s v="P0255|Mar"/>
    <n v="1628.6034"/>
    <n v="1372.9"/>
    <n v="255.70339999999987"/>
    <s v="Highland Nest"/>
  </r>
  <r>
    <s v="P0256"/>
    <x v="0"/>
    <s v="P0256|Apr"/>
    <n v="1484.9956"/>
    <n v="2512.1400000000003"/>
    <n v="-1027.1444000000004"/>
    <s v="Silver Getaway"/>
  </r>
  <r>
    <s v="P0256"/>
    <x v="1"/>
    <s v="P0256|May"/>
    <n v="1608.0207000000003"/>
    <n v="2935.87"/>
    <n v="-1327.8492999999996"/>
    <s v="Silver Getaway"/>
  </r>
  <r>
    <s v="P0256"/>
    <x v="2"/>
    <s v="P0256|Jun"/>
    <n v="1667.6369"/>
    <n v="3062.4100000000003"/>
    <n v="-1394.7731000000003"/>
    <s v="Silver Getaway"/>
  </r>
  <r>
    <s v="P0256"/>
    <x v="3"/>
    <s v="P0256|Jul"/>
    <n v="2319.4089999999997"/>
    <n v="4204.54"/>
    <n v="-1885.1310000000003"/>
    <s v="Silver Getaway"/>
  </r>
  <r>
    <s v="P0256"/>
    <x v="4"/>
    <s v="P0256|Aug"/>
    <n v="2700.5430000000001"/>
    <n v="4185.8099999999995"/>
    <n v="-1485.2669999999994"/>
    <s v="Silver Getaway"/>
  </r>
  <r>
    <s v="P0256"/>
    <x v="5"/>
    <s v="P0256|Sep"/>
    <n v="1423.0126"/>
    <n v="2766.71"/>
    <n v="-1343.6974"/>
    <s v="Silver Getaway"/>
  </r>
  <r>
    <s v="P0256"/>
    <x v="6"/>
    <s v="P0256|Oct"/>
    <n v="1520.2066"/>
    <n v="2667.61"/>
    <n v="-1147.4034000000001"/>
    <s v="Silver Getaway"/>
  </r>
  <r>
    <s v="P0256"/>
    <x v="7"/>
    <s v="P0256|Nov"/>
    <n v="1699.8215"/>
    <n v="2587.0300000000002"/>
    <n v="-887.20850000000019"/>
    <s v="Silver Getaway"/>
  </r>
  <r>
    <s v="P0256"/>
    <x v="8"/>
    <s v="P0256|Dec"/>
    <n v="5777.0385999999999"/>
    <n v="3155.0200000000004"/>
    <n v="2622.0185999999994"/>
    <s v="Silver Getaway"/>
  </r>
  <r>
    <s v="P0256"/>
    <x v="9"/>
    <s v="P0256|Jan"/>
    <n v="5617.9763999999996"/>
    <n v="3032.6900000000005"/>
    <n v="2585.286399999999"/>
    <s v="Silver Getaway"/>
  </r>
  <r>
    <s v="P0256"/>
    <x v="10"/>
    <s v="P0256|Feb"/>
    <n v="3791.8139999999999"/>
    <n v="3141.61"/>
    <n v="650.20399999999972"/>
    <s v="Silver Getaway"/>
  </r>
  <r>
    <s v="P0256"/>
    <x v="11"/>
    <s v="P0256|Mar"/>
    <n v="3463.6241999999997"/>
    <n v="2881.58"/>
    <n v="582.04419999999982"/>
    <s v="Silver Getaway"/>
  </r>
  <r>
    <s v="P0257"/>
    <x v="0"/>
    <s v="P0257|Apr"/>
    <n v="1056.212"/>
    <n v="1964.37"/>
    <n v="-908.1579999999999"/>
    <s v="Cedar Manor"/>
  </r>
  <r>
    <s v="P0257"/>
    <x v="1"/>
    <s v="P0257|May"/>
    <n v="1313.3784000000001"/>
    <n v="2320.56"/>
    <n v="-1007.1815999999999"/>
    <s v="Cedar Manor"/>
  </r>
  <r>
    <s v="P0257"/>
    <x v="2"/>
    <s v="P0257|Jun"/>
    <n v="1417.8376999999998"/>
    <n v="2408.4699999999998"/>
    <n v="-990.63229999999999"/>
    <s v="Cedar Manor"/>
  </r>
  <r>
    <s v="P0257"/>
    <x v="3"/>
    <s v="P0257|Jul"/>
    <n v="2518.7190000000001"/>
    <n v="3388.42"/>
    <n v="-869.70100000000002"/>
    <s v="Cedar Manor"/>
  </r>
  <r>
    <s v="P0257"/>
    <x v="4"/>
    <s v="P0257|Aug"/>
    <n v="2315.4069999999997"/>
    <n v="3260.15"/>
    <n v="-944.74300000000039"/>
    <s v="Cedar Manor"/>
  </r>
  <r>
    <s v="P0257"/>
    <x v="5"/>
    <s v="P0257|Sep"/>
    <n v="1442.8152"/>
    <n v="2210.98"/>
    <n v="-768.16480000000001"/>
    <s v="Cedar Manor"/>
  </r>
  <r>
    <s v="P0257"/>
    <x v="6"/>
    <s v="P0257|Oct"/>
    <n v="1085.5060000000001"/>
    <n v="2088.62"/>
    <n v="-1003.1139999999998"/>
    <s v="Cedar Manor"/>
  </r>
  <r>
    <s v="P0257"/>
    <x v="7"/>
    <s v="P0257|Nov"/>
    <n v="1297.6643999999999"/>
    <n v="2058.2799999999997"/>
    <n v="-760.61559999999986"/>
    <s v="Cedar Manor"/>
  </r>
  <r>
    <s v="P0257"/>
    <x v="8"/>
    <s v="P0257|Dec"/>
    <n v="5251.3036000000002"/>
    <n v="2534.5200000000004"/>
    <n v="2716.7835999999998"/>
    <s v="Cedar Manor"/>
  </r>
  <r>
    <s v="P0257"/>
    <x v="9"/>
    <s v="P0257|Jan"/>
    <n v="4265.4157999999998"/>
    <n v="2429.2300000000005"/>
    <n v="1836.1857999999993"/>
    <s v="Cedar Manor"/>
  </r>
  <r>
    <s v="P0257"/>
    <x v="10"/>
    <s v="P0257|Feb"/>
    <n v="3819.5658000000003"/>
    <n v="2303.4700000000003"/>
    <n v="1516.0958000000001"/>
    <s v="Cedar Manor"/>
  </r>
  <r>
    <s v="P0257"/>
    <x v="11"/>
    <s v="P0257|Mar"/>
    <n v="3156.3380000000002"/>
    <n v="2323.4500000000003"/>
    <n v="832.88799999999992"/>
    <s v="Cedar Manor"/>
  </r>
  <r>
    <s v="P0258"/>
    <x v="0"/>
    <s v="P0258|Apr"/>
    <n v="1851.9797999999998"/>
    <n v="3065.2599999999998"/>
    <n v="-1213.2801999999999"/>
    <s v="Summit Haven"/>
  </r>
  <r>
    <s v="P0258"/>
    <x v="1"/>
    <s v="P0258|May"/>
    <n v="2106.0131000000001"/>
    <n v="3606.02"/>
    <n v="-1500.0068999999999"/>
    <s v="Summit Haven"/>
  </r>
  <r>
    <s v="P0258"/>
    <x v="2"/>
    <s v="P0258|Jun"/>
    <n v="2692.9504000000002"/>
    <n v="3803.3999999999996"/>
    <n v="-1110.4495999999995"/>
    <s v="Summit Haven"/>
  </r>
  <r>
    <s v="P0258"/>
    <x v="3"/>
    <s v="P0258|Jul"/>
    <n v="3736.8049999999998"/>
    <n v="5362.369999999999"/>
    <n v="-1625.5649999999991"/>
    <s v="Summit Haven"/>
  </r>
  <r>
    <s v="P0258"/>
    <x v="4"/>
    <s v="P0258|Aug"/>
    <n v="3435.4259999999999"/>
    <n v="5182.3799999999992"/>
    <n v="-1746.9539999999993"/>
    <s v="Summit Haven"/>
  </r>
  <r>
    <s v="P0258"/>
    <x v="5"/>
    <s v="P0258|Sep"/>
    <n v="2124.2782000000002"/>
    <n v="3398.6"/>
    <n v="-1274.3217999999997"/>
    <s v="Summit Haven"/>
  </r>
  <r>
    <s v="P0258"/>
    <x v="6"/>
    <s v="P0258|Oct"/>
    <n v="2291.3122000000003"/>
    <n v="3288.99"/>
    <n v="-997.67779999999948"/>
    <s v="Summit Haven"/>
  </r>
  <r>
    <s v="P0258"/>
    <x v="7"/>
    <s v="P0258|Nov"/>
    <n v="1967.4486000000002"/>
    <n v="3178"/>
    <n v="-1210.5513999999998"/>
    <s v="Summit Haven"/>
  </r>
  <r>
    <s v="P0258"/>
    <x v="8"/>
    <s v="P0258|Dec"/>
    <n v="8315.8125"/>
    <n v="3859.2"/>
    <n v="4456.6125000000002"/>
    <s v="Summit Haven"/>
  </r>
  <r>
    <s v="P0258"/>
    <x v="9"/>
    <s v="P0258|Jan"/>
    <n v="6488.0330000000004"/>
    <n v="3727.21"/>
    <n v="2760.8230000000003"/>
    <s v="Summit Haven"/>
  </r>
  <r>
    <s v="P0258"/>
    <x v="10"/>
    <s v="P0258|Feb"/>
    <n v="5083.2802000000001"/>
    <n v="3550.13"/>
    <n v="1533.1502"/>
    <s v="Summit Haven"/>
  </r>
  <r>
    <s v="P0258"/>
    <x v="11"/>
    <s v="P0258|Mar"/>
    <n v="4830.9346999999998"/>
    <n v="3555.74"/>
    <n v="1275.1947"/>
    <s v="Summit Haven"/>
  </r>
  <r>
    <s v="P0259"/>
    <x v="0"/>
    <s v="P0259|Apr"/>
    <n v="1026.8210000000001"/>
    <n v="1975.9599999999998"/>
    <n v="-949.13899999999967"/>
    <s v="Rustic Manor"/>
  </r>
  <r>
    <s v="P0259"/>
    <x v="1"/>
    <s v="P0259|May"/>
    <n v="1061.4014999999999"/>
    <n v="2303.3200000000002"/>
    <n v="-1241.9185000000002"/>
    <s v="Rustic Manor"/>
  </r>
  <r>
    <s v="P0259"/>
    <x v="2"/>
    <s v="P0259|Jun"/>
    <n v="1264.5485999999999"/>
    <n v="2399.5700000000002"/>
    <n v="-1135.0214000000003"/>
    <s v="Rustic Manor"/>
  </r>
  <r>
    <s v="P0259"/>
    <x v="3"/>
    <s v="P0259|Jul"/>
    <n v="2041.3731"/>
    <n v="3281.09"/>
    <n v="-1239.7169000000001"/>
    <s v="Rustic Manor"/>
  </r>
  <r>
    <s v="P0259"/>
    <x v="4"/>
    <s v="P0259|Aug"/>
    <n v="1636.2719999999999"/>
    <n v="3173.02"/>
    <n v="-1536.748"/>
    <s v="Rustic Manor"/>
  </r>
  <r>
    <s v="P0259"/>
    <x v="5"/>
    <s v="P0259|Sep"/>
    <n v="1363.605"/>
    <n v="2185.52"/>
    <n v="-821.91499999999996"/>
    <s v="Rustic Manor"/>
  </r>
  <r>
    <s v="P0259"/>
    <x v="6"/>
    <s v="P0259|Oct"/>
    <n v="1076.97"/>
    <n v="2082.21"/>
    <n v="-1005.24"/>
    <s v="Rustic Manor"/>
  </r>
  <r>
    <s v="P0259"/>
    <x v="7"/>
    <s v="P0259|Nov"/>
    <n v="1337.3568"/>
    <n v="2057.9899999999998"/>
    <n v="-720.63319999999976"/>
    <s v="Rustic Manor"/>
  </r>
  <r>
    <s v="P0259"/>
    <x v="8"/>
    <s v="P0259|Dec"/>
    <n v="4361.1256999999996"/>
    <n v="2417.7600000000002"/>
    <n v="1943.3656999999994"/>
    <s v="Rustic Manor"/>
  </r>
  <r>
    <s v="P0259"/>
    <x v="9"/>
    <s v="P0259|Jan"/>
    <n v="3686.6176"/>
    <n v="2331.21"/>
    <n v="1355.4076"/>
    <s v="Rustic Manor"/>
  </r>
  <r>
    <s v="P0259"/>
    <x v="10"/>
    <s v="P0259|Feb"/>
    <n v="3008.0250000000001"/>
    <n v="2326.5"/>
    <n v="681.52500000000009"/>
    <s v="Rustic Manor"/>
  </r>
  <r>
    <s v="P0259"/>
    <x v="11"/>
    <s v="P0259|Mar"/>
    <n v="2761.3539999999998"/>
    <n v="2314.8100000000004"/>
    <n v="446.54399999999941"/>
    <s v="Rustic Manor"/>
  </r>
  <r>
    <s v="P0260"/>
    <x v="0"/>
    <s v="P0260|Apr"/>
    <n v="994.67939999999999"/>
    <n v="1541.04"/>
    <n v="-546.36059999999998"/>
    <s v="Forest House"/>
  </r>
  <r>
    <s v="P0260"/>
    <x v="1"/>
    <s v="P0260|May"/>
    <n v="1027.7952"/>
    <n v="1761.92"/>
    <n v="-734.12480000000005"/>
    <s v="Forest House"/>
  </r>
  <r>
    <s v="P0260"/>
    <x v="2"/>
    <s v="P0260|Jun"/>
    <n v="1346.8088"/>
    <n v="1830.24"/>
    <n v="-483.43119999999999"/>
    <s v="Forest House"/>
  </r>
  <r>
    <s v="P0260"/>
    <x v="3"/>
    <s v="P0260|Jul"/>
    <n v="1877.9141999999999"/>
    <n v="2485.9"/>
    <n v="-607.98580000000015"/>
    <s v="Forest House"/>
  </r>
  <r>
    <s v="P0260"/>
    <x v="4"/>
    <s v="P0260|Aug"/>
    <n v="1481.3187"/>
    <n v="2328.17"/>
    <n v="-846.85130000000004"/>
    <s v="Forest House"/>
  </r>
  <r>
    <s v="P0260"/>
    <x v="5"/>
    <s v="P0260|Sep"/>
    <n v="1119.7802999999999"/>
    <n v="1686.8799999999999"/>
    <n v="-567.09969999999998"/>
    <s v="Forest House"/>
  </r>
  <r>
    <s v="P0260"/>
    <x v="6"/>
    <s v="P0260|Oct"/>
    <n v="1049.8432999999998"/>
    <n v="1631.52"/>
    <n v="-581.67670000000021"/>
    <s v="Forest House"/>
  </r>
  <r>
    <s v="P0260"/>
    <x v="7"/>
    <s v="P0260|Nov"/>
    <n v="1120.7988"/>
    <n v="1610.26"/>
    <n v="-489.46119999999996"/>
    <s v="Forest House"/>
  </r>
  <r>
    <s v="P0260"/>
    <x v="8"/>
    <s v="P0260|Dec"/>
    <n v="4331.8920000000007"/>
    <n v="1985.97"/>
    <n v="2345.9220000000005"/>
    <s v="Forest House"/>
  </r>
  <r>
    <s v="P0260"/>
    <x v="9"/>
    <s v="P0260|Jan"/>
    <n v="3431.1583999999998"/>
    <n v="1930.9999999999998"/>
    <n v="1500.1584"/>
    <s v="Forest House"/>
  </r>
  <r>
    <s v="P0260"/>
    <x v="10"/>
    <s v="P0260|Feb"/>
    <n v="3311.15"/>
    <n v="1904.1599999999999"/>
    <n v="1406.9900000000002"/>
    <s v="Forest House"/>
  </r>
  <r>
    <s v="P0260"/>
    <x v="11"/>
    <s v="P0260|Mar"/>
    <n v="2357.92"/>
    <n v="1817.82"/>
    <n v="540.10000000000014"/>
    <s v="Forest House"/>
  </r>
  <r>
    <s v="P0261"/>
    <x v="0"/>
    <s v="P0261|Apr"/>
    <n v="2103.6012000000001"/>
    <n v="3676.26"/>
    <n v="-1572.6588000000002"/>
    <s v="Frost House"/>
  </r>
  <r>
    <s v="P0261"/>
    <x v="1"/>
    <s v="P0261|May"/>
    <n v="2302.9362000000001"/>
    <n v="4304.33"/>
    <n v="-2001.3937999999998"/>
    <s v="Frost House"/>
  </r>
  <r>
    <s v="P0261"/>
    <x v="2"/>
    <s v="P0261|Jun"/>
    <n v="2988.5904"/>
    <n v="4535.09"/>
    <n v="-1546.4996000000001"/>
    <s v="Frost House"/>
  </r>
  <r>
    <s v="P0261"/>
    <x v="3"/>
    <s v="P0261|Jul"/>
    <n v="3721.5612000000001"/>
    <n v="6235.65"/>
    <n v="-2514.0887999999995"/>
    <s v="Frost House"/>
  </r>
  <r>
    <s v="P0261"/>
    <x v="4"/>
    <s v="P0261|Aug"/>
    <n v="4353.9920000000002"/>
    <n v="6199.6900000000005"/>
    <n v="-1845.6980000000003"/>
    <s v="Frost House"/>
  </r>
  <r>
    <s v="P0261"/>
    <x v="5"/>
    <s v="P0261|Sep"/>
    <n v="2594.3824"/>
    <n v="4063.07"/>
    <n v="-1468.6876000000002"/>
    <s v="Frost House"/>
  </r>
  <r>
    <s v="P0261"/>
    <x v="6"/>
    <s v="P0261|Oct"/>
    <n v="2414.7965999999997"/>
    <n v="3918.9"/>
    <n v="-1504.1034000000004"/>
    <s v="Frost House"/>
  </r>
  <r>
    <s v="P0261"/>
    <x v="7"/>
    <s v="P0261|Nov"/>
    <n v="2333.5493999999999"/>
    <n v="3782.3799999999997"/>
    <n v="-1448.8305999999998"/>
    <s v="Frost House"/>
  </r>
  <r>
    <s v="P0261"/>
    <x v="8"/>
    <s v="P0261|Dec"/>
    <n v="8610.3336000000018"/>
    <n v="4402.08"/>
    <n v="4208.2536000000018"/>
    <s v="Frost House"/>
  </r>
  <r>
    <s v="P0261"/>
    <x v="9"/>
    <s v="P0261|Jan"/>
    <n v="7165.8580999999995"/>
    <n v="4416.92"/>
    <n v="2748.9380999999994"/>
    <s v="Frost House"/>
  </r>
  <r>
    <s v="P0261"/>
    <x v="10"/>
    <s v="P0261|Feb"/>
    <n v="5943.7061000000003"/>
    <n v="4244.0300000000007"/>
    <n v="1699.6760999999997"/>
    <s v="Frost House"/>
  </r>
  <r>
    <s v="P0261"/>
    <x v="11"/>
    <s v="P0261|Mar"/>
    <n v="5765.0902999999998"/>
    <n v="4229.93"/>
    <n v="1535.1602999999996"/>
    <s v="Frost House"/>
  </r>
  <r>
    <s v="P0262"/>
    <x v="0"/>
    <s v="P0262|Apr"/>
    <n v="957.95519999999999"/>
    <n v="1548.41"/>
    <n v="-590.45480000000009"/>
    <s v="Aspen Lodge"/>
  </r>
  <r>
    <s v="P0262"/>
    <x v="1"/>
    <s v="P0262|May"/>
    <n v="1108.3051999999998"/>
    <n v="1766.3"/>
    <n v="-657.99480000000017"/>
    <s v="Aspen Lodge"/>
  </r>
  <r>
    <s v="P0262"/>
    <x v="2"/>
    <s v="P0262|Jun"/>
    <n v="1330.1247999999998"/>
    <n v="1834.6000000000001"/>
    <n v="-504.47520000000031"/>
    <s v="Aspen Lodge"/>
  </r>
  <r>
    <s v="P0262"/>
    <x v="3"/>
    <s v="P0262|Jul"/>
    <n v="1614.1893"/>
    <n v="2384.86"/>
    <n v="-770.67070000000012"/>
    <s v="Aspen Lodge"/>
  </r>
  <r>
    <s v="P0262"/>
    <x v="4"/>
    <s v="P0262|Aug"/>
    <n v="1463.7714000000001"/>
    <n v="2339.67"/>
    <n v="-875.89859999999999"/>
    <s v="Aspen Lodge"/>
  </r>
  <r>
    <s v="P0262"/>
    <x v="5"/>
    <s v="P0262|Sep"/>
    <n v="1168.1251"/>
    <n v="1679.3"/>
    <n v="-511.17489999999998"/>
    <s v="Aspen Lodge"/>
  </r>
  <r>
    <s v="P0262"/>
    <x v="6"/>
    <s v="P0262|Oct"/>
    <n v="1094.6573000000001"/>
    <n v="1630.3600000000001"/>
    <n v="-535.70270000000005"/>
    <s v="Aspen Lodge"/>
  </r>
  <r>
    <s v="P0262"/>
    <x v="7"/>
    <s v="P0262|Nov"/>
    <n v="1095.6079000000002"/>
    <n v="1603.5800000000002"/>
    <n v="-507.97209999999995"/>
    <s v="Aspen Lodge"/>
  </r>
  <r>
    <s v="P0262"/>
    <x v="8"/>
    <s v="P0262|Dec"/>
    <n v="4126.4459999999999"/>
    <n v="1995.4399999999998"/>
    <n v="2131.0060000000003"/>
    <s v="Aspen Lodge"/>
  </r>
  <r>
    <s v="P0262"/>
    <x v="9"/>
    <s v="P0262|Jan"/>
    <n v="3122.0387999999998"/>
    <n v="1910.62"/>
    <n v="1211.4187999999999"/>
    <s v="Aspen Lodge"/>
  </r>
  <r>
    <s v="P0262"/>
    <x v="10"/>
    <s v="P0262|Feb"/>
    <n v="2711.7371999999996"/>
    <n v="1849.1"/>
    <n v="862.63719999999967"/>
    <s v="Aspen Lodge"/>
  </r>
  <r>
    <s v="P0262"/>
    <x v="11"/>
    <s v="P0262|Mar"/>
    <n v="2462.8061000000002"/>
    <n v="1814.55"/>
    <n v="648.25610000000029"/>
    <s v="Aspen Lodge"/>
  </r>
  <r>
    <s v="P0263"/>
    <x v="0"/>
    <s v="P0263|Apr"/>
    <n v="678.34649999999999"/>
    <n v="1157.6300000000001"/>
    <n v="-479.28350000000012"/>
    <s v="Birch Getaway"/>
  </r>
  <r>
    <s v="P0263"/>
    <x v="1"/>
    <s v="P0263|May"/>
    <n v="820.53879999999992"/>
    <n v="1262.5300000000002"/>
    <n v="-441.99120000000028"/>
    <s v="Birch Getaway"/>
  </r>
  <r>
    <s v="P0263"/>
    <x v="2"/>
    <s v="P0263|Jun"/>
    <n v="942.12829999999997"/>
    <n v="1300.7200000000003"/>
    <n v="-358.59170000000029"/>
    <s v="Birch Getaway"/>
  </r>
  <r>
    <s v="P0263"/>
    <x v="3"/>
    <s v="P0263|Jul"/>
    <n v="1185.1424000000002"/>
    <n v="1580.3000000000002"/>
    <n v="-395.1576"/>
    <s v="Birch Getaway"/>
  </r>
  <r>
    <s v="P0263"/>
    <x v="4"/>
    <s v="P0263|Aug"/>
    <n v="1273.7421999999999"/>
    <n v="1530.3999999999999"/>
    <n v="-256.65779999999995"/>
    <s v="Birch Getaway"/>
  </r>
  <r>
    <s v="P0263"/>
    <x v="5"/>
    <s v="P0263|Sep"/>
    <n v="839.51199999999994"/>
    <n v="1212.9100000000003"/>
    <n v="-373.39800000000037"/>
    <s v="Birch Getaway"/>
  </r>
  <r>
    <s v="P0263"/>
    <x v="6"/>
    <s v="P0263|Oct"/>
    <n v="697.21299999999997"/>
    <n v="1208.9199999999998"/>
    <n v="-511.70699999999988"/>
    <s v="Birch Getaway"/>
  </r>
  <r>
    <s v="P0263"/>
    <x v="7"/>
    <s v="P0263|Nov"/>
    <n v="803.1952"/>
    <n v="1199.8599999999999"/>
    <n v="-396.6647999999999"/>
    <s v="Birch Getaway"/>
  </r>
  <r>
    <s v="P0263"/>
    <x v="8"/>
    <s v="P0263|Dec"/>
    <n v="3200.0385999999999"/>
    <n v="1498.6800000000003"/>
    <n v="1701.3585999999996"/>
    <s v="Birch Getaway"/>
  </r>
  <r>
    <s v="P0263"/>
    <x v="9"/>
    <s v="P0263|Jan"/>
    <n v="2231.4584000000004"/>
    <n v="1365.0700000000002"/>
    <n v="866.38840000000027"/>
    <s v="Birch Getaway"/>
  </r>
  <r>
    <s v="P0263"/>
    <x v="10"/>
    <s v="P0263|Feb"/>
    <n v="1979.239"/>
    <n v="1359.4500000000003"/>
    <n v="619.78899999999976"/>
    <s v="Birch Getaway"/>
  </r>
  <r>
    <s v="P0263"/>
    <x v="11"/>
    <s v="P0263|Mar"/>
    <n v="1695.4187999999999"/>
    <n v="1292.9500000000003"/>
    <n v="402.46879999999965"/>
    <s v="Birch Getaway"/>
  </r>
  <r>
    <s v="P0264"/>
    <x v="0"/>
    <s v="P0264|Apr"/>
    <n v="1285.1949999999999"/>
    <n v="2507.5"/>
    <n v="-1222.3050000000001"/>
    <s v="Summit Retreat"/>
  </r>
  <r>
    <s v="P0264"/>
    <x v="1"/>
    <s v="P0264|May"/>
    <n v="1466.2552000000001"/>
    <n v="2940.8100000000004"/>
    <n v="-1474.5548000000003"/>
    <s v="Summit Retreat"/>
  </r>
  <r>
    <s v="P0264"/>
    <x v="2"/>
    <s v="P0264|Jun"/>
    <n v="1731.8703"/>
    <n v="3068.36"/>
    <n v="-1336.4897000000001"/>
    <s v="Summit Retreat"/>
  </r>
  <r>
    <s v="P0264"/>
    <x v="3"/>
    <s v="P0264|Jul"/>
    <n v="2794.3420000000006"/>
    <n v="4327.5300000000007"/>
    <n v="-1533.1880000000001"/>
    <s v="Summit Retreat"/>
  </r>
  <r>
    <s v="P0264"/>
    <x v="4"/>
    <s v="P0264|Aug"/>
    <n v="2158.6896999999999"/>
    <n v="4055.48"/>
    <n v="-1896.7903000000001"/>
    <s v="Summit Retreat"/>
  </r>
  <r>
    <s v="P0264"/>
    <x v="5"/>
    <s v="P0264|Sep"/>
    <n v="1529.2857999999999"/>
    <n v="2759"/>
    <n v="-1229.7142000000001"/>
    <s v="Summit Retreat"/>
  </r>
  <r>
    <s v="P0264"/>
    <x v="6"/>
    <s v="P0264|Oct"/>
    <n v="1473.0646000000002"/>
    <n v="2640.13"/>
    <n v="-1167.0654"/>
    <s v="Summit Retreat"/>
  </r>
  <r>
    <s v="P0264"/>
    <x v="7"/>
    <s v="P0264|Nov"/>
    <n v="1482.0856000000001"/>
    <n v="2569.59"/>
    <n v="-1087.5044"/>
    <s v="Summit Retreat"/>
  </r>
  <r>
    <s v="P0264"/>
    <x v="8"/>
    <s v="P0264|Dec"/>
    <n v="5259.4353000000001"/>
    <n v="3014.79"/>
    <n v="2244.6453000000001"/>
    <s v="Summit Retreat"/>
  </r>
  <r>
    <s v="P0264"/>
    <x v="9"/>
    <s v="P0264|Jan"/>
    <n v="4234.1049000000003"/>
    <n v="2885.5"/>
    <n v="1348.6049000000003"/>
    <s v="Summit Retreat"/>
  </r>
  <r>
    <s v="P0264"/>
    <x v="10"/>
    <s v="P0264|Feb"/>
    <n v="3945.6948000000002"/>
    <n v="2909.34"/>
    <n v="1036.3548000000001"/>
    <s v="Summit Retreat"/>
  </r>
  <r>
    <s v="P0264"/>
    <x v="11"/>
    <s v="P0264|Mar"/>
    <n v="3336.1079999999997"/>
    <n v="2884.29"/>
    <n v="451.81799999999976"/>
    <s v="Summit Retreat"/>
  </r>
  <r>
    <s v="P0265"/>
    <x v="0"/>
    <s v="P0265|Apr"/>
    <n v="828.75120000000004"/>
    <n v="1555.07"/>
    <n v="-726.3187999999999"/>
    <s v="Snowline Refuge"/>
  </r>
  <r>
    <s v="P0265"/>
    <x v="1"/>
    <s v="P0265|May"/>
    <n v="915.64379999999994"/>
    <n v="1761.3500000000001"/>
    <n v="-845.70620000000019"/>
    <s v="Snowline Refuge"/>
  </r>
  <r>
    <s v="P0265"/>
    <x v="2"/>
    <s v="P0265|Jun"/>
    <n v="890.27829999999994"/>
    <n v="1826.39"/>
    <n v="-936.11170000000016"/>
    <s v="Snowline Refuge"/>
  </r>
  <r>
    <s v="P0265"/>
    <x v="3"/>
    <s v="P0265|Jul"/>
    <n v="1648.8293000000001"/>
    <n v="2500.63"/>
    <n v="-851.80070000000001"/>
    <s v="Snowline Refuge"/>
  </r>
  <r>
    <s v="P0265"/>
    <x v="4"/>
    <s v="P0265|Aug"/>
    <n v="1527.0069999999998"/>
    <n v="2584.7200000000003"/>
    <n v="-1057.7130000000004"/>
    <s v="Snowline Refuge"/>
  </r>
  <r>
    <s v="P0265"/>
    <x v="5"/>
    <s v="P0265|Sep"/>
    <n v="907.55400000000009"/>
    <n v="1664.37"/>
    <n v="-756.8159999999998"/>
    <s v="Snowline Refuge"/>
  </r>
  <r>
    <s v="P0265"/>
    <x v="6"/>
    <s v="P0265|Oct"/>
    <n v="890.85059999999999"/>
    <n v="1623.3400000000001"/>
    <n v="-732.48940000000016"/>
    <s v="Snowline Refuge"/>
  </r>
  <r>
    <s v="P0265"/>
    <x v="7"/>
    <s v="P0265|Nov"/>
    <n v="912.61739999999998"/>
    <n v="1613.3600000000001"/>
    <n v="-700.74260000000015"/>
    <s v="Snowline Refuge"/>
  </r>
  <r>
    <s v="P0265"/>
    <x v="8"/>
    <s v="P0265|Dec"/>
    <n v="2935.6242000000002"/>
    <n v="1941.2299999999998"/>
    <n v="994.39420000000041"/>
    <s v="Snowline Refuge"/>
  </r>
  <r>
    <s v="P0265"/>
    <x v="9"/>
    <s v="P0265|Jan"/>
    <n v="3095.7712000000001"/>
    <n v="1920.6699999999998"/>
    <n v="1175.1012000000003"/>
    <s v="Snowline Refuge"/>
  </r>
  <r>
    <s v="P0265"/>
    <x v="10"/>
    <s v="P0265|Feb"/>
    <n v="2313.6394999999998"/>
    <n v="1843.57"/>
    <n v="470.06949999999983"/>
    <s v="Snowline Refuge"/>
  </r>
  <r>
    <s v="P0265"/>
    <x v="11"/>
    <s v="P0265|Mar"/>
    <n v="2235.1956"/>
    <n v="1937.01"/>
    <n v="298.18560000000002"/>
    <s v="Snowline Refuge"/>
  </r>
  <r>
    <s v="P0266"/>
    <x v="0"/>
    <s v="P0266|Apr"/>
    <n v="1074.4910000000002"/>
    <n v="1786.03"/>
    <n v="-711.53899999999976"/>
    <s v="Alpine Hollow"/>
  </r>
  <r>
    <s v="P0266"/>
    <x v="1"/>
    <s v="P0266|May"/>
    <n v="1043.3249000000001"/>
    <n v="1767.5800000000002"/>
    <n v="-724.25510000000008"/>
    <s v="Alpine Hollow"/>
  </r>
  <r>
    <s v="P0266"/>
    <x v="2"/>
    <s v="P0266|Jun"/>
    <n v="1367.0054999999998"/>
    <n v="1924.1000000000001"/>
    <n v="-557.09450000000038"/>
    <s v="Alpine Hollow"/>
  </r>
  <r>
    <s v="P0266"/>
    <x v="3"/>
    <s v="P0266|Jul"/>
    <n v="2065.2600000000002"/>
    <n v="2500.79"/>
    <n v="-435.52999999999975"/>
    <s v="Alpine Hollow"/>
  </r>
  <r>
    <s v="P0266"/>
    <x v="4"/>
    <s v="P0266|Aug"/>
    <n v="1732.0650000000001"/>
    <n v="2418.8000000000002"/>
    <n v="-686.73500000000013"/>
    <s v="Alpine Hollow"/>
  </r>
  <r>
    <s v="P0266"/>
    <x v="5"/>
    <s v="P0266|Sep"/>
    <n v="1092.4844999999998"/>
    <n v="1660.29"/>
    <n v="-567.80550000000017"/>
    <s v="Alpine Hollow"/>
  </r>
  <r>
    <s v="P0266"/>
    <x v="6"/>
    <s v="P0266|Oct"/>
    <n v="858.1422"/>
    <n v="1824.7000000000003"/>
    <n v="-966.55780000000027"/>
    <s v="Alpine Hollow"/>
  </r>
  <r>
    <s v="P0266"/>
    <x v="7"/>
    <s v="P0266|Nov"/>
    <n v="938.98199999999997"/>
    <n v="1596.2800000000002"/>
    <n v="-657.29800000000023"/>
    <s v="Alpine Hollow"/>
  </r>
  <r>
    <s v="P0266"/>
    <x v="8"/>
    <s v="P0266|Dec"/>
    <n v="3924.9285"/>
    <n v="1990.09"/>
    <n v="1934.8385000000001"/>
    <s v="Alpine Hollow"/>
  </r>
  <r>
    <s v="P0266"/>
    <x v="9"/>
    <s v="P0266|Jan"/>
    <n v="3280.2846000000004"/>
    <n v="1905.4199999999998"/>
    <n v="1374.8646000000006"/>
    <s v="Alpine Hollow"/>
  </r>
  <r>
    <s v="P0266"/>
    <x v="10"/>
    <s v="P0266|Feb"/>
    <n v="2592.0198"/>
    <n v="1817.58"/>
    <n v="774.4398000000001"/>
    <s v="Alpine Hollow"/>
  </r>
  <r>
    <s v="P0266"/>
    <x v="11"/>
    <s v="P0266|Mar"/>
    <n v="2402.2295999999997"/>
    <n v="1806.77"/>
    <n v="595.45959999999968"/>
    <s v="Alpine Hollow"/>
  </r>
  <r>
    <s v="P0267"/>
    <x v="0"/>
    <s v="P0267|Apr"/>
    <n v="1794.0126"/>
    <n v="3064.7599999999998"/>
    <n v="-1270.7473999999997"/>
    <s v="Rustic Landing"/>
  </r>
  <r>
    <s v="P0267"/>
    <x v="1"/>
    <s v="P0267|May"/>
    <n v="2186.6783000000005"/>
    <n v="3620.68"/>
    <n v="-1434.0016999999993"/>
    <s v="Rustic Landing"/>
  </r>
  <r>
    <s v="P0267"/>
    <x v="2"/>
    <s v="P0267|Jun"/>
    <n v="2565.2983999999997"/>
    <n v="3794.6099999999997"/>
    <n v="-1229.3116"/>
    <s v="Rustic Landing"/>
  </r>
  <r>
    <s v="P0267"/>
    <x v="3"/>
    <s v="P0267|Jul"/>
    <n v="3816.1412999999998"/>
    <n v="5373.09"/>
    <n v="-1556.9487000000004"/>
    <s v="Rustic Landing"/>
  </r>
  <r>
    <s v="P0267"/>
    <x v="4"/>
    <s v="P0267|Aug"/>
    <n v="3473.8476999999998"/>
    <n v="5200.57"/>
    <n v="-1726.7222999999999"/>
    <s v="Rustic Landing"/>
  </r>
  <r>
    <s v="P0267"/>
    <x v="5"/>
    <s v="P0267|Sep"/>
    <n v="2082.6554999999998"/>
    <n v="3416.92"/>
    <n v="-1334.2645000000002"/>
    <s v="Rustic Landing"/>
  </r>
  <r>
    <s v="P0267"/>
    <x v="6"/>
    <s v="P0267|Oct"/>
    <n v="2224.9059999999999"/>
    <n v="3279.22"/>
    <n v="-1054.3139999999999"/>
    <s v="Rustic Landing"/>
  </r>
  <r>
    <s v="P0267"/>
    <x v="7"/>
    <s v="P0267|Nov"/>
    <n v="2177.5797000000002"/>
    <n v="3296.82"/>
    <n v="-1119.2402999999999"/>
    <s v="Rustic Landing"/>
  </r>
  <r>
    <s v="P0267"/>
    <x v="8"/>
    <s v="P0267|Dec"/>
    <n v="8302.8630000000012"/>
    <n v="3869.01"/>
    <n v="4433.853000000001"/>
    <s v="Rustic Landing"/>
  </r>
  <r>
    <s v="P0267"/>
    <x v="9"/>
    <s v="P0267|Jan"/>
    <n v="6489.6723000000002"/>
    <n v="3722.91"/>
    <n v="2766.7623000000003"/>
    <s v="Rustic Landing"/>
  </r>
  <r>
    <s v="P0267"/>
    <x v="10"/>
    <s v="P0267|Feb"/>
    <n v="5491.9787999999999"/>
    <n v="3718.12"/>
    <n v="1773.8588"/>
    <s v="Rustic Landing"/>
  </r>
  <r>
    <s v="P0267"/>
    <x v="11"/>
    <s v="P0267|Mar"/>
    <n v="4889.8427999999994"/>
    <n v="3542.6800000000003"/>
    <n v="1347.1627999999992"/>
    <s v="Rustic Landing"/>
  </r>
  <r>
    <s v="P0268"/>
    <x v="0"/>
    <s v="P0268|Apr"/>
    <n v="880.72379999999998"/>
    <n v="1559.81"/>
    <n v="-679.08619999999996"/>
    <s v="Whispering Escape"/>
  </r>
  <r>
    <s v="P0268"/>
    <x v="1"/>
    <s v="P0268|May"/>
    <n v="1203.2488000000001"/>
    <n v="1761.69"/>
    <n v="-558.44119999999998"/>
    <s v="Whispering Escape"/>
  </r>
  <r>
    <s v="P0268"/>
    <x v="2"/>
    <s v="P0268|Jun"/>
    <n v="1262.5449000000001"/>
    <n v="1829.77"/>
    <n v="-567.22509999999988"/>
    <s v="Whispering Escape"/>
  </r>
  <r>
    <s v="P0268"/>
    <x v="3"/>
    <s v="P0268|Jul"/>
    <n v="1863.5097000000001"/>
    <n v="2483.91"/>
    <n v="-620.40029999999979"/>
    <s v="Whispering Escape"/>
  </r>
  <r>
    <s v="P0268"/>
    <x v="4"/>
    <s v="P0268|Aug"/>
    <n v="1716.0503000000001"/>
    <n v="2409.94"/>
    <n v="-693.88969999999995"/>
    <s v="Whispering Escape"/>
  </r>
  <r>
    <s v="P0268"/>
    <x v="5"/>
    <s v="P0268|Sep"/>
    <n v="1187.9616000000001"/>
    <n v="1692.74"/>
    <n v="-504.77839999999992"/>
    <s v="Whispering Escape"/>
  </r>
  <r>
    <s v="P0268"/>
    <x v="6"/>
    <s v="P0268|Oct"/>
    <n v="991.31350000000009"/>
    <n v="1621.0700000000002"/>
    <n v="-629.75650000000007"/>
    <s v="Whispering Escape"/>
  </r>
  <r>
    <s v="P0268"/>
    <x v="7"/>
    <s v="P0268|Nov"/>
    <n v="1096.2869000000001"/>
    <n v="1611.74"/>
    <n v="-515.45309999999995"/>
    <s v="Whispering Escape"/>
  </r>
  <r>
    <s v="P0268"/>
    <x v="8"/>
    <s v="P0268|Dec"/>
    <n v="4095.4545000000003"/>
    <n v="1988.02"/>
    <n v="2107.4345000000003"/>
    <s v="Whispering Escape"/>
  </r>
  <r>
    <s v="P0268"/>
    <x v="9"/>
    <s v="P0268|Jan"/>
    <n v="3328.9896000000003"/>
    <n v="1996.57"/>
    <n v="1332.4196000000004"/>
    <s v="Whispering Escape"/>
  </r>
  <r>
    <s v="P0268"/>
    <x v="10"/>
    <s v="P0268|Feb"/>
    <n v="3091.4838"/>
    <n v="1902.6299999999999"/>
    <n v="1188.8538000000001"/>
    <s v="Whispering Escape"/>
  </r>
  <r>
    <s v="P0268"/>
    <x v="11"/>
    <s v="P0268|Mar"/>
    <n v="2206.1925999999999"/>
    <n v="1804.1299999999999"/>
    <n v="402.06259999999997"/>
    <s v="Whispering Escape"/>
  </r>
  <r>
    <s v="P0269"/>
    <x v="0"/>
    <s v="P0269|Apr"/>
    <n v="1181.1095999999998"/>
    <n v="2936.0199999999995"/>
    <n v="-1754.9103999999998"/>
    <s v="Aspen Landing"/>
  </r>
  <r>
    <s v="P0269"/>
    <x v="1"/>
    <s v="P0269|May"/>
    <n v="1675.4010000000001"/>
    <n v="3615.22"/>
    <n v="-1939.8189999999997"/>
    <s v="Aspen Landing"/>
  </r>
  <r>
    <s v="P0269"/>
    <x v="2"/>
    <s v="P0269|Jun"/>
    <n v="1873.7465999999999"/>
    <n v="3904.9799999999996"/>
    <n v="-2031.2333999999996"/>
    <s v="Aspen Landing"/>
  </r>
  <r>
    <s v="P0269"/>
    <x v="3"/>
    <s v="P0269|Jul"/>
    <n v="2456.3771000000002"/>
    <n v="5192.51"/>
    <n v="-2736.1329000000001"/>
    <s v="Aspen Landing"/>
  </r>
  <r>
    <s v="P0269"/>
    <x v="4"/>
    <s v="P0269|Aug"/>
    <n v="2115.2474999999999"/>
    <n v="5034.5200000000004"/>
    <n v="-2919.2725000000005"/>
    <s v="Aspen Landing"/>
  </r>
  <r>
    <s v="P0269"/>
    <x v="5"/>
    <s v="P0269|Sep"/>
    <n v="1782.877"/>
    <n v="3413.12"/>
    <n v="-1630.2429999999999"/>
    <s v="Aspen Landing"/>
  </r>
  <r>
    <s v="P0269"/>
    <x v="6"/>
    <s v="P0269|Oct"/>
    <n v="1589.1680000000001"/>
    <n v="3265.41"/>
    <n v="-1676.2419999999997"/>
    <s v="Aspen Landing"/>
  </r>
  <r>
    <s v="P0269"/>
    <x v="7"/>
    <s v="P0269|Nov"/>
    <n v="1748.5875000000001"/>
    <n v="3160.43"/>
    <n v="-1411.8424999999997"/>
    <s v="Aspen Landing"/>
  </r>
  <r>
    <s v="P0269"/>
    <x v="8"/>
    <s v="P0269|Dec"/>
    <n v="5780.1670000000004"/>
    <n v="3559.3900000000003"/>
    <n v="2220.777"/>
    <s v="Aspen Landing"/>
  </r>
  <r>
    <s v="P0269"/>
    <x v="9"/>
    <s v="P0269|Jan"/>
    <n v="4906.4588999999996"/>
    <n v="3580.23"/>
    <n v="1326.2288999999996"/>
    <s v="Aspen Landing"/>
  </r>
  <r>
    <s v="P0269"/>
    <x v="10"/>
    <s v="P0269|Feb"/>
    <n v="3321.1988000000001"/>
    <n v="3419.61"/>
    <n v="-98.411200000000008"/>
    <s v="Aspen Landing"/>
  </r>
  <r>
    <s v="P0269"/>
    <x v="11"/>
    <s v="P0269|Mar"/>
    <n v="3630.7064"/>
    <n v="3394.57"/>
    <n v="236.13639999999987"/>
    <s v="Aspen Landing"/>
  </r>
  <r>
    <s v="P0270"/>
    <x v="0"/>
    <s v="P0270|Apr"/>
    <n v="1228.9302"/>
    <n v="1975.2"/>
    <n v="-746.26980000000003"/>
    <s v="Cloudline Retreat"/>
  </r>
  <r>
    <s v="P0270"/>
    <x v="1"/>
    <s v="P0270|May"/>
    <n v="1961.0756999999999"/>
    <n v="2410.04"/>
    <n v="-448.96430000000009"/>
    <s v="Cloudline Retreat"/>
  </r>
  <r>
    <s v="P0270"/>
    <x v="2"/>
    <s v="P0270|Jun"/>
    <n v="1633.1680000000001"/>
    <n v="2411.7199999999998"/>
    <n v="-778.55199999999968"/>
    <s v="Cloudline Retreat"/>
  </r>
  <r>
    <s v="P0270"/>
    <x v="3"/>
    <s v="P0270|Jul"/>
    <n v="2618.4640999999997"/>
    <n v="3368.4900000000002"/>
    <n v="-750.02590000000055"/>
    <s v="Cloudline Retreat"/>
  </r>
  <r>
    <s v="P0270"/>
    <x v="4"/>
    <s v="P0270|Aug"/>
    <n v="2537.2654000000002"/>
    <n v="3249.31"/>
    <n v="-712.04459999999972"/>
    <s v="Cloudline Retreat"/>
  </r>
  <r>
    <s v="P0270"/>
    <x v="5"/>
    <s v="P0270|Sep"/>
    <n v="1886.6863999999998"/>
    <n v="2275.64"/>
    <n v="-388.95360000000005"/>
    <s v="Cloudline Retreat"/>
  </r>
  <r>
    <s v="P0270"/>
    <x v="6"/>
    <s v="P0270|Oct"/>
    <n v="1369.4929"/>
    <n v="2090.37"/>
    <n v="-720.87709999999993"/>
    <s v="Cloudline Retreat"/>
  </r>
  <r>
    <s v="P0270"/>
    <x v="7"/>
    <s v="P0270|Nov"/>
    <n v="1834.5391999999999"/>
    <n v="2162.6099999999997"/>
    <n v="-328.07079999999974"/>
    <s v="Cloudline Retreat"/>
  </r>
  <r>
    <s v="P0270"/>
    <x v="8"/>
    <s v="P0270|Dec"/>
    <n v="5734.3829999999998"/>
    <n v="2570.4300000000003"/>
    <n v="3163.9529999999995"/>
    <s v="Cloudline Retreat"/>
  </r>
  <r>
    <s v="P0270"/>
    <x v="9"/>
    <s v="P0270|Jan"/>
    <n v="5156.4570000000003"/>
    <n v="2777.63"/>
    <n v="2378.8270000000002"/>
    <s v="Cloudline Retreat"/>
  </r>
  <r>
    <s v="P0270"/>
    <x v="10"/>
    <s v="P0270|Feb"/>
    <n v="3973.6203999999998"/>
    <n v="2450.1200000000003"/>
    <n v="1523.5003999999994"/>
    <s v="Cloudline Retreat"/>
  </r>
  <r>
    <s v="P0270"/>
    <x v="11"/>
    <s v="P0270|Mar"/>
    <n v="3686.1124"/>
    <n v="2422.38"/>
    <n v="1263.7323999999999"/>
    <s v="Cloudline Retreat"/>
  </r>
  <r>
    <s v="P0271"/>
    <x v="0"/>
    <s v="P0271|Apr"/>
    <n v="933.51120000000003"/>
    <n v="1543.81"/>
    <n v="-610.29879999999991"/>
    <s v="Cinder Cabin"/>
  </r>
  <r>
    <s v="P0271"/>
    <x v="1"/>
    <s v="P0271|May"/>
    <n v="1021.5096000000001"/>
    <n v="1759.8600000000001"/>
    <n v="-738.35040000000004"/>
    <s v="Cinder Cabin"/>
  </r>
  <r>
    <s v="P0271"/>
    <x v="2"/>
    <s v="P0271|Jun"/>
    <n v="1286.5912000000001"/>
    <n v="1838.7900000000002"/>
    <n v="-552.19880000000012"/>
    <s v="Cinder Cabin"/>
  </r>
  <r>
    <s v="P0271"/>
    <x v="3"/>
    <s v="P0271|Jul"/>
    <n v="1936.4925000000001"/>
    <n v="2483.5299999999997"/>
    <n v="-547.03749999999968"/>
    <s v="Cinder Cabin"/>
  </r>
  <r>
    <s v="P0271"/>
    <x v="4"/>
    <s v="P0271|Aug"/>
    <n v="1941.2940000000001"/>
    <n v="2411.75"/>
    <n v="-470.4559999999999"/>
    <s v="Cinder Cabin"/>
  </r>
  <r>
    <s v="P0271"/>
    <x v="5"/>
    <s v="P0271|Sep"/>
    <n v="1276.2219"/>
    <n v="1675.81"/>
    <n v="-399.58809999999994"/>
    <s v="Cinder Cabin"/>
  </r>
  <r>
    <s v="P0271"/>
    <x v="6"/>
    <s v="P0271|Oct"/>
    <n v="1146.1934000000001"/>
    <n v="1616.9499999999998"/>
    <n v="-470.75659999999971"/>
    <s v="Cinder Cabin"/>
  </r>
  <r>
    <s v="P0271"/>
    <x v="7"/>
    <s v="P0271|Nov"/>
    <n v="1158.1438000000001"/>
    <n v="1606.74"/>
    <n v="-448.59619999999995"/>
    <s v="Cinder Cabin"/>
  </r>
  <r>
    <s v="P0271"/>
    <x v="8"/>
    <s v="P0271|Dec"/>
    <n v="4248.0840000000007"/>
    <n v="1987.8799999999999"/>
    <n v="2260.2040000000006"/>
    <s v="Cinder Cabin"/>
  </r>
  <r>
    <s v="P0271"/>
    <x v="9"/>
    <s v="P0271|Jan"/>
    <n v="3270.4197000000004"/>
    <n v="1912.81"/>
    <n v="1357.6097000000004"/>
    <s v="Cinder Cabin"/>
  </r>
  <r>
    <s v="P0271"/>
    <x v="10"/>
    <s v="P0271|Feb"/>
    <n v="3100.9704000000002"/>
    <n v="1909.34"/>
    <n v="1191.6304000000002"/>
    <s v="Cinder Cabin"/>
  </r>
  <r>
    <s v="P0271"/>
    <x v="11"/>
    <s v="P0271|Mar"/>
    <n v="2597.5488"/>
    <n v="1813.34"/>
    <n v="784.20880000000011"/>
    <s v="Cinder Cabin"/>
  </r>
  <r>
    <s v="P0272"/>
    <x v="0"/>
    <s v="P0272|Apr"/>
    <n v="544.68049999999994"/>
    <n v="1145.7399999999998"/>
    <n v="-601.05949999999984"/>
    <s v="Timber Refuge"/>
  </r>
  <r>
    <s v="P0272"/>
    <x v="1"/>
    <s v="P0272|May"/>
    <n v="604.84960000000001"/>
    <n v="1283.8600000000001"/>
    <n v="-679.01040000000012"/>
    <s v="Timber Refuge"/>
  </r>
  <r>
    <s v="P0272"/>
    <x v="2"/>
    <s v="P0272|Jun"/>
    <n v="723.96559999999999"/>
    <n v="1307.02"/>
    <n v="-583.05439999999999"/>
    <s v="Timber Refuge"/>
  </r>
  <r>
    <s v="P0272"/>
    <x v="3"/>
    <s v="P0272|Jul"/>
    <n v="998.04879999999991"/>
    <n v="1678.1100000000001"/>
    <n v="-680.06120000000021"/>
    <s v="Timber Refuge"/>
  </r>
  <r>
    <s v="P0272"/>
    <x v="4"/>
    <s v="P0272|Aug"/>
    <n v="864.18880000000001"/>
    <n v="1538.4199999999998"/>
    <n v="-674.23119999999983"/>
    <s v="Timber Refuge"/>
  </r>
  <r>
    <s v="P0272"/>
    <x v="5"/>
    <s v="P0272|Sep"/>
    <n v="632.55280000000005"/>
    <n v="1223.75"/>
    <n v="-591.19719999999995"/>
    <s v="Timber Refuge"/>
  </r>
  <r>
    <s v="P0272"/>
    <x v="6"/>
    <s v="P0272|Oct"/>
    <n v="657.63699999999994"/>
    <n v="1194.01"/>
    <n v="-536.37300000000005"/>
    <s v="Timber Refuge"/>
  </r>
  <r>
    <s v="P0272"/>
    <x v="7"/>
    <s v="P0272|Nov"/>
    <n v="627.95500000000004"/>
    <n v="1207.3500000000001"/>
    <n v="-579.3950000000001"/>
    <s v="Timber Refuge"/>
  </r>
  <r>
    <s v="P0272"/>
    <x v="8"/>
    <s v="P0272|Dec"/>
    <n v="2083.1824000000001"/>
    <n v="1441.52"/>
    <n v="641.66240000000016"/>
    <s v="Timber Refuge"/>
  </r>
  <r>
    <s v="P0272"/>
    <x v="9"/>
    <s v="P0272|Jan"/>
    <n v="1848.7255"/>
    <n v="1365.19"/>
    <n v="483.53549999999996"/>
    <s v="Timber Refuge"/>
  </r>
  <r>
    <s v="P0272"/>
    <x v="10"/>
    <s v="P0272|Feb"/>
    <n v="1571.9359999999999"/>
    <n v="1358.19"/>
    <n v="213.74599999999987"/>
    <s v="Timber Refuge"/>
  </r>
  <r>
    <s v="P0272"/>
    <x v="11"/>
    <s v="P0272|Mar"/>
    <n v="1413.826"/>
    <n v="1365.3900000000003"/>
    <n v="48.435999999999694"/>
    <s v="Timber Refuge"/>
  </r>
  <r>
    <s v="P0273"/>
    <x v="0"/>
    <s v="P0273|Apr"/>
    <n v="890.67599999999993"/>
    <n v="1568.13"/>
    <n v="-677.45400000000018"/>
    <s v="Meadow Retreat"/>
  </r>
  <r>
    <s v="P0273"/>
    <x v="1"/>
    <s v="P0273|May"/>
    <n v="956.7912"/>
    <n v="1750.09"/>
    <n v="-793.29879999999991"/>
    <s v="Meadow Retreat"/>
  </r>
  <r>
    <s v="P0273"/>
    <x v="2"/>
    <s v="P0273|Jun"/>
    <n v="1107.5582999999999"/>
    <n v="1833.68"/>
    <n v="-726.12170000000015"/>
    <s v="Meadow Retreat"/>
  </r>
  <r>
    <s v="P0273"/>
    <x v="3"/>
    <s v="P0273|Jul"/>
    <n v="1427.4546"/>
    <n v="2403.04"/>
    <n v="-975.58539999999994"/>
    <s v="Meadow Retreat"/>
  </r>
  <r>
    <s v="P0273"/>
    <x v="4"/>
    <s v="P0273|Aug"/>
    <n v="1687.6390000000001"/>
    <n v="2417.59"/>
    <n v="-729.95100000000002"/>
    <s v="Meadow Retreat"/>
  </r>
  <r>
    <s v="P0273"/>
    <x v="5"/>
    <s v="P0273|Sep"/>
    <n v="1077.8860000000002"/>
    <n v="1801.6200000000001"/>
    <n v="-723.73399999999992"/>
    <s v="Meadow Retreat"/>
  </r>
  <r>
    <s v="P0273"/>
    <x v="6"/>
    <s v="P0273|Oct"/>
    <n v="916.86599999999999"/>
    <n v="1616.8899999999999"/>
    <n v="-700.02399999999989"/>
    <s v="Meadow Retreat"/>
  </r>
  <r>
    <s v="P0273"/>
    <x v="7"/>
    <s v="P0273|Nov"/>
    <n v="866.32899999999995"/>
    <n v="1609.68"/>
    <n v="-743.35100000000011"/>
    <s v="Meadow Retreat"/>
  </r>
  <r>
    <s v="P0273"/>
    <x v="8"/>
    <s v="P0273|Dec"/>
    <n v="3623.5398"/>
    <n v="1990.06"/>
    <n v="1633.4798000000001"/>
    <s v="Meadow Retreat"/>
  </r>
  <r>
    <s v="P0273"/>
    <x v="9"/>
    <s v="P0273|Jan"/>
    <n v="3400.5562"/>
    <n v="1991.57"/>
    <n v="1408.9862000000001"/>
    <s v="Meadow Retreat"/>
  </r>
  <r>
    <s v="P0273"/>
    <x v="10"/>
    <s v="P0273|Feb"/>
    <n v="2823.24"/>
    <n v="1900.4099999999999"/>
    <n v="922.82999999999993"/>
    <s v="Meadow Retreat"/>
  </r>
  <r>
    <s v="P0273"/>
    <x v="11"/>
    <s v="P0273|Mar"/>
    <n v="2193.0685000000003"/>
    <n v="1820.3899999999999"/>
    <n v="372.67850000000044"/>
    <s v="Meadow Retreat"/>
  </r>
  <r>
    <s v="P0274"/>
    <x v="0"/>
    <s v="P0274|Apr"/>
    <n v="2104.1831999999999"/>
    <n v="3657.59"/>
    <n v="-1553.4068000000002"/>
    <s v="Mountain Getaway"/>
  </r>
  <r>
    <s v="P0274"/>
    <x v="1"/>
    <s v="P0274|May"/>
    <n v="2571.9753999999998"/>
    <n v="4304.7299999999996"/>
    <n v="-1732.7545999999998"/>
    <s v="Mountain Getaway"/>
  </r>
  <r>
    <s v="P0274"/>
    <x v="2"/>
    <s v="P0274|Jun"/>
    <n v="3007.2143999999998"/>
    <n v="4533.33"/>
    <n v="-1526.1156000000001"/>
    <s v="Mountain Getaway"/>
  </r>
  <r>
    <s v="P0274"/>
    <x v="3"/>
    <s v="P0274|Jul"/>
    <n v="4332.3609999999999"/>
    <n v="6411.0599999999995"/>
    <n v="-2078.6989999999996"/>
    <s v="Mountain Getaway"/>
  </r>
  <r>
    <s v="P0274"/>
    <x v="4"/>
    <s v="P0274|Aug"/>
    <n v="4530.0276000000003"/>
    <n v="6203.59"/>
    <n v="-1673.5623999999998"/>
    <s v="Mountain Getaway"/>
  </r>
  <r>
    <s v="P0274"/>
    <x v="5"/>
    <s v="P0274|Sep"/>
    <n v="2773.1631000000002"/>
    <n v="4097.4399999999996"/>
    <n v="-1324.2768999999994"/>
    <s v="Mountain Getaway"/>
  </r>
  <r>
    <s v="P0274"/>
    <x v="6"/>
    <s v="P0274|Oct"/>
    <n v="2576.0493999999999"/>
    <n v="3913.9900000000002"/>
    <n v="-1337.9406000000004"/>
    <s v="Mountain Getaway"/>
  </r>
  <r>
    <s v="P0274"/>
    <x v="7"/>
    <s v="P0274|Nov"/>
    <n v="2561.2472000000002"/>
    <n v="3765.89"/>
    <n v="-1204.6427999999996"/>
    <s v="Mountain Getaway"/>
  </r>
  <r>
    <s v="P0274"/>
    <x v="8"/>
    <s v="P0274|Dec"/>
    <n v="10636.635"/>
    <n v="4634.4800000000005"/>
    <n v="6002.1549999999997"/>
    <s v="Mountain Getaway"/>
  </r>
  <r>
    <s v="P0274"/>
    <x v="9"/>
    <s v="P0274|Jan"/>
    <n v="9107.43"/>
    <n v="4627.8500000000004"/>
    <n v="4479.58"/>
    <s v="Mountain Getaway"/>
  </r>
  <r>
    <s v="P0274"/>
    <x v="10"/>
    <s v="P0274|Feb"/>
    <n v="6284.8943999999992"/>
    <n v="4464.72"/>
    <n v="1820.174399999999"/>
    <s v="Mountain Getaway"/>
  </r>
  <r>
    <s v="P0274"/>
    <x v="11"/>
    <s v="P0274|Mar"/>
    <n v="5725.8247000000001"/>
    <n v="4250.08"/>
    <n v="1475.7447000000002"/>
    <s v="Mountain Getaway"/>
  </r>
  <r>
    <s v="P0275"/>
    <x v="0"/>
    <s v="P0275|Apr"/>
    <n v="1345.9315999999999"/>
    <n v="1999.22"/>
    <n v="-653.28840000000014"/>
    <s v="Whispering Nest"/>
  </r>
  <r>
    <s v="P0275"/>
    <x v="1"/>
    <s v="P0275|May"/>
    <n v="1612.3712"/>
    <n v="2297.54"/>
    <n v="-685.16879999999992"/>
    <s v="Whispering Nest"/>
  </r>
  <r>
    <s v="P0275"/>
    <x v="2"/>
    <s v="P0275|Jun"/>
    <n v="1835.1608000000001"/>
    <n v="2411.7599999999998"/>
    <n v="-576.59919999999966"/>
    <s v="Whispering Nest"/>
  </r>
  <r>
    <s v="P0275"/>
    <x v="3"/>
    <s v="P0275|Jul"/>
    <n v="2683.4832000000001"/>
    <n v="3360.56"/>
    <n v="-677.07679999999982"/>
    <s v="Whispering Nest"/>
  </r>
  <r>
    <s v="P0275"/>
    <x v="4"/>
    <s v="P0275|Aug"/>
    <n v="2823.8615999999997"/>
    <n v="3239.2799999999997"/>
    <n v="-415.41840000000002"/>
    <s v="Whispering Nest"/>
  </r>
  <r>
    <s v="P0275"/>
    <x v="5"/>
    <s v="P0275|Sep"/>
    <n v="2009.7018"/>
    <n v="2292.7800000000002"/>
    <n v="-283.07820000000015"/>
    <s v="Whispering Nest"/>
  </r>
  <r>
    <s v="P0275"/>
    <x v="6"/>
    <s v="P0275|Oct"/>
    <n v="1701.3776"/>
    <n v="2205.84"/>
    <n v="-504.46240000000012"/>
    <s v="Whispering Nest"/>
  </r>
  <r>
    <s v="P0275"/>
    <x v="7"/>
    <s v="P0275|Nov"/>
    <n v="1717.8967"/>
    <n v="2149.4399999999996"/>
    <n v="-431.54329999999959"/>
    <s v="Whispering Nest"/>
  </r>
  <r>
    <s v="P0275"/>
    <x v="8"/>
    <s v="P0275|Dec"/>
    <n v="5648.6835000000001"/>
    <n v="2527.1000000000004"/>
    <n v="3121.5834999999997"/>
    <s v="Whispering Nest"/>
  </r>
  <r>
    <s v="P0275"/>
    <x v="9"/>
    <s v="P0275|Jan"/>
    <n v="4913.9085000000005"/>
    <n v="2556.5100000000002"/>
    <n v="2357.3985000000002"/>
    <s v="Whispering Nest"/>
  </r>
  <r>
    <s v="P0275"/>
    <x v="10"/>
    <s v="P0275|Feb"/>
    <n v="4517.7709999999997"/>
    <n v="2400.54"/>
    <n v="2117.2309999999998"/>
    <s v="Whispering Nest"/>
  </r>
  <r>
    <s v="P0275"/>
    <x v="11"/>
    <s v="P0275|Mar"/>
    <n v="3471.0060000000003"/>
    <n v="2304.2400000000002"/>
    <n v="1166.7660000000001"/>
    <s v="Whispering Nest"/>
  </r>
  <r>
    <s v="P0276"/>
    <x v="0"/>
    <s v="P0276|Apr"/>
    <n v="792.56050000000005"/>
    <n v="1547.44"/>
    <n v="-754.87950000000001"/>
    <s v="Golden Point"/>
  </r>
  <r>
    <s v="P0276"/>
    <x v="1"/>
    <s v="P0276|May"/>
    <n v="1107.0150999999998"/>
    <n v="1752.15"/>
    <n v="-645.13490000000024"/>
    <s v="Golden Point"/>
  </r>
  <r>
    <s v="P0276"/>
    <x v="2"/>
    <s v="P0276|Jun"/>
    <n v="1396.2012"/>
    <n v="1839.72"/>
    <n v="-443.51880000000006"/>
    <s v="Golden Point"/>
  </r>
  <r>
    <s v="P0276"/>
    <x v="3"/>
    <s v="P0276|Jul"/>
    <n v="1826.155"/>
    <n v="2478.44"/>
    <n v="-652.28500000000008"/>
    <s v="Golden Point"/>
  </r>
  <r>
    <s v="P0276"/>
    <x v="4"/>
    <s v="P0276|Aug"/>
    <n v="1658.9741999999999"/>
    <n v="2334.5700000000002"/>
    <n v="-675.59580000000028"/>
    <s v="Golden Point"/>
  </r>
  <r>
    <s v="P0276"/>
    <x v="5"/>
    <s v="P0276|Sep"/>
    <n v="1155.3599000000002"/>
    <n v="1683.8700000000001"/>
    <n v="-528.51009999999997"/>
    <s v="Golden Point"/>
  </r>
  <r>
    <s v="P0276"/>
    <x v="6"/>
    <s v="P0276|Oct"/>
    <n v="1145.1749"/>
    <n v="1649.65"/>
    <n v="-504.47510000000011"/>
    <s v="Golden Point"/>
  </r>
  <r>
    <s v="P0276"/>
    <x v="7"/>
    <s v="P0276|Nov"/>
    <n v="1085.9369999999999"/>
    <n v="1619.47"/>
    <n v="-533.53300000000013"/>
    <s v="Golden Point"/>
  </r>
  <r>
    <s v="P0276"/>
    <x v="8"/>
    <s v="P0276|Dec"/>
    <n v="4636.7145"/>
    <n v="1989.11"/>
    <n v="2647.6045000000004"/>
    <s v="Golden Point"/>
  </r>
  <r>
    <s v="P0276"/>
    <x v="9"/>
    <s v="P0276|Jan"/>
    <n v="3680.44"/>
    <n v="1999.3999999999999"/>
    <n v="1681.0400000000002"/>
    <s v="Golden Point"/>
  </r>
  <r>
    <s v="P0276"/>
    <x v="10"/>
    <s v="P0276|Feb"/>
    <n v="3117.0336000000002"/>
    <n v="1898.8999999999999"/>
    <n v="1218.1336000000003"/>
    <s v="Golden Point"/>
  </r>
  <r>
    <s v="P0276"/>
    <x v="11"/>
    <s v="P0276|Mar"/>
    <n v="2874.93"/>
    <n v="1811.37"/>
    <n v="1063.56"/>
    <s v="Golden Point"/>
  </r>
  <r>
    <s v="P0277"/>
    <x v="0"/>
    <s v="P0277|Apr"/>
    <n v="2644.0964999999997"/>
    <n v="1560.6"/>
    <n v="1083.4964999999997"/>
    <s v="Starlight Hollow"/>
  </r>
  <r>
    <s v="P0277"/>
    <x v="1"/>
    <s v="P0277|May"/>
    <n v="2878.4970000000003"/>
    <n v="1769.47"/>
    <n v="1109.0270000000003"/>
    <s v="Starlight Hollow"/>
  </r>
  <r>
    <s v="P0277"/>
    <x v="2"/>
    <s v="P0277|Jun"/>
    <n v="3404.6831999999999"/>
    <n v="1821.74"/>
    <n v="1582.9431999999999"/>
    <s v="Starlight Hollow"/>
  </r>
  <r>
    <s v="P0277"/>
    <x v="3"/>
    <s v="P0277|Jul"/>
    <n v="5371.4939999999997"/>
    <n v="2398.04"/>
    <n v="2973.4539999999997"/>
    <s v="Starlight Hollow"/>
  </r>
  <r>
    <s v="P0277"/>
    <x v="4"/>
    <s v="P0277|Aug"/>
    <n v="5508.76"/>
    <n v="2425.92"/>
    <n v="3082.84"/>
    <s v="Starlight Hollow"/>
  </r>
  <r>
    <s v="P0277"/>
    <x v="5"/>
    <s v="P0277|Sep"/>
    <n v="3659.5119"/>
    <n v="1681.43"/>
    <n v="1978.0818999999999"/>
    <s v="Starlight Hollow"/>
  </r>
  <r>
    <s v="P0277"/>
    <x v="6"/>
    <s v="P0277|Oct"/>
    <n v="3513.3910999999998"/>
    <n v="1622.29"/>
    <n v="1891.1010999999999"/>
    <s v="Starlight Hollow"/>
  </r>
  <r>
    <s v="P0277"/>
    <x v="7"/>
    <s v="P0277|Nov"/>
    <n v="3212.6232"/>
    <n v="1609.39"/>
    <n v="1603.2331999999999"/>
    <s v="Starlight Hollow"/>
  </r>
  <r>
    <s v="P0277"/>
    <x v="8"/>
    <s v="P0277|Dec"/>
    <n v="12703.8068"/>
    <n v="1983.18"/>
    <n v="10720.6268"/>
    <s v="Starlight Hollow"/>
  </r>
  <r>
    <s v="P0277"/>
    <x v="9"/>
    <s v="P0277|Jan"/>
    <n v="11744.9702"/>
    <n v="1895.4799999999998"/>
    <n v="9849.4902000000002"/>
    <s v="Starlight Hollow"/>
  </r>
  <r>
    <s v="P0277"/>
    <x v="10"/>
    <s v="P0277|Feb"/>
    <n v="9675.3588"/>
    <n v="1901.01"/>
    <n v="7774.3487999999998"/>
    <s v="Starlight Hollow"/>
  </r>
  <r>
    <s v="P0277"/>
    <x v="11"/>
    <s v="P0277|Mar"/>
    <n v="7186.2889999999998"/>
    <n v="1800.6699999999998"/>
    <n v="5385.6189999999997"/>
    <s v="Starlight Hollow"/>
  </r>
  <r>
    <s v="P0278"/>
    <x v="0"/>
    <s v="P0278|Apr"/>
    <n v="1839.2922000000001"/>
    <n v="3095.8999999999996"/>
    <n v="-1256.6077999999995"/>
    <s v="Timber Getaway"/>
  </r>
  <r>
    <s v="P0278"/>
    <x v="1"/>
    <s v="P0278|May"/>
    <n v="2159.5862000000002"/>
    <n v="3624.25"/>
    <n v="-1464.6637999999998"/>
    <s v="Timber Getaway"/>
  </r>
  <r>
    <s v="P0278"/>
    <x v="2"/>
    <s v="P0278|Jun"/>
    <n v="2428.3344000000002"/>
    <n v="3795.7699999999995"/>
    <n v="-1367.4355999999993"/>
    <s v="Timber Getaway"/>
  </r>
  <r>
    <s v="P0278"/>
    <x v="3"/>
    <s v="P0278|Jul"/>
    <n v="3335.904"/>
    <n v="5355.74"/>
    <n v="-2019.8359999999998"/>
    <s v="Timber Getaway"/>
  </r>
  <r>
    <s v="P0278"/>
    <x v="4"/>
    <s v="P0278|Aug"/>
    <n v="3274.5030000000002"/>
    <n v="5320.5"/>
    <n v="-2045.9969999999998"/>
    <s v="Timber Getaway"/>
  </r>
  <r>
    <s v="P0278"/>
    <x v="5"/>
    <s v="P0278|Sep"/>
    <n v="2190.8201999999997"/>
    <n v="3411.5"/>
    <n v="-1220.6798000000003"/>
    <s v="Timber Getaway"/>
  </r>
  <r>
    <s v="P0278"/>
    <x v="6"/>
    <s v="P0278|Oct"/>
    <n v="2066.8348000000001"/>
    <n v="3274.66"/>
    <n v="-1207.8251999999998"/>
    <s v="Timber Getaway"/>
  </r>
  <r>
    <s v="P0278"/>
    <x v="7"/>
    <s v="P0278|Nov"/>
    <n v="2121.3585000000003"/>
    <n v="3161.54"/>
    <n v="-1040.1814999999997"/>
    <s v="Timber Getaway"/>
  </r>
  <r>
    <s v="P0278"/>
    <x v="8"/>
    <s v="P0278|Dec"/>
    <n v="8349.4229999999989"/>
    <n v="3853.79"/>
    <n v="4495.6329999999989"/>
    <s v="Timber Getaway"/>
  </r>
  <r>
    <s v="P0278"/>
    <x v="9"/>
    <s v="P0278|Jan"/>
    <n v="6040.5041000000001"/>
    <n v="3738.66"/>
    <n v="2301.8441000000003"/>
    <s v="Timber Getaway"/>
  </r>
  <r>
    <s v="P0278"/>
    <x v="10"/>
    <s v="P0278|Feb"/>
    <n v="5418.9959999999992"/>
    <n v="3708.77"/>
    <n v="1710.2259999999992"/>
    <s v="Timber Getaway"/>
  </r>
  <r>
    <s v="P0278"/>
    <x v="11"/>
    <s v="P0278|Mar"/>
    <n v="4603.1301999999996"/>
    <n v="3547.96"/>
    <n v="1055.1701999999996"/>
    <s v="Timber Getaway"/>
  </r>
  <r>
    <s v="P0279"/>
    <x v="0"/>
    <s v="P0279|Apr"/>
    <n v="819.04150000000004"/>
    <n v="1558.41"/>
    <n v="-739.36850000000004"/>
    <s v="Starlight Point"/>
  </r>
  <r>
    <s v="P0279"/>
    <x v="1"/>
    <s v="P0279|May"/>
    <n v="953.41560000000004"/>
    <n v="1791.66"/>
    <n v="-838.24440000000004"/>
    <s v="Starlight Point"/>
  </r>
  <r>
    <s v="P0279"/>
    <x v="2"/>
    <s v="P0279|Jun"/>
    <n v="1098.2560000000001"/>
    <n v="1840.1000000000001"/>
    <n v="-741.84400000000005"/>
    <s v="Starlight Point"/>
  </r>
  <r>
    <s v="P0279"/>
    <x v="3"/>
    <s v="P0279|Jul"/>
    <n v="1545.5715"/>
    <n v="2383.4"/>
    <n v="-837.82850000000008"/>
    <s v="Starlight Point"/>
  </r>
  <r>
    <s v="P0279"/>
    <x v="4"/>
    <s v="P0279|Aug"/>
    <n v="1467.3507"/>
    <n v="2327.75"/>
    <n v="-860.39930000000004"/>
    <s v="Starlight Point"/>
  </r>
  <r>
    <s v="P0279"/>
    <x v="5"/>
    <s v="P0279|Sep"/>
    <n v="1021.7424000000001"/>
    <n v="1711.76"/>
    <n v="-690.0175999999999"/>
    <s v="Starlight Point"/>
  </r>
  <r>
    <s v="P0279"/>
    <x v="6"/>
    <s v="P0279|Oct"/>
    <n v="946.4316"/>
    <n v="1661.83"/>
    <n v="-715.39839999999992"/>
    <s v="Starlight Point"/>
  </r>
  <r>
    <s v="P0279"/>
    <x v="7"/>
    <s v="P0279|Nov"/>
    <n v="879.27850000000001"/>
    <n v="1595.5700000000002"/>
    <n v="-716.29150000000016"/>
    <s v="Starlight Point"/>
  </r>
  <r>
    <s v="P0279"/>
    <x v="8"/>
    <s v="P0279|Dec"/>
    <n v="3348.4367999999999"/>
    <n v="1927.29"/>
    <n v="1421.1468"/>
    <s v="Starlight Point"/>
  </r>
  <r>
    <s v="P0279"/>
    <x v="9"/>
    <s v="P0279|Jan"/>
    <n v="2756.6579000000002"/>
    <n v="1832.76"/>
    <n v="923.89790000000016"/>
    <s v="Starlight Point"/>
  </r>
  <r>
    <s v="P0279"/>
    <x v="10"/>
    <s v="P0279|Feb"/>
    <n v="2560.2619999999997"/>
    <n v="1830.84"/>
    <n v="729.4219999999998"/>
    <s v="Starlight Point"/>
  </r>
  <r>
    <s v="P0279"/>
    <x v="11"/>
    <s v="P0279|Mar"/>
    <n v="2350.16"/>
    <n v="1800.84"/>
    <n v="549.31999999999994"/>
    <s v="Starlight Point"/>
  </r>
  <r>
    <s v="P0280"/>
    <x v="0"/>
    <s v="P0280|Apr"/>
    <n v="1387.2196000000001"/>
    <n v="2485.2400000000002"/>
    <n v="-1098.0204000000001"/>
    <s v="Whispering Hideaway"/>
  </r>
  <r>
    <s v="P0280"/>
    <x v="1"/>
    <s v="P0280|May"/>
    <n v="1745.7898000000002"/>
    <n v="2912.7300000000005"/>
    <n v="-1166.9402000000002"/>
    <s v="Whispering Hideaway"/>
  </r>
  <r>
    <s v="P0280"/>
    <x v="2"/>
    <s v="P0280|Jun"/>
    <n v="1954.7569000000001"/>
    <n v="3060.7100000000005"/>
    <n v="-1105.9531000000004"/>
    <s v="Whispering Hideaway"/>
  </r>
  <r>
    <s v="P0280"/>
    <x v="3"/>
    <s v="P0280|Jul"/>
    <n v="2953.0825"/>
    <n v="4356.9500000000007"/>
    <n v="-1403.8675000000007"/>
    <s v="Whispering Hideaway"/>
  </r>
  <r>
    <s v="P0280"/>
    <x v="4"/>
    <s v="P0280|Aug"/>
    <n v="2778.2012"/>
    <n v="4189.47"/>
    <n v="-1411.2688000000003"/>
    <s v="Whispering Hideaway"/>
  </r>
  <r>
    <s v="P0280"/>
    <x v="5"/>
    <s v="P0280|Sep"/>
    <n v="1773.2892999999999"/>
    <n v="2758.03"/>
    <n v="-984.74070000000029"/>
    <s v="Whispering Hideaway"/>
  </r>
  <r>
    <s v="P0280"/>
    <x v="6"/>
    <s v="P0280|Oct"/>
    <n v="1474.6360000000002"/>
    <n v="2660.79"/>
    <n v="-1186.1539999999998"/>
    <s v="Whispering Hideaway"/>
  </r>
  <r>
    <s v="P0280"/>
    <x v="7"/>
    <s v="P0280|Nov"/>
    <n v="1742.1911"/>
    <n v="2579.12"/>
    <n v="-836.92889999999989"/>
    <s v="Whispering Hideaway"/>
  </r>
  <r>
    <s v="P0280"/>
    <x v="8"/>
    <s v="P0280|Dec"/>
    <n v="6103.2690000000002"/>
    <n v="3162.55"/>
    <n v="2940.7190000000001"/>
    <s v="Whispering Hideaway"/>
  </r>
  <r>
    <s v="P0280"/>
    <x v="9"/>
    <s v="P0280|Jan"/>
    <n v="5298.7105999999994"/>
    <n v="3045.8"/>
    <n v="2252.9105999999992"/>
    <s v="Whispering Hideaway"/>
  </r>
  <r>
    <s v="P0280"/>
    <x v="10"/>
    <s v="P0280|Feb"/>
    <n v="4329.5835999999999"/>
    <n v="3020.9300000000003"/>
    <n v="1308.6535999999996"/>
    <s v="Whispering Hideaway"/>
  </r>
  <r>
    <s v="P0280"/>
    <x v="11"/>
    <s v="P0280|Mar"/>
    <n v="4769.6628999999994"/>
    <n v="3016.63"/>
    <n v="1753.0328999999992"/>
    <s v="Whispering Hideaway"/>
  </r>
  <r>
    <s v="P0281"/>
    <x v="0"/>
    <s v="P0281|Apr"/>
    <n v="916.01240000000007"/>
    <n v="1681.62"/>
    <n v="-765.60759999999982"/>
    <s v="Whispering Overlook"/>
  </r>
  <r>
    <s v="P0281"/>
    <x v="1"/>
    <s v="P0281|May"/>
    <n v="1134.06"/>
    <n v="1855.89"/>
    <n v="-721.83000000000015"/>
    <s v="Whispering Overlook"/>
  </r>
  <r>
    <s v="P0281"/>
    <x v="2"/>
    <s v="P0281|Jun"/>
    <n v="1294.6713"/>
    <n v="1826.0500000000002"/>
    <n v="-531.37870000000021"/>
    <s v="Whispering Overlook"/>
  </r>
  <r>
    <s v="P0281"/>
    <x v="3"/>
    <s v="P0281|Jul"/>
    <n v="1941.4200999999998"/>
    <n v="2505.81"/>
    <n v="-564.38990000000013"/>
    <s v="Whispering Overlook"/>
  </r>
  <r>
    <s v="P0281"/>
    <x v="4"/>
    <s v="P0281|Aug"/>
    <n v="1748.07"/>
    <n v="2422.29"/>
    <n v="-674.22"/>
    <s v="Whispering Overlook"/>
  </r>
  <r>
    <s v="P0281"/>
    <x v="5"/>
    <s v="P0281|Sep"/>
    <n v="946.36369999999999"/>
    <n v="1673.07"/>
    <n v="-726.70629999999994"/>
    <s v="Whispering Overlook"/>
  </r>
  <r>
    <s v="P0281"/>
    <x v="6"/>
    <s v="P0281|Oct"/>
    <n v="957.83879999999999"/>
    <n v="1637.83"/>
    <n v="-679.99119999999994"/>
    <s v="Whispering Overlook"/>
  </r>
  <r>
    <s v="P0281"/>
    <x v="7"/>
    <s v="P0281|Nov"/>
    <n v="1140.3068000000001"/>
    <n v="1695.1200000000001"/>
    <n v="-554.81320000000005"/>
    <s v="Whispering Overlook"/>
  </r>
  <r>
    <s v="P0281"/>
    <x v="8"/>
    <s v="P0281|Dec"/>
    <n v="3600.1725000000001"/>
    <n v="1991.4999999999998"/>
    <n v="1608.6725000000004"/>
    <s v="Whispering Overlook"/>
  </r>
  <r>
    <s v="P0281"/>
    <x v="9"/>
    <s v="P0281|Jan"/>
    <n v="3399.6734999999999"/>
    <n v="1992.74"/>
    <n v="1406.9334999999999"/>
    <s v="Whispering Overlook"/>
  </r>
  <r>
    <s v="P0281"/>
    <x v="10"/>
    <s v="P0281|Feb"/>
    <n v="2593.7671000000005"/>
    <n v="1900.56"/>
    <n v="693.20710000000054"/>
    <s v="Whispering Overlook"/>
  </r>
  <r>
    <s v="P0281"/>
    <x v="11"/>
    <s v="P0281|Mar"/>
    <n v="2109.0179999999996"/>
    <n v="1807.01"/>
    <n v="302.00799999999958"/>
    <s v="Whispering Overlook"/>
  </r>
  <r>
    <s v="P0282"/>
    <x v="0"/>
    <s v="P0282|Apr"/>
    <n v="1881.5585000000001"/>
    <n v="3673.8599999999997"/>
    <n v="-1792.3014999999996"/>
    <s v="Evergreen Retreat"/>
  </r>
  <r>
    <s v="P0282"/>
    <x v="1"/>
    <s v="P0282|May"/>
    <n v="2640.3507"/>
    <n v="4306.8099999999995"/>
    <n v="-1666.4592999999995"/>
    <s v="Evergreen Retreat"/>
  </r>
  <r>
    <s v="P0282"/>
    <x v="2"/>
    <s v="P0282|Jun"/>
    <n v="2835.7960000000003"/>
    <n v="4520.17"/>
    <n v="-1684.3739999999998"/>
    <s v="Evergreen Retreat"/>
  </r>
  <r>
    <s v="P0282"/>
    <x v="3"/>
    <s v="P0282|Jul"/>
    <n v="4167.558"/>
    <n v="6419.4400000000005"/>
    <n v="-2251.8820000000005"/>
    <s v="Evergreen Retreat"/>
  </r>
  <r>
    <s v="P0282"/>
    <x v="4"/>
    <s v="P0282|Aug"/>
    <n v="4021.67"/>
    <n v="6320.6900000000005"/>
    <n v="-2299.0200000000004"/>
    <s v="Evergreen Retreat"/>
  </r>
  <r>
    <s v="P0282"/>
    <x v="5"/>
    <s v="P0282|Sep"/>
    <n v="2588.7467000000001"/>
    <n v="4064.14"/>
    <n v="-1475.3932999999997"/>
    <s v="Evergreen Retreat"/>
  </r>
  <r>
    <s v="P0282"/>
    <x v="6"/>
    <s v="P0282|Oct"/>
    <n v="2183.9754000000003"/>
    <n v="3900.2500000000005"/>
    <n v="-1716.2746000000002"/>
    <s v="Evergreen Retreat"/>
  </r>
  <r>
    <s v="P0282"/>
    <x v="7"/>
    <s v="P0282|Nov"/>
    <n v="2220.4086000000002"/>
    <n v="3766.14"/>
    <n v="-1545.7313999999997"/>
    <s v="Evergreen Retreat"/>
  </r>
  <r>
    <s v="P0282"/>
    <x v="8"/>
    <s v="P0282|Dec"/>
    <n v="8909.7439999999988"/>
    <n v="4599"/>
    <n v="4310.7439999999988"/>
    <s v="Evergreen Retreat"/>
  </r>
  <r>
    <s v="P0282"/>
    <x v="9"/>
    <s v="P0282|Jan"/>
    <n v="7459.7972"/>
    <n v="4560.41"/>
    <n v="2899.3872000000001"/>
    <s v="Evergreen Retreat"/>
  </r>
  <r>
    <s v="P0282"/>
    <x v="10"/>
    <s v="P0282|Feb"/>
    <n v="7082.4672"/>
    <n v="4464.51"/>
    <n v="2617.9571999999998"/>
    <s v="Evergreen Retreat"/>
  </r>
  <r>
    <s v="P0282"/>
    <x v="11"/>
    <s v="P0282|Mar"/>
    <n v="5676.054000000001"/>
    <n v="4213.84"/>
    <n v="1462.2140000000009"/>
    <s v="Evergreen Retreat"/>
  </r>
  <r>
    <s v="P0283"/>
    <x v="0"/>
    <s v="P0283|Apr"/>
    <n v="783.72040000000004"/>
    <n v="1876.8799999999999"/>
    <n v="-1093.1596"/>
    <s v="Alpine Retreat"/>
  </r>
  <r>
    <s v="P0283"/>
    <x v="1"/>
    <s v="P0283|May"/>
    <n v="1145.7914999999998"/>
    <n v="2298.5700000000002"/>
    <n v="-1152.7785000000003"/>
    <s v="Alpine Retreat"/>
  </r>
  <r>
    <s v="P0283"/>
    <x v="2"/>
    <s v="P0283|Jun"/>
    <n v="1502.9842999999998"/>
    <n v="2410.92"/>
    <n v="-907.93570000000022"/>
    <s v="Alpine Retreat"/>
  </r>
  <r>
    <s v="P0283"/>
    <x v="3"/>
    <s v="P0283|Jul"/>
    <n v="1912.6056000000001"/>
    <n v="3246.67"/>
    <n v="-1334.0644"/>
    <s v="Alpine Retreat"/>
  </r>
  <r>
    <s v="P0283"/>
    <x v="4"/>
    <s v="P0283|Aug"/>
    <n v="2003.7468000000001"/>
    <n v="3182.76"/>
    <n v="-1179.0132000000001"/>
    <s v="Alpine Retreat"/>
  </r>
  <r>
    <s v="P0283"/>
    <x v="5"/>
    <s v="P0283|Sep"/>
    <n v="1237.5535"/>
    <n v="2180.7800000000002"/>
    <n v="-943.22650000000021"/>
    <s v="Alpine Retreat"/>
  </r>
  <r>
    <s v="P0283"/>
    <x v="6"/>
    <s v="P0283|Oct"/>
    <n v="1125.2275"/>
    <n v="2110.83"/>
    <n v="-985.60249999999996"/>
    <s v="Alpine Retreat"/>
  </r>
  <r>
    <s v="P0283"/>
    <x v="7"/>
    <s v="P0283|Nov"/>
    <n v="1144.2394999999999"/>
    <n v="2044.97"/>
    <n v="-900.73050000000012"/>
    <s v="Alpine Retreat"/>
  </r>
  <r>
    <s v="P0283"/>
    <x v="8"/>
    <s v="P0283|Dec"/>
    <n v="4043.2954999999997"/>
    <n v="2446.15"/>
    <n v="1597.1454999999996"/>
    <s v="Alpine Retreat"/>
  </r>
  <r>
    <s v="P0283"/>
    <x v="9"/>
    <s v="P0283|Jan"/>
    <n v="4063.2096000000001"/>
    <n v="2408.8700000000003"/>
    <n v="1654.3395999999998"/>
    <s v="Alpine Retreat"/>
  </r>
  <r>
    <s v="P0283"/>
    <x v="10"/>
    <s v="P0283|Feb"/>
    <n v="3357.4189999999999"/>
    <n v="2338.38"/>
    <n v="1019.0389999999998"/>
    <s v="Alpine Retreat"/>
  </r>
  <r>
    <s v="P0283"/>
    <x v="11"/>
    <s v="P0283|Mar"/>
    <n v="2437.7337000000002"/>
    <n v="2190.6499999999996"/>
    <n v="247.08370000000059"/>
    <s v="Alpine Retreat"/>
  </r>
  <r>
    <s v="P0284"/>
    <x v="0"/>
    <s v="P0284|Apr"/>
    <n v="571.69500000000005"/>
    <n v="1145.9699999999998"/>
    <n v="-574.27499999999975"/>
    <s v="Whispering Villa"/>
  </r>
  <r>
    <s v="P0284"/>
    <x v="1"/>
    <s v="P0284|May"/>
    <n v="705.53560000000004"/>
    <n v="1262.3699999999999"/>
    <n v="-556.83439999999985"/>
    <s v="Whispering Villa"/>
  </r>
  <r>
    <s v="P0284"/>
    <x v="2"/>
    <s v="P0284|Jun"/>
    <n v="822.21690000000001"/>
    <n v="1297.8400000000001"/>
    <n v="-475.62310000000014"/>
    <s v="Whispering Villa"/>
  </r>
  <r>
    <s v="P0284"/>
    <x v="3"/>
    <s v="P0284|Jul"/>
    <n v="1250.635"/>
    <n v="1639.2799999999997"/>
    <n v="-388.64499999999975"/>
    <s v="Whispering Villa"/>
  </r>
  <r>
    <s v="P0284"/>
    <x v="4"/>
    <s v="P0284|Aug"/>
    <n v="938.37440000000004"/>
    <n v="1814.1499999999999"/>
    <n v="-875.77559999999983"/>
    <s v="Whispering Villa"/>
  </r>
  <r>
    <s v="P0284"/>
    <x v="5"/>
    <s v="P0284|Sep"/>
    <n v="718.51419999999996"/>
    <n v="1211.71"/>
    <n v="-493.19580000000008"/>
    <s v="Whispering Villa"/>
  </r>
  <r>
    <s v="P0284"/>
    <x v="6"/>
    <s v="P0284|Oct"/>
    <n v="730.03780000000006"/>
    <n v="1194.68"/>
    <n v="-464.6422"/>
    <s v="Whispering Villa"/>
  </r>
  <r>
    <s v="P0284"/>
    <x v="7"/>
    <s v="P0284|Nov"/>
    <n v="776.72389999999996"/>
    <n v="1195.8599999999999"/>
    <n v="-419.13609999999994"/>
    <s v="Whispering Villa"/>
  </r>
  <r>
    <s v="P0284"/>
    <x v="8"/>
    <s v="P0284|Dec"/>
    <n v="2478.8550999999998"/>
    <n v="1450.7200000000003"/>
    <n v="1028.1350999999995"/>
    <s v="Whispering Villa"/>
  </r>
  <r>
    <s v="P0284"/>
    <x v="9"/>
    <s v="P0284|Jan"/>
    <n v="2231.4468999999999"/>
    <n v="1442.7800000000002"/>
    <n v="788.66689999999971"/>
    <s v="Whispering Villa"/>
  </r>
  <r>
    <s v="P0284"/>
    <x v="10"/>
    <s v="P0284|Feb"/>
    <n v="1844.6709000000001"/>
    <n v="1367.3600000000001"/>
    <n v="477.31089999999995"/>
    <s v="Whispering Villa"/>
  </r>
  <r>
    <s v="P0284"/>
    <x v="11"/>
    <s v="P0284|Mar"/>
    <n v="1482.6960000000001"/>
    <n v="1350.6800000000003"/>
    <n v="132.01599999999985"/>
    <s v="Whispering Villa"/>
  </r>
  <r>
    <s v="P0285"/>
    <x v="0"/>
    <s v="P0285|Apr"/>
    <n v="1906.5131999999999"/>
    <n v="3081.5299999999997"/>
    <n v="-1175.0167999999999"/>
    <s v="Whispering Retreat"/>
  </r>
  <r>
    <s v="P0285"/>
    <x v="1"/>
    <s v="P0285|May"/>
    <n v="2076.6803"/>
    <n v="3626.99"/>
    <n v="-1550.3096999999998"/>
    <s v="Whispering Retreat"/>
  </r>
  <r>
    <s v="P0285"/>
    <x v="2"/>
    <s v="P0285|Jun"/>
    <n v="2561.4960000000001"/>
    <n v="3813.1899999999996"/>
    <n v="-1251.6939999999995"/>
    <s v="Whispering Retreat"/>
  </r>
  <r>
    <s v="P0285"/>
    <x v="3"/>
    <s v="P0285|Jul"/>
    <n v="4381.9908000000005"/>
    <n v="5359.7199999999993"/>
    <n v="-977.72919999999885"/>
    <s v="Whispering Retreat"/>
  </r>
  <r>
    <s v="P0285"/>
    <x v="4"/>
    <s v="P0285|Aug"/>
    <n v="3601.2960000000003"/>
    <n v="5168.12"/>
    <n v="-1566.8239999999996"/>
    <s v="Whispering Retreat"/>
  </r>
  <r>
    <s v="P0285"/>
    <x v="5"/>
    <s v="P0285|Sep"/>
    <n v="1993.1147999999998"/>
    <n v="3400.1"/>
    <n v="-1406.9852000000001"/>
    <s v="Whispering Retreat"/>
  </r>
  <r>
    <s v="P0285"/>
    <x v="6"/>
    <s v="P0285|Oct"/>
    <n v="1913.1480000000001"/>
    <n v="3268.29"/>
    <n v="-1355.1419999999998"/>
    <s v="Whispering Retreat"/>
  </r>
  <r>
    <s v="P0285"/>
    <x v="7"/>
    <s v="P0285|Nov"/>
    <n v="2243.7143000000001"/>
    <n v="3144.39"/>
    <n v="-900.67569999999978"/>
    <s v="Whispering Retreat"/>
  </r>
  <r>
    <s v="P0285"/>
    <x v="8"/>
    <s v="P0285|Dec"/>
    <n v="7891.3501999999999"/>
    <n v="3874.07"/>
    <n v="4017.2801999999997"/>
    <s v="Whispering Retreat"/>
  </r>
  <r>
    <s v="P0285"/>
    <x v="9"/>
    <s v="P0285|Jan"/>
    <n v="7433.9369999999999"/>
    <n v="3906.58"/>
    <n v="3527.357"/>
    <s v="Whispering Retreat"/>
  </r>
  <r>
    <s v="P0285"/>
    <x v="10"/>
    <s v="P0285|Feb"/>
    <n v="6172.5307999999995"/>
    <n v="3731.91"/>
    <n v="2440.6207999999997"/>
    <s v="Whispering Retreat"/>
  </r>
  <r>
    <s v="P0285"/>
    <x v="11"/>
    <s v="P0285|Mar"/>
    <n v="5101.8072000000002"/>
    <n v="3563.63"/>
    <n v="1538.1772000000001"/>
    <s v="Whispering Retreat"/>
  </r>
  <r>
    <s v="P0286"/>
    <x v="0"/>
    <s v="P0286|Apr"/>
    <n v="820.20550000000003"/>
    <n v="1558.65"/>
    <n v="-738.44450000000006"/>
    <s v="Whispering Perch"/>
  </r>
  <r>
    <s v="P0286"/>
    <x v="1"/>
    <s v="P0286|May"/>
    <n v="1007.4834000000001"/>
    <n v="1752.1100000000001"/>
    <n v="-744.62660000000005"/>
    <s v="Whispering Perch"/>
  </r>
  <r>
    <s v="P0286"/>
    <x v="2"/>
    <s v="P0286|Jun"/>
    <n v="1132.4096999999999"/>
    <n v="1828.48"/>
    <n v="-696.07030000000009"/>
    <s v="Whispering Perch"/>
  </r>
  <r>
    <s v="P0286"/>
    <x v="3"/>
    <s v="P0286|Jul"/>
    <n v="1587.3009"/>
    <n v="2406.3199999999997"/>
    <n v="-819.01909999999975"/>
    <s v="Whispering Perch"/>
  </r>
  <r>
    <s v="P0286"/>
    <x v="4"/>
    <s v="P0286|Aug"/>
    <n v="1411.3719999999998"/>
    <n v="2328.87"/>
    <n v="-917.49800000000005"/>
    <s v="Whispering Perch"/>
  </r>
  <r>
    <s v="P0286"/>
    <x v="5"/>
    <s v="P0286|Sep"/>
    <n v="955.375"/>
    <n v="1675.23"/>
    <n v="-719.85500000000002"/>
    <s v="Whispering Perch"/>
  </r>
  <r>
    <s v="P0286"/>
    <x v="6"/>
    <s v="P0286|Oct"/>
    <n v="956.09280000000001"/>
    <n v="1630.46"/>
    <n v="-674.36720000000003"/>
    <s v="Whispering Perch"/>
  </r>
  <r>
    <s v="P0286"/>
    <x v="7"/>
    <s v="P0286|Nov"/>
    <n v="974.36760000000004"/>
    <n v="1605.38"/>
    <n v="-631.01240000000007"/>
    <s v="Whispering Perch"/>
  </r>
  <r>
    <s v="P0286"/>
    <x v="8"/>
    <s v="P0286|Dec"/>
    <n v="2985.1718000000001"/>
    <n v="1914.8799999999999"/>
    <n v="1070.2918000000002"/>
    <s v="Whispering Perch"/>
  </r>
  <r>
    <s v="P0286"/>
    <x v="9"/>
    <s v="P0286|Jan"/>
    <n v="2791.3353999999999"/>
    <n v="1822.4199999999998"/>
    <n v="968.91540000000009"/>
    <s v="Whispering Perch"/>
  </r>
  <r>
    <s v="P0286"/>
    <x v="10"/>
    <s v="P0286|Feb"/>
    <n v="2487.5119999999997"/>
    <n v="1828.9599999999998"/>
    <n v="658.55199999999991"/>
    <s v="Whispering Perch"/>
  </r>
  <r>
    <s v="P0286"/>
    <x v="11"/>
    <s v="P0286|Mar"/>
    <n v="1880.3295000000001"/>
    <n v="1720.45"/>
    <n v="159.87950000000001"/>
    <s v="Whispering Perch"/>
  </r>
  <r>
    <s v="P0287"/>
    <x v="0"/>
    <s v="P0287|Apr"/>
    <n v="1565.5444"/>
    <n v="2478.6000000000004"/>
    <n v="-913.05560000000037"/>
    <s v="Alpine Landing"/>
  </r>
  <r>
    <s v="P0287"/>
    <x v="1"/>
    <s v="P0287|May"/>
    <n v="2036.9256"/>
    <n v="2943.38"/>
    <n v="-906.45440000000008"/>
    <s v="Alpine Landing"/>
  </r>
  <r>
    <s v="P0287"/>
    <x v="2"/>
    <s v="P0287|Jun"/>
    <n v="2038.788"/>
    <n v="3088.0000000000005"/>
    <n v="-1049.2120000000004"/>
    <s v="Alpine Landing"/>
  </r>
  <r>
    <s v="P0287"/>
    <x v="3"/>
    <s v="P0287|Jul"/>
    <n v="3134.7925999999998"/>
    <n v="4334.87"/>
    <n v="-1200.0774000000001"/>
    <s v="Alpine Landing"/>
  </r>
  <r>
    <s v="P0287"/>
    <x v="4"/>
    <s v="P0287|Aug"/>
    <n v="2747.7819999999997"/>
    <n v="4194.63"/>
    <n v="-1446.8480000000004"/>
    <s v="Alpine Landing"/>
  </r>
  <r>
    <s v="P0287"/>
    <x v="5"/>
    <s v="P0287|Sep"/>
    <n v="1973.7301"/>
    <n v="2772.68"/>
    <n v="-798.94989999999984"/>
    <s v="Alpine Landing"/>
  </r>
  <r>
    <s v="P0287"/>
    <x v="6"/>
    <s v="P0287|Oct"/>
    <n v="1950.0329999999999"/>
    <n v="2650.42"/>
    <n v="-700.38700000000017"/>
    <s v="Alpine Landing"/>
  </r>
  <r>
    <s v="P0287"/>
    <x v="7"/>
    <s v="P0287|Nov"/>
    <n v="1849.5813999999998"/>
    <n v="2685.1000000000004"/>
    <n v="-835.51860000000056"/>
    <s v="Alpine Landing"/>
  </r>
  <r>
    <s v="P0287"/>
    <x v="8"/>
    <s v="P0287|Dec"/>
    <n v="6117.3824999999997"/>
    <n v="3151.6800000000003"/>
    <n v="2965.7024999999994"/>
    <s v="Alpine Landing"/>
  </r>
  <r>
    <s v="P0287"/>
    <x v="9"/>
    <s v="P0287|Jan"/>
    <n v="5963.5874000000003"/>
    <n v="3024.7400000000002"/>
    <n v="2938.8474000000001"/>
    <s v="Alpine Landing"/>
  </r>
  <r>
    <s v="P0287"/>
    <x v="10"/>
    <s v="P0287|Feb"/>
    <n v="5444.0457000000006"/>
    <n v="3021.4"/>
    <n v="2422.6457000000005"/>
    <s v="Alpine Landing"/>
  </r>
  <r>
    <s v="P0287"/>
    <x v="11"/>
    <s v="P0287|Mar"/>
    <n v="4270.9940000000006"/>
    <n v="2876.82"/>
    <n v="1394.1740000000004"/>
    <s v="Alpine Landing"/>
  </r>
  <r>
    <s v="P0288"/>
    <x v="0"/>
    <s v="P0288|Apr"/>
    <n v="1096.3215"/>
    <n v="1975.36"/>
    <n v="-879.03849999999989"/>
    <s v="Rustic Cabin"/>
  </r>
  <r>
    <s v="P0288"/>
    <x v="1"/>
    <s v="P0288|May"/>
    <n v="1399.107"/>
    <n v="2306.61"/>
    <n v="-907.50300000000016"/>
    <s v="Rustic Cabin"/>
  </r>
  <r>
    <s v="P0288"/>
    <x v="2"/>
    <s v="P0288|Jun"/>
    <n v="1568.0325"/>
    <n v="2407.3200000000002"/>
    <n v="-839.28750000000014"/>
    <s v="Rustic Cabin"/>
  </r>
  <r>
    <s v="P0288"/>
    <x v="3"/>
    <s v="P0288|Jul"/>
    <n v="2072.6264999999999"/>
    <n v="3243.62"/>
    <n v="-1170.9935"/>
    <s v="Rustic Cabin"/>
  </r>
  <r>
    <s v="P0288"/>
    <x v="4"/>
    <s v="P0288|Aug"/>
    <n v="1972.2315000000001"/>
    <n v="3147.48"/>
    <n v="-1175.2484999999999"/>
    <s v="Rustic Cabin"/>
  </r>
  <r>
    <s v="P0288"/>
    <x v="5"/>
    <s v="P0288|Sep"/>
    <n v="1134.5394999999999"/>
    <n v="2172.85"/>
    <n v="-1038.3105"/>
    <s v="Rustic Cabin"/>
  </r>
  <r>
    <s v="P0288"/>
    <x v="6"/>
    <s v="P0288|Oct"/>
    <n v="1184.155"/>
    <n v="2128.91"/>
    <n v="-944.75499999999988"/>
    <s v="Rustic Cabin"/>
  </r>
  <r>
    <s v="P0288"/>
    <x v="7"/>
    <s v="P0288|Nov"/>
    <n v="1274.6753999999999"/>
    <n v="2056.5499999999997"/>
    <n v="-781.87459999999987"/>
    <s v="Rustic Cabin"/>
  </r>
  <r>
    <s v="P0288"/>
    <x v="8"/>
    <s v="P0288|Dec"/>
    <n v="4789.7395999999999"/>
    <n v="2428.0200000000004"/>
    <n v="2361.7195999999994"/>
    <s v="Rustic Cabin"/>
  </r>
  <r>
    <s v="P0288"/>
    <x v="9"/>
    <s v="P0288|Jan"/>
    <n v="3803.7741999999998"/>
    <n v="2306.13"/>
    <n v="1497.6441999999997"/>
    <s v="Rustic Cabin"/>
  </r>
  <r>
    <s v="P0288"/>
    <x v="10"/>
    <s v="P0288|Feb"/>
    <n v="2713.1651999999999"/>
    <n v="2230.65"/>
    <n v="482.51519999999982"/>
    <s v="Rustic Cabin"/>
  </r>
  <r>
    <s v="P0288"/>
    <x v="11"/>
    <s v="P0288|Mar"/>
    <n v="2988.2370000000001"/>
    <n v="2313.3200000000002"/>
    <n v="674.91699999999992"/>
    <s v="Rustic Cabin"/>
  </r>
  <r>
    <s v="P0289"/>
    <x v="0"/>
    <s v="P0289|Apr"/>
    <n v="674.74779999999998"/>
    <n v="1169.3"/>
    <n v="-494.55219999999997"/>
    <s v="Aspen Escape"/>
  </r>
  <r>
    <s v="P0289"/>
    <x v="1"/>
    <s v="P0289|May"/>
    <n v="768.50799999999992"/>
    <n v="1258.25"/>
    <n v="-489.74200000000008"/>
    <s v="Aspen Escape"/>
  </r>
  <r>
    <s v="P0289"/>
    <x v="2"/>
    <s v="P0289|Jun"/>
    <n v="897.24639999999999"/>
    <n v="1299.0999999999999"/>
    <n v="-401.85359999999991"/>
    <s v="Aspen Escape"/>
  </r>
  <r>
    <s v="P0289"/>
    <x v="3"/>
    <s v="P0289|Jul"/>
    <n v="1544.5644"/>
    <n v="1638.92"/>
    <n v="-94.355600000000095"/>
    <s v="Aspen Escape"/>
  </r>
  <r>
    <s v="P0289"/>
    <x v="4"/>
    <s v="P0289|Aug"/>
    <n v="1333.7543000000001"/>
    <n v="1602.8"/>
    <n v="-269.0456999999999"/>
    <s v="Aspen Escape"/>
  </r>
  <r>
    <s v="P0289"/>
    <x v="5"/>
    <s v="P0289|Sep"/>
    <n v="808.29740000000004"/>
    <n v="1211.7400000000002"/>
    <n v="-403.4426000000002"/>
    <s v="Aspen Escape"/>
  </r>
  <r>
    <s v="P0289"/>
    <x v="6"/>
    <s v="P0289|Oct"/>
    <n v="779.37200000000007"/>
    <n v="1206.3300000000002"/>
    <n v="-426.95800000000008"/>
    <s v="Aspen Escape"/>
  </r>
  <r>
    <s v="P0289"/>
    <x v="7"/>
    <s v="P0289|Nov"/>
    <n v="777.33500000000004"/>
    <n v="1190.6899999999998"/>
    <n v="-413.35499999999979"/>
    <s v="Aspen Escape"/>
  </r>
  <r>
    <s v="P0289"/>
    <x v="8"/>
    <s v="P0289|Dec"/>
    <n v="2823.3585000000003"/>
    <n v="1511.96"/>
    <n v="1311.3985000000002"/>
    <s v="Aspen Escape"/>
  </r>
  <r>
    <s v="P0289"/>
    <x v="9"/>
    <s v="P0289|Jan"/>
    <n v="2832.8160000000003"/>
    <n v="1503.0300000000002"/>
    <n v="1329.7860000000001"/>
    <s v="Aspen Escape"/>
  </r>
  <r>
    <s v="P0289"/>
    <x v="10"/>
    <s v="P0289|Feb"/>
    <n v="2193.9951999999998"/>
    <n v="1448.94"/>
    <n v="745.05519999999979"/>
    <s v="Aspen Escape"/>
  </r>
  <r>
    <s v="P0289"/>
    <x v="11"/>
    <s v="P0289|Mar"/>
    <n v="2094.8806"/>
    <n v="1427.2800000000002"/>
    <n v="667.60059999999976"/>
    <s v="Aspen Escape"/>
  </r>
  <r>
    <s v="P0290"/>
    <x v="0"/>
    <s v="P0290|Apr"/>
    <n v="814.72500000000002"/>
    <n v="1569.8600000000001"/>
    <n v="-755.1350000000001"/>
    <s v="Boulder Refuge"/>
  </r>
  <r>
    <s v="P0290"/>
    <x v="1"/>
    <s v="P0290|May"/>
    <n v="888.81359999999995"/>
    <n v="1760.82"/>
    <n v="-872.00639999999999"/>
    <s v="Boulder Refuge"/>
  </r>
  <r>
    <s v="P0290"/>
    <x v="2"/>
    <s v="P0290|Jun"/>
    <n v="1189.6687999999999"/>
    <n v="1829.71"/>
    <n v="-640.04120000000012"/>
    <s v="Boulder Refuge"/>
  </r>
  <r>
    <s v="P0290"/>
    <x v="3"/>
    <s v="P0290|Jul"/>
    <n v="1840.6759"/>
    <n v="2483.19"/>
    <n v="-642.5141000000001"/>
    <s v="Boulder Refuge"/>
  </r>
  <r>
    <s v="P0290"/>
    <x v="4"/>
    <s v="P0290|Aug"/>
    <n v="1445.5256999999999"/>
    <n v="2448.23"/>
    <n v="-1002.7043000000001"/>
    <s v="Boulder Refuge"/>
  </r>
  <r>
    <s v="P0290"/>
    <x v="5"/>
    <s v="P0290|Sep"/>
    <n v="1068.7874000000002"/>
    <n v="1705.48"/>
    <n v="-636.69259999999986"/>
    <s v="Boulder Refuge"/>
  </r>
  <r>
    <s v="P0290"/>
    <x v="6"/>
    <s v="P0290|Oct"/>
    <n v="974.60039999999992"/>
    <n v="1644.6799999999998"/>
    <n v="-670.07959999999991"/>
    <s v="Boulder Refuge"/>
  </r>
  <r>
    <s v="P0290"/>
    <x v="7"/>
    <s v="P0290|Nov"/>
    <n v="876.35879999999997"/>
    <n v="1598.65"/>
    <n v="-722.29120000000012"/>
    <s v="Boulder Refuge"/>
  </r>
  <r>
    <s v="P0290"/>
    <x v="8"/>
    <s v="P0290|Dec"/>
    <n v="3866.1464999999998"/>
    <n v="2006.6299999999999"/>
    <n v="1859.5165"/>
    <s v="Boulder Refuge"/>
  </r>
  <r>
    <s v="P0290"/>
    <x v="9"/>
    <s v="P0290|Jan"/>
    <n v="3002.7094000000002"/>
    <n v="1887.8"/>
    <n v="1114.9094000000002"/>
    <s v="Boulder Refuge"/>
  </r>
  <r>
    <s v="P0290"/>
    <x v="10"/>
    <s v="P0290|Feb"/>
    <n v="2304.6766999999995"/>
    <n v="1818.25"/>
    <n v="486.42669999999953"/>
    <s v="Boulder Refuge"/>
  </r>
  <r>
    <s v="P0290"/>
    <x v="11"/>
    <s v="P0290|Mar"/>
    <n v="2302.8627999999999"/>
    <n v="1803.25"/>
    <n v="499.61279999999988"/>
    <s v="Boulder Refuge"/>
  </r>
  <r>
    <s v="P0291"/>
    <x v="0"/>
    <s v="P0291|Apr"/>
    <n v="675.72400000000005"/>
    <n v="1538.3600000000001"/>
    <n v="-862.63600000000008"/>
    <s v="Cloudline Lodge"/>
  </r>
  <r>
    <s v="P0291"/>
    <x v="1"/>
    <s v="P0291|May"/>
    <n v="963.54240000000004"/>
    <n v="1770.45"/>
    <n v="-806.9076"/>
    <s v="Cloudline Lodge"/>
  </r>
  <r>
    <s v="P0291"/>
    <x v="2"/>
    <s v="P0291|Jun"/>
    <n v="911.19149999999991"/>
    <n v="1856.3300000000002"/>
    <n v="-945.13850000000025"/>
    <s v="Cloudline Lodge"/>
  </r>
  <r>
    <s v="P0291"/>
    <x v="3"/>
    <s v="P0291|Jul"/>
    <n v="1554.6519999999998"/>
    <n v="2480.9300000000003"/>
    <n v="-926.27800000000047"/>
    <s v="Cloudline Lodge"/>
  </r>
  <r>
    <s v="P0291"/>
    <x v="4"/>
    <s v="P0291|Aug"/>
    <n v="1570.075"/>
    <n v="2438.89"/>
    <n v="-868.81499999999983"/>
    <s v="Cloudline Lodge"/>
  </r>
  <r>
    <s v="P0291"/>
    <x v="5"/>
    <s v="P0291|Sep"/>
    <n v="917.09879999999998"/>
    <n v="1678.44"/>
    <n v="-761.34120000000007"/>
    <s v="Cloudline Lodge"/>
  </r>
  <r>
    <s v="P0291"/>
    <x v="6"/>
    <s v="P0291|Oct"/>
    <n v="870.82979999999998"/>
    <n v="1633.5100000000002"/>
    <n v="-762.68020000000024"/>
    <s v="Cloudline Lodge"/>
  </r>
  <r>
    <s v="P0291"/>
    <x v="7"/>
    <s v="P0291|Nov"/>
    <n v="849.41219999999998"/>
    <n v="1599.3700000000001"/>
    <n v="-749.95780000000013"/>
    <s v="Cloudline Lodge"/>
  </r>
  <r>
    <s v="P0291"/>
    <x v="8"/>
    <s v="P0291|Dec"/>
    <n v="3185.6804999999999"/>
    <n v="1897.1"/>
    <n v="1288.5805"/>
    <s v="Cloudline Lodge"/>
  </r>
  <r>
    <s v="P0291"/>
    <x v="9"/>
    <s v="P0291|Jan"/>
    <n v="2612.9051999999997"/>
    <n v="1909.01"/>
    <n v="703.8951999999997"/>
    <s v="Cloudline Lodge"/>
  </r>
  <r>
    <s v="P0291"/>
    <x v="10"/>
    <s v="P0291|Feb"/>
    <n v="2522.4513999999999"/>
    <n v="1834.11"/>
    <n v="688.34140000000002"/>
    <s v="Cloudline Lodge"/>
  </r>
  <r>
    <s v="P0291"/>
    <x v="11"/>
    <s v="P0291|Mar"/>
    <n v="2089.0360000000001"/>
    <n v="1811.4099999999999"/>
    <n v="277.6260000000002"/>
    <s v="Cloudline Lodge"/>
  </r>
  <r>
    <s v="P0292"/>
    <x v="0"/>
    <s v="P0292|Apr"/>
    <n v="896.49599999999998"/>
    <n v="1556.01"/>
    <n v="-659.51400000000001"/>
    <s v="Timber House"/>
  </r>
  <r>
    <s v="P0292"/>
    <x v="1"/>
    <s v="P0292|May"/>
    <n v="1048.01"/>
    <n v="1767.04"/>
    <n v="-719.03"/>
    <s v="Timber House"/>
  </r>
  <r>
    <s v="P0292"/>
    <x v="2"/>
    <s v="P0292|Jun"/>
    <n v="1224.9768000000001"/>
    <n v="1836.5600000000002"/>
    <n v="-611.58320000000003"/>
    <s v="Timber House"/>
  </r>
  <r>
    <s v="P0292"/>
    <x v="3"/>
    <s v="P0292|Jul"/>
    <n v="1980.0261"/>
    <n v="2482.21"/>
    <n v="-502.18389999999999"/>
    <s v="Timber House"/>
  </r>
  <r>
    <s v="P0292"/>
    <x v="4"/>
    <s v="P0292|Aug"/>
    <n v="1853.0531000000001"/>
    <n v="2412.04"/>
    <n v="-558.98689999999988"/>
    <s v="Timber House"/>
  </r>
  <r>
    <s v="P0292"/>
    <x v="5"/>
    <s v="P0292|Sep"/>
    <n v="1122.9037000000001"/>
    <n v="1678.57"/>
    <n v="-555.66629999999986"/>
    <s v="Timber House"/>
  </r>
  <r>
    <s v="P0292"/>
    <x v="6"/>
    <s v="P0292|Oct"/>
    <n v="958.1880000000001"/>
    <n v="1647.65"/>
    <n v="-689.46199999999999"/>
    <s v="Timber House"/>
  </r>
  <r>
    <s v="P0292"/>
    <x v="7"/>
    <s v="P0292|Nov"/>
    <n v="1093.3671999999999"/>
    <n v="1609.0300000000002"/>
    <n v="-515.66280000000029"/>
    <s v="Timber House"/>
  </r>
  <r>
    <s v="P0292"/>
    <x v="8"/>
    <s v="P0292|Dec"/>
    <n v="4030.2704999999996"/>
    <n v="1986.9199999999998"/>
    <n v="2043.3504999999998"/>
    <s v="Timber House"/>
  </r>
  <r>
    <s v="P0292"/>
    <x v="9"/>
    <s v="P0292|Jan"/>
    <n v="3651.6976"/>
    <n v="1917.11"/>
    <n v="1734.5876000000001"/>
    <s v="Timber House"/>
  </r>
  <r>
    <s v="P0292"/>
    <x v="10"/>
    <s v="P0292|Feb"/>
    <n v="2672.5783000000001"/>
    <n v="1813.9099999999999"/>
    <n v="858.66830000000027"/>
    <s v="Timber House"/>
  </r>
  <r>
    <s v="P0292"/>
    <x v="11"/>
    <s v="P0292|Mar"/>
    <n v="2436.5675999999999"/>
    <n v="1799.78"/>
    <n v="636.78759999999988"/>
    <s v="Timber House"/>
  </r>
  <r>
    <s v="P0293"/>
    <x v="0"/>
    <s v="P0293|Apr"/>
    <n v="652.83550000000014"/>
    <n v="1298.3699999999999"/>
    <n v="-645.53449999999975"/>
    <s v="Rustic Getaway"/>
  </r>
  <r>
    <s v="P0293"/>
    <x v="1"/>
    <s v="P0293|May"/>
    <n v="762.57159999999999"/>
    <n v="1272.0500000000002"/>
    <n v="-509.47840000000019"/>
    <s v="Rustic Getaway"/>
  </r>
  <r>
    <s v="P0293"/>
    <x v="2"/>
    <s v="P0293|Jun"/>
    <n v="924.25120000000004"/>
    <n v="1299.73"/>
    <n v="-375.47879999999998"/>
    <s v="Rustic Getaway"/>
  </r>
  <r>
    <s v="P0293"/>
    <x v="3"/>
    <s v="P0293|Jul"/>
    <n v="1564.5464000000002"/>
    <n v="1649.67"/>
    <n v="-85.123599999999897"/>
    <s v="Rustic Getaway"/>
  </r>
  <r>
    <s v="P0293"/>
    <x v="4"/>
    <s v="P0293|Aug"/>
    <n v="1373.2430000000002"/>
    <n v="1616.61"/>
    <n v="-243.36699999999973"/>
    <s v="Rustic Getaway"/>
  </r>
  <r>
    <s v="P0293"/>
    <x v="5"/>
    <s v="P0293|Sep"/>
    <n v="882.78370000000007"/>
    <n v="1216.42"/>
    <n v="-333.63630000000001"/>
    <s v="Rustic Getaway"/>
  </r>
  <r>
    <s v="P0293"/>
    <x v="6"/>
    <s v="P0293|Oct"/>
    <n v="769.49739999999997"/>
    <n v="1194.23"/>
    <n v="-424.73260000000005"/>
    <s v="Rustic Getaway"/>
  </r>
  <r>
    <s v="P0293"/>
    <x v="7"/>
    <s v="P0293|Nov"/>
    <n v="871.6481"/>
    <n v="1212.6699999999998"/>
    <n v="-341.02189999999985"/>
    <s v="Rustic Getaway"/>
  </r>
  <r>
    <s v="P0293"/>
    <x v="8"/>
    <s v="P0293|Dec"/>
    <n v="3260.5859999999998"/>
    <n v="1528.1600000000003"/>
    <n v="1732.4259999999995"/>
    <s v="Rustic Getaway"/>
  </r>
  <r>
    <s v="P0293"/>
    <x v="9"/>
    <s v="P0293|Jan"/>
    <n v="2935.3643999999999"/>
    <n v="1528.9900000000002"/>
    <n v="1406.3743999999997"/>
    <s v="Rustic Getaway"/>
  </r>
  <r>
    <s v="P0293"/>
    <x v="10"/>
    <s v="P0293|Feb"/>
    <n v="2286.1839999999997"/>
    <n v="1454.71"/>
    <n v="831.47399999999971"/>
    <s v="Rustic Getaway"/>
  </r>
  <r>
    <s v="P0293"/>
    <x v="11"/>
    <s v="P0293|Mar"/>
    <n v="1637.1394"/>
    <n v="1363.13"/>
    <n v="274.00939999999991"/>
    <s v="Rustic Getaway"/>
  </r>
  <r>
    <s v="P0294"/>
    <x v="0"/>
    <s v="P0294|Apr"/>
    <n v="811.75060000000008"/>
    <n v="1153.56"/>
    <n v="-341.80939999999987"/>
    <s v="Timber Retreat"/>
  </r>
  <r>
    <s v="P0294"/>
    <x v="1"/>
    <s v="P0294|May"/>
    <n v="868.86419999999998"/>
    <n v="1260"/>
    <n v="-391.13580000000002"/>
    <s v="Timber Retreat"/>
  </r>
  <r>
    <s v="P0294"/>
    <x v="2"/>
    <s v="P0294|Jun"/>
    <n v="1005.5759999999999"/>
    <n v="1282"/>
    <n v="-276.42400000000009"/>
    <s v="Timber Retreat"/>
  </r>
  <r>
    <s v="P0294"/>
    <x v="3"/>
    <s v="P0294|Jul"/>
    <n v="1379.548"/>
    <n v="1635.9899999999998"/>
    <n v="-256.44199999999978"/>
    <s v="Timber Retreat"/>
  </r>
  <r>
    <s v="P0294"/>
    <x v="4"/>
    <s v="P0294|Aug"/>
    <n v="1484.5214000000001"/>
    <n v="1625.16"/>
    <n v="-140.6386"/>
    <s v="Timber Retreat"/>
  </r>
  <r>
    <s v="P0294"/>
    <x v="5"/>
    <s v="P0294|Sep"/>
    <n v="914.76459999999997"/>
    <n v="1223.75"/>
    <n v="-308.98540000000003"/>
    <s v="Timber Retreat"/>
  </r>
  <r>
    <s v="P0294"/>
    <x v="6"/>
    <s v="P0294|Oct"/>
    <n v="853.53820000000007"/>
    <n v="1210.95"/>
    <n v="-357.41179999999997"/>
    <s v="Timber Retreat"/>
  </r>
  <r>
    <s v="P0294"/>
    <x v="7"/>
    <s v="P0294|Nov"/>
    <n v="914.22140000000002"/>
    <n v="1213.75"/>
    <n v="-299.52859999999998"/>
    <s v="Timber Retreat"/>
  </r>
  <r>
    <s v="P0294"/>
    <x v="8"/>
    <s v="P0294|Dec"/>
    <n v="2887.6985999999997"/>
    <n v="1498.5500000000002"/>
    <n v="1389.1485999999995"/>
    <s v="Timber Retreat"/>
  </r>
  <r>
    <s v="P0294"/>
    <x v="9"/>
    <s v="P0294|Jan"/>
    <n v="3143.0025999999998"/>
    <n v="1499.67"/>
    <n v="1643.3325999999997"/>
    <s v="Timber Retreat"/>
  </r>
  <r>
    <s v="P0294"/>
    <x v="10"/>
    <s v="P0294|Feb"/>
    <n v="2056.5771"/>
    <n v="1507.6"/>
    <n v="548.97710000000006"/>
    <s v="Timber Retreat"/>
  </r>
  <r>
    <s v="P0294"/>
    <x v="11"/>
    <s v="P0294|Mar"/>
    <n v="1920.8547000000001"/>
    <n v="1358.2200000000003"/>
    <n v="562.63469999999984"/>
    <s v="Timber Retreat"/>
  </r>
  <r>
    <s v="P0295"/>
    <x v="0"/>
    <s v="P0295|Apr"/>
    <n v="1202.2556"/>
    <n v="2899.5899999999997"/>
    <n v="-1697.3343999999997"/>
    <s v="Golden Chalet"/>
  </r>
  <r>
    <s v="P0295"/>
    <x v="1"/>
    <s v="P0295|May"/>
    <n v="1636.6009999999999"/>
    <n v="3624.2"/>
    <n v="-1987.5989999999999"/>
    <s v="Golden Chalet"/>
  </r>
  <r>
    <s v="P0295"/>
    <x v="2"/>
    <s v="P0295|Jun"/>
    <n v="2076.69"/>
    <n v="3815.99"/>
    <n v="-1739.2999999999997"/>
    <s v="Golden Chalet"/>
  </r>
  <r>
    <s v="P0295"/>
    <x v="3"/>
    <s v="P0295|Jul"/>
    <n v="2785.1392000000001"/>
    <n v="5185.87"/>
    <n v="-2400.7307999999998"/>
    <s v="Golden Chalet"/>
  </r>
  <r>
    <s v="P0295"/>
    <x v="4"/>
    <s v="P0295|Aug"/>
    <n v="2532.0855999999999"/>
    <n v="5027.46"/>
    <n v="-2495.3744000000002"/>
    <s v="Golden Chalet"/>
  </r>
  <r>
    <s v="P0295"/>
    <x v="5"/>
    <s v="P0295|Sep"/>
    <n v="1725.0164999999997"/>
    <n v="3420.0899999999997"/>
    <n v="-1695.0735"/>
    <s v="Golden Chalet"/>
  </r>
  <r>
    <s v="P0295"/>
    <x v="6"/>
    <s v="P0295|Oct"/>
    <n v="1792.3829999999998"/>
    <n v="3295.97"/>
    <n v="-1503.587"/>
    <s v="Golden Chalet"/>
  </r>
  <r>
    <s v="P0295"/>
    <x v="7"/>
    <s v="P0295|Nov"/>
    <n v="1631.6539999999998"/>
    <n v="3160.83"/>
    <n v="-1529.1760000000002"/>
    <s v="Golden Chalet"/>
  </r>
  <r>
    <s v="P0295"/>
    <x v="8"/>
    <s v="P0295|Dec"/>
    <n v="4547.3940000000011"/>
    <n v="3557.6800000000003"/>
    <n v="989.71400000000085"/>
    <s v="Golden Chalet"/>
  </r>
  <r>
    <s v="P0295"/>
    <x v="9"/>
    <s v="P0295|Jan"/>
    <n v="4912.2110000000002"/>
    <n v="3725.4700000000003"/>
    <n v="1186.741"/>
    <s v="Golden Chalet"/>
  </r>
  <r>
    <s v="P0295"/>
    <x v="10"/>
    <s v="P0295|Feb"/>
    <n v="4127.4531000000006"/>
    <n v="3432.7"/>
    <n v="694.75310000000081"/>
    <s v="Golden Chalet"/>
  </r>
  <r>
    <s v="P0295"/>
    <x v="11"/>
    <s v="P0295|Mar"/>
    <n v="3571.1872000000003"/>
    <n v="3526.4700000000003"/>
    <n v="44.717200000000048"/>
    <s v="Golden Chalet"/>
  </r>
  <r>
    <s v="P0296"/>
    <x v="0"/>
    <s v="P0296|Apr"/>
    <n v="595.13019999999995"/>
    <n v="1161.73"/>
    <n v="-566.59980000000007"/>
    <s v="Trailside Manor"/>
  </r>
  <r>
    <s v="P0296"/>
    <x v="1"/>
    <s v="P0296|May"/>
    <n v="827.5616"/>
    <n v="1267.22"/>
    <n v="-439.65840000000003"/>
    <s v="Trailside Manor"/>
  </r>
  <r>
    <s v="P0296"/>
    <x v="2"/>
    <s v="P0296|Jun"/>
    <n v="870.78480000000002"/>
    <n v="1293.2200000000003"/>
    <n v="-422.43520000000024"/>
    <s v="Trailside Manor"/>
  </r>
  <r>
    <s v="P0296"/>
    <x v="3"/>
    <s v="P0296|Jul"/>
    <n v="1436.4191000000001"/>
    <n v="1657.0700000000002"/>
    <n v="-220.65090000000009"/>
    <s v="Trailside Manor"/>
  </r>
  <r>
    <s v="P0296"/>
    <x v="4"/>
    <s v="P0296|Aug"/>
    <n v="1270.3744999999999"/>
    <n v="1610.02"/>
    <n v="-339.64550000000008"/>
    <s v="Trailside Manor"/>
  </r>
  <r>
    <s v="P0296"/>
    <x v="5"/>
    <s v="P0296|Sep"/>
    <n v="883.1232"/>
    <n v="1213.7400000000002"/>
    <n v="-330.61680000000024"/>
    <s v="Trailside Manor"/>
  </r>
  <r>
    <s v="P0296"/>
    <x v="6"/>
    <s v="P0296|Oct"/>
    <n v="694.42910000000006"/>
    <n v="1191.5600000000002"/>
    <n v="-497.13090000000011"/>
    <s v="Trailside Manor"/>
  </r>
  <r>
    <s v="P0296"/>
    <x v="7"/>
    <s v="P0296|Nov"/>
    <n v="932.88239999999996"/>
    <n v="1297.1499999999999"/>
    <n v="-364.2675999999999"/>
    <s v="Trailside Manor"/>
  </r>
  <r>
    <s v="P0296"/>
    <x v="8"/>
    <s v="P0296|Dec"/>
    <n v="2768.2140000000004"/>
    <n v="1498.69"/>
    <n v="1269.5240000000003"/>
    <s v="Trailside Manor"/>
  </r>
  <r>
    <s v="P0296"/>
    <x v="9"/>
    <s v="P0296|Jan"/>
    <n v="2403.009"/>
    <n v="1502.1100000000001"/>
    <n v="900.89899999999989"/>
    <s v="Trailside Manor"/>
  </r>
  <r>
    <s v="P0296"/>
    <x v="10"/>
    <s v="P0296|Feb"/>
    <n v="2115.9393"/>
    <n v="1450.1200000000003"/>
    <n v="665.81929999999966"/>
    <s v="Trailside Manor"/>
  </r>
  <r>
    <s v="P0296"/>
    <x v="11"/>
    <s v="P0296|Mar"/>
    <n v="1749.0968"/>
    <n v="1354.2600000000002"/>
    <n v="394.83679999999981"/>
    <s v="Trailside Manor"/>
  </r>
  <r>
    <s v="P0297"/>
    <x v="0"/>
    <s v="P0297|Apr"/>
    <n v="2225.4985000000001"/>
    <n v="2010.11"/>
    <n v="215.38850000000025"/>
    <s v="Cloudline Chalet"/>
  </r>
  <r>
    <s v="P0297"/>
    <x v="1"/>
    <s v="P0297|May"/>
    <n v="2406.1415999999999"/>
    <n v="2288.9700000000003"/>
    <n v="117.17159999999967"/>
    <s v="Cloudline Chalet"/>
  </r>
  <r>
    <s v="P0297"/>
    <x v="2"/>
    <s v="P0297|Jun"/>
    <n v="3016.4074000000001"/>
    <n v="2585.62"/>
    <n v="430.78740000000016"/>
    <s v="Cloudline Chalet"/>
  </r>
  <r>
    <s v="P0297"/>
    <x v="3"/>
    <s v="P0297|Jul"/>
    <n v="4880.8630000000003"/>
    <n v="3370.04"/>
    <n v="1510.8230000000003"/>
    <s v="Cloudline Chalet"/>
  </r>
  <r>
    <s v="P0297"/>
    <x v="4"/>
    <s v="P0297|Aug"/>
    <n v="4493.0190000000002"/>
    <n v="3152.4300000000003"/>
    <n v="1340.5889999999999"/>
    <s v="Cloudline Chalet"/>
  </r>
  <r>
    <s v="P0297"/>
    <x v="5"/>
    <s v="P0297|Sep"/>
    <n v="2770.0079999999998"/>
    <n v="2177.75"/>
    <n v="592.25799999999981"/>
    <s v="Cloudline Chalet"/>
  </r>
  <r>
    <s v="P0297"/>
    <x v="6"/>
    <s v="P0297|Oct"/>
    <n v="2584.5245999999997"/>
    <n v="2121.9"/>
    <n v="462.62459999999965"/>
    <s v="Cloudline Chalet"/>
  </r>
  <r>
    <s v="P0297"/>
    <x v="7"/>
    <s v="P0297|Nov"/>
    <n v="2675.2584000000002"/>
    <n v="2072.6"/>
    <n v="602.65840000000026"/>
    <s v="Cloudline Chalet"/>
  </r>
  <r>
    <s v="P0297"/>
    <x v="8"/>
    <s v="P0297|Dec"/>
    <n v="9612.1818999999996"/>
    <n v="2417.63"/>
    <n v="7194.5518999999995"/>
    <s v="Cloudline Chalet"/>
  </r>
  <r>
    <s v="P0297"/>
    <x v="9"/>
    <s v="P0297|Jan"/>
    <n v="6919.55"/>
    <n v="2319.23"/>
    <n v="4600.32"/>
    <s v="Cloudline Chalet"/>
  </r>
  <r>
    <s v="P0297"/>
    <x v="10"/>
    <s v="P0297|Feb"/>
    <n v="6925.2826999999997"/>
    <n v="2423.1400000000003"/>
    <n v="4502.1426999999994"/>
    <s v="Cloudline Chalet"/>
  </r>
  <r>
    <s v="P0297"/>
    <x v="11"/>
    <s v="P0297|Mar"/>
    <n v="6014.54"/>
    <n v="2317.54"/>
    <n v="3697"/>
    <s v="Cloudline Chalet"/>
  </r>
  <r>
    <s v="P0298"/>
    <x v="0"/>
    <s v="P0298|Apr"/>
    <n v="886.83480000000009"/>
    <n v="1559.4"/>
    <n v="-672.5652"/>
    <s v="Pine Getaway"/>
  </r>
  <r>
    <s v="P0298"/>
    <x v="1"/>
    <s v="P0298|May"/>
    <n v="1028.1831999999999"/>
    <n v="1775.07"/>
    <n v="-746.88679999999999"/>
    <s v="Pine Getaway"/>
  </r>
  <r>
    <s v="P0298"/>
    <x v="2"/>
    <s v="P0298|Jun"/>
    <n v="1166.0784000000001"/>
    <n v="1833.8300000000002"/>
    <n v="-667.75160000000005"/>
    <s v="Pine Getaway"/>
  </r>
  <r>
    <s v="P0298"/>
    <x v="3"/>
    <s v="P0298|Jul"/>
    <n v="1739.1460000000002"/>
    <n v="2467.0100000000002"/>
    <n v="-727.86400000000003"/>
    <s v="Pine Getaway"/>
  </r>
  <r>
    <s v="P0298"/>
    <x v="4"/>
    <s v="P0298|Aug"/>
    <n v="1682.6920000000002"/>
    <n v="2401.31"/>
    <n v="-718.61799999999971"/>
    <s v="Pine Getaway"/>
  </r>
  <r>
    <s v="P0298"/>
    <x v="5"/>
    <s v="P0298|Sep"/>
    <n v="1286.5912000000001"/>
    <n v="1684.87"/>
    <n v="-398.27879999999982"/>
    <s v="Pine Getaway"/>
  </r>
  <r>
    <s v="P0298"/>
    <x v="6"/>
    <s v="P0298|Oct"/>
    <n v="1021.0537"/>
    <n v="1637.5900000000001"/>
    <n v="-616.5363000000001"/>
    <s v="Pine Getaway"/>
  </r>
  <r>
    <s v="P0298"/>
    <x v="7"/>
    <s v="P0298|Nov"/>
    <n v="1040.7447"/>
    <n v="1605.0000000000002"/>
    <n v="-564.25530000000026"/>
    <s v="Pine Getaway"/>
  </r>
  <r>
    <s v="P0298"/>
    <x v="8"/>
    <s v="P0298|Dec"/>
    <n v="4255.7954999999993"/>
    <n v="1992.4199999999998"/>
    <n v="2263.3754999999992"/>
    <s v="Pine Getaway"/>
  </r>
  <r>
    <s v="P0298"/>
    <x v="9"/>
    <s v="P0298|Jan"/>
    <n v="3603.9555"/>
    <n v="2253.8900000000003"/>
    <n v="1350.0654999999997"/>
    <s v="Pine Getaway"/>
  </r>
  <r>
    <s v="P0298"/>
    <x v="10"/>
    <s v="P0298|Feb"/>
    <n v="3057.1651999999999"/>
    <n v="2048.14"/>
    <n v="1009.0252"/>
    <s v="Pine Getaway"/>
  </r>
  <r>
    <s v="P0298"/>
    <x v="11"/>
    <s v="P0298|Mar"/>
    <n v="2524.7988"/>
    <n v="1804.54"/>
    <n v="720.25880000000006"/>
    <s v="Pine Getaway"/>
  </r>
  <r>
    <s v="P0299"/>
    <x v="0"/>
    <s v="P0299|Apr"/>
    <n v="871.66399999999999"/>
    <n v="1542.25"/>
    <n v="-670.58600000000001"/>
    <s v="Trailside Cabin"/>
  </r>
  <r>
    <s v="P0299"/>
    <x v="1"/>
    <s v="P0299|May"/>
    <n v="840.67250000000001"/>
    <n v="1789.99"/>
    <n v="-949.3175"/>
    <s v="Trailside Cabin"/>
  </r>
  <r>
    <s v="P0299"/>
    <x v="2"/>
    <s v="P0299|Jun"/>
    <n v="1005.4464000000002"/>
    <n v="1830.72"/>
    <n v="-825.27359999999987"/>
    <s v="Trailside Cabin"/>
  </r>
  <r>
    <s v="P0299"/>
    <x v="3"/>
    <s v="P0299|Jul"/>
    <n v="1644.8316"/>
    <n v="2395.81"/>
    <n v="-750.97839999999997"/>
    <s v="Trailside Cabin"/>
  </r>
  <r>
    <s v="P0299"/>
    <x v="4"/>
    <s v="P0299|Aug"/>
    <n v="1422.3912"/>
    <n v="2346.77"/>
    <n v="-924.37879999999996"/>
    <s v="Trailside Cabin"/>
  </r>
  <r>
    <s v="P0299"/>
    <x v="5"/>
    <s v="P0299|Sep"/>
    <n v="1002.8856000000001"/>
    <n v="1683.6"/>
    <n v="-680.71439999999984"/>
    <s v="Trailside Cabin"/>
  </r>
  <r>
    <s v="P0299"/>
    <x v="6"/>
    <s v="P0299|Oct"/>
    <n v="861.91549999999995"/>
    <n v="1629.0300000000002"/>
    <n v="-767.11450000000025"/>
    <s v="Trailside Cabin"/>
  </r>
  <r>
    <s v="P0299"/>
    <x v="7"/>
    <s v="P0299|Nov"/>
    <n v="1071.6780000000001"/>
    <n v="1605.2300000000002"/>
    <n v="-533.55200000000013"/>
    <s v="Trailside Cabin"/>
  </r>
  <r>
    <s v="P0299"/>
    <x v="8"/>
    <s v="P0299|Dec"/>
    <n v="3404.1135000000004"/>
    <n v="1823.9099999999999"/>
    <n v="1580.2035000000005"/>
    <s v="Trailside Cabin"/>
  </r>
  <r>
    <s v="P0299"/>
    <x v="9"/>
    <s v="P0299|Jan"/>
    <n v="3231.8039999999996"/>
    <n v="1907.53"/>
    <n v="1324.2739999999997"/>
    <s v="Trailside Cabin"/>
  </r>
  <r>
    <s v="P0299"/>
    <x v="10"/>
    <s v="P0299|Feb"/>
    <n v="2573.4539999999997"/>
    <n v="1813.6399999999999"/>
    <n v="759.81399999999985"/>
    <s v="Trailside Cabin"/>
  </r>
  <r>
    <s v="P0299"/>
    <x v="11"/>
    <s v="P0299|Mar"/>
    <n v="2424.5589999999997"/>
    <n v="1805.79"/>
    <n v="618.76899999999978"/>
    <s v="Trailside Cabin"/>
  </r>
  <r>
    <s v="P0300"/>
    <x v="0"/>
    <s v="P0300|Apr"/>
    <n v="1786.6656"/>
    <n v="2495.5500000000002"/>
    <n v="-708.88440000000014"/>
    <s v="Trailside Cottage"/>
  </r>
  <r>
    <s v="P0300"/>
    <x v="1"/>
    <s v="P0300|May"/>
    <n v="1870.008"/>
    <n v="2950.3600000000006"/>
    <n v="-1080.3520000000005"/>
    <s v="Trailside Cottage"/>
  </r>
  <r>
    <s v="P0300"/>
    <x v="2"/>
    <s v="P0300|Jun"/>
    <n v="1955.6784"/>
    <n v="3083.8500000000004"/>
    <n v="-1128.1716000000004"/>
    <s v="Trailside Cottage"/>
  </r>
  <r>
    <s v="P0300"/>
    <x v="3"/>
    <s v="P0300|Jul"/>
    <n v="2985.4320000000002"/>
    <n v="4332.1900000000005"/>
    <n v="-1346.7580000000003"/>
    <s v="Trailside Cottage"/>
  </r>
  <r>
    <s v="P0300"/>
    <x v="4"/>
    <s v="P0300|Aug"/>
    <n v="3261.9886999999999"/>
    <n v="4217.4500000000007"/>
    <n v="-955.46130000000085"/>
    <s v="Trailside Cottage"/>
  </r>
  <r>
    <s v="P0300"/>
    <x v="5"/>
    <s v="P0300|Sep"/>
    <n v="1968.172"/>
    <n v="2744.69"/>
    <n v="-776.51800000000003"/>
    <s v="Trailside Cottage"/>
  </r>
  <r>
    <s v="P0300"/>
    <x v="6"/>
    <s v="P0300|Oct"/>
    <n v="2031.1072000000001"/>
    <n v="2768.1800000000003"/>
    <n v="-737.07280000000014"/>
    <s v="Trailside Cottage"/>
  </r>
  <r>
    <s v="P0300"/>
    <x v="7"/>
    <s v="P0300|Nov"/>
    <n v="1970.9186999999999"/>
    <n v="2713.4700000000003"/>
    <n v="-742.55130000000031"/>
    <s v="Trailside Cottage"/>
  </r>
  <r>
    <s v="P0300"/>
    <x v="8"/>
    <s v="P0300|Dec"/>
    <n v="6328.7939999999999"/>
    <n v="3166.34"/>
    <n v="3162.4539999999997"/>
    <s v="Trailside Cottage"/>
  </r>
  <r>
    <s v="P0300"/>
    <x v="9"/>
    <s v="P0300|Jan"/>
    <n v="5746.6194000000005"/>
    <n v="3139.04"/>
    <n v="2607.5794000000005"/>
    <s v="Trailside Cottage"/>
  </r>
  <r>
    <s v="P0300"/>
    <x v="10"/>
    <s v="P0300|Feb"/>
    <n v="5028.332800000001"/>
    <n v="3031.08"/>
    <n v="1997.2528000000011"/>
    <s v="Trailside Cottage"/>
  </r>
  <r>
    <s v="P0300"/>
    <x v="11"/>
    <s v="P0300|Mar"/>
    <n v="3881.5195999999996"/>
    <n v="2878.4100000000003"/>
    <n v="1003.1095999999993"/>
    <s v="Trailside Cott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EE3DDB-0D78-451D-A14C-EB04FD89549D}" name="Month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10:D3623" firstHeaderRow="0" firstDataRow="1" firstDataCol="1"/>
  <pivotFields count="7">
    <pivotField showAll="0"/>
    <pivotField axis="axisRow" showAll="0">
      <items count="13">
        <item x="9"/>
        <item x="10"/>
        <item x="11"/>
        <item x="0"/>
        <item x="1"/>
        <item x="2"/>
        <item x="3"/>
        <item x="4"/>
        <item x="5"/>
        <item x="6"/>
        <item x="7"/>
        <item x="8"/>
        <item t="default"/>
      </items>
    </pivotField>
    <pivotField showAll="0"/>
    <pivotField dataField="1" numFmtId="171" showAll="0"/>
    <pivotField dataField="1" numFmtId="171" showAll="0"/>
    <pivotField dataField="1" numFmtId="171"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 Revenue" fld="3" baseField="0" baseItem="0" numFmtId="171"/>
    <dataField name="Sum of Total Expenses" fld="4" baseField="0" baseItem="0" numFmtId="171"/>
    <dataField name="Sum of Profit" fld="5"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BF2B6E-EE88-4DC4-91B8-F398CA47D768}" sourceName="Month">
  <pivotTables>
    <pivotTable tabId="6" name="MonthPivot"/>
  </pivotTables>
  <data>
    <tabular pivotCacheId="1805776864">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licer" xr10:uid="{21F07661-12A5-489B-9996-489C98816A5B}" cache="Slicer_Month" caption="Month" style="SlicerStyleDark3" rowHeight="21031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ropertiesTbl" displayName="PropertiesTbl" ref="A4:G304" totalsRowShown="0">
  <autoFilter ref="A4:G304" xr:uid="{00000000-0009-0000-0100-000002000000}"/>
  <tableColumns count="7">
    <tableColumn id="1" xr3:uid="{00000000-0010-0000-0000-000001000000}" name="Property ID"/>
    <tableColumn id="2" xr3:uid="{00000000-0010-0000-0000-000002000000}" name="Property Name"/>
    <tableColumn id="3" xr3:uid="{00000000-0010-0000-0000-000003000000}" name="Neighborhood"/>
    <tableColumn id="4" xr3:uid="{00000000-0010-0000-0000-000004000000}" name="Property Type"/>
    <tableColumn id="5" xr3:uid="{00000000-0010-0000-0000-000005000000}" name="Bedrooms"/>
    <tableColumn id="6" xr3:uid="{00000000-0010-0000-0000-000006000000}" name="Max Guests"/>
    <tableColumn id="7" xr3:uid="{00000000-0010-0000-0000-000007000000}" name="Base Nightly R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RevenueTbl" displayName="RevenueTbl" ref="A4:K3604" totalsRowShown="0">
  <autoFilter ref="A4:K3604" xr:uid="{00000000-0009-0000-0100-000004000000}"/>
  <tableColumns count="11">
    <tableColumn id="1" xr3:uid="{00000000-0010-0000-0100-000001000000}" name="Property ID"/>
    <tableColumn id="2" xr3:uid="{00000000-0010-0000-0100-000002000000}" name="Month"/>
    <tableColumn id="3" xr3:uid="{00000000-0010-0000-0100-000003000000}" name="Nights Booked"/>
    <tableColumn id="4" xr3:uid="{00000000-0010-0000-0100-000004000000}" name="Avg Nightly Rate"/>
    <tableColumn id="5" xr3:uid="{00000000-0010-0000-0100-000005000000}" name="Gross Booking Revenue"/>
    <tableColumn id="6" xr3:uid="{00000000-0010-0000-0100-000006000000}" name="Airbnb Host Fee %"/>
    <tableColumn id="7" xr3:uid="{00000000-0010-0000-0100-000007000000}" name="Airbnb Host Fee $"/>
    <tableColumn id="8" xr3:uid="{00000000-0010-0000-0100-000008000000}" name="Turnovers"/>
    <tableColumn id="9" xr3:uid="{00000000-0010-0000-0100-000009000000}" name="Cleaning Fee Collected"/>
    <tableColumn id="10" xr3:uid="{00000000-0010-0000-0100-00000A000000}" name="Total Revenue"/>
    <tableColumn id="11" xr3:uid="{120DB5C7-2072-4CFB-81C0-5DD1EB8BC0D4}" name="Key" dataDxfId="9">
      <calculatedColumnFormula>RevenueTbl[[#This Row],[Property ID]]&amp;"|"&amp;RevenueTbl[[#This Row],[Month]]</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ExpensesTbl" displayName="ExpensesTbl" ref="A4:M3604" totalsRowShown="0">
  <autoFilter ref="A4:M3604" xr:uid="{00000000-0009-0000-0100-000001000000}"/>
  <tableColumns count="13">
    <tableColumn id="1" xr3:uid="{00000000-0010-0000-0200-000001000000}" name="Property ID"/>
    <tableColumn id="2" xr3:uid="{00000000-0010-0000-0200-000002000000}" name="Month"/>
    <tableColumn id="3" xr3:uid="{00000000-0010-0000-0200-000003000000}" name="Maintenance &amp; Repairs"/>
    <tableColumn id="4" xr3:uid="{00000000-0010-0000-0200-000004000000}" name="Utilities"/>
    <tableColumn id="5" xr3:uid="{00000000-0010-0000-0200-000005000000}" name="Supplies &amp; Restocking"/>
    <tableColumn id="6" xr3:uid="{00000000-0010-0000-0200-000006000000}" name="Housekeeping Cost"/>
    <tableColumn id="7" xr3:uid="{00000000-0010-0000-0200-000007000000}" name="Snow Removal &amp; Winter Prep"/>
    <tableColumn id="8" xr3:uid="{00000000-0010-0000-0200-000008000000}" name="Mortgage/Lease Payment"/>
    <tableColumn id="9" xr3:uid="{00000000-0010-0000-0200-000009000000}" name="Insurance &amp; Property Tax"/>
    <tableColumn id="10" xr3:uid="{00000000-0010-0000-0200-00000A000000}" name="Management &amp; Software Overhead"/>
    <tableColumn id="11" xr3:uid="{00000000-0010-0000-0200-00000B000000}" name="Seasonal Operations &amp; Marketing"/>
    <tableColumn id="12" xr3:uid="{00000000-0010-0000-0200-00000C000000}" name="Total Operating Expenses"/>
    <tableColumn id="13" xr3:uid="{3C0F1785-D27E-4BAA-86B3-86A65C162342}" name="Key" dataDxfId="8">
      <calculatedColumnFormula>ExpensesTbl[[#This Row],[Property ID]]&amp;"|"&amp;ExpensesTbl[[#This Row],[Month]]</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atingsTbl" displayName="RatingsTbl" ref="A4:I304" totalsRowShown="0">
  <autoFilter ref="A4:I304" xr:uid="{00000000-0009-0000-0100-000003000000}"/>
  <tableColumns count="9">
    <tableColumn id="1" xr3:uid="{00000000-0010-0000-0300-000001000000}" name="Property ID"/>
    <tableColumn id="2" xr3:uid="{00000000-0010-0000-0300-000002000000}" name="Total Reviews"/>
    <tableColumn id="3" xr3:uid="{00000000-0010-0000-0300-000003000000}" name="Cleanliness"/>
    <tableColumn id="4" xr3:uid="{00000000-0010-0000-0300-000004000000}" name="Communication"/>
    <tableColumn id="5" xr3:uid="{00000000-0010-0000-0300-000005000000}" name="Check-in"/>
    <tableColumn id="6" xr3:uid="{00000000-0010-0000-0300-000006000000}" name="Accuracy"/>
    <tableColumn id="7" xr3:uid="{00000000-0010-0000-0300-000007000000}" name="Location"/>
    <tableColumn id="8" xr3:uid="{00000000-0010-0000-0300-000008000000}" name="Value"/>
    <tableColumn id="9" xr3:uid="{00000000-0010-0000-0300-000009000000}" name="Overall Rating"/>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248BBE-306E-4FE4-84C8-73B1DF2F1393}" name="CalcTbl" displayName="CalcTbl" ref="A3:G3603" totalsRowShown="0" headerRowDxfId="7">
  <autoFilter ref="A3:G3603" xr:uid="{6A248BBE-306E-4FE4-84C8-73B1DF2F1393}"/>
  <tableColumns count="7">
    <tableColumn id="1" xr3:uid="{FB1A0E5E-4FDC-4F91-9084-C380A2B8A6A4}" name="Property ID" dataDxfId="6">
      <calculatedColumnFormula>Revenue!A5</calculatedColumnFormula>
    </tableColumn>
    <tableColumn id="2" xr3:uid="{51B89EAD-B295-44B3-A7D8-8E7FCA83AF8E}" name="Month" dataDxfId="5">
      <calculatedColumnFormula>Revenue!B5</calculatedColumnFormula>
    </tableColumn>
    <tableColumn id="3" xr3:uid="{3A239D5E-F267-4312-AFF1-55099ECD2550}" name="Key" dataDxfId="4">
      <calculatedColumnFormula>A4&amp;"|"&amp;B4</calculatedColumnFormula>
    </tableColumn>
    <tableColumn id="4" xr3:uid="{D4209EF9-1BFF-42C3-ABA8-628F23C371B5}" name="Total Revenue" dataDxfId="3">
      <calculatedColumnFormula>Revenue!J5</calculatedColumnFormula>
    </tableColumn>
    <tableColumn id="5" xr3:uid="{DD14981F-D924-425B-B045-44B5C111A2BD}" name="Total Expenses" dataDxfId="2">
      <calculatedColumnFormula>_xlfn.XLOOKUP($C4,ExpensesTbl[Key],ExpensesTbl[Total Operating Expenses])</calculatedColumnFormula>
    </tableColumn>
    <tableColumn id="6" xr3:uid="{9794D911-1C25-47CF-BF2D-42D2B16DBF11}" name="Profit" dataDxfId="1">
      <calculatedColumnFormula>D4-E4</calculatedColumnFormula>
    </tableColumn>
    <tableColumn id="7" xr3:uid="{1DF0DA5C-0AF0-4EE2-B2F7-E2309A923AE2}" name="Property Name" dataDxfId="0">
      <calculatedColumnFormula>_xlfn.XLOOKUP($A4,PropertiesTbl[Property ID],PropertiesTbl[Property Name])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EE3C2A8-1ADA-4107-9145-BC8B0CF9DB66}">
  <we:reference id="wa200009404" version="1.0.0.8" store="en-US" storeType="OMEX"/>
  <we:alternateReferences>
    <we:reference id="wa200009404" version="1.0.0.8" store="wa200009404" storeType="OMEX"/>
  </we:alternateReferences>
  <we:properties>
    <we:property name="claude.fileId" value="&quot;ebde7d55-362f-4ea9-8069-276aca280c3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1E94-76EB-4D2D-9430-6355D4FCFEB2}">
  <dimension ref="A1:P36"/>
  <sheetViews>
    <sheetView showGridLines="0" tabSelected="1" zoomScaleNormal="100" workbookViewId="0">
      <selection activeCell="B37" sqref="A1:XFD1048576"/>
    </sheetView>
  </sheetViews>
  <sheetFormatPr defaultRowHeight="15" x14ac:dyDescent="0.25"/>
  <cols>
    <col min="1" max="1" width="3.85546875" customWidth="1"/>
    <col min="2" max="2" width="11.42578125" customWidth="1"/>
    <col min="3" max="3" width="21" customWidth="1"/>
    <col min="4" max="4" width="13.28515625" customWidth="1"/>
    <col min="7" max="7" width="21" customWidth="1"/>
    <col min="8" max="8" width="13.28515625" customWidth="1"/>
    <col min="11" max="11" width="21" customWidth="1"/>
    <col min="12" max="12" width="13.28515625" customWidth="1"/>
    <col min="15" max="15" width="21" customWidth="1"/>
    <col min="16" max="16" width="15.85546875" customWidth="1"/>
  </cols>
  <sheetData>
    <row r="1" spans="1:12" ht="24" customHeight="1" x14ac:dyDescent="0.35">
      <c r="A1" s="38" t="s">
        <v>726</v>
      </c>
    </row>
    <row r="2" spans="1:12" x14ac:dyDescent="0.25">
      <c r="A2" s="39" t="s">
        <v>716</v>
      </c>
    </row>
    <row r="3" spans="1:12" x14ac:dyDescent="0.25">
      <c r="D3" s="50" t="s">
        <v>717</v>
      </c>
      <c r="E3" s="51"/>
      <c r="F3" s="51"/>
      <c r="G3" s="50" t="s">
        <v>718</v>
      </c>
      <c r="H3" s="51"/>
      <c r="I3" s="51"/>
      <c r="J3" s="50" t="s">
        <v>719</v>
      </c>
      <c r="K3" s="51"/>
      <c r="L3" s="52"/>
    </row>
    <row r="4" spans="1:12" ht="27" x14ac:dyDescent="0.35">
      <c r="D4" s="53">
        <f>GETPIVOTDATA("Total Revenue",Calc!$A$3610)</f>
        <v>8849999.4814999998</v>
      </c>
      <c r="E4" s="54"/>
      <c r="F4" s="54"/>
      <c r="G4" s="53">
        <f>GETPIVOTDATA("Total Expenses",Calc!$A$3610)</f>
        <v>9040008.4199999999</v>
      </c>
      <c r="H4" s="54"/>
      <c r="I4" s="54"/>
      <c r="J4" s="53">
        <f>GETPIVOTDATA("Profit",Calc!$A$3610)</f>
        <v>-190008.9385000004</v>
      </c>
      <c r="K4" s="54"/>
      <c r="L4" s="55"/>
    </row>
    <row r="20" spans="2:16" ht="16.5" x14ac:dyDescent="0.25">
      <c r="B20" s="40" t="s">
        <v>723</v>
      </c>
      <c r="F20" s="40" t="s">
        <v>722</v>
      </c>
      <c r="J20" s="40" t="s">
        <v>725</v>
      </c>
      <c r="N20" s="40" t="s">
        <v>724</v>
      </c>
    </row>
    <row r="21" spans="2:16" x14ac:dyDescent="0.25">
      <c r="B21" s="41" t="s">
        <v>703</v>
      </c>
      <c r="C21" s="41" t="s">
        <v>720</v>
      </c>
      <c r="D21" s="41" t="s">
        <v>696</v>
      </c>
      <c r="F21" s="41" t="s">
        <v>703</v>
      </c>
      <c r="G21" s="41" t="s">
        <v>721</v>
      </c>
      <c r="H21" s="41" t="s">
        <v>696</v>
      </c>
      <c r="J21" s="41" t="s">
        <v>703</v>
      </c>
      <c r="K21" s="41" t="s">
        <v>720</v>
      </c>
      <c r="L21" s="41" t="s">
        <v>707</v>
      </c>
      <c r="N21" s="41" t="s">
        <v>703</v>
      </c>
      <c r="O21" s="41" t="s">
        <v>721</v>
      </c>
      <c r="P21" s="41" t="s">
        <v>707</v>
      </c>
    </row>
    <row r="22" spans="2:16" x14ac:dyDescent="0.25">
      <c r="B22" s="42">
        <f>ROW()-21</f>
        <v>1</v>
      </c>
      <c r="C22" s="43" t="str" cm="1">
        <f t="array" ref="C22">INDEX(Calc!$X$4:$X$13,$B22)</f>
        <v>Starlight Hollow</v>
      </c>
      <c r="D22" s="44" cm="1">
        <f t="array" ref="D22">INDEX(Calc!$Y$4:$Y$13,$B22)</f>
        <v>49034.261700000003</v>
      </c>
      <c r="F22" s="42">
        <f>322-ROW()</f>
        <v>300</v>
      </c>
      <c r="G22" s="43" t="str" cm="1">
        <f t="array" ref="G22">INDEX(Calc!$Z$4:$Z$13,ROW()-21)</f>
        <v>Aspen Landing</v>
      </c>
      <c r="H22" s="44" cm="1">
        <f t="array" ref="H22">INDEX(Calc!$AA$4:$AA$13,ROW()-21)</f>
        <v>-12414.964600000003</v>
      </c>
      <c r="J22" s="42">
        <f>ROW()-21</f>
        <v>1</v>
      </c>
      <c r="K22" s="43" t="str" cm="1">
        <f t="array" ref="K22">INDEX(Calc!$AB$4:$AB$13,$J22)</f>
        <v>Snowline Cabin</v>
      </c>
      <c r="L22" s="45" cm="1">
        <f t="array" ref="L22">INDEX(Calc!$AC$4:$AC$13,$J22)</f>
        <v>5</v>
      </c>
      <c r="N22" s="42">
        <f>322-ROW()</f>
        <v>300</v>
      </c>
      <c r="O22" s="43" t="str" cm="1">
        <f t="array" ref="O22">INDEX(Calc!$AD$4:$AD$13,ROW()-21)</f>
        <v>Frost Villa</v>
      </c>
      <c r="P22" s="45" cm="1">
        <f t="array" ref="P22">INDEX(Calc!$AE$4:$AE$13,ROW()-21)</f>
        <v>2.73</v>
      </c>
    </row>
    <row r="23" spans="2:16" x14ac:dyDescent="0.25">
      <c r="B23" s="42">
        <f t="shared" ref="B23:B31" si="0">ROW()-21</f>
        <v>2</v>
      </c>
      <c r="C23" s="43" t="str" cm="1">
        <f t="array" ref="C23">INDEX(Calc!$X$4:$X$13,$B23)</f>
        <v>Boulder Cottage</v>
      </c>
      <c r="D23" s="44" cm="1">
        <f t="array" ref="D23">INDEX(Calc!$Y$4:$Y$13,$B23)</f>
        <v>45989.159700000004</v>
      </c>
      <c r="F23" s="42">
        <f t="shared" ref="F23:F31" si="1">322-ROW()</f>
        <v>299</v>
      </c>
      <c r="G23" s="43" t="str" cm="1">
        <f t="array" ref="G23">INDEX(Calc!$Z$4:$Z$13,ROW()-21)</f>
        <v>Golden Chalet</v>
      </c>
      <c r="H23" s="44" cm="1">
        <f t="array" ref="H23">INDEX(Calc!$AA$4:$AA$13,ROW()-21)</f>
        <v>-12132.249799999998</v>
      </c>
      <c r="J23" s="42">
        <f t="shared" ref="J23:J31" si="2">ROW()-21</f>
        <v>2</v>
      </c>
      <c r="K23" s="43" t="str" cm="1">
        <f t="array" ref="K23">INDEX(Calc!$AB$4:$AB$13,$J23)</f>
        <v>Bearpaw Villa</v>
      </c>
      <c r="L23" s="45" cm="1">
        <f t="array" ref="L23">INDEX(Calc!$AC$4:$AC$13,$J23)</f>
        <v>5</v>
      </c>
      <c r="N23" s="42">
        <f t="shared" ref="N23:N31" si="3">322-ROW()</f>
        <v>299</v>
      </c>
      <c r="O23" s="43" t="str" cm="1">
        <f t="array" ref="O23">INDEX(Calc!$AD$4:$AD$13,ROW()-21)</f>
        <v>Lakeview Retreat</v>
      </c>
      <c r="P23" s="45" cm="1">
        <f t="array" ref="P23">INDEX(Calc!$AE$4:$AE$13,ROW()-21)</f>
        <v>2.7816666666666667</v>
      </c>
    </row>
    <row r="24" spans="2:16" x14ac:dyDescent="0.25">
      <c r="B24" s="42">
        <f t="shared" si="0"/>
        <v>3</v>
      </c>
      <c r="C24" s="43" t="str" cm="1">
        <f t="array" ref="C24">INDEX(Calc!$X$4:$X$13,$B24)</f>
        <v>Alpine Cottage</v>
      </c>
      <c r="D24" s="44" cm="1">
        <f t="array" ref="D24">INDEX(Calc!$Y$4:$Y$13,$B24)</f>
        <v>43846.458200000015</v>
      </c>
      <c r="F24" s="42">
        <f t="shared" si="1"/>
        <v>298</v>
      </c>
      <c r="G24" s="43" t="str" cm="1">
        <f t="array" ref="G24">INDEX(Calc!$Z$4:$Z$13,ROW()-21)</f>
        <v>Juniper Perch</v>
      </c>
      <c r="H24" s="44" cm="1">
        <f t="array" ref="H24">INDEX(Calc!$AA$4:$AA$13,ROW()-21)</f>
        <v>-9369.3724000000002</v>
      </c>
      <c r="J24" s="42">
        <f t="shared" si="2"/>
        <v>3</v>
      </c>
      <c r="K24" s="43" t="str" cm="1">
        <f t="array" ref="K24">INDEX(Calc!$AB$4:$AB$13,$J24)</f>
        <v>Snowline Overlook</v>
      </c>
      <c r="L24" s="45" cm="1">
        <f t="array" ref="L24">INDEX(Calc!$AC$4:$AC$13,$J24)</f>
        <v>5</v>
      </c>
      <c r="N24" s="42">
        <f t="shared" si="3"/>
        <v>298</v>
      </c>
      <c r="O24" s="43" t="str" cm="1">
        <f t="array" ref="O24">INDEX(Calc!$AD$4:$AD$13,ROW()-21)</f>
        <v>Cinder Landing</v>
      </c>
      <c r="P24" s="45" cm="1">
        <f t="array" ref="P24">INDEX(Calc!$AE$4:$AE$13,ROW()-21)</f>
        <v>2.8350000000000004</v>
      </c>
    </row>
    <row r="25" spans="2:16" x14ac:dyDescent="0.25">
      <c r="B25" s="42">
        <f t="shared" si="0"/>
        <v>4</v>
      </c>
      <c r="C25" s="43" t="str" cm="1">
        <f t="array" ref="C25">INDEX(Calc!$X$4:$X$13,$B25)</f>
        <v>Highland Escape</v>
      </c>
      <c r="D25" s="44" cm="1">
        <f t="array" ref="D25">INDEX(Calc!$Y$4:$Y$13,$B25)</f>
        <v>39964.879499999988</v>
      </c>
      <c r="F25" s="42">
        <f t="shared" si="1"/>
        <v>297</v>
      </c>
      <c r="G25" s="43" t="str" cm="1">
        <f t="array" ref="G25">INDEX(Calc!$Z$4:$Z$13,ROW()-21)</f>
        <v>Alpine Perch</v>
      </c>
      <c r="H25" s="44" cm="1">
        <f t="array" ref="H25">INDEX(Calc!$AA$4:$AA$13,ROW()-21)</f>
        <v>-8592.3254000000052</v>
      </c>
      <c r="J25" s="42">
        <f t="shared" si="2"/>
        <v>4</v>
      </c>
      <c r="K25" s="43" t="str" cm="1">
        <f t="array" ref="K25">INDEX(Calc!$AB$4:$AB$13,$J25)</f>
        <v>Frost Manor</v>
      </c>
      <c r="L25" s="45" cm="1">
        <f t="array" ref="L25">INDEX(Calc!$AC$4:$AC$13,$J25)</f>
        <v>4.9850000000000003</v>
      </c>
      <c r="N25" s="42">
        <f t="shared" si="3"/>
        <v>297</v>
      </c>
      <c r="O25" s="43" t="str" cm="1">
        <f t="array" ref="O25">INDEX(Calc!$AD$4:$AD$13,ROW()-21)</f>
        <v>Highland Escape</v>
      </c>
      <c r="P25" s="45" cm="1">
        <f t="array" ref="P25">INDEX(Calc!$AE$4:$AE$13,ROW()-21)</f>
        <v>2.8516666666666666</v>
      </c>
    </row>
    <row r="26" spans="2:16" x14ac:dyDescent="0.25">
      <c r="B26" s="42">
        <f t="shared" si="0"/>
        <v>5</v>
      </c>
      <c r="C26" s="43" t="str" cm="1">
        <f t="array" ref="C26">INDEX(Calc!$X$4:$X$13,$B26)</f>
        <v>Juniper Escape</v>
      </c>
      <c r="D26" s="44" cm="1">
        <f t="array" ref="D26">INDEX(Calc!$Y$4:$Y$13,$B26)</f>
        <v>33901.732100000001</v>
      </c>
      <c r="F26" s="42">
        <f t="shared" si="1"/>
        <v>296</v>
      </c>
      <c r="G26" s="43" t="str" cm="1">
        <f t="array" ref="G26">INDEX(Calc!$Z$4:$Z$13,ROW()-21)</f>
        <v>Boulder Chalet</v>
      </c>
      <c r="H26" s="44" cm="1">
        <f t="array" ref="H26">INDEX(Calc!$AA$4:$AA$13,ROW()-21)</f>
        <v>-8586.1947999999975</v>
      </c>
      <c r="J26" s="42">
        <f t="shared" si="2"/>
        <v>5</v>
      </c>
      <c r="K26" s="43" t="str" cm="1">
        <f t="array" ref="K26">INDEX(Calc!$AB$4:$AB$13,$J26)</f>
        <v>Alpine Haven</v>
      </c>
      <c r="L26" s="45" cm="1">
        <f t="array" ref="L26">INDEX(Calc!$AC$4:$AC$13,$J26)</f>
        <v>4.9816666666666665</v>
      </c>
      <c r="N26" s="42">
        <f t="shared" si="3"/>
        <v>296</v>
      </c>
      <c r="O26" s="43" t="str" cm="1">
        <f t="array" ref="O26">INDEX(Calc!$AD$4:$AD$13,ROW()-21)</f>
        <v>Forest Nest</v>
      </c>
      <c r="P26" s="45" cm="1">
        <f t="array" ref="P26">INDEX(Calc!$AE$4:$AE$13,ROW()-21)</f>
        <v>2.8699999999999997</v>
      </c>
    </row>
    <row r="27" spans="2:16" x14ac:dyDescent="0.25">
      <c r="B27" s="42">
        <f t="shared" si="0"/>
        <v>6</v>
      </c>
      <c r="C27" s="43" t="str" cm="1">
        <f t="array" ref="C27">INDEX(Calc!$X$4:$X$13,$B27)</f>
        <v>Evergreen House</v>
      </c>
      <c r="D27" s="44" cm="1">
        <f t="array" ref="D27">INDEX(Calc!$Y$4:$Y$13,$B27)</f>
        <v>29072.338499999998</v>
      </c>
      <c r="F27" s="42">
        <f t="shared" si="1"/>
        <v>295</v>
      </c>
      <c r="G27" s="43" t="str" cm="1">
        <f t="array" ref="G27">INDEX(Calc!$Z$4:$Z$13,ROW()-21)</f>
        <v>Sierra Retreat</v>
      </c>
      <c r="H27" s="44" cm="1">
        <f t="array" ref="H27">INDEX(Calc!$AA$4:$AA$13,ROW()-21)</f>
        <v>-8413.0589000000073</v>
      </c>
      <c r="J27" s="42">
        <f t="shared" si="2"/>
        <v>6</v>
      </c>
      <c r="K27" s="43" t="str" cm="1">
        <f t="array" ref="K27">INDEX(Calc!$AB$4:$AB$13,$J27)</f>
        <v>Bearpaw Hideaway</v>
      </c>
      <c r="L27" s="45" cm="1">
        <f t="array" ref="L27">INDEX(Calc!$AC$4:$AC$13,$J27)</f>
        <v>4.9783333333333335</v>
      </c>
      <c r="N27" s="42">
        <f t="shared" si="3"/>
        <v>295</v>
      </c>
      <c r="O27" s="43" t="str" cm="1">
        <f t="array" ref="O27">INDEX(Calc!$AD$4:$AD$13,ROW()-21)</f>
        <v>Timber Landing</v>
      </c>
      <c r="P27" s="45" cm="1">
        <f t="array" ref="P27">INDEX(Calc!$AE$4:$AE$13,ROW()-21)</f>
        <v>2.9283333333333332</v>
      </c>
    </row>
    <row r="28" spans="2:16" x14ac:dyDescent="0.25">
      <c r="B28" s="42">
        <f t="shared" si="0"/>
        <v>7</v>
      </c>
      <c r="C28" s="43" t="str" cm="1">
        <f t="array" ref="C28">INDEX(Calc!$X$4:$X$13,$B28)</f>
        <v>Cloudline Chalet</v>
      </c>
      <c r="D28" s="44" cm="1">
        <f t="array" ref="D28">INDEX(Calc!$Y$4:$Y$13,$B28)</f>
        <v>25266.315100000007</v>
      </c>
      <c r="F28" s="42">
        <f t="shared" si="1"/>
        <v>294</v>
      </c>
      <c r="G28" s="43" t="str" cm="1">
        <f t="array" ref="G28">INDEX(Calc!$Z$4:$Z$13,ROW()-21)</f>
        <v>Cedar Cabin</v>
      </c>
      <c r="H28" s="44" cm="1">
        <f t="array" ref="H28">INDEX(Calc!$AA$4:$AA$13,ROW()-21)</f>
        <v>-8180.890999999996</v>
      </c>
      <c r="J28" s="42">
        <f t="shared" si="2"/>
        <v>7</v>
      </c>
      <c r="K28" s="43" t="str" cm="1">
        <f t="array" ref="K28">INDEX(Calc!$AB$4:$AB$13,$J28)</f>
        <v>Granite Refuge</v>
      </c>
      <c r="L28" s="45" cm="1">
        <f t="array" ref="L28">INDEX(Calc!$AC$4:$AC$13,$J28)</f>
        <v>4.9733333333333336</v>
      </c>
      <c r="N28" s="42">
        <f t="shared" si="3"/>
        <v>294</v>
      </c>
      <c r="O28" s="43" t="str" cm="1">
        <f t="array" ref="O28">INDEX(Calc!$AD$4:$AD$13,ROW()-21)</f>
        <v>Bearpaw Point</v>
      </c>
      <c r="P28" s="45" cm="1">
        <f t="array" ref="P28">INDEX(Calc!$AE$4:$AE$13,ROW()-21)</f>
        <v>2.9649999999999999</v>
      </c>
    </row>
    <row r="29" spans="2:16" x14ac:dyDescent="0.25">
      <c r="B29" s="42">
        <f t="shared" si="0"/>
        <v>8</v>
      </c>
      <c r="C29" s="43" t="str" cm="1">
        <f t="array" ref="C29">INDEX(Calc!$X$4:$X$13,$B29)</f>
        <v>Rustic Overlook</v>
      </c>
      <c r="D29" s="44" cm="1">
        <f t="array" ref="D29">INDEX(Calc!$Y$4:$Y$13,$B29)</f>
        <v>18793.748800000005</v>
      </c>
      <c r="F29" s="42">
        <f t="shared" si="1"/>
        <v>293</v>
      </c>
      <c r="G29" s="43" t="str" cm="1">
        <f t="array" ref="G29">INDEX(Calc!$Z$4:$Z$13,ROW()-21)</f>
        <v>Lakeview Retreat</v>
      </c>
      <c r="H29" s="44" cm="1">
        <f t="array" ref="H29">INDEX(Calc!$AA$4:$AA$13,ROW()-21)</f>
        <v>-8037.231200000002</v>
      </c>
      <c r="J29" s="42">
        <f t="shared" si="2"/>
        <v>8</v>
      </c>
      <c r="K29" s="43" t="str" cm="1">
        <f t="array" ref="K29">INDEX(Calc!$AB$4:$AB$13,$J29)</f>
        <v>Copper Nest</v>
      </c>
      <c r="L29" s="45" cm="1">
        <f t="array" ref="L29">INDEX(Calc!$AC$4:$AC$13,$J29)</f>
        <v>4.9716666666666667</v>
      </c>
      <c r="N29" s="42">
        <f t="shared" si="3"/>
        <v>293</v>
      </c>
      <c r="O29" s="43" t="str" cm="1">
        <f t="array" ref="O29">INDEX(Calc!$AD$4:$AD$13,ROW()-21)</f>
        <v>Juniper Perch</v>
      </c>
      <c r="P29" s="45" cm="1">
        <f t="array" ref="P29">INDEX(Calc!$AE$4:$AE$13,ROW()-21)</f>
        <v>2.9916666666666667</v>
      </c>
    </row>
    <row r="30" spans="2:16" x14ac:dyDescent="0.25">
      <c r="B30" s="42">
        <f t="shared" si="0"/>
        <v>9</v>
      </c>
      <c r="C30" s="43" t="str" cm="1">
        <f t="array" ref="C30">INDEX(Calc!$X$4:$X$13,$B30)</f>
        <v>Meadow Villa</v>
      </c>
      <c r="D30" s="44" cm="1">
        <f t="array" ref="D30">INDEX(Calc!$Y$4:$Y$13,$B30)</f>
        <v>14088.896800000006</v>
      </c>
      <c r="F30" s="42">
        <f t="shared" si="1"/>
        <v>292</v>
      </c>
      <c r="G30" s="43" t="str" cm="1">
        <f t="array" ref="G30">INDEX(Calc!$Z$4:$Z$13,ROW()-21)</f>
        <v>Pine Hollow</v>
      </c>
      <c r="H30" s="44" cm="1">
        <f t="array" ref="H30">INDEX(Calc!$AA$4:$AA$13,ROW()-21)</f>
        <v>-7858.306099999998</v>
      </c>
      <c r="J30" s="42">
        <f t="shared" si="2"/>
        <v>9</v>
      </c>
      <c r="K30" s="43" t="str" cm="1">
        <f t="array" ref="K30">INDEX(Calc!$AB$4:$AB$13,$J30)</f>
        <v>Cloudline Landing</v>
      </c>
      <c r="L30" s="45" cm="1">
        <f t="array" ref="L30">INDEX(Calc!$AC$4:$AC$13,$J30)</f>
        <v>4.9716666666666667</v>
      </c>
      <c r="N30" s="42">
        <f t="shared" si="3"/>
        <v>292</v>
      </c>
      <c r="O30" s="43" t="str" cm="1">
        <f t="array" ref="O30">INDEX(Calc!$AD$4:$AD$13,ROW()-21)</f>
        <v>Sierra Retreat</v>
      </c>
      <c r="P30" s="45" cm="1">
        <f t="array" ref="P30">INDEX(Calc!$AE$4:$AE$13,ROW()-21)</f>
        <v>2.9983333333333335</v>
      </c>
    </row>
    <row r="31" spans="2:16" x14ac:dyDescent="0.25">
      <c r="B31" s="42">
        <f t="shared" si="0"/>
        <v>10</v>
      </c>
      <c r="C31" s="43" t="str" cm="1">
        <f t="array" ref="C31">INDEX(Calc!$X$4:$X$13,$B31)</f>
        <v>Copper Hideaway</v>
      </c>
      <c r="D31" s="44" cm="1">
        <f t="array" ref="D31">INDEX(Calc!$Y$4:$Y$13,$B31)</f>
        <v>13186.2418</v>
      </c>
      <c r="F31" s="42">
        <f t="shared" si="1"/>
        <v>291</v>
      </c>
      <c r="G31" s="43" t="str" cm="1">
        <f t="array" ref="G31">INDEX(Calc!$Z$4:$Z$13,ROW()-21)</f>
        <v>Boulder Lodge</v>
      </c>
      <c r="H31" s="44" cm="1">
        <f t="array" ref="H31">INDEX(Calc!$AA$4:$AA$13,ROW()-21)</f>
        <v>-7850.125</v>
      </c>
      <c r="J31" s="42">
        <f t="shared" si="2"/>
        <v>10</v>
      </c>
      <c r="K31" s="43" t="str" cm="1">
        <f t="array" ref="K31">INDEX(Calc!$AB$4:$AB$13,$J31)</f>
        <v>Timber Hollow</v>
      </c>
      <c r="L31" s="45" cm="1">
        <f t="array" ref="L31">INDEX(Calc!$AC$4:$AC$13,$J31)</f>
        <v>4.9716666666666667</v>
      </c>
      <c r="N31" s="42">
        <f t="shared" si="3"/>
        <v>291</v>
      </c>
      <c r="O31" s="43" t="str" cm="1">
        <f t="array" ref="O31">INDEX(Calc!$AD$4:$AD$13,ROW()-21)</f>
        <v>Aspen Landing</v>
      </c>
      <c r="P31" s="45" cm="1">
        <f t="array" ref="P31">INDEX(Calc!$AE$4:$AE$13,ROW()-21)</f>
        <v>3.25</v>
      </c>
    </row>
    <row r="33" spans="2:16" ht="16.5" x14ac:dyDescent="0.25">
      <c r="B33" s="47" t="s">
        <v>727</v>
      </c>
      <c r="C33" s="47"/>
      <c r="D33" s="47"/>
      <c r="E33" s="47"/>
      <c r="F33" s="47"/>
      <c r="G33" s="47"/>
      <c r="H33" s="47"/>
      <c r="I33" s="47"/>
      <c r="J33" s="47"/>
      <c r="K33" s="47"/>
      <c r="L33" s="47"/>
      <c r="M33" s="47"/>
      <c r="N33" s="47"/>
      <c r="O33" s="47"/>
      <c r="P33" s="47"/>
    </row>
    <row r="34" spans="2:16" x14ac:dyDescent="0.25">
      <c r="B34" s="48" t="str">
        <f>"•  The company lost money this fiscal year — Total Profit came in at "&amp;TEXT(J4,"$#,##0")&amp;" on "&amp;TEXT(D4,"$#,##0")&amp;" of revenue and "&amp;TEXT(G4,"$#,##0")&amp;" of expenses."</f>
        <v>•  The company lost money this fiscal year — Total Profit came in at -$190,009 on $8,849,999 of revenue and $9,040,008 of expenses.</v>
      </c>
      <c r="C34" s="48"/>
      <c r="D34" s="48"/>
      <c r="E34" s="48"/>
      <c r="F34" s="48"/>
      <c r="G34" s="48"/>
      <c r="H34" s="48"/>
      <c r="I34" s="48"/>
      <c r="J34" s="48"/>
      <c r="K34" s="48"/>
      <c r="L34" s="48"/>
      <c r="M34" s="48"/>
      <c r="N34" s="48"/>
      <c r="O34" s="48"/>
      <c r="P34" s="48"/>
    </row>
    <row r="35" spans="2:16" x14ac:dyDescent="0.25">
      <c r="B35" s="49" t="str">
        <f>"•  Winter (Dec–Mar) is the only period the business is profitable — that's where almost all of our profit comes from. This year's snow season underperformed, which is why the full year ended in the red."</f>
        <v>•  Winter (Dec–Mar) is the only period the business is profitable — that's where almost all of our profit comes from. This year's snow season underperformed, which is why the full year ended in the red.</v>
      </c>
      <c r="C35" s="49"/>
      <c r="D35" s="49"/>
      <c r="E35" s="49"/>
      <c r="F35" s="49"/>
      <c r="G35" s="49"/>
      <c r="H35" s="49"/>
      <c r="I35" s="49"/>
      <c r="J35" s="49"/>
      <c r="K35" s="49"/>
      <c r="L35" s="49"/>
      <c r="M35" s="49"/>
      <c r="N35" s="49"/>
      <c r="O35" s="49"/>
      <c r="P35" s="49"/>
    </row>
    <row r="36" spans="2:16" x14ac:dyDescent="0.25">
      <c r="B36" s="49" t="str">
        <f>"•  This isn't unexpected: per our seasonality assumptions, every quarter outside of winter (Apr–Nov) is budgeted to lose money. Winter has to overperform to carry the year, and this year it didn't."</f>
        <v>•  This isn't unexpected: per our seasonality assumptions, every quarter outside of winter (Apr–Nov) is budgeted to lose money. Winter has to overperform to carry the year, and this year it didn't.</v>
      </c>
      <c r="C36" s="49"/>
      <c r="D36" s="49"/>
      <c r="E36" s="49"/>
      <c r="F36" s="49"/>
      <c r="G36" s="49"/>
      <c r="H36" s="49"/>
      <c r="I36" s="49"/>
      <c r="J36" s="49"/>
      <c r="K36" s="49"/>
      <c r="L36" s="49"/>
      <c r="M36" s="49"/>
      <c r="N36" s="49"/>
      <c r="O36" s="49"/>
      <c r="P36" s="49"/>
    </row>
  </sheetData>
  <mergeCells count="10">
    <mergeCell ref="B33:P33"/>
    <mergeCell ref="B34:P34"/>
    <mergeCell ref="B35:P35"/>
    <mergeCell ref="B36:P36"/>
    <mergeCell ref="D3:F3"/>
    <mergeCell ref="G3:I3"/>
    <mergeCell ref="J3:L3"/>
    <mergeCell ref="D4:F4"/>
    <mergeCell ref="G4:I4"/>
    <mergeCell ref="J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4"/>
  <sheetViews>
    <sheetView zoomScaleNormal="100" workbookViewId="0">
      <pane ySplit="4" topLeftCell="A5" activePane="bottomLeft" state="frozen"/>
      <selection pane="bottomLeft" sqref="A1:G1"/>
    </sheetView>
  </sheetViews>
  <sheetFormatPr defaultColWidth="8.7109375" defaultRowHeight="15" x14ac:dyDescent="0.25"/>
  <cols>
    <col min="1" max="1" width="12" customWidth="1"/>
    <col min="2" max="2" width="24" customWidth="1"/>
    <col min="3" max="3" width="16" customWidth="1"/>
    <col min="4" max="4" width="14" customWidth="1"/>
    <col min="5" max="5" width="11" customWidth="1"/>
    <col min="6" max="6" width="12" customWidth="1"/>
    <col min="7" max="7" width="16" customWidth="1"/>
  </cols>
  <sheetData>
    <row r="1" spans="1:7" ht="17.25" customHeight="1" x14ac:dyDescent="0.25">
      <c r="A1" s="56" t="s">
        <v>38</v>
      </c>
      <c r="B1" s="56"/>
      <c r="C1" s="56"/>
      <c r="D1" s="56"/>
      <c r="E1" s="56"/>
      <c r="F1" s="56"/>
      <c r="G1" s="56"/>
    </row>
    <row r="2" spans="1:7" ht="15" customHeight="1" x14ac:dyDescent="0.25">
      <c r="A2" s="57" t="s">
        <v>39</v>
      </c>
      <c r="B2" s="57"/>
      <c r="C2" s="57"/>
      <c r="D2" s="57"/>
      <c r="E2" s="57"/>
      <c r="F2" s="57"/>
      <c r="G2" s="57"/>
    </row>
    <row r="4" spans="1:7" ht="27.75" customHeight="1" x14ac:dyDescent="0.25">
      <c r="A4" s="13" t="s">
        <v>40</v>
      </c>
      <c r="B4" s="13" t="s">
        <v>41</v>
      </c>
      <c r="C4" s="13" t="s">
        <v>42</v>
      </c>
      <c r="D4" s="13" t="s">
        <v>43</v>
      </c>
      <c r="E4" s="13" t="s">
        <v>4</v>
      </c>
      <c r="F4" s="13" t="s">
        <v>44</v>
      </c>
      <c r="G4" s="13" t="s">
        <v>45</v>
      </c>
    </row>
    <row r="5" spans="1:7" ht="15" customHeight="1" x14ac:dyDescent="0.25">
      <c r="A5" s="14" t="s">
        <v>46</v>
      </c>
      <c r="B5" s="14" t="s">
        <v>47</v>
      </c>
      <c r="C5" s="14" t="s">
        <v>48</v>
      </c>
      <c r="D5" s="14" t="s">
        <v>49</v>
      </c>
      <c r="E5" s="14">
        <v>1</v>
      </c>
      <c r="F5" s="14">
        <v>5</v>
      </c>
      <c r="G5" s="15">
        <v>187</v>
      </c>
    </row>
    <row r="6" spans="1:7" ht="15" customHeight="1" x14ac:dyDescent="0.25">
      <c r="A6" s="14" t="s">
        <v>50</v>
      </c>
      <c r="B6" s="14" t="s">
        <v>51</v>
      </c>
      <c r="C6" s="14" t="s">
        <v>52</v>
      </c>
      <c r="D6" s="14" t="s">
        <v>53</v>
      </c>
      <c r="E6" s="14">
        <v>4</v>
      </c>
      <c r="F6" s="14">
        <v>9</v>
      </c>
      <c r="G6" s="15">
        <v>370</v>
      </c>
    </row>
    <row r="7" spans="1:7" ht="15" customHeight="1" x14ac:dyDescent="0.25">
      <c r="A7" s="14" t="s">
        <v>54</v>
      </c>
      <c r="B7" s="14" t="s">
        <v>55</v>
      </c>
      <c r="C7" s="14" t="s">
        <v>48</v>
      </c>
      <c r="D7" s="14" t="s">
        <v>53</v>
      </c>
      <c r="E7" s="14">
        <v>3</v>
      </c>
      <c r="F7" s="14">
        <v>6</v>
      </c>
      <c r="G7" s="15">
        <v>287</v>
      </c>
    </row>
    <row r="8" spans="1:7" ht="15" customHeight="1" x14ac:dyDescent="0.25">
      <c r="A8" s="14" t="s">
        <v>56</v>
      </c>
      <c r="B8" s="14" t="s">
        <v>57</v>
      </c>
      <c r="C8" s="14" t="s">
        <v>58</v>
      </c>
      <c r="D8" s="14" t="s">
        <v>53</v>
      </c>
      <c r="E8" s="14">
        <v>4</v>
      </c>
      <c r="F8" s="14">
        <v>11</v>
      </c>
      <c r="G8" s="15">
        <v>389</v>
      </c>
    </row>
    <row r="9" spans="1:7" ht="15" customHeight="1" x14ac:dyDescent="0.25">
      <c r="A9" s="14" t="s">
        <v>59</v>
      </c>
      <c r="B9" s="14" t="s">
        <v>60</v>
      </c>
      <c r="C9" s="14" t="s">
        <v>61</v>
      </c>
      <c r="D9" s="14" t="s">
        <v>53</v>
      </c>
      <c r="E9" s="14">
        <v>6</v>
      </c>
      <c r="F9" s="14">
        <v>12</v>
      </c>
      <c r="G9" s="15">
        <v>549</v>
      </c>
    </row>
    <row r="10" spans="1:7" ht="15" customHeight="1" x14ac:dyDescent="0.25">
      <c r="A10" s="14" t="s">
        <v>62</v>
      </c>
      <c r="B10" s="14" t="s">
        <v>63</v>
      </c>
      <c r="C10" s="14" t="s">
        <v>64</v>
      </c>
      <c r="D10" s="14" t="s">
        <v>53</v>
      </c>
      <c r="E10" s="14">
        <v>3</v>
      </c>
      <c r="F10" s="14">
        <v>6</v>
      </c>
      <c r="G10" s="15">
        <v>286</v>
      </c>
    </row>
    <row r="11" spans="1:7" ht="15" customHeight="1" x14ac:dyDescent="0.25">
      <c r="A11" s="14" t="s">
        <v>65</v>
      </c>
      <c r="B11" s="14" t="s">
        <v>66</v>
      </c>
      <c r="C11" s="14" t="s">
        <v>61</v>
      </c>
      <c r="D11" s="14" t="s">
        <v>67</v>
      </c>
      <c r="E11" s="14">
        <v>3</v>
      </c>
      <c r="F11" s="14">
        <v>7</v>
      </c>
      <c r="G11" s="15">
        <v>287</v>
      </c>
    </row>
    <row r="12" spans="1:7" ht="15" customHeight="1" x14ac:dyDescent="0.25">
      <c r="A12" s="14" t="s">
        <v>68</v>
      </c>
      <c r="B12" s="14" t="s">
        <v>69</v>
      </c>
      <c r="C12" s="14" t="s">
        <v>70</v>
      </c>
      <c r="D12" s="14" t="s">
        <v>53</v>
      </c>
      <c r="E12" s="14">
        <v>1</v>
      </c>
      <c r="F12" s="14">
        <v>4</v>
      </c>
      <c r="G12" s="15">
        <v>147</v>
      </c>
    </row>
    <row r="13" spans="1:7" ht="15" customHeight="1" x14ac:dyDescent="0.25">
      <c r="A13" s="14" t="s">
        <v>71</v>
      </c>
      <c r="B13" s="14" t="s">
        <v>72</v>
      </c>
      <c r="C13" s="14" t="s">
        <v>64</v>
      </c>
      <c r="D13" s="14" t="s">
        <v>49</v>
      </c>
      <c r="E13" s="14">
        <v>2</v>
      </c>
      <c r="F13" s="14">
        <v>6</v>
      </c>
      <c r="G13" s="15">
        <v>256</v>
      </c>
    </row>
    <row r="14" spans="1:7" ht="15" customHeight="1" x14ac:dyDescent="0.25">
      <c r="A14" s="14" t="s">
        <v>73</v>
      </c>
      <c r="B14" s="14" t="s">
        <v>74</v>
      </c>
      <c r="C14" s="14" t="s">
        <v>75</v>
      </c>
      <c r="D14" s="14" t="s">
        <v>53</v>
      </c>
      <c r="E14" s="14">
        <v>3</v>
      </c>
      <c r="F14" s="14">
        <v>7</v>
      </c>
      <c r="G14" s="15">
        <v>305</v>
      </c>
    </row>
    <row r="15" spans="1:7" ht="15" customHeight="1" x14ac:dyDescent="0.25">
      <c r="A15" s="14" t="s">
        <v>76</v>
      </c>
      <c r="B15" s="14" t="s">
        <v>77</v>
      </c>
      <c r="C15" s="14" t="s">
        <v>78</v>
      </c>
      <c r="D15" s="14" t="s">
        <v>79</v>
      </c>
      <c r="E15" s="14">
        <v>4</v>
      </c>
      <c r="F15" s="14">
        <v>8</v>
      </c>
      <c r="G15" s="15">
        <v>414</v>
      </c>
    </row>
    <row r="16" spans="1:7" ht="15" customHeight="1" x14ac:dyDescent="0.25">
      <c r="A16" s="14" t="s">
        <v>80</v>
      </c>
      <c r="B16" s="14" t="s">
        <v>81</v>
      </c>
      <c r="C16" s="14" t="s">
        <v>75</v>
      </c>
      <c r="D16" s="14" t="s">
        <v>67</v>
      </c>
      <c r="E16" s="14">
        <v>4</v>
      </c>
      <c r="F16" s="14">
        <v>10</v>
      </c>
      <c r="G16" s="15">
        <v>371</v>
      </c>
    </row>
    <row r="17" spans="1:7" ht="15" customHeight="1" x14ac:dyDescent="0.25">
      <c r="A17" s="14" t="s">
        <v>82</v>
      </c>
      <c r="B17" s="14" t="s">
        <v>83</v>
      </c>
      <c r="C17" s="14" t="s">
        <v>84</v>
      </c>
      <c r="D17" s="14" t="s">
        <v>67</v>
      </c>
      <c r="E17" s="14">
        <v>3</v>
      </c>
      <c r="F17" s="14">
        <v>8</v>
      </c>
      <c r="G17" s="15">
        <v>300</v>
      </c>
    </row>
    <row r="18" spans="1:7" ht="15" customHeight="1" x14ac:dyDescent="0.25">
      <c r="A18" s="14" t="s">
        <v>85</v>
      </c>
      <c r="B18" s="14" t="s">
        <v>86</v>
      </c>
      <c r="C18" s="14" t="s">
        <v>70</v>
      </c>
      <c r="D18" s="14" t="s">
        <v>67</v>
      </c>
      <c r="E18" s="14">
        <v>1</v>
      </c>
      <c r="F18" s="14">
        <v>4</v>
      </c>
      <c r="G18" s="15">
        <v>197</v>
      </c>
    </row>
    <row r="19" spans="1:7" ht="15" customHeight="1" x14ac:dyDescent="0.25">
      <c r="A19" s="14" t="s">
        <v>87</v>
      </c>
      <c r="B19" s="14" t="s">
        <v>88</v>
      </c>
      <c r="C19" s="14" t="s">
        <v>64</v>
      </c>
      <c r="D19" s="14" t="s">
        <v>67</v>
      </c>
      <c r="E19" s="14">
        <v>2</v>
      </c>
      <c r="F19" s="14">
        <v>6</v>
      </c>
      <c r="G19" s="15">
        <v>240</v>
      </c>
    </row>
    <row r="20" spans="1:7" ht="15" customHeight="1" x14ac:dyDescent="0.25">
      <c r="A20" s="14" t="s">
        <v>89</v>
      </c>
      <c r="B20" s="14" t="s">
        <v>90</v>
      </c>
      <c r="C20" s="14" t="s">
        <v>61</v>
      </c>
      <c r="D20" s="14" t="s">
        <v>53</v>
      </c>
      <c r="E20" s="14">
        <v>5</v>
      </c>
      <c r="F20" s="14">
        <v>10</v>
      </c>
      <c r="G20" s="15">
        <v>491</v>
      </c>
    </row>
    <row r="21" spans="1:7" ht="15" customHeight="1" x14ac:dyDescent="0.25">
      <c r="A21" s="14" t="s">
        <v>91</v>
      </c>
      <c r="B21" s="14" t="s">
        <v>92</v>
      </c>
      <c r="C21" s="14" t="s">
        <v>58</v>
      </c>
      <c r="D21" s="14" t="s">
        <v>79</v>
      </c>
      <c r="E21" s="14">
        <v>2</v>
      </c>
      <c r="F21" s="14">
        <v>4</v>
      </c>
      <c r="G21" s="15">
        <v>204</v>
      </c>
    </row>
    <row r="22" spans="1:7" ht="15" customHeight="1" x14ac:dyDescent="0.25">
      <c r="A22" s="14" t="s">
        <v>93</v>
      </c>
      <c r="B22" s="14" t="s">
        <v>94</v>
      </c>
      <c r="C22" s="14" t="s">
        <v>78</v>
      </c>
      <c r="D22" s="14" t="s">
        <v>67</v>
      </c>
      <c r="E22" s="14">
        <v>3</v>
      </c>
      <c r="F22" s="14">
        <v>7</v>
      </c>
      <c r="G22" s="15">
        <v>271</v>
      </c>
    </row>
    <row r="23" spans="1:7" ht="15" customHeight="1" x14ac:dyDescent="0.25">
      <c r="A23" s="14" t="s">
        <v>95</v>
      </c>
      <c r="B23" s="14" t="s">
        <v>96</v>
      </c>
      <c r="C23" s="14" t="s">
        <v>78</v>
      </c>
      <c r="D23" s="14" t="s">
        <v>67</v>
      </c>
      <c r="E23" s="14">
        <v>5</v>
      </c>
      <c r="F23" s="14">
        <v>11</v>
      </c>
      <c r="G23" s="15">
        <v>455</v>
      </c>
    </row>
    <row r="24" spans="1:7" ht="15" customHeight="1" x14ac:dyDescent="0.25">
      <c r="A24" s="14" t="s">
        <v>97</v>
      </c>
      <c r="B24" s="14" t="s">
        <v>98</v>
      </c>
      <c r="C24" s="14" t="s">
        <v>75</v>
      </c>
      <c r="D24" s="14" t="s">
        <v>53</v>
      </c>
      <c r="E24" s="14">
        <v>1</v>
      </c>
      <c r="F24" s="14">
        <v>4</v>
      </c>
      <c r="G24" s="15">
        <v>156</v>
      </c>
    </row>
    <row r="25" spans="1:7" ht="15" customHeight="1" x14ac:dyDescent="0.25">
      <c r="A25" s="14" t="s">
        <v>99</v>
      </c>
      <c r="B25" s="14" t="s">
        <v>100</v>
      </c>
      <c r="C25" s="14" t="s">
        <v>84</v>
      </c>
      <c r="D25" s="14" t="s">
        <v>53</v>
      </c>
      <c r="E25" s="14">
        <v>3</v>
      </c>
      <c r="F25" s="14">
        <v>6</v>
      </c>
      <c r="G25" s="15">
        <v>285</v>
      </c>
    </row>
    <row r="26" spans="1:7" ht="15" customHeight="1" x14ac:dyDescent="0.25">
      <c r="A26" s="14" t="s">
        <v>101</v>
      </c>
      <c r="B26" s="14" t="s">
        <v>102</v>
      </c>
      <c r="C26" s="14" t="s">
        <v>103</v>
      </c>
      <c r="D26" s="14" t="s">
        <v>104</v>
      </c>
      <c r="E26" s="14">
        <v>6</v>
      </c>
      <c r="F26" s="14">
        <v>13</v>
      </c>
      <c r="G26" s="15">
        <v>570</v>
      </c>
    </row>
    <row r="27" spans="1:7" ht="15" customHeight="1" x14ac:dyDescent="0.25">
      <c r="A27" s="14" t="s">
        <v>105</v>
      </c>
      <c r="B27" s="14" t="s">
        <v>106</v>
      </c>
      <c r="C27" s="14" t="s">
        <v>58</v>
      </c>
      <c r="D27" s="14" t="s">
        <v>79</v>
      </c>
      <c r="E27" s="14">
        <v>2</v>
      </c>
      <c r="F27" s="14">
        <v>4</v>
      </c>
      <c r="G27" s="15">
        <v>214</v>
      </c>
    </row>
    <row r="28" spans="1:7" ht="15" customHeight="1" x14ac:dyDescent="0.25">
      <c r="A28" s="14" t="s">
        <v>107</v>
      </c>
      <c r="B28" s="14" t="s">
        <v>108</v>
      </c>
      <c r="C28" s="14" t="s">
        <v>70</v>
      </c>
      <c r="D28" s="14" t="s">
        <v>67</v>
      </c>
      <c r="E28" s="14">
        <v>3</v>
      </c>
      <c r="F28" s="14">
        <v>8</v>
      </c>
      <c r="G28" s="15">
        <v>308</v>
      </c>
    </row>
    <row r="29" spans="1:7" ht="15" customHeight="1" x14ac:dyDescent="0.25">
      <c r="A29" s="14" t="s">
        <v>109</v>
      </c>
      <c r="B29" s="14" t="s">
        <v>110</v>
      </c>
      <c r="C29" s="14" t="s">
        <v>48</v>
      </c>
      <c r="D29" s="14" t="s">
        <v>104</v>
      </c>
      <c r="E29" s="14">
        <v>5</v>
      </c>
      <c r="F29" s="14">
        <v>10</v>
      </c>
      <c r="G29" s="15">
        <v>466</v>
      </c>
    </row>
    <row r="30" spans="1:7" ht="15" customHeight="1" x14ac:dyDescent="0.25">
      <c r="A30" s="14" t="s">
        <v>111</v>
      </c>
      <c r="B30" s="14" t="s">
        <v>112</v>
      </c>
      <c r="C30" s="14" t="s">
        <v>75</v>
      </c>
      <c r="D30" s="14" t="s">
        <v>104</v>
      </c>
      <c r="E30" s="14">
        <v>2</v>
      </c>
      <c r="F30" s="14">
        <v>5</v>
      </c>
      <c r="G30" s="15">
        <v>206</v>
      </c>
    </row>
    <row r="31" spans="1:7" ht="15" customHeight="1" x14ac:dyDescent="0.25">
      <c r="A31" s="14" t="s">
        <v>113</v>
      </c>
      <c r="B31" s="14" t="s">
        <v>114</v>
      </c>
      <c r="C31" s="14" t="s">
        <v>78</v>
      </c>
      <c r="D31" s="14" t="s">
        <v>53</v>
      </c>
      <c r="E31" s="14">
        <v>3</v>
      </c>
      <c r="F31" s="14">
        <v>6</v>
      </c>
      <c r="G31" s="15">
        <v>333</v>
      </c>
    </row>
    <row r="32" spans="1:7" ht="15" customHeight="1" x14ac:dyDescent="0.25">
      <c r="A32" s="14" t="s">
        <v>115</v>
      </c>
      <c r="B32" s="14" t="s">
        <v>116</v>
      </c>
      <c r="C32" s="14" t="s">
        <v>78</v>
      </c>
      <c r="D32" s="14" t="s">
        <v>79</v>
      </c>
      <c r="E32" s="14">
        <v>4</v>
      </c>
      <c r="F32" s="14">
        <v>8</v>
      </c>
      <c r="G32" s="15">
        <v>414</v>
      </c>
    </row>
    <row r="33" spans="1:7" ht="15" customHeight="1" x14ac:dyDescent="0.25">
      <c r="A33" s="14" t="s">
        <v>117</v>
      </c>
      <c r="B33" s="14" t="s">
        <v>118</v>
      </c>
      <c r="C33" s="14" t="s">
        <v>75</v>
      </c>
      <c r="D33" s="14" t="s">
        <v>104</v>
      </c>
      <c r="E33" s="14">
        <v>4</v>
      </c>
      <c r="F33" s="14">
        <v>11</v>
      </c>
      <c r="G33" s="15">
        <v>371</v>
      </c>
    </row>
    <row r="34" spans="1:7" ht="15" customHeight="1" x14ac:dyDescent="0.25">
      <c r="A34" s="14" t="s">
        <v>119</v>
      </c>
      <c r="B34" s="14" t="s">
        <v>120</v>
      </c>
      <c r="C34" s="14" t="s">
        <v>75</v>
      </c>
      <c r="D34" s="14" t="s">
        <v>67</v>
      </c>
      <c r="E34" s="14">
        <v>3</v>
      </c>
      <c r="F34" s="14">
        <v>6</v>
      </c>
      <c r="G34" s="15">
        <v>313</v>
      </c>
    </row>
    <row r="35" spans="1:7" ht="15" customHeight="1" x14ac:dyDescent="0.25">
      <c r="A35" s="14" t="s">
        <v>121</v>
      </c>
      <c r="B35" s="14" t="s">
        <v>122</v>
      </c>
      <c r="C35" s="14" t="s">
        <v>103</v>
      </c>
      <c r="D35" s="14" t="s">
        <v>67</v>
      </c>
      <c r="E35" s="14">
        <v>2</v>
      </c>
      <c r="F35" s="14">
        <v>6</v>
      </c>
      <c r="G35" s="15">
        <v>196</v>
      </c>
    </row>
    <row r="36" spans="1:7" ht="15" customHeight="1" x14ac:dyDescent="0.25">
      <c r="A36" s="14" t="s">
        <v>123</v>
      </c>
      <c r="B36" s="14" t="s">
        <v>124</v>
      </c>
      <c r="C36" s="14" t="s">
        <v>84</v>
      </c>
      <c r="D36" s="14" t="s">
        <v>67</v>
      </c>
      <c r="E36" s="14">
        <v>3</v>
      </c>
      <c r="F36" s="14">
        <v>7</v>
      </c>
      <c r="G36" s="15">
        <v>284</v>
      </c>
    </row>
    <row r="37" spans="1:7" ht="15" customHeight="1" x14ac:dyDescent="0.25">
      <c r="A37" s="14" t="s">
        <v>125</v>
      </c>
      <c r="B37" s="14" t="s">
        <v>126</v>
      </c>
      <c r="C37" s="14" t="s">
        <v>78</v>
      </c>
      <c r="D37" s="14" t="s">
        <v>53</v>
      </c>
      <c r="E37" s="14">
        <v>2</v>
      </c>
      <c r="F37" s="14">
        <v>4</v>
      </c>
      <c r="G37" s="15">
        <v>250</v>
      </c>
    </row>
    <row r="38" spans="1:7" ht="15" customHeight="1" x14ac:dyDescent="0.25">
      <c r="A38" s="14" t="s">
        <v>127</v>
      </c>
      <c r="B38" s="14" t="s">
        <v>128</v>
      </c>
      <c r="C38" s="14" t="s">
        <v>64</v>
      </c>
      <c r="D38" s="14" t="s">
        <v>49</v>
      </c>
      <c r="E38" s="14">
        <v>3</v>
      </c>
      <c r="F38" s="14">
        <v>8</v>
      </c>
      <c r="G38" s="15">
        <v>305</v>
      </c>
    </row>
    <row r="39" spans="1:7" ht="15" customHeight="1" x14ac:dyDescent="0.25">
      <c r="A39" s="14" t="s">
        <v>129</v>
      </c>
      <c r="B39" s="14" t="s">
        <v>130</v>
      </c>
      <c r="C39" s="14" t="s">
        <v>64</v>
      </c>
      <c r="D39" s="14" t="s">
        <v>104</v>
      </c>
      <c r="E39" s="14">
        <v>2</v>
      </c>
      <c r="F39" s="14">
        <v>4</v>
      </c>
      <c r="G39" s="15">
        <v>205</v>
      </c>
    </row>
    <row r="40" spans="1:7" ht="15" customHeight="1" x14ac:dyDescent="0.25">
      <c r="A40" s="14" t="s">
        <v>131</v>
      </c>
      <c r="B40" s="14" t="s">
        <v>132</v>
      </c>
      <c r="C40" s="14" t="s">
        <v>58</v>
      </c>
      <c r="D40" s="14" t="s">
        <v>67</v>
      </c>
      <c r="E40" s="14">
        <v>4</v>
      </c>
      <c r="F40" s="14">
        <v>10</v>
      </c>
      <c r="G40" s="15">
        <v>399</v>
      </c>
    </row>
    <row r="41" spans="1:7" ht="15" customHeight="1" x14ac:dyDescent="0.25">
      <c r="A41" s="14" t="s">
        <v>133</v>
      </c>
      <c r="B41" s="14" t="s">
        <v>134</v>
      </c>
      <c r="C41" s="14" t="s">
        <v>64</v>
      </c>
      <c r="D41" s="14" t="s">
        <v>79</v>
      </c>
      <c r="E41" s="14">
        <v>4</v>
      </c>
      <c r="F41" s="14">
        <v>8</v>
      </c>
      <c r="G41" s="15">
        <v>356</v>
      </c>
    </row>
    <row r="42" spans="1:7" ht="15" customHeight="1" x14ac:dyDescent="0.25">
      <c r="A42" s="14" t="s">
        <v>135</v>
      </c>
      <c r="B42" s="14" t="s">
        <v>136</v>
      </c>
      <c r="C42" s="14" t="s">
        <v>103</v>
      </c>
      <c r="D42" s="14" t="s">
        <v>53</v>
      </c>
      <c r="E42" s="14">
        <v>2</v>
      </c>
      <c r="F42" s="14">
        <v>5</v>
      </c>
      <c r="G42" s="15">
        <v>205</v>
      </c>
    </row>
    <row r="43" spans="1:7" ht="15" customHeight="1" x14ac:dyDescent="0.25">
      <c r="A43" s="14" t="s">
        <v>137</v>
      </c>
      <c r="B43" s="14" t="s">
        <v>138</v>
      </c>
      <c r="C43" s="14" t="s">
        <v>58</v>
      </c>
      <c r="D43" s="14" t="s">
        <v>53</v>
      </c>
      <c r="E43" s="14">
        <v>3</v>
      </c>
      <c r="F43" s="14">
        <v>6</v>
      </c>
      <c r="G43" s="15">
        <v>316</v>
      </c>
    </row>
    <row r="44" spans="1:7" ht="15" customHeight="1" x14ac:dyDescent="0.25">
      <c r="A44" s="14" t="s">
        <v>139</v>
      </c>
      <c r="B44" s="14" t="s">
        <v>140</v>
      </c>
      <c r="C44" s="14" t="s">
        <v>70</v>
      </c>
      <c r="D44" s="14" t="s">
        <v>79</v>
      </c>
      <c r="E44" s="14">
        <v>2</v>
      </c>
      <c r="F44" s="14">
        <v>4</v>
      </c>
      <c r="G44" s="15">
        <v>252</v>
      </c>
    </row>
    <row r="45" spans="1:7" ht="15" customHeight="1" x14ac:dyDescent="0.25">
      <c r="A45" s="14" t="s">
        <v>141</v>
      </c>
      <c r="B45" s="14" t="s">
        <v>142</v>
      </c>
      <c r="C45" s="14" t="s">
        <v>61</v>
      </c>
      <c r="D45" s="14" t="s">
        <v>53</v>
      </c>
      <c r="E45" s="14">
        <v>3</v>
      </c>
      <c r="F45" s="14">
        <v>9</v>
      </c>
      <c r="G45" s="15">
        <v>296</v>
      </c>
    </row>
    <row r="46" spans="1:7" ht="15" customHeight="1" x14ac:dyDescent="0.25">
      <c r="A46" s="14" t="s">
        <v>143</v>
      </c>
      <c r="B46" s="14" t="s">
        <v>144</v>
      </c>
      <c r="C46" s="14" t="s">
        <v>58</v>
      </c>
      <c r="D46" s="14" t="s">
        <v>49</v>
      </c>
      <c r="E46" s="14">
        <v>2</v>
      </c>
      <c r="F46" s="14">
        <v>5</v>
      </c>
      <c r="G46" s="15">
        <v>209</v>
      </c>
    </row>
    <row r="47" spans="1:7" ht="15" customHeight="1" x14ac:dyDescent="0.25">
      <c r="A47" s="14" t="s">
        <v>145</v>
      </c>
      <c r="B47" s="14" t="s">
        <v>146</v>
      </c>
      <c r="C47" s="14" t="s">
        <v>52</v>
      </c>
      <c r="D47" s="14" t="s">
        <v>104</v>
      </c>
      <c r="E47" s="14">
        <v>3</v>
      </c>
      <c r="F47" s="14">
        <v>7</v>
      </c>
      <c r="G47" s="15">
        <v>277</v>
      </c>
    </row>
    <row r="48" spans="1:7" ht="15" customHeight="1" x14ac:dyDescent="0.25">
      <c r="A48" s="14" t="s">
        <v>147</v>
      </c>
      <c r="B48" s="14" t="s">
        <v>148</v>
      </c>
      <c r="C48" s="14" t="s">
        <v>48</v>
      </c>
      <c r="D48" s="14" t="s">
        <v>53</v>
      </c>
      <c r="E48" s="14">
        <v>2</v>
      </c>
      <c r="F48" s="14">
        <v>6</v>
      </c>
      <c r="G48" s="15">
        <v>258</v>
      </c>
    </row>
    <row r="49" spans="1:7" ht="15" customHeight="1" x14ac:dyDescent="0.25">
      <c r="A49" s="14" t="s">
        <v>149</v>
      </c>
      <c r="B49" s="14" t="s">
        <v>150</v>
      </c>
      <c r="C49" s="14" t="s">
        <v>64</v>
      </c>
      <c r="D49" s="14" t="s">
        <v>49</v>
      </c>
      <c r="E49" s="14">
        <v>3</v>
      </c>
      <c r="F49" s="14">
        <v>6</v>
      </c>
      <c r="G49" s="15">
        <v>300</v>
      </c>
    </row>
    <row r="50" spans="1:7" ht="15" customHeight="1" x14ac:dyDescent="0.25">
      <c r="A50" s="14" t="s">
        <v>151</v>
      </c>
      <c r="B50" s="14" t="s">
        <v>152</v>
      </c>
      <c r="C50" s="14" t="s">
        <v>84</v>
      </c>
      <c r="D50" s="14" t="s">
        <v>53</v>
      </c>
      <c r="E50" s="14">
        <v>4</v>
      </c>
      <c r="F50" s="14">
        <v>10</v>
      </c>
      <c r="G50" s="15">
        <v>395</v>
      </c>
    </row>
    <row r="51" spans="1:7" ht="15" customHeight="1" x14ac:dyDescent="0.25">
      <c r="A51" s="14" t="s">
        <v>153</v>
      </c>
      <c r="B51" s="14" t="s">
        <v>154</v>
      </c>
      <c r="C51" s="14" t="s">
        <v>61</v>
      </c>
      <c r="D51" s="14" t="s">
        <v>53</v>
      </c>
      <c r="E51" s="14">
        <v>3</v>
      </c>
      <c r="F51" s="14">
        <v>9</v>
      </c>
      <c r="G51" s="15">
        <v>314</v>
      </c>
    </row>
    <row r="52" spans="1:7" ht="15" customHeight="1" x14ac:dyDescent="0.25">
      <c r="A52" s="14" t="s">
        <v>155</v>
      </c>
      <c r="B52" s="14" t="s">
        <v>156</v>
      </c>
      <c r="C52" s="14" t="s">
        <v>75</v>
      </c>
      <c r="D52" s="14" t="s">
        <v>67</v>
      </c>
      <c r="E52" s="14">
        <v>5</v>
      </c>
      <c r="F52" s="14">
        <v>10</v>
      </c>
      <c r="G52" s="15">
        <v>491</v>
      </c>
    </row>
    <row r="53" spans="1:7" ht="15" customHeight="1" x14ac:dyDescent="0.25">
      <c r="A53" s="14" t="s">
        <v>157</v>
      </c>
      <c r="B53" s="14" t="s">
        <v>158</v>
      </c>
      <c r="C53" s="14" t="s">
        <v>103</v>
      </c>
      <c r="D53" s="14" t="s">
        <v>53</v>
      </c>
      <c r="E53" s="14">
        <v>2</v>
      </c>
      <c r="F53" s="14">
        <v>5</v>
      </c>
      <c r="G53" s="15">
        <v>226</v>
      </c>
    </row>
    <row r="54" spans="1:7" ht="15" customHeight="1" x14ac:dyDescent="0.25">
      <c r="A54" s="14" t="s">
        <v>159</v>
      </c>
      <c r="B54" s="14" t="s">
        <v>160</v>
      </c>
      <c r="C54" s="14" t="s">
        <v>70</v>
      </c>
      <c r="D54" s="14" t="s">
        <v>53</v>
      </c>
      <c r="E54" s="14">
        <v>4</v>
      </c>
      <c r="F54" s="14">
        <v>8</v>
      </c>
      <c r="G54" s="15">
        <v>391</v>
      </c>
    </row>
    <row r="55" spans="1:7" ht="15" customHeight="1" x14ac:dyDescent="0.25">
      <c r="A55" s="14" t="s">
        <v>161</v>
      </c>
      <c r="B55" s="14" t="s">
        <v>162</v>
      </c>
      <c r="C55" s="14" t="s">
        <v>61</v>
      </c>
      <c r="D55" s="14" t="s">
        <v>49</v>
      </c>
      <c r="E55" s="14">
        <v>3</v>
      </c>
      <c r="F55" s="14">
        <v>8</v>
      </c>
      <c r="G55" s="15">
        <v>327</v>
      </c>
    </row>
    <row r="56" spans="1:7" ht="15" customHeight="1" x14ac:dyDescent="0.25">
      <c r="A56" s="14" t="s">
        <v>163</v>
      </c>
      <c r="B56" s="14" t="s">
        <v>164</v>
      </c>
      <c r="C56" s="14" t="s">
        <v>78</v>
      </c>
      <c r="D56" s="14" t="s">
        <v>104</v>
      </c>
      <c r="E56" s="14">
        <v>3</v>
      </c>
      <c r="F56" s="14">
        <v>6</v>
      </c>
      <c r="G56" s="15">
        <v>280</v>
      </c>
    </row>
    <row r="57" spans="1:7" ht="15" customHeight="1" x14ac:dyDescent="0.25">
      <c r="A57" s="14" t="s">
        <v>165</v>
      </c>
      <c r="B57" s="14" t="s">
        <v>166</v>
      </c>
      <c r="C57" s="14" t="s">
        <v>70</v>
      </c>
      <c r="D57" s="14" t="s">
        <v>67</v>
      </c>
      <c r="E57" s="14">
        <v>3</v>
      </c>
      <c r="F57" s="14">
        <v>7</v>
      </c>
      <c r="G57" s="15">
        <v>303</v>
      </c>
    </row>
    <row r="58" spans="1:7" ht="15" customHeight="1" x14ac:dyDescent="0.25">
      <c r="A58" s="14" t="s">
        <v>167</v>
      </c>
      <c r="B58" s="14" t="s">
        <v>168</v>
      </c>
      <c r="C58" s="14" t="s">
        <v>103</v>
      </c>
      <c r="D58" s="14" t="s">
        <v>49</v>
      </c>
      <c r="E58" s="14">
        <v>3</v>
      </c>
      <c r="F58" s="14">
        <v>8</v>
      </c>
      <c r="G58" s="15">
        <v>318</v>
      </c>
    </row>
    <row r="59" spans="1:7" ht="15" customHeight="1" x14ac:dyDescent="0.25">
      <c r="A59" s="14" t="s">
        <v>169</v>
      </c>
      <c r="B59" s="14" t="s">
        <v>170</v>
      </c>
      <c r="C59" s="14" t="s">
        <v>64</v>
      </c>
      <c r="D59" s="14" t="s">
        <v>104</v>
      </c>
      <c r="E59" s="14">
        <v>3</v>
      </c>
      <c r="F59" s="14">
        <v>8</v>
      </c>
      <c r="G59" s="15">
        <v>314</v>
      </c>
    </row>
    <row r="60" spans="1:7" ht="15" customHeight="1" x14ac:dyDescent="0.25">
      <c r="A60" s="14" t="s">
        <v>171</v>
      </c>
      <c r="B60" s="14" t="s">
        <v>172</v>
      </c>
      <c r="C60" s="14" t="s">
        <v>70</v>
      </c>
      <c r="D60" s="14" t="s">
        <v>49</v>
      </c>
      <c r="E60" s="14">
        <v>1</v>
      </c>
      <c r="F60" s="14">
        <v>2</v>
      </c>
      <c r="G60" s="15">
        <v>189</v>
      </c>
    </row>
    <row r="61" spans="1:7" ht="15" customHeight="1" x14ac:dyDescent="0.25">
      <c r="A61" s="14" t="s">
        <v>173</v>
      </c>
      <c r="B61" s="14" t="s">
        <v>174</v>
      </c>
      <c r="C61" s="14" t="s">
        <v>52</v>
      </c>
      <c r="D61" s="14" t="s">
        <v>49</v>
      </c>
      <c r="E61" s="14">
        <v>1</v>
      </c>
      <c r="F61" s="14">
        <v>4</v>
      </c>
      <c r="G61" s="15">
        <v>169</v>
      </c>
    </row>
    <row r="62" spans="1:7" ht="15" customHeight="1" x14ac:dyDescent="0.25">
      <c r="A62" s="14" t="s">
        <v>175</v>
      </c>
      <c r="B62" s="14" t="s">
        <v>176</v>
      </c>
      <c r="C62" s="14" t="s">
        <v>58</v>
      </c>
      <c r="D62" s="14" t="s">
        <v>49</v>
      </c>
      <c r="E62" s="14">
        <v>4</v>
      </c>
      <c r="F62" s="14">
        <v>8</v>
      </c>
      <c r="G62" s="15">
        <v>381</v>
      </c>
    </row>
    <row r="63" spans="1:7" ht="15" customHeight="1" x14ac:dyDescent="0.25">
      <c r="A63" s="14" t="s">
        <v>177</v>
      </c>
      <c r="B63" s="14" t="s">
        <v>178</v>
      </c>
      <c r="C63" s="14" t="s">
        <v>84</v>
      </c>
      <c r="D63" s="14" t="s">
        <v>67</v>
      </c>
      <c r="E63" s="14">
        <v>3</v>
      </c>
      <c r="F63" s="14">
        <v>8</v>
      </c>
      <c r="G63" s="15">
        <v>278</v>
      </c>
    </row>
    <row r="64" spans="1:7" ht="15" customHeight="1" x14ac:dyDescent="0.25">
      <c r="A64" s="14" t="s">
        <v>179</v>
      </c>
      <c r="B64" s="14" t="s">
        <v>180</v>
      </c>
      <c r="C64" s="14" t="s">
        <v>70</v>
      </c>
      <c r="D64" s="14" t="s">
        <v>79</v>
      </c>
      <c r="E64" s="14">
        <v>4</v>
      </c>
      <c r="F64" s="14">
        <v>9</v>
      </c>
      <c r="G64" s="15">
        <v>386</v>
      </c>
    </row>
    <row r="65" spans="1:7" ht="15" customHeight="1" x14ac:dyDescent="0.25">
      <c r="A65" s="14" t="s">
        <v>181</v>
      </c>
      <c r="B65" s="14" t="s">
        <v>182</v>
      </c>
      <c r="C65" s="14" t="s">
        <v>61</v>
      </c>
      <c r="D65" s="14" t="s">
        <v>79</v>
      </c>
      <c r="E65" s="14">
        <v>6</v>
      </c>
      <c r="F65" s="14">
        <v>12</v>
      </c>
      <c r="G65" s="15">
        <v>587</v>
      </c>
    </row>
    <row r="66" spans="1:7" ht="15" customHeight="1" x14ac:dyDescent="0.25">
      <c r="A66" s="14" t="s">
        <v>183</v>
      </c>
      <c r="B66" s="14" t="s">
        <v>184</v>
      </c>
      <c r="C66" s="14" t="s">
        <v>61</v>
      </c>
      <c r="D66" s="14" t="s">
        <v>53</v>
      </c>
      <c r="E66" s="14">
        <v>4</v>
      </c>
      <c r="F66" s="14">
        <v>10</v>
      </c>
      <c r="G66" s="15">
        <v>412</v>
      </c>
    </row>
    <row r="67" spans="1:7" ht="15" customHeight="1" x14ac:dyDescent="0.25">
      <c r="A67" s="14" t="s">
        <v>185</v>
      </c>
      <c r="B67" s="14" t="s">
        <v>186</v>
      </c>
      <c r="C67" s="14" t="s">
        <v>103</v>
      </c>
      <c r="D67" s="14" t="s">
        <v>53</v>
      </c>
      <c r="E67" s="14">
        <v>1</v>
      </c>
      <c r="F67" s="14">
        <v>4</v>
      </c>
      <c r="G67" s="15">
        <v>156</v>
      </c>
    </row>
    <row r="68" spans="1:7" ht="15" customHeight="1" x14ac:dyDescent="0.25">
      <c r="A68" s="14" t="s">
        <v>187</v>
      </c>
      <c r="B68" s="14" t="s">
        <v>188</v>
      </c>
      <c r="C68" s="14" t="s">
        <v>78</v>
      </c>
      <c r="D68" s="14" t="s">
        <v>79</v>
      </c>
      <c r="E68" s="14">
        <v>2</v>
      </c>
      <c r="F68" s="14">
        <v>5</v>
      </c>
      <c r="G68" s="15">
        <v>200</v>
      </c>
    </row>
    <row r="69" spans="1:7" ht="15" customHeight="1" x14ac:dyDescent="0.25">
      <c r="A69" s="14" t="s">
        <v>189</v>
      </c>
      <c r="B69" s="14" t="s">
        <v>190</v>
      </c>
      <c r="C69" s="14" t="s">
        <v>52</v>
      </c>
      <c r="D69" s="14" t="s">
        <v>53</v>
      </c>
      <c r="E69" s="14">
        <v>3</v>
      </c>
      <c r="F69" s="14">
        <v>9</v>
      </c>
      <c r="G69" s="15">
        <v>312</v>
      </c>
    </row>
    <row r="70" spans="1:7" ht="15" customHeight="1" x14ac:dyDescent="0.25">
      <c r="A70" s="14" t="s">
        <v>191</v>
      </c>
      <c r="B70" s="14" t="s">
        <v>192</v>
      </c>
      <c r="C70" s="14" t="s">
        <v>58</v>
      </c>
      <c r="D70" s="14" t="s">
        <v>53</v>
      </c>
      <c r="E70" s="14">
        <v>2</v>
      </c>
      <c r="F70" s="14">
        <v>4</v>
      </c>
      <c r="G70" s="15">
        <v>244</v>
      </c>
    </row>
    <row r="71" spans="1:7" ht="15" customHeight="1" x14ac:dyDescent="0.25">
      <c r="A71" s="14" t="s">
        <v>193</v>
      </c>
      <c r="B71" s="14" t="s">
        <v>194</v>
      </c>
      <c r="C71" s="14" t="s">
        <v>78</v>
      </c>
      <c r="D71" s="14" t="s">
        <v>53</v>
      </c>
      <c r="E71" s="14">
        <v>6</v>
      </c>
      <c r="F71" s="14">
        <v>12</v>
      </c>
      <c r="G71" s="15">
        <v>596</v>
      </c>
    </row>
    <row r="72" spans="1:7" ht="15" customHeight="1" x14ac:dyDescent="0.25">
      <c r="A72" s="14" t="s">
        <v>195</v>
      </c>
      <c r="B72" s="14" t="s">
        <v>196</v>
      </c>
      <c r="C72" s="14" t="s">
        <v>61</v>
      </c>
      <c r="D72" s="14" t="s">
        <v>53</v>
      </c>
      <c r="E72" s="14">
        <v>5</v>
      </c>
      <c r="F72" s="14">
        <v>10</v>
      </c>
      <c r="G72" s="15">
        <v>488</v>
      </c>
    </row>
    <row r="73" spans="1:7" ht="15" customHeight="1" x14ac:dyDescent="0.25">
      <c r="A73" s="14" t="s">
        <v>197</v>
      </c>
      <c r="B73" s="14" t="s">
        <v>198</v>
      </c>
      <c r="C73" s="14" t="s">
        <v>64</v>
      </c>
      <c r="D73" s="14" t="s">
        <v>53</v>
      </c>
      <c r="E73" s="14">
        <v>5</v>
      </c>
      <c r="F73" s="14">
        <v>11</v>
      </c>
      <c r="G73" s="15">
        <v>469</v>
      </c>
    </row>
    <row r="74" spans="1:7" ht="15" customHeight="1" x14ac:dyDescent="0.25">
      <c r="A74" s="14" t="s">
        <v>199</v>
      </c>
      <c r="B74" s="14" t="s">
        <v>200</v>
      </c>
      <c r="C74" s="14" t="s">
        <v>75</v>
      </c>
      <c r="D74" s="14" t="s">
        <v>49</v>
      </c>
      <c r="E74" s="14">
        <v>3</v>
      </c>
      <c r="F74" s="14">
        <v>6</v>
      </c>
      <c r="G74" s="15">
        <v>305</v>
      </c>
    </row>
    <row r="75" spans="1:7" ht="15" customHeight="1" x14ac:dyDescent="0.25">
      <c r="A75" s="14" t="s">
        <v>201</v>
      </c>
      <c r="B75" s="14" t="s">
        <v>202</v>
      </c>
      <c r="C75" s="14" t="s">
        <v>78</v>
      </c>
      <c r="D75" s="14" t="s">
        <v>53</v>
      </c>
      <c r="E75" s="14">
        <v>5</v>
      </c>
      <c r="F75" s="14">
        <v>10</v>
      </c>
      <c r="G75" s="15">
        <v>461</v>
      </c>
    </row>
    <row r="76" spans="1:7" ht="15" customHeight="1" x14ac:dyDescent="0.25">
      <c r="A76" s="14" t="s">
        <v>203</v>
      </c>
      <c r="B76" s="14" t="s">
        <v>204</v>
      </c>
      <c r="C76" s="14" t="s">
        <v>64</v>
      </c>
      <c r="D76" s="14" t="s">
        <v>67</v>
      </c>
      <c r="E76" s="14">
        <v>2</v>
      </c>
      <c r="F76" s="14">
        <v>5</v>
      </c>
      <c r="G76" s="15">
        <v>240</v>
      </c>
    </row>
    <row r="77" spans="1:7" ht="15" customHeight="1" x14ac:dyDescent="0.25">
      <c r="A77" s="14" t="s">
        <v>205</v>
      </c>
      <c r="B77" s="14" t="s">
        <v>206</v>
      </c>
      <c r="C77" s="14" t="s">
        <v>61</v>
      </c>
      <c r="D77" s="14" t="s">
        <v>53</v>
      </c>
      <c r="E77" s="14">
        <v>2</v>
      </c>
      <c r="F77" s="14">
        <v>4</v>
      </c>
      <c r="G77" s="15">
        <v>212</v>
      </c>
    </row>
    <row r="78" spans="1:7" ht="15" customHeight="1" x14ac:dyDescent="0.25">
      <c r="A78" s="14" t="s">
        <v>207</v>
      </c>
      <c r="B78" s="14" t="s">
        <v>208</v>
      </c>
      <c r="C78" s="14" t="s">
        <v>61</v>
      </c>
      <c r="D78" s="14" t="s">
        <v>53</v>
      </c>
      <c r="E78" s="14">
        <v>3</v>
      </c>
      <c r="F78" s="14">
        <v>6</v>
      </c>
      <c r="G78" s="15">
        <v>321</v>
      </c>
    </row>
    <row r="79" spans="1:7" ht="15" customHeight="1" x14ac:dyDescent="0.25">
      <c r="A79" s="14" t="s">
        <v>209</v>
      </c>
      <c r="B79" s="14" t="s">
        <v>210</v>
      </c>
      <c r="C79" s="14" t="s">
        <v>70</v>
      </c>
      <c r="D79" s="14" t="s">
        <v>53</v>
      </c>
      <c r="E79" s="14">
        <v>4</v>
      </c>
      <c r="F79" s="14">
        <v>9</v>
      </c>
      <c r="G79" s="15">
        <v>390</v>
      </c>
    </row>
    <row r="80" spans="1:7" ht="15" customHeight="1" x14ac:dyDescent="0.25">
      <c r="A80" s="14" t="s">
        <v>211</v>
      </c>
      <c r="B80" s="14" t="s">
        <v>212</v>
      </c>
      <c r="C80" s="14" t="s">
        <v>75</v>
      </c>
      <c r="D80" s="14" t="s">
        <v>79</v>
      </c>
      <c r="E80" s="14">
        <v>3</v>
      </c>
      <c r="F80" s="14">
        <v>6</v>
      </c>
      <c r="G80" s="15">
        <v>273</v>
      </c>
    </row>
    <row r="81" spans="1:7" ht="15" customHeight="1" x14ac:dyDescent="0.25">
      <c r="A81" s="14" t="s">
        <v>213</v>
      </c>
      <c r="B81" s="14" t="s">
        <v>214</v>
      </c>
      <c r="C81" s="14" t="s">
        <v>58</v>
      </c>
      <c r="D81" s="14" t="s">
        <v>53</v>
      </c>
      <c r="E81" s="14">
        <v>2</v>
      </c>
      <c r="F81" s="14">
        <v>5</v>
      </c>
      <c r="G81" s="15">
        <v>258</v>
      </c>
    </row>
    <row r="82" spans="1:7" ht="15" customHeight="1" x14ac:dyDescent="0.25">
      <c r="A82" s="14" t="s">
        <v>215</v>
      </c>
      <c r="B82" s="14" t="s">
        <v>216</v>
      </c>
      <c r="C82" s="14" t="s">
        <v>52</v>
      </c>
      <c r="D82" s="14" t="s">
        <v>53</v>
      </c>
      <c r="E82" s="14">
        <v>2</v>
      </c>
      <c r="F82" s="14">
        <v>7</v>
      </c>
      <c r="G82" s="15">
        <v>198</v>
      </c>
    </row>
    <row r="83" spans="1:7" ht="15" customHeight="1" x14ac:dyDescent="0.25">
      <c r="A83" s="14" t="s">
        <v>217</v>
      </c>
      <c r="B83" s="14" t="s">
        <v>218</v>
      </c>
      <c r="C83" s="14" t="s">
        <v>84</v>
      </c>
      <c r="D83" s="14" t="s">
        <v>79</v>
      </c>
      <c r="E83" s="14">
        <v>2</v>
      </c>
      <c r="F83" s="14">
        <v>4</v>
      </c>
      <c r="G83" s="15">
        <v>244</v>
      </c>
    </row>
    <row r="84" spans="1:7" ht="15" customHeight="1" x14ac:dyDescent="0.25">
      <c r="A84" s="14" t="s">
        <v>219</v>
      </c>
      <c r="B84" s="14" t="s">
        <v>220</v>
      </c>
      <c r="C84" s="14" t="s">
        <v>78</v>
      </c>
      <c r="D84" s="14" t="s">
        <v>53</v>
      </c>
      <c r="E84" s="14">
        <v>2</v>
      </c>
      <c r="F84" s="14">
        <v>5</v>
      </c>
      <c r="G84" s="15">
        <v>201</v>
      </c>
    </row>
    <row r="85" spans="1:7" ht="15" customHeight="1" x14ac:dyDescent="0.25">
      <c r="A85" s="14" t="s">
        <v>221</v>
      </c>
      <c r="B85" s="14" t="s">
        <v>222</v>
      </c>
      <c r="C85" s="14" t="s">
        <v>103</v>
      </c>
      <c r="D85" s="14" t="s">
        <v>67</v>
      </c>
      <c r="E85" s="14">
        <v>2</v>
      </c>
      <c r="F85" s="14">
        <v>5</v>
      </c>
      <c r="G85" s="15">
        <v>250</v>
      </c>
    </row>
    <row r="86" spans="1:7" ht="15" customHeight="1" x14ac:dyDescent="0.25">
      <c r="A86" s="14" t="s">
        <v>223</v>
      </c>
      <c r="B86" s="14" t="s">
        <v>224</v>
      </c>
      <c r="C86" s="14" t="s">
        <v>78</v>
      </c>
      <c r="D86" s="14" t="s">
        <v>79</v>
      </c>
      <c r="E86" s="14">
        <v>3</v>
      </c>
      <c r="F86" s="14">
        <v>6</v>
      </c>
      <c r="G86" s="15">
        <v>323</v>
      </c>
    </row>
    <row r="87" spans="1:7" ht="15" customHeight="1" x14ac:dyDescent="0.25">
      <c r="A87" s="14" t="s">
        <v>225</v>
      </c>
      <c r="B87" s="14" t="s">
        <v>226</v>
      </c>
      <c r="C87" s="14" t="s">
        <v>61</v>
      </c>
      <c r="D87" s="14" t="s">
        <v>79</v>
      </c>
      <c r="E87" s="14">
        <v>3</v>
      </c>
      <c r="F87" s="14">
        <v>7</v>
      </c>
      <c r="G87" s="15">
        <v>327</v>
      </c>
    </row>
    <row r="88" spans="1:7" ht="15" customHeight="1" x14ac:dyDescent="0.25">
      <c r="A88" s="14" t="s">
        <v>227</v>
      </c>
      <c r="B88" s="14" t="s">
        <v>228</v>
      </c>
      <c r="C88" s="14" t="s">
        <v>48</v>
      </c>
      <c r="D88" s="14" t="s">
        <v>53</v>
      </c>
      <c r="E88" s="14">
        <v>4</v>
      </c>
      <c r="F88" s="14">
        <v>11</v>
      </c>
      <c r="G88" s="15">
        <v>386</v>
      </c>
    </row>
    <row r="89" spans="1:7" ht="15" customHeight="1" x14ac:dyDescent="0.25">
      <c r="A89" s="14" t="s">
        <v>229</v>
      </c>
      <c r="B89" s="14" t="s">
        <v>230</v>
      </c>
      <c r="C89" s="14" t="s">
        <v>58</v>
      </c>
      <c r="D89" s="14" t="s">
        <v>49</v>
      </c>
      <c r="E89" s="14">
        <v>4</v>
      </c>
      <c r="F89" s="14">
        <v>8</v>
      </c>
      <c r="G89" s="15">
        <v>413</v>
      </c>
    </row>
    <row r="90" spans="1:7" ht="15" customHeight="1" x14ac:dyDescent="0.25">
      <c r="A90" s="14" t="s">
        <v>231</v>
      </c>
      <c r="B90" s="14" t="s">
        <v>232</v>
      </c>
      <c r="C90" s="14" t="s">
        <v>61</v>
      </c>
      <c r="D90" s="14" t="s">
        <v>79</v>
      </c>
      <c r="E90" s="14">
        <v>3</v>
      </c>
      <c r="F90" s="14">
        <v>8</v>
      </c>
      <c r="G90" s="15">
        <v>330</v>
      </c>
    </row>
    <row r="91" spans="1:7" ht="15" customHeight="1" x14ac:dyDescent="0.25">
      <c r="A91" s="14" t="s">
        <v>233</v>
      </c>
      <c r="B91" s="14" t="s">
        <v>234</v>
      </c>
      <c r="C91" s="14" t="s">
        <v>75</v>
      </c>
      <c r="D91" s="14" t="s">
        <v>53</v>
      </c>
      <c r="E91" s="14">
        <v>3</v>
      </c>
      <c r="F91" s="14">
        <v>8</v>
      </c>
      <c r="G91" s="15">
        <v>296</v>
      </c>
    </row>
    <row r="92" spans="1:7" ht="15" customHeight="1" x14ac:dyDescent="0.25">
      <c r="A92" s="14" t="s">
        <v>235</v>
      </c>
      <c r="B92" s="14" t="s">
        <v>236</v>
      </c>
      <c r="C92" s="14" t="s">
        <v>75</v>
      </c>
      <c r="D92" s="14" t="s">
        <v>67</v>
      </c>
      <c r="E92" s="14">
        <v>4</v>
      </c>
      <c r="F92" s="14">
        <v>8</v>
      </c>
      <c r="G92" s="15">
        <v>353</v>
      </c>
    </row>
    <row r="93" spans="1:7" ht="15" customHeight="1" x14ac:dyDescent="0.25">
      <c r="A93" s="14" t="s">
        <v>237</v>
      </c>
      <c r="B93" s="14" t="s">
        <v>238</v>
      </c>
      <c r="C93" s="14" t="s">
        <v>84</v>
      </c>
      <c r="D93" s="14" t="s">
        <v>79</v>
      </c>
      <c r="E93" s="14">
        <v>5</v>
      </c>
      <c r="F93" s="14">
        <v>13</v>
      </c>
      <c r="G93" s="15">
        <v>460</v>
      </c>
    </row>
    <row r="94" spans="1:7" ht="15" customHeight="1" x14ac:dyDescent="0.25">
      <c r="A94" s="14" t="s">
        <v>239</v>
      </c>
      <c r="B94" s="14" t="s">
        <v>240</v>
      </c>
      <c r="C94" s="14" t="s">
        <v>75</v>
      </c>
      <c r="D94" s="14" t="s">
        <v>104</v>
      </c>
      <c r="E94" s="14">
        <v>4</v>
      </c>
      <c r="F94" s="14">
        <v>9</v>
      </c>
      <c r="G94" s="15">
        <v>352</v>
      </c>
    </row>
    <row r="95" spans="1:7" ht="15" customHeight="1" x14ac:dyDescent="0.25">
      <c r="A95" s="14" t="s">
        <v>241</v>
      </c>
      <c r="B95" s="14" t="s">
        <v>242</v>
      </c>
      <c r="C95" s="14" t="s">
        <v>52</v>
      </c>
      <c r="D95" s="14" t="s">
        <v>67</v>
      </c>
      <c r="E95" s="14">
        <v>4</v>
      </c>
      <c r="F95" s="14">
        <v>9</v>
      </c>
      <c r="G95" s="15">
        <v>383</v>
      </c>
    </row>
    <row r="96" spans="1:7" ht="15" customHeight="1" x14ac:dyDescent="0.25">
      <c r="A96" s="14" t="s">
        <v>243</v>
      </c>
      <c r="B96" s="14" t="s">
        <v>244</v>
      </c>
      <c r="C96" s="14" t="s">
        <v>84</v>
      </c>
      <c r="D96" s="14" t="s">
        <v>53</v>
      </c>
      <c r="E96" s="14">
        <v>5</v>
      </c>
      <c r="F96" s="14">
        <v>12</v>
      </c>
      <c r="G96" s="15">
        <v>498</v>
      </c>
    </row>
    <row r="97" spans="1:7" ht="15" customHeight="1" x14ac:dyDescent="0.25">
      <c r="A97" s="14" t="s">
        <v>245</v>
      </c>
      <c r="B97" s="14" t="s">
        <v>246</v>
      </c>
      <c r="C97" s="14" t="s">
        <v>78</v>
      </c>
      <c r="D97" s="14" t="s">
        <v>79</v>
      </c>
      <c r="E97" s="14">
        <v>1</v>
      </c>
      <c r="F97" s="14">
        <v>3</v>
      </c>
      <c r="G97" s="15">
        <v>165</v>
      </c>
    </row>
    <row r="98" spans="1:7" ht="15" customHeight="1" x14ac:dyDescent="0.25">
      <c r="A98" s="14" t="s">
        <v>247</v>
      </c>
      <c r="B98" s="14" t="s">
        <v>248</v>
      </c>
      <c r="C98" s="14" t="s">
        <v>70</v>
      </c>
      <c r="D98" s="14" t="s">
        <v>104</v>
      </c>
      <c r="E98" s="14">
        <v>5</v>
      </c>
      <c r="F98" s="14">
        <v>12</v>
      </c>
      <c r="G98" s="15">
        <v>476</v>
      </c>
    </row>
    <row r="99" spans="1:7" ht="15" customHeight="1" x14ac:dyDescent="0.25">
      <c r="A99" s="14" t="s">
        <v>249</v>
      </c>
      <c r="B99" s="14" t="s">
        <v>250</v>
      </c>
      <c r="C99" s="14" t="s">
        <v>48</v>
      </c>
      <c r="D99" s="14" t="s">
        <v>104</v>
      </c>
      <c r="E99" s="14">
        <v>2</v>
      </c>
      <c r="F99" s="14">
        <v>4</v>
      </c>
      <c r="G99" s="15">
        <v>202</v>
      </c>
    </row>
    <row r="100" spans="1:7" ht="15" customHeight="1" x14ac:dyDescent="0.25">
      <c r="A100" s="14" t="s">
        <v>251</v>
      </c>
      <c r="B100" s="14" t="s">
        <v>252</v>
      </c>
      <c r="C100" s="14" t="s">
        <v>52</v>
      </c>
      <c r="D100" s="14" t="s">
        <v>67</v>
      </c>
      <c r="E100" s="14">
        <v>3</v>
      </c>
      <c r="F100" s="14">
        <v>9</v>
      </c>
      <c r="G100" s="15">
        <v>294</v>
      </c>
    </row>
    <row r="101" spans="1:7" ht="15" customHeight="1" x14ac:dyDescent="0.25">
      <c r="A101" s="14" t="s">
        <v>253</v>
      </c>
      <c r="B101" s="14" t="s">
        <v>254</v>
      </c>
      <c r="C101" s="14" t="s">
        <v>61</v>
      </c>
      <c r="D101" s="14" t="s">
        <v>53</v>
      </c>
      <c r="E101" s="14">
        <v>4</v>
      </c>
      <c r="F101" s="14">
        <v>9</v>
      </c>
      <c r="G101" s="15">
        <v>411</v>
      </c>
    </row>
    <row r="102" spans="1:7" ht="15" customHeight="1" x14ac:dyDescent="0.25">
      <c r="A102" s="14" t="s">
        <v>255</v>
      </c>
      <c r="B102" s="14" t="s">
        <v>256</v>
      </c>
      <c r="C102" s="14" t="s">
        <v>58</v>
      </c>
      <c r="D102" s="14" t="s">
        <v>53</v>
      </c>
      <c r="E102" s="14">
        <v>4</v>
      </c>
      <c r="F102" s="14">
        <v>8</v>
      </c>
      <c r="G102" s="15">
        <v>408</v>
      </c>
    </row>
    <row r="103" spans="1:7" ht="15" customHeight="1" x14ac:dyDescent="0.25">
      <c r="A103" s="14" t="s">
        <v>257</v>
      </c>
      <c r="B103" s="14" t="s">
        <v>258</v>
      </c>
      <c r="C103" s="14" t="s">
        <v>103</v>
      </c>
      <c r="D103" s="14" t="s">
        <v>49</v>
      </c>
      <c r="E103" s="14">
        <v>2</v>
      </c>
      <c r="F103" s="14">
        <v>5</v>
      </c>
      <c r="G103" s="15">
        <v>226</v>
      </c>
    </row>
    <row r="104" spans="1:7" ht="15" customHeight="1" x14ac:dyDescent="0.25">
      <c r="A104" s="14" t="s">
        <v>259</v>
      </c>
      <c r="B104" s="14" t="s">
        <v>260</v>
      </c>
      <c r="C104" s="14" t="s">
        <v>48</v>
      </c>
      <c r="D104" s="14" t="s">
        <v>67</v>
      </c>
      <c r="E104" s="14">
        <v>3</v>
      </c>
      <c r="F104" s="14">
        <v>8</v>
      </c>
      <c r="G104" s="15">
        <v>295</v>
      </c>
    </row>
    <row r="105" spans="1:7" ht="15" customHeight="1" x14ac:dyDescent="0.25">
      <c r="A105" s="14" t="s">
        <v>261</v>
      </c>
      <c r="B105" s="14" t="s">
        <v>262</v>
      </c>
      <c r="C105" s="14" t="s">
        <v>78</v>
      </c>
      <c r="D105" s="14" t="s">
        <v>67</v>
      </c>
      <c r="E105" s="14">
        <v>1</v>
      </c>
      <c r="F105" s="14">
        <v>4</v>
      </c>
      <c r="G105" s="15">
        <v>176</v>
      </c>
    </row>
    <row r="106" spans="1:7" ht="15" customHeight="1" x14ac:dyDescent="0.25">
      <c r="A106" s="14" t="s">
        <v>263</v>
      </c>
      <c r="B106" s="14" t="s">
        <v>264</v>
      </c>
      <c r="C106" s="14" t="s">
        <v>52</v>
      </c>
      <c r="D106" s="14" t="s">
        <v>67</v>
      </c>
      <c r="E106" s="14">
        <v>2</v>
      </c>
      <c r="F106" s="14">
        <v>5</v>
      </c>
      <c r="G106" s="15">
        <v>250</v>
      </c>
    </row>
    <row r="107" spans="1:7" ht="15" customHeight="1" x14ac:dyDescent="0.25">
      <c r="A107" s="14" t="s">
        <v>265</v>
      </c>
      <c r="B107" s="14" t="s">
        <v>266</v>
      </c>
      <c r="C107" s="14" t="s">
        <v>58</v>
      </c>
      <c r="D107" s="14" t="s">
        <v>53</v>
      </c>
      <c r="E107" s="14">
        <v>4</v>
      </c>
      <c r="F107" s="14">
        <v>8</v>
      </c>
      <c r="G107" s="15">
        <v>378</v>
      </c>
    </row>
    <row r="108" spans="1:7" ht="15" customHeight="1" x14ac:dyDescent="0.25">
      <c r="A108" s="14" t="s">
        <v>267</v>
      </c>
      <c r="B108" s="14" t="s">
        <v>268</v>
      </c>
      <c r="C108" s="14" t="s">
        <v>75</v>
      </c>
      <c r="D108" s="14" t="s">
        <v>53</v>
      </c>
      <c r="E108" s="14">
        <v>3</v>
      </c>
      <c r="F108" s="14">
        <v>6</v>
      </c>
      <c r="G108" s="15">
        <v>306</v>
      </c>
    </row>
    <row r="109" spans="1:7" ht="15" customHeight="1" x14ac:dyDescent="0.25">
      <c r="A109" s="14" t="s">
        <v>269</v>
      </c>
      <c r="B109" s="14" t="s">
        <v>270</v>
      </c>
      <c r="C109" s="14" t="s">
        <v>78</v>
      </c>
      <c r="D109" s="14" t="s">
        <v>49</v>
      </c>
      <c r="E109" s="14">
        <v>3</v>
      </c>
      <c r="F109" s="14">
        <v>9</v>
      </c>
      <c r="G109" s="15">
        <v>285</v>
      </c>
    </row>
    <row r="110" spans="1:7" ht="15" customHeight="1" x14ac:dyDescent="0.25">
      <c r="A110" s="14" t="s">
        <v>271</v>
      </c>
      <c r="B110" s="14" t="s">
        <v>272</v>
      </c>
      <c r="C110" s="14" t="s">
        <v>48</v>
      </c>
      <c r="D110" s="14" t="s">
        <v>67</v>
      </c>
      <c r="E110" s="14">
        <v>4</v>
      </c>
      <c r="F110" s="14">
        <v>8</v>
      </c>
      <c r="G110" s="15">
        <v>395</v>
      </c>
    </row>
    <row r="111" spans="1:7" ht="15" customHeight="1" x14ac:dyDescent="0.25">
      <c r="A111" s="14" t="s">
        <v>273</v>
      </c>
      <c r="B111" s="14" t="s">
        <v>274</v>
      </c>
      <c r="C111" s="14" t="s">
        <v>103</v>
      </c>
      <c r="D111" s="14" t="s">
        <v>53</v>
      </c>
      <c r="E111" s="14">
        <v>4</v>
      </c>
      <c r="F111" s="14">
        <v>10</v>
      </c>
      <c r="G111" s="15">
        <v>371</v>
      </c>
    </row>
    <row r="112" spans="1:7" ht="15" customHeight="1" x14ac:dyDescent="0.25">
      <c r="A112" s="14" t="s">
        <v>275</v>
      </c>
      <c r="B112" s="14" t="s">
        <v>276</v>
      </c>
      <c r="C112" s="14" t="s">
        <v>64</v>
      </c>
      <c r="D112" s="14" t="s">
        <v>53</v>
      </c>
      <c r="E112" s="14">
        <v>4</v>
      </c>
      <c r="F112" s="14">
        <v>10</v>
      </c>
      <c r="G112" s="15">
        <v>352</v>
      </c>
    </row>
    <row r="113" spans="1:7" ht="15" customHeight="1" x14ac:dyDescent="0.25">
      <c r="A113" s="14" t="s">
        <v>277</v>
      </c>
      <c r="B113" s="14" t="s">
        <v>278</v>
      </c>
      <c r="C113" s="14" t="s">
        <v>48</v>
      </c>
      <c r="D113" s="14" t="s">
        <v>67</v>
      </c>
      <c r="E113" s="14">
        <v>1</v>
      </c>
      <c r="F113" s="14">
        <v>2</v>
      </c>
      <c r="G113" s="15">
        <v>161</v>
      </c>
    </row>
    <row r="114" spans="1:7" ht="15" customHeight="1" x14ac:dyDescent="0.25">
      <c r="A114" s="14" t="s">
        <v>279</v>
      </c>
      <c r="B114" s="14" t="s">
        <v>280</v>
      </c>
      <c r="C114" s="14" t="s">
        <v>84</v>
      </c>
      <c r="D114" s="14" t="s">
        <v>53</v>
      </c>
      <c r="E114" s="14">
        <v>3</v>
      </c>
      <c r="F114" s="14">
        <v>6</v>
      </c>
      <c r="G114" s="15">
        <v>299</v>
      </c>
    </row>
    <row r="115" spans="1:7" ht="15" customHeight="1" x14ac:dyDescent="0.25">
      <c r="A115" s="14" t="s">
        <v>281</v>
      </c>
      <c r="B115" s="14" t="s">
        <v>282</v>
      </c>
      <c r="C115" s="14" t="s">
        <v>78</v>
      </c>
      <c r="D115" s="14" t="s">
        <v>79</v>
      </c>
      <c r="E115" s="14">
        <v>3</v>
      </c>
      <c r="F115" s="14">
        <v>7</v>
      </c>
      <c r="G115" s="15">
        <v>274</v>
      </c>
    </row>
    <row r="116" spans="1:7" ht="15" customHeight="1" x14ac:dyDescent="0.25">
      <c r="A116" s="14" t="s">
        <v>283</v>
      </c>
      <c r="B116" s="14" t="s">
        <v>284</v>
      </c>
      <c r="C116" s="14" t="s">
        <v>52</v>
      </c>
      <c r="D116" s="14" t="s">
        <v>49</v>
      </c>
      <c r="E116" s="14">
        <v>1</v>
      </c>
      <c r="F116" s="14">
        <v>4</v>
      </c>
      <c r="G116" s="15">
        <v>161</v>
      </c>
    </row>
    <row r="117" spans="1:7" ht="15" customHeight="1" x14ac:dyDescent="0.25">
      <c r="A117" s="14" t="s">
        <v>285</v>
      </c>
      <c r="B117" s="14" t="s">
        <v>286</v>
      </c>
      <c r="C117" s="14" t="s">
        <v>78</v>
      </c>
      <c r="D117" s="14" t="s">
        <v>53</v>
      </c>
      <c r="E117" s="14">
        <v>3</v>
      </c>
      <c r="F117" s="14">
        <v>9</v>
      </c>
      <c r="G117" s="15">
        <v>330</v>
      </c>
    </row>
    <row r="118" spans="1:7" ht="15" customHeight="1" x14ac:dyDescent="0.25">
      <c r="A118" s="14" t="s">
        <v>287</v>
      </c>
      <c r="B118" s="14" t="s">
        <v>288</v>
      </c>
      <c r="C118" s="14" t="s">
        <v>70</v>
      </c>
      <c r="D118" s="14" t="s">
        <v>104</v>
      </c>
      <c r="E118" s="14">
        <v>3</v>
      </c>
      <c r="F118" s="14">
        <v>9</v>
      </c>
      <c r="G118" s="15">
        <v>315</v>
      </c>
    </row>
    <row r="119" spans="1:7" ht="15" customHeight="1" x14ac:dyDescent="0.25">
      <c r="A119" s="14" t="s">
        <v>289</v>
      </c>
      <c r="B119" s="14" t="s">
        <v>290</v>
      </c>
      <c r="C119" s="14" t="s">
        <v>48</v>
      </c>
      <c r="D119" s="14" t="s">
        <v>53</v>
      </c>
      <c r="E119" s="14">
        <v>4</v>
      </c>
      <c r="F119" s="14">
        <v>8</v>
      </c>
      <c r="G119" s="15">
        <v>399</v>
      </c>
    </row>
    <row r="120" spans="1:7" ht="15" customHeight="1" x14ac:dyDescent="0.25">
      <c r="A120" s="14" t="s">
        <v>291</v>
      </c>
      <c r="B120" s="14" t="s">
        <v>292</v>
      </c>
      <c r="C120" s="14" t="s">
        <v>58</v>
      </c>
      <c r="D120" s="14" t="s">
        <v>53</v>
      </c>
      <c r="E120" s="14">
        <v>5</v>
      </c>
      <c r="F120" s="14">
        <v>10</v>
      </c>
      <c r="G120" s="15">
        <v>455</v>
      </c>
    </row>
    <row r="121" spans="1:7" ht="15" customHeight="1" x14ac:dyDescent="0.25">
      <c r="A121" s="14" t="s">
        <v>293</v>
      </c>
      <c r="B121" s="14" t="s">
        <v>294</v>
      </c>
      <c r="C121" s="14" t="s">
        <v>48</v>
      </c>
      <c r="D121" s="14" t="s">
        <v>79</v>
      </c>
      <c r="E121" s="14">
        <v>2</v>
      </c>
      <c r="F121" s="14">
        <v>5</v>
      </c>
      <c r="G121" s="15">
        <v>215</v>
      </c>
    </row>
    <row r="122" spans="1:7" ht="15" customHeight="1" x14ac:dyDescent="0.25">
      <c r="A122" s="14" t="s">
        <v>295</v>
      </c>
      <c r="B122" s="14" t="s">
        <v>296</v>
      </c>
      <c r="C122" s="14" t="s">
        <v>103</v>
      </c>
      <c r="D122" s="14" t="s">
        <v>49</v>
      </c>
      <c r="E122" s="14">
        <v>2</v>
      </c>
      <c r="F122" s="14">
        <v>5</v>
      </c>
      <c r="G122" s="15">
        <v>242</v>
      </c>
    </row>
    <row r="123" spans="1:7" ht="15" customHeight="1" x14ac:dyDescent="0.25">
      <c r="A123" s="14" t="s">
        <v>297</v>
      </c>
      <c r="B123" s="14" t="s">
        <v>298</v>
      </c>
      <c r="C123" s="14" t="s">
        <v>52</v>
      </c>
      <c r="D123" s="14" t="s">
        <v>53</v>
      </c>
      <c r="E123" s="14">
        <v>3</v>
      </c>
      <c r="F123" s="14">
        <v>7</v>
      </c>
      <c r="G123" s="15">
        <v>278</v>
      </c>
    </row>
    <row r="124" spans="1:7" ht="15" customHeight="1" x14ac:dyDescent="0.25">
      <c r="A124" s="14" t="s">
        <v>299</v>
      </c>
      <c r="B124" s="14" t="s">
        <v>300</v>
      </c>
      <c r="C124" s="14" t="s">
        <v>48</v>
      </c>
      <c r="D124" s="14" t="s">
        <v>67</v>
      </c>
      <c r="E124" s="14">
        <v>2</v>
      </c>
      <c r="F124" s="14">
        <v>4</v>
      </c>
      <c r="G124" s="15">
        <v>217</v>
      </c>
    </row>
    <row r="125" spans="1:7" ht="15" customHeight="1" x14ac:dyDescent="0.25">
      <c r="A125" s="14" t="s">
        <v>301</v>
      </c>
      <c r="B125" s="14" t="s">
        <v>302</v>
      </c>
      <c r="C125" s="14" t="s">
        <v>75</v>
      </c>
      <c r="D125" s="14" t="s">
        <v>53</v>
      </c>
      <c r="E125" s="14">
        <v>2</v>
      </c>
      <c r="F125" s="14">
        <v>5</v>
      </c>
      <c r="G125" s="15">
        <v>233</v>
      </c>
    </row>
    <row r="126" spans="1:7" ht="15" customHeight="1" x14ac:dyDescent="0.25">
      <c r="A126" s="14" t="s">
        <v>303</v>
      </c>
      <c r="B126" s="14" t="s">
        <v>304</v>
      </c>
      <c r="C126" s="14" t="s">
        <v>103</v>
      </c>
      <c r="D126" s="14" t="s">
        <v>53</v>
      </c>
      <c r="E126" s="14">
        <v>3</v>
      </c>
      <c r="F126" s="14">
        <v>9</v>
      </c>
      <c r="G126" s="15">
        <v>283</v>
      </c>
    </row>
    <row r="127" spans="1:7" ht="15" customHeight="1" x14ac:dyDescent="0.25">
      <c r="A127" s="14" t="s">
        <v>305</v>
      </c>
      <c r="B127" s="14" t="s">
        <v>306</v>
      </c>
      <c r="C127" s="14" t="s">
        <v>84</v>
      </c>
      <c r="D127" s="14" t="s">
        <v>79</v>
      </c>
      <c r="E127" s="14">
        <v>2</v>
      </c>
      <c r="F127" s="14">
        <v>7</v>
      </c>
      <c r="G127" s="15">
        <v>208</v>
      </c>
    </row>
    <row r="128" spans="1:7" ht="15" customHeight="1" x14ac:dyDescent="0.25">
      <c r="A128" s="14" t="s">
        <v>307</v>
      </c>
      <c r="B128" s="14" t="s">
        <v>308</v>
      </c>
      <c r="C128" s="14" t="s">
        <v>52</v>
      </c>
      <c r="D128" s="14" t="s">
        <v>104</v>
      </c>
      <c r="E128" s="14">
        <v>4</v>
      </c>
      <c r="F128" s="14">
        <v>11</v>
      </c>
      <c r="G128" s="15">
        <v>374</v>
      </c>
    </row>
    <row r="129" spans="1:7" ht="15" customHeight="1" x14ac:dyDescent="0.25">
      <c r="A129" s="14" t="s">
        <v>309</v>
      </c>
      <c r="B129" s="14" t="s">
        <v>310</v>
      </c>
      <c r="C129" s="14" t="s">
        <v>75</v>
      </c>
      <c r="D129" s="14" t="s">
        <v>53</v>
      </c>
      <c r="E129" s="14">
        <v>5</v>
      </c>
      <c r="F129" s="14">
        <v>13</v>
      </c>
      <c r="G129" s="15">
        <v>449</v>
      </c>
    </row>
    <row r="130" spans="1:7" ht="15" customHeight="1" x14ac:dyDescent="0.25">
      <c r="A130" s="14" t="s">
        <v>311</v>
      </c>
      <c r="B130" s="14" t="s">
        <v>312</v>
      </c>
      <c r="C130" s="14" t="s">
        <v>58</v>
      </c>
      <c r="D130" s="14" t="s">
        <v>53</v>
      </c>
      <c r="E130" s="14">
        <v>1</v>
      </c>
      <c r="F130" s="14">
        <v>5</v>
      </c>
      <c r="G130" s="15">
        <v>146</v>
      </c>
    </row>
    <row r="131" spans="1:7" ht="15" customHeight="1" x14ac:dyDescent="0.25">
      <c r="A131" s="14" t="s">
        <v>313</v>
      </c>
      <c r="B131" s="14" t="s">
        <v>314</v>
      </c>
      <c r="C131" s="14" t="s">
        <v>70</v>
      </c>
      <c r="D131" s="14" t="s">
        <v>53</v>
      </c>
      <c r="E131" s="14">
        <v>3</v>
      </c>
      <c r="F131" s="14">
        <v>6</v>
      </c>
      <c r="G131" s="15">
        <v>298</v>
      </c>
    </row>
    <row r="132" spans="1:7" ht="15" customHeight="1" x14ac:dyDescent="0.25">
      <c r="A132" s="14" t="s">
        <v>315</v>
      </c>
      <c r="B132" s="14" t="s">
        <v>316</v>
      </c>
      <c r="C132" s="14" t="s">
        <v>52</v>
      </c>
      <c r="D132" s="14" t="s">
        <v>67</v>
      </c>
      <c r="E132" s="14">
        <v>4</v>
      </c>
      <c r="F132" s="14">
        <v>11</v>
      </c>
      <c r="G132" s="15">
        <v>400</v>
      </c>
    </row>
    <row r="133" spans="1:7" ht="15" customHeight="1" x14ac:dyDescent="0.25">
      <c r="A133" s="14" t="s">
        <v>317</v>
      </c>
      <c r="B133" s="14" t="s">
        <v>318</v>
      </c>
      <c r="C133" s="14" t="s">
        <v>103</v>
      </c>
      <c r="D133" s="14" t="s">
        <v>53</v>
      </c>
      <c r="E133" s="14">
        <v>6</v>
      </c>
      <c r="F133" s="14">
        <v>12</v>
      </c>
      <c r="G133" s="15">
        <v>573</v>
      </c>
    </row>
    <row r="134" spans="1:7" ht="15" customHeight="1" x14ac:dyDescent="0.25">
      <c r="A134" s="14" t="s">
        <v>319</v>
      </c>
      <c r="B134" s="14" t="s">
        <v>320</v>
      </c>
      <c r="C134" s="14" t="s">
        <v>75</v>
      </c>
      <c r="D134" s="14" t="s">
        <v>53</v>
      </c>
      <c r="E134" s="14">
        <v>2</v>
      </c>
      <c r="F134" s="14">
        <v>4</v>
      </c>
      <c r="G134" s="15">
        <v>257</v>
      </c>
    </row>
    <row r="135" spans="1:7" ht="15" customHeight="1" x14ac:dyDescent="0.25">
      <c r="A135" s="14" t="s">
        <v>321</v>
      </c>
      <c r="B135" s="14" t="s">
        <v>322</v>
      </c>
      <c r="C135" s="14" t="s">
        <v>48</v>
      </c>
      <c r="D135" s="14" t="s">
        <v>49</v>
      </c>
      <c r="E135" s="14">
        <v>2</v>
      </c>
      <c r="F135" s="14">
        <v>5</v>
      </c>
      <c r="G135" s="15">
        <v>199</v>
      </c>
    </row>
    <row r="136" spans="1:7" ht="15" customHeight="1" x14ac:dyDescent="0.25">
      <c r="A136" s="14" t="s">
        <v>323</v>
      </c>
      <c r="B136" s="14" t="s">
        <v>324</v>
      </c>
      <c r="C136" s="14" t="s">
        <v>58</v>
      </c>
      <c r="D136" s="14" t="s">
        <v>79</v>
      </c>
      <c r="E136" s="14">
        <v>5</v>
      </c>
      <c r="F136" s="14">
        <v>13</v>
      </c>
      <c r="G136" s="15">
        <v>482</v>
      </c>
    </row>
    <row r="137" spans="1:7" ht="15" customHeight="1" x14ac:dyDescent="0.25">
      <c r="A137" s="14" t="s">
        <v>325</v>
      </c>
      <c r="B137" s="14" t="s">
        <v>326</v>
      </c>
      <c r="C137" s="14" t="s">
        <v>58</v>
      </c>
      <c r="D137" s="14" t="s">
        <v>49</v>
      </c>
      <c r="E137" s="14">
        <v>5</v>
      </c>
      <c r="F137" s="14">
        <v>11</v>
      </c>
      <c r="G137" s="15">
        <v>491</v>
      </c>
    </row>
    <row r="138" spans="1:7" ht="15" customHeight="1" x14ac:dyDescent="0.25">
      <c r="A138" s="14" t="s">
        <v>327</v>
      </c>
      <c r="B138" s="14" t="s">
        <v>328</v>
      </c>
      <c r="C138" s="14" t="s">
        <v>84</v>
      </c>
      <c r="D138" s="14" t="s">
        <v>49</v>
      </c>
      <c r="E138" s="14">
        <v>2</v>
      </c>
      <c r="F138" s="14">
        <v>4</v>
      </c>
      <c r="G138" s="15">
        <v>237</v>
      </c>
    </row>
    <row r="139" spans="1:7" ht="15" customHeight="1" x14ac:dyDescent="0.25">
      <c r="A139" s="14" t="s">
        <v>329</v>
      </c>
      <c r="B139" s="14" t="s">
        <v>330</v>
      </c>
      <c r="C139" s="14" t="s">
        <v>64</v>
      </c>
      <c r="D139" s="14" t="s">
        <v>67</v>
      </c>
      <c r="E139" s="14">
        <v>3</v>
      </c>
      <c r="F139" s="14">
        <v>6</v>
      </c>
      <c r="G139" s="15">
        <v>306</v>
      </c>
    </row>
    <row r="140" spans="1:7" ht="15" customHeight="1" x14ac:dyDescent="0.25">
      <c r="A140" s="14" t="s">
        <v>331</v>
      </c>
      <c r="B140" s="14" t="s">
        <v>332</v>
      </c>
      <c r="C140" s="14" t="s">
        <v>84</v>
      </c>
      <c r="D140" s="14" t="s">
        <v>104</v>
      </c>
      <c r="E140" s="14">
        <v>4</v>
      </c>
      <c r="F140" s="14">
        <v>11</v>
      </c>
      <c r="G140" s="15">
        <v>413</v>
      </c>
    </row>
    <row r="141" spans="1:7" ht="15" customHeight="1" x14ac:dyDescent="0.25">
      <c r="A141" s="14" t="s">
        <v>333</v>
      </c>
      <c r="B141" s="14" t="s">
        <v>334</v>
      </c>
      <c r="C141" s="14" t="s">
        <v>78</v>
      </c>
      <c r="D141" s="14" t="s">
        <v>53</v>
      </c>
      <c r="E141" s="14">
        <v>5</v>
      </c>
      <c r="F141" s="14">
        <v>12</v>
      </c>
      <c r="G141" s="15">
        <v>451</v>
      </c>
    </row>
    <row r="142" spans="1:7" ht="15" customHeight="1" x14ac:dyDescent="0.25">
      <c r="A142" s="14" t="s">
        <v>335</v>
      </c>
      <c r="B142" s="14" t="s">
        <v>336</v>
      </c>
      <c r="C142" s="14" t="s">
        <v>64</v>
      </c>
      <c r="D142" s="14" t="s">
        <v>53</v>
      </c>
      <c r="E142" s="14">
        <v>2</v>
      </c>
      <c r="F142" s="14">
        <v>4</v>
      </c>
      <c r="G142" s="15">
        <v>203</v>
      </c>
    </row>
    <row r="143" spans="1:7" ht="15" customHeight="1" x14ac:dyDescent="0.25">
      <c r="A143" s="14" t="s">
        <v>337</v>
      </c>
      <c r="B143" s="14" t="s">
        <v>338</v>
      </c>
      <c r="C143" s="14" t="s">
        <v>78</v>
      </c>
      <c r="D143" s="14" t="s">
        <v>53</v>
      </c>
      <c r="E143" s="14">
        <v>4</v>
      </c>
      <c r="F143" s="14">
        <v>8</v>
      </c>
      <c r="G143" s="15">
        <v>390</v>
      </c>
    </row>
    <row r="144" spans="1:7" ht="15" customHeight="1" x14ac:dyDescent="0.25">
      <c r="A144" s="14" t="s">
        <v>339</v>
      </c>
      <c r="B144" s="14" t="s">
        <v>340</v>
      </c>
      <c r="C144" s="14" t="s">
        <v>52</v>
      </c>
      <c r="D144" s="14" t="s">
        <v>79</v>
      </c>
      <c r="E144" s="14">
        <v>4</v>
      </c>
      <c r="F144" s="14">
        <v>8</v>
      </c>
      <c r="G144" s="15">
        <v>352</v>
      </c>
    </row>
    <row r="145" spans="1:7" ht="15" customHeight="1" x14ac:dyDescent="0.25">
      <c r="A145" s="14" t="s">
        <v>341</v>
      </c>
      <c r="B145" s="14" t="s">
        <v>342</v>
      </c>
      <c r="C145" s="14" t="s">
        <v>75</v>
      </c>
      <c r="D145" s="14" t="s">
        <v>104</v>
      </c>
      <c r="E145" s="14">
        <v>3</v>
      </c>
      <c r="F145" s="14">
        <v>6</v>
      </c>
      <c r="G145" s="15">
        <v>313</v>
      </c>
    </row>
    <row r="146" spans="1:7" ht="15" customHeight="1" x14ac:dyDescent="0.25">
      <c r="A146" s="14" t="s">
        <v>343</v>
      </c>
      <c r="B146" s="14" t="s">
        <v>344</v>
      </c>
      <c r="C146" s="14" t="s">
        <v>103</v>
      </c>
      <c r="D146" s="14" t="s">
        <v>53</v>
      </c>
      <c r="E146" s="14">
        <v>2</v>
      </c>
      <c r="F146" s="14">
        <v>5</v>
      </c>
      <c r="G146" s="15">
        <v>226</v>
      </c>
    </row>
    <row r="147" spans="1:7" ht="15" customHeight="1" x14ac:dyDescent="0.25">
      <c r="A147" s="14" t="s">
        <v>345</v>
      </c>
      <c r="B147" s="14" t="s">
        <v>346</v>
      </c>
      <c r="C147" s="14" t="s">
        <v>75</v>
      </c>
      <c r="D147" s="14" t="s">
        <v>79</v>
      </c>
      <c r="E147" s="14">
        <v>1</v>
      </c>
      <c r="F147" s="14">
        <v>2</v>
      </c>
      <c r="G147" s="15">
        <v>179</v>
      </c>
    </row>
    <row r="148" spans="1:7" ht="15" customHeight="1" x14ac:dyDescent="0.25">
      <c r="A148" s="14" t="s">
        <v>347</v>
      </c>
      <c r="B148" s="14" t="s">
        <v>348</v>
      </c>
      <c r="C148" s="14" t="s">
        <v>103</v>
      </c>
      <c r="D148" s="14" t="s">
        <v>67</v>
      </c>
      <c r="E148" s="14">
        <v>2</v>
      </c>
      <c r="F148" s="14">
        <v>5</v>
      </c>
      <c r="G148" s="15">
        <v>214</v>
      </c>
    </row>
    <row r="149" spans="1:7" ht="15" customHeight="1" x14ac:dyDescent="0.25">
      <c r="A149" s="14" t="s">
        <v>349</v>
      </c>
      <c r="B149" s="14" t="s">
        <v>350</v>
      </c>
      <c r="C149" s="14" t="s">
        <v>61</v>
      </c>
      <c r="D149" s="14" t="s">
        <v>67</v>
      </c>
      <c r="E149" s="14">
        <v>4</v>
      </c>
      <c r="F149" s="14">
        <v>11</v>
      </c>
      <c r="G149" s="15">
        <v>374</v>
      </c>
    </row>
    <row r="150" spans="1:7" ht="15" customHeight="1" x14ac:dyDescent="0.25">
      <c r="A150" s="14" t="s">
        <v>351</v>
      </c>
      <c r="B150" s="14" t="s">
        <v>352</v>
      </c>
      <c r="C150" s="14" t="s">
        <v>103</v>
      </c>
      <c r="D150" s="14" t="s">
        <v>49</v>
      </c>
      <c r="E150" s="14">
        <v>1</v>
      </c>
      <c r="F150" s="14">
        <v>4</v>
      </c>
      <c r="G150" s="15">
        <v>183</v>
      </c>
    </row>
    <row r="151" spans="1:7" ht="15" customHeight="1" x14ac:dyDescent="0.25">
      <c r="A151" s="14" t="s">
        <v>353</v>
      </c>
      <c r="B151" s="14" t="s">
        <v>354</v>
      </c>
      <c r="C151" s="14" t="s">
        <v>70</v>
      </c>
      <c r="D151" s="14" t="s">
        <v>67</v>
      </c>
      <c r="E151" s="14">
        <v>1</v>
      </c>
      <c r="F151" s="14">
        <v>2</v>
      </c>
      <c r="G151" s="15">
        <v>200</v>
      </c>
    </row>
    <row r="152" spans="1:7" ht="15" customHeight="1" x14ac:dyDescent="0.25">
      <c r="A152" s="14" t="s">
        <v>355</v>
      </c>
      <c r="B152" s="14" t="s">
        <v>356</v>
      </c>
      <c r="C152" s="14" t="s">
        <v>48</v>
      </c>
      <c r="D152" s="14" t="s">
        <v>67</v>
      </c>
      <c r="E152" s="14">
        <v>2</v>
      </c>
      <c r="F152" s="14">
        <v>4</v>
      </c>
      <c r="G152" s="15">
        <v>243</v>
      </c>
    </row>
    <row r="153" spans="1:7" ht="15" customHeight="1" x14ac:dyDescent="0.25">
      <c r="A153" s="14" t="s">
        <v>357</v>
      </c>
      <c r="B153" s="14" t="s">
        <v>358</v>
      </c>
      <c r="C153" s="14" t="s">
        <v>78</v>
      </c>
      <c r="D153" s="14" t="s">
        <v>53</v>
      </c>
      <c r="E153" s="14">
        <v>1</v>
      </c>
      <c r="F153" s="14">
        <v>3</v>
      </c>
      <c r="G153" s="15">
        <v>192</v>
      </c>
    </row>
    <row r="154" spans="1:7" ht="15" customHeight="1" x14ac:dyDescent="0.25">
      <c r="A154" s="14" t="s">
        <v>359</v>
      </c>
      <c r="B154" s="14" t="s">
        <v>360</v>
      </c>
      <c r="C154" s="14" t="s">
        <v>58</v>
      </c>
      <c r="D154" s="14" t="s">
        <v>79</v>
      </c>
      <c r="E154" s="14">
        <v>2</v>
      </c>
      <c r="F154" s="14">
        <v>5</v>
      </c>
      <c r="G154" s="15">
        <v>228</v>
      </c>
    </row>
    <row r="155" spans="1:7" ht="15" customHeight="1" x14ac:dyDescent="0.25">
      <c r="A155" s="14" t="s">
        <v>361</v>
      </c>
      <c r="B155" s="14" t="s">
        <v>362</v>
      </c>
      <c r="C155" s="14" t="s">
        <v>52</v>
      </c>
      <c r="D155" s="14" t="s">
        <v>104</v>
      </c>
      <c r="E155" s="14">
        <v>1</v>
      </c>
      <c r="F155" s="14">
        <v>2</v>
      </c>
      <c r="G155" s="15">
        <v>150</v>
      </c>
    </row>
    <row r="156" spans="1:7" ht="15" customHeight="1" x14ac:dyDescent="0.25">
      <c r="A156" s="14" t="s">
        <v>363</v>
      </c>
      <c r="B156" s="14" t="s">
        <v>364</v>
      </c>
      <c r="C156" s="14" t="s">
        <v>52</v>
      </c>
      <c r="D156" s="14" t="s">
        <v>49</v>
      </c>
      <c r="E156" s="14">
        <v>3</v>
      </c>
      <c r="F156" s="14">
        <v>6</v>
      </c>
      <c r="G156" s="15">
        <v>332</v>
      </c>
    </row>
    <row r="157" spans="1:7" ht="15" customHeight="1" x14ac:dyDescent="0.25">
      <c r="A157" s="14" t="s">
        <v>365</v>
      </c>
      <c r="B157" s="14" t="s">
        <v>366</v>
      </c>
      <c r="C157" s="14" t="s">
        <v>48</v>
      </c>
      <c r="D157" s="14" t="s">
        <v>53</v>
      </c>
      <c r="E157" s="14">
        <v>4</v>
      </c>
      <c r="F157" s="14">
        <v>8</v>
      </c>
      <c r="G157" s="15">
        <v>408</v>
      </c>
    </row>
    <row r="158" spans="1:7" ht="15" customHeight="1" x14ac:dyDescent="0.25">
      <c r="A158" s="14" t="s">
        <v>367</v>
      </c>
      <c r="B158" s="14" t="s">
        <v>368</v>
      </c>
      <c r="C158" s="14" t="s">
        <v>64</v>
      </c>
      <c r="D158" s="14" t="s">
        <v>79</v>
      </c>
      <c r="E158" s="14">
        <v>3</v>
      </c>
      <c r="F158" s="14">
        <v>6</v>
      </c>
      <c r="G158" s="15">
        <v>289</v>
      </c>
    </row>
    <row r="159" spans="1:7" ht="15" customHeight="1" x14ac:dyDescent="0.25">
      <c r="A159" s="14" t="s">
        <v>369</v>
      </c>
      <c r="B159" s="14" t="s">
        <v>370</v>
      </c>
      <c r="C159" s="14" t="s">
        <v>64</v>
      </c>
      <c r="D159" s="14" t="s">
        <v>67</v>
      </c>
      <c r="E159" s="14">
        <v>2</v>
      </c>
      <c r="F159" s="14">
        <v>6</v>
      </c>
      <c r="G159" s="15">
        <v>216</v>
      </c>
    </row>
    <row r="160" spans="1:7" ht="15" customHeight="1" x14ac:dyDescent="0.25">
      <c r="A160" s="14" t="s">
        <v>371</v>
      </c>
      <c r="B160" s="14" t="s">
        <v>372</v>
      </c>
      <c r="C160" s="14" t="s">
        <v>103</v>
      </c>
      <c r="D160" s="14" t="s">
        <v>104</v>
      </c>
      <c r="E160" s="14">
        <v>2</v>
      </c>
      <c r="F160" s="14">
        <v>5</v>
      </c>
      <c r="G160" s="15">
        <v>218</v>
      </c>
    </row>
    <row r="161" spans="1:7" ht="15" customHeight="1" x14ac:dyDescent="0.25">
      <c r="A161" s="14" t="s">
        <v>373</v>
      </c>
      <c r="B161" s="14" t="s">
        <v>374</v>
      </c>
      <c r="C161" s="14" t="s">
        <v>64</v>
      </c>
      <c r="D161" s="14" t="s">
        <v>67</v>
      </c>
      <c r="E161" s="14">
        <v>3</v>
      </c>
      <c r="F161" s="14">
        <v>7</v>
      </c>
      <c r="G161" s="15">
        <v>273</v>
      </c>
    </row>
    <row r="162" spans="1:7" ht="15" customHeight="1" x14ac:dyDescent="0.25">
      <c r="A162" s="14" t="s">
        <v>375</v>
      </c>
      <c r="B162" s="14" t="s">
        <v>376</v>
      </c>
      <c r="C162" s="14" t="s">
        <v>64</v>
      </c>
      <c r="D162" s="14" t="s">
        <v>49</v>
      </c>
      <c r="E162" s="14">
        <v>5</v>
      </c>
      <c r="F162" s="14">
        <v>12</v>
      </c>
      <c r="G162" s="15">
        <v>461</v>
      </c>
    </row>
    <row r="163" spans="1:7" ht="15" customHeight="1" x14ac:dyDescent="0.25">
      <c r="A163" s="14" t="s">
        <v>377</v>
      </c>
      <c r="B163" s="14" t="s">
        <v>378</v>
      </c>
      <c r="C163" s="14" t="s">
        <v>58</v>
      </c>
      <c r="D163" s="14" t="s">
        <v>67</v>
      </c>
      <c r="E163" s="14">
        <v>6</v>
      </c>
      <c r="F163" s="14">
        <v>13</v>
      </c>
      <c r="G163" s="15">
        <v>557</v>
      </c>
    </row>
    <row r="164" spans="1:7" ht="15" customHeight="1" x14ac:dyDescent="0.25">
      <c r="A164" s="14" t="s">
        <v>379</v>
      </c>
      <c r="B164" s="14" t="s">
        <v>380</v>
      </c>
      <c r="C164" s="14" t="s">
        <v>84</v>
      </c>
      <c r="D164" s="14" t="s">
        <v>53</v>
      </c>
      <c r="E164" s="14">
        <v>2</v>
      </c>
      <c r="F164" s="14">
        <v>5</v>
      </c>
      <c r="G164" s="15">
        <v>221</v>
      </c>
    </row>
    <row r="165" spans="1:7" ht="15" customHeight="1" x14ac:dyDescent="0.25">
      <c r="A165" s="14" t="s">
        <v>381</v>
      </c>
      <c r="B165" s="14" t="s">
        <v>382</v>
      </c>
      <c r="C165" s="14" t="s">
        <v>58</v>
      </c>
      <c r="D165" s="14" t="s">
        <v>104</v>
      </c>
      <c r="E165" s="14">
        <v>1</v>
      </c>
      <c r="F165" s="14">
        <v>2</v>
      </c>
      <c r="G165" s="15">
        <v>202</v>
      </c>
    </row>
    <row r="166" spans="1:7" ht="15" customHeight="1" x14ac:dyDescent="0.25">
      <c r="A166" s="14" t="s">
        <v>383</v>
      </c>
      <c r="B166" s="14" t="s">
        <v>384</v>
      </c>
      <c r="C166" s="14" t="s">
        <v>78</v>
      </c>
      <c r="D166" s="14" t="s">
        <v>49</v>
      </c>
      <c r="E166" s="14">
        <v>4</v>
      </c>
      <c r="F166" s="14">
        <v>9</v>
      </c>
      <c r="G166" s="15">
        <v>368</v>
      </c>
    </row>
    <row r="167" spans="1:7" ht="15" customHeight="1" x14ac:dyDescent="0.25">
      <c r="A167" s="14" t="s">
        <v>385</v>
      </c>
      <c r="B167" s="14" t="s">
        <v>386</v>
      </c>
      <c r="C167" s="14" t="s">
        <v>52</v>
      </c>
      <c r="D167" s="14" t="s">
        <v>53</v>
      </c>
      <c r="E167" s="14">
        <v>5</v>
      </c>
      <c r="F167" s="14">
        <v>13</v>
      </c>
      <c r="G167" s="15">
        <v>466</v>
      </c>
    </row>
    <row r="168" spans="1:7" ht="15" customHeight="1" x14ac:dyDescent="0.25">
      <c r="A168" s="14" t="s">
        <v>387</v>
      </c>
      <c r="B168" s="14" t="s">
        <v>388</v>
      </c>
      <c r="C168" s="14" t="s">
        <v>78</v>
      </c>
      <c r="D168" s="14" t="s">
        <v>67</v>
      </c>
      <c r="E168" s="14">
        <v>3</v>
      </c>
      <c r="F168" s="14">
        <v>8</v>
      </c>
      <c r="G168" s="15">
        <v>306</v>
      </c>
    </row>
    <row r="169" spans="1:7" ht="15" customHeight="1" x14ac:dyDescent="0.25">
      <c r="A169" s="14" t="s">
        <v>389</v>
      </c>
      <c r="B169" s="14" t="s">
        <v>390</v>
      </c>
      <c r="C169" s="14" t="s">
        <v>58</v>
      </c>
      <c r="D169" s="14" t="s">
        <v>53</v>
      </c>
      <c r="E169" s="14">
        <v>4</v>
      </c>
      <c r="F169" s="14">
        <v>10</v>
      </c>
      <c r="G169" s="15">
        <v>380</v>
      </c>
    </row>
    <row r="170" spans="1:7" ht="15" customHeight="1" x14ac:dyDescent="0.25">
      <c r="A170" s="14" t="s">
        <v>391</v>
      </c>
      <c r="B170" s="14" t="s">
        <v>392</v>
      </c>
      <c r="C170" s="14" t="s">
        <v>64</v>
      </c>
      <c r="D170" s="14" t="s">
        <v>79</v>
      </c>
      <c r="E170" s="14">
        <v>5</v>
      </c>
      <c r="F170" s="14">
        <v>10</v>
      </c>
      <c r="G170" s="15">
        <v>450</v>
      </c>
    </row>
    <row r="171" spans="1:7" ht="15" customHeight="1" x14ac:dyDescent="0.25">
      <c r="A171" s="14" t="s">
        <v>393</v>
      </c>
      <c r="B171" s="14" t="s">
        <v>394</v>
      </c>
      <c r="C171" s="14" t="s">
        <v>61</v>
      </c>
      <c r="D171" s="14" t="s">
        <v>53</v>
      </c>
      <c r="E171" s="14">
        <v>3</v>
      </c>
      <c r="F171" s="14">
        <v>7</v>
      </c>
      <c r="G171" s="15">
        <v>285</v>
      </c>
    </row>
    <row r="172" spans="1:7" ht="15" customHeight="1" x14ac:dyDescent="0.25">
      <c r="A172" s="14" t="s">
        <v>395</v>
      </c>
      <c r="B172" s="14" t="s">
        <v>396</v>
      </c>
      <c r="C172" s="14" t="s">
        <v>75</v>
      </c>
      <c r="D172" s="14" t="s">
        <v>53</v>
      </c>
      <c r="E172" s="14">
        <v>5</v>
      </c>
      <c r="F172" s="14">
        <v>10</v>
      </c>
      <c r="G172" s="15">
        <v>446</v>
      </c>
    </row>
    <row r="173" spans="1:7" ht="15" customHeight="1" x14ac:dyDescent="0.25">
      <c r="A173" s="14" t="s">
        <v>397</v>
      </c>
      <c r="B173" s="14" t="s">
        <v>398</v>
      </c>
      <c r="C173" s="14" t="s">
        <v>70</v>
      </c>
      <c r="D173" s="14" t="s">
        <v>67</v>
      </c>
      <c r="E173" s="14">
        <v>1</v>
      </c>
      <c r="F173" s="14">
        <v>2</v>
      </c>
      <c r="G173" s="15">
        <v>175</v>
      </c>
    </row>
    <row r="174" spans="1:7" ht="15" customHeight="1" x14ac:dyDescent="0.25">
      <c r="A174" s="14" t="s">
        <v>399</v>
      </c>
      <c r="B174" s="14" t="s">
        <v>400</v>
      </c>
      <c r="C174" s="14" t="s">
        <v>64</v>
      </c>
      <c r="D174" s="14" t="s">
        <v>53</v>
      </c>
      <c r="E174" s="14">
        <v>2</v>
      </c>
      <c r="F174" s="14">
        <v>4</v>
      </c>
      <c r="G174" s="15">
        <v>211</v>
      </c>
    </row>
    <row r="175" spans="1:7" ht="15" customHeight="1" x14ac:dyDescent="0.25">
      <c r="A175" s="14" t="s">
        <v>401</v>
      </c>
      <c r="B175" s="14" t="s">
        <v>402</v>
      </c>
      <c r="C175" s="14" t="s">
        <v>61</v>
      </c>
      <c r="D175" s="14" t="s">
        <v>49</v>
      </c>
      <c r="E175" s="14">
        <v>2</v>
      </c>
      <c r="F175" s="14">
        <v>4</v>
      </c>
      <c r="G175" s="15">
        <v>244</v>
      </c>
    </row>
    <row r="176" spans="1:7" ht="15" customHeight="1" x14ac:dyDescent="0.25">
      <c r="A176" s="14" t="s">
        <v>403</v>
      </c>
      <c r="B176" s="14" t="s">
        <v>404</v>
      </c>
      <c r="C176" s="14" t="s">
        <v>64</v>
      </c>
      <c r="D176" s="14" t="s">
        <v>53</v>
      </c>
      <c r="E176" s="14">
        <v>2</v>
      </c>
      <c r="F176" s="14">
        <v>4</v>
      </c>
      <c r="G176" s="15">
        <v>227</v>
      </c>
    </row>
    <row r="177" spans="1:7" ht="15" customHeight="1" x14ac:dyDescent="0.25">
      <c r="A177" s="14" t="s">
        <v>405</v>
      </c>
      <c r="B177" s="14" t="s">
        <v>406</v>
      </c>
      <c r="C177" s="14" t="s">
        <v>58</v>
      </c>
      <c r="D177" s="14" t="s">
        <v>67</v>
      </c>
      <c r="E177" s="14">
        <v>5</v>
      </c>
      <c r="F177" s="14">
        <v>12</v>
      </c>
      <c r="G177" s="15">
        <v>447</v>
      </c>
    </row>
    <row r="178" spans="1:7" ht="15" customHeight="1" x14ac:dyDescent="0.25">
      <c r="A178" s="14" t="s">
        <v>407</v>
      </c>
      <c r="B178" s="14" t="s">
        <v>408</v>
      </c>
      <c r="C178" s="14" t="s">
        <v>75</v>
      </c>
      <c r="D178" s="14" t="s">
        <v>53</v>
      </c>
      <c r="E178" s="14">
        <v>1</v>
      </c>
      <c r="F178" s="14">
        <v>3</v>
      </c>
      <c r="G178" s="15">
        <v>151</v>
      </c>
    </row>
    <row r="179" spans="1:7" ht="15" customHeight="1" x14ac:dyDescent="0.25">
      <c r="A179" s="14" t="s">
        <v>409</v>
      </c>
      <c r="B179" s="14" t="s">
        <v>410</v>
      </c>
      <c r="C179" s="14" t="s">
        <v>103</v>
      </c>
      <c r="D179" s="14" t="s">
        <v>53</v>
      </c>
      <c r="E179" s="14">
        <v>4</v>
      </c>
      <c r="F179" s="14">
        <v>9</v>
      </c>
      <c r="G179" s="15">
        <v>413</v>
      </c>
    </row>
    <row r="180" spans="1:7" ht="15" customHeight="1" x14ac:dyDescent="0.25">
      <c r="A180" s="14" t="s">
        <v>411</v>
      </c>
      <c r="B180" s="14" t="s">
        <v>412</v>
      </c>
      <c r="C180" s="14" t="s">
        <v>70</v>
      </c>
      <c r="D180" s="14" t="s">
        <v>79</v>
      </c>
      <c r="E180" s="14">
        <v>1</v>
      </c>
      <c r="F180" s="14">
        <v>2</v>
      </c>
      <c r="G180" s="15">
        <v>169</v>
      </c>
    </row>
    <row r="181" spans="1:7" ht="15" customHeight="1" x14ac:dyDescent="0.25">
      <c r="A181" s="14" t="s">
        <v>413</v>
      </c>
      <c r="B181" s="14" t="s">
        <v>414</v>
      </c>
      <c r="C181" s="14" t="s">
        <v>84</v>
      </c>
      <c r="D181" s="14" t="s">
        <v>67</v>
      </c>
      <c r="E181" s="14">
        <v>2</v>
      </c>
      <c r="F181" s="14">
        <v>4</v>
      </c>
      <c r="G181" s="15">
        <v>230</v>
      </c>
    </row>
    <row r="182" spans="1:7" ht="15" customHeight="1" x14ac:dyDescent="0.25">
      <c r="A182" s="14" t="s">
        <v>415</v>
      </c>
      <c r="B182" s="14" t="s">
        <v>416</v>
      </c>
      <c r="C182" s="14" t="s">
        <v>64</v>
      </c>
      <c r="D182" s="14" t="s">
        <v>49</v>
      </c>
      <c r="E182" s="14">
        <v>3</v>
      </c>
      <c r="F182" s="14">
        <v>6</v>
      </c>
      <c r="G182" s="15">
        <v>286</v>
      </c>
    </row>
    <row r="183" spans="1:7" ht="15" customHeight="1" x14ac:dyDescent="0.25">
      <c r="A183" s="14" t="s">
        <v>417</v>
      </c>
      <c r="B183" s="14" t="s">
        <v>418</v>
      </c>
      <c r="C183" s="14" t="s">
        <v>61</v>
      </c>
      <c r="D183" s="14" t="s">
        <v>67</v>
      </c>
      <c r="E183" s="14">
        <v>2</v>
      </c>
      <c r="F183" s="14">
        <v>4</v>
      </c>
      <c r="G183" s="15">
        <v>240</v>
      </c>
    </row>
    <row r="184" spans="1:7" ht="15" customHeight="1" x14ac:dyDescent="0.25">
      <c r="A184" s="14" t="s">
        <v>419</v>
      </c>
      <c r="B184" s="14" t="s">
        <v>420</v>
      </c>
      <c r="C184" s="14" t="s">
        <v>70</v>
      </c>
      <c r="D184" s="14" t="s">
        <v>67</v>
      </c>
      <c r="E184" s="14">
        <v>3</v>
      </c>
      <c r="F184" s="14">
        <v>6</v>
      </c>
      <c r="G184" s="15">
        <v>291</v>
      </c>
    </row>
    <row r="185" spans="1:7" ht="15" customHeight="1" x14ac:dyDescent="0.25">
      <c r="A185" s="14" t="s">
        <v>421</v>
      </c>
      <c r="B185" s="14" t="s">
        <v>422</v>
      </c>
      <c r="C185" s="14" t="s">
        <v>48</v>
      </c>
      <c r="D185" s="14" t="s">
        <v>53</v>
      </c>
      <c r="E185" s="14">
        <v>3</v>
      </c>
      <c r="F185" s="14">
        <v>9</v>
      </c>
      <c r="G185" s="15">
        <v>304</v>
      </c>
    </row>
    <row r="186" spans="1:7" ht="15" customHeight="1" x14ac:dyDescent="0.25">
      <c r="A186" s="14" t="s">
        <v>423</v>
      </c>
      <c r="B186" s="14" t="s">
        <v>424</v>
      </c>
      <c r="C186" s="14" t="s">
        <v>58</v>
      </c>
      <c r="D186" s="14" t="s">
        <v>53</v>
      </c>
      <c r="E186" s="14">
        <v>2</v>
      </c>
      <c r="F186" s="14">
        <v>6</v>
      </c>
      <c r="G186" s="15">
        <v>247</v>
      </c>
    </row>
    <row r="187" spans="1:7" ht="15" customHeight="1" x14ac:dyDescent="0.25">
      <c r="A187" s="14" t="s">
        <v>425</v>
      </c>
      <c r="B187" s="14" t="s">
        <v>426</v>
      </c>
      <c r="C187" s="14" t="s">
        <v>61</v>
      </c>
      <c r="D187" s="14" t="s">
        <v>79</v>
      </c>
      <c r="E187" s="14">
        <v>4</v>
      </c>
      <c r="F187" s="14">
        <v>8</v>
      </c>
      <c r="G187" s="15">
        <v>403</v>
      </c>
    </row>
    <row r="188" spans="1:7" ht="15" customHeight="1" x14ac:dyDescent="0.25">
      <c r="A188" s="14" t="s">
        <v>427</v>
      </c>
      <c r="B188" s="14" t="s">
        <v>428</v>
      </c>
      <c r="C188" s="14" t="s">
        <v>103</v>
      </c>
      <c r="D188" s="14" t="s">
        <v>49</v>
      </c>
      <c r="E188" s="14">
        <v>2</v>
      </c>
      <c r="F188" s="14">
        <v>4</v>
      </c>
      <c r="G188" s="15">
        <v>212</v>
      </c>
    </row>
    <row r="189" spans="1:7" ht="15" customHeight="1" x14ac:dyDescent="0.25">
      <c r="A189" s="14" t="s">
        <v>429</v>
      </c>
      <c r="B189" s="14" t="s">
        <v>430</v>
      </c>
      <c r="C189" s="14" t="s">
        <v>52</v>
      </c>
      <c r="D189" s="14" t="s">
        <v>53</v>
      </c>
      <c r="E189" s="14">
        <v>2</v>
      </c>
      <c r="F189" s="14">
        <v>7</v>
      </c>
      <c r="G189" s="15">
        <v>217</v>
      </c>
    </row>
    <row r="190" spans="1:7" ht="15" customHeight="1" x14ac:dyDescent="0.25">
      <c r="A190" s="14" t="s">
        <v>431</v>
      </c>
      <c r="B190" s="14" t="s">
        <v>432</v>
      </c>
      <c r="C190" s="14" t="s">
        <v>70</v>
      </c>
      <c r="D190" s="14" t="s">
        <v>53</v>
      </c>
      <c r="E190" s="14">
        <v>2</v>
      </c>
      <c r="F190" s="14">
        <v>5</v>
      </c>
      <c r="G190" s="15">
        <v>242</v>
      </c>
    </row>
    <row r="191" spans="1:7" ht="15" customHeight="1" x14ac:dyDescent="0.25">
      <c r="A191" s="14" t="s">
        <v>433</v>
      </c>
      <c r="B191" s="14" t="s">
        <v>434</v>
      </c>
      <c r="C191" s="14" t="s">
        <v>78</v>
      </c>
      <c r="D191" s="14" t="s">
        <v>67</v>
      </c>
      <c r="E191" s="14">
        <v>2</v>
      </c>
      <c r="F191" s="14">
        <v>4</v>
      </c>
      <c r="G191" s="15">
        <v>198</v>
      </c>
    </row>
    <row r="192" spans="1:7" ht="15" customHeight="1" x14ac:dyDescent="0.25">
      <c r="A192" s="14" t="s">
        <v>435</v>
      </c>
      <c r="B192" s="14" t="s">
        <v>436</v>
      </c>
      <c r="C192" s="14" t="s">
        <v>84</v>
      </c>
      <c r="D192" s="14" t="s">
        <v>104</v>
      </c>
      <c r="E192" s="14">
        <v>2</v>
      </c>
      <c r="F192" s="14">
        <v>5</v>
      </c>
      <c r="G192" s="15">
        <v>209</v>
      </c>
    </row>
    <row r="193" spans="1:7" ht="15" customHeight="1" x14ac:dyDescent="0.25">
      <c r="A193" s="14" t="s">
        <v>437</v>
      </c>
      <c r="B193" s="14" t="s">
        <v>438</v>
      </c>
      <c r="C193" s="14" t="s">
        <v>75</v>
      </c>
      <c r="D193" s="14" t="s">
        <v>104</v>
      </c>
      <c r="E193" s="14">
        <v>5</v>
      </c>
      <c r="F193" s="14">
        <v>10</v>
      </c>
      <c r="G193" s="15">
        <v>476</v>
      </c>
    </row>
    <row r="194" spans="1:7" ht="15" customHeight="1" x14ac:dyDescent="0.25">
      <c r="A194" s="14" t="s">
        <v>439</v>
      </c>
      <c r="B194" s="14" t="s">
        <v>440</v>
      </c>
      <c r="C194" s="14" t="s">
        <v>84</v>
      </c>
      <c r="D194" s="14" t="s">
        <v>53</v>
      </c>
      <c r="E194" s="14">
        <v>4</v>
      </c>
      <c r="F194" s="14">
        <v>9</v>
      </c>
      <c r="G194" s="15">
        <v>380</v>
      </c>
    </row>
    <row r="195" spans="1:7" ht="15" customHeight="1" x14ac:dyDescent="0.25">
      <c r="A195" s="14" t="s">
        <v>441</v>
      </c>
      <c r="B195" s="14" t="s">
        <v>442</v>
      </c>
      <c r="C195" s="14" t="s">
        <v>48</v>
      </c>
      <c r="D195" s="14" t="s">
        <v>67</v>
      </c>
      <c r="E195" s="14">
        <v>2</v>
      </c>
      <c r="F195" s="14">
        <v>6</v>
      </c>
      <c r="G195" s="15">
        <v>215</v>
      </c>
    </row>
    <row r="196" spans="1:7" ht="15" customHeight="1" x14ac:dyDescent="0.25">
      <c r="A196" s="14" t="s">
        <v>443</v>
      </c>
      <c r="B196" s="14" t="s">
        <v>444</v>
      </c>
      <c r="C196" s="14" t="s">
        <v>78</v>
      </c>
      <c r="D196" s="14" t="s">
        <v>49</v>
      </c>
      <c r="E196" s="14">
        <v>2</v>
      </c>
      <c r="F196" s="14">
        <v>5</v>
      </c>
      <c r="G196" s="15">
        <v>200</v>
      </c>
    </row>
    <row r="197" spans="1:7" ht="15" customHeight="1" x14ac:dyDescent="0.25">
      <c r="A197" s="14" t="s">
        <v>445</v>
      </c>
      <c r="B197" s="14" t="s">
        <v>446</v>
      </c>
      <c r="C197" s="14" t="s">
        <v>75</v>
      </c>
      <c r="D197" s="14" t="s">
        <v>67</v>
      </c>
      <c r="E197" s="14">
        <v>2</v>
      </c>
      <c r="F197" s="14">
        <v>6</v>
      </c>
      <c r="G197" s="15">
        <v>250</v>
      </c>
    </row>
    <row r="198" spans="1:7" ht="15" customHeight="1" x14ac:dyDescent="0.25">
      <c r="A198" s="14" t="s">
        <v>447</v>
      </c>
      <c r="B198" s="14" t="s">
        <v>448</v>
      </c>
      <c r="C198" s="14" t="s">
        <v>48</v>
      </c>
      <c r="D198" s="14" t="s">
        <v>67</v>
      </c>
      <c r="E198" s="14">
        <v>3</v>
      </c>
      <c r="F198" s="14">
        <v>6</v>
      </c>
      <c r="G198" s="15">
        <v>278</v>
      </c>
    </row>
    <row r="199" spans="1:7" ht="15" customHeight="1" x14ac:dyDescent="0.25">
      <c r="A199" s="14" t="s">
        <v>449</v>
      </c>
      <c r="B199" s="14" t="s">
        <v>450</v>
      </c>
      <c r="C199" s="14" t="s">
        <v>84</v>
      </c>
      <c r="D199" s="14" t="s">
        <v>79</v>
      </c>
      <c r="E199" s="14">
        <v>2</v>
      </c>
      <c r="F199" s="14">
        <v>5</v>
      </c>
      <c r="G199" s="15">
        <v>208</v>
      </c>
    </row>
    <row r="200" spans="1:7" ht="15" customHeight="1" x14ac:dyDescent="0.25">
      <c r="A200" s="14" t="s">
        <v>451</v>
      </c>
      <c r="B200" s="14" t="s">
        <v>452</v>
      </c>
      <c r="C200" s="14" t="s">
        <v>64</v>
      </c>
      <c r="D200" s="14" t="s">
        <v>67</v>
      </c>
      <c r="E200" s="14">
        <v>3</v>
      </c>
      <c r="F200" s="14">
        <v>9</v>
      </c>
      <c r="G200" s="15">
        <v>318</v>
      </c>
    </row>
    <row r="201" spans="1:7" ht="15" customHeight="1" x14ac:dyDescent="0.25">
      <c r="A201" s="14" t="s">
        <v>453</v>
      </c>
      <c r="B201" s="14" t="s">
        <v>454</v>
      </c>
      <c r="C201" s="14" t="s">
        <v>48</v>
      </c>
      <c r="D201" s="14" t="s">
        <v>67</v>
      </c>
      <c r="E201" s="14">
        <v>5</v>
      </c>
      <c r="F201" s="14">
        <v>10</v>
      </c>
      <c r="G201" s="15">
        <v>474</v>
      </c>
    </row>
    <row r="202" spans="1:7" ht="15" customHeight="1" x14ac:dyDescent="0.25">
      <c r="A202" s="14" t="s">
        <v>455</v>
      </c>
      <c r="B202" s="14" t="s">
        <v>456</v>
      </c>
      <c r="C202" s="14" t="s">
        <v>75</v>
      </c>
      <c r="D202" s="14" t="s">
        <v>53</v>
      </c>
      <c r="E202" s="14">
        <v>3</v>
      </c>
      <c r="F202" s="14">
        <v>7</v>
      </c>
      <c r="G202" s="15">
        <v>318</v>
      </c>
    </row>
    <row r="203" spans="1:7" ht="15" customHeight="1" x14ac:dyDescent="0.25">
      <c r="A203" s="14" t="s">
        <v>457</v>
      </c>
      <c r="B203" s="14" t="s">
        <v>458</v>
      </c>
      <c r="C203" s="14" t="s">
        <v>103</v>
      </c>
      <c r="D203" s="14" t="s">
        <v>49</v>
      </c>
      <c r="E203" s="14">
        <v>3</v>
      </c>
      <c r="F203" s="14">
        <v>7</v>
      </c>
      <c r="G203" s="15">
        <v>299</v>
      </c>
    </row>
    <row r="204" spans="1:7" ht="15" customHeight="1" x14ac:dyDescent="0.25">
      <c r="A204" s="14" t="s">
        <v>459</v>
      </c>
      <c r="B204" s="14" t="s">
        <v>460</v>
      </c>
      <c r="C204" s="14" t="s">
        <v>84</v>
      </c>
      <c r="D204" s="14" t="s">
        <v>79</v>
      </c>
      <c r="E204" s="14">
        <v>3</v>
      </c>
      <c r="F204" s="14">
        <v>6</v>
      </c>
      <c r="G204" s="15">
        <v>282</v>
      </c>
    </row>
    <row r="205" spans="1:7" ht="15" customHeight="1" x14ac:dyDescent="0.25">
      <c r="A205" s="14" t="s">
        <v>461</v>
      </c>
      <c r="B205" s="14" t="s">
        <v>462</v>
      </c>
      <c r="C205" s="14" t="s">
        <v>70</v>
      </c>
      <c r="D205" s="14" t="s">
        <v>67</v>
      </c>
      <c r="E205" s="14">
        <v>4</v>
      </c>
      <c r="F205" s="14">
        <v>11</v>
      </c>
      <c r="G205" s="15">
        <v>407</v>
      </c>
    </row>
    <row r="206" spans="1:7" ht="15" customHeight="1" x14ac:dyDescent="0.25">
      <c r="A206" s="14" t="s">
        <v>463</v>
      </c>
      <c r="B206" s="14" t="s">
        <v>464</v>
      </c>
      <c r="C206" s="14" t="s">
        <v>70</v>
      </c>
      <c r="D206" s="14" t="s">
        <v>53</v>
      </c>
      <c r="E206" s="14">
        <v>1</v>
      </c>
      <c r="F206" s="14">
        <v>3</v>
      </c>
      <c r="G206" s="15">
        <v>180</v>
      </c>
    </row>
    <row r="207" spans="1:7" ht="15" customHeight="1" x14ac:dyDescent="0.25">
      <c r="A207" s="14" t="s">
        <v>465</v>
      </c>
      <c r="B207" s="14" t="s">
        <v>466</v>
      </c>
      <c r="C207" s="14" t="s">
        <v>61</v>
      </c>
      <c r="D207" s="14" t="s">
        <v>53</v>
      </c>
      <c r="E207" s="14">
        <v>4</v>
      </c>
      <c r="F207" s="14">
        <v>9</v>
      </c>
      <c r="G207" s="15">
        <v>361</v>
      </c>
    </row>
    <row r="208" spans="1:7" ht="15" customHeight="1" x14ac:dyDescent="0.25">
      <c r="A208" s="14" t="s">
        <v>467</v>
      </c>
      <c r="B208" s="14" t="s">
        <v>468</v>
      </c>
      <c r="C208" s="14" t="s">
        <v>52</v>
      </c>
      <c r="D208" s="14" t="s">
        <v>53</v>
      </c>
      <c r="E208" s="14">
        <v>5</v>
      </c>
      <c r="F208" s="14">
        <v>13</v>
      </c>
      <c r="G208" s="15">
        <v>476</v>
      </c>
    </row>
    <row r="209" spans="1:7" ht="15" customHeight="1" x14ac:dyDescent="0.25">
      <c r="A209" s="14" t="s">
        <v>469</v>
      </c>
      <c r="B209" s="14" t="s">
        <v>470</v>
      </c>
      <c r="C209" s="14" t="s">
        <v>103</v>
      </c>
      <c r="D209" s="14" t="s">
        <v>104</v>
      </c>
      <c r="E209" s="14">
        <v>3</v>
      </c>
      <c r="F209" s="14">
        <v>6</v>
      </c>
      <c r="G209" s="15">
        <v>271</v>
      </c>
    </row>
    <row r="210" spans="1:7" ht="15" customHeight="1" x14ac:dyDescent="0.25">
      <c r="A210" s="14" t="s">
        <v>471</v>
      </c>
      <c r="B210" s="14" t="s">
        <v>472</v>
      </c>
      <c r="C210" s="14" t="s">
        <v>58</v>
      </c>
      <c r="D210" s="14" t="s">
        <v>53</v>
      </c>
      <c r="E210" s="14">
        <v>2</v>
      </c>
      <c r="F210" s="14">
        <v>6</v>
      </c>
      <c r="G210" s="15">
        <v>207</v>
      </c>
    </row>
    <row r="211" spans="1:7" ht="15" customHeight="1" x14ac:dyDescent="0.25">
      <c r="A211" s="14" t="s">
        <v>473</v>
      </c>
      <c r="B211" s="14" t="s">
        <v>474</v>
      </c>
      <c r="C211" s="14" t="s">
        <v>78</v>
      </c>
      <c r="D211" s="14" t="s">
        <v>67</v>
      </c>
      <c r="E211" s="14">
        <v>4</v>
      </c>
      <c r="F211" s="14">
        <v>8</v>
      </c>
      <c r="G211" s="15">
        <v>356</v>
      </c>
    </row>
    <row r="212" spans="1:7" ht="15" customHeight="1" x14ac:dyDescent="0.25">
      <c r="A212" s="14" t="s">
        <v>475</v>
      </c>
      <c r="B212" s="14" t="s">
        <v>476</v>
      </c>
      <c r="C212" s="14" t="s">
        <v>103</v>
      </c>
      <c r="D212" s="14" t="s">
        <v>53</v>
      </c>
      <c r="E212" s="14">
        <v>4</v>
      </c>
      <c r="F212" s="14">
        <v>8</v>
      </c>
      <c r="G212" s="15">
        <v>397</v>
      </c>
    </row>
    <row r="213" spans="1:7" ht="15" customHeight="1" x14ac:dyDescent="0.25">
      <c r="A213" s="14" t="s">
        <v>477</v>
      </c>
      <c r="B213" s="14" t="s">
        <v>478</v>
      </c>
      <c r="C213" s="14" t="s">
        <v>84</v>
      </c>
      <c r="D213" s="14" t="s">
        <v>53</v>
      </c>
      <c r="E213" s="14">
        <v>3</v>
      </c>
      <c r="F213" s="14">
        <v>7</v>
      </c>
      <c r="G213" s="15">
        <v>280</v>
      </c>
    </row>
    <row r="214" spans="1:7" ht="15" customHeight="1" x14ac:dyDescent="0.25">
      <c r="A214" s="14" t="s">
        <v>479</v>
      </c>
      <c r="B214" s="14" t="s">
        <v>480</v>
      </c>
      <c r="C214" s="14" t="s">
        <v>78</v>
      </c>
      <c r="D214" s="14" t="s">
        <v>67</v>
      </c>
      <c r="E214" s="14">
        <v>2</v>
      </c>
      <c r="F214" s="14">
        <v>5</v>
      </c>
      <c r="G214" s="15">
        <v>249</v>
      </c>
    </row>
    <row r="215" spans="1:7" ht="15" customHeight="1" x14ac:dyDescent="0.25">
      <c r="A215" s="14" t="s">
        <v>481</v>
      </c>
      <c r="B215" s="14" t="s">
        <v>482</v>
      </c>
      <c r="C215" s="14" t="s">
        <v>103</v>
      </c>
      <c r="D215" s="14" t="s">
        <v>49</v>
      </c>
      <c r="E215" s="14">
        <v>6</v>
      </c>
      <c r="F215" s="14">
        <v>12</v>
      </c>
      <c r="G215" s="15">
        <v>560</v>
      </c>
    </row>
    <row r="216" spans="1:7" ht="15" customHeight="1" x14ac:dyDescent="0.25">
      <c r="A216" s="14" t="s">
        <v>483</v>
      </c>
      <c r="B216" s="14" t="s">
        <v>484</v>
      </c>
      <c r="C216" s="14" t="s">
        <v>61</v>
      </c>
      <c r="D216" s="14" t="s">
        <v>53</v>
      </c>
      <c r="E216" s="14">
        <v>6</v>
      </c>
      <c r="F216" s="14">
        <v>12</v>
      </c>
      <c r="G216" s="15">
        <v>583</v>
      </c>
    </row>
    <row r="217" spans="1:7" ht="15" customHeight="1" x14ac:dyDescent="0.25">
      <c r="A217" s="14" t="s">
        <v>485</v>
      </c>
      <c r="B217" s="14" t="s">
        <v>486</v>
      </c>
      <c r="C217" s="14" t="s">
        <v>103</v>
      </c>
      <c r="D217" s="14" t="s">
        <v>53</v>
      </c>
      <c r="E217" s="14">
        <v>3</v>
      </c>
      <c r="F217" s="14">
        <v>6</v>
      </c>
      <c r="G217" s="15">
        <v>308</v>
      </c>
    </row>
    <row r="218" spans="1:7" ht="15" customHeight="1" x14ac:dyDescent="0.25">
      <c r="A218" s="14" t="s">
        <v>487</v>
      </c>
      <c r="B218" s="14" t="s">
        <v>488</v>
      </c>
      <c r="C218" s="14" t="s">
        <v>75</v>
      </c>
      <c r="D218" s="14" t="s">
        <v>49</v>
      </c>
      <c r="E218" s="14">
        <v>3</v>
      </c>
      <c r="F218" s="14">
        <v>9</v>
      </c>
      <c r="G218" s="15">
        <v>324</v>
      </c>
    </row>
    <row r="219" spans="1:7" ht="15" customHeight="1" x14ac:dyDescent="0.25">
      <c r="A219" s="14" t="s">
        <v>489</v>
      </c>
      <c r="B219" s="14" t="s">
        <v>490</v>
      </c>
      <c r="C219" s="14" t="s">
        <v>52</v>
      </c>
      <c r="D219" s="14" t="s">
        <v>53</v>
      </c>
      <c r="E219" s="14">
        <v>1</v>
      </c>
      <c r="F219" s="14">
        <v>5</v>
      </c>
      <c r="G219" s="15">
        <v>196</v>
      </c>
    </row>
    <row r="220" spans="1:7" ht="15" customHeight="1" x14ac:dyDescent="0.25">
      <c r="A220" s="14" t="s">
        <v>491</v>
      </c>
      <c r="B220" s="14" t="s">
        <v>492</v>
      </c>
      <c r="C220" s="14" t="s">
        <v>103</v>
      </c>
      <c r="D220" s="14" t="s">
        <v>79</v>
      </c>
      <c r="E220" s="14">
        <v>6</v>
      </c>
      <c r="F220" s="14">
        <v>13</v>
      </c>
      <c r="G220" s="15">
        <v>549</v>
      </c>
    </row>
    <row r="221" spans="1:7" ht="15" customHeight="1" x14ac:dyDescent="0.25">
      <c r="A221" s="14" t="s">
        <v>493</v>
      </c>
      <c r="B221" s="14" t="s">
        <v>494</v>
      </c>
      <c r="C221" s="14" t="s">
        <v>78</v>
      </c>
      <c r="D221" s="14" t="s">
        <v>67</v>
      </c>
      <c r="E221" s="14">
        <v>4</v>
      </c>
      <c r="F221" s="14">
        <v>11</v>
      </c>
      <c r="G221" s="15">
        <v>351</v>
      </c>
    </row>
    <row r="222" spans="1:7" ht="15" customHeight="1" x14ac:dyDescent="0.25">
      <c r="A222" s="14" t="s">
        <v>495</v>
      </c>
      <c r="B222" s="14" t="s">
        <v>496</v>
      </c>
      <c r="C222" s="14" t="s">
        <v>75</v>
      </c>
      <c r="D222" s="14" t="s">
        <v>79</v>
      </c>
      <c r="E222" s="14">
        <v>3</v>
      </c>
      <c r="F222" s="14">
        <v>8</v>
      </c>
      <c r="G222" s="15">
        <v>300</v>
      </c>
    </row>
    <row r="223" spans="1:7" ht="15" customHeight="1" x14ac:dyDescent="0.25">
      <c r="A223" s="14" t="s">
        <v>497</v>
      </c>
      <c r="B223" s="14" t="s">
        <v>498</v>
      </c>
      <c r="C223" s="14" t="s">
        <v>58</v>
      </c>
      <c r="D223" s="14" t="s">
        <v>53</v>
      </c>
      <c r="E223" s="14">
        <v>4</v>
      </c>
      <c r="F223" s="14">
        <v>8</v>
      </c>
      <c r="G223" s="15">
        <v>409</v>
      </c>
    </row>
    <row r="224" spans="1:7" ht="15" customHeight="1" x14ac:dyDescent="0.25">
      <c r="A224" s="14" t="s">
        <v>499</v>
      </c>
      <c r="B224" s="14" t="s">
        <v>500</v>
      </c>
      <c r="C224" s="14" t="s">
        <v>48</v>
      </c>
      <c r="D224" s="14" t="s">
        <v>49</v>
      </c>
      <c r="E224" s="14">
        <v>2</v>
      </c>
      <c r="F224" s="14">
        <v>4</v>
      </c>
      <c r="G224" s="15">
        <v>259</v>
      </c>
    </row>
    <row r="225" spans="1:7" ht="15" customHeight="1" x14ac:dyDescent="0.25">
      <c r="A225" s="14" t="s">
        <v>501</v>
      </c>
      <c r="B225" s="14" t="s">
        <v>502</v>
      </c>
      <c r="C225" s="14" t="s">
        <v>78</v>
      </c>
      <c r="D225" s="14" t="s">
        <v>104</v>
      </c>
      <c r="E225" s="14">
        <v>2</v>
      </c>
      <c r="F225" s="14">
        <v>5</v>
      </c>
      <c r="G225" s="15">
        <v>223</v>
      </c>
    </row>
    <row r="226" spans="1:7" ht="15" customHeight="1" x14ac:dyDescent="0.25">
      <c r="A226" s="14" t="s">
        <v>503</v>
      </c>
      <c r="B226" s="14" t="s">
        <v>504</v>
      </c>
      <c r="C226" s="14" t="s">
        <v>78</v>
      </c>
      <c r="D226" s="14" t="s">
        <v>67</v>
      </c>
      <c r="E226" s="14">
        <v>2</v>
      </c>
      <c r="F226" s="14">
        <v>4</v>
      </c>
      <c r="G226" s="15">
        <v>200</v>
      </c>
    </row>
    <row r="227" spans="1:7" ht="15" customHeight="1" x14ac:dyDescent="0.25">
      <c r="A227" s="14" t="s">
        <v>505</v>
      </c>
      <c r="B227" s="14" t="s">
        <v>506</v>
      </c>
      <c r="C227" s="14" t="s">
        <v>70</v>
      </c>
      <c r="D227" s="14" t="s">
        <v>67</v>
      </c>
      <c r="E227" s="14">
        <v>3</v>
      </c>
      <c r="F227" s="14">
        <v>6</v>
      </c>
      <c r="G227" s="15">
        <v>290</v>
      </c>
    </row>
    <row r="228" spans="1:7" ht="15" customHeight="1" x14ac:dyDescent="0.25">
      <c r="A228" s="14" t="s">
        <v>507</v>
      </c>
      <c r="B228" s="14" t="s">
        <v>508</v>
      </c>
      <c r="C228" s="14" t="s">
        <v>70</v>
      </c>
      <c r="D228" s="14" t="s">
        <v>49</v>
      </c>
      <c r="E228" s="14">
        <v>1</v>
      </c>
      <c r="F228" s="14">
        <v>5</v>
      </c>
      <c r="G228" s="15">
        <v>180</v>
      </c>
    </row>
    <row r="229" spans="1:7" ht="15" customHeight="1" x14ac:dyDescent="0.25">
      <c r="A229" s="14" t="s">
        <v>509</v>
      </c>
      <c r="B229" s="14" t="s">
        <v>510</v>
      </c>
      <c r="C229" s="14" t="s">
        <v>70</v>
      </c>
      <c r="D229" s="14" t="s">
        <v>104</v>
      </c>
      <c r="E229" s="14">
        <v>5</v>
      </c>
      <c r="F229" s="14">
        <v>13</v>
      </c>
      <c r="G229" s="15">
        <v>493</v>
      </c>
    </row>
    <row r="230" spans="1:7" ht="15" customHeight="1" x14ac:dyDescent="0.25">
      <c r="A230" s="14" t="s">
        <v>511</v>
      </c>
      <c r="B230" s="14" t="s">
        <v>512</v>
      </c>
      <c r="C230" s="14" t="s">
        <v>48</v>
      </c>
      <c r="D230" s="14" t="s">
        <v>67</v>
      </c>
      <c r="E230" s="14">
        <v>3</v>
      </c>
      <c r="F230" s="14">
        <v>7</v>
      </c>
      <c r="G230" s="15">
        <v>315</v>
      </c>
    </row>
    <row r="231" spans="1:7" ht="15" customHeight="1" x14ac:dyDescent="0.25">
      <c r="A231" s="14" t="s">
        <v>513</v>
      </c>
      <c r="B231" s="14" t="s">
        <v>514</v>
      </c>
      <c r="C231" s="14" t="s">
        <v>61</v>
      </c>
      <c r="D231" s="14" t="s">
        <v>53</v>
      </c>
      <c r="E231" s="14">
        <v>3</v>
      </c>
      <c r="F231" s="14">
        <v>7</v>
      </c>
      <c r="G231" s="15">
        <v>285</v>
      </c>
    </row>
    <row r="232" spans="1:7" ht="15" customHeight="1" x14ac:dyDescent="0.25">
      <c r="A232" s="14" t="s">
        <v>515</v>
      </c>
      <c r="B232" s="14" t="s">
        <v>516</v>
      </c>
      <c r="C232" s="14" t="s">
        <v>70</v>
      </c>
      <c r="D232" s="14" t="s">
        <v>67</v>
      </c>
      <c r="E232" s="14">
        <v>2</v>
      </c>
      <c r="F232" s="14">
        <v>5</v>
      </c>
      <c r="G232" s="15">
        <v>248</v>
      </c>
    </row>
    <row r="233" spans="1:7" ht="15" customHeight="1" x14ac:dyDescent="0.25">
      <c r="A233" s="14" t="s">
        <v>517</v>
      </c>
      <c r="B233" s="14" t="s">
        <v>518</v>
      </c>
      <c r="C233" s="14" t="s">
        <v>70</v>
      </c>
      <c r="D233" s="14" t="s">
        <v>79</v>
      </c>
      <c r="E233" s="14">
        <v>4</v>
      </c>
      <c r="F233" s="14">
        <v>11</v>
      </c>
      <c r="G233" s="15">
        <v>359</v>
      </c>
    </row>
    <row r="234" spans="1:7" ht="15" customHeight="1" x14ac:dyDescent="0.25">
      <c r="A234" s="14" t="s">
        <v>519</v>
      </c>
      <c r="B234" s="14" t="s">
        <v>520</v>
      </c>
      <c r="C234" s="14" t="s">
        <v>75</v>
      </c>
      <c r="D234" s="14" t="s">
        <v>53</v>
      </c>
      <c r="E234" s="14">
        <v>4</v>
      </c>
      <c r="F234" s="14">
        <v>9</v>
      </c>
      <c r="G234" s="15">
        <v>375</v>
      </c>
    </row>
    <row r="235" spans="1:7" ht="15" customHeight="1" x14ac:dyDescent="0.25">
      <c r="A235" s="14" t="s">
        <v>521</v>
      </c>
      <c r="B235" s="14" t="s">
        <v>522</v>
      </c>
      <c r="C235" s="14" t="s">
        <v>103</v>
      </c>
      <c r="D235" s="14" t="s">
        <v>53</v>
      </c>
      <c r="E235" s="14">
        <v>3</v>
      </c>
      <c r="F235" s="14">
        <v>7</v>
      </c>
      <c r="G235" s="15">
        <v>303</v>
      </c>
    </row>
    <row r="236" spans="1:7" ht="15" customHeight="1" x14ac:dyDescent="0.25">
      <c r="A236" s="14" t="s">
        <v>523</v>
      </c>
      <c r="B236" s="14" t="s">
        <v>524</v>
      </c>
      <c r="C236" s="14" t="s">
        <v>103</v>
      </c>
      <c r="D236" s="14" t="s">
        <v>53</v>
      </c>
      <c r="E236" s="14">
        <v>2</v>
      </c>
      <c r="F236" s="14">
        <v>4</v>
      </c>
      <c r="G236" s="15">
        <v>197</v>
      </c>
    </row>
    <row r="237" spans="1:7" ht="15" customHeight="1" x14ac:dyDescent="0.25">
      <c r="A237" s="14" t="s">
        <v>525</v>
      </c>
      <c r="B237" s="14" t="s">
        <v>526</v>
      </c>
      <c r="C237" s="14" t="s">
        <v>70</v>
      </c>
      <c r="D237" s="14" t="s">
        <v>67</v>
      </c>
      <c r="E237" s="14">
        <v>4</v>
      </c>
      <c r="F237" s="14">
        <v>8</v>
      </c>
      <c r="G237" s="15">
        <v>388</v>
      </c>
    </row>
    <row r="238" spans="1:7" ht="15" customHeight="1" x14ac:dyDescent="0.25">
      <c r="A238" s="14" t="s">
        <v>527</v>
      </c>
      <c r="B238" s="14" t="s">
        <v>528</v>
      </c>
      <c r="C238" s="14" t="s">
        <v>58</v>
      </c>
      <c r="D238" s="14" t="s">
        <v>53</v>
      </c>
      <c r="E238" s="14">
        <v>2</v>
      </c>
      <c r="F238" s="14">
        <v>5</v>
      </c>
      <c r="G238" s="15">
        <v>195</v>
      </c>
    </row>
    <row r="239" spans="1:7" ht="15" customHeight="1" x14ac:dyDescent="0.25">
      <c r="A239" s="14" t="s">
        <v>529</v>
      </c>
      <c r="B239" s="14" t="s">
        <v>530</v>
      </c>
      <c r="C239" s="14" t="s">
        <v>48</v>
      </c>
      <c r="D239" s="14" t="s">
        <v>79</v>
      </c>
      <c r="E239" s="14">
        <v>4</v>
      </c>
      <c r="F239" s="14">
        <v>8</v>
      </c>
      <c r="G239" s="15">
        <v>414</v>
      </c>
    </row>
    <row r="240" spans="1:7" ht="15" customHeight="1" x14ac:dyDescent="0.25">
      <c r="A240" s="14" t="s">
        <v>531</v>
      </c>
      <c r="B240" s="14" t="s">
        <v>532</v>
      </c>
      <c r="C240" s="14" t="s">
        <v>84</v>
      </c>
      <c r="D240" s="14" t="s">
        <v>67</v>
      </c>
      <c r="E240" s="14">
        <v>3</v>
      </c>
      <c r="F240" s="14">
        <v>6</v>
      </c>
      <c r="G240" s="15">
        <v>278</v>
      </c>
    </row>
    <row r="241" spans="1:7" ht="15" customHeight="1" x14ac:dyDescent="0.25">
      <c r="A241" s="14" t="s">
        <v>533</v>
      </c>
      <c r="B241" s="14" t="s">
        <v>534</v>
      </c>
      <c r="C241" s="14" t="s">
        <v>52</v>
      </c>
      <c r="D241" s="14" t="s">
        <v>104</v>
      </c>
      <c r="E241" s="14">
        <v>2</v>
      </c>
      <c r="F241" s="14">
        <v>4</v>
      </c>
      <c r="G241" s="15">
        <v>201</v>
      </c>
    </row>
    <row r="242" spans="1:7" ht="15" customHeight="1" x14ac:dyDescent="0.25">
      <c r="A242" s="14" t="s">
        <v>535</v>
      </c>
      <c r="B242" s="14" t="s">
        <v>536</v>
      </c>
      <c r="C242" s="14" t="s">
        <v>48</v>
      </c>
      <c r="D242" s="14" t="s">
        <v>79</v>
      </c>
      <c r="E242" s="14">
        <v>3</v>
      </c>
      <c r="F242" s="14">
        <v>8</v>
      </c>
      <c r="G242" s="15">
        <v>277</v>
      </c>
    </row>
    <row r="243" spans="1:7" ht="15" customHeight="1" x14ac:dyDescent="0.25">
      <c r="A243" s="14" t="s">
        <v>537</v>
      </c>
      <c r="B243" s="14" t="s">
        <v>538</v>
      </c>
      <c r="C243" s="14" t="s">
        <v>58</v>
      </c>
      <c r="D243" s="14" t="s">
        <v>67</v>
      </c>
      <c r="E243" s="14">
        <v>3</v>
      </c>
      <c r="F243" s="14">
        <v>6</v>
      </c>
      <c r="G243" s="15">
        <v>274</v>
      </c>
    </row>
    <row r="244" spans="1:7" ht="15" customHeight="1" x14ac:dyDescent="0.25">
      <c r="A244" s="14" t="s">
        <v>539</v>
      </c>
      <c r="B244" s="14" t="s">
        <v>540</v>
      </c>
      <c r="C244" s="14" t="s">
        <v>75</v>
      </c>
      <c r="D244" s="14" t="s">
        <v>67</v>
      </c>
      <c r="E244" s="14">
        <v>2</v>
      </c>
      <c r="F244" s="14">
        <v>6</v>
      </c>
      <c r="G244" s="15">
        <v>255</v>
      </c>
    </row>
    <row r="245" spans="1:7" ht="15" customHeight="1" x14ac:dyDescent="0.25">
      <c r="A245" s="14" t="s">
        <v>541</v>
      </c>
      <c r="B245" s="14" t="s">
        <v>542</v>
      </c>
      <c r="C245" s="14" t="s">
        <v>70</v>
      </c>
      <c r="D245" s="14" t="s">
        <v>53</v>
      </c>
      <c r="E245" s="14">
        <v>5</v>
      </c>
      <c r="F245" s="14">
        <v>12</v>
      </c>
      <c r="G245" s="15">
        <v>482</v>
      </c>
    </row>
    <row r="246" spans="1:7" ht="15" customHeight="1" x14ac:dyDescent="0.25">
      <c r="A246" s="14" t="s">
        <v>543</v>
      </c>
      <c r="B246" s="14" t="s">
        <v>544</v>
      </c>
      <c r="C246" s="14" t="s">
        <v>78</v>
      </c>
      <c r="D246" s="14" t="s">
        <v>79</v>
      </c>
      <c r="E246" s="14">
        <v>3</v>
      </c>
      <c r="F246" s="14">
        <v>7</v>
      </c>
      <c r="G246" s="15">
        <v>332</v>
      </c>
    </row>
    <row r="247" spans="1:7" ht="15" customHeight="1" x14ac:dyDescent="0.25">
      <c r="A247" s="14" t="s">
        <v>545</v>
      </c>
      <c r="B247" s="14" t="s">
        <v>546</v>
      </c>
      <c r="C247" s="14" t="s">
        <v>75</v>
      </c>
      <c r="D247" s="14" t="s">
        <v>53</v>
      </c>
      <c r="E247" s="14">
        <v>5</v>
      </c>
      <c r="F247" s="14">
        <v>12</v>
      </c>
      <c r="G247" s="15">
        <v>465</v>
      </c>
    </row>
    <row r="248" spans="1:7" ht="15" customHeight="1" x14ac:dyDescent="0.25">
      <c r="A248" s="14" t="s">
        <v>547</v>
      </c>
      <c r="B248" s="14" t="s">
        <v>548</v>
      </c>
      <c r="C248" s="14" t="s">
        <v>84</v>
      </c>
      <c r="D248" s="14" t="s">
        <v>67</v>
      </c>
      <c r="E248" s="14">
        <v>4</v>
      </c>
      <c r="F248" s="14">
        <v>8</v>
      </c>
      <c r="G248" s="15">
        <v>399</v>
      </c>
    </row>
    <row r="249" spans="1:7" ht="15" customHeight="1" x14ac:dyDescent="0.25">
      <c r="A249" s="14" t="s">
        <v>549</v>
      </c>
      <c r="B249" s="14" t="s">
        <v>550</v>
      </c>
      <c r="C249" s="14" t="s">
        <v>84</v>
      </c>
      <c r="D249" s="14" t="s">
        <v>53</v>
      </c>
      <c r="E249" s="14">
        <v>1</v>
      </c>
      <c r="F249" s="14">
        <v>2</v>
      </c>
      <c r="G249" s="15">
        <v>145</v>
      </c>
    </row>
    <row r="250" spans="1:7" ht="15" customHeight="1" x14ac:dyDescent="0.25">
      <c r="A250" s="14" t="s">
        <v>551</v>
      </c>
      <c r="B250" s="14" t="s">
        <v>552</v>
      </c>
      <c r="C250" s="14" t="s">
        <v>58</v>
      </c>
      <c r="D250" s="14" t="s">
        <v>104</v>
      </c>
      <c r="E250" s="14">
        <v>3</v>
      </c>
      <c r="F250" s="14">
        <v>9</v>
      </c>
      <c r="G250" s="15">
        <v>331</v>
      </c>
    </row>
    <row r="251" spans="1:7" ht="15" customHeight="1" x14ac:dyDescent="0.25">
      <c r="A251" s="14" t="s">
        <v>553</v>
      </c>
      <c r="B251" s="14" t="s">
        <v>554</v>
      </c>
      <c r="C251" s="14" t="s">
        <v>48</v>
      </c>
      <c r="D251" s="14" t="s">
        <v>104</v>
      </c>
      <c r="E251" s="14">
        <v>2</v>
      </c>
      <c r="F251" s="14">
        <v>7</v>
      </c>
      <c r="G251" s="15">
        <v>195</v>
      </c>
    </row>
    <row r="252" spans="1:7" ht="15" customHeight="1" x14ac:dyDescent="0.25">
      <c r="A252" s="14" t="s">
        <v>555</v>
      </c>
      <c r="B252" s="14" t="s">
        <v>556</v>
      </c>
      <c r="C252" s="14" t="s">
        <v>52</v>
      </c>
      <c r="D252" s="14" t="s">
        <v>104</v>
      </c>
      <c r="E252" s="14">
        <v>4</v>
      </c>
      <c r="F252" s="14">
        <v>8</v>
      </c>
      <c r="G252" s="15">
        <v>389</v>
      </c>
    </row>
    <row r="253" spans="1:7" ht="15" customHeight="1" x14ac:dyDescent="0.25">
      <c r="A253" s="14" t="s">
        <v>557</v>
      </c>
      <c r="B253" s="14" t="s">
        <v>558</v>
      </c>
      <c r="C253" s="14" t="s">
        <v>48</v>
      </c>
      <c r="D253" s="14" t="s">
        <v>67</v>
      </c>
      <c r="E253" s="14">
        <v>3</v>
      </c>
      <c r="F253" s="14">
        <v>8</v>
      </c>
      <c r="G253" s="15">
        <v>286</v>
      </c>
    </row>
    <row r="254" spans="1:7" ht="15" customHeight="1" x14ac:dyDescent="0.25">
      <c r="A254" s="14" t="s">
        <v>559</v>
      </c>
      <c r="B254" s="14" t="s">
        <v>560</v>
      </c>
      <c r="C254" s="14" t="s">
        <v>61</v>
      </c>
      <c r="D254" s="14" t="s">
        <v>67</v>
      </c>
      <c r="E254" s="14">
        <v>3</v>
      </c>
      <c r="F254" s="14">
        <v>6</v>
      </c>
      <c r="G254" s="15">
        <v>326</v>
      </c>
    </row>
    <row r="255" spans="1:7" ht="15" customHeight="1" x14ac:dyDescent="0.25">
      <c r="A255" s="14" t="s">
        <v>561</v>
      </c>
      <c r="B255" s="14" t="s">
        <v>562</v>
      </c>
      <c r="C255" s="14" t="s">
        <v>75</v>
      </c>
      <c r="D255" s="14" t="s">
        <v>53</v>
      </c>
      <c r="E255" s="14">
        <v>5</v>
      </c>
      <c r="F255" s="14">
        <v>10</v>
      </c>
      <c r="G255" s="15">
        <v>439</v>
      </c>
    </row>
    <row r="256" spans="1:7" ht="15" customHeight="1" x14ac:dyDescent="0.25">
      <c r="A256" s="14" t="s">
        <v>563</v>
      </c>
      <c r="B256" s="14" t="s">
        <v>564</v>
      </c>
      <c r="C256" s="14" t="s">
        <v>75</v>
      </c>
      <c r="D256" s="14" t="s">
        <v>79</v>
      </c>
      <c r="E256" s="14">
        <v>1</v>
      </c>
      <c r="F256" s="14">
        <v>2</v>
      </c>
      <c r="G256" s="15">
        <v>146</v>
      </c>
    </row>
    <row r="257" spans="1:7" ht="15" customHeight="1" x14ac:dyDescent="0.25">
      <c r="A257" s="14" t="s">
        <v>565</v>
      </c>
      <c r="B257" s="14" t="s">
        <v>566</v>
      </c>
      <c r="C257" s="14" t="s">
        <v>48</v>
      </c>
      <c r="D257" s="14" t="s">
        <v>104</v>
      </c>
      <c r="E257" s="14">
        <v>3</v>
      </c>
      <c r="F257" s="14">
        <v>6</v>
      </c>
      <c r="G257" s="15">
        <v>307</v>
      </c>
    </row>
    <row r="258" spans="1:7" ht="15" customHeight="1" x14ac:dyDescent="0.25">
      <c r="A258" s="14" t="s">
        <v>567</v>
      </c>
      <c r="B258" s="14" t="s">
        <v>568</v>
      </c>
      <c r="C258" s="14" t="s">
        <v>48</v>
      </c>
      <c r="D258" s="14" t="s">
        <v>67</v>
      </c>
      <c r="E258" s="14">
        <v>2</v>
      </c>
      <c r="F258" s="14">
        <v>4</v>
      </c>
      <c r="G258" s="15">
        <v>201</v>
      </c>
    </row>
    <row r="259" spans="1:7" ht="15" customHeight="1" x14ac:dyDescent="0.25">
      <c r="A259" s="14" t="s">
        <v>569</v>
      </c>
      <c r="B259" s="14" t="s">
        <v>570</v>
      </c>
      <c r="C259" s="14" t="s">
        <v>75</v>
      </c>
      <c r="D259" s="14" t="s">
        <v>104</v>
      </c>
      <c r="E259" s="14">
        <v>1</v>
      </c>
      <c r="F259" s="14">
        <v>5</v>
      </c>
      <c r="G259" s="15">
        <v>147</v>
      </c>
    </row>
    <row r="260" spans="1:7" ht="15" customHeight="1" x14ac:dyDescent="0.25">
      <c r="A260" s="14" t="s">
        <v>571</v>
      </c>
      <c r="B260" s="14" t="s">
        <v>572</v>
      </c>
      <c r="C260" s="14" t="s">
        <v>70</v>
      </c>
      <c r="D260" s="14" t="s">
        <v>49</v>
      </c>
      <c r="E260" s="14">
        <v>4</v>
      </c>
      <c r="F260" s="14">
        <v>9</v>
      </c>
      <c r="G260" s="15">
        <v>356</v>
      </c>
    </row>
    <row r="261" spans="1:7" ht="15" customHeight="1" x14ac:dyDescent="0.25">
      <c r="A261" s="14" t="s">
        <v>573</v>
      </c>
      <c r="B261" s="14" t="s">
        <v>574</v>
      </c>
      <c r="C261" s="14" t="s">
        <v>61</v>
      </c>
      <c r="D261" s="14" t="s">
        <v>49</v>
      </c>
      <c r="E261" s="14">
        <v>3</v>
      </c>
      <c r="F261" s="14">
        <v>6</v>
      </c>
      <c r="G261" s="15">
        <v>317</v>
      </c>
    </row>
    <row r="262" spans="1:7" ht="15" customHeight="1" x14ac:dyDescent="0.25">
      <c r="A262" s="14" t="s">
        <v>575</v>
      </c>
      <c r="B262" s="14" t="s">
        <v>576</v>
      </c>
      <c r="C262" s="14" t="s">
        <v>52</v>
      </c>
      <c r="D262" s="14" t="s">
        <v>53</v>
      </c>
      <c r="E262" s="14">
        <v>5</v>
      </c>
      <c r="F262" s="14">
        <v>10</v>
      </c>
      <c r="G262" s="15">
        <v>487</v>
      </c>
    </row>
    <row r="263" spans="1:7" ht="15" customHeight="1" x14ac:dyDescent="0.25">
      <c r="A263" s="14" t="s">
        <v>577</v>
      </c>
      <c r="B263" s="14" t="s">
        <v>578</v>
      </c>
      <c r="C263" s="14" t="s">
        <v>70</v>
      </c>
      <c r="D263" s="14" t="s">
        <v>67</v>
      </c>
      <c r="E263" s="14">
        <v>3</v>
      </c>
      <c r="F263" s="14">
        <v>6</v>
      </c>
      <c r="G263" s="15">
        <v>303</v>
      </c>
    </row>
    <row r="264" spans="1:7" ht="15" customHeight="1" x14ac:dyDescent="0.25">
      <c r="A264" s="14" t="s">
        <v>579</v>
      </c>
      <c r="B264" s="14" t="s">
        <v>580</v>
      </c>
      <c r="C264" s="14" t="s">
        <v>84</v>
      </c>
      <c r="D264" s="14" t="s">
        <v>49</v>
      </c>
      <c r="E264" s="14">
        <v>2</v>
      </c>
      <c r="F264" s="14">
        <v>4</v>
      </c>
      <c r="G264" s="15">
        <v>241</v>
      </c>
    </row>
    <row r="265" spans="1:7" ht="15" customHeight="1" x14ac:dyDescent="0.25">
      <c r="A265" s="14" t="s">
        <v>581</v>
      </c>
      <c r="B265" s="14" t="s">
        <v>582</v>
      </c>
      <c r="C265" s="14" t="s">
        <v>48</v>
      </c>
      <c r="D265" s="14" t="s">
        <v>104</v>
      </c>
      <c r="E265" s="14">
        <v>6</v>
      </c>
      <c r="F265" s="14">
        <v>13</v>
      </c>
      <c r="G265" s="15">
        <v>559</v>
      </c>
    </row>
    <row r="266" spans="1:7" ht="15" customHeight="1" x14ac:dyDescent="0.25">
      <c r="A266" s="14" t="s">
        <v>583</v>
      </c>
      <c r="B266" s="14" t="s">
        <v>584</v>
      </c>
      <c r="C266" s="14" t="s">
        <v>52</v>
      </c>
      <c r="D266" s="14" t="s">
        <v>53</v>
      </c>
      <c r="E266" s="14">
        <v>2</v>
      </c>
      <c r="F266" s="14">
        <v>5</v>
      </c>
      <c r="G266" s="15">
        <v>243</v>
      </c>
    </row>
    <row r="267" spans="1:7" ht="15" customHeight="1" x14ac:dyDescent="0.25">
      <c r="A267" s="14" t="s">
        <v>585</v>
      </c>
      <c r="B267" s="14" t="s">
        <v>586</v>
      </c>
      <c r="C267" s="14" t="s">
        <v>78</v>
      </c>
      <c r="D267" s="14" t="s">
        <v>79</v>
      </c>
      <c r="E267" s="14">
        <v>1</v>
      </c>
      <c r="F267" s="14">
        <v>2</v>
      </c>
      <c r="G267" s="15">
        <v>198</v>
      </c>
    </row>
    <row r="268" spans="1:7" ht="15" customHeight="1" x14ac:dyDescent="0.25">
      <c r="A268" s="14" t="s">
        <v>587</v>
      </c>
      <c r="B268" s="14" t="s">
        <v>588</v>
      </c>
      <c r="C268" s="14" t="s">
        <v>70</v>
      </c>
      <c r="D268" s="14" t="s">
        <v>79</v>
      </c>
      <c r="E268" s="14">
        <v>4</v>
      </c>
      <c r="F268" s="14">
        <v>8</v>
      </c>
      <c r="G268" s="15">
        <v>365</v>
      </c>
    </row>
    <row r="269" spans="1:7" ht="15" customHeight="1" x14ac:dyDescent="0.25">
      <c r="A269" s="14" t="s">
        <v>589</v>
      </c>
      <c r="B269" s="14" t="s">
        <v>590</v>
      </c>
      <c r="C269" s="14" t="s">
        <v>75</v>
      </c>
      <c r="D269" s="14" t="s">
        <v>79</v>
      </c>
      <c r="E269" s="14">
        <v>2</v>
      </c>
      <c r="F269" s="14">
        <v>4</v>
      </c>
      <c r="G269" s="15">
        <v>202</v>
      </c>
    </row>
    <row r="270" spans="1:7" ht="15" customHeight="1" x14ac:dyDescent="0.25">
      <c r="A270" s="14" t="s">
        <v>591</v>
      </c>
      <c r="B270" s="14" t="s">
        <v>592</v>
      </c>
      <c r="C270" s="14" t="s">
        <v>70</v>
      </c>
      <c r="D270" s="14" t="s">
        <v>53</v>
      </c>
      <c r="E270" s="14">
        <v>2</v>
      </c>
      <c r="F270" s="14">
        <v>5</v>
      </c>
      <c r="G270" s="15">
        <v>224</v>
      </c>
    </row>
    <row r="271" spans="1:7" ht="15" customHeight="1" x14ac:dyDescent="0.25">
      <c r="A271" s="14" t="s">
        <v>593</v>
      </c>
      <c r="B271" s="14" t="s">
        <v>594</v>
      </c>
      <c r="C271" s="14" t="s">
        <v>64</v>
      </c>
      <c r="D271" s="14" t="s">
        <v>67</v>
      </c>
      <c r="E271" s="14">
        <v>5</v>
      </c>
      <c r="F271" s="14">
        <v>10</v>
      </c>
      <c r="G271" s="15">
        <v>461</v>
      </c>
    </row>
    <row r="272" spans="1:7" ht="15" customHeight="1" x14ac:dyDescent="0.25">
      <c r="A272" s="14" t="s">
        <v>595</v>
      </c>
      <c r="B272" s="14" t="s">
        <v>596</v>
      </c>
      <c r="C272" s="14" t="s">
        <v>70</v>
      </c>
      <c r="D272" s="14" t="s">
        <v>49</v>
      </c>
      <c r="E272" s="14">
        <v>2</v>
      </c>
      <c r="F272" s="14">
        <v>4</v>
      </c>
      <c r="G272" s="15">
        <v>222</v>
      </c>
    </row>
    <row r="273" spans="1:7" ht="15" customHeight="1" x14ac:dyDescent="0.25">
      <c r="A273" s="14" t="s">
        <v>597</v>
      </c>
      <c r="B273" s="14" t="s">
        <v>598</v>
      </c>
      <c r="C273" s="14" t="s">
        <v>61</v>
      </c>
      <c r="D273" s="14" t="s">
        <v>49</v>
      </c>
      <c r="E273" s="14">
        <v>5</v>
      </c>
      <c r="F273" s="14">
        <v>11</v>
      </c>
      <c r="G273" s="15">
        <v>482</v>
      </c>
    </row>
    <row r="274" spans="1:7" ht="15" customHeight="1" x14ac:dyDescent="0.25">
      <c r="A274" s="14" t="s">
        <v>599</v>
      </c>
      <c r="B274" s="14" t="s">
        <v>600</v>
      </c>
      <c r="C274" s="14" t="s">
        <v>64</v>
      </c>
      <c r="D274" s="14" t="s">
        <v>53</v>
      </c>
      <c r="E274" s="14">
        <v>3</v>
      </c>
      <c r="F274" s="14">
        <v>6</v>
      </c>
      <c r="G274" s="15">
        <v>316</v>
      </c>
    </row>
    <row r="275" spans="1:7" ht="15" customHeight="1" x14ac:dyDescent="0.25">
      <c r="A275" s="14" t="s">
        <v>601</v>
      </c>
      <c r="B275" s="14" t="s">
        <v>602</v>
      </c>
      <c r="C275" s="14" t="s">
        <v>70</v>
      </c>
      <c r="D275" s="14" t="s">
        <v>53</v>
      </c>
      <c r="E275" s="14">
        <v>2</v>
      </c>
      <c r="F275" s="14">
        <v>4</v>
      </c>
      <c r="G275" s="15">
        <v>247</v>
      </c>
    </row>
    <row r="276" spans="1:7" ht="15" customHeight="1" x14ac:dyDescent="0.25">
      <c r="A276" s="14" t="s">
        <v>603</v>
      </c>
      <c r="B276" s="14" t="s">
        <v>604</v>
      </c>
      <c r="C276" s="14" t="s">
        <v>52</v>
      </c>
      <c r="D276" s="14" t="s">
        <v>53</v>
      </c>
      <c r="E276" s="14">
        <v>1</v>
      </c>
      <c r="F276" s="14">
        <v>2</v>
      </c>
      <c r="G276" s="15">
        <v>143</v>
      </c>
    </row>
    <row r="277" spans="1:7" ht="15" customHeight="1" x14ac:dyDescent="0.25">
      <c r="A277" s="14" t="s">
        <v>605</v>
      </c>
      <c r="B277" s="14" t="s">
        <v>606</v>
      </c>
      <c r="C277" s="14" t="s">
        <v>52</v>
      </c>
      <c r="D277" s="14" t="s">
        <v>53</v>
      </c>
      <c r="E277" s="14">
        <v>2</v>
      </c>
      <c r="F277" s="14">
        <v>6</v>
      </c>
      <c r="G277" s="15">
        <v>222</v>
      </c>
    </row>
    <row r="278" spans="1:7" ht="15" customHeight="1" x14ac:dyDescent="0.25">
      <c r="A278" s="14" t="s">
        <v>607</v>
      </c>
      <c r="B278" s="14" t="s">
        <v>608</v>
      </c>
      <c r="C278" s="14" t="s">
        <v>48</v>
      </c>
      <c r="D278" s="14" t="s">
        <v>67</v>
      </c>
      <c r="E278" s="14">
        <v>6</v>
      </c>
      <c r="F278" s="14">
        <v>12</v>
      </c>
      <c r="G278" s="15">
        <v>551</v>
      </c>
    </row>
    <row r="279" spans="1:7" ht="15" customHeight="1" x14ac:dyDescent="0.25">
      <c r="A279" s="14" t="s">
        <v>609</v>
      </c>
      <c r="B279" s="14" t="s">
        <v>610</v>
      </c>
      <c r="C279" s="14" t="s">
        <v>61</v>
      </c>
      <c r="D279" s="14" t="s">
        <v>53</v>
      </c>
      <c r="E279" s="14">
        <v>3</v>
      </c>
      <c r="F279" s="14">
        <v>9</v>
      </c>
      <c r="G279" s="15">
        <v>329</v>
      </c>
    </row>
    <row r="280" spans="1:7" ht="15" customHeight="1" x14ac:dyDescent="0.25">
      <c r="A280" s="14" t="s">
        <v>611</v>
      </c>
      <c r="B280" s="14" t="s">
        <v>612</v>
      </c>
      <c r="C280" s="14" t="s">
        <v>48</v>
      </c>
      <c r="D280" s="14" t="s">
        <v>49</v>
      </c>
      <c r="E280" s="14">
        <v>2</v>
      </c>
      <c r="F280" s="14">
        <v>5</v>
      </c>
      <c r="G280" s="15">
        <v>248</v>
      </c>
    </row>
    <row r="281" spans="1:7" ht="15" customHeight="1" x14ac:dyDescent="0.25">
      <c r="A281" s="14" t="s">
        <v>613</v>
      </c>
      <c r="B281" s="14" t="s">
        <v>614</v>
      </c>
      <c r="C281" s="14" t="s">
        <v>78</v>
      </c>
      <c r="D281" s="14" t="s">
        <v>67</v>
      </c>
      <c r="E281" s="14">
        <v>2</v>
      </c>
      <c r="F281" s="14">
        <v>4</v>
      </c>
      <c r="G281" s="15">
        <v>213</v>
      </c>
    </row>
    <row r="282" spans="1:7" ht="15" customHeight="1" x14ac:dyDescent="0.25">
      <c r="A282" s="14" t="s">
        <v>615</v>
      </c>
      <c r="B282" s="14" t="s">
        <v>616</v>
      </c>
      <c r="C282" s="14" t="s">
        <v>64</v>
      </c>
      <c r="D282" s="14" t="s">
        <v>53</v>
      </c>
      <c r="E282" s="14">
        <v>5</v>
      </c>
      <c r="F282" s="14">
        <v>12</v>
      </c>
      <c r="G282" s="15">
        <v>444</v>
      </c>
    </row>
    <row r="283" spans="1:7" ht="15" customHeight="1" x14ac:dyDescent="0.25">
      <c r="A283" s="14" t="s">
        <v>617</v>
      </c>
      <c r="B283" s="14" t="s">
        <v>618</v>
      </c>
      <c r="C283" s="14" t="s">
        <v>84</v>
      </c>
      <c r="D283" s="14" t="s">
        <v>67</v>
      </c>
      <c r="E283" s="14">
        <v>2</v>
      </c>
      <c r="F283" s="14">
        <v>6</v>
      </c>
      <c r="G283" s="15">
        <v>239</v>
      </c>
    </row>
    <row r="284" spans="1:7" ht="15" customHeight="1" x14ac:dyDescent="0.25">
      <c r="A284" s="14" t="s">
        <v>619</v>
      </c>
      <c r="B284" s="14" t="s">
        <v>620</v>
      </c>
      <c r="C284" s="14" t="s">
        <v>64</v>
      </c>
      <c r="D284" s="14" t="s">
        <v>49</v>
      </c>
      <c r="E284" s="14">
        <v>4</v>
      </c>
      <c r="F284" s="14">
        <v>10</v>
      </c>
      <c r="G284" s="15">
        <v>359</v>
      </c>
    </row>
    <row r="285" spans="1:7" ht="15" customHeight="1" x14ac:dyDescent="0.25">
      <c r="A285" s="14" t="s">
        <v>621</v>
      </c>
      <c r="B285" s="14" t="s">
        <v>622</v>
      </c>
      <c r="C285" s="14" t="s">
        <v>58</v>
      </c>
      <c r="D285" s="14" t="s">
        <v>53</v>
      </c>
      <c r="E285" s="14">
        <v>2</v>
      </c>
      <c r="F285" s="14">
        <v>4</v>
      </c>
      <c r="G285" s="15">
        <v>197</v>
      </c>
    </row>
    <row r="286" spans="1:7" ht="15" customHeight="1" x14ac:dyDescent="0.25">
      <c r="A286" s="14" t="s">
        <v>623</v>
      </c>
      <c r="B286" s="14" t="s">
        <v>624</v>
      </c>
      <c r="C286" s="14" t="s">
        <v>75</v>
      </c>
      <c r="D286" s="14" t="s">
        <v>67</v>
      </c>
      <c r="E286" s="14">
        <v>6</v>
      </c>
      <c r="F286" s="14">
        <v>14</v>
      </c>
      <c r="G286" s="15">
        <v>537</v>
      </c>
    </row>
    <row r="287" spans="1:7" ht="15" customHeight="1" x14ac:dyDescent="0.25">
      <c r="A287" s="14" t="s">
        <v>625</v>
      </c>
      <c r="B287" s="14" t="s">
        <v>626</v>
      </c>
      <c r="C287" s="14" t="s">
        <v>84</v>
      </c>
      <c r="D287" s="14" t="s">
        <v>67</v>
      </c>
      <c r="E287" s="14">
        <v>3</v>
      </c>
      <c r="F287" s="14">
        <v>8</v>
      </c>
      <c r="G287" s="15">
        <v>319</v>
      </c>
    </row>
    <row r="288" spans="1:7" ht="15" customHeight="1" x14ac:dyDescent="0.25">
      <c r="A288" s="14" t="s">
        <v>627</v>
      </c>
      <c r="B288" s="14" t="s">
        <v>628</v>
      </c>
      <c r="C288" s="14" t="s">
        <v>58</v>
      </c>
      <c r="D288" s="14" t="s">
        <v>53</v>
      </c>
      <c r="E288" s="14">
        <v>1</v>
      </c>
      <c r="F288" s="14">
        <v>2</v>
      </c>
      <c r="G288" s="15">
        <v>164</v>
      </c>
    </row>
    <row r="289" spans="1:7" ht="15" customHeight="1" x14ac:dyDescent="0.25">
      <c r="A289" s="14" t="s">
        <v>629</v>
      </c>
      <c r="B289" s="14" t="s">
        <v>630</v>
      </c>
      <c r="C289" s="14" t="s">
        <v>84</v>
      </c>
      <c r="D289" s="14" t="s">
        <v>67</v>
      </c>
      <c r="E289" s="14">
        <v>5</v>
      </c>
      <c r="F289" s="14">
        <v>11</v>
      </c>
      <c r="G289" s="15">
        <v>484</v>
      </c>
    </row>
    <row r="290" spans="1:7" ht="15" customHeight="1" x14ac:dyDescent="0.25">
      <c r="A290" s="14" t="s">
        <v>631</v>
      </c>
      <c r="B290" s="14" t="s">
        <v>632</v>
      </c>
      <c r="C290" s="14" t="s">
        <v>84</v>
      </c>
      <c r="D290" s="14" t="s">
        <v>53</v>
      </c>
      <c r="E290" s="14">
        <v>2</v>
      </c>
      <c r="F290" s="14">
        <v>5</v>
      </c>
      <c r="G290" s="15">
        <v>241</v>
      </c>
    </row>
    <row r="291" spans="1:7" ht="15" customHeight="1" x14ac:dyDescent="0.25">
      <c r="A291" s="14" t="s">
        <v>633</v>
      </c>
      <c r="B291" s="14" t="s">
        <v>634</v>
      </c>
      <c r="C291" s="14" t="s">
        <v>75</v>
      </c>
      <c r="D291" s="14" t="s">
        <v>67</v>
      </c>
      <c r="E291" s="14">
        <v>4</v>
      </c>
      <c r="F291" s="14">
        <v>8</v>
      </c>
      <c r="G291" s="15">
        <v>388</v>
      </c>
    </row>
    <row r="292" spans="1:7" ht="15" customHeight="1" x14ac:dyDescent="0.25">
      <c r="A292" s="14" t="s">
        <v>635</v>
      </c>
      <c r="B292" s="14" t="s">
        <v>636</v>
      </c>
      <c r="C292" s="14" t="s">
        <v>64</v>
      </c>
      <c r="D292" s="14" t="s">
        <v>49</v>
      </c>
      <c r="E292" s="14">
        <v>3</v>
      </c>
      <c r="F292" s="14">
        <v>8</v>
      </c>
      <c r="G292" s="15">
        <v>322</v>
      </c>
    </row>
    <row r="293" spans="1:7" ht="15" customHeight="1" x14ac:dyDescent="0.25">
      <c r="A293" s="14" t="s">
        <v>637</v>
      </c>
      <c r="B293" s="14" t="s">
        <v>638</v>
      </c>
      <c r="C293" s="14" t="s">
        <v>64</v>
      </c>
      <c r="D293" s="14" t="s">
        <v>104</v>
      </c>
      <c r="E293" s="14">
        <v>1</v>
      </c>
      <c r="F293" s="14">
        <v>3</v>
      </c>
      <c r="G293" s="15">
        <v>163</v>
      </c>
    </row>
    <row r="294" spans="1:7" ht="15" customHeight="1" x14ac:dyDescent="0.25">
      <c r="A294" s="14" t="s">
        <v>639</v>
      </c>
      <c r="B294" s="14" t="s">
        <v>640</v>
      </c>
      <c r="C294" s="14" t="s">
        <v>52</v>
      </c>
      <c r="D294" s="14" t="s">
        <v>49</v>
      </c>
      <c r="E294" s="14">
        <v>2</v>
      </c>
      <c r="F294" s="14">
        <v>6</v>
      </c>
      <c r="G294" s="15">
        <v>214</v>
      </c>
    </row>
    <row r="295" spans="1:7" ht="15" customHeight="1" x14ac:dyDescent="0.25">
      <c r="A295" s="14" t="s">
        <v>641</v>
      </c>
      <c r="B295" s="14" t="s">
        <v>642</v>
      </c>
      <c r="C295" s="14" t="s">
        <v>70</v>
      </c>
      <c r="D295" s="14" t="s">
        <v>67</v>
      </c>
      <c r="E295" s="14">
        <v>2</v>
      </c>
      <c r="F295" s="14">
        <v>5</v>
      </c>
      <c r="G295" s="15">
        <v>197</v>
      </c>
    </row>
    <row r="296" spans="1:7" ht="15" customHeight="1" x14ac:dyDescent="0.25">
      <c r="A296" s="14" t="s">
        <v>643</v>
      </c>
      <c r="B296" s="14" t="s">
        <v>644</v>
      </c>
      <c r="C296" s="14" t="s">
        <v>103</v>
      </c>
      <c r="D296" s="14" t="s">
        <v>49</v>
      </c>
      <c r="E296" s="14">
        <v>2</v>
      </c>
      <c r="F296" s="14">
        <v>5</v>
      </c>
      <c r="G296" s="15">
        <v>232</v>
      </c>
    </row>
    <row r="297" spans="1:7" ht="15" customHeight="1" x14ac:dyDescent="0.25">
      <c r="A297" s="14" t="s">
        <v>645</v>
      </c>
      <c r="B297" s="14" t="s">
        <v>646</v>
      </c>
      <c r="C297" s="14" t="s">
        <v>84</v>
      </c>
      <c r="D297" s="14" t="s">
        <v>67</v>
      </c>
      <c r="E297" s="14">
        <v>1</v>
      </c>
      <c r="F297" s="14">
        <v>2</v>
      </c>
      <c r="G297" s="15">
        <v>183</v>
      </c>
    </row>
    <row r="298" spans="1:7" ht="15" customHeight="1" x14ac:dyDescent="0.25">
      <c r="A298" s="14" t="s">
        <v>647</v>
      </c>
      <c r="B298" s="14" t="s">
        <v>648</v>
      </c>
      <c r="C298" s="14" t="s">
        <v>103</v>
      </c>
      <c r="D298" s="14" t="s">
        <v>67</v>
      </c>
      <c r="E298" s="14">
        <v>1</v>
      </c>
      <c r="F298" s="14">
        <v>2</v>
      </c>
      <c r="G298" s="15">
        <v>193</v>
      </c>
    </row>
    <row r="299" spans="1:7" ht="15" customHeight="1" x14ac:dyDescent="0.25">
      <c r="A299" s="14" t="s">
        <v>649</v>
      </c>
      <c r="B299" s="14" t="s">
        <v>650</v>
      </c>
      <c r="C299" s="14" t="s">
        <v>103</v>
      </c>
      <c r="D299" s="14" t="s">
        <v>104</v>
      </c>
      <c r="E299" s="14">
        <v>5</v>
      </c>
      <c r="F299" s="14">
        <v>12</v>
      </c>
      <c r="G299" s="15">
        <v>482</v>
      </c>
    </row>
    <row r="300" spans="1:7" ht="15" customHeight="1" x14ac:dyDescent="0.25">
      <c r="A300" s="14" t="s">
        <v>651</v>
      </c>
      <c r="B300" s="14" t="s">
        <v>652</v>
      </c>
      <c r="C300" s="14" t="s">
        <v>78</v>
      </c>
      <c r="D300" s="14" t="s">
        <v>53</v>
      </c>
      <c r="E300" s="14">
        <v>1</v>
      </c>
      <c r="F300" s="14">
        <v>5</v>
      </c>
      <c r="G300" s="15">
        <v>148</v>
      </c>
    </row>
    <row r="301" spans="1:7" ht="15" customHeight="1" x14ac:dyDescent="0.25">
      <c r="A301" s="14" t="s">
        <v>653</v>
      </c>
      <c r="B301" s="14" t="s">
        <v>654</v>
      </c>
      <c r="C301" s="14" t="s">
        <v>48</v>
      </c>
      <c r="D301" s="14" t="s">
        <v>53</v>
      </c>
      <c r="E301" s="14">
        <v>3</v>
      </c>
      <c r="F301" s="14">
        <v>6</v>
      </c>
      <c r="G301" s="15">
        <v>301</v>
      </c>
    </row>
    <row r="302" spans="1:7" ht="15" customHeight="1" x14ac:dyDescent="0.25">
      <c r="A302" s="14" t="s">
        <v>655</v>
      </c>
      <c r="B302" s="14" t="s">
        <v>656</v>
      </c>
      <c r="C302" s="14" t="s">
        <v>48</v>
      </c>
      <c r="D302" s="14" t="s">
        <v>79</v>
      </c>
      <c r="E302" s="14">
        <v>2</v>
      </c>
      <c r="F302" s="14">
        <v>4</v>
      </c>
      <c r="G302" s="15">
        <v>222</v>
      </c>
    </row>
    <row r="303" spans="1:7" ht="15" customHeight="1" x14ac:dyDescent="0.25">
      <c r="A303" s="14" t="s">
        <v>657</v>
      </c>
      <c r="B303" s="14" t="s">
        <v>658</v>
      </c>
      <c r="C303" s="14" t="s">
        <v>70</v>
      </c>
      <c r="D303" s="14" t="s">
        <v>67</v>
      </c>
      <c r="E303" s="14">
        <v>2</v>
      </c>
      <c r="F303" s="14">
        <v>4</v>
      </c>
      <c r="G303" s="15">
        <v>249</v>
      </c>
    </row>
    <row r="304" spans="1:7" ht="15" customHeight="1" x14ac:dyDescent="0.25">
      <c r="A304" s="14" t="s">
        <v>659</v>
      </c>
      <c r="B304" s="14" t="s">
        <v>660</v>
      </c>
      <c r="C304" s="14" t="s">
        <v>52</v>
      </c>
      <c r="D304" s="14" t="s">
        <v>53</v>
      </c>
      <c r="E304" s="14">
        <v>4</v>
      </c>
      <c r="F304" s="14">
        <v>9</v>
      </c>
      <c r="G304" s="15">
        <v>372</v>
      </c>
    </row>
  </sheetData>
  <mergeCells count="2">
    <mergeCell ref="A1:G1"/>
    <mergeCell ref="A2:G2"/>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04"/>
  <sheetViews>
    <sheetView zoomScaleNormal="100" workbookViewId="0">
      <pane ySplit="4" topLeftCell="A5" activePane="bottomLeft" state="frozen"/>
      <selection pane="bottomLeft" sqref="A1:J1"/>
    </sheetView>
  </sheetViews>
  <sheetFormatPr defaultColWidth="8.7109375" defaultRowHeight="15" x14ac:dyDescent="0.25"/>
  <cols>
    <col min="1" max="1" width="11" customWidth="1"/>
    <col min="2" max="2" width="8" customWidth="1"/>
    <col min="3" max="3" width="13" customWidth="1"/>
    <col min="4" max="4" width="14" customWidth="1"/>
    <col min="5" max="5" width="17" customWidth="1"/>
    <col min="6" max="7" width="14" customWidth="1"/>
    <col min="8" max="8" width="10" customWidth="1"/>
    <col min="9" max="9" width="16" customWidth="1"/>
    <col min="10" max="10" width="14" customWidth="1"/>
  </cols>
  <sheetData>
    <row r="1" spans="1:11" ht="17.25" customHeight="1" x14ac:dyDescent="0.25">
      <c r="A1" s="56" t="s">
        <v>661</v>
      </c>
      <c r="B1" s="56"/>
      <c r="C1" s="56"/>
      <c r="D1" s="56"/>
      <c r="E1" s="56"/>
      <c r="F1" s="56"/>
      <c r="G1" s="56"/>
      <c r="H1" s="56"/>
      <c r="I1" s="56"/>
      <c r="J1" s="56"/>
    </row>
    <row r="2" spans="1:11" ht="15" customHeight="1" x14ac:dyDescent="0.25">
      <c r="A2" s="57" t="s">
        <v>662</v>
      </c>
      <c r="B2" s="57"/>
      <c r="C2" s="57"/>
      <c r="D2" s="57"/>
      <c r="E2" s="57"/>
      <c r="F2" s="57"/>
      <c r="G2" s="57"/>
      <c r="H2" s="57"/>
      <c r="I2" s="57"/>
      <c r="J2" s="57"/>
    </row>
    <row r="4" spans="1:11" ht="41.25" customHeight="1" x14ac:dyDescent="0.25">
      <c r="A4" s="13" t="s">
        <v>40</v>
      </c>
      <c r="B4" s="13" t="s">
        <v>17</v>
      </c>
      <c r="C4" s="13" t="s">
        <v>663</v>
      </c>
      <c r="D4" s="13" t="s">
        <v>664</v>
      </c>
      <c r="E4" s="13" t="s">
        <v>665</v>
      </c>
      <c r="F4" s="13" t="s">
        <v>666</v>
      </c>
      <c r="G4" s="13" t="s">
        <v>667</v>
      </c>
      <c r="H4" s="13" t="s">
        <v>668</v>
      </c>
      <c r="I4" s="13" t="s">
        <v>669</v>
      </c>
      <c r="J4" s="13" t="s">
        <v>670</v>
      </c>
      <c r="K4" s="21" t="s">
        <v>693</v>
      </c>
    </row>
    <row r="5" spans="1:11" ht="15" customHeight="1" x14ac:dyDescent="0.25">
      <c r="A5" s="14" t="s">
        <v>46</v>
      </c>
      <c r="B5" s="14" t="s">
        <v>24</v>
      </c>
      <c r="C5" s="14">
        <v>6</v>
      </c>
      <c r="D5" s="16">
        <v>99.38</v>
      </c>
      <c r="E5" s="17">
        <f>C5*D5</f>
        <v>596.28</v>
      </c>
      <c r="F5" s="18">
        <v>0.03</v>
      </c>
      <c r="G5" s="17">
        <f>E5*F5</f>
        <v>17.888399999999997</v>
      </c>
      <c r="H5" s="14">
        <v>2</v>
      </c>
      <c r="I5" s="15">
        <v>190</v>
      </c>
      <c r="J5" s="17">
        <f>E5+I5-G5</f>
        <v>768.39159999999993</v>
      </c>
      <c r="K5" s="23" t="str">
        <f>A5&amp;"|"&amp;B5</f>
        <v>P0001|Apr</v>
      </c>
    </row>
    <row r="6" spans="1:11" ht="15" customHeight="1" x14ac:dyDescent="0.25">
      <c r="A6" s="14" t="s">
        <v>46</v>
      </c>
      <c r="B6" s="14" t="s">
        <v>26</v>
      </c>
      <c r="C6" s="14">
        <v>7</v>
      </c>
      <c r="D6" s="16">
        <v>107.63</v>
      </c>
      <c r="E6" s="17">
        <f>C6*D6</f>
        <v>753.41</v>
      </c>
      <c r="F6" s="18">
        <v>0.03</v>
      </c>
      <c r="G6" s="17">
        <f>E6*F6</f>
        <v>22.6023</v>
      </c>
      <c r="H6" s="14">
        <v>2</v>
      </c>
      <c r="I6" s="15">
        <v>190</v>
      </c>
      <c r="J6" s="17">
        <f>E6+I6-G6</f>
        <v>920.80769999999995</v>
      </c>
      <c r="K6" s="23" t="str">
        <f>A6&amp;"|"&amp;B6</f>
        <v>P0001|May</v>
      </c>
    </row>
    <row r="7" spans="1:11" ht="15" customHeight="1" x14ac:dyDescent="0.25">
      <c r="A7" s="14" t="s">
        <v>46</v>
      </c>
      <c r="B7" s="14" t="s">
        <v>28</v>
      </c>
      <c r="C7" s="14">
        <v>8</v>
      </c>
      <c r="D7" s="16">
        <v>105.32</v>
      </c>
      <c r="E7" s="17">
        <f>C7*D7</f>
        <v>842.56</v>
      </c>
      <c r="F7" s="18">
        <v>0.03</v>
      </c>
      <c r="G7" s="17">
        <f>E7*F7</f>
        <v>25.276799999999998</v>
      </c>
      <c r="H7" s="14">
        <v>2</v>
      </c>
      <c r="I7" s="15">
        <v>190</v>
      </c>
      <c r="J7" s="17">
        <f>E7+I7-G7</f>
        <v>1007.2832</v>
      </c>
      <c r="K7" s="23" t="str">
        <f>A7&amp;"|"&amp;B7</f>
        <v>P0001|Jun</v>
      </c>
    </row>
    <row r="8" spans="1:11" ht="15" customHeight="1" x14ac:dyDescent="0.25">
      <c r="A8" s="14" t="s">
        <v>46</v>
      </c>
      <c r="B8" s="14" t="s">
        <v>29</v>
      </c>
      <c r="C8" s="14">
        <v>11</v>
      </c>
      <c r="D8" s="16">
        <v>114.19</v>
      </c>
      <c r="E8" s="17">
        <f>C8*D8</f>
        <v>1256.0899999999999</v>
      </c>
      <c r="F8" s="18">
        <v>0.03</v>
      </c>
      <c r="G8" s="17">
        <f>E8*F8</f>
        <v>37.682699999999997</v>
      </c>
      <c r="H8" s="14">
        <v>3</v>
      </c>
      <c r="I8" s="15">
        <v>285</v>
      </c>
      <c r="J8" s="17">
        <f>E8+I8-G8</f>
        <v>1503.4072999999999</v>
      </c>
      <c r="K8" s="23" t="str">
        <f>A8&amp;"|"&amp;B8</f>
        <v>P0001|Jul</v>
      </c>
    </row>
    <row r="9" spans="1:11" ht="15" customHeight="1" x14ac:dyDescent="0.25">
      <c r="A9" s="14" t="s">
        <v>46</v>
      </c>
      <c r="B9" s="14" t="s">
        <v>30</v>
      </c>
      <c r="C9" s="14">
        <v>11</v>
      </c>
      <c r="D9" s="16">
        <v>116.02</v>
      </c>
      <c r="E9" s="17">
        <f>C9*D9</f>
        <v>1276.22</v>
      </c>
      <c r="F9" s="18">
        <v>0.03</v>
      </c>
      <c r="G9" s="17">
        <f>E9*F9</f>
        <v>38.2866</v>
      </c>
      <c r="H9" s="14">
        <v>3</v>
      </c>
      <c r="I9" s="15">
        <v>285</v>
      </c>
      <c r="J9" s="17">
        <f>E9+I9-G9</f>
        <v>1522.9334000000001</v>
      </c>
      <c r="K9" s="23" t="str">
        <f>A9&amp;"|"&amp;B9</f>
        <v>P0001|Aug</v>
      </c>
    </row>
    <row r="10" spans="1:11" ht="15" customHeight="1" x14ac:dyDescent="0.25">
      <c r="A10" s="14" t="s">
        <v>46</v>
      </c>
      <c r="B10" s="14" t="s">
        <v>31</v>
      </c>
      <c r="C10" s="14">
        <v>7</v>
      </c>
      <c r="D10" s="16">
        <v>100.29</v>
      </c>
      <c r="E10" s="17">
        <f>C10*D10</f>
        <v>702.03000000000009</v>
      </c>
      <c r="F10" s="18">
        <v>0.03</v>
      </c>
      <c r="G10" s="17">
        <f>E10*F10</f>
        <v>21.0609</v>
      </c>
      <c r="H10" s="14">
        <v>2</v>
      </c>
      <c r="I10" s="15">
        <v>190</v>
      </c>
      <c r="J10" s="17">
        <f>E10+I10-G10</f>
        <v>870.96910000000014</v>
      </c>
      <c r="K10" s="23" t="str">
        <f>A10&amp;"|"&amp;B10</f>
        <v>P0001|Sep</v>
      </c>
    </row>
    <row r="11" spans="1:11" ht="15" customHeight="1" x14ac:dyDescent="0.25">
      <c r="A11" s="14" t="s">
        <v>46</v>
      </c>
      <c r="B11" s="14" t="s">
        <v>32</v>
      </c>
      <c r="C11" s="14">
        <v>7</v>
      </c>
      <c r="D11" s="16">
        <v>90.66</v>
      </c>
      <c r="E11" s="17">
        <f>C11*D11</f>
        <v>634.62</v>
      </c>
      <c r="F11" s="18">
        <v>0.03</v>
      </c>
      <c r="G11" s="17">
        <f>E11*F11</f>
        <v>19.038599999999999</v>
      </c>
      <c r="H11" s="14">
        <v>2</v>
      </c>
      <c r="I11" s="15">
        <v>190</v>
      </c>
      <c r="J11" s="17">
        <f>E11+I11-G11</f>
        <v>805.58140000000003</v>
      </c>
      <c r="K11" s="23" t="str">
        <f>A11&amp;"|"&amp;B11</f>
        <v>P0001|Oct</v>
      </c>
    </row>
    <row r="12" spans="1:11" ht="15" customHeight="1" x14ac:dyDescent="0.25">
      <c r="A12" s="14" t="s">
        <v>46</v>
      </c>
      <c r="B12" s="14" t="s">
        <v>33</v>
      </c>
      <c r="C12" s="14">
        <v>6</v>
      </c>
      <c r="D12" s="16">
        <v>108.14</v>
      </c>
      <c r="E12" s="17">
        <f>C12*D12</f>
        <v>648.84</v>
      </c>
      <c r="F12" s="18">
        <v>0.03</v>
      </c>
      <c r="G12" s="17">
        <f>E12*F12</f>
        <v>19.465199999999999</v>
      </c>
      <c r="H12" s="14">
        <v>2</v>
      </c>
      <c r="I12" s="15">
        <v>190</v>
      </c>
      <c r="J12" s="17">
        <f>E12+I12-G12</f>
        <v>819.37480000000005</v>
      </c>
      <c r="K12" s="23" t="str">
        <f>A12&amp;"|"&amp;B12</f>
        <v>P0001|Nov</v>
      </c>
    </row>
    <row r="13" spans="1:11" ht="15" customHeight="1" x14ac:dyDescent="0.25">
      <c r="A13" s="14" t="s">
        <v>46</v>
      </c>
      <c r="B13" s="14" t="s">
        <v>34</v>
      </c>
      <c r="C13" s="14">
        <v>15</v>
      </c>
      <c r="D13" s="16">
        <v>186.44</v>
      </c>
      <c r="E13" s="17">
        <f>C13*D13</f>
        <v>2796.6</v>
      </c>
      <c r="F13" s="18">
        <v>0.03</v>
      </c>
      <c r="G13" s="17">
        <f>E13*F13</f>
        <v>83.897999999999996</v>
      </c>
      <c r="H13" s="14">
        <v>6</v>
      </c>
      <c r="I13" s="15">
        <v>570</v>
      </c>
      <c r="J13" s="17">
        <f>E13+I13-G13</f>
        <v>3282.7019999999998</v>
      </c>
      <c r="K13" s="23" t="str">
        <f>A13&amp;"|"&amp;B13</f>
        <v>P0001|Dec</v>
      </c>
    </row>
    <row r="14" spans="1:11" ht="15" customHeight="1" x14ac:dyDescent="0.25">
      <c r="A14" s="14" t="s">
        <v>46</v>
      </c>
      <c r="B14" s="14" t="s">
        <v>35</v>
      </c>
      <c r="C14" s="14">
        <v>14</v>
      </c>
      <c r="D14" s="16">
        <v>167.2</v>
      </c>
      <c r="E14" s="17">
        <f>C14*D14</f>
        <v>2340.7999999999997</v>
      </c>
      <c r="F14" s="18">
        <v>0.03</v>
      </c>
      <c r="G14" s="17">
        <f>E14*F14</f>
        <v>70.22399999999999</v>
      </c>
      <c r="H14" s="14">
        <v>5</v>
      </c>
      <c r="I14" s="15">
        <v>475</v>
      </c>
      <c r="J14" s="17">
        <f>E14+I14-G14</f>
        <v>2745.5759999999996</v>
      </c>
      <c r="K14" s="23" t="str">
        <f>A14&amp;"|"&amp;B14</f>
        <v>P0001|Jan</v>
      </c>
    </row>
    <row r="15" spans="1:11" ht="15" customHeight="1" x14ac:dyDescent="0.25">
      <c r="A15" s="14" t="s">
        <v>46</v>
      </c>
      <c r="B15" s="14" t="s">
        <v>36</v>
      </c>
      <c r="C15" s="14">
        <v>12</v>
      </c>
      <c r="D15" s="16">
        <v>155.66</v>
      </c>
      <c r="E15" s="17">
        <f>C15*D15</f>
        <v>1867.92</v>
      </c>
      <c r="F15" s="18">
        <v>0.03</v>
      </c>
      <c r="G15" s="17">
        <f>E15*F15</f>
        <v>56.037599999999998</v>
      </c>
      <c r="H15" s="14">
        <v>5</v>
      </c>
      <c r="I15" s="15">
        <v>475</v>
      </c>
      <c r="J15" s="17">
        <f>E15+I15-G15</f>
        <v>2286.8824</v>
      </c>
      <c r="K15" s="23" t="str">
        <f>A15&amp;"|"&amp;B15</f>
        <v>P0001|Feb</v>
      </c>
    </row>
    <row r="16" spans="1:11" ht="15" customHeight="1" x14ac:dyDescent="0.25">
      <c r="A16" s="14" t="s">
        <v>46</v>
      </c>
      <c r="B16" s="14" t="s">
        <v>37</v>
      </c>
      <c r="C16" s="14">
        <v>12</v>
      </c>
      <c r="D16" s="16">
        <v>132.25</v>
      </c>
      <c r="E16" s="17">
        <f>C16*D16</f>
        <v>1587</v>
      </c>
      <c r="F16" s="18">
        <v>0.03</v>
      </c>
      <c r="G16" s="17">
        <f>E16*F16</f>
        <v>47.61</v>
      </c>
      <c r="H16" s="14">
        <v>4</v>
      </c>
      <c r="I16" s="15">
        <v>380</v>
      </c>
      <c r="J16" s="17">
        <f>E16+I16-G16</f>
        <v>1919.39</v>
      </c>
      <c r="K16" s="23" t="str">
        <f>A16&amp;"|"&amp;B16</f>
        <v>P0001|Mar</v>
      </c>
    </row>
    <row r="17" spans="1:11" ht="15" customHeight="1" x14ac:dyDescent="0.25">
      <c r="A17" s="14" t="s">
        <v>50</v>
      </c>
      <c r="B17" s="14" t="s">
        <v>24</v>
      </c>
      <c r="C17" s="14">
        <v>5</v>
      </c>
      <c r="D17" s="16">
        <v>182.41</v>
      </c>
      <c r="E17" s="17">
        <f>C17*D17</f>
        <v>912.05</v>
      </c>
      <c r="F17" s="18">
        <v>0.03</v>
      </c>
      <c r="G17" s="17">
        <f>E17*F17</f>
        <v>27.361499999999996</v>
      </c>
      <c r="H17" s="14">
        <v>2</v>
      </c>
      <c r="I17" s="15">
        <v>370</v>
      </c>
      <c r="J17" s="17">
        <f>E17+I17-G17</f>
        <v>1254.6885</v>
      </c>
      <c r="K17" s="23" t="str">
        <f>A17&amp;"|"&amp;B17</f>
        <v>P0002|Apr</v>
      </c>
    </row>
    <row r="18" spans="1:11" ht="15" customHeight="1" x14ac:dyDescent="0.25">
      <c r="A18" s="14" t="s">
        <v>50</v>
      </c>
      <c r="B18" s="14" t="s">
        <v>26</v>
      </c>
      <c r="C18" s="14">
        <v>6</v>
      </c>
      <c r="D18" s="16">
        <v>212.98</v>
      </c>
      <c r="E18" s="17">
        <f>C18*D18</f>
        <v>1277.8799999999999</v>
      </c>
      <c r="F18" s="18">
        <v>0.03</v>
      </c>
      <c r="G18" s="17">
        <f>E18*F18</f>
        <v>38.336399999999998</v>
      </c>
      <c r="H18" s="14">
        <v>2</v>
      </c>
      <c r="I18" s="15">
        <v>370</v>
      </c>
      <c r="J18" s="17">
        <f>E18+I18-G18</f>
        <v>1609.5436</v>
      </c>
      <c r="K18" s="23" t="str">
        <f>A18&amp;"|"&amp;B18</f>
        <v>P0002|May</v>
      </c>
    </row>
    <row r="19" spans="1:11" ht="15" customHeight="1" x14ac:dyDescent="0.25">
      <c r="A19" s="14" t="s">
        <v>50</v>
      </c>
      <c r="B19" s="14" t="s">
        <v>28</v>
      </c>
      <c r="C19" s="14">
        <v>6</v>
      </c>
      <c r="D19" s="16">
        <v>201.53</v>
      </c>
      <c r="E19" s="17">
        <f>C19*D19</f>
        <v>1209.18</v>
      </c>
      <c r="F19" s="18">
        <v>0.03</v>
      </c>
      <c r="G19" s="17">
        <f>E19*F19</f>
        <v>36.275399999999998</v>
      </c>
      <c r="H19" s="14">
        <v>2</v>
      </c>
      <c r="I19" s="15">
        <v>370</v>
      </c>
      <c r="J19" s="17">
        <f>E19+I19-G19</f>
        <v>1542.9046000000001</v>
      </c>
      <c r="K19" s="23" t="str">
        <f>A19&amp;"|"&amp;B19</f>
        <v>P0002|Jun</v>
      </c>
    </row>
    <row r="20" spans="1:11" ht="15" customHeight="1" x14ac:dyDescent="0.25">
      <c r="A20" s="14" t="s">
        <v>50</v>
      </c>
      <c r="B20" s="14" t="s">
        <v>29</v>
      </c>
      <c r="C20" s="14">
        <v>10</v>
      </c>
      <c r="D20" s="16">
        <v>260.62</v>
      </c>
      <c r="E20" s="17">
        <f>C20*D20</f>
        <v>2606.1999999999998</v>
      </c>
      <c r="F20" s="18">
        <v>0.03</v>
      </c>
      <c r="G20" s="17">
        <f>E20*F20</f>
        <v>78.185999999999993</v>
      </c>
      <c r="H20" s="14">
        <v>3</v>
      </c>
      <c r="I20" s="15">
        <v>555</v>
      </c>
      <c r="J20" s="17">
        <f>E20+I20-G20</f>
        <v>3083.0139999999997</v>
      </c>
      <c r="K20" s="23" t="str">
        <f>A20&amp;"|"&amp;B20</f>
        <v>P0002|Jul</v>
      </c>
    </row>
    <row r="21" spans="1:11" ht="15" customHeight="1" x14ac:dyDescent="0.25">
      <c r="A21" s="14" t="s">
        <v>50</v>
      </c>
      <c r="B21" s="14" t="s">
        <v>30</v>
      </c>
      <c r="C21" s="14">
        <v>8</v>
      </c>
      <c r="D21" s="16">
        <v>243.79</v>
      </c>
      <c r="E21" s="17">
        <f>C21*D21</f>
        <v>1950.32</v>
      </c>
      <c r="F21" s="18">
        <v>0.03</v>
      </c>
      <c r="G21" s="17">
        <f>E21*F21</f>
        <v>58.509599999999999</v>
      </c>
      <c r="H21" s="14">
        <v>2</v>
      </c>
      <c r="I21" s="15">
        <v>370</v>
      </c>
      <c r="J21" s="17">
        <f>E21+I21-G21</f>
        <v>2261.8103999999998</v>
      </c>
      <c r="K21" s="23" t="str">
        <f>A21&amp;"|"&amp;B21</f>
        <v>P0002|Aug</v>
      </c>
    </row>
    <row r="22" spans="1:11" ht="15" customHeight="1" x14ac:dyDescent="0.25">
      <c r="A22" s="14" t="s">
        <v>50</v>
      </c>
      <c r="B22" s="14" t="s">
        <v>31</v>
      </c>
      <c r="C22" s="14">
        <v>6</v>
      </c>
      <c r="D22" s="16">
        <v>200.25</v>
      </c>
      <c r="E22" s="17">
        <f>C22*D22</f>
        <v>1201.5</v>
      </c>
      <c r="F22" s="18">
        <v>0.03</v>
      </c>
      <c r="G22" s="17">
        <f>E22*F22</f>
        <v>36.045000000000002</v>
      </c>
      <c r="H22" s="14">
        <v>2</v>
      </c>
      <c r="I22" s="15">
        <v>370</v>
      </c>
      <c r="J22" s="17">
        <f>E22+I22-G22</f>
        <v>1535.4549999999999</v>
      </c>
      <c r="K22" s="23" t="str">
        <f>A22&amp;"|"&amp;B22</f>
        <v>P0002|Sep</v>
      </c>
    </row>
    <row r="23" spans="1:11" ht="15" customHeight="1" x14ac:dyDescent="0.25">
      <c r="A23" s="14" t="s">
        <v>50</v>
      </c>
      <c r="B23" s="14" t="s">
        <v>32</v>
      </c>
      <c r="C23" s="14">
        <v>6</v>
      </c>
      <c r="D23" s="16">
        <v>205.47</v>
      </c>
      <c r="E23" s="17">
        <f>C23*D23</f>
        <v>1232.82</v>
      </c>
      <c r="F23" s="18">
        <v>0.03</v>
      </c>
      <c r="G23" s="17">
        <f>E23*F23</f>
        <v>36.984599999999993</v>
      </c>
      <c r="H23" s="14">
        <v>2</v>
      </c>
      <c r="I23" s="15">
        <v>370</v>
      </c>
      <c r="J23" s="17">
        <f>E23+I23-G23</f>
        <v>1565.8353999999999</v>
      </c>
      <c r="K23" s="23" t="str">
        <f>A23&amp;"|"&amp;B23</f>
        <v>P0002|Oct</v>
      </c>
    </row>
    <row r="24" spans="1:11" ht="15" customHeight="1" x14ac:dyDescent="0.25">
      <c r="A24" s="14" t="s">
        <v>50</v>
      </c>
      <c r="B24" s="14" t="s">
        <v>33</v>
      </c>
      <c r="C24" s="14">
        <v>6</v>
      </c>
      <c r="D24" s="16">
        <v>219.08</v>
      </c>
      <c r="E24" s="17">
        <f>C24*D24</f>
        <v>1314.48</v>
      </c>
      <c r="F24" s="18">
        <v>0.03</v>
      </c>
      <c r="G24" s="17">
        <f>E24*F24</f>
        <v>39.434399999999997</v>
      </c>
      <c r="H24" s="14">
        <v>2</v>
      </c>
      <c r="I24" s="15">
        <v>370</v>
      </c>
      <c r="J24" s="17">
        <f>E24+I24-G24</f>
        <v>1645.0455999999999</v>
      </c>
      <c r="K24" s="23" t="str">
        <f>A24&amp;"|"&amp;B24</f>
        <v>P0002|Nov</v>
      </c>
    </row>
    <row r="25" spans="1:11" ht="15" customHeight="1" x14ac:dyDescent="0.25">
      <c r="A25" s="14" t="s">
        <v>50</v>
      </c>
      <c r="B25" s="14" t="s">
        <v>34</v>
      </c>
      <c r="C25" s="14">
        <v>13</v>
      </c>
      <c r="D25" s="16">
        <v>365.24</v>
      </c>
      <c r="E25" s="17">
        <f>C25*D25</f>
        <v>4748.12</v>
      </c>
      <c r="F25" s="18">
        <v>0.03</v>
      </c>
      <c r="G25" s="17">
        <f>E25*F25</f>
        <v>142.4436</v>
      </c>
      <c r="H25" s="14">
        <v>5</v>
      </c>
      <c r="I25" s="15">
        <v>925</v>
      </c>
      <c r="J25" s="17">
        <f>E25+I25-G25</f>
        <v>5530.6764000000003</v>
      </c>
      <c r="K25" s="23" t="str">
        <f>A25&amp;"|"&amp;B25</f>
        <v>P0002|Dec</v>
      </c>
    </row>
    <row r="26" spans="1:11" ht="15" customHeight="1" x14ac:dyDescent="0.25">
      <c r="A26" s="14" t="s">
        <v>50</v>
      </c>
      <c r="B26" s="14" t="s">
        <v>35</v>
      </c>
      <c r="C26" s="14">
        <v>11</v>
      </c>
      <c r="D26" s="16">
        <v>332.75</v>
      </c>
      <c r="E26" s="17">
        <f>C26*D26</f>
        <v>3660.25</v>
      </c>
      <c r="F26" s="18">
        <v>0.03</v>
      </c>
      <c r="G26" s="17">
        <f>E26*F26</f>
        <v>109.80749999999999</v>
      </c>
      <c r="H26" s="14">
        <v>4</v>
      </c>
      <c r="I26" s="15">
        <v>740</v>
      </c>
      <c r="J26" s="17">
        <f>E26+I26-G26</f>
        <v>4290.4425000000001</v>
      </c>
      <c r="K26" s="23" t="str">
        <f>A26&amp;"|"&amp;B26</f>
        <v>P0002|Jan</v>
      </c>
    </row>
    <row r="27" spans="1:11" ht="15" customHeight="1" x14ac:dyDescent="0.25">
      <c r="A27" s="14" t="s">
        <v>50</v>
      </c>
      <c r="B27" s="14" t="s">
        <v>36</v>
      </c>
      <c r="C27" s="14">
        <v>11</v>
      </c>
      <c r="D27" s="16">
        <v>304.25</v>
      </c>
      <c r="E27" s="17">
        <f>C27*D27</f>
        <v>3346.75</v>
      </c>
      <c r="F27" s="18">
        <v>0.03</v>
      </c>
      <c r="G27" s="17">
        <f>E27*F27</f>
        <v>100.40249999999999</v>
      </c>
      <c r="H27" s="14">
        <v>4</v>
      </c>
      <c r="I27" s="15">
        <v>740</v>
      </c>
      <c r="J27" s="17">
        <f>E27+I27-G27</f>
        <v>3986.3474999999999</v>
      </c>
      <c r="K27" s="23" t="str">
        <f>A27&amp;"|"&amp;B27</f>
        <v>P0002|Feb</v>
      </c>
    </row>
    <row r="28" spans="1:11" ht="15" customHeight="1" x14ac:dyDescent="0.25">
      <c r="A28" s="14" t="s">
        <v>50</v>
      </c>
      <c r="B28" s="14" t="s">
        <v>37</v>
      </c>
      <c r="C28" s="14">
        <v>10</v>
      </c>
      <c r="D28" s="16">
        <v>275.83</v>
      </c>
      <c r="E28" s="17">
        <f>C28*D28</f>
        <v>2758.2999999999997</v>
      </c>
      <c r="F28" s="18">
        <v>0.03</v>
      </c>
      <c r="G28" s="17">
        <f>E28*F28</f>
        <v>82.748999999999995</v>
      </c>
      <c r="H28" s="14">
        <v>4</v>
      </c>
      <c r="I28" s="15">
        <v>740</v>
      </c>
      <c r="J28" s="17">
        <f>E28+I28-G28</f>
        <v>3415.5509999999999</v>
      </c>
      <c r="K28" s="23" t="str">
        <f>A28&amp;"|"&amp;B28</f>
        <v>P0002|Mar</v>
      </c>
    </row>
    <row r="29" spans="1:11" ht="15" customHeight="1" x14ac:dyDescent="0.25">
      <c r="A29" s="14" t="s">
        <v>54</v>
      </c>
      <c r="B29" s="14" t="s">
        <v>24</v>
      </c>
      <c r="C29" s="14">
        <v>4</v>
      </c>
      <c r="D29" s="16">
        <v>148.86000000000001</v>
      </c>
      <c r="E29" s="17">
        <f>C29*D29</f>
        <v>595.44000000000005</v>
      </c>
      <c r="F29" s="18">
        <v>0.03</v>
      </c>
      <c r="G29" s="17">
        <f>E29*F29</f>
        <v>17.863200000000003</v>
      </c>
      <c r="H29" s="14">
        <v>1</v>
      </c>
      <c r="I29" s="15">
        <v>150</v>
      </c>
      <c r="J29" s="17">
        <f>E29+I29-G29</f>
        <v>727.57680000000005</v>
      </c>
      <c r="K29" s="23" t="str">
        <f>A29&amp;"|"&amp;B29</f>
        <v>P0003|Apr</v>
      </c>
    </row>
    <row r="30" spans="1:11" ht="15" customHeight="1" x14ac:dyDescent="0.25">
      <c r="A30" s="14" t="s">
        <v>54</v>
      </c>
      <c r="B30" s="14" t="s">
        <v>26</v>
      </c>
      <c r="C30" s="14">
        <v>5</v>
      </c>
      <c r="D30" s="16">
        <v>153.88</v>
      </c>
      <c r="E30" s="17">
        <f>C30*D30</f>
        <v>769.4</v>
      </c>
      <c r="F30" s="18">
        <v>0.03</v>
      </c>
      <c r="G30" s="17">
        <f>E30*F30</f>
        <v>23.081999999999997</v>
      </c>
      <c r="H30" s="14">
        <v>2</v>
      </c>
      <c r="I30" s="15">
        <v>300</v>
      </c>
      <c r="J30" s="17">
        <f>E30+I30-G30</f>
        <v>1046.318</v>
      </c>
      <c r="K30" s="23" t="str">
        <f>A30&amp;"|"&amp;B30</f>
        <v>P0003|May</v>
      </c>
    </row>
    <row r="31" spans="1:11" ht="15" customHeight="1" x14ac:dyDescent="0.25">
      <c r="A31" s="14" t="s">
        <v>54</v>
      </c>
      <c r="B31" s="14" t="s">
        <v>28</v>
      </c>
      <c r="C31" s="14">
        <v>6</v>
      </c>
      <c r="D31" s="16">
        <v>156.82</v>
      </c>
      <c r="E31" s="17">
        <f>C31*D31</f>
        <v>940.92</v>
      </c>
      <c r="F31" s="18">
        <v>0.03</v>
      </c>
      <c r="G31" s="17">
        <f>E31*F31</f>
        <v>28.227599999999999</v>
      </c>
      <c r="H31" s="14">
        <v>2</v>
      </c>
      <c r="I31" s="15">
        <v>300</v>
      </c>
      <c r="J31" s="17">
        <f>E31+I31-G31</f>
        <v>1212.6924000000001</v>
      </c>
      <c r="K31" s="23" t="str">
        <f>A31&amp;"|"&amp;B31</f>
        <v>P0003|Jun</v>
      </c>
    </row>
    <row r="32" spans="1:11" ht="15" customHeight="1" x14ac:dyDescent="0.25">
      <c r="A32" s="14" t="s">
        <v>54</v>
      </c>
      <c r="B32" s="14" t="s">
        <v>29</v>
      </c>
      <c r="C32" s="14">
        <v>7</v>
      </c>
      <c r="D32" s="16">
        <v>180.24</v>
      </c>
      <c r="E32" s="17">
        <f>C32*D32</f>
        <v>1261.68</v>
      </c>
      <c r="F32" s="18">
        <v>0.03</v>
      </c>
      <c r="G32" s="17">
        <f>E32*F32</f>
        <v>37.8504</v>
      </c>
      <c r="H32" s="14">
        <v>2</v>
      </c>
      <c r="I32" s="15">
        <v>300</v>
      </c>
      <c r="J32" s="17">
        <f>E32+I32-G32</f>
        <v>1523.8296</v>
      </c>
      <c r="K32" s="23" t="str">
        <f>A32&amp;"|"&amp;B32</f>
        <v>P0003|Jul</v>
      </c>
    </row>
    <row r="33" spans="1:11" ht="15" customHeight="1" x14ac:dyDescent="0.25">
      <c r="A33" s="14" t="s">
        <v>54</v>
      </c>
      <c r="B33" s="14" t="s">
        <v>30</v>
      </c>
      <c r="C33" s="14">
        <v>7</v>
      </c>
      <c r="D33" s="16">
        <v>184.13</v>
      </c>
      <c r="E33" s="17">
        <f>C33*D33</f>
        <v>1288.9099999999999</v>
      </c>
      <c r="F33" s="18">
        <v>0.03</v>
      </c>
      <c r="G33" s="17">
        <f>E33*F33</f>
        <v>38.667299999999997</v>
      </c>
      <c r="H33" s="14">
        <v>2</v>
      </c>
      <c r="I33" s="15">
        <v>300</v>
      </c>
      <c r="J33" s="17">
        <f>E33+I33-G33</f>
        <v>1550.2426999999998</v>
      </c>
      <c r="K33" s="23" t="str">
        <f>A33&amp;"|"&amp;B33</f>
        <v>P0003|Aug</v>
      </c>
    </row>
    <row r="34" spans="1:11" ht="15" customHeight="1" x14ac:dyDescent="0.25">
      <c r="A34" s="14" t="s">
        <v>54</v>
      </c>
      <c r="B34" s="14" t="s">
        <v>31</v>
      </c>
      <c r="C34" s="14">
        <v>5</v>
      </c>
      <c r="D34" s="16">
        <v>163.47999999999999</v>
      </c>
      <c r="E34" s="17">
        <f>C34*D34</f>
        <v>817.4</v>
      </c>
      <c r="F34" s="18">
        <v>0.03</v>
      </c>
      <c r="G34" s="17">
        <f>E34*F34</f>
        <v>24.521999999999998</v>
      </c>
      <c r="H34" s="14">
        <v>2</v>
      </c>
      <c r="I34" s="15">
        <v>300</v>
      </c>
      <c r="J34" s="17">
        <f>E34+I34-G34</f>
        <v>1092.8780000000002</v>
      </c>
      <c r="K34" s="23" t="str">
        <f>A34&amp;"|"&amp;B34</f>
        <v>P0003|Sep</v>
      </c>
    </row>
    <row r="35" spans="1:11" ht="15" customHeight="1" x14ac:dyDescent="0.25">
      <c r="A35" s="14" t="s">
        <v>54</v>
      </c>
      <c r="B35" s="14" t="s">
        <v>32</v>
      </c>
      <c r="C35" s="14">
        <v>4</v>
      </c>
      <c r="D35" s="16">
        <v>160.81</v>
      </c>
      <c r="E35" s="17">
        <f>C35*D35</f>
        <v>643.24</v>
      </c>
      <c r="F35" s="18">
        <v>0.03</v>
      </c>
      <c r="G35" s="17">
        <f>E35*F35</f>
        <v>19.2972</v>
      </c>
      <c r="H35" s="14">
        <v>1</v>
      </c>
      <c r="I35" s="15">
        <v>150</v>
      </c>
      <c r="J35" s="17">
        <f>E35+I35-G35</f>
        <v>773.94280000000003</v>
      </c>
      <c r="K35" s="23" t="str">
        <f>A35&amp;"|"&amp;B35</f>
        <v>P0003|Oct</v>
      </c>
    </row>
    <row r="36" spans="1:11" ht="15" customHeight="1" x14ac:dyDescent="0.25">
      <c r="A36" s="14" t="s">
        <v>54</v>
      </c>
      <c r="B36" s="14" t="s">
        <v>33</v>
      </c>
      <c r="C36" s="14">
        <v>5</v>
      </c>
      <c r="D36" s="16">
        <v>147.79</v>
      </c>
      <c r="E36" s="17">
        <f>C36*D36</f>
        <v>738.94999999999993</v>
      </c>
      <c r="F36" s="18">
        <v>0.03</v>
      </c>
      <c r="G36" s="17">
        <f>E36*F36</f>
        <v>22.168499999999998</v>
      </c>
      <c r="H36" s="14">
        <v>2</v>
      </c>
      <c r="I36" s="15">
        <v>300</v>
      </c>
      <c r="J36" s="17">
        <f>E36+I36-G36</f>
        <v>1016.7814999999998</v>
      </c>
      <c r="K36" s="23" t="str">
        <f>A36&amp;"|"&amp;B36</f>
        <v>P0003|Nov</v>
      </c>
    </row>
    <row r="37" spans="1:11" ht="15" customHeight="1" x14ac:dyDescent="0.25">
      <c r="A37" s="14" t="s">
        <v>54</v>
      </c>
      <c r="B37" s="14" t="s">
        <v>34</v>
      </c>
      <c r="C37" s="14">
        <v>9</v>
      </c>
      <c r="D37" s="16">
        <v>313.38</v>
      </c>
      <c r="E37" s="17">
        <f>C37*D37</f>
        <v>2820.42</v>
      </c>
      <c r="F37" s="18">
        <v>0.03</v>
      </c>
      <c r="G37" s="17">
        <f>E37*F37</f>
        <v>84.6126</v>
      </c>
      <c r="H37" s="14">
        <v>4</v>
      </c>
      <c r="I37" s="15">
        <v>600</v>
      </c>
      <c r="J37" s="17">
        <f>E37+I37-G37</f>
        <v>3335.8074000000001</v>
      </c>
      <c r="K37" s="23" t="str">
        <f>A37&amp;"|"&amp;B37</f>
        <v>P0003|Dec</v>
      </c>
    </row>
    <row r="38" spans="1:11" ht="15" customHeight="1" x14ac:dyDescent="0.25">
      <c r="A38" s="14" t="s">
        <v>54</v>
      </c>
      <c r="B38" s="14" t="s">
        <v>35</v>
      </c>
      <c r="C38" s="14">
        <v>11</v>
      </c>
      <c r="D38" s="16">
        <v>247.66</v>
      </c>
      <c r="E38" s="17">
        <f>C38*D38</f>
        <v>2724.2599999999998</v>
      </c>
      <c r="F38" s="18">
        <v>0.03</v>
      </c>
      <c r="G38" s="17">
        <f>E38*F38</f>
        <v>81.727799999999988</v>
      </c>
      <c r="H38" s="14">
        <v>4</v>
      </c>
      <c r="I38" s="15">
        <v>600</v>
      </c>
      <c r="J38" s="17">
        <f>E38+I38-G38</f>
        <v>3242.5321999999996</v>
      </c>
      <c r="K38" s="23" t="str">
        <f>A38&amp;"|"&amp;B38</f>
        <v>P0003|Jan</v>
      </c>
    </row>
    <row r="39" spans="1:11" ht="15" customHeight="1" x14ac:dyDescent="0.25">
      <c r="A39" s="14" t="s">
        <v>54</v>
      </c>
      <c r="B39" s="14" t="s">
        <v>36</v>
      </c>
      <c r="C39" s="14">
        <v>8</v>
      </c>
      <c r="D39" s="16">
        <v>234.04</v>
      </c>
      <c r="E39" s="17">
        <f>C39*D39</f>
        <v>1872.32</v>
      </c>
      <c r="F39" s="18">
        <v>0.03</v>
      </c>
      <c r="G39" s="17">
        <f>E39*F39</f>
        <v>56.169599999999996</v>
      </c>
      <c r="H39" s="14">
        <v>3</v>
      </c>
      <c r="I39" s="15">
        <v>450</v>
      </c>
      <c r="J39" s="17">
        <f>E39+I39-G39</f>
        <v>2266.1503999999995</v>
      </c>
      <c r="K39" s="23" t="str">
        <f>A39&amp;"|"&amp;B39</f>
        <v>P0003|Feb</v>
      </c>
    </row>
    <row r="40" spans="1:11" ht="15" customHeight="1" x14ac:dyDescent="0.25">
      <c r="A40" s="14" t="s">
        <v>54</v>
      </c>
      <c r="B40" s="14" t="s">
        <v>37</v>
      </c>
      <c r="C40" s="14">
        <v>8</v>
      </c>
      <c r="D40" s="16">
        <v>211.78</v>
      </c>
      <c r="E40" s="17">
        <f>C40*D40</f>
        <v>1694.24</v>
      </c>
      <c r="F40" s="18">
        <v>0.03</v>
      </c>
      <c r="G40" s="17">
        <f>E40*F40</f>
        <v>50.827199999999998</v>
      </c>
      <c r="H40" s="14">
        <v>3</v>
      </c>
      <c r="I40" s="15">
        <v>450</v>
      </c>
      <c r="J40" s="17">
        <f>E40+I40-G40</f>
        <v>2093.4127999999996</v>
      </c>
      <c r="K40" s="23" t="str">
        <f>A40&amp;"|"&amp;B40</f>
        <v>P0003|Mar</v>
      </c>
    </row>
    <row r="41" spans="1:11" ht="15" customHeight="1" x14ac:dyDescent="0.25">
      <c r="A41" s="14" t="s">
        <v>56</v>
      </c>
      <c r="B41" s="14" t="s">
        <v>24</v>
      </c>
      <c r="C41" s="14">
        <v>5</v>
      </c>
      <c r="D41" s="16">
        <v>194.68</v>
      </c>
      <c r="E41" s="17">
        <f>C41*D41</f>
        <v>973.40000000000009</v>
      </c>
      <c r="F41" s="18">
        <v>0.03</v>
      </c>
      <c r="G41" s="17">
        <f>E41*F41</f>
        <v>29.202000000000002</v>
      </c>
      <c r="H41" s="14">
        <v>2</v>
      </c>
      <c r="I41" s="15">
        <v>370</v>
      </c>
      <c r="J41" s="17">
        <f>E41+I41-G41</f>
        <v>1314.1980000000001</v>
      </c>
      <c r="K41" s="23" t="str">
        <f>A41&amp;"|"&amp;B41</f>
        <v>P0004|Apr</v>
      </c>
    </row>
    <row r="42" spans="1:11" ht="15" customHeight="1" x14ac:dyDescent="0.25">
      <c r="A42" s="14" t="s">
        <v>56</v>
      </c>
      <c r="B42" s="14" t="s">
        <v>26</v>
      </c>
      <c r="C42" s="14">
        <v>6</v>
      </c>
      <c r="D42" s="16">
        <v>200.99</v>
      </c>
      <c r="E42" s="17">
        <f>C42*D42</f>
        <v>1205.94</v>
      </c>
      <c r="F42" s="18">
        <v>0.03</v>
      </c>
      <c r="G42" s="17">
        <f>E42*F42</f>
        <v>36.178199999999997</v>
      </c>
      <c r="H42" s="14">
        <v>2</v>
      </c>
      <c r="I42" s="15">
        <v>370</v>
      </c>
      <c r="J42" s="17">
        <f>E42+I42-G42</f>
        <v>1539.7618</v>
      </c>
      <c r="K42" s="23" t="str">
        <f>A42&amp;"|"&amp;B42</f>
        <v>P0004|May</v>
      </c>
    </row>
    <row r="43" spans="1:11" ht="15" customHeight="1" x14ac:dyDescent="0.25">
      <c r="A43" s="14" t="s">
        <v>56</v>
      </c>
      <c r="B43" s="14" t="s">
        <v>28</v>
      </c>
      <c r="C43" s="14">
        <v>8</v>
      </c>
      <c r="D43" s="16">
        <v>206.86</v>
      </c>
      <c r="E43" s="17">
        <f>C43*D43</f>
        <v>1654.88</v>
      </c>
      <c r="F43" s="18">
        <v>0.03</v>
      </c>
      <c r="G43" s="17">
        <f>E43*F43</f>
        <v>49.6464</v>
      </c>
      <c r="H43" s="14">
        <v>2</v>
      </c>
      <c r="I43" s="15">
        <v>370</v>
      </c>
      <c r="J43" s="17">
        <f>E43+I43-G43</f>
        <v>1975.2336</v>
      </c>
      <c r="K43" s="23" t="str">
        <f>A43&amp;"|"&amp;B43</f>
        <v>P0004|Jun</v>
      </c>
    </row>
    <row r="44" spans="1:11" ht="15" customHeight="1" x14ac:dyDescent="0.25">
      <c r="A44" s="14" t="s">
        <v>56</v>
      </c>
      <c r="B44" s="14" t="s">
        <v>29</v>
      </c>
      <c r="C44" s="14">
        <v>10</v>
      </c>
      <c r="D44" s="16">
        <v>262.01</v>
      </c>
      <c r="E44" s="17">
        <f>C44*D44</f>
        <v>2620.1</v>
      </c>
      <c r="F44" s="18">
        <v>0.03</v>
      </c>
      <c r="G44" s="17">
        <f>E44*F44</f>
        <v>78.602999999999994</v>
      </c>
      <c r="H44" s="14">
        <v>3</v>
      </c>
      <c r="I44" s="15">
        <v>555</v>
      </c>
      <c r="J44" s="17">
        <f>E44+I44-G44</f>
        <v>3096.4969999999998</v>
      </c>
      <c r="K44" s="23" t="str">
        <f>A44&amp;"|"&amp;B44</f>
        <v>P0004|Jul</v>
      </c>
    </row>
    <row r="45" spans="1:11" ht="15" customHeight="1" x14ac:dyDescent="0.25">
      <c r="A45" s="14" t="s">
        <v>56</v>
      </c>
      <c r="B45" s="14" t="s">
        <v>30</v>
      </c>
      <c r="C45" s="14">
        <v>10</v>
      </c>
      <c r="D45" s="16">
        <v>234.62</v>
      </c>
      <c r="E45" s="17">
        <f>C45*D45</f>
        <v>2346.1999999999998</v>
      </c>
      <c r="F45" s="18">
        <v>0.03</v>
      </c>
      <c r="G45" s="17">
        <f>E45*F45</f>
        <v>70.385999999999996</v>
      </c>
      <c r="H45" s="14">
        <v>3</v>
      </c>
      <c r="I45" s="15">
        <v>555</v>
      </c>
      <c r="J45" s="17">
        <f>E45+I45-G45</f>
        <v>2830.8139999999999</v>
      </c>
      <c r="K45" s="23" t="str">
        <f>A45&amp;"|"&amp;B45</f>
        <v>P0004|Aug</v>
      </c>
    </row>
    <row r="46" spans="1:11" ht="15" customHeight="1" x14ac:dyDescent="0.25">
      <c r="A46" s="14" t="s">
        <v>56</v>
      </c>
      <c r="B46" s="14" t="s">
        <v>31</v>
      </c>
      <c r="C46" s="14">
        <v>6</v>
      </c>
      <c r="D46" s="16">
        <v>209</v>
      </c>
      <c r="E46" s="17">
        <f>C46*D46</f>
        <v>1254</v>
      </c>
      <c r="F46" s="18">
        <v>0.03</v>
      </c>
      <c r="G46" s="17">
        <f>E46*F46</f>
        <v>37.619999999999997</v>
      </c>
      <c r="H46" s="14">
        <v>2</v>
      </c>
      <c r="I46" s="15">
        <v>370</v>
      </c>
      <c r="J46" s="17">
        <f>E46+I46-G46</f>
        <v>1586.38</v>
      </c>
      <c r="K46" s="23" t="str">
        <f>A46&amp;"|"&amp;B46</f>
        <v>P0004|Sep</v>
      </c>
    </row>
    <row r="47" spans="1:11" ht="15" customHeight="1" x14ac:dyDescent="0.25">
      <c r="A47" s="14" t="s">
        <v>56</v>
      </c>
      <c r="B47" s="14" t="s">
        <v>32</v>
      </c>
      <c r="C47" s="14">
        <v>5</v>
      </c>
      <c r="D47" s="16">
        <v>219.81</v>
      </c>
      <c r="E47" s="17">
        <f>C47*D47</f>
        <v>1099.05</v>
      </c>
      <c r="F47" s="18">
        <v>0.03</v>
      </c>
      <c r="G47" s="17">
        <f>E47*F47</f>
        <v>32.971499999999999</v>
      </c>
      <c r="H47" s="14">
        <v>2</v>
      </c>
      <c r="I47" s="15">
        <v>370</v>
      </c>
      <c r="J47" s="17">
        <f>E47+I47-G47</f>
        <v>1436.0784999999998</v>
      </c>
      <c r="K47" s="23" t="str">
        <f>A47&amp;"|"&amp;B47</f>
        <v>P0004|Oct</v>
      </c>
    </row>
    <row r="48" spans="1:11" ht="15" customHeight="1" x14ac:dyDescent="0.25">
      <c r="A48" s="14" t="s">
        <v>56</v>
      </c>
      <c r="B48" s="14" t="s">
        <v>33</v>
      </c>
      <c r="C48" s="14">
        <v>6</v>
      </c>
      <c r="D48" s="16">
        <v>215.22</v>
      </c>
      <c r="E48" s="17">
        <f>C48*D48</f>
        <v>1291.32</v>
      </c>
      <c r="F48" s="18">
        <v>0.03</v>
      </c>
      <c r="G48" s="17">
        <f>E48*F48</f>
        <v>38.739599999999996</v>
      </c>
      <c r="H48" s="14">
        <v>2</v>
      </c>
      <c r="I48" s="15">
        <v>370</v>
      </c>
      <c r="J48" s="17">
        <f>E48+I48-G48</f>
        <v>1622.5803999999998</v>
      </c>
      <c r="K48" s="23" t="str">
        <f>A48&amp;"|"&amp;B48</f>
        <v>P0004|Nov</v>
      </c>
    </row>
    <row r="49" spans="1:11" ht="15" customHeight="1" x14ac:dyDescent="0.25">
      <c r="A49" s="14" t="s">
        <v>56</v>
      </c>
      <c r="B49" s="14" t="s">
        <v>34</v>
      </c>
      <c r="C49" s="14">
        <v>12</v>
      </c>
      <c r="D49" s="16">
        <v>348.56</v>
      </c>
      <c r="E49" s="17">
        <f>C49*D49</f>
        <v>4182.72</v>
      </c>
      <c r="F49" s="18">
        <v>0.03</v>
      </c>
      <c r="G49" s="17">
        <f>E49*F49</f>
        <v>125.4816</v>
      </c>
      <c r="H49" s="14">
        <v>5</v>
      </c>
      <c r="I49" s="15">
        <v>925</v>
      </c>
      <c r="J49" s="17">
        <f>E49+I49-G49</f>
        <v>4982.2384000000002</v>
      </c>
      <c r="K49" s="23" t="str">
        <f>A49&amp;"|"&amp;B49</f>
        <v>P0004|Dec</v>
      </c>
    </row>
    <row r="50" spans="1:11" ht="15" customHeight="1" x14ac:dyDescent="0.25">
      <c r="A50" s="14" t="s">
        <v>56</v>
      </c>
      <c r="B50" s="14" t="s">
        <v>35</v>
      </c>
      <c r="C50" s="14">
        <v>14</v>
      </c>
      <c r="D50" s="16">
        <v>359.14</v>
      </c>
      <c r="E50" s="17">
        <f>C50*D50</f>
        <v>5027.96</v>
      </c>
      <c r="F50" s="18">
        <v>0.03</v>
      </c>
      <c r="G50" s="17">
        <f>E50*F50</f>
        <v>150.83879999999999</v>
      </c>
      <c r="H50" s="14">
        <v>5</v>
      </c>
      <c r="I50" s="15">
        <v>925</v>
      </c>
      <c r="J50" s="17">
        <f>E50+I50-G50</f>
        <v>5802.1211999999996</v>
      </c>
      <c r="K50" s="23" t="str">
        <f>A50&amp;"|"&amp;B50</f>
        <v>P0004|Jan</v>
      </c>
    </row>
    <row r="51" spans="1:11" ht="15" customHeight="1" x14ac:dyDescent="0.25">
      <c r="A51" s="14" t="s">
        <v>56</v>
      </c>
      <c r="B51" s="14" t="s">
        <v>36</v>
      </c>
      <c r="C51" s="14">
        <v>11</v>
      </c>
      <c r="D51" s="16">
        <v>299.19</v>
      </c>
      <c r="E51" s="17">
        <f>C51*D51</f>
        <v>3291.09</v>
      </c>
      <c r="F51" s="18">
        <v>0.03</v>
      </c>
      <c r="G51" s="17">
        <f>E51*F51</f>
        <v>98.732699999999994</v>
      </c>
      <c r="H51" s="14">
        <v>4</v>
      </c>
      <c r="I51" s="15">
        <v>740</v>
      </c>
      <c r="J51" s="17">
        <f>E51+I51-G51</f>
        <v>3932.3573000000001</v>
      </c>
      <c r="K51" s="23" t="str">
        <f>A51&amp;"|"&amp;B51</f>
        <v>P0004|Feb</v>
      </c>
    </row>
    <row r="52" spans="1:11" ht="15" customHeight="1" x14ac:dyDescent="0.25">
      <c r="A52" s="14" t="s">
        <v>56</v>
      </c>
      <c r="B52" s="14" t="s">
        <v>37</v>
      </c>
      <c r="C52" s="14">
        <v>9</v>
      </c>
      <c r="D52" s="16">
        <v>300.05</v>
      </c>
      <c r="E52" s="17">
        <f>C52*D52</f>
        <v>2700.4500000000003</v>
      </c>
      <c r="F52" s="18">
        <v>0.03</v>
      </c>
      <c r="G52" s="17">
        <f>E52*F52</f>
        <v>81.013500000000008</v>
      </c>
      <c r="H52" s="14">
        <v>3</v>
      </c>
      <c r="I52" s="15">
        <v>555</v>
      </c>
      <c r="J52" s="17">
        <f>E52+I52-G52</f>
        <v>3174.4365000000003</v>
      </c>
      <c r="K52" s="23" t="str">
        <f>A52&amp;"|"&amp;B52</f>
        <v>P0004|Mar</v>
      </c>
    </row>
    <row r="53" spans="1:11" ht="15" customHeight="1" x14ac:dyDescent="0.25">
      <c r="A53" s="14" t="s">
        <v>59</v>
      </c>
      <c r="B53" s="14" t="s">
        <v>24</v>
      </c>
      <c r="C53" s="14">
        <v>5</v>
      </c>
      <c r="D53" s="16">
        <v>268.38</v>
      </c>
      <c r="E53" s="17">
        <f>C53*D53</f>
        <v>1341.9</v>
      </c>
      <c r="F53" s="18">
        <v>0.03</v>
      </c>
      <c r="G53" s="17">
        <f>E53*F53</f>
        <v>40.256999999999998</v>
      </c>
      <c r="H53" s="14">
        <v>2</v>
      </c>
      <c r="I53" s="15">
        <v>540</v>
      </c>
      <c r="J53" s="17">
        <f>E53+I53-G53</f>
        <v>1841.643</v>
      </c>
      <c r="K53" s="23" t="str">
        <f>A53&amp;"|"&amp;B53</f>
        <v>P0005|Apr</v>
      </c>
    </row>
    <row r="54" spans="1:11" ht="15" customHeight="1" x14ac:dyDescent="0.25">
      <c r="A54" s="14" t="s">
        <v>59</v>
      </c>
      <c r="B54" s="14" t="s">
        <v>26</v>
      </c>
      <c r="C54" s="14">
        <v>6</v>
      </c>
      <c r="D54" s="16">
        <v>294.32</v>
      </c>
      <c r="E54" s="17">
        <f>C54*D54</f>
        <v>1765.92</v>
      </c>
      <c r="F54" s="18">
        <v>0.03</v>
      </c>
      <c r="G54" s="17">
        <f>E54*F54</f>
        <v>52.977600000000002</v>
      </c>
      <c r="H54" s="14">
        <v>2</v>
      </c>
      <c r="I54" s="15">
        <v>540</v>
      </c>
      <c r="J54" s="17">
        <f>E54+I54-G54</f>
        <v>2252.9423999999999</v>
      </c>
      <c r="K54" s="23" t="str">
        <f>A54&amp;"|"&amp;B54</f>
        <v>P0005|May</v>
      </c>
    </row>
    <row r="55" spans="1:11" ht="15" customHeight="1" x14ac:dyDescent="0.25">
      <c r="A55" s="14" t="s">
        <v>59</v>
      </c>
      <c r="B55" s="14" t="s">
        <v>28</v>
      </c>
      <c r="C55" s="14">
        <v>7</v>
      </c>
      <c r="D55" s="16">
        <v>333.44</v>
      </c>
      <c r="E55" s="17">
        <f>C55*D55</f>
        <v>2334.08</v>
      </c>
      <c r="F55" s="18">
        <v>0.03</v>
      </c>
      <c r="G55" s="17">
        <f>E55*F55</f>
        <v>70.02239999999999</v>
      </c>
      <c r="H55" s="14">
        <v>2</v>
      </c>
      <c r="I55" s="15">
        <v>540</v>
      </c>
      <c r="J55" s="17">
        <f>E55+I55-G55</f>
        <v>2804.0576000000001</v>
      </c>
      <c r="K55" s="23" t="str">
        <f>A55&amp;"|"&amp;B55</f>
        <v>P0005|Jun</v>
      </c>
    </row>
    <row r="56" spans="1:11" ht="15" customHeight="1" x14ac:dyDescent="0.25">
      <c r="A56" s="14" t="s">
        <v>59</v>
      </c>
      <c r="B56" s="14" t="s">
        <v>29</v>
      </c>
      <c r="C56" s="14">
        <v>10</v>
      </c>
      <c r="D56" s="16">
        <v>365.27</v>
      </c>
      <c r="E56" s="17">
        <f>C56*D56</f>
        <v>3652.7</v>
      </c>
      <c r="F56" s="18">
        <v>0.03</v>
      </c>
      <c r="G56" s="17">
        <f>E56*F56</f>
        <v>109.58099999999999</v>
      </c>
      <c r="H56" s="14">
        <v>3</v>
      </c>
      <c r="I56" s="15">
        <v>810</v>
      </c>
      <c r="J56" s="17">
        <f>E56+I56-G56</f>
        <v>4353.1189999999997</v>
      </c>
      <c r="K56" s="23" t="str">
        <f>A56&amp;"|"&amp;B56</f>
        <v>P0005|Jul</v>
      </c>
    </row>
    <row r="57" spans="1:11" ht="15" customHeight="1" x14ac:dyDescent="0.25">
      <c r="A57" s="14" t="s">
        <v>59</v>
      </c>
      <c r="B57" s="14" t="s">
        <v>30</v>
      </c>
      <c r="C57" s="14">
        <v>9</v>
      </c>
      <c r="D57" s="16">
        <v>331.88</v>
      </c>
      <c r="E57" s="17">
        <f>C57*D57</f>
        <v>2986.92</v>
      </c>
      <c r="F57" s="18">
        <v>0.03</v>
      </c>
      <c r="G57" s="17">
        <f>E57*F57</f>
        <v>89.607600000000005</v>
      </c>
      <c r="H57" s="14">
        <v>2</v>
      </c>
      <c r="I57" s="15">
        <v>540</v>
      </c>
      <c r="J57" s="17">
        <f>E57+I57-G57</f>
        <v>3437.3124000000003</v>
      </c>
      <c r="K57" s="23" t="str">
        <f>A57&amp;"|"&amp;B57</f>
        <v>P0005|Aug</v>
      </c>
    </row>
    <row r="58" spans="1:11" ht="15" customHeight="1" x14ac:dyDescent="0.25">
      <c r="A58" s="14" t="s">
        <v>59</v>
      </c>
      <c r="B58" s="14" t="s">
        <v>31</v>
      </c>
      <c r="C58" s="14">
        <v>6</v>
      </c>
      <c r="D58" s="16">
        <v>274.23</v>
      </c>
      <c r="E58" s="17">
        <f>C58*D58</f>
        <v>1645.38</v>
      </c>
      <c r="F58" s="18">
        <v>0.03</v>
      </c>
      <c r="G58" s="17">
        <f>E58*F58</f>
        <v>49.361400000000003</v>
      </c>
      <c r="H58" s="14">
        <v>2</v>
      </c>
      <c r="I58" s="15">
        <v>540</v>
      </c>
      <c r="J58" s="17">
        <f>E58+I58-G58</f>
        <v>2136.0186000000003</v>
      </c>
      <c r="K58" s="23" t="str">
        <f>A58&amp;"|"&amp;B58</f>
        <v>P0005|Sep</v>
      </c>
    </row>
    <row r="59" spans="1:11" ht="15" customHeight="1" x14ac:dyDescent="0.25">
      <c r="A59" s="14" t="s">
        <v>59</v>
      </c>
      <c r="B59" s="14" t="s">
        <v>32</v>
      </c>
      <c r="C59" s="14">
        <v>6</v>
      </c>
      <c r="D59" s="16">
        <v>292</v>
      </c>
      <c r="E59" s="17">
        <f>C59*D59</f>
        <v>1752</v>
      </c>
      <c r="F59" s="18">
        <v>0.03</v>
      </c>
      <c r="G59" s="17">
        <f>E59*F59</f>
        <v>52.559999999999995</v>
      </c>
      <c r="H59" s="14">
        <v>2</v>
      </c>
      <c r="I59" s="15">
        <v>540</v>
      </c>
      <c r="J59" s="17">
        <f>E59+I59-G59</f>
        <v>2239.44</v>
      </c>
      <c r="K59" s="23" t="str">
        <f>A59&amp;"|"&amp;B59</f>
        <v>P0005|Oct</v>
      </c>
    </row>
    <row r="60" spans="1:11" ht="15" customHeight="1" x14ac:dyDescent="0.25">
      <c r="A60" s="14" t="s">
        <v>59</v>
      </c>
      <c r="B60" s="14" t="s">
        <v>33</v>
      </c>
      <c r="C60" s="14">
        <v>6</v>
      </c>
      <c r="D60" s="16">
        <v>323.41000000000003</v>
      </c>
      <c r="E60" s="17">
        <f>C60*D60</f>
        <v>1940.46</v>
      </c>
      <c r="F60" s="18">
        <v>0.03</v>
      </c>
      <c r="G60" s="17">
        <f>E60*F60</f>
        <v>58.213799999999999</v>
      </c>
      <c r="H60" s="14">
        <v>2</v>
      </c>
      <c r="I60" s="15">
        <v>540</v>
      </c>
      <c r="J60" s="17">
        <f>E60+I60-G60</f>
        <v>2422.2462</v>
      </c>
      <c r="K60" s="23" t="str">
        <f>A60&amp;"|"&amp;B60</f>
        <v>P0005|Nov</v>
      </c>
    </row>
    <row r="61" spans="1:11" ht="15" customHeight="1" x14ac:dyDescent="0.25">
      <c r="A61" s="14" t="s">
        <v>59</v>
      </c>
      <c r="B61" s="14" t="s">
        <v>34</v>
      </c>
      <c r="C61" s="14">
        <v>14</v>
      </c>
      <c r="D61" s="16">
        <v>569.16</v>
      </c>
      <c r="E61" s="17">
        <f>C61*D61</f>
        <v>7968.24</v>
      </c>
      <c r="F61" s="18">
        <v>0.03</v>
      </c>
      <c r="G61" s="17">
        <f>E61*F61</f>
        <v>239.04719999999998</v>
      </c>
      <c r="H61" s="14">
        <v>6</v>
      </c>
      <c r="I61" s="15">
        <v>1620</v>
      </c>
      <c r="J61" s="17">
        <f>E61+I61-G61</f>
        <v>9349.1928000000007</v>
      </c>
      <c r="K61" s="23" t="str">
        <f>A61&amp;"|"&amp;B61</f>
        <v>P0005|Dec</v>
      </c>
    </row>
    <row r="62" spans="1:11" ht="15" customHeight="1" x14ac:dyDescent="0.25">
      <c r="A62" s="14" t="s">
        <v>59</v>
      </c>
      <c r="B62" s="14" t="s">
        <v>35</v>
      </c>
      <c r="C62" s="14">
        <v>12</v>
      </c>
      <c r="D62" s="16">
        <v>519.42999999999995</v>
      </c>
      <c r="E62" s="17">
        <f>C62*D62</f>
        <v>6233.16</v>
      </c>
      <c r="F62" s="18">
        <v>0.03</v>
      </c>
      <c r="G62" s="17">
        <f>E62*F62</f>
        <v>186.9948</v>
      </c>
      <c r="H62" s="14">
        <v>5</v>
      </c>
      <c r="I62" s="15">
        <v>1350</v>
      </c>
      <c r="J62" s="17">
        <f>E62+I62-G62</f>
        <v>7396.1651999999995</v>
      </c>
      <c r="K62" s="23" t="str">
        <f>A62&amp;"|"&amp;B62</f>
        <v>P0005|Jan</v>
      </c>
    </row>
    <row r="63" spans="1:11" ht="15" customHeight="1" x14ac:dyDescent="0.25">
      <c r="A63" s="14" t="s">
        <v>59</v>
      </c>
      <c r="B63" s="14" t="s">
        <v>36</v>
      </c>
      <c r="C63" s="14">
        <v>11</v>
      </c>
      <c r="D63" s="16">
        <v>454.56</v>
      </c>
      <c r="E63" s="17">
        <f>C63*D63</f>
        <v>5000.16</v>
      </c>
      <c r="F63" s="18">
        <v>0.03</v>
      </c>
      <c r="G63" s="17">
        <f>E63*F63</f>
        <v>150.00479999999999</v>
      </c>
      <c r="H63" s="14">
        <v>4</v>
      </c>
      <c r="I63" s="15">
        <v>1080</v>
      </c>
      <c r="J63" s="17">
        <f>E63+I63-G63</f>
        <v>5930.1552000000001</v>
      </c>
      <c r="K63" s="23" t="str">
        <f>A63&amp;"|"&amp;B63</f>
        <v>P0005|Feb</v>
      </c>
    </row>
    <row r="64" spans="1:11" ht="15" customHeight="1" x14ac:dyDescent="0.25">
      <c r="A64" s="14" t="s">
        <v>59</v>
      </c>
      <c r="B64" s="14" t="s">
        <v>37</v>
      </c>
      <c r="C64" s="14">
        <v>10</v>
      </c>
      <c r="D64" s="16">
        <v>427.99</v>
      </c>
      <c r="E64" s="17">
        <f>C64*D64</f>
        <v>4279.8999999999996</v>
      </c>
      <c r="F64" s="18">
        <v>0.03</v>
      </c>
      <c r="G64" s="17">
        <f>E64*F64</f>
        <v>128.39699999999999</v>
      </c>
      <c r="H64" s="14">
        <v>4</v>
      </c>
      <c r="I64" s="15">
        <v>1080</v>
      </c>
      <c r="J64" s="17">
        <f>E64+I64-G64</f>
        <v>5231.5029999999997</v>
      </c>
      <c r="K64" s="23" t="str">
        <f>A64&amp;"|"&amp;B64</f>
        <v>P0005|Mar</v>
      </c>
    </row>
    <row r="65" spans="1:11" ht="15" customHeight="1" x14ac:dyDescent="0.25">
      <c r="A65" s="14" t="s">
        <v>62</v>
      </c>
      <c r="B65" s="14" t="s">
        <v>24</v>
      </c>
      <c r="C65" s="14">
        <v>6</v>
      </c>
      <c r="D65" s="16">
        <v>153.32</v>
      </c>
      <c r="E65" s="17">
        <f>C65*D65</f>
        <v>919.92</v>
      </c>
      <c r="F65" s="18">
        <v>0.03</v>
      </c>
      <c r="G65" s="17">
        <f>E65*F65</f>
        <v>27.597599999999996</v>
      </c>
      <c r="H65" s="14">
        <v>2</v>
      </c>
      <c r="I65" s="15">
        <v>300</v>
      </c>
      <c r="J65" s="17">
        <f>E65+I65-G65</f>
        <v>1192.3224</v>
      </c>
      <c r="K65" s="23" t="str">
        <f>A65&amp;"|"&amp;B65</f>
        <v>P0006|Apr</v>
      </c>
    </row>
    <row r="66" spans="1:11" ht="15" customHeight="1" x14ac:dyDescent="0.25">
      <c r="A66" s="14" t="s">
        <v>62</v>
      </c>
      <c r="B66" s="14" t="s">
        <v>26</v>
      </c>
      <c r="C66" s="14">
        <v>6</v>
      </c>
      <c r="D66" s="16">
        <v>155.1</v>
      </c>
      <c r="E66" s="17">
        <f>C66*D66</f>
        <v>930.59999999999991</v>
      </c>
      <c r="F66" s="18">
        <v>0.03</v>
      </c>
      <c r="G66" s="17">
        <f>E66*F66</f>
        <v>27.917999999999996</v>
      </c>
      <c r="H66" s="14">
        <v>2</v>
      </c>
      <c r="I66" s="15">
        <v>300</v>
      </c>
      <c r="J66" s="17">
        <f>E66+I66-G66</f>
        <v>1202.682</v>
      </c>
      <c r="K66" s="23" t="str">
        <f>A66&amp;"|"&amp;B66</f>
        <v>P0006|May</v>
      </c>
    </row>
    <row r="67" spans="1:11" ht="15" customHeight="1" x14ac:dyDescent="0.25">
      <c r="A67" s="14" t="s">
        <v>62</v>
      </c>
      <c r="B67" s="14" t="s">
        <v>28</v>
      </c>
      <c r="C67" s="14">
        <v>7</v>
      </c>
      <c r="D67" s="16">
        <v>155.16999999999999</v>
      </c>
      <c r="E67" s="17">
        <f>C67*D67</f>
        <v>1086.1899999999998</v>
      </c>
      <c r="F67" s="18">
        <v>0.03</v>
      </c>
      <c r="G67" s="17">
        <f>E67*F67</f>
        <v>32.585699999999996</v>
      </c>
      <c r="H67" s="14">
        <v>2</v>
      </c>
      <c r="I67" s="15">
        <v>300</v>
      </c>
      <c r="J67" s="17">
        <f>E67+I67-G67</f>
        <v>1353.6042999999997</v>
      </c>
      <c r="K67" s="23" t="str">
        <f>A67&amp;"|"&amp;B67</f>
        <v>P0006|Jun</v>
      </c>
    </row>
    <row r="68" spans="1:11" ht="15" customHeight="1" x14ac:dyDescent="0.25">
      <c r="A68" s="14" t="s">
        <v>62</v>
      </c>
      <c r="B68" s="14" t="s">
        <v>29</v>
      </c>
      <c r="C68" s="14">
        <v>9</v>
      </c>
      <c r="D68" s="16">
        <v>182.16</v>
      </c>
      <c r="E68" s="17">
        <f>C68*D68</f>
        <v>1639.44</v>
      </c>
      <c r="F68" s="18">
        <v>0.03</v>
      </c>
      <c r="G68" s="17">
        <f>E68*F68</f>
        <v>49.183199999999999</v>
      </c>
      <c r="H68" s="14">
        <v>2</v>
      </c>
      <c r="I68" s="15">
        <v>300</v>
      </c>
      <c r="J68" s="17">
        <f>E68+I68-G68</f>
        <v>1890.2568000000001</v>
      </c>
      <c r="K68" s="23" t="str">
        <f>A68&amp;"|"&amp;B68</f>
        <v>P0006|Jul</v>
      </c>
    </row>
    <row r="69" spans="1:11" ht="15" customHeight="1" x14ac:dyDescent="0.25">
      <c r="A69" s="14" t="s">
        <v>62</v>
      </c>
      <c r="B69" s="14" t="s">
        <v>30</v>
      </c>
      <c r="C69" s="14">
        <v>9</v>
      </c>
      <c r="D69" s="16">
        <v>161.03</v>
      </c>
      <c r="E69" s="17">
        <f>C69*D69</f>
        <v>1449.27</v>
      </c>
      <c r="F69" s="18">
        <v>0.03</v>
      </c>
      <c r="G69" s="17">
        <f>E69*F69</f>
        <v>43.478099999999998</v>
      </c>
      <c r="H69" s="14">
        <v>2</v>
      </c>
      <c r="I69" s="15">
        <v>300</v>
      </c>
      <c r="J69" s="17">
        <f>E69+I69-G69</f>
        <v>1705.7918999999999</v>
      </c>
      <c r="K69" s="23" t="str">
        <f>A69&amp;"|"&amp;B69</f>
        <v>P0006|Aug</v>
      </c>
    </row>
    <row r="70" spans="1:11" ht="15" customHeight="1" x14ac:dyDescent="0.25">
      <c r="A70" s="14" t="s">
        <v>62</v>
      </c>
      <c r="B70" s="14" t="s">
        <v>31</v>
      </c>
      <c r="C70" s="14">
        <v>6</v>
      </c>
      <c r="D70" s="16">
        <v>162.43</v>
      </c>
      <c r="E70" s="17">
        <f>C70*D70</f>
        <v>974.58</v>
      </c>
      <c r="F70" s="18">
        <v>0.03</v>
      </c>
      <c r="G70" s="17">
        <f>E70*F70</f>
        <v>29.237400000000001</v>
      </c>
      <c r="H70" s="14">
        <v>2</v>
      </c>
      <c r="I70" s="15">
        <v>300</v>
      </c>
      <c r="J70" s="17">
        <f>E70+I70-G70</f>
        <v>1245.3425999999999</v>
      </c>
      <c r="K70" s="23" t="str">
        <f>A70&amp;"|"&amp;B70</f>
        <v>P0006|Sep</v>
      </c>
    </row>
    <row r="71" spans="1:11" ht="15" customHeight="1" x14ac:dyDescent="0.25">
      <c r="A71" s="14" t="s">
        <v>62</v>
      </c>
      <c r="B71" s="14" t="s">
        <v>32</v>
      </c>
      <c r="C71" s="14">
        <v>7</v>
      </c>
      <c r="D71" s="16">
        <v>138.19</v>
      </c>
      <c r="E71" s="17">
        <f>C71*D71</f>
        <v>967.32999999999993</v>
      </c>
      <c r="F71" s="18">
        <v>0.03</v>
      </c>
      <c r="G71" s="17">
        <f>E71*F71</f>
        <v>29.019899999999996</v>
      </c>
      <c r="H71" s="14">
        <v>2</v>
      </c>
      <c r="I71" s="15">
        <v>300</v>
      </c>
      <c r="J71" s="17">
        <f>E71+I71-G71</f>
        <v>1238.3100999999999</v>
      </c>
      <c r="K71" s="23" t="str">
        <f>A71&amp;"|"&amp;B71</f>
        <v>P0006|Oct</v>
      </c>
    </row>
    <row r="72" spans="1:11" ht="15" customHeight="1" x14ac:dyDescent="0.25">
      <c r="A72" s="14" t="s">
        <v>62</v>
      </c>
      <c r="B72" s="14" t="s">
        <v>33</v>
      </c>
      <c r="C72" s="14">
        <v>6</v>
      </c>
      <c r="D72" s="16">
        <v>176.3</v>
      </c>
      <c r="E72" s="17">
        <f>C72*D72</f>
        <v>1057.8000000000002</v>
      </c>
      <c r="F72" s="18">
        <v>0.03</v>
      </c>
      <c r="G72" s="17">
        <f>E72*F72</f>
        <v>31.734000000000005</v>
      </c>
      <c r="H72" s="14">
        <v>2</v>
      </c>
      <c r="I72" s="15">
        <v>300</v>
      </c>
      <c r="J72" s="17">
        <f>E72+I72-G72</f>
        <v>1326.0660000000003</v>
      </c>
      <c r="K72" s="23" t="str">
        <f>A72&amp;"|"&amp;B72</f>
        <v>P0006|Nov</v>
      </c>
    </row>
    <row r="73" spans="1:11" ht="15" customHeight="1" x14ac:dyDescent="0.25">
      <c r="A73" s="14" t="s">
        <v>62</v>
      </c>
      <c r="B73" s="14" t="s">
        <v>34</v>
      </c>
      <c r="C73" s="14">
        <v>13</v>
      </c>
      <c r="D73" s="16">
        <v>311.16000000000003</v>
      </c>
      <c r="E73" s="17">
        <f>C73*D73</f>
        <v>4045.0800000000004</v>
      </c>
      <c r="F73" s="18">
        <v>0.03</v>
      </c>
      <c r="G73" s="17">
        <f>E73*F73</f>
        <v>121.3524</v>
      </c>
      <c r="H73" s="14">
        <v>5</v>
      </c>
      <c r="I73" s="15">
        <v>750</v>
      </c>
      <c r="J73" s="17">
        <f>E73+I73-G73</f>
        <v>4673.7276000000002</v>
      </c>
      <c r="K73" s="23" t="str">
        <f>A73&amp;"|"&amp;B73</f>
        <v>P0006|Dec</v>
      </c>
    </row>
    <row r="74" spans="1:11" ht="15" customHeight="1" x14ac:dyDescent="0.25">
      <c r="A74" s="14" t="s">
        <v>62</v>
      </c>
      <c r="B74" s="14" t="s">
        <v>35</v>
      </c>
      <c r="C74" s="14">
        <v>13</v>
      </c>
      <c r="D74" s="16">
        <v>257.16000000000003</v>
      </c>
      <c r="E74" s="17">
        <f>C74*D74</f>
        <v>3343.0800000000004</v>
      </c>
      <c r="F74" s="18">
        <v>0.03</v>
      </c>
      <c r="G74" s="17">
        <f>E74*F74</f>
        <v>100.2924</v>
      </c>
      <c r="H74" s="14">
        <v>5</v>
      </c>
      <c r="I74" s="15">
        <v>750</v>
      </c>
      <c r="J74" s="17">
        <f>E74+I74-G74</f>
        <v>3992.7876000000006</v>
      </c>
      <c r="K74" s="23" t="str">
        <f>A74&amp;"|"&amp;B74</f>
        <v>P0006|Jan</v>
      </c>
    </row>
    <row r="75" spans="1:11" ht="15" customHeight="1" x14ac:dyDescent="0.25">
      <c r="A75" s="14" t="s">
        <v>62</v>
      </c>
      <c r="B75" s="14" t="s">
        <v>36</v>
      </c>
      <c r="C75" s="14">
        <v>12</v>
      </c>
      <c r="D75" s="16">
        <v>223.22</v>
      </c>
      <c r="E75" s="17">
        <f>C75*D75</f>
        <v>2678.64</v>
      </c>
      <c r="F75" s="18">
        <v>0.03</v>
      </c>
      <c r="G75" s="17">
        <f>E75*F75</f>
        <v>80.359199999999987</v>
      </c>
      <c r="H75" s="14">
        <v>5</v>
      </c>
      <c r="I75" s="15">
        <v>750</v>
      </c>
      <c r="J75" s="17">
        <f>E75+I75-G75</f>
        <v>3348.2808</v>
      </c>
      <c r="K75" s="23" t="str">
        <f>A75&amp;"|"&amp;B75</f>
        <v>P0006|Feb</v>
      </c>
    </row>
    <row r="76" spans="1:11" ht="15" customHeight="1" x14ac:dyDescent="0.25">
      <c r="A76" s="14" t="s">
        <v>62</v>
      </c>
      <c r="B76" s="14" t="s">
        <v>37</v>
      </c>
      <c r="C76" s="14">
        <v>11</v>
      </c>
      <c r="D76" s="16">
        <v>208.37</v>
      </c>
      <c r="E76" s="17">
        <f>C76*D76</f>
        <v>2292.0700000000002</v>
      </c>
      <c r="F76" s="18">
        <v>0.03</v>
      </c>
      <c r="G76" s="17">
        <f>E76*F76</f>
        <v>68.762100000000004</v>
      </c>
      <c r="H76" s="14">
        <v>4</v>
      </c>
      <c r="I76" s="15">
        <v>600</v>
      </c>
      <c r="J76" s="17">
        <f>E76+I76-G76</f>
        <v>2823.3079000000002</v>
      </c>
      <c r="K76" s="23" t="str">
        <f>A76&amp;"|"&amp;B76</f>
        <v>P0006|Mar</v>
      </c>
    </row>
    <row r="77" spans="1:11" ht="15" customHeight="1" x14ac:dyDescent="0.25">
      <c r="A77" s="14" t="s">
        <v>65</v>
      </c>
      <c r="B77" s="14" t="s">
        <v>24</v>
      </c>
      <c r="C77" s="14">
        <v>6</v>
      </c>
      <c r="D77" s="16">
        <v>148.26</v>
      </c>
      <c r="E77" s="17">
        <f>C77*D77</f>
        <v>889.56</v>
      </c>
      <c r="F77" s="18">
        <v>0.03</v>
      </c>
      <c r="G77" s="17">
        <f>E77*F77</f>
        <v>26.686799999999998</v>
      </c>
      <c r="H77" s="14">
        <v>2</v>
      </c>
      <c r="I77" s="15">
        <v>300</v>
      </c>
      <c r="J77" s="17">
        <f>E77+I77-G77</f>
        <v>1162.8732</v>
      </c>
      <c r="K77" s="23" t="str">
        <f>A77&amp;"|"&amp;B77</f>
        <v>P0007|Apr</v>
      </c>
    </row>
    <row r="78" spans="1:11" ht="15" customHeight="1" x14ac:dyDescent="0.25">
      <c r="A78" s="14" t="s">
        <v>65</v>
      </c>
      <c r="B78" s="14" t="s">
        <v>26</v>
      </c>
      <c r="C78" s="14">
        <v>7</v>
      </c>
      <c r="D78" s="16">
        <v>137.76</v>
      </c>
      <c r="E78" s="17">
        <f>C78*D78</f>
        <v>964.31999999999994</v>
      </c>
      <c r="F78" s="18">
        <v>0.03</v>
      </c>
      <c r="G78" s="17">
        <f>E78*F78</f>
        <v>28.929599999999997</v>
      </c>
      <c r="H78" s="14">
        <v>2</v>
      </c>
      <c r="I78" s="15">
        <v>300</v>
      </c>
      <c r="J78" s="17">
        <f>E78+I78-G78</f>
        <v>1235.3904</v>
      </c>
      <c r="K78" s="23" t="str">
        <f>A78&amp;"|"&amp;B78</f>
        <v>P0007|May</v>
      </c>
    </row>
    <row r="79" spans="1:11" ht="15" customHeight="1" x14ac:dyDescent="0.25">
      <c r="A79" s="14" t="s">
        <v>65</v>
      </c>
      <c r="B79" s="14" t="s">
        <v>28</v>
      </c>
      <c r="C79" s="14">
        <v>8</v>
      </c>
      <c r="D79" s="16">
        <v>163.29</v>
      </c>
      <c r="E79" s="17">
        <f>C79*D79</f>
        <v>1306.32</v>
      </c>
      <c r="F79" s="18">
        <v>0.03</v>
      </c>
      <c r="G79" s="17">
        <f>E79*F79</f>
        <v>39.189599999999999</v>
      </c>
      <c r="H79" s="14">
        <v>2</v>
      </c>
      <c r="I79" s="15">
        <v>300</v>
      </c>
      <c r="J79" s="17">
        <f>E79+I79-G79</f>
        <v>1567.1304</v>
      </c>
      <c r="K79" s="23" t="str">
        <f>A79&amp;"|"&amp;B79</f>
        <v>P0007|Jun</v>
      </c>
    </row>
    <row r="80" spans="1:11" ht="15" customHeight="1" x14ac:dyDescent="0.25">
      <c r="A80" s="14" t="s">
        <v>65</v>
      </c>
      <c r="B80" s="14" t="s">
        <v>29</v>
      </c>
      <c r="C80" s="14">
        <v>11</v>
      </c>
      <c r="D80" s="16">
        <v>181.49</v>
      </c>
      <c r="E80" s="17">
        <f>C80*D80</f>
        <v>1996.39</v>
      </c>
      <c r="F80" s="18">
        <v>0.03</v>
      </c>
      <c r="G80" s="17">
        <f>E80*F80</f>
        <v>59.8917</v>
      </c>
      <c r="H80" s="14">
        <v>3</v>
      </c>
      <c r="I80" s="15">
        <v>450</v>
      </c>
      <c r="J80" s="17">
        <f>E80+I80-G80</f>
        <v>2386.4983000000002</v>
      </c>
      <c r="K80" s="23" t="str">
        <f>A80&amp;"|"&amp;B80</f>
        <v>P0007|Jul</v>
      </c>
    </row>
    <row r="81" spans="1:11" ht="15" customHeight="1" x14ac:dyDescent="0.25">
      <c r="A81" s="14" t="s">
        <v>65</v>
      </c>
      <c r="B81" s="14" t="s">
        <v>30</v>
      </c>
      <c r="C81" s="14">
        <v>10</v>
      </c>
      <c r="D81" s="16">
        <v>179.28</v>
      </c>
      <c r="E81" s="17">
        <f>C81*D81</f>
        <v>1792.8</v>
      </c>
      <c r="F81" s="18">
        <v>0.03</v>
      </c>
      <c r="G81" s="17">
        <f>E81*F81</f>
        <v>53.783999999999999</v>
      </c>
      <c r="H81" s="14">
        <v>3</v>
      </c>
      <c r="I81" s="15">
        <v>450</v>
      </c>
      <c r="J81" s="17">
        <f>E81+I81-G81</f>
        <v>2189.0160000000001</v>
      </c>
      <c r="K81" s="23" t="str">
        <f>A81&amp;"|"&amp;B81</f>
        <v>P0007|Aug</v>
      </c>
    </row>
    <row r="82" spans="1:11" ht="15" customHeight="1" x14ac:dyDescent="0.25">
      <c r="A82" s="14" t="s">
        <v>65</v>
      </c>
      <c r="B82" s="14" t="s">
        <v>31</v>
      </c>
      <c r="C82" s="14">
        <v>7</v>
      </c>
      <c r="D82" s="16">
        <v>163.66999999999999</v>
      </c>
      <c r="E82" s="17">
        <f>C82*D82</f>
        <v>1145.6899999999998</v>
      </c>
      <c r="F82" s="18">
        <v>0.03</v>
      </c>
      <c r="G82" s="17">
        <f>E82*F82</f>
        <v>34.370699999999992</v>
      </c>
      <c r="H82" s="14">
        <v>2</v>
      </c>
      <c r="I82" s="15">
        <v>300</v>
      </c>
      <c r="J82" s="17">
        <f>E82+I82-G82</f>
        <v>1411.3192999999999</v>
      </c>
      <c r="K82" s="23" t="str">
        <f>A82&amp;"|"&amp;B82</f>
        <v>P0007|Sep</v>
      </c>
    </row>
    <row r="83" spans="1:11" ht="15" customHeight="1" x14ac:dyDescent="0.25">
      <c r="A83" s="14" t="s">
        <v>65</v>
      </c>
      <c r="B83" s="14" t="s">
        <v>32</v>
      </c>
      <c r="C83" s="14">
        <v>6</v>
      </c>
      <c r="D83" s="16">
        <v>152.32</v>
      </c>
      <c r="E83" s="17">
        <f>C83*D83</f>
        <v>913.92</v>
      </c>
      <c r="F83" s="18">
        <v>0.03</v>
      </c>
      <c r="G83" s="17">
        <f>E83*F83</f>
        <v>27.417599999999997</v>
      </c>
      <c r="H83" s="14">
        <v>2</v>
      </c>
      <c r="I83" s="15">
        <v>300</v>
      </c>
      <c r="J83" s="17">
        <f>E83+I83-G83</f>
        <v>1186.5024000000001</v>
      </c>
      <c r="K83" s="23" t="str">
        <f>A83&amp;"|"&amp;B83</f>
        <v>P0007|Oct</v>
      </c>
    </row>
    <row r="84" spans="1:11" ht="15" customHeight="1" x14ac:dyDescent="0.25">
      <c r="A84" s="14" t="s">
        <v>65</v>
      </c>
      <c r="B84" s="14" t="s">
        <v>33</v>
      </c>
      <c r="C84" s="14">
        <v>7</v>
      </c>
      <c r="D84" s="16">
        <v>155.21</v>
      </c>
      <c r="E84" s="17">
        <f>C84*D84</f>
        <v>1086.47</v>
      </c>
      <c r="F84" s="18">
        <v>0.03</v>
      </c>
      <c r="G84" s="17">
        <f>E84*F84</f>
        <v>32.594099999999997</v>
      </c>
      <c r="H84" s="14">
        <v>2</v>
      </c>
      <c r="I84" s="15">
        <v>300</v>
      </c>
      <c r="J84" s="17">
        <f>E84+I84-G84</f>
        <v>1353.8759</v>
      </c>
      <c r="K84" s="23" t="str">
        <f>A84&amp;"|"&amp;B84</f>
        <v>P0007|Nov</v>
      </c>
    </row>
    <row r="85" spans="1:11" ht="15" customHeight="1" x14ac:dyDescent="0.25">
      <c r="A85" s="14" t="s">
        <v>65</v>
      </c>
      <c r="B85" s="14" t="s">
        <v>34</v>
      </c>
      <c r="C85" s="14">
        <v>15</v>
      </c>
      <c r="D85" s="16">
        <v>294.77</v>
      </c>
      <c r="E85" s="17">
        <f>C85*D85</f>
        <v>4421.5499999999993</v>
      </c>
      <c r="F85" s="18">
        <v>0.03</v>
      </c>
      <c r="G85" s="17">
        <f>E85*F85</f>
        <v>132.64649999999997</v>
      </c>
      <c r="H85" s="14">
        <v>6</v>
      </c>
      <c r="I85" s="15">
        <v>900</v>
      </c>
      <c r="J85" s="17">
        <f>E85+I85-G85</f>
        <v>5188.9034999999994</v>
      </c>
      <c r="K85" s="23" t="str">
        <f>A85&amp;"|"&amp;B85</f>
        <v>P0007|Dec</v>
      </c>
    </row>
    <row r="86" spans="1:11" ht="15" customHeight="1" x14ac:dyDescent="0.25">
      <c r="A86" s="14" t="s">
        <v>65</v>
      </c>
      <c r="B86" s="14" t="s">
        <v>35</v>
      </c>
      <c r="C86" s="14">
        <v>11</v>
      </c>
      <c r="D86" s="16">
        <v>259.33</v>
      </c>
      <c r="E86" s="17">
        <f>C86*D86</f>
        <v>2852.6299999999997</v>
      </c>
      <c r="F86" s="18">
        <v>0.03</v>
      </c>
      <c r="G86" s="17">
        <f>E86*F86</f>
        <v>85.57889999999999</v>
      </c>
      <c r="H86" s="14">
        <v>4</v>
      </c>
      <c r="I86" s="15">
        <v>600</v>
      </c>
      <c r="J86" s="17">
        <f>E86+I86-G86</f>
        <v>3367.0510999999997</v>
      </c>
      <c r="K86" s="23" t="str">
        <f>A86&amp;"|"&amp;B86</f>
        <v>P0007|Jan</v>
      </c>
    </row>
    <row r="87" spans="1:11" ht="15" customHeight="1" x14ac:dyDescent="0.25">
      <c r="A87" s="14" t="s">
        <v>65</v>
      </c>
      <c r="B87" s="14" t="s">
        <v>36</v>
      </c>
      <c r="C87" s="14">
        <v>12</v>
      </c>
      <c r="D87" s="16">
        <v>235.29</v>
      </c>
      <c r="E87" s="17">
        <f>C87*D87</f>
        <v>2823.48</v>
      </c>
      <c r="F87" s="18">
        <v>0.03</v>
      </c>
      <c r="G87" s="17">
        <f>E87*F87</f>
        <v>84.704399999999993</v>
      </c>
      <c r="H87" s="14">
        <v>5</v>
      </c>
      <c r="I87" s="15">
        <v>750</v>
      </c>
      <c r="J87" s="17">
        <f>E87+I87-G87</f>
        <v>3488.7755999999999</v>
      </c>
      <c r="K87" s="23" t="str">
        <f>A87&amp;"|"&amp;B87</f>
        <v>P0007|Feb</v>
      </c>
    </row>
    <row r="88" spans="1:11" ht="15" customHeight="1" x14ac:dyDescent="0.25">
      <c r="A88" s="14" t="s">
        <v>65</v>
      </c>
      <c r="B88" s="14" t="s">
        <v>37</v>
      </c>
      <c r="C88" s="14">
        <v>11</v>
      </c>
      <c r="D88" s="16">
        <v>212.92</v>
      </c>
      <c r="E88" s="17">
        <f>C88*D88</f>
        <v>2342.12</v>
      </c>
      <c r="F88" s="18">
        <v>0.03</v>
      </c>
      <c r="G88" s="17">
        <f>E88*F88</f>
        <v>70.263599999999997</v>
      </c>
      <c r="H88" s="14">
        <v>4</v>
      </c>
      <c r="I88" s="15">
        <v>600</v>
      </c>
      <c r="J88" s="17">
        <f>E88+I88-G88</f>
        <v>2871.8563999999997</v>
      </c>
      <c r="K88" s="23" t="str">
        <f>A88&amp;"|"&amp;B88</f>
        <v>P0007|Mar</v>
      </c>
    </row>
    <row r="89" spans="1:11" ht="15" customHeight="1" x14ac:dyDescent="0.25">
      <c r="A89" s="14" t="s">
        <v>68</v>
      </c>
      <c r="B89" s="14" t="s">
        <v>24</v>
      </c>
      <c r="C89" s="14">
        <v>5</v>
      </c>
      <c r="D89" s="16">
        <v>79.56</v>
      </c>
      <c r="E89" s="17">
        <f>C89*D89</f>
        <v>397.8</v>
      </c>
      <c r="F89" s="18">
        <v>0.03</v>
      </c>
      <c r="G89" s="17">
        <f>E89*F89</f>
        <v>11.933999999999999</v>
      </c>
      <c r="H89" s="14">
        <v>2</v>
      </c>
      <c r="I89" s="15">
        <v>190</v>
      </c>
      <c r="J89" s="17">
        <f>E89+I89-G89</f>
        <v>575.86599999999999</v>
      </c>
      <c r="K89" s="23" t="str">
        <f>A89&amp;"|"&amp;B89</f>
        <v>P0008|Apr</v>
      </c>
    </row>
    <row r="90" spans="1:11" ht="15" customHeight="1" x14ac:dyDescent="0.25">
      <c r="A90" s="14" t="s">
        <v>68</v>
      </c>
      <c r="B90" s="14" t="s">
        <v>26</v>
      </c>
      <c r="C90" s="14">
        <v>7</v>
      </c>
      <c r="D90" s="16">
        <v>79.88</v>
      </c>
      <c r="E90" s="17">
        <f>C90*D90</f>
        <v>559.16</v>
      </c>
      <c r="F90" s="18">
        <v>0.03</v>
      </c>
      <c r="G90" s="17">
        <f>E90*F90</f>
        <v>16.774799999999999</v>
      </c>
      <c r="H90" s="14">
        <v>2</v>
      </c>
      <c r="I90" s="15">
        <v>190</v>
      </c>
      <c r="J90" s="17">
        <f>E90+I90-G90</f>
        <v>732.38519999999994</v>
      </c>
      <c r="K90" s="23" t="str">
        <f>A90&amp;"|"&amp;B90</f>
        <v>P0008|May</v>
      </c>
    </row>
    <row r="91" spans="1:11" ht="15" customHeight="1" x14ac:dyDescent="0.25">
      <c r="A91" s="14" t="s">
        <v>68</v>
      </c>
      <c r="B91" s="14" t="s">
        <v>28</v>
      </c>
      <c r="C91" s="14">
        <v>7</v>
      </c>
      <c r="D91" s="16">
        <v>87.82</v>
      </c>
      <c r="E91" s="17">
        <f>C91*D91</f>
        <v>614.74</v>
      </c>
      <c r="F91" s="18">
        <v>0.03</v>
      </c>
      <c r="G91" s="17">
        <f>E91*F91</f>
        <v>18.4422</v>
      </c>
      <c r="H91" s="14">
        <v>2</v>
      </c>
      <c r="I91" s="15">
        <v>190</v>
      </c>
      <c r="J91" s="17">
        <f>E91+I91-G91</f>
        <v>786.29780000000005</v>
      </c>
      <c r="K91" s="23" t="str">
        <f>A91&amp;"|"&amp;B91</f>
        <v>P0008|Jun</v>
      </c>
    </row>
    <row r="92" spans="1:11" ht="15" customHeight="1" x14ac:dyDescent="0.25">
      <c r="A92" s="14" t="s">
        <v>68</v>
      </c>
      <c r="B92" s="14" t="s">
        <v>29</v>
      </c>
      <c r="C92" s="14">
        <v>10</v>
      </c>
      <c r="D92" s="16">
        <v>91.91</v>
      </c>
      <c r="E92" s="17">
        <f>C92*D92</f>
        <v>919.09999999999991</v>
      </c>
      <c r="F92" s="18">
        <v>0.03</v>
      </c>
      <c r="G92" s="17">
        <f>E92*F92</f>
        <v>27.572999999999997</v>
      </c>
      <c r="H92" s="14">
        <v>3</v>
      </c>
      <c r="I92" s="15">
        <v>285</v>
      </c>
      <c r="J92" s="17">
        <f>E92+I92-G92</f>
        <v>1176.5269999999998</v>
      </c>
      <c r="K92" s="23" t="str">
        <f>A92&amp;"|"&amp;B92</f>
        <v>P0008|Jul</v>
      </c>
    </row>
    <row r="93" spans="1:11" ht="15" customHeight="1" x14ac:dyDescent="0.25">
      <c r="A93" s="14" t="s">
        <v>68</v>
      </c>
      <c r="B93" s="14" t="s">
        <v>30</v>
      </c>
      <c r="C93" s="14">
        <v>11</v>
      </c>
      <c r="D93" s="16">
        <v>93.87</v>
      </c>
      <c r="E93" s="17">
        <f>C93*D93</f>
        <v>1032.5700000000002</v>
      </c>
      <c r="F93" s="18">
        <v>0.03</v>
      </c>
      <c r="G93" s="17">
        <f>E93*F93</f>
        <v>30.977100000000004</v>
      </c>
      <c r="H93" s="14">
        <v>3</v>
      </c>
      <c r="I93" s="15">
        <v>285</v>
      </c>
      <c r="J93" s="17">
        <f>E93+I93-G93</f>
        <v>1286.5929000000001</v>
      </c>
      <c r="K93" s="23" t="str">
        <f>A93&amp;"|"&amp;B93</f>
        <v>P0008|Aug</v>
      </c>
    </row>
    <row r="94" spans="1:11" ht="15" customHeight="1" x14ac:dyDescent="0.25">
      <c r="A94" s="14" t="s">
        <v>68</v>
      </c>
      <c r="B94" s="14" t="s">
        <v>31</v>
      </c>
      <c r="C94" s="14">
        <v>6</v>
      </c>
      <c r="D94" s="16">
        <v>76.27</v>
      </c>
      <c r="E94" s="17">
        <f>C94*D94</f>
        <v>457.62</v>
      </c>
      <c r="F94" s="18">
        <v>0.03</v>
      </c>
      <c r="G94" s="17">
        <f>E94*F94</f>
        <v>13.7286</v>
      </c>
      <c r="H94" s="14">
        <v>2</v>
      </c>
      <c r="I94" s="15">
        <v>190</v>
      </c>
      <c r="J94" s="17">
        <f>E94+I94-G94</f>
        <v>633.89139999999998</v>
      </c>
      <c r="K94" s="23" t="str">
        <f>A94&amp;"|"&amp;B94</f>
        <v>P0008|Sep</v>
      </c>
    </row>
    <row r="95" spans="1:11" ht="15" customHeight="1" x14ac:dyDescent="0.25">
      <c r="A95" s="14" t="s">
        <v>68</v>
      </c>
      <c r="B95" s="14" t="s">
        <v>32</v>
      </c>
      <c r="C95" s="14">
        <v>6</v>
      </c>
      <c r="D95" s="16">
        <v>86.98</v>
      </c>
      <c r="E95" s="17">
        <f>C95*D95</f>
        <v>521.88</v>
      </c>
      <c r="F95" s="18">
        <v>0.03</v>
      </c>
      <c r="G95" s="17">
        <f>E95*F95</f>
        <v>15.6564</v>
      </c>
      <c r="H95" s="14">
        <v>2</v>
      </c>
      <c r="I95" s="15">
        <v>190</v>
      </c>
      <c r="J95" s="17">
        <f>E95+I95-G95</f>
        <v>696.22360000000003</v>
      </c>
      <c r="K95" s="23" t="str">
        <f>A95&amp;"|"&amp;B95</f>
        <v>P0008|Oct</v>
      </c>
    </row>
    <row r="96" spans="1:11" ht="15" customHeight="1" x14ac:dyDescent="0.25">
      <c r="A96" s="14" t="s">
        <v>68</v>
      </c>
      <c r="B96" s="14" t="s">
        <v>33</v>
      </c>
      <c r="C96" s="14">
        <v>6</v>
      </c>
      <c r="D96" s="16">
        <v>83.12</v>
      </c>
      <c r="E96" s="17">
        <f>C96*D96</f>
        <v>498.72</v>
      </c>
      <c r="F96" s="18">
        <v>0.03</v>
      </c>
      <c r="G96" s="17">
        <f>E96*F96</f>
        <v>14.961600000000001</v>
      </c>
      <c r="H96" s="14">
        <v>2</v>
      </c>
      <c r="I96" s="15">
        <v>190</v>
      </c>
      <c r="J96" s="17">
        <f>E96+I96-G96</f>
        <v>673.75840000000005</v>
      </c>
      <c r="K96" s="23" t="str">
        <f>A96&amp;"|"&amp;B96</f>
        <v>P0008|Nov</v>
      </c>
    </row>
    <row r="97" spans="1:11" ht="15" customHeight="1" x14ac:dyDescent="0.25">
      <c r="A97" s="14" t="s">
        <v>68</v>
      </c>
      <c r="B97" s="14" t="s">
        <v>34</v>
      </c>
      <c r="C97" s="14">
        <v>13</v>
      </c>
      <c r="D97" s="16">
        <v>147.16999999999999</v>
      </c>
      <c r="E97" s="17">
        <f>C97*D97</f>
        <v>1913.2099999999998</v>
      </c>
      <c r="F97" s="18">
        <v>0.03</v>
      </c>
      <c r="G97" s="17">
        <f>E97*F97</f>
        <v>57.396299999999989</v>
      </c>
      <c r="H97" s="14">
        <v>5</v>
      </c>
      <c r="I97" s="15">
        <v>475</v>
      </c>
      <c r="J97" s="17">
        <f>E97+I97-G97</f>
        <v>2330.8137000000002</v>
      </c>
      <c r="K97" s="23" t="str">
        <f>A97&amp;"|"&amp;B97</f>
        <v>P0008|Dec</v>
      </c>
    </row>
    <row r="98" spans="1:11" ht="15" customHeight="1" x14ac:dyDescent="0.25">
      <c r="A98" s="14" t="s">
        <v>68</v>
      </c>
      <c r="B98" s="14" t="s">
        <v>35</v>
      </c>
      <c r="C98" s="14">
        <v>13</v>
      </c>
      <c r="D98" s="16">
        <v>132.86000000000001</v>
      </c>
      <c r="E98" s="17">
        <f>C98*D98</f>
        <v>1727.1800000000003</v>
      </c>
      <c r="F98" s="18">
        <v>0.03</v>
      </c>
      <c r="G98" s="17">
        <f>E98*F98</f>
        <v>51.815400000000004</v>
      </c>
      <c r="H98" s="14">
        <v>5</v>
      </c>
      <c r="I98" s="15">
        <v>475</v>
      </c>
      <c r="J98" s="17">
        <f>E98+I98-G98</f>
        <v>2150.3646000000003</v>
      </c>
      <c r="K98" s="23" t="str">
        <f>A98&amp;"|"&amp;B98</f>
        <v>P0008|Jan</v>
      </c>
    </row>
    <row r="99" spans="1:11" ht="15" customHeight="1" x14ac:dyDescent="0.25">
      <c r="A99" s="14" t="s">
        <v>68</v>
      </c>
      <c r="B99" s="14" t="s">
        <v>36</v>
      </c>
      <c r="C99" s="14">
        <v>10</v>
      </c>
      <c r="D99" s="16">
        <v>127.63</v>
      </c>
      <c r="E99" s="17">
        <f>C99*D99</f>
        <v>1276.3</v>
      </c>
      <c r="F99" s="18">
        <v>0.03</v>
      </c>
      <c r="G99" s="17">
        <f>E99*F99</f>
        <v>38.288999999999994</v>
      </c>
      <c r="H99" s="14">
        <v>4</v>
      </c>
      <c r="I99" s="15">
        <v>380</v>
      </c>
      <c r="J99" s="17">
        <f>E99+I99-G99</f>
        <v>1618.011</v>
      </c>
      <c r="K99" s="23" t="str">
        <f>A99&amp;"|"&amp;B99</f>
        <v>P0008|Feb</v>
      </c>
    </row>
    <row r="100" spans="1:11" ht="15" customHeight="1" x14ac:dyDescent="0.25">
      <c r="A100" s="14" t="s">
        <v>68</v>
      </c>
      <c r="B100" s="14" t="s">
        <v>37</v>
      </c>
      <c r="C100" s="14">
        <v>11</v>
      </c>
      <c r="D100" s="16">
        <v>112.08</v>
      </c>
      <c r="E100" s="17">
        <f>C100*D100</f>
        <v>1232.8799999999999</v>
      </c>
      <c r="F100" s="18">
        <v>0.03</v>
      </c>
      <c r="G100" s="17">
        <f>E100*F100</f>
        <v>36.986399999999996</v>
      </c>
      <c r="H100" s="14">
        <v>4</v>
      </c>
      <c r="I100" s="15">
        <v>380</v>
      </c>
      <c r="J100" s="17">
        <f>E100+I100-G100</f>
        <v>1575.8935999999999</v>
      </c>
      <c r="K100" s="23" t="str">
        <f>A100&amp;"|"&amp;B100</f>
        <v>P0008|Mar</v>
      </c>
    </row>
    <row r="101" spans="1:11" ht="15" customHeight="1" x14ac:dyDescent="0.25">
      <c r="A101" s="14" t="s">
        <v>71</v>
      </c>
      <c r="B101" s="14" t="s">
        <v>24</v>
      </c>
      <c r="C101" s="14">
        <v>6</v>
      </c>
      <c r="D101" s="16">
        <v>113.82</v>
      </c>
      <c r="E101" s="17">
        <f>C101*D101</f>
        <v>682.92</v>
      </c>
      <c r="F101" s="18">
        <v>0.03</v>
      </c>
      <c r="G101" s="17">
        <f>E101*F101</f>
        <v>20.487599999999997</v>
      </c>
      <c r="H101" s="14">
        <v>2</v>
      </c>
      <c r="I101" s="15">
        <v>240</v>
      </c>
      <c r="J101" s="17">
        <f>E101+I101-G101</f>
        <v>902.43239999999992</v>
      </c>
      <c r="K101" s="23" t="str">
        <f>A101&amp;"|"&amp;B101</f>
        <v>P0009|Apr</v>
      </c>
    </row>
    <row r="102" spans="1:11" ht="15" customHeight="1" x14ac:dyDescent="0.25">
      <c r="A102" s="14" t="s">
        <v>71</v>
      </c>
      <c r="B102" s="14" t="s">
        <v>26</v>
      </c>
      <c r="C102" s="14">
        <v>7</v>
      </c>
      <c r="D102" s="16">
        <v>131.06</v>
      </c>
      <c r="E102" s="17">
        <f>C102*D102</f>
        <v>917.42000000000007</v>
      </c>
      <c r="F102" s="18">
        <v>0.03</v>
      </c>
      <c r="G102" s="17">
        <f>E102*F102</f>
        <v>27.522600000000001</v>
      </c>
      <c r="H102" s="14">
        <v>2</v>
      </c>
      <c r="I102" s="15">
        <v>240</v>
      </c>
      <c r="J102" s="17">
        <f>E102+I102-G102</f>
        <v>1129.8974000000001</v>
      </c>
      <c r="K102" s="23" t="str">
        <f>A102&amp;"|"&amp;B102</f>
        <v>P0009|May</v>
      </c>
    </row>
    <row r="103" spans="1:11" ht="15" customHeight="1" x14ac:dyDescent="0.25">
      <c r="A103" s="14" t="s">
        <v>71</v>
      </c>
      <c r="B103" s="14" t="s">
        <v>28</v>
      </c>
      <c r="C103" s="14">
        <v>8</v>
      </c>
      <c r="D103" s="16">
        <v>138.57</v>
      </c>
      <c r="E103" s="17">
        <f>C103*D103</f>
        <v>1108.56</v>
      </c>
      <c r="F103" s="18">
        <v>0.03</v>
      </c>
      <c r="G103" s="17">
        <f>E103*F103</f>
        <v>33.256799999999998</v>
      </c>
      <c r="H103" s="14">
        <v>2</v>
      </c>
      <c r="I103" s="15">
        <v>240</v>
      </c>
      <c r="J103" s="17">
        <f>E103+I103-G103</f>
        <v>1315.3031999999998</v>
      </c>
      <c r="K103" s="23" t="str">
        <f>A103&amp;"|"&amp;B103</f>
        <v>P0009|Jun</v>
      </c>
    </row>
    <row r="104" spans="1:11" ht="15" customHeight="1" x14ac:dyDescent="0.25">
      <c r="A104" s="14" t="s">
        <v>71</v>
      </c>
      <c r="B104" s="14" t="s">
        <v>29</v>
      </c>
      <c r="C104" s="14">
        <v>11</v>
      </c>
      <c r="D104" s="16">
        <v>155.87</v>
      </c>
      <c r="E104" s="17">
        <f>C104*D104</f>
        <v>1714.5700000000002</v>
      </c>
      <c r="F104" s="18">
        <v>0.03</v>
      </c>
      <c r="G104" s="17">
        <f>E104*F104</f>
        <v>51.437100000000001</v>
      </c>
      <c r="H104" s="14">
        <v>3</v>
      </c>
      <c r="I104" s="15">
        <v>360</v>
      </c>
      <c r="J104" s="17">
        <f>E104+I104-G104</f>
        <v>2023.1329000000001</v>
      </c>
      <c r="K104" s="23" t="str">
        <f>A104&amp;"|"&amp;B104</f>
        <v>P0009|Jul</v>
      </c>
    </row>
    <row r="105" spans="1:11" ht="15" customHeight="1" x14ac:dyDescent="0.25">
      <c r="A105" s="14" t="s">
        <v>71</v>
      </c>
      <c r="B105" s="14" t="s">
        <v>30</v>
      </c>
      <c r="C105" s="14">
        <v>10</v>
      </c>
      <c r="D105" s="16">
        <v>161.24</v>
      </c>
      <c r="E105" s="17">
        <f>C105*D105</f>
        <v>1612.4</v>
      </c>
      <c r="F105" s="18">
        <v>0.03</v>
      </c>
      <c r="G105" s="17">
        <f>E105*F105</f>
        <v>48.372</v>
      </c>
      <c r="H105" s="14">
        <v>3</v>
      </c>
      <c r="I105" s="15">
        <v>360</v>
      </c>
      <c r="J105" s="17">
        <f>E105+I105-G105</f>
        <v>1924.028</v>
      </c>
      <c r="K105" s="23" t="str">
        <f>A105&amp;"|"&amp;B105</f>
        <v>P0009|Aug</v>
      </c>
    </row>
    <row r="106" spans="1:11" ht="15" customHeight="1" x14ac:dyDescent="0.25">
      <c r="A106" s="14" t="s">
        <v>71</v>
      </c>
      <c r="B106" s="14" t="s">
        <v>31</v>
      </c>
      <c r="C106" s="14">
        <v>7</v>
      </c>
      <c r="D106" s="16">
        <v>142.94999999999999</v>
      </c>
      <c r="E106" s="17">
        <f>C106*D106</f>
        <v>1000.6499999999999</v>
      </c>
      <c r="F106" s="18">
        <v>0.03</v>
      </c>
      <c r="G106" s="17">
        <f>E106*F106</f>
        <v>30.019499999999994</v>
      </c>
      <c r="H106" s="14">
        <v>2</v>
      </c>
      <c r="I106" s="15">
        <v>240</v>
      </c>
      <c r="J106" s="17">
        <f>E106+I106-G106</f>
        <v>1210.6304999999998</v>
      </c>
      <c r="K106" s="23" t="str">
        <f>A106&amp;"|"&amp;B106</f>
        <v>P0009|Sep</v>
      </c>
    </row>
    <row r="107" spans="1:11" ht="15" customHeight="1" x14ac:dyDescent="0.25">
      <c r="A107" s="14" t="s">
        <v>71</v>
      </c>
      <c r="B107" s="14" t="s">
        <v>32</v>
      </c>
      <c r="C107" s="14">
        <v>6</v>
      </c>
      <c r="D107" s="16">
        <v>133.68</v>
      </c>
      <c r="E107" s="17">
        <f>C107*D107</f>
        <v>802.08</v>
      </c>
      <c r="F107" s="18">
        <v>0.03</v>
      </c>
      <c r="G107" s="17">
        <f>E107*F107</f>
        <v>24.0624</v>
      </c>
      <c r="H107" s="14">
        <v>2</v>
      </c>
      <c r="I107" s="15">
        <v>240</v>
      </c>
      <c r="J107" s="17">
        <f>E107+I107-G107</f>
        <v>1018.0175999999999</v>
      </c>
      <c r="K107" s="23" t="str">
        <f>A107&amp;"|"&amp;B107</f>
        <v>P0009|Oct</v>
      </c>
    </row>
    <row r="108" spans="1:11" ht="15" customHeight="1" x14ac:dyDescent="0.25">
      <c r="A108" s="14" t="s">
        <v>71</v>
      </c>
      <c r="B108" s="14" t="s">
        <v>33</v>
      </c>
      <c r="C108" s="14">
        <v>7</v>
      </c>
      <c r="D108" s="16">
        <v>138.01</v>
      </c>
      <c r="E108" s="17">
        <f>C108*D108</f>
        <v>966.06999999999994</v>
      </c>
      <c r="F108" s="18">
        <v>0.03</v>
      </c>
      <c r="G108" s="17">
        <f>E108*F108</f>
        <v>28.982099999999996</v>
      </c>
      <c r="H108" s="14">
        <v>3</v>
      </c>
      <c r="I108" s="15">
        <v>360</v>
      </c>
      <c r="J108" s="17">
        <f>E108+I108-G108</f>
        <v>1297.0879</v>
      </c>
      <c r="K108" s="23" t="str">
        <f>A108&amp;"|"&amp;B108</f>
        <v>P0009|Nov</v>
      </c>
    </row>
    <row r="109" spans="1:11" ht="15" customHeight="1" x14ac:dyDescent="0.25">
      <c r="A109" s="14" t="s">
        <v>71</v>
      </c>
      <c r="B109" s="14" t="s">
        <v>34</v>
      </c>
      <c r="C109" s="14">
        <v>15</v>
      </c>
      <c r="D109" s="16">
        <v>262.41000000000003</v>
      </c>
      <c r="E109" s="17">
        <f>C109*D109</f>
        <v>3936.1500000000005</v>
      </c>
      <c r="F109" s="18">
        <v>0.03</v>
      </c>
      <c r="G109" s="17">
        <f>E109*F109</f>
        <v>118.08450000000001</v>
      </c>
      <c r="H109" s="14">
        <v>6</v>
      </c>
      <c r="I109" s="15">
        <v>720</v>
      </c>
      <c r="J109" s="17">
        <f>E109+I109-G109</f>
        <v>4538.0655000000006</v>
      </c>
      <c r="K109" s="23" t="str">
        <f>A109&amp;"|"&amp;B109</f>
        <v>P0009|Dec</v>
      </c>
    </row>
    <row r="110" spans="1:11" ht="15" customHeight="1" x14ac:dyDescent="0.25">
      <c r="A110" s="14" t="s">
        <v>71</v>
      </c>
      <c r="B110" s="14" t="s">
        <v>35</v>
      </c>
      <c r="C110" s="14">
        <v>14</v>
      </c>
      <c r="D110" s="16">
        <v>231.61</v>
      </c>
      <c r="E110" s="17">
        <f>C110*D110</f>
        <v>3242.54</v>
      </c>
      <c r="F110" s="18">
        <v>0.03</v>
      </c>
      <c r="G110" s="17">
        <f>E110*F110</f>
        <v>97.276199999999989</v>
      </c>
      <c r="H110" s="14">
        <v>5</v>
      </c>
      <c r="I110" s="15">
        <v>600</v>
      </c>
      <c r="J110" s="17">
        <f>E110+I110-G110</f>
        <v>3745.2638000000002</v>
      </c>
      <c r="K110" s="23" t="str">
        <f>A110&amp;"|"&amp;B110</f>
        <v>P0009|Jan</v>
      </c>
    </row>
    <row r="111" spans="1:11" ht="15" customHeight="1" x14ac:dyDescent="0.25">
      <c r="A111" s="14" t="s">
        <v>71</v>
      </c>
      <c r="B111" s="14" t="s">
        <v>36</v>
      </c>
      <c r="C111" s="14">
        <v>12</v>
      </c>
      <c r="D111" s="16">
        <v>225.17</v>
      </c>
      <c r="E111" s="17">
        <f>C111*D111</f>
        <v>2702.04</v>
      </c>
      <c r="F111" s="18">
        <v>0.03</v>
      </c>
      <c r="G111" s="17">
        <f>E111*F111</f>
        <v>81.061199999999999</v>
      </c>
      <c r="H111" s="14">
        <v>5</v>
      </c>
      <c r="I111" s="15">
        <v>600</v>
      </c>
      <c r="J111" s="17">
        <f>E111+I111-G111</f>
        <v>3220.9787999999999</v>
      </c>
      <c r="K111" s="23" t="str">
        <f>A111&amp;"|"&amp;B111</f>
        <v>P0009|Feb</v>
      </c>
    </row>
    <row r="112" spans="1:11" ht="15" customHeight="1" x14ac:dyDescent="0.25">
      <c r="A112" s="14" t="s">
        <v>71</v>
      </c>
      <c r="B112" s="14" t="s">
        <v>37</v>
      </c>
      <c r="C112" s="14">
        <v>10</v>
      </c>
      <c r="D112" s="16">
        <v>190.09</v>
      </c>
      <c r="E112" s="17">
        <f>C112*D112</f>
        <v>1900.9</v>
      </c>
      <c r="F112" s="18">
        <v>0.03</v>
      </c>
      <c r="G112" s="17">
        <f>E112*F112</f>
        <v>57.027000000000001</v>
      </c>
      <c r="H112" s="14">
        <v>4</v>
      </c>
      <c r="I112" s="15">
        <v>480</v>
      </c>
      <c r="J112" s="17">
        <f>E112+I112-G112</f>
        <v>2323.873</v>
      </c>
      <c r="K112" s="23" t="str">
        <f>A112&amp;"|"&amp;B112</f>
        <v>P0009|Mar</v>
      </c>
    </row>
    <row r="113" spans="1:11" ht="15" customHeight="1" x14ac:dyDescent="0.25">
      <c r="A113" s="14" t="s">
        <v>73</v>
      </c>
      <c r="B113" s="14" t="s">
        <v>24</v>
      </c>
      <c r="C113" s="14">
        <v>5</v>
      </c>
      <c r="D113" s="16">
        <v>149.35</v>
      </c>
      <c r="E113" s="17">
        <f>C113*D113</f>
        <v>746.75</v>
      </c>
      <c r="F113" s="18">
        <v>0.03</v>
      </c>
      <c r="G113" s="17">
        <f>E113*F113</f>
        <v>22.4025</v>
      </c>
      <c r="H113" s="14">
        <v>2</v>
      </c>
      <c r="I113" s="15">
        <v>300</v>
      </c>
      <c r="J113" s="17">
        <f>E113+I113-G113</f>
        <v>1024.3475000000001</v>
      </c>
      <c r="K113" s="23" t="str">
        <f>A113&amp;"|"&amp;B113</f>
        <v>P0010|Apr</v>
      </c>
    </row>
    <row r="114" spans="1:11" ht="15" customHeight="1" x14ac:dyDescent="0.25">
      <c r="A114" s="14" t="s">
        <v>73</v>
      </c>
      <c r="B114" s="14" t="s">
        <v>26</v>
      </c>
      <c r="C114" s="14">
        <v>6</v>
      </c>
      <c r="D114" s="16">
        <v>155.51</v>
      </c>
      <c r="E114" s="17">
        <f>C114*D114</f>
        <v>933.06</v>
      </c>
      <c r="F114" s="18">
        <v>0.03</v>
      </c>
      <c r="G114" s="17">
        <f>E114*F114</f>
        <v>27.991799999999998</v>
      </c>
      <c r="H114" s="14">
        <v>2</v>
      </c>
      <c r="I114" s="15">
        <v>300</v>
      </c>
      <c r="J114" s="17">
        <f>E114+I114-G114</f>
        <v>1205.0681999999999</v>
      </c>
      <c r="K114" s="23" t="str">
        <f>A114&amp;"|"&amp;B114</f>
        <v>P0010|May</v>
      </c>
    </row>
    <row r="115" spans="1:11" ht="15" customHeight="1" x14ac:dyDescent="0.25">
      <c r="A115" s="14" t="s">
        <v>73</v>
      </c>
      <c r="B115" s="14" t="s">
        <v>28</v>
      </c>
      <c r="C115" s="14">
        <v>7</v>
      </c>
      <c r="D115" s="16">
        <v>167.04</v>
      </c>
      <c r="E115" s="17">
        <f>C115*D115</f>
        <v>1169.28</v>
      </c>
      <c r="F115" s="18">
        <v>0.03</v>
      </c>
      <c r="G115" s="17">
        <f>E115*F115</f>
        <v>35.078399999999995</v>
      </c>
      <c r="H115" s="14">
        <v>2</v>
      </c>
      <c r="I115" s="15">
        <v>300</v>
      </c>
      <c r="J115" s="17">
        <f>E115+I115-G115</f>
        <v>1434.2015999999999</v>
      </c>
      <c r="K115" s="23" t="str">
        <f>A115&amp;"|"&amp;B115</f>
        <v>P0010|Jun</v>
      </c>
    </row>
    <row r="116" spans="1:11" ht="15" customHeight="1" x14ac:dyDescent="0.25">
      <c r="A116" s="14" t="s">
        <v>73</v>
      </c>
      <c r="B116" s="14" t="s">
        <v>29</v>
      </c>
      <c r="C116" s="14">
        <v>10</v>
      </c>
      <c r="D116" s="16">
        <v>169.5</v>
      </c>
      <c r="E116" s="17">
        <f>C116*D116</f>
        <v>1695</v>
      </c>
      <c r="F116" s="18">
        <v>0.03</v>
      </c>
      <c r="G116" s="17">
        <f>E116*F116</f>
        <v>50.85</v>
      </c>
      <c r="H116" s="14">
        <v>3</v>
      </c>
      <c r="I116" s="15">
        <v>450</v>
      </c>
      <c r="J116" s="17">
        <f>E116+I116-G116</f>
        <v>2094.15</v>
      </c>
      <c r="K116" s="23" t="str">
        <f>A116&amp;"|"&amp;B116</f>
        <v>P0010|Jul</v>
      </c>
    </row>
    <row r="117" spans="1:11" ht="15" customHeight="1" x14ac:dyDescent="0.25">
      <c r="A117" s="14" t="s">
        <v>73</v>
      </c>
      <c r="B117" s="14" t="s">
        <v>30</v>
      </c>
      <c r="C117" s="14">
        <v>10</v>
      </c>
      <c r="D117" s="16">
        <v>182.9</v>
      </c>
      <c r="E117" s="17">
        <f>C117*D117</f>
        <v>1829</v>
      </c>
      <c r="F117" s="18">
        <v>0.03</v>
      </c>
      <c r="G117" s="17">
        <f>E117*F117</f>
        <v>54.87</v>
      </c>
      <c r="H117" s="14">
        <v>3</v>
      </c>
      <c r="I117" s="15">
        <v>450</v>
      </c>
      <c r="J117" s="17">
        <f>E117+I117-G117</f>
        <v>2224.13</v>
      </c>
      <c r="K117" s="23" t="str">
        <f>A117&amp;"|"&amp;B117</f>
        <v>P0010|Aug</v>
      </c>
    </row>
    <row r="118" spans="1:11" ht="15" customHeight="1" x14ac:dyDescent="0.25">
      <c r="A118" s="14" t="s">
        <v>73</v>
      </c>
      <c r="B118" s="14" t="s">
        <v>31</v>
      </c>
      <c r="C118" s="14">
        <v>6</v>
      </c>
      <c r="D118" s="16">
        <v>152.88999999999999</v>
      </c>
      <c r="E118" s="17">
        <f>C118*D118</f>
        <v>917.33999999999992</v>
      </c>
      <c r="F118" s="18">
        <v>0.03</v>
      </c>
      <c r="G118" s="17">
        <f>E118*F118</f>
        <v>27.520199999999996</v>
      </c>
      <c r="H118" s="14">
        <v>2</v>
      </c>
      <c r="I118" s="15">
        <v>300</v>
      </c>
      <c r="J118" s="17">
        <f>E118+I118-G118</f>
        <v>1189.8198</v>
      </c>
      <c r="K118" s="23" t="str">
        <f>A118&amp;"|"&amp;B118</f>
        <v>P0010|Sep</v>
      </c>
    </row>
    <row r="119" spans="1:11" ht="15" customHeight="1" x14ac:dyDescent="0.25">
      <c r="A119" s="14" t="s">
        <v>73</v>
      </c>
      <c r="B119" s="14" t="s">
        <v>32</v>
      </c>
      <c r="C119" s="14">
        <v>6</v>
      </c>
      <c r="D119" s="16">
        <v>165.99</v>
      </c>
      <c r="E119" s="17">
        <f>C119*D119</f>
        <v>995.94</v>
      </c>
      <c r="F119" s="18">
        <v>0.03</v>
      </c>
      <c r="G119" s="17">
        <f>E119*F119</f>
        <v>29.8782</v>
      </c>
      <c r="H119" s="14">
        <v>2</v>
      </c>
      <c r="I119" s="15">
        <v>300</v>
      </c>
      <c r="J119" s="17">
        <f>E119+I119-G119</f>
        <v>1266.0617999999999</v>
      </c>
      <c r="K119" s="23" t="str">
        <f>A119&amp;"|"&amp;B119</f>
        <v>P0010|Oct</v>
      </c>
    </row>
    <row r="120" spans="1:11" ht="15" customHeight="1" x14ac:dyDescent="0.25">
      <c r="A120" s="14" t="s">
        <v>73</v>
      </c>
      <c r="B120" s="14" t="s">
        <v>33</v>
      </c>
      <c r="C120" s="14">
        <v>6</v>
      </c>
      <c r="D120" s="16">
        <v>171.27</v>
      </c>
      <c r="E120" s="17">
        <f>C120*D120</f>
        <v>1027.6200000000001</v>
      </c>
      <c r="F120" s="18">
        <v>0.03</v>
      </c>
      <c r="G120" s="17">
        <f>E120*F120</f>
        <v>30.828600000000002</v>
      </c>
      <c r="H120" s="14">
        <v>2</v>
      </c>
      <c r="I120" s="15">
        <v>300</v>
      </c>
      <c r="J120" s="17">
        <f>E120+I120-G120</f>
        <v>1296.7914000000001</v>
      </c>
      <c r="K120" s="23" t="str">
        <f>A120&amp;"|"&amp;B120</f>
        <v>P0010|Nov</v>
      </c>
    </row>
    <row r="121" spans="1:11" ht="15" customHeight="1" x14ac:dyDescent="0.25">
      <c r="A121" s="14" t="s">
        <v>73</v>
      </c>
      <c r="B121" s="14" t="s">
        <v>34</v>
      </c>
      <c r="C121" s="14">
        <v>15</v>
      </c>
      <c r="D121" s="16">
        <v>306.07</v>
      </c>
      <c r="E121" s="17">
        <f>C121*D121</f>
        <v>4591.05</v>
      </c>
      <c r="F121" s="18">
        <v>0.03</v>
      </c>
      <c r="G121" s="17">
        <f>E121*F121</f>
        <v>137.73150000000001</v>
      </c>
      <c r="H121" s="14">
        <v>6</v>
      </c>
      <c r="I121" s="15">
        <v>900</v>
      </c>
      <c r="J121" s="17">
        <f>E121+I121-G121</f>
        <v>5353.3185000000003</v>
      </c>
      <c r="K121" s="23" t="str">
        <f>A121&amp;"|"&amp;B121</f>
        <v>P0010|Dec</v>
      </c>
    </row>
    <row r="122" spans="1:11" ht="15" customHeight="1" x14ac:dyDescent="0.25">
      <c r="A122" s="14" t="s">
        <v>73</v>
      </c>
      <c r="B122" s="14" t="s">
        <v>35</v>
      </c>
      <c r="C122" s="14">
        <v>12</v>
      </c>
      <c r="D122" s="16">
        <v>255.33</v>
      </c>
      <c r="E122" s="17">
        <f>C122*D122</f>
        <v>3063.96</v>
      </c>
      <c r="F122" s="18">
        <v>0.03</v>
      </c>
      <c r="G122" s="17">
        <f>E122*F122</f>
        <v>91.918800000000005</v>
      </c>
      <c r="H122" s="14">
        <v>5</v>
      </c>
      <c r="I122" s="15">
        <v>750</v>
      </c>
      <c r="J122" s="17">
        <f>E122+I122-G122</f>
        <v>3722.0412000000001</v>
      </c>
      <c r="K122" s="23" t="str">
        <f>A122&amp;"|"&amp;B122</f>
        <v>P0010|Jan</v>
      </c>
    </row>
    <row r="123" spans="1:11" ht="15" customHeight="1" x14ac:dyDescent="0.25">
      <c r="A123" s="14" t="s">
        <v>73</v>
      </c>
      <c r="B123" s="14" t="s">
        <v>36</v>
      </c>
      <c r="C123" s="14">
        <v>10</v>
      </c>
      <c r="D123" s="16">
        <v>281.73</v>
      </c>
      <c r="E123" s="17">
        <f>C123*D123</f>
        <v>2817.3</v>
      </c>
      <c r="F123" s="18">
        <v>0.03</v>
      </c>
      <c r="G123" s="17">
        <f>E123*F123</f>
        <v>84.519000000000005</v>
      </c>
      <c r="H123" s="14">
        <v>4</v>
      </c>
      <c r="I123" s="15">
        <v>600</v>
      </c>
      <c r="J123" s="17">
        <f>E123+I123-G123</f>
        <v>3332.7809999999999</v>
      </c>
      <c r="K123" s="23" t="str">
        <f>A123&amp;"|"&amp;B123</f>
        <v>P0010|Feb</v>
      </c>
    </row>
    <row r="124" spans="1:11" ht="15" customHeight="1" x14ac:dyDescent="0.25">
      <c r="A124" s="14" t="s">
        <v>73</v>
      </c>
      <c r="B124" s="14" t="s">
        <v>37</v>
      </c>
      <c r="C124" s="14">
        <v>10</v>
      </c>
      <c r="D124" s="16">
        <v>223.1</v>
      </c>
      <c r="E124" s="17">
        <f>C124*D124</f>
        <v>2231</v>
      </c>
      <c r="F124" s="18">
        <v>0.03</v>
      </c>
      <c r="G124" s="17">
        <f>E124*F124</f>
        <v>66.929999999999993</v>
      </c>
      <c r="H124" s="14">
        <v>4</v>
      </c>
      <c r="I124" s="15">
        <v>600</v>
      </c>
      <c r="J124" s="17">
        <f>E124+I124-G124</f>
        <v>2764.07</v>
      </c>
      <c r="K124" s="23" t="str">
        <f>A124&amp;"|"&amp;B124</f>
        <v>P0010|Mar</v>
      </c>
    </row>
    <row r="125" spans="1:11" ht="15" customHeight="1" x14ac:dyDescent="0.25">
      <c r="A125" s="14" t="s">
        <v>76</v>
      </c>
      <c r="B125" s="14" t="s">
        <v>24</v>
      </c>
      <c r="C125" s="14">
        <v>6</v>
      </c>
      <c r="D125" s="16">
        <v>211.68</v>
      </c>
      <c r="E125" s="17">
        <f>C125*D125</f>
        <v>1270.08</v>
      </c>
      <c r="F125" s="18">
        <v>0.03</v>
      </c>
      <c r="G125" s="17">
        <f>E125*F125</f>
        <v>38.102399999999996</v>
      </c>
      <c r="H125" s="14">
        <v>2</v>
      </c>
      <c r="I125" s="15">
        <v>370</v>
      </c>
      <c r="J125" s="17">
        <f>E125+I125-G125</f>
        <v>1601.9775999999999</v>
      </c>
      <c r="K125" s="23" t="str">
        <f>A125&amp;"|"&amp;B125</f>
        <v>P0011|Apr</v>
      </c>
    </row>
    <row r="126" spans="1:11" ht="15" customHeight="1" x14ac:dyDescent="0.25">
      <c r="A126" s="14" t="s">
        <v>76</v>
      </c>
      <c r="B126" s="14" t="s">
        <v>26</v>
      </c>
      <c r="C126" s="14">
        <v>8</v>
      </c>
      <c r="D126" s="16">
        <v>214.7</v>
      </c>
      <c r="E126" s="17">
        <f>C126*D126</f>
        <v>1717.6</v>
      </c>
      <c r="F126" s="18">
        <v>0.03</v>
      </c>
      <c r="G126" s="17">
        <f>E126*F126</f>
        <v>51.527999999999999</v>
      </c>
      <c r="H126" s="14">
        <v>2</v>
      </c>
      <c r="I126" s="15">
        <v>370</v>
      </c>
      <c r="J126" s="17">
        <f>E126+I126-G126</f>
        <v>2036.0719999999999</v>
      </c>
      <c r="K126" s="23" t="str">
        <f>A126&amp;"|"&amp;B126</f>
        <v>P0011|May</v>
      </c>
    </row>
    <row r="127" spans="1:11" ht="15" customHeight="1" x14ac:dyDescent="0.25">
      <c r="A127" s="14" t="s">
        <v>76</v>
      </c>
      <c r="B127" s="14" t="s">
        <v>28</v>
      </c>
      <c r="C127" s="14">
        <v>9</v>
      </c>
      <c r="D127" s="16">
        <v>228.61</v>
      </c>
      <c r="E127" s="17">
        <f>C127*D127</f>
        <v>2057.4900000000002</v>
      </c>
      <c r="F127" s="18">
        <v>0.03</v>
      </c>
      <c r="G127" s="17">
        <f>E127*F127</f>
        <v>61.724700000000006</v>
      </c>
      <c r="H127" s="14">
        <v>3</v>
      </c>
      <c r="I127" s="15">
        <v>555</v>
      </c>
      <c r="J127" s="17">
        <f>E127+I127-G127</f>
        <v>2550.7653</v>
      </c>
      <c r="K127" s="23" t="str">
        <f>A127&amp;"|"&amp;B127</f>
        <v>P0011|Jun</v>
      </c>
    </row>
    <row r="128" spans="1:11" ht="15" customHeight="1" x14ac:dyDescent="0.25">
      <c r="A128" s="14" t="s">
        <v>76</v>
      </c>
      <c r="B128" s="14" t="s">
        <v>29</v>
      </c>
      <c r="C128" s="14">
        <v>12</v>
      </c>
      <c r="D128" s="16">
        <v>255.35</v>
      </c>
      <c r="E128" s="17">
        <f>C128*D128</f>
        <v>3064.2</v>
      </c>
      <c r="F128" s="18">
        <v>0.03</v>
      </c>
      <c r="G128" s="17">
        <f>E128*F128</f>
        <v>91.925999999999988</v>
      </c>
      <c r="H128" s="14">
        <v>3</v>
      </c>
      <c r="I128" s="15">
        <v>555</v>
      </c>
      <c r="J128" s="17">
        <f>E128+I128-G128</f>
        <v>3527.2739999999999</v>
      </c>
      <c r="K128" s="23" t="str">
        <f>A128&amp;"|"&amp;B128</f>
        <v>P0011|Jul</v>
      </c>
    </row>
    <row r="129" spans="1:11" ht="15" customHeight="1" x14ac:dyDescent="0.25">
      <c r="A129" s="14" t="s">
        <v>76</v>
      </c>
      <c r="B129" s="14" t="s">
        <v>30</v>
      </c>
      <c r="C129" s="14">
        <v>11</v>
      </c>
      <c r="D129" s="16">
        <v>269.33</v>
      </c>
      <c r="E129" s="17">
        <f>C129*D129</f>
        <v>2962.6299999999997</v>
      </c>
      <c r="F129" s="18">
        <v>0.03</v>
      </c>
      <c r="G129" s="17">
        <f>E129*F129</f>
        <v>88.878899999999987</v>
      </c>
      <c r="H129" s="14">
        <v>3</v>
      </c>
      <c r="I129" s="15">
        <v>555</v>
      </c>
      <c r="J129" s="17">
        <f>E129+I129-G129</f>
        <v>3428.7510999999995</v>
      </c>
      <c r="K129" s="23" t="str">
        <f>A129&amp;"|"&amp;B129</f>
        <v>P0011|Aug</v>
      </c>
    </row>
    <row r="130" spans="1:11" ht="15" customHeight="1" x14ac:dyDescent="0.25">
      <c r="A130" s="14" t="s">
        <v>76</v>
      </c>
      <c r="B130" s="14" t="s">
        <v>31</v>
      </c>
      <c r="C130" s="14">
        <v>8</v>
      </c>
      <c r="D130" s="16">
        <v>222.15</v>
      </c>
      <c r="E130" s="17">
        <f>C130*D130</f>
        <v>1777.2</v>
      </c>
      <c r="F130" s="18">
        <v>0.03</v>
      </c>
      <c r="G130" s="17">
        <f>E130*F130</f>
        <v>53.316000000000003</v>
      </c>
      <c r="H130" s="14">
        <v>3</v>
      </c>
      <c r="I130" s="15">
        <v>555</v>
      </c>
      <c r="J130" s="17">
        <f>E130+I130-G130</f>
        <v>2278.884</v>
      </c>
      <c r="K130" s="23" t="str">
        <f>A130&amp;"|"&amp;B130</f>
        <v>P0011|Sep</v>
      </c>
    </row>
    <row r="131" spans="1:11" ht="15" customHeight="1" x14ac:dyDescent="0.25">
      <c r="A131" s="14" t="s">
        <v>76</v>
      </c>
      <c r="B131" s="14" t="s">
        <v>32</v>
      </c>
      <c r="C131" s="14">
        <v>7</v>
      </c>
      <c r="D131" s="16">
        <v>237.03</v>
      </c>
      <c r="E131" s="17">
        <f>C131*D131</f>
        <v>1659.21</v>
      </c>
      <c r="F131" s="18">
        <v>0.03</v>
      </c>
      <c r="G131" s="17">
        <f>E131*F131</f>
        <v>49.776299999999999</v>
      </c>
      <c r="H131" s="14">
        <v>2</v>
      </c>
      <c r="I131" s="15">
        <v>370</v>
      </c>
      <c r="J131" s="17">
        <f>E131+I131-G131</f>
        <v>1979.4337</v>
      </c>
      <c r="K131" s="23" t="str">
        <f>A131&amp;"|"&amp;B131</f>
        <v>P0011|Oct</v>
      </c>
    </row>
    <row r="132" spans="1:11" ht="15" customHeight="1" x14ac:dyDescent="0.25">
      <c r="A132" s="14" t="s">
        <v>76</v>
      </c>
      <c r="B132" s="14" t="s">
        <v>33</v>
      </c>
      <c r="C132" s="14">
        <v>7</v>
      </c>
      <c r="D132" s="16">
        <v>224.52</v>
      </c>
      <c r="E132" s="17">
        <f>C132*D132</f>
        <v>1571.64</v>
      </c>
      <c r="F132" s="18">
        <v>0.03</v>
      </c>
      <c r="G132" s="17">
        <f>E132*F132</f>
        <v>47.1492</v>
      </c>
      <c r="H132" s="14">
        <v>3</v>
      </c>
      <c r="I132" s="15">
        <v>555</v>
      </c>
      <c r="J132" s="17">
        <f>E132+I132-G132</f>
        <v>2079.4908000000005</v>
      </c>
      <c r="K132" s="23" t="str">
        <f>A132&amp;"|"&amp;B132</f>
        <v>P0011|Nov</v>
      </c>
    </row>
    <row r="133" spans="1:11" ht="15" customHeight="1" x14ac:dyDescent="0.25">
      <c r="A133" s="14" t="s">
        <v>76</v>
      </c>
      <c r="B133" s="14" t="s">
        <v>34</v>
      </c>
      <c r="C133" s="14">
        <v>15</v>
      </c>
      <c r="D133" s="16">
        <v>443.5</v>
      </c>
      <c r="E133" s="17">
        <f>C133*D133</f>
        <v>6652.5</v>
      </c>
      <c r="F133" s="18">
        <v>0.03</v>
      </c>
      <c r="G133" s="17">
        <f>E133*F133</f>
        <v>199.57499999999999</v>
      </c>
      <c r="H133" s="14">
        <v>6</v>
      </c>
      <c r="I133" s="15">
        <v>1110</v>
      </c>
      <c r="J133" s="17">
        <f>E133+I133-G133</f>
        <v>7562.9250000000002</v>
      </c>
      <c r="K133" s="23" t="str">
        <f>A133&amp;"|"&amp;B133</f>
        <v>P0011|Dec</v>
      </c>
    </row>
    <row r="134" spans="1:11" ht="15" customHeight="1" x14ac:dyDescent="0.25">
      <c r="A134" s="14" t="s">
        <v>76</v>
      </c>
      <c r="B134" s="14" t="s">
        <v>35</v>
      </c>
      <c r="C134" s="14">
        <v>15</v>
      </c>
      <c r="D134" s="16">
        <v>389.02</v>
      </c>
      <c r="E134" s="17">
        <f>C134*D134</f>
        <v>5835.2999999999993</v>
      </c>
      <c r="F134" s="18">
        <v>0.03</v>
      </c>
      <c r="G134" s="17">
        <f>E134*F134</f>
        <v>175.05899999999997</v>
      </c>
      <c r="H134" s="14">
        <v>6</v>
      </c>
      <c r="I134" s="15">
        <v>1110</v>
      </c>
      <c r="J134" s="17">
        <f>E134+I134-G134</f>
        <v>6770.2409999999991</v>
      </c>
      <c r="K134" s="23" t="str">
        <f>A134&amp;"|"&amp;B134</f>
        <v>P0011|Jan</v>
      </c>
    </row>
    <row r="135" spans="1:11" ht="15" customHeight="1" x14ac:dyDescent="0.25">
      <c r="A135" s="14" t="s">
        <v>76</v>
      </c>
      <c r="B135" s="14" t="s">
        <v>36</v>
      </c>
      <c r="C135" s="14">
        <v>14</v>
      </c>
      <c r="D135" s="16">
        <v>358.89</v>
      </c>
      <c r="E135" s="17">
        <f>C135*D135</f>
        <v>5024.46</v>
      </c>
      <c r="F135" s="18">
        <v>0.03</v>
      </c>
      <c r="G135" s="17">
        <f>E135*F135</f>
        <v>150.7338</v>
      </c>
      <c r="H135" s="14">
        <v>5</v>
      </c>
      <c r="I135" s="15">
        <v>925</v>
      </c>
      <c r="J135" s="17">
        <f>E135+I135-G135</f>
        <v>5798.7262000000001</v>
      </c>
      <c r="K135" s="23" t="str">
        <f>A135&amp;"|"&amp;B135</f>
        <v>P0011|Feb</v>
      </c>
    </row>
    <row r="136" spans="1:11" ht="15" customHeight="1" x14ac:dyDescent="0.25">
      <c r="A136" s="14" t="s">
        <v>76</v>
      </c>
      <c r="B136" s="14" t="s">
        <v>37</v>
      </c>
      <c r="C136" s="14">
        <v>12</v>
      </c>
      <c r="D136" s="16">
        <v>315.83</v>
      </c>
      <c r="E136" s="17">
        <f>C136*D136</f>
        <v>3789.96</v>
      </c>
      <c r="F136" s="18">
        <v>0.03</v>
      </c>
      <c r="G136" s="17">
        <f>E136*F136</f>
        <v>113.69879999999999</v>
      </c>
      <c r="H136" s="14">
        <v>4</v>
      </c>
      <c r="I136" s="15">
        <v>740</v>
      </c>
      <c r="J136" s="17">
        <f>E136+I136-G136</f>
        <v>4416.2611999999999</v>
      </c>
      <c r="K136" s="23" t="str">
        <f>A136&amp;"|"&amp;B136</f>
        <v>P0011|Mar</v>
      </c>
    </row>
    <row r="137" spans="1:11" ht="15" customHeight="1" x14ac:dyDescent="0.25">
      <c r="A137" s="14" t="s">
        <v>80</v>
      </c>
      <c r="B137" s="14" t="s">
        <v>24</v>
      </c>
      <c r="C137" s="14">
        <v>5</v>
      </c>
      <c r="D137" s="16">
        <v>183.68</v>
      </c>
      <c r="E137" s="17">
        <f>C137*D137</f>
        <v>918.40000000000009</v>
      </c>
      <c r="F137" s="18">
        <v>0.03</v>
      </c>
      <c r="G137" s="17">
        <f>E137*F137</f>
        <v>27.552000000000003</v>
      </c>
      <c r="H137" s="14">
        <v>2</v>
      </c>
      <c r="I137" s="15">
        <v>370</v>
      </c>
      <c r="J137" s="17">
        <f>E137+I137-G137</f>
        <v>1260.8480000000002</v>
      </c>
      <c r="K137" s="23" t="str">
        <f>A137&amp;"|"&amp;B137</f>
        <v>P0012|Apr</v>
      </c>
    </row>
    <row r="138" spans="1:11" ht="15" customHeight="1" x14ac:dyDescent="0.25">
      <c r="A138" s="14" t="s">
        <v>80</v>
      </c>
      <c r="B138" s="14" t="s">
        <v>26</v>
      </c>
      <c r="C138" s="14">
        <v>7</v>
      </c>
      <c r="D138" s="16">
        <v>199.49</v>
      </c>
      <c r="E138" s="17">
        <f>C138*D138</f>
        <v>1396.43</v>
      </c>
      <c r="F138" s="18">
        <v>0.03</v>
      </c>
      <c r="G138" s="17">
        <f>E138*F138</f>
        <v>41.892899999999997</v>
      </c>
      <c r="H138" s="14">
        <v>2</v>
      </c>
      <c r="I138" s="15">
        <v>370</v>
      </c>
      <c r="J138" s="17">
        <f>E138+I138-G138</f>
        <v>1724.5371</v>
      </c>
      <c r="K138" s="23" t="str">
        <f>A138&amp;"|"&amp;B138</f>
        <v>P0012|May</v>
      </c>
    </row>
    <row r="139" spans="1:11" ht="15" customHeight="1" x14ac:dyDescent="0.25">
      <c r="A139" s="14" t="s">
        <v>80</v>
      </c>
      <c r="B139" s="14" t="s">
        <v>28</v>
      </c>
      <c r="C139" s="14">
        <v>7</v>
      </c>
      <c r="D139" s="16">
        <v>199.89</v>
      </c>
      <c r="E139" s="17">
        <f>C139*D139</f>
        <v>1399.23</v>
      </c>
      <c r="F139" s="18">
        <v>0.03</v>
      </c>
      <c r="G139" s="17">
        <f>E139*F139</f>
        <v>41.976900000000001</v>
      </c>
      <c r="H139" s="14">
        <v>2</v>
      </c>
      <c r="I139" s="15">
        <v>370</v>
      </c>
      <c r="J139" s="17">
        <f>E139+I139-G139</f>
        <v>1727.2530999999999</v>
      </c>
      <c r="K139" s="23" t="str">
        <f>A139&amp;"|"&amp;B139</f>
        <v>P0012|Jun</v>
      </c>
    </row>
    <row r="140" spans="1:11" ht="15" customHeight="1" x14ac:dyDescent="0.25">
      <c r="A140" s="14" t="s">
        <v>80</v>
      </c>
      <c r="B140" s="14" t="s">
        <v>29</v>
      </c>
      <c r="C140" s="14">
        <v>9</v>
      </c>
      <c r="D140" s="16">
        <v>233.6</v>
      </c>
      <c r="E140" s="17">
        <f>C140*D140</f>
        <v>2102.4</v>
      </c>
      <c r="F140" s="18">
        <v>0.03</v>
      </c>
      <c r="G140" s="17">
        <f>E140*F140</f>
        <v>63.072000000000003</v>
      </c>
      <c r="H140" s="14">
        <v>2</v>
      </c>
      <c r="I140" s="15">
        <v>370</v>
      </c>
      <c r="J140" s="17">
        <f>E140+I140-G140</f>
        <v>2409.328</v>
      </c>
      <c r="K140" s="23" t="str">
        <f>A140&amp;"|"&amp;B140</f>
        <v>P0012|Jul</v>
      </c>
    </row>
    <row r="141" spans="1:11" ht="15" customHeight="1" x14ac:dyDescent="0.25">
      <c r="A141" s="14" t="s">
        <v>80</v>
      </c>
      <c r="B141" s="14" t="s">
        <v>30</v>
      </c>
      <c r="C141" s="14">
        <v>8</v>
      </c>
      <c r="D141" s="16">
        <v>233.02</v>
      </c>
      <c r="E141" s="17">
        <f>C141*D141</f>
        <v>1864.16</v>
      </c>
      <c r="F141" s="18">
        <v>0.03</v>
      </c>
      <c r="G141" s="17">
        <f>E141*F141</f>
        <v>55.924799999999998</v>
      </c>
      <c r="H141" s="14">
        <v>2</v>
      </c>
      <c r="I141" s="15">
        <v>370</v>
      </c>
      <c r="J141" s="17">
        <f>E141+I141-G141</f>
        <v>2178.2352000000001</v>
      </c>
      <c r="K141" s="23" t="str">
        <f>A141&amp;"|"&amp;B141</f>
        <v>P0012|Aug</v>
      </c>
    </row>
    <row r="142" spans="1:11" ht="15" customHeight="1" x14ac:dyDescent="0.25">
      <c r="A142" s="14" t="s">
        <v>80</v>
      </c>
      <c r="B142" s="14" t="s">
        <v>31</v>
      </c>
      <c r="C142" s="14">
        <v>6</v>
      </c>
      <c r="D142" s="16">
        <v>221.03</v>
      </c>
      <c r="E142" s="17">
        <f>C142*D142</f>
        <v>1326.18</v>
      </c>
      <c r="F142" s="18">
        <v>0.03</v>
      </c>
      <c r="G142" s="17">
        <f>E142*F142</f>
        <v>39.785400000000003</v>
      </c>
      <c r="H142" s="14">
        <v>2</v>
      </c>
      <c r="I142" s="15">
        <v>370</v>
      </c>
      <c r="J142" s="17">
        <f>E142+I142-G142</f>
        <v>1656.3946000000001</v>
      </c>
      <c r="K142" s="23" t="str">
        <f>A142&amp;"|"&amp;B142</f>
        <v>P0012|Sep</v>
      </c>
    </row>
    <row r="143" spans="1:11" ht="15" customHeight="1" x14ac:dyDescent="0.25">
      <c r="A143" s="14" t="s">
        <v>80</v>
      </c>
      <c r="B143" s="14" t="s">
        <v>32</v>
      </c>
      <c r="C143" s="14">
        <v>5</v>
      </c>
      <c r="D143" s="16">
        <v>202.23</v>
      </c>
      <c r="E143" s="17">
        <f>C143*D143</f>
        <v>1011.15</v>
      </c>
      <c r="F143" s="18">
        <v>0.03</v>
      </c>
      <c r="G143" s="17">
        <f>E143*F143</f>
        <v>30.334499999999998</v>
      </c>
      <c r="H143" s="14">
        <v>2</v>
      </c>
      <c r="I143" s="15">
        <v>370</v>
      </c>
      <c r="J143" s="17">
        <f>E143+I143-G143</f>
        <v>1350.8155000000002</v>
      </c>
      <c r="K143" s="23" t="str">
        <f>A143&amp;"|"&amp;B143</f>
        <v>P0012|Oct</v>
      </c>
    </row>
    <row r="144" spans="1:11" ht="15" customHeight="1" x14ac:dyDescent="0.25">
      <c r="A144" s="14" t="s">
        <v>80</v>
      </c>
      <c r="B144" s="14" t="s">
        <v>33</v>
      </c>
      <c r="C144" s="14">
        <v>6</v>
      </c>
      <c r="D144" s="16">
        <v>199.42</v>
      </c>
      <c r="E144" s="17">
        <f>C144*D144</f>
        <v>1196.52</v>
      </c>
      <c r="F144" s="18">
        <v>0.03</v>
      </c>
      <c r="G144" s="17">
        <f>E144*F144</f>
        <v>35.895599999999995</v>
      </c>
      <c r="H144" s="14">
        <v>2</v>
      </c>
      <c r="I144" s="15">
        <v>370</v>
      </c>
      <c r="J144" s="17">
        <f>E144+I144-G144</f>
        <v>1530.6243999999999</v>
      </c>
      <c r="K144" s="23" t="str">
        <f>A144&amp;"|"&amp;B144</f>
        <v>P0012|Nov</v>
      </c>
    </row>
    <row r="145" spans="1:11" ht="15" customHeight="1" x14ac:dyDescent="0.25">
      <c r="A145" s="14" t="s">
        <v>80</v>
      </c>
      <c r="B145" s="14" t="s">
        <v>34</v>
      </c>
      <c r="C145" s="14">
        <v>12</v>
      </c>
      <c r="D145" s="16">
        <v>374.93</v>
      </c>
      <c r="E145" s="17">
        <f>C145*D145</f>
        <v>4499.16</v>
      </c>
      <c r="F145" s="18">
        <v>0.03</v>
      </c>
      <c r="G145" s="17">
        <f>E145*F145</f>
        <v>134.97479999999999</v>
      </c>
      <c r="H145" s="14">
        <v>5</v>
      </c>
      <c r="I145" s="15">
        <v>925</v>
      </c>
      <c r="J145" s="17">
        <f>E145+I145-G145</f>
        <v>5289.1851999999999</v>
      </c>
      <c r="K145" s="23" t="str">
        <f>A145&amp;"|"&amp;B145</f>
        <v>P0012|Dec</v>
      </c>
    </row>
    <row r="146" spans="1:11" ht="15" customHeight="1" x14ac:dyDescent="0.25">
      <c r="A146" s="14" t="s">
        <v>80</v>
      </c>
      <c r="B146" s="14" t="s">
        <v>35</v>
      </c>
      <c r="C146" s="14">
        <v>10</v>
      </c>
      <c r="D146" s="16">
        <v>352.27</v>
      </c>
      <c r="E146" s="17">
        <f>C146*D146</f>
        <v>3522.7</v>
      </c>
      <c r="F146" s="18">
        <v>0.03</v>
      </c>
      <c r="G146" s="17">
        <f>E146*F146</f>
        <v>105.681</v>
      </c>
      <c r="H146" s="14">
        <v>4</v>
      </c>
      <c r="I146" s="15">
        <v>740</v>
      </c>
      <c r="J146" s="17">
        <f>E146+I146-G146</f>
        <v>4157.0190000000002</v>
      </c>
      <c r="K146" s="23" t="str">
        <f>A146&amp;"|"&amp;B146</f>
        <v>P0012|Jan</v>
      </c>
    </row>
    <row r="147" spans="1:11" ht="15" customHeight="1" x14ac:dyDescent="0.25">
      <c r="A147" s="14" t="s">
        <v>80</v>
      </c>
      <c r="B147" s="14" t="s">
        <v>36</v>
      </c>
      <c r="C147" s="14">
        <v>10</v>
      </c>
      <c r="D147" s="16">
        <v>336.02</v>
      </c>
      <c r="E147" s="17">
        <f>C147*D147</f>
        <v>3360.2</v>
      </c>
      <c r="F147" s="18">
        <v>0.03</v>
      </c>
      <c r="G147" s="17">
        <f>E147*F147</f>
        <v>100.806</v>
      </c>
      <c r="H147" s="14">
        <v>4</v>
      </c>
      <c r="I147" s="15">
        <v>740</v>
      </c>
      <c r="J147" s="17">
        <f>E147+I147-G147</f>
        <v>3999.3939999999998</v>
      </c>
      <c r="K147" s="23" t="str">
        <f>A147&amp;"|"&amp;B147</f>
        <v>P0012|Feb</v>
      </c>
    </row>
    <row r="148" spans="1:11" ht="15" customHeight="1" x14ac:dyDescent="0.25">
      <c r="A148" s="14" t="s">
        <v>80</v>
      </c>
      <c r="B148" s="14" t="s">
        <v>37</v>
      </c>
      <c r="C148" s="14">
        <v>9</v>
      </c>
      <c r="D148" s="16">
        <v>301.75</v>
      </c>
      <c r="E148" s="17">
        <f>C148*D148</f>
        <v>2715.75</v>
      </c>
      <c r="F148" s="18">
        <v>0.03</v>
      </c>
      <c r="G148" s="17">
        <f>E148*F148</f>
        <v>81.472499999999997</v>
      </c>
      <c r="H148" s="14">
        <v>3</v>
      </c>
      <c r="I148" s="15">
        <v>555</v>
      </c>
      <c r="J148" s="17">
        <f>E148+I148-G148</f>
        <v>3189.2775000000001</v>
      </c>
      <c r="K148" s="23" t="str">
        <f>A148&amp;"|"&amp;B148</f>
        <v>P0012|Mar</v>
      </c>
    </row>
    <row r="149" spans="1:11" ht="15" customHeight="1" x14ac:dyDescent="0.25">
      <c r="A149" s="14" t="s">
        <v>82</v>
      </c>
      <c r="B149" s="14" t="s">
        <v>24</v>
      </c>
      <c r="C149" s="14">
        <v>6</v>
      </c>
      <c r="D149" s="16">
        <v>152.11000000000001</v>
      </c>
      <c r="E149" s="17">
        <f>C149*D149</f>
        <v>912.66000000000008</v>
      </c>
      <c r="F149" s="18">
        <v>0.03</v>
      </c>
      <c r="G149" s="17">
        <f>E149*F149</f>
        <v>27.379800000000003</v>
      </c>
      <c r="H149" s="14">
        <v>2</v>
      </c>
      <c r="I149" s="15">
        <v>300</v>
      </c>
      <c r="J149" s="17">
        <f>E149+I149-G149</f>
        <v>1185.2802000000001</v>
      </c>
      <c r="K149" s="23" t="str">
        <f>A149&amp;"|"&amp;B149</f>
        <v>P0013|Apr</v>
      </c>
    </row>
    <row r="150" spans="1:11" ht="15" customHeight="1" x14ac:dyDescent="0.25">
      <c r="A150" s="14" t="s">
        <v>82</v>
      </c>
      <c r="B150" s="14" t="s">
        <v>26</v>
      </c>
      <c r="C150" s="14">
        <v>6</v>
      </c>
      <c r="D150" s="16">
        <v>152</v>
      </c>
      <c r="E150" s="17">
        <f>C150*D150</f>
        <v>912</v>
      </c>
      <c r="F150" s="18">
        <v>0.03</v>
      </c>
      <c r="G150" s="17">
        <f>E150*F150</f>
        <v>27.36</v>
      </c>
      <c r="H150" s="14">
        <v>2</v>
      </c>
      <c r="I150" s="15">
        <v>300</v>
      </c>
      <c r="J150" s="17">
        <f>E150+I150-G150</f>
        <v>1184.6400000000001</v>
      </c>
      <c r="K150" s="23" t="str">
        <f>A150&amp;"|"&amp;B150</f>
        <v>P0013|May</v>
      </c>
    </row>
    <row r="151" spans="1:11" ht="15" customHeight="1" x14ac:dyDescent="0.25">
      <c r="A151" s="14" t="s">
        <v>82</v>
      </c>
      <c r="B151" s="14" t="s">
        <v>28</v>
      </c>
      <c r="C151" s="14">
        <v>7</v>
      </c>
      <c r="D151" s="16">
        <v>157.16999999999999</v>
      </c>
      <c r="E151" s="17">
        <f>C151*D151</f>
        <v>1100.1899999999998</v>
      </c>
      <c r="F151" s="18">
        <v>0.03</v>
      </c>
      <c r="G151" s="17">
        <f>E151*F151</f>
        <v>33.00569999999999</v>
      </c>
      <c r="H151" s="14">
        <v>2</v>
      </c>
      <c r="I151" s="15">
        <v>300</v>
      </c>
      <c r="J151" s="17">
        <f>E151+I151-G151</f>
        <v>1367.1842999999999</v>
      </c>
      <c r="K151" s="23" t="str">
        <f>A151&amp;"|"&amp;B151</f>
        <v>P0013|Jun</v>
      </c>
    </row>
    <row r="152" spans="1:11" ht="15" customHeight="1" x14ac:dyDescent="0.25">
      <c r="A152" s="14" t="s">
        <v>82</v>
      </c>
      <c r="B152" s="14" t="s">
        <v>29</v>
      </c>
      <c r="C152" s="14">
        <v>10</v>
      </c>
      <c r="D152" s="16">
        <v>192.79</v>
      </c>
      <c r="E152" s="17">
        <f>C152*D152</f>
        <v>1927.8999999999999</v>
      </c>
      <c r="F152" s="18">
        <v>0.03</v>
      </c>
      <c r="G152" s="17">
        <f>E152*F152</f>
        <v>57.836999999999996</v>
      </c>
      <c r="H152" s="14">
        <v>3</v>
      </c>
      <c r="I152" s="15">
        <v>450</v>
      </c>
      <c r="J152" s="17">
        <f>E152+I152-G152</f>
        <v>2320.0629999999996</v>
      </c>
      <c r="K152" s="23" t="str">
        <f>A152&amp;"|"&amp;B152</f>
        <v>P0013|Jul</v>
      </c>
    </row>
    <row r="153" spans="1:11" ht="15" customHeight="1" x14ac:dyDescent="0.25">
      <c r="A153" s="14" t="s">
        <v>82</v>
      </c>
      <c r="B153" s="14" t="s">
        <v>30</v>
      </c>
      <c r="C153" s="14">
        <v>8</v>
      </c>
      <c r="D153" s="16">
        <v>178.78</v>
      </c>
      <c r="E153" s="17">
        <f>C153*D153</f>
        <v>1430.24</v>
      </c>
      <c r="F153" s="18">
        <v>0.03</v>
      </c>
      <c r="G153" s="17">
        <f>E153*F153</f>
        <v>42.907199999999996</v>
      </c>
      <c r="H153" s="14">
        <v>2</v>
      </c>
      <c r="I153" s="15">
        <v>300</v>
      </c>
      <c r="J153" s="17">
        <f>E153+I153-G153</f>
        <v>1687.3327999999999</v>
      </c>
      <c r="K153" s="23" t="str">
        <f>A153&amp;"|"&amp;B153</f>
        <v>P0013|Aug</v>
      </c>
    </row>
    <row r="154" spans="1:11" ht="15" customHeight="1" x14ac:dyDescent="0.25">
      <c r="A154" s="14" t="s">
        <v>82</v>
      </c>
      <c r="B154" s="14" t="s">
        <v>31</v>
      </c>
      <c r="C154" s="14">
        <v>6</v>
      </c>
      <c r="D154" s="16">
        <v>161.63</v>
      </c>
      <c r="E154" s="17">
        <f>C154*D154</f>
        <v>969.78</v>
      </c>
      <c r="F154" s="18">
        <v>0.03</v>
      </c>
      <c r="G154" s="17">
        <f>E154*F154</f>
        <v>29.093399999999999</v>
      </c>
      <c r="H154" s="14">
        <v>2</v>
      </c>
      <c r="I154" s="15">
        <v>300</v>
      </c>
      <c r="J154" s="17">
        <f>E154+I154-G154</f>
        <v>1240.6866</v>
      </c>
      <c r="K154" s="23" t="str">
        <f>A154&amp;"|"&amp;B154</f>
        <v>P0013|Sep</v>
      </c>
    </row>
    <row r="155" spans="1:11" ht="15" customHeight="1" x14ac:dyDescent="0.25">
      <c r="A155" s="14" t="s">
        <v>82</v>
      </c>
      <c r="B155" s="14" t="s">
        <v>32</v>
      </c>
      <c r="C155" s="14">
        <v>6</v>
      </c>
      <c r="D155" s="16">
        <v>164.29</v>
      </c>
      <c r="E155" s="17">
        <f>C155*D155</f>
        <v>985.74</v>
      </c>
      <c r="F155" s="18">
        <v>0.03</v>
      </c>
      <c r="G155" s="17">
        <f>E155*F155</f>
        <v>29.572199999999999</v>
      </c>
      <c r="H155" s="14">
        <v>2</v>
      </c>
      <c r="I155" s="15">
        <v>300</v>
      </c>
      <c r="J155" s="17">
        <f>E155+I155-G155</f>
        <v>1256.1677999999999</v>
      </c>
      <c r="K155" s="23" t="str">
        <f>A155&amp;"|"&amp;B155</f>
        <v>P0013|Oct</v>
      </c>
    </row>
    <row r="156" spans="1:11" ht="15" customHeight="1" x14ac:dyDescent="0.25">
      <c r="A156" s="14" t="s">
        <v>82</v>
      </c>
      <c r="B156" s="14" t="s">
        <v>33</v>
      </c>
      <c r="C156" s="14">
        <v>6</v>
      </c>
      <c r="D156" s="16">
        <v>166.45</v>
      </c>
      <c r="E156" s="17">
        <f>C156*D156</f>
        <v>998.69999999999993</v>
      </c>
      <c r="F156" s="18">
        <v>0.03</v>
      </c>
      <c r="G156" s="17">
        <f>E156*F156</f>
        <v>29.960999999999999</v>
      </c>
      <c r="H156" s="14">
        <v>2</v>
      </c>
      <c r="I156" s="15">
        <v>300</v>
      </c>
      <c r="J156" s="17">
        <f>E156+I156-G156</f>
        <v>1268.7389999999998</v>
      </c>
      <c r="K156" s="23" t="str">
        <f>A156&amp;"|"&amp;B156</f>
        <v>P0013|Nov</v>
      </c>
    </row>
    <row r="157" spans="1:11" ht="15" customHeight="1" x14ac:dyDescent="0.25">
      <c r="A157" s="14" t="s">
        <v>82</v>
      </c>
      <c r="B157" s="14" t="s">
        <v>34</v>
      </c>
      <c r="C157" s="14">
        <v>13</v>
      </c>
      <c r="D157" s="16">
        <v>323.42</v>
      </c>
      <c r="E157" s="17">
        <f>C157*D157</f>
        <v>4204.46</v>
      </c>
      <c r="F157" s="18">
        <v>0.03</v>
      </c>
      <c r="G157" s="17">
        <f>E157*F157</f>
        <v>126.13379999999999</v>
      </c>
      <c r="H157" s="14">
        <v>5</v>
      </c>
      <c r="I157" s="15">
        <v>750</v>
      </c>
      <c r="J157" s="17">
        <f>E157+I157-G157</f>
        <v>4828.3262000000004</v>
      </c>
      <c r="K157" s="23" t="str">
        <f>A157&amp;"|"&amp;B157</f>
        <v>P0013|Dec</v>
      </c>
    </row>
    <row r="158" spans="1:11" ht="15" customHeight="1" x14ac:dyDescent="0.25">
      <c r="A158" s="14" t="s">
        <v>82</v>
      </c>
      <c r="B158" s="14" t="s">
        <v>35</v>
      </c>
      <c r="C158" s="14">
        <v>11</v>
      </c>
      <c r="D158" s="16">
        <v>272.76</v>
      </c>
      <c r="E158" s="17">
        <f>C158*D158</f>
        <v>3000.3599999999997</v>
      </c>
      <c r="F158" s="18">
        <v>0.03</v>
      </c>
      <c r="G158" s="17">
        <f>E158*F158</f>
        <v>90.010799999999989</v>
      </c>
      <c r="H158" s="14">
        <v>4</v>
      </c>
      <c r="I158" s="15">
        <v>600</v>
      </c>
      <c r="J158" s="17">
        <f>E158+I158-G158</f>
        <v>3510.3491999999997</v>
      </c>
      <c r="K158" s="23" t="str">
        <f>A158&amp;"|"&amp;B158</f>
        <v>P0013|Jan</v>
      </c>
    </row>
    <row r="159" spans="1:11" ht="15" customHeight="1" x14ac:dyDescent="0.25">
      <c r="A159" s="14" t="s">
        <v>82</v>
      </c>
      <c r="B159" s="14" t="s">
        <v>36</v>
      </c>
      <c r="C159" s="14">
        <v>10</v>
      </c>
      <c r="D159" s="16">
        <v>248.22</v>
      </c>
      <c r="E159" s="17">
        <f>C159*D159</f>
        <v>2482.1999999999998</v>
      </c>
      <c r="F159" s="18">
        <v>0.03</v>
      </c>
      <c r="G159" s="17">
        <f>E159*F159</f>
        <v>74.465999999999994</v>
      </c>
      <c r="H159" s="14">
        <v>4</v>
      </c>
      <c r="I159" s="15">
        <v>600</v>
      </c>
      <c r="J159" s="17">
        <f>E159+I159-G159</f>
        <v>3007.7339999999999</v>
      </c>
      <c r="K159" s="23" t="str">
        <f>A159&amp;"|"&amp;B159</f>
        <v>P0013|Feb</v>
      </c>
    </row>
    <row r="160" spans="1:11" ht="15" customHeight="1" x14ac:dyDescent="0.25">
      <c r="A160" s="14" t="s">
        <v>82</v>
      </c>
      <c r="B160" s="14" t="s">
        <v>37</v>
      </c>
      <c r="C160" s="14">
        <v>10</v>
      </c>
      <c r="D160" s="16">
        <v>220.05</v>
      </c>
      <c r="E160" s="17">
        <f>C160*D160</f>
        <v>2200.5</v>
      </c>
      <c r="F160" s="18">
        <v>0.03</v>
      </c>
      <c r="G160" s="17">
        <f>E160*F160</f>
        <v>66.015000000000001</v>
      </c>
      <c r="H160" s="14">
        <v>4</v>
      </c>
      <c r="I160" s="15">
        <v>600</v>
      </c>
      <c r="J160" s="17">
        <f>E160+I160-G160</f>
        <v>2734.4850000000001</v>
      </c>
      <c r="K160" s="23" t="str">
        <f>A160&amp;"|"&amp;B160</f>
        <v>P0013|Mar</v>
      </c>
    </row>
    <row r="161" spans="1:11" ht="15" customHeight="1" x14ac:dyDescent="0.25">
      <c r="A161" s="14" t="s">
        <v>85</v>
      </c>
      <c r="B161" s="14" t="s">
        <v>24</v>
      </c>
      <c r="C161" s="14">
        <v>5</v>
      </c>
      <c r="D161" s="16">
        <v>106.45</v>
      </c>
      <c r="E161" s="17">
        <f>C161*D161</f>
        <v>532.25</v>
      </c>
      <c r="F161" s="18">
        <v>0.03</v>
      </c>
      <c r="G161" s="17">
        <f>E161*F161</f>
        <v>15.967499999999999</v>
      </c>
      <c r="H161" s="14">
        <v>2</v>
      </c>
      <c r="I161" s="15">
        <v>190</v>
      </c>
      <c r="J161" s="17">
        <f>E161+I161-G161</f>
        <v>706.28250000000003</v>
      </c>
      <c r="K161" s="23" t="str">
        <f>A161&amp;"|"&amp;B161</f>
        <v>P0014|Apr</v>
      </c>
    </row>
    <row r="162" spans="1:11" ht="15" customHeight="1" x14ac:dyDescent="0.25">
      <c r="A162" s="14" t="s">
        <v>85</v>
      </c>
      <c r="B162" s="14" t="s">
        <v>26</v>
      </c>
      <c r="C162" s="14">
        <v>6</v>
      </c>
      <c r="D162" s="16">
        <v>108.15</v>
      </c>
      <c r="E162" s="17">
        <f>C162*D162</f>
        <v>648.90000000000009</v>
      </c>
      <c r="F162" s="18">
        <v>0.03</v>
      </c>
      <c r="G162" s="17">
        <f>E162*F162</f>
        <v>19.467000000000002</v>
      </c>
      <c r="H162" s="14">
        <v>2</v>
      </c>
      <c r="I162" s="15">
        <v>190</v>
      </c>
      <c r="J162" s="17">
        <f>E162+I162-G162</f>
        <v>819.43300000000011</v>
      </c>
      <c r="K162" s="23" t="str">
        <f>A162&amp;"|"&amp;B162</f>
        <v>P0014|May</v>
      </c>
    </row>
    <row r="163" spans="1:11" ht="15" customHeight="1" x14ac:dyDescent="0.25">
      <c r="A163" s="14" t="s">
        <v>85</v>
      </c>
      <c r="B163" s="14" t="s">
        <v>28</v>
      </c>
      <c r="C163" s="14">
        <v>7</v>
      </c>
      <c r="D163" s="16">
        <v>99.27</v>
      </c>
      <c r="E163" s="17">
        <f>C163*D163</f>
        <v>694.89</v>
      </c>
      <c r="F163" s="18">
        <v>0.03</v>
      </c>
      <c r="G163" s="17">
        <f>E163*F163</f>
        <v>20.846699999999998</v>
      </c>
      <c r="H163" s="14">
        <v>2</v>
      </c>
      <c r="I163" s="15">
        <v>190</v>
      </c>
      <c r="J163" s="17">
        <f>E163+I163-G163</f>
        <v>864.04330000000004</v>
      </c>
      <c r="K163" s="23" t="str">
        <f>A163&amp;"|"&amp;B163</f>
        <v>P0014|Jun</v>
      </c>
    </row>
    <row r="164" spans="1:11" ht="15" customHeight="1" x14ac:dyDescent="0.25">
      <c r="A164" s="14" t="s">
        <v>85</v>
      </c>
      <c r="B164" s="14" t="s">
        <v>29</v>
      </c>
      <c r="C164" s="14">
        <v>9</v>
      </c>
      <c r="D164" s="16">
        <v>126.91</v>
      </c>
      <c r="E164" s="17">
        <f>C164*D164</f>
        <v>1142.19</v>
      </c>
      <c r="F164" s="18">
        <v>0.03</v>
      </c>
      <c r="G164" s="17">
        <f>E164*F164</f>
        <v>34.265700000000002</v>
      </c>
      <c r="H164" s="14">
        <v>2</v>
      </c>
      <c r="I164" s="15">
        <v>190</v>
      </c>
      <c r="J164" s="17">
        <f>E164+I164-G164</f>
        <v>1297.9243000000001</v>
      </c>
      <c r="K164" s="23" t="str">
        <f>A164&amp;"|"&amp;B164</f>
        <v>P0014|Jul</v>
      </c>
    </row>
    <row r="165" spans="1:11" ht="15" customHeight="1" x14ac:dyDescent="0.25">
      <c r="A165" s="14" t="s">
        <v>85</v>
      </c>
      <c r="B165" s="14" t="s">
        <v>30</v>
      </c>
      <c r="C165" s="14">
        <v>9</v>
      </c>
      <c r="D165" s="16">
        <v>118.34</v>
      </c>
      <c r="E165" s="17">
        <f>C165*D165</f>
        <v>1065.06</v>
      </c>
      <c r="F165" s="18">
        <v>0.03</v>
      </c>
      <c r="G165" s="17">
        <f>E165*F165</f>
        <v>31.951799999999999</v>
      </c>
      <c r="H165" s="14">
        <v>2</v>
      </c>
      <c r="I165" s="15">
        <v>190</v>
      </c>
      <c r="J165" s="17">
        <f>E165+I165-G165</f>
        <v>1223.1081999999999</v>
      </c>
      <c r="K165" s="23" t="str">
        <f>A165&amp;"|"&amp;B165</f>
        <v>P0014|Aug</v>
      </c>
    </row>
    <row r="166" spans="1:11" ht="15" customHeight="1" x14ac:dyDescent="0.25">
      <c r="A166" s="14" t="s">
        <v>85</v>
      </c>
      <c r="B166" s="14" t="s">
        <v>31</v>
      </c>
      <c r="C166" s="14">
        <v>7</v>
      </c>
      <c r="D166" s="16">
        <v>110.9</v>
      </c>
      <c r="E166" s="17">
        <f>C166*D166</f>
        <v>776.30000000000007</v>
      </c>
      <c r="F166" s="18">
        <v>0.03</v>
      </c>
      <c r="G166" s="17">
        <f>E166*F166</f>
        <v>23.289000000000001</v>
      </c>
      <c r="H166" s="14">
        <v>2</v>
      </c>
      <c r="I166" s="15">
        <v>190</v>
      </c>
      <c r="J166" s="17">
        <f>E166+I166-G166</f>
        <v>943.01100000000008</v>
      </c>
      <c r="K166" s="23" t="str">
        <f>A166&amp;"|"&amp;B166</f>
        <v>P0014|Sep</v>
      </c>
    </row>
    <row r="167" spans="1:11" ht="15" customHeight="1" x14ac:dyDescent="0.25">
      <c r="A167" s="14" t="s">
        <v>85</v>
      </c>
      <c r="B167" s="14" t="s">
        <v>32</v>
      </c>
      <c r="C167" s="14">
        <v>6</v>
      </c>
      <c r="D167" s="16">
        <v>106.88</v>
      </c>
      <c r="E167" s="17">
        <f>C167*D167</f>
        <v>641.28</v>
      </c>
      <c r="F167" s="18">
        <v>0.03</v>
      </c>
      <c r="G167" s="17">
        <f>E167*F167</f>
        <v>19.238399999999999</v>
      </c>
      <c r="H167" s="14">
        <v>2</v>
      </c>
      <c r="I167" s="15">
        <v>190</v>
      </c>
      <c r="J167" s="17">
        <f>E167+I167-G167</f>
        <v>812.04160000000002</v>
      </c>
      <c r="K167" s="23" t="str">
        <f>A167&amp;"|"&amp;B167</f>
        <v>P0014|Oct</v>
      </c>
    </row>
    <row r="168" spans="1:11" ht="15" customHeight="1" x14ac:dyDescent="0.25">
      <c r="A168" s="14" t="s">
        <v>85</v>
      </c>
      <c r="B168" s="14" t="s">
        <v>33</v>
      </c>
      <c r="C168" s="14">
        <v>6</v>
      </c>
      <c r="D168" s="16">
        <v>107.18</v>
      </c>
      <c r="E168" s="17">
        <f>C168*D168</f>
        <v>643.08000000000004</v>
      </c>
      <c r="F168" s="18">
        <v>0.03</v>
      </c>
      <c r="G168" s="17">
        <f>E168*F168</f>
        <v>19.292400000000001</v>
      </c>
      <c r="H168" s="14">
        <v>2</v>
      </c>
      <c r="I168" s="15">
        <v>190</v>
      </c>
      <c r="J168" s="17">
        <f>E168+I168-G168</f>
        <v>813.7876</v>
      </c>
      <c r="K168" s="23" t="str">
        <f>A168&amp;"|"&amp;B168</f>
        <v>P0014|Nov</v>
      </c>
    </row>
    <row r="169" spans="1:11" ht="15" customHeight="1" x14ac:dyDescent="0.25">
      <c r="A169" s="14" t="s">
        <v>85</v>
      </c>
      <c r="B169" s="14" t="s">
        <v>34</v>
      </c>
      <c r="C169" s="14">
        <v>14</v>
      </c>
      <c r="D169" s="16">
        <v>193.44</v>
      </c>
      <c r="E169" s="17">
        <f>C169*D169</f>
        <v>2708.16</v>
      </c>
      <c r="F169" s="18">
        <v>0.03</v>
      </c>
      <c r="G169" s="17">
        <f>E169*F169</f>
        <v>81.244799999999998</v>
      </c>
      <c r="H169" s="14">
        <v>6</v>
      </c>
      <c r="I169" s="15">
        <v>570</v>
      </c>
      <c r="J169" s="17">
        <f>E169+I169-G169</f>
        <v>3196.9151999999999</v>
      </c>
      <c r="K169" s="23" t="str">
        <f>A169&amp;"|"&amp;B169</f>
        <v>P0014|Dec</v>
      </c>
    </row>
    <row r="170" spans="1:11" ht="15" customHeight="1" x14ac:dyDescent="0.25">
      <c r="A170" s="14" t="s">
        <v>85</v>
      </c>
      <c r="B170" s="14" t="s">
        <v>35</v>
      </c>
      <c r="C170" s="14">
        <v>13</v>
      </c>
      <c r="D170" s="16">
        <v>186.04</v>
      </c>
      <c r="E170" s="17">
        <f>C170*D170</f>
        <v>2418.52</v>
      </c>
      <c r="F170" s="18">
        <v>0.03</v>
      </c>
      <c r="G170" s="17">
        <f>E170*F170</f>
        <v>72.555599999999998</v>
      </c>
      <c r="H170" s="14">
        <v>5</v>
      </c>
      <c r="I170" s="15">
        <v>475</v>
      </c>
      <c r="J170" s="17">
        <f>E170+I170-G170</f>
        <v>2820.9643999999998</v>
      </c>
      <c r="K170" s="23" t="str">
        <f>A170&amp;"|"&amp;B170</f>
        <v>P0014|Jan</v>
      </c>
    </row>
    <row r="171" spans="1:11" ht="15" customHeight="1" x14ac:dyDescent="0.25">
      <c r="A171" s="14" t="s">
        <v>85</v>
      </c>
      <c r="B171" s="14" t="s">
        <v>36</v>
      </c>
      <c r="C171" s="14">
        <v>10</v>
      </c>
      <c r="D171" s="16">
        <v>151.97999999999999</v>
      </c>
      <c r="E171" s="17">
        <f>C171*D171</f>
        <v>1519.8</v>
      </c>
      <c r="F171" s="18">
        <v>0.03</v>
      </c>
      <c r="G171" s="17">
        <f>E171*F171</f>
        <v>45.593999999999994</v>
      </c>
      <c r="H171" s="14">
        <v>4</v>
      </c>
      <c r="I171" s="15">
        <v>380</v>
      </c>
      <c r="J171" s="17">
        <f>E171+I171-G171</f>
        <v>1854.2059999999999</v>
      </c>
      <c r="K171" s="23" t="str">
        <f>A171&amp;"|"&amp;B171</f>
        <v>P0014|Feb</v>
      </c>
    </row>
    <row r="172" spans="1:11" ht="15" customHeight="1" x14ac:dyDescent="0.25">
      <c r="A172" s="14" t="s">
        <v>85</v>
      </c>
      <c r="B172" s="14" t="s">
        <v>37</v>
      </c>
      <c r="C172" s="14">
        <v>10</v>
      </c>
      <c r="D172" s="16">
        <v>136.61000000000001</v>
      </c>
      <c r="E172" s="17">
        <f>C172*D172</f>
        <v>1366.1000000000001</v>
      </c>
      <c r="F172" s="18">
        <v>0.03</v>
      </c>
      <c r="G172" s="17">
        <f>E172*F172</f>
        <v>40.983000000000004</v>
      </c>
      <c r="H172" s="14">
        <v>4</v>
      </c>
      <c r="I172" s="15">
        <v>380</v>
      </c>
      <c r="J172" s="17">
        <f>E172+I172-G172</f>
        <v>1705.1170000000002</v>
      </c>
      <c r="K172" s="23" t="str">
        <f>A172&amp;"|"&amp;B172</f>
        <v>P0014|Mar</v>
      </c>
    </row>
    <row r="173" spans="1:11" ht="15" customHeight="1" x14ac:dyDescent="0.25">
      <c r="A173" s="14" t="s">
        <v>87</v>
      </c>
      <c r="B173" s="14" t="s">
        <v>24</v>
      </c>
      <c r="C173" s="14">
        <v>6</v>
      </c>
      <c r="D173" s="16">
        <v>118.35</v>
      </c>
      <c r="E173" s="17">
        <f>C173*D173</f>
        <v>710.09999999999991</v>
      </c>
      <c r="F173" s="18">
        <v>0.03</v>
      </c>
      <c r="G173" s="17">
        <f>E173*F173</f>
        <v>21.302999999999997</v>
      </c>
      <c r="H173" s="14">
        <v>2</v>
      </c>
      <c r="I173" s="15">
        <v>240</v>
      </c>
      <c r="J173" s="17">
        <f>E173+I173-G173</f>
        <v>928.79699999999991</v>
      </c>
      <c r="K173" s="23" t="str">
        <f>A173&amp;"|"&amp;B173</f>
        <v>P0015|Apr</v>
      </c>
    </row>
    <row r="174" spans="1:11" ht="15" customHeight="1" x14ac:dyDescent="0.25">
      <c r="A174" s="14" t="s">
        <v>87</v>
      </c>
      <c r="B174" s="14" t="s">
        <v>26</v>
      </c>
      <c r="C174" s="14">
        <v>7</v>
      </c>
      <c r="D174" s="16">
        <v>125.46</v>
      </c>
      <c r="E174" s="17">
        <f>C174*D174</f>
        <v>878.21999999999991</v>
      </c>
      <c r="F174" s="18">
        <v>0.03</v>
      </c>
      <c r="G174" s="17">
        <f>E174*F174</f>
        <v>26.346599999999995</v>
      </c>
      <c r="H174" s="14">
        <v>2</v>
      </c>
      <c r="I174" s="15">
        <v>240</v>
      </c>
      <c r="J174" s="17">
        <f>E174+I174-G174</f>
        <v>1091.8733999999997</v>
      </c>
      <c r="K174" s="23" t="str">
        <f>A174&amp;"|"&amp;B174</f>
        <v>P0015|May</v>
      </c>
    </row>
    <row r="175" spans="1:11" ht="15" customHeight="1" x14ac:dyDescent="0.25">
      <c r="A175" s="14" t="s">
        <v>87</v>
      </c>
      <c r="B175" s="14" t="s">
        <v>28</v>
      </c>
      <c r="C175" s="14">
        <v>8</v>
      </c>
      <c r="D175" s="16">
        <v>128.25</v>
      </c>
      <c r="E175" s="17">
        <f>C175*D175</f>
        <v>1026</v>
      </c>
      <c r="F175" s="18">
        <v>0.03</v>
      </c>
      <c r="G175" s="17">
        <f>E175*F175</f>
        <v>30.779999999999998</v>
      </c>
      <c r="H175" s="14">
        <v>2</v>
      </c>
      <c r="I175" s="15">
        <v>240</v>
      </c>
      <c r="J175" s="17">
        <f>E175+I175-G175</f>
        <v>1235.22</v>
      </c>
      <c r="K175" s="23" t="str">
        <f>A175&amp;"|"&amp;B175</f>
        <v>P0015|Jun</v>
      </c>
    </row>
    <row r="176" spans="1:11" ht="15" customHeight="1" x14ac:dyDescent="0.25">
      <c r="A176" s="14" t="s">
        <v>87</v>
      </c>
      <c r="B176" s="14" t="s">
        <v>29</v>
      </c>
      <c r="C176" s="14">
        <v>11</v>
      </c>
      <c r="D176" s="16">
        <v>143.99</v>
      </c>
      <c r="E176" s="17">
        <f>C176*D176</f>
        <v>1583.89</v>
      </c>
      <c r="F176" s="18">
        <v>0.03</v>
      </c>
      <c r="G176" s="17">
        <f>E176*F176</f>
        <v>47.5167</v>
      </c>
      <c r="H176" s="14">
        <v>3</v>
      </c>
      <c r="I176" s="15">
        <v>360</v>
      </c>
      <c r="J176" s="17">
        <f>E176+I176-G176</f>
        <v>1896.3733000000002</v>
      </c>
      <c r="K176" s="23" t="str">
        <f>A176&amp;"|"&amp;B176</f>
        <v>P0015|Jul</v>
      </c>
    </row>
    <row r="177" spans="1:11" ht="15" customHeight="1" x14ac:dyDescent="0.25">
      <c r="A177" s="14" t="s">
        <v>87</v>
      </c>
      <c r="B177" s="14" t="s">
        <v>30</v>
      </c>
      <c r="C177" s="14">
        <v>9</v>
      </c>
      <c r="D177" s="16">
        <v>139.49</v>
      </c>
      <c r="E177" s="17">
        <f>C177*D177</f>
        <v>1255.4100000000001</v>
      </c>
      <c r="F177" s="18">
        <v>0.03</v>
      </c>
      <c r="G177" s="17">
        <f>E177*F177</f>
        <v>37.662300000000002</v>
      </c>
      <c r="H177" s="14">
        <v>2</v>
      </c>
      <c r="I177" s="15">
        <v>240</v>
      </c>
      <c r="J177" s="17">
        <f>E177+I177-G177</f>
        <v>1457.7477000000001</v>
      </c>
      <c r="K177" s="23" t="str">
        <f>A177&amp;"|"&amp;B177</f>
        <v>P0015|Aug</v>
      </c>
    </row>
    <row r="178" spans="1:11" ht="15" customHeight="1" x14ac:dyDescent="0.25">
      <c r="A178" s="14" t="s">
        <v>87</v>
      </c>
      <c r="B178" s="14" t="s">
        <v>31</v>
      </c>
      <c r="C178" s="14">
        <v>7</v>
      </c>
      <c r="D178" s="16">
        <v>132.4</v>
      </c>
      <c r="E178" s="17">
        <f>C178*D178</f>
        <v>926.80000000000007</v>
      </c>
      <c r="F178" s="18">
        <v>0.03</v>
      </c>
      <c r="G178" s="17">
        <f>E178*F178</f>
        <v>27.804000000000002</v>
      </c>
      <c r="H178" s="14">
        <v>2</v>
      </c>
      <c r="I178" s="15">
        <v>240</v>
      </c>
      <c r="J178" s="17">
        <f>E178+I178-G178</f>
        <v>1138.9960000000001</v>
      </c>
      <c r="K178" s="23" t="str">
        <f>A178&amp;"|"&amp;B178</f>
        <v>P0015|Sep</v>
      </c>
    </row>
    <row r="179" spans="1:11" ht="15" customHeight="1" x14ac:dyDescent="0.25">
      <c r="A179" s="14" t="s">
        <v>87</v>
      </c>
      <c r="B179" s="14" t="s">
        <v>32</v>
      </c>
      <c r="C179" s="14">
        <v>6</v>
      </c>
      <c r="D179" s="16">
        <v>125.47</v>
      </c>
      <c r="E179" s="17">
        <f>C179*D179</f>
        <v>752.81999999999994</v>
      </c>
      <c r="F179" s="18">
        <v>0.03</v>
      </c>
      <c r="G179" s="17">
        <f>E179*F179</f>
        <v>22.584599999999998</v>
      </c>
      <c r="H179" s="14">
        <v>2</v>
      </c>
      <c r="I179" s="15">
        <v>240</v>
      </c>
      <c r="J179" s="17">
        <f>E179+I179-G179</f>
        <v>970.23539999999991</v>
      </c>
      <c r="K179" s="23" t="str">
        <f>A179&amp;"|"&amp;B179</f>
        <v>P0015|Oct</v>
      </c>
    </row>
    <row r="180" spans="1:11" ht="15" customHeight="1" x14ac:dyDescent="0.25">
      <c r="A180" s="14" t="s">
        <v>87</v>
      </c>
      <c r="B180" s="14" t="s">
        <v>33</v>
      </c>
      <c r="C180" s="14">
        <v>7</v>
      </c>
      <c r="D180" s="16">
        <v>127.01</v>
      </c>
      <c r="E180" s="17">
        <f>C180*D180</f>
        <v>889.07</v>
      </c>
      <c r="F180" s="18">
        <v>0.03</v>
      </c>
      <c r="G180" s="17">
        <f>E180*F180</f>
        <v>26.6721</v>
      </c>
      <c r="H180" s="14">
        <v>2</v>
      </c>
      <c r="I180" s="15">
        <v>240</v>
      </c>
      <c r="J180" s="17">
        <f>E180+I180-G180</f>
        <v>1102.3979000000002</v>
      </c>
      <c r="K180" s="23" t="str">
        <f>A180&amp;"|"&amp;B180</f>
        <v>P0015|Nov</v>
      </c>
    </row>
    <row r="181" spans="1:11" ht="15" customHeight="1" x14ac:dyDescent="0.25">
      <c r="A181" s="14" t="s">
        <v>87</v>
      </c>
      <c r="B181" s="14" t="s">
        <v>34</v>
      </c>
      <c r="C181" s="14">
        <v>15</v>
      </c>
      <c r="D181" s="16">
        <v>260.04000000000002</v>
      </c>
      <c r="E181" s="17">
        <f>C181*D181</f>
        <v>3900.6000000000004</v>
      </c>
      <c r="F181" s="18">
        <v>0.03</v>
      </c>
      <c r="G181" s="17">
        <f>E181*F181</f>
        <v>117.018</v>
      </c>
      <c r="H181" s="14">
        <v>6</v>
      </c>
      <c r="I181" s="15">
        <v>720</v>
      </c>
      <c r="J181" s="17">
        <f>E181+I181-G181</f>
        <v>4503.5820000000003</v>
      </c>
      <c r="K181" s="23" t="str">
        <f>A181&amp;"|"&amp;B181</f>
        <v>P0015|Dec</v>
      </c>
    </row>
    <row r="182" spans="1:11" ht="15" customHeight="1" x14ac:dyDescent="0.25">
      <c r="A182" s="14" t="s">
        <v>87</v>
      </c>
      <c r="B182" s="14" t="s">
        <v>35</v>
      </c>
      <c r="C182" s="14">
        <v>13</v>
      </c>
      <c r="D182" s="16">
        <v>201.35</v>
      </c>
      <c r="E182" s="17">
        <f>C182*D182</f>
        <v>2617.5499999999997</v>
      </c>
      <c r="F182" s="18">
        <v>0.03</v>
      </c>
      <c r="G182" s="17">
        <f>E182*F182</f>
        <v>78.526499999999984</v>
      </c>
      <c r="H182" s="14">
        <v>5</v>
      </c>
      <c r="I182" s="15">
        <v>600</v>
      </c>
      <c r="J182" s="17">
        <f>E182+I182-G182</f>
        <v>3139.0234999999998</v>
      </c>
      <c r="K182" s="23" t="str">
        <f>A182&amp;"|"&amp;B182</f>
        <v>P0015|Jan</v>
      </c>
    </row>
    <row r="183" spans="1:11" ht="15" customHeight="1" x14ac:dyDescent="0.25">
      <c r="A183" s="14" t="s">
        <v>87</v>
      </c>
      <c r="B183" s="14" t="s">
        <v>36</v>
      </c>
      <c r="C183" s="14">
        <v>11</v>
      </c>
      <c r="D183" s="16">
        <v>191.8</v>
      </c>
      <c r="E183" s="17">
        <f>C183*D183</f>
        <v>2109.8000000000002</v>
      </c>
      <c r="F183" s="18">
        <v>0.03</v>
      </c>
      <c r="G183" s="17">
        <f>E183*F183</f>
        <v>63.294000000000004</v>
      </c>
      <c r="H183" s="14">
        <v>4</v>
      </c>
      <c r="I183" s="15">
        <v>480</v>
      </c>
      <c r="J183" s="17">
        <f>E183+I183-G183</f>
        <v>2526.5060000000003</v>
      </c>
      <c r="K183" s="23" t="str">
        <f>A183&amp;"|"&amp;B183</f>
        <v>P0015|Feb</v>
      </c>
    </row>
    <row r="184" spans="1:11" ht="15" customHeight="1" x14ac:dyDescent="0.25">
      <c r="A184" s="14" t="s">
        <v>87</v>
      </c>
      <c r="B184" s="14" t="s">
        <v>37</v>
      </c>
      <c r="C184" s="14">
        <v>11</v>
      </c>
      <c r="D184" s="16">
        <v>180.76</v>
      </c>
      <c r="E184" s="17">
        <f>C184*D184</f>
        <v>1988.36</v>
      </c>
      <c r="F184" s="18">
        <v>0.03</v>
      </c>
      <c r="G184" s="17">
        <f>E184*F184</f>
        <v>59.650799999999997</v>
      </c>
      <c r="H184" s="14">
        <v>4</v>
      </c>
      <c r="I184" s="15">
        <v>480</v>
      </c>
      <c r="J184" s="17">
        <f>E184+I184-G184</f>
        <v>2408.7091999999998</v>
      </c>
      <c r="K184" s="23" t="str">
        <f>A184&amp;"|"&amp;B184</f>
        <v>P0015|Mar</v>
      </c>
    </row>
    <row r="185" spans="1:11" ht="15" customHeight="1" x14ac:dyDescent="0.25">
      <c r="A185" s="14" t="s">
        <v>89</v>
      </c>
      <c r="B185" s="14" t="s">
        <v>24</v>
      </c>
      <c r="C185" s="14">
        <v>5</v>
      </c>
      <c r="D185" s="16">
        <v>250.44</v>
      </c>
      <c r="E185" s="17">
        <f>C185*D185</f>
        <v>1252.2</v>
      </c>
      <c r="F185" s="18">
        <v>0.03</v>
      </c>
      <c r="G185" s="17">
        <f>E185*F185</f>
        <v>37.566000000000003</v>
      </c>
      <c r="H185" s="14">
        <v>2</v>
      </c>
      <c r="I185" s="15">
        <v>450</v>
      </c>
      <c r="J185" s="17">
        <f>E185+I185-G185</f>
        <v>1664.634</v>
      </c>
      <c r="K185" s="23" t="str">
        <f>A185&amp;"|"&amp;B185</f>
        <v>P0016|Apr</v>
      </c>
    </row>
    <row r="186" spans="1:11" ht="15" customHeight="1" x14ac:dyDescent="0.25">
      <c r="A186" s="14" t="s">
        <v>89</v>
      </c>
      <c r="B186" s="14" t="s">
        <v>26</v>
      </c>
      <c r="C186" s="14">
        <v>6</v>
      </c>
      <c r="D186" s="16">
        <v>276.33999999999997</v>
      </c>
      <c r="E186" s="17">
        <f>C186*D186</f>
        <v>1658.04</v>
      </c>
      <c r="F186" s="18">
        <v>0.03</v>
      </c>
      <c r="G186" s="17">
        <f>E186*F186</f>
        <v>49.741199999999999</v>
      </c>
      <c r="H186" s="14">
        <v>2</v>
      </c>
      <c r="I186" s="15">
        <v>450</v>
      </c>
      <c r="J186" s="17">
        <f>E186+I186-G186</f>
        <v>2058.2988</v>
      </c>
      <c r="K186" s="23" t="str">
        <f>A186&amp;"|"&amp;B186</f>
        <v>P0016|May</v>
      </c>
    </row>
    <row r="187" spans="1:11" ht="15" customHeight="1" x14ac:dyDescent="0.25">
      <c r="A187" s="14" t="s">
        <v>89</v>
      </c>
      <c r="B187" s="14" t="s">
        <v>28</v>
      </c>
      <c r="C187" s="14">
        <v>7</v>
      </c>
      <c r="D187" s="16">
        <v>276.87</v>
      </c>
      <c r="E187" s="17">
        <f>C187*D187</f>
        <v>1938.0900000000001</v>
      </c>
      <c r="F187" s="18">
        <v>0.03</v>
      </c>
      <c r="G187" s="17">
        <f>E187*F187</f>
        <v>58.142700000000005</v>
      </c>
      <c r="H187" s="14">
        <v>2</v>
      </c>
      <c r="I187" s="15">
        <v>450</v>
      </c>
      <c r="J187" s="17">
        <f>E187+I187-G187</f>
        <v>2329.9473000000003</v>
      </c>
      <c r="K187" s="23" t="str">
        <f>A187&amp;"|"&amp;B187</f>
        <v>P0016|Jun</v>
      </c>
    </row>
    <row r="188" spans="1:11" ht="15" customHeight="1" x14ac:dyDescent="0.25">
      <c r="A188" s="14" t="s">
        <v>89</v>
      </c>
      <c r="B188" s="14" t="s">
        <v>29</v>
      </c>
      <c r="C188" s="14">
        <v>9</v>
      </c>
      <c r="D188" s="16">
        <v>309.85000000000002</v>
      </c>
      <c r="E188" s="17">
        <f>C188*D188</f>
        <v>2788.65</v>
      </c>
      <c r="F188" s="18">
        <v>0.03</v>
      </c>
      <c r="G188" s="17">
        <f>E188*F188</f>
        <v>83.659499999999994</v>
      </c>
      <c r="H188" s="14">
        <v>2</v>
      </c>
      <c r="I188" s="15">
        <v>450</v>
      </c>
      <c r="J188" s="17">
        <f>E188+I188-G188</f>
        <v>3154.9904999999999</v>
      </c>
      <c r="K188" s="23" t="str">
        <f>A188&amp;"|"&amp;B188</f>
        <v>P0016|Jul</v>
      </c>
    </row>
    <row r="189" spans="1:11" ht="15" customHeight="1" x14ac:dyDescent="0.25">
      <c r="A189" s="14" t="s">
        <v>89</v>
      </c>
      <c r="B189" s="14" t="s">
        <v>30</v>
      </c>
      <c r="C189" s="14">
        <v>8</v>
      </c>
      <c r="D189" s="16">
        <v>280.37</v>
      </c>
      <c r="E189" s="17">
        <f>C189*D189</f>
        <v>2242.96</v>
      </c>
      <c r="F189" s="18">
        <v>0.03</v>
      </c>
      <c r="G189" s="17">
        <f>E189*F189</f>
        <v>67.288799999999995</v>
      </c>
      <c r="H189" s="14">
        <v>2</v>
      </c>
      <c r="I189" s="15">
        <v>450</v>
      </c>
      <c r="J189" s="17">
        <f>E189+I189-G189</f>
        <v>2625.6712000000002</v>
      </c>
      <c r="K189" s="23" t="str">
        <f>A189&amp;"|"&amp;B189</f>
        <v>P0016|Aug</v>
      </c>
    </row>
    <row r="190" spans="1:11" ht="15" customHeight="1" x14ac:dyDescent="0.25">
      <c r="A190" s="14" t="s">
        <v>89</v>
      </c>
      <c r="B190" s="14" t="s">
        <v>31</v>
      </c>
      <c r="C190" s="14">
        <v>6</v>
      </c>
      <c r="D190" s="16">
        <v>284.08999999999997</v>
      </c>
      <c r="E190" s="17">
        <f>C190*D190</f>
        <v>1704.54</v>
      </c>
      <c r="F190" s="18">
        <v>0.03</v>
      </c>
      <c r="G190" s="17">
        <f>E190*F190</f>
        <v>51.136199999999995</v>
      </c>
      <c r="H190" s="14">
        <v>2</v>
      </c>
      <c r="I190" s="15">
        <v>450</v>
      </c>
      <c r="J190" s="17">
        <f>E190+I190-G190</f>
        <v>2103.4038</v>
      </c>
      <c r="K190" s="23" t="str">
        <f>A190&amp;"|"&amp;B190</f>
        <v>P0016|Sep</v>
      </c>
    </row>
    <row r="191" spans="1:11" ht="15" customHeight="1" x14ac:dyDescent="0.25">
      <c r="A191" s="14" t="s">
        <v>89</v>
      </c>
      <c r="B191" s="14" t="s">
        <v>32</v>
      </c>
      <c r="C191" s="14">
        <v>6</v>
      </c>
      <c r="D191" s="16">
        <v>252.74</v>
      </c>
      <c r="E191" s="17">
        <f>C191*D191</f>
        <v>1516.44</v>
      </c>
      <c r="F191" s="18">
        <v>0.03</v>
      </c>
      <c r="G191" s="17">
        <f>E191*F191</f>
        <v>45.493200000000002</v>
      </c>
      <c r="H191" s="14">
        <v>2</v>
      </c>
      <c r="I191" s="15">
        <v>450</v>
      </c>
      <c r="J191" s="17">
        <f>E191+I191-G191</f>
        <v>1920.9468000000002</v>
      </c>
      <c r="K191" s="23" t="str">
        <f>A191&amp;"|"&amp;B191</f>
        <v>P0016|Oct</v>
      </c>
    </row>
    <row r="192" spans="1:11" ht="15" customHeight="1" x14ac:dyDescent="0.25">
      <c r="A192" s="14" t="s">
        <v>89</v>
      </c>
      <c r="B192" s="14" t="s">
        <v>33</v>
      </c>
      <c r="C192" s="14">
        <v>6</v>
      </c>
      <c r="D192" s="16">
        <v>262.95999999999998</v>
      </c>
      <c r="E192" s="17">
        <f>C192*D192</f>
        <v>1577.7599999999998</v>
      </c>
      <c r="F192" s="18">
        <v>0.03</v>
      </c>
      <c r="G192" s="17">
        <f>E192*F192</f>
        <v>47.332799999999992</v>
      </c>
      <c r="H192" s="14">
        <v>2</v>
      </c>
      <c r="I192" s="15">
        <v>450</v>
      </c>
      <c r="J192" s="17">
        <f>E192+I192-G192</f>
        <v>1980.4271999999999</v>
      </c>
      <c r="K192" s="23" t="str">
        <f>A192&amp;"|"&amp;B192</f>
        <v>P0016|Nov</v>
      </c>
    </row>
    <row r="193" spans="1:11" ht="15" customHeight="1" x14ac:dyDescent="0.25">
      <c r="A193" s="14" t="s">
        <v>89</v>
      </c>
      <c r="B193" s="14" t="s">
        <v>34</v>
      </c>
      <c r="C193" s="14">
        <v>13</v>
      </c>
      <c r="D193" s="16">
        <v>507.31</v>
      </c>
      <c r="E193" s="17">
        <f>C193*D193</f>
        <v>6595.03</v>
      </c>
      <c r="F193" s="18">
        <v>0.03</v>
      </c>
      <c r="G193" s="17">
        <f>E193*F193</f>
        <v>197.8509</v>
      </c>
      <c r="H193" s="14">
        <v>5</v>
      </c>
      <c r="I193" s="15">
        <v>1125</v>
      </c>
      <c r="J193" s="17">
        <f>E193+I193-G193</f>
        <v>7522.1790999999994</v>
      </c>
      <c r="K193" s="23" t="str">
        <f>A193&amp;"|"&amp;B193</f>
        <v>P0016|Dec</v>
      </c>
    </row>
    <row r="194" spans="1:11" ht="15" customHeight="1" x14ac:dyDescent="0.25">
      <c r="A194" s="14" t="s">
        <v>89</v>
      </c>
      <c r="B194" s="14" t="s">
        <v>35</v>
      </c>
      <c r="C194" s="14">
        <v>12</v>
      </c>
      <c r="D194" s="16">
        <v>446.72</v>
      </c>
      <c r="E194" s="17">
        <f>C194*D194</f>
        <v>5360.64</v>
      </c>
      <c r="F194" s="18">
        <v>0.03</v>
      </c>
      <c r="G194" s="17">
        <f>E194*F194</f>
        <v>160.8192</v>
      </c>
      <c r="H194" s="14">
        <v>5</v>
      </c>
      <c r="I194" s="15">
        <v>1125</v>
      </c>
      <c r="J194" s="17">
        <f>E194+I194-G194</f>
        <v>6324.8208000000004</v>
      </c>
      <c r="K194" s="23" t="str">
        <f>A194&amp;"|"&amp;B194</f>
        <v>P0016|Jan</v>
      </c>
    </row>
    <row r="195" spans="1:11" ht="15" customHeight="1" x14ac:dyDescent="0.25">
      <c r="A195" s="14" t="s">
        <v>89</v>
      </c>
      <c r="B195" s="14" t="s">
        <v>36</v>
      </c>
      <c r="C195" s="14">
        <v>11</v>
      </c>
      <c r="D195" s="16">
        <v>384.41</v>
      </c>
      <c r="E195" s="17">
        <f>C195*D195</f>
        <v>4228.51</v>
      </c>
      <c r="F195" s="18">
        <v>0.03</v>
      </c>
      <c r="G195" s="17">
        <f>E195*F195</f>
        <v>126.8553</v>
      </c>
      <c r="H195" s="14">
        <v>4</v>
      </c>
      <c r="I195" s="15">
        <v>900</v>
      </c>
      <c r="J195" s="17">
        <f>E195+I195-G195</f>
        <v>5001.6547</v>
      </c>
      <c r="K195" s="23" t="str">
        <f>A195&amp;"|"&amp;B195</f>
        <v>P0016|Feb</v>
      </c>
    </row>
    <row r="196" spans="1:11" ht="15" customHeight="1" x14ac:dyDescent="0.25">
      <c r="A196" s="14" t="s">
        <v>89</v>
      </c>
      <c r="B196" s="14" t="s">
        <v>37</v>
      </c>
      <c r="C196" s="14">
        <v>9</v>
      </c>
      <c r="D196" s="16">
        <v>351.65</v>
      </c>
      <c r="E196" s="17">
        <f>C196*D196</f>
        <v>3164.85</v>
      </c>
      <c r="F196" s="18">
        <v>0.03</v>
      </c>
      <c r="G196" s="17">
        <f>E196*F196</f>
        <v>94.945499999999996</v>
      </c>
      <c r="H196" s="14">
        <v>3</v>
      </c>
      <c r="I196" s="15">
        <v>675</v>
      </c>
      <c r="J196" s="17">
        <f>E196+I196-G196</f>
        <v>3744.9045000000001</v>
      </c>
      <c r="K196" s="23" t="str">
        <f>A196&amp;"|"&amp;B196</f>
        <v>P0016|Mar</v>
      </c>
    </row>
    <row r="197" spans="1:11" ht="15" customHeight="1" x14ac:dyDescent="0.25">
      <c r="A197" s="14" t="s">
        <v>91</v>
      </c>
      <c r="B197" s="14" t="s">
        <v>24</v>
      </c>
      <c r="C197" s="14">
        <v>4</v>
      </c>
      <c r="D197" s="16">
        <v>98.25</v>
      </c>
      <c r="E197" s="17">
        <f>C197*D197</f>
        <v>393</v>
      </c>
      <c r="F197" s="18">
        <v>0.03</v>
      </c>
      <c r="G197" s="17">
        <f>E197*F197</f>
        <v>11.79</v>
      </c>
      <c r="H197" s="14">
        <v>1</v>
      </c>
      <c r="I197" s="15">
        <v>120</v>
      </c>
      <c r="J197" s="17">
        <f>E197+I197-G197</f>
        <v>501.21</v>
      </c>
      <c r="K197" s="23" t="str">
        <f>A197&amp;"|"&amp;B197</f>
        <v>P0017|Apr</v>
      </c>
    </row>
    <row r="198" spans="1:11" ht="15" customHeight="1" x14ac:dyDescent="0.25">
      <c r="A198" s="14" t="s">
        <v>91</v>
      </c>
      <c r="B198" s="14" t="s">
        <v>26</v>
      </c>
      <c r="C198" s="14">
        <v>5</v>
      </c>
      <c r="D198" s="16">
        <v>106.87</v>
      </c>
      <c r="E198" s="17">
        <f>C198*D198</f>
        <v>534.35</v>
      </c>
      <c r="F198" s="18">
        <v>0.03</v>
      </c>
      <c r="G198" s="17">
        <f>E198*F198</f>
        <v>16.0305</v>
      </c>
      <c r="H198" s="14">
        <v>2</v>
      </c>
      <c r="I198" s="15">
        <v>240</v>
      </c>
      <c r="J198" s="17">
        <f>E198+I198-G198</f>
        <v>758.31950000000006</v>
      </c>
      <c r="K198" s="23" t="str">
        <f>A198&amp;"|"&amp;B198</f>
        <v>P0017|May</v>
      </c>
    </row>
    <row r="199" spans="1:11" ht="15" customHeight="1" x14ac:dyDescent="0.25">
      <c r="A199" s="14" t="s">
        <v>91</v>
      </c>
      <c r="B199" s="14" t="s">
        <v>28</v>
      </c>
      <c r="C199" s="14">
        <v>6</v>
      </c>
      <c r="D199" s="16">
        <v>112.96</v>
      </c>
      <c r="E199" s="17">
        <f>C199*D199</f>
        <v>677.76</v>
      </c>
      <c r="F199" s="18">
        <v>0.03</v>
      </c>
      <c r="G199" s="17">
        <f>E199*F199</f>
        <v>20.332799999999999</v>
      </c>
      <c r="H199" s="14">
        <v>2</v>
      </c>
      <c r="I199" s="15">
        <v>240</v>
      </c>
      <c r="J199" s="17">
        <f>E199+I199-G199</f>
        <v>897.42719999999997</v>
      </c>
      <c r="K199" s="23" t="str">
        <f>A199&amp;"|"&amp;B199</f>
        <v>P0017|Jun</v>
      </c>
    </row>
    <row r="200" spans="1:11" ht="15" customHeight="1" x14ac:dyDescent="0.25">
      <c r="A200" s="14" t="s">
        <v>91</v>
      </c>
      <c r="B200" s="14" t="s">
        <v>29</v>
      </c>
      <c r="C200" s="14">
        <v>8</v>
      </c>
      <c r="D200" s="16">
        <v>119.58</v>
      </c>
      <c r="E200" s="17">
        <f>C200*D200</f>
        <v>956.64</v>
      </c>
      <c r="F200" s="18">
        <v>0.03</v>
      </c>
      <c r="G200" s="17">
        <f>E200*F200</f>
        <v>28.699199999999998</v>
      </c>
      <c r="H200" s="14">
        <v>2</v>
      </c>
      <c r="I200" s="15">
        <v>240</v>
      </c>
      <c r="J200" s="17">
        <f>E200+I200-G200</f>
        <v>1167.9407999999999</v>
      </c>
      <c r="K200" s="23" t="str">
        <f>A200&amp;"|"&amp;B200</f>
        <v>P0017|Jul</v>
      </c>
    </row>
    <row r="201" spans="1:11" ht="15" customHeight="1" x14ac:dyDescent="0.25">
      <c r="A201" s="14" t="s">
        <v>91</v>
      </c>
      <c r="B201" s="14" t="s">
        <v>30</v>
      </c>
      <c r="C201" s="14">
        <v>7</v>
      </c>
      <c r="D201" s="16">
        <v>130.58000000000001</v>
      </c>
      <c r="E201" s="17">
        <f>C201*D201</f>
        <v>914.06000000000006</v>
      </c>
      <c r="F201" s="18">
        <v>0.03</v>
      </c>
      <c r="G201" s="17">
        <f>E201*F201</f>
        <v>27.421800000000001</v>
      </c>
      <c r="H201" s="14">
        <v>2</v>
      </c>
      <c r="I201" s="15">
        <v>240</v>
      </c>
      <c r="J201" s="17">
        <f>E201+I201-G201</f>
        <v>1126.6381999999999</v>
      </c>
      <c r="K201" s="23" t="str">
        <f>A201&amp;"|"&amp;B201</f>
        <v>P0017|Aug</v>
      </c>
    </row>
    <row r="202" spans="1:11" ht="15" customHeight="1" x14ac:dyDescent="0.25">
      <c r="A202" s="14" t="s">
        <v>91</v>
      </c>
      <c r="B202" s="14" t="s">
        <v>31</v>
      </c>
      <c r="C202" s="14">
        <v>5</v>
      </c>
      <c r="D202" s="16">
        <v>113.11</v>
      </c>
      <c r="E202" s="17">
        <f>C202*D202</f>
        <v>565.54999999999995</v>
      </c>
      <c r="F202" s="18">
        <v>0.03</v>
      </c>
      <c r="G202" s="17">
        <f>E202*F202</f>
        <v>16.966499999999996</v>
      </c>
      <c r="H202" s="14">
        <v>2</v>
      </c>
      <c r="I202" s="15">
        <v>240</v>
      </c>
      <c r="J202" s="17">
        <f>E202+I202-G202</f>
        <v>788.58349999999996</v>
      </c>
      <c r="K202" s="23" t="str">
        <f>A202&amp;"|"&amp;B202</f>
        <v>P0017|Sep</v>
      </c>
    </row>
    <row r="203" spans="1:11" ht="15" customHeight="1" x14ac:dyDescent="0.25">
      <c r="A203" s="14" t="s">
        <v>91</v>
      </c>
      <c r="B203" s="14" t="s">
        <v>32</v>
      </c>
      <c r="C203" s="14">
        <v>5</v>
      </c>
      <c r="D203" s="16">
        <v>105.71</v>
      </c>
      <c r="E203" s="17">
        <f>C203*D203</f>
        <v>528.54999999999995</v>
      </c>
      <c r="F203" s="18">
        <v>0.03</v>
      </c>
      <c r="G203" s="17">
        <f>E203*F203</f>
        <v>15.856499999999999</v>
      </c>
      <c r="H203" s="14">
        <v>2</v>
      </c>
      <c r="I203" s="15">
        <v>240</v>
      </c>
      <c r="J203" s="17">
        <f>E203+I203-G203</f>
        <v>752.69349999999997</v>
      </c>
      <c r="K203" s="23" t="str">
        <f>A203&amp;"|"&amp;B203</f>
        <v>P0017|Oct</v>
      </c>
    </row>
    <row r="204" spans="1:11" ht="15" customHeight="1" x14ac:dyDescent="0.25">
      <c r="A204" s="14" t="s">
        <v>91</v>
      </c>
      <c r="B204" s="14" t="s">
        <v>33</v>
      </c>
      <c r="C204" s="14">
        <v>5</v>
      </c>
      <c r="D204" s="16">
        <v>114.42</v>
      </c>
      <c r="E204" s="17">
        <f>C204*D204</f>
        <v>572.1</v>
      </c>
      <c r="F204" s="18">
        <v>0.03</v>
      </c>
      <c r="G204" s="17">
        <f>E204*F204</f>
        <v>17.163</v>
      </c>
      <c r="H204" s="14">
        <v>2</v>
      </c>
      <c r="I204" s="15">
        <v>240</v>
      </c>
      <c r="J204" s="17">
        <f>E204+I204-G204</f>
        <v>794.93700000000001</v>
      </c>
      <c r="K204" s="23" t="str">
        <f>A204&amp;"|"&amp;B204</f>
        <v>P0017|Nov</v>
      </c>
    </row>
    <row r="205" spans="1:11" ht="15" customHeight="1" x14ac:dyDescent="0.25">
      <c r="A205" s="14" t="s">
        <v>91</v>
      </c>
      <c r="B205" s="14" t="s">
        <v>34</v>
      </c>
      <c r="C205" s="14">
        <v>11</v>
      </c>
      <c r="D205" s="16">
        <v>214.52</v>
      </c>
      <c r="E205" s="17">
        <f>C205*D205</f>
        <v>2359.7200000000003</v>
      </c>
      <c r="F205" s="18">
        <v>0.03</v>
      </c>
      <c r="G205" s="17">
        <f>E205*F205</f>
        <v>70.791600000000003</v>
      </c>
      <c r="H205" s="14">
        <v>4</v>
      </c>
      <c r="I205" s="15">
        <v>480</v>
      </c>
      <c r="J205" s="17">
        <f>E205+I205-G205</f>
        <v>2768.9284000000002</v>
      </c>
      <c r="K205" s="23" t="str">
        <f>A205&amp;"|"&amp;B205</f>
        <v>P0017|Dec</v>
      </c>
    </row>
    <row r="206" spans="1:11" ht="15" customHeight="1" x14ac:dyDescent="0.25">
      <c r="A206" s="14" t="s">
        <v>91</v>
      </c>
      <c r="B206" s="14" t="s">
        <v>35</v>
      </c>
      <c r="C206" s="14">
        <v>9</v>
      </c>
      <c r="D206" s="16">
        <v>190.68</v>
      </c>
      <c r="E206" s="17">
        <f>C206*D206</f>
        <v>1716.1200000000001</v>
      </c>
      <c r="F206" s="18">
        <v>0.03</v>
      </c>
      <c r="G206" s="17">
        <f>E206*F206</f>
        <v>51.483600000000003</v>
      </c>
      <c r="H206" s="14">
        <v>4</v>
      </c>
      <c r="I206" s="15">
        <v>480</v>
      </c>
      <c r="J206" s="17">
        <f>E206+I206-G206</f>
        <v>2144.6363999999999</v>
      </c>
      <c r="K206" s="23" t="str">
        <f>A206&amp;"|"&amp;B206</f>
        <v>P0017|Jan</v>
      </c>
    </row>
    <row r="207" spans="1:11" ht="15" customHeight="1" x14ac:dyDescent="0.25">
      <c r="A207" s="14" t="s">
        <v>91</v>
      </c>
      <c r="B207" s="14" t="s">
        <v>36</v>
      </c>
      <c r="C207" s="14">
        <v>9</v>
      </c>
      <c r="D207" s="16">
        <v>173.57</v>
      </c>
      <c r="E207" s="17">
        <f>C207*D207</f>
        <v>1562.1299999999999</v>
      </c>
      <c r="F207" s="18">
        <v>0.03</v>
      </c>
      <c r="G207" s="17">
        <f>E207*F207</f>
        <v>46.863899999999994</v>
      </c>
      <c r="H207" s="14">
        <v>3</v>
      </c>
      <c r="I207" s="15">
        <v>360</v>
      </c>
      <c r="J207" s="17">
        <f>E207+I207-G207</f>
        <v>1875.2660999999998</v>
      </c>
      <c r="K207" s="23" t="str">
        <f>A207&amp;"|"&amp;B207</f>
        <v>P0017|Feb</v>
      </c>
    </row>
    <row r="208" spans="1:11" ht="15" customHeight="1" x14ac:dyDescent="0.25">
      <c r="A208" s="14" t="s">
        <v>91</v>
      </c>
      <c r="B208" s="14" t="s">
        <v>37</v>
      </c>
      <c r="C208" s="14">
        <v>8</v>
      </c>
      <c r="D208" s="16">
        <v>146.58000000000001</v>
      </c>
      <c r="E208" s="17">
        <f>C208*D208</f>
        <v>1172.6400000000001</v>
      </c>
      <c r="F208" s="18">
        <v>0.03</v>
      </c>
      <c r="G208" s="17">
        <f>E208*F208</f>
        <v>35.179200000000002</v>
      </c>
      <c r="H208" s="14">
        <v>3</v>
      </c>
      <c r="I208" s="15">
        <v>360</v>
      </c>
      <c r="J208" s="17">
        <f>E208+I208-G208</f>
        <v>1497.4608000000001</v>
      </c>
      <c r="K208" s="23" t="str">
        <f>A208&amp;"|"&amp;B208</f>
        <v>P0017|Mar</v>
      </c>
    </row>
    <row r="209" spans="1:11" ht="15" customHeight="1" x14ac:dyDescent="0.25">
      <c r="A209" s="14" t="s">
        <v>93</v>
      </c>
      <c r="B209" s="14" t="s">
        <v>24</v>
      </c>
      <c r="C209" s="14">
        <v>5</v>
      </c>
      <c r="D209" s="16">
        <v>135.41</v>
      </c>
      <c r="E209" s="17">
        <f>C209*D209</f>
        <v>677.05</v>
      </c>
      <c r="F209" s="18">
        <v>0.03</v>
      </c>
      <c r="G209" s="17">
        <f>E209*F209</f>
        <v>20.311499999999999</v>
      </c>
      <c r="H209" s="14">
        <v>2</v>
      </c>
      <c r="I209" s="15">
        <v>300</v>
      </c>
      <c r="J209" s="17">
        <f>E209+I209-G209</f>
        <v>956.73849999999993</v>
      </c>
      <c r="K209" s="23" t="str">
        <f>A209&amp;"|"&amp;B209</f>
        <v>P0018|Apr</v>
      </c>
    </row>
    <row r="210" spans="1:11" ht="15" customHeight="1" x14ac:dyDescent="0.25">
      <c r="A210" s="14" t="s">
        <v>93</v>
      </c>
      <c r="B210" s="14" t="s">
        <v>26</v>
      </c>
      <c r="C210" s="14">
        <v>6</v>
      </c>
      <c r="D210" s="16">
        <v>140.82</v>
      </c>
      <c r="E210" s="17">
        <f>C210*D210</f>
        <v>844.92</v>
      </c>
      <c r="F210" s="18">
        <v>0.03</v>
      </c>
      <c r="G210" s="17">
        <f>E210*F210</f>
        <v>25.347599999999996</v>
      </c>
      <c r="H210" s="14">
        <v>2</v>
      </c>
      <c r="I210" s="15">
        <v>300</v>
      </c>
      <c r="J210" s="17">
        <f>E210+I210-G210</f>
        <v>1119.5724</v>
      </c>
      <c r="K210" s="23" t="str">
        <f>A210&amp;"|"&amp;B210</f>
        <v>P0018|May</v>
      </c>
    </row>
    <row r="211" spans="1:11" ht="15" customHeight="1" x14ac:dyDescent="0.25">
      <c r="A211" s="14" t="s">
        <v>93</v>
      </c>
      <c r="B211" s="14" t="s">
        <v>28</v>
      </c>
      <c r="C211" s="14">
        <v>7</v>
      </c>
      <c r="D211" s="16">
        <v>160</v>
      </c>
      <c r="E211" s="17">
        <f>C211*D211</f>
        <v>1120</v>
      </c>
      <c r="F211" s="18">
        <v>0.03</v>
      </c>
      <c r="G211" s="17">
        <f>E211*F211</f>
        <v>33.6</v>
      </c>
      <c r="H211" s="14">
        <v>2</v>
      </c>
      <c r="I211" s="15">
        <v>300</v>
      </c>
      <c r="J211" s="17">
        <f>E211+I211-G211</f>
        <v>1386.4</v>
      </c>
      <c r="K211" s="23" t="str">
        <f>A211&amp;"|"&amp;B211</f>
        <v>P0018|Jun</v>
      </c>
    </row>
    <row r="212" spans="1:11" ht="15" customHeight="1" x14ac:dyDescent="0.25">
      <c r="A212" s="14" t="s">
        <v>93</v>
      </c>
      <c r="B212" s="14" t="s">
        <v>29</v>
      </c>
      <c r="C212" s="14">
        <v>9</v>
      </c>
      <c r="D212" s="16">
        <v>178.64</v>
      </c>
      <c r="E212" s="17">
        <f>C212*D212</f>
        <v>1607.7599999999998</v>
      </c>
      <c r="F212" s="18">
        <v>0.03</v>
      </c>
      <c r="G212" s="17">
        <f>E212*F212</f>
        <v>48.23279999999999</v>
      </c>
      <c r="H212" s="14">
        <v>2</v>
      </c>
      <c r="I212" s="15">
        <v>300</v>
      </c>
      <c r="J212" s="17">
        <f>E212+I212-G212</f>
        <v>1859.5271999999998</v>
      </c>
      <c r="K212" s="23" t="str">
        <f>A212&amp;"|"&amp;B212</f>
        <v>P0018|Jul</v>
      </c>
    </row>
    <row r="213" spans="1:11" ht="15" customHeight="1" x14ac:dyDescent="0.25">
      <c r="A213" s="14" t="s">
        <v>93</v>
      </c>
      <c r="B213" s="14" t="s">
        <v>30</v>
      </c>
      <c r="C213" s="14">
        <v>8</v>
      </c>
      <c r="D213" s="16">
        <v>170.31</v>
      </c>
      <c r="E213" s="17">
        <f>C213*D213</f>
        <v>1362.48</v>
      </c>
      <c r="F213" s="18">
        <v>0.03</v>
      </c>
      <c r="G213" s="17">
        <f>E213*F213</f>
        <v>40.874400000000001</v>
      </c>
      <c r="H213" s="14">
        <v>2</v>
      </c>
      <c r="I213" s="15">
        <v>300</v>
      </c>
      <c r="J213" s="17">
        <f>E213+I213-G213</f>
        <v>1621.6056000000001</v>
      </c>
      <c r="K213" s="23" t="str">
        <f>A213&amp;"|"&amp;B213</f>
        <v>P0018|Aug</v>
      </c>
    </row>
    <row r="214" spans="1:11" ht="15" customHeight="1" x14ac:dyDescent="0.25">
      <c r="A214" s="14" t="s">
        <v>93</v>
      </c>
      <c r="B214" s="14" t="s">
        <v>31</v>
      </c>
      <c r="C214" s="14">
        <v>6</v>
      </c>
      <c r="D214" s="16">
        <v>155.88999999999999</v>
      </c>
      <c r="E214" s="17">
        <f>C214*D214</f>
        <v>935.33999999999992</v>
      </c>
      <c r="F214" s="18">
        <v>0.03</v>
      </c>
      <c r="G214" s="17">
        <f>E214*F214</f>
        <v>28.060199999999998</v>
      </c>
      <c r="H214" s="14">
        <v>2</v>
      </c>
      <c r="I214" s="15">
        <v>300</v>
      </c>
      <c r="J214" s="17">
        <f>E214+I214-G214</f>
        <v>1207.2798</v>
      </c>
      <c r="K214" s="23" t="str">
        <f>A214&amp;"|"&amp;B214</f>
        <v>P0018|Sep</v>
      </c>
    </row>
    <row r="215" spans="1:11" ht="15" customHeight="1" x14ac:dyDescent="0.25">
      <c r="A215" s="14" t="s">
        <v>93</v>
      </c>
      <c r="B215" s="14" t="s">
        <v>32</v>
      </c>
      <c r="C215" s="14">
        <v>6</v>
      </c>
      <c r="D215" s="16">
        <v>147.68</v>
      </c>
      <c r="E215" s="17">
        <f>C215*D215</f>
        <v>886.08</v>
      </c>
      <c r="F215" s="18">
        <v>0.03</v>
      </c>
      <c r="G215" s="17">
        <f>E215*F215</f>
        <v>26.5824</v>
      </c>
      <c r="H215" s="14">
        <v>2</v>
      </c>
      <c r="I215" s="15">
        <v>300</v>
      </c>
      <c r="J215" s="17">
        <f>E215+I215-G215</f>
        <v>1159.4975999999999</v>
      </c>
      <c r="K215" s="23" t="str">
        <f>A215&amp;"|"&amp;B215</f>
        <v>P0018|Oct</v>
      </c>
    </row>
    <row r="216" spans="1:11" ht="15" customHeight="1" x14ac:dyDescent="0.25">
      <c r="A216" s="14" t="s">
        <v>93</v>
      </c>
      <c r="B216" s="14" t="s">
        <v>33</v>
      </c>
      <c r="C216" s="14">
        <v>5</v>
      </c>
      <c r="D216" s="16">
        <v>146.81</v>
      </c>
      <c r="E216" s="17">
        <f>C216*D216</f>
        <v>734.05</v>
      </c>
      <c r="F216" s="18">
        <v>0.03</v>
      </c>
      <c r="G216" s="17">
        <f>E216*F216</f>
        <v>22.021499999999996</v>
      </c>
      <c r="H216" s="14">
        <v>2</v>
      </c>
      <c r="I216" s="15">
        <v>300</v>
      </c>
      <c r="J216" s="17">
        <f>E216+I216-G216</f>
        <v>1012.0285</v>
      </c>
      <c r="K216" s="23" t="str">
        <f>A216&amp;"|"&amp;B216</f>
        <v>P0018|Nov</v>
      </c>
    </row>
    <row r="217" spans="1:11" ht="15" customHeight="1" x14ac:dyDescent="0.25">
      <c r="A217" s="14" t="s">
        <v>93</v>
      </c>
      <c r="B217" s="14" t="s">
        <v>34</v>
      </c>
      <c r="C217" s="14">
        <v>13</v>
      </c>
      <c r="D217" s="16">
        <v>288.29000000000002</v>
      </c>
      <c r="E217" s="17">
        <f>C217*D217</f>
        <v>3747.7700000000004</v>
      </c>
      <c r="F217" s="18">
        <v>0.03</v>
      </c>
      <c r="G217" s="17">
        <f>E217*F217</f>
        <v>112.43310000000001</v>
      </c>
      <c r="H217" s="14">
        <v>5</v>
      </c>
      <c r="I217" s="15">
        <v>750</v>
      </c>
      <c r="J217" s="17">
        <f>E217+I217-G217</f>
        <v>4385.3369000000002</v>
      </c>
      <c r="K217" s="23" t="str">
        <f>A217&amp;"|"&amp;B217</f>
        <v>P0018|Dec</v>
      </c>
    </row>
    <row r="218" spans="1:11" ht="15" customHeight="1" x14ac:dyDescent="0.25">
      <c r="A218" s="14" t="s">
        <v>93</v>
      </c>
      <c r="B218" s="14" t="s">
        <v>35</v>
      </c>
      <c r="C218" s="14">
        <v>13</v>
      </c>
      <c r="D218" s="16">
        <v>242.7</v>
      </c>
      <c r="E218" s="17">
        <f>C218*D218</f>
        <v>3155.1</v>
      </c>
      <c r="F218" s="18">
        <v>0.03</v>
      </c>
      <c r="G218" s="17">
        <f>E218*F218</f>
        <v>94.652999999999992</v>
      </c>
      <c r="H218" s="14">
        <v>5</v>
      </c>
      <c r="I218" s="15">
        <v>750</v>
      </c>
      <c r="J218" s="17">
        <f>E218+I218-G218</f>
        <v>3810.4470000000001</v>
      </c>
      <c r="K218" s="23" t="str">
        <f>A218&amp;"|"&amp;B218</f>
        <v>P0018|Jan</v>
      </c>
    </row>
    <row r="219" spans="1:11" ht="15" customHeight="1" x14ac:dyDescent="0.25">
      <c r="A219" s="14" t="s">
        <v>93</v>
      </c>
      <c r="B219" s="14" t="s">
        <v>36</v>
      </c>
      <c r="C219" s="14">
        <v>10</v>
      </c>
      <c r="D219" s="16">
        <v>222.23</v>
      </c>
      <c r="E219" s="17">
        <f>C219*D219</f>
        <v>2222.2999999999997</v>
      </c>
      <c r="F219" s="18">
        <v>0.03</v>
      </c>
      <c r="G219" s="17">
        <f>E219*F219</f>
        <v>66.668999999999983</v>
      </c>
      <c r="H219" s="14">
        <v>4</v>
      </c>
      <c r="I219" s="15">
        <v>600</v>
      </c>
      <c r="J219" s="17">
        <f>E219+I219-G219</f>
        <v>2755.6309999999999</v>
      </c>
      <c r="K219" s="23" t="str">
        <f>A219&amp;"|"&amp;B219</f>
        <v>P0018|Feb</v>
      </c>
    </row>
    <row r="220" spans="1:11" ht="15" customHeight="1" x14ac:dyDescent="0.25">
      <c r="A220" s="14" t="s">
        <v>93</v>
      </c>
      <c r="B220" s="14" t="s">
        <v>37</v>
      </c>
      <c r="C220" s="14">
        <v>9</v>
      </c>
      <c r="D220" s="16">
        <v>216.49</v>
      </c>
      <c r="E220" s="17">
        <f>C220*D220</f>
        <v>1948.41</v>
      </c>
      <c r="F220" s="18">
        <v>0.03</v>
      </c>
      <c r="G220" s="17">
        <f>E220*F220</f>
        <v>58.452300000000001</v>
      </c>
      <c r="H220" s="14">
        <v>3</v>
      </c>
      <c r="I220" s="15">
        <v>450</v>
      </c>
      <c r="J220" s="17">
        <f>E220+I220-G220</f>
        <v>2339.9576999999999</v>
      </c>
      <c r="K220" s="23" t="str">
        <f>A220&amp;"|"&amp;B220</f>
        <v>P0018|Mar</v>
      </c>
    </row>
    <row r="221" spans="1:11" ht="15" customHeight="1" x14ac:dyDescent="0.25">
      <c r="A221" s="14" t="s">
        <v>95</v>
      </c>
      <c r="B221" s="14" t="s">
        <v>24</v>
      </c>
      <c r="C221" s="14">
        <v>5</v>
      </c>
      <c r="D221" s="16">
        <v>238.9</v>
      </c>
      <c r="E221" s="17">
        <f>C221*D221</f>
        <v>1194.5</v>
      </c>
      <c r="F221" s="18">
        <v>0.03</v>
      </c>
      <c r="G221" s="17">
        <f>E221*F221</f>
        <v>35.835000000000001</v>
      </c>
      <c r="H221" s="14">
        <v>2</v>
      </c>
      <c r="I221" s="15">
        <v>450</v>
      </c>
      <c r="J221" s="17">
        <f>E221+I221-G221</f>
        <v>1608.665</v>
      </c>
      <c r="K221" s="23" t="str">
        <f>A221&amp;"|"&amp;B221</f>
        <v>P0019|Apr</v>
      </c>
    </row>
    <row r="222" spans="1:11" ht="15" customHeight="1" x14ac:dyDescent="0.25">
      <c r="A222" s="14" t="s">
        <v>95</v>
      </c>
      <c r="B222" s="14" t="s">
        <v>26</v>
      </c>
      <c r="C222" s="14">
        <v>7</v>
      </c>
      <c r="D222" s="16">
        <v>257.56</v>
      </c>
      <c r="E222" s="17">
        <f>C222*D222</f>
        <v>1802.92</v>
      </c>
      <c r="F222" s="18">
        <v>0.03</v>
      </c>
      <c r="G222" s="17">
        <f>E222*F222</f>
        <v>54.087600000000002</v>
      </c>
      <c r="H222" s="14">
        <v>2</v>
      </c>
      <c r="I222" s="15">
        <v>450</v>
      </c>
      <c r="J222" s="17">
        <f>E222+I222-G222</f>
        <v>2198.8324000000002</v>
      </c>
      <c r="K222" s="23" t="str">
        <f>A222&amp;"|"&amp;B222</f>
        <v>P0019|May</v>
      </c>
    </row>
    <row r="223" spans="1:11" ht="15" customHeight="1" x14ac:dyDescent="0.25">
      <c r="A223" s="14" t="s">
        <v>95</v>
      </c>
      <c r="B223" s="14" t="s">
        <v>28</v>
      </c>
      <c r="C223" s="14">
        <v>8</v>
      </c>
      <c r="D223" s="16">
        <v>245.87</v>
      </c>
      <c r="E223" s="17">
        <f>C223*D223</f>
        <v>1966.96</v>
      </c>
      <c r="F223" s="18">
        <v>0.03</v>
      </c>
      <c r="G223" s="17">
        <f>E223*F223</f>
        <v>59.008800000000001</v>
      </c>
      <c r="H223" s="14">
        <v>2</v>
      </c>
      <c r="I223" s="15">
        <v>450</v>
      </c>
      <c r="J223" s="17">
        <f>E223+I223-G223</f>
        <v>2357.9512</v>
      </c>
      <c r="K223" s="23" t="str">
        <f>A223&amp;"|"&amp;B223</f>
        <v>P0019|Jun</v>
      </c>
    </row>
    <row r="224" spans="1:11" ht="15" customHeight="1" x14ac:dyDescent="0.25">
      <c r="A224" s="14" t="s">
        <v>95</v>
      </c>
      <c r="B224" s="14" t="s">
        <v>29</v>
      </c>
      <c r="C224" s="14">
        <v>10</v>
      </c>
      <c r="D224" s="16">
        <v>264.68</v>
      </c>
      <c r="E224" s="17">
        <f>C224*D224</f>
        <v>2646.8</v>
      </c>
      <c r="F224" s="18">
        <v>0.03</v>
      </c>
      <c r="G224" s="17">
        <f>E224*F224</f>
        <v>79.403999999999996</v>
      </c>
      <c r="H224" s="14">
        <v>3</v>
      </c>
      <c r="I224" s="15">
        <v>675</v>
      </c>
      <c r="J224" s="17">
        <f>E224+I224-G224</f>
        <v>3242.3960000000002</v>
      </c>
      <c r="K224" s="23" t="str">
        <f>A224&amp;"|"&amp;B224</f>
        <v>P0019|Jul</v>
      </c>
    </row>
    <row r="225" spans="1:11" ht="15" customHeight="1" x14ac:dyDescent="0.25">
      <c r="A225" s="14" t="s">
        <v>95</v>
      </c>
      <c r="B225" s="14" t="s">
        <v>30</v>
      </c>
      <c r="C225" s="14">
        <v>10</v>
      </c>
      <c r="D225" s="16">
        <v>271.08999999999997</v>
      </c>
      <c r="E225" s="17">
        <f>C225*D225</f>
        <v>2710.8999999999996</v>
      </c>
      <c r="F225" s="18">
        <v>0.03</v>
      </c>
      <c r="G225" s="17">
        <f>E225*F225</f>
        <v>81.326999999999984</v>
      </c>
      <c r="H225" s="14">
        <v>3</v>
      </c>
      <c r="I225" s="15">
        <v>675</v>
      </c>
      <c r="J225" s="17">
        <f>E225+I225-G225</f>
        <v>3304.5729999999999</v>
      </c>
      <c r="K225" s="23" t="str">
        <f>A225&amp;"|"&amp;B225</f>
        <v>P0019|Aug</v>
      </c>
    </row>
    <row r="226" spans="1:11" ht="15" customHeight="1" x14ac:dyDescent="0.25">
      <c r="A226" s="14" t="s">
        <v>95</v>
      </c>
      <c r="B226" s="14" t="s">
        <v>31</v>
      </c>
      <c r="C226" s="14">
        <v>7</v>
      </c>
      <c r="D226" s="16">
        <v>253.33</v>
      </c>
      <c r="E226" s="17">
        <f>C226*D226</f>
        <v>1773.3100000000002</v>
      </c>
      <c r="F226" s="18">
        <v>0.03</v>
      </c>
      <c r="G226" s="17">
        <f>E226*F226</f>
        <v>53.199300000000001</v>
      </c>
      <c r="H226" s="14">
        <v>2</v>
      </c>
      <c r="I226" s="15">
        <v>450</v>
      </c>
      <c r="J226" s="17">
        <f>E226+I226-G226</f>
        <v>2170.1107000000002</v>
      </c>
      <c r="K226" s="23" t="str">
        <f>A226&amp;"|"&amp;B226</f>
        <v>P0019|Sep</v>
      </c>
    </row>
    <row r="227" spans="1:11" ht="15" customHeight="1" x14ac:dyDescent="0.25">
      <c r="A227" s="14" t="s">
        <v>95</v>
      </c>
      <c r="B227" s="14" t="s">
        <v>32</v>
      </c>
      <c r="C227" s="14">
        <v>6</v>
      </c>
      <c r="D227" s="16">
        <v>256.5</v>
      </c>
      <c r="E227" s="17">
        <f>C227*D227</f>
        <v>1539</v>
      </c>
      <c r="F227" s="18">
        <v>0.03</v>
      </c>
      <c r="G227" s="17">
        <f>E227*F227</f>
        <v>46.17</v>
      </c>
      <c r="H227" s="14">
        <v>2</v>
      </c>
      <c r="I227" s="15">
        <v>450</v>
      </c>
      <c r="J227" s="17">
        <f>E227+I227-G227</f>
        <v>1942.83</v>
      </c>
      <c r="K227" s="23" t="str">
        <f>A227&amp;"|"&amp;B227</f>
        <v>P0019|Oct</v>
      </c>
    </row>
    <row r="228" spans="1:11" ht="15" customHeight="1" x14ac:dyDescent="0.25">
      <c r="A228" s="14" t="s">
        <v>95</v>
      </c>
      <c r="B228" s="14" t="s">
        <v>33</v>
      </c>
      <c r="C228" s="14">
        <v>6</v>
      </c>
      <c r="D228" s="16">
        <v>262.31</v>
      </c>
      <c r="E228" s="17">
        <f>C228*D228</f>
        <v>1573.8600000000001</v>
      </c>
      <c r="F228" s="18">
        <v>0.03</v>
      </c>
      <c r="G228" s="17">
        <f>E228*F228</f>
        <v>47.215800000000002</v>
      </c>
      <c r="H228" s="14">
        <v>2</v>
      </c>
      <c r="I228" s="15">
        <v>450</v>
      </c>
      <c r="J228" s="17">
        <f>E228+I228-G228</f>
        <v>1976.6442000000002</v>
      </c>
      <c r="K228" s="23" t="str">
        <f>A228&amp;"|"&amp;B228</f>
        <v>P0019|Nov</v>
      </c>
    </row>
    <row r="229" spans="1:11" ht="15" customHeight="1" x14ac:dyDescent="0.25">
      <c r="A229" s="14" t="s">
        <v>95</v>
      </c>
      <c r="B229" s="14" t="s">
        <v>34</v>
      </c>
      <c r="C229" s="14">
        <v>15</v>
      </c>
      <c r="D229" s="16">
        <v>493.62</v>
      </c>
      <c r="E229" s="17">
        <f>C229*D229</f>
        <v>7404.3</v>
      </c>
      <c r="F229" s="18">
        <v>0.03</v>
      </c>
      <c r="G229" s="17">
        <f>E229*F229</f>
        <v>222.12899999999999</v>
      </c>
      <c r="H229" s="14">
        <v>6</v>
      </c>
      <c r="I229" s="15">
        <v>1350</v>
      </c>
      <c r="J229" s="17">
        <f>E229+I229-G229</f>
        <v>8532.1709999999985</v>
      </c>
      <c r="K229" s="23" t="str">
        <f>A229&amp;"|"&amp;B229</f>
        <v>P0019|Dec</v>
      </c>
    </row>
    <row r="230" spans="1:11" ht="15" customHeight="1" x14ac:dyDescent="0.25">
      <c r="A230" s="14" t="s">
        <v>95</v>
      </c>
      <c r="B230" s="14" t="s">
        <v>35</v>
      </c>
      <c r="C230" s="14">
        <v>13</v>
      </c>
      <c r="D230" s="16">
        <v>458.23</v>
      </c>
      <c r="E230" s="17">
        <f>C230*D230</f>
        <v>5956.99</v>
      </c>
      <c r="F230" s="18">
        <v>0.03</v>
      </c>
      <c r="G230" s="17">
        <f>E230*F230</f>
        <v>178.7097</v>
      </c>
      <c r="H230" s="14">
        <v>5</v>
      </c>
      <c r="I230" s="15">
        <v>1125</v>
      </c>
      <c r="J230" s="17">
        <f>E230+I230-G230</f>
        <v>6903.2802999999994</v>
      </c>
      <c r="K230" s="23" t="str">
        <f>A230&amp;"|"&amp;B230</f>
        <v>P0019|Jan</v>
      </c>
    </row>
    <row r="231" spans="1:11" ht="15" customHeight="1" x14ac:dyDescent="0.25">
      <c r="A231" s="14" t="s">
        <v>95</v>
      </c>
      <c r="B231" s="14" t="s">
        <v>36</v>
      </c>
      <c r="C231" s="14">
        <v>12</v>
      </c>
      <c r="D231" s="16">
        <v>402.82</v>
      </c>
      <c r="E231" s="17">
        <f>C231*D231</f>
        <v>4833.84</v>
      </c>
      <c r="F231" s="18">
        <v>0.03</v>
      </c>
      <c r="G231" s="17">
        <f>E231*F231</f>
        <v>145.01519999999999</v>
      </c>
      <c r="H231" s="14">
        <v>5</v>
      </c>
      <c r="I231" s="15">
        <v>1125</v>
      </c>
      <c r="J231" s="17">
        <f>E231+I231-G231</f>
        <v>5813.8248000000003</v>
      </c>
      <c r="K231" s="23" t="str">
        <f>A231&amp;"|"&amp;B231</f>
        <v>P0019|Feb</v>
      </c>
    </row>
    <row r="232" spans="1:11" ht="15" customHeight="1" x14ac:dyDescent="0.25">
      <c r="A232" s="14" t="s">
        <v>95</v>
      </c>
      <c r="B232" s="14" t="s">
        <v>37</v>
      </c>
      <c r="C232" s="14">
        <v>10</v>
      </c>
      <c r="D232" s="16">
        <v>354.5</v>
      </c>
      <c r="E232" s="17">
        <f>C232*D232</f>
        <v>3545</v>
      </c>
      <c r="F232" s="18">
        <v>0.03</v>
      </c>
      <c r="G232" s="17">
        <f>E232*F232</f>
        <v>106.35</v>
      </c>
      <c r="H232" s="14">
        <v>4</v>
      </c>
      <c r="I232" s="15">
        <v>900</v>
      </c>
      <c r="J232" s="17">
        <f>E232+I232-G232</f>
        <v>4338.6499999999996</v>
      </c>
      <c r="K232" s="23" t="str">
        <f>A232&amp;"|"&amp;B232</f>
        <v>P0019|Mar</v>
      </c>
    </row>
    <row r="233" spans="1:11" ht="15" customHeight="1" x14ac:dyDescent="0.25">
      <c r="A233" s="14" t="s">
        <v>97</v>
      </c>
      <c r="B233" s="14" t="s">
        <v>24</v>
      </c>
      <c r="C233" s="14">
        <v>7</v>
      </c>
      <c r="D233" s="16">
        <v>79.599999999999994</v>
      </c>
      <c r="E233" s="17">
        <f>C233*D233</f>
        <v>557.19999999999993</v>
      </c>
      <c r="F233" s="18">
        <v>0.03</v>
      </c>
      <c r="G233" s="17">
        <f>E233*F233</f>
        <v>16.715999999999998</v>
      </c>
      <c r="H233" s="14">
        <v>2</v>
      </c>
      <c r="I233" s="15">
        <v>190</v>
      </c>
      <c r="J233" s="17">
        <f>E233+I233-G233</f>
        <v>730.48399999999992</v>
      </c>
      <c r="K233" s="23" t="str">
        <f>A233&amp;"|"&amp;B233</f>
        <v>P0020|Apr</v>
      </c>
    </row>
    <row r="234" spans="1:11" ht="15" customHeight="1" x14ac:dyDescent="0.25">
      <c r="A234" s="14" t="s">
        <v>97</v>
      </c>
      <c r="B234" s="14" t="s">
        <v>26</v>
      </c>
      <c r="C234" s="14">
        <v>8</v>
      </c>
      <c r="D234" s="16">
        <v>75.459999999999994</v>
      </c>
      <c r="E234" s="17">
        <f>C234*D234</f>
        <v>603.67999999999995</v>
      </c>
      <c r="F234" s="18">
        <v>0.03</v>
      </c>
      <c r="G234" s="17">
        <f>E234*F234</f>
        <v>18.110399999999998</v>
      </c>
      <c r="H234" s="14">
        <v>2</v>
      </c>
      <c r="I234" s="15">
        <v>190</v>
      </c>
      <c r="J234" s="17">
        <f>E234+I234-G234</f>
        <v>775.56959999999992</v>
      </c>
      <c r="K234" s="23" t="str">
        <f>A234&amp;"|"&amp;B234</f>
        <v>P0020|May</v>
      </c>
    </row>
    <row r="235" spans="1:11" ht="15" customHeight="1" x14ac:dyDescent="0.25">
      <c r="A235" s="14" t="s">
        <v>97</v>
      </c>
      <c r="B235" s="14" t="s">
        <v>28</v>
      </c>
      <c r="C235" s="14">
        <v>8</v>
      </c>
      <c r="D235" s="16">
        <v>83.11</v>
      </c>
      <c r="E235" s="17">
        <f>C235*D235</f>
        <v>664.88</v>
      </c>
      <c r="F235" s="18">
        <v>0.03</v>
      </c>
      <c r="G235" s="17">
        <f>E235*F235</f>
        <v>19.946400000000001</v>
      </c>
      <c r="H235" s="14">
        <v>2</v>
      </c>
      <c r="I235" s="15">
        <v>190</v>
      </c>
      <c r="J235" s="17">
        <f>E235+I235-G235</f>
        <v>834.93359999999996</v>
      </c>
      <c r="K235" s="23" t="str">
        <f>A235&amp;"|"&amp;B235</f>
        <v>P0020|Jun</v>
      </c>
    </row>
    <row r="236" spans="1:11" ht="15" customHeight="1" x14ac:dyDescent="0.25">
      <c r="A236" s="14" t="s">
        <v>97</v>
      </c>
      <c r="B236" s="14" t="s">
        <v>29</v>
      </c>
      <c r="C236" s="14">
        <v>11</v>
      </c>
      <c r="D236" s="16">
        <v>91.28</v>
      </c>
      <c r="E236" s="17">
        <f>C236*D236</f>
        <v>1004.08</v>
      </c>
      <c r="F236" s="18">
        <v>0.03</v>
      </c>
      <c r="G236" s="17">
        <f>E236*F236</f>
        <v>30.122399999999999</v>
      </c>
      <c r="H236" s="14">
        <v>3</v>
      </c>
      <c r="I236" s="15">
        <v>285</v>
      </c>
      <c r="J236" s="17">
        <f>E236+I236-G236</f>
        <v>1258.9576</v>
      </c>
      <c r="K236" s="23" t="str">
        <f>A236&amp;"|"&amp;B236</f>
        <v>P0020|Jul</v>
      </c>
    </row>
    <row r="237" spans="1:11" ht="15" customHeight="1" x14ac:dyDescent="0.25">
      <c r="A237" s="14" t="s">
        <v>97</v>
      </c>
      <c r="B237" s="14" t="s">
        <v>30</v>
      </c>
      <c r="C237" s="14">
        <v>11</v>
      </c>
      <c r="D237" s="16">
        <v>94.99</v>
      </c>
      <c r="E237" s="17">
        <f>C237*D237</f>
        <v>1044.8899999999999</v>
      </c>
      <c r="F237" s="18">
        <v>0.03</v>
      </c>
      <c r="G237" s="17">
        <f>E237*F237</f>
        <v>31.346699999999995</v>
      </c>
      <c r="H237" s="14">
        <v>3</v>
      </c>
      <c r="I237" s="15">
        <v>285</v>
      </c>
      <c r="J237" s="17">
        <f>E237+I237-G237</f>
        <v>1298.5432999999998</v>
      </c>
      <c r="K237" s="23" t="str">
        <f>A237&amp;"|"&amp;B237</f>
        <v>P0020|Aug</v>
      </c>
    </row>
    <row r="238" spans="1:11" ht="15" customHeight="1" x14ac:dyDescent="0.25">
      <c r="A238" s="14" t="s">
        <v>97</v>
      </c>
      <c r="B238" s="14" t="s">
        <v>31</v>
      </c>
      <c r="C238" s="14">
        <v>7</v>
      </c>
      <c r="D238" s="16">
        <v>86.85</v>
      </c>
      <c r="E238" s="17">
        <f>C238*D238</f>
        <v>607.94999999999993</v>
      </c>
      <c r="F238" s="18">
        <v>0.03</v>
      </c>
      <c r="G238" s="17">
        <f>E238*F238</f>
        <v>18.238499999999998</v>
      </c>
      <c r="H238" s="14">
        <v>2</v>
      </c>
      <c r="I238" s="15">
        <v>190</v>
      </c>
      <c r="J238" s="17">
        <f>E238+I238-G238</f>
        <v>779.71149999999989</v>
      </c>
      <c r="K238" s="23" t="str">
        <f>A238&amp;"|"&amp;B238</f>
        <v>P0020|Sep</v>
      </c>
    </row>
    <row r="239" spans="1:11" ht="15" customHeight="1" x14ac:dyDescent="0.25">
      <c r="A239" s="14" t="s">
        <v>97</v>
      </c>
      <c r="B239" s="14" t="s">
        <v>32</v>
      </c>
      <c r="C239" s="14">
        <v>6</v>
      </c>
      <c r="D239" s="16">
        <v>85.23</v>
      </c>
      <c r="E239" s="17">
        <f>C239*D239</f>
        <v>511.38</v>
      </c>
      <c r="F239" s="18">
        <v>0.03</v>
      </c>
      <c r="G239" s="17">
        <f>E239*F239</f>
        <v>15.3414</v>
      </c>
      <c r="H239" s="14">
        <v>2</v>
      </c>
      <c r="I239" s="15">
        <v>190</v>
      </c>
      <c r="J239" s="17">
        <f>E239+I239-G239</f>
        <v>686.03859999999997</v>
      </c>
      <c r="K239" s="23" t="str">
        <f>A239&amp;"|"&amp;B239</f>
        <v>P0020|Oct</v>
      </c>
    </row>
    <row r="240" spans="1:11" ht="15" customHeight="1" x14ac:dyDescent="0.25">
      <c r="A240" s="14" t="s">
        <v>97</v>
      </c>
      <c r="B240" s="14" t="s">
        <v>33</v>
      </c>
      <c r="C240" s="14">
        <v>8</v>
      </c>
      <c r="D240" s="16">
        <v>92.17</v>
      </c>
      <c r="E240" s="17">
        <f>C240*D240</f>
        <v>737.36</v>
      </c>
      <c r="F240" s="18">
        <v>0.03</v>
      </c>
      <c r="G240" s="17">
        <f>E240*F240</f>
        <v>22.120799999999999</v>
      </c>
      <c r="H240" s="14">
        <v>3</v>
      </c>
      <c r="I240" s="15">
        <v>285</v>
      </c>
      <c r="J240" s="17">
        <f>E240+I240-G240</f>
        <v>1000.2392</v>
      </c>
      <c r="K240" s="23" t="str">
        <f>A240&amp;"|"&amp;B240</f>
        <v>P0020|Nov</v>
      </c>
    </row>
    <row r="241" spans="1:11" ht="15" customHeight="1" x14ac:dyDescent="0.25">
      <c r="A241" s="14" t="s">
        <v>97</v>
      </c>
      <c r="B241" s="14" t="s">
        <v>34</v>
      </c>
      <c r="C241" s="14">
        <v>15</v>
      </c>
      <c r="D241" s="16">
        <v>148.26</v>
      </c>
      <c r="E241" s="17">
        <f>C241*D241</f>
        <v>2223.8999999999996</v>
      </c>
      <c r="F241" s="18">
        <v>0.03</v>
      </c>
      <c r="G241" s="17">
        <f>E241*F241</f>
        <v>66.716999999999985</v>
      </c>
      <c r="H241" s="14">
        <v>6</v>
      </c>
      <c r="I241" s="15">
        <v>570</v>
      </c>
      <c r="J241" s="17">
        <f>E241+I241-G241</f>
        <v>2727.1829999999995</v>
      </c>
      <c r="K241" s="23" t="str">
        <f>A241&amp;"|"&amp;B241</f>
        <v>P0020|Dec</v>
      </c>
    </row>
    <row r="242" spans="1:11" ht="15" customHeight="1" x14ac:dyDescent="0.25">
      <c r="A242" s="14" t="s">
        <v>97</v>
      </c>
      <c r="B242" s="14" t="s">
        <v>35</v>
      </c>
      <c r="C242" s="14">
        <v>15</v>
      </c>
      <c r="D242" s="16">
        <v>151.65</v>
      </c>
      <c r="E242" s="17">
        <f>C242*D242</f>
        <v>2274.75</v>
      </c>
      <c r="F242" s="18">
        <v>0.03</v>
      </c>
      <c r="G242" s="17">
        <f>E242*F242</f>
        <v>68.242499999999993</v>
      </c>
      <c r="H242" s="14">
        <v>6</v>
      </c>
      <c r="I242" s="15">
        <v>570</v>
      </c>
      <c r="J242" s="17">
        <f>E242+I242-G242</f>
        <v>2776.5075000000002</v>
      </c>
      <c r="K242" s="23" t="str">
        <f>A242&amp;"|"&amp;B242</f>
        <v>P0020|Jan</v>
      </c>
    </row>
    <row r="243" spans="1:11" ht="15" customHeight="1" x14ac:dyDescent="0.25">
      <c r="A243" s="14" t="s">
        <v>97</v>
      </c>
      <c r="B243" s="14" t="s">
        <v>36</v>
      </c>
      <c r="C243" s="14">
        <v>14</v>
      </c>
      <c r="D243" s="16">
        <v>137.51</v>
      </c>
      <c r="E243" s="17">
        <f>C243*D243</f>
        <v>1925.1399999999999</v>
      </c>
      <c r="F243" s="18">
        <v>0.03</v>
      </c>
      <c r="G243" s="17">
        <f>E243*F243</f>
        <v>57.754199999999997</v>
      </c>
      <c r="H243" s="14">
        <v>5</v>
      </c>
      <c r="I243" s="15">
        <v>475</v>
      </c>
      <c r="J243" s="17">
        <f>E243+I243-G243</f>
        <v>2342.3858</v>
      </c>
      <c r="K243" s="23" t="str">
        <f>A243&amp;"|"&amp;B243</f>
        <v>P0020|Feb</v>
      </c>
    </row>
    <row r="244" spans="1:11" ht="15" customHeight="1" x14ac:dyDescent="0.25">
      <c r="A244" s="14" t="s">
        <v>97</v>
      </c>
      <c r="B244" s="14" t="s">
        <v>37</v>
      </c>
      <c r="C244" s="14">
        <v>12</v>
      </c>
      <c r="D244" s="16">
        <v>112.81</v>
      </c>
      <c r="E244" s="17">
        <f>C244*D244</f>
        <v>1353.72</v>
      </c>
      <c r="F244" s="18">
        <v>0.03</v>
      </c>
      <c r="G244" s="17">
        <f>E244*F244</f>
        <v>40.611600000000003</v>
      </c>
      <c r="H244" s="14">
        <v>4</v>
      </c>
      <c r="I244" s="15">
        <v>380</v>
      </c>
      <c r="J244" s="17">
        <f>E244+I244-G244</f>
        <v>1693.1084000000001</v>
      </c>
      <c r="K244" s="23" t="str">
        <f>A244&amp;"|"&amp;B244</f>
        <v>P0020|Mar</v>
      </c>
    </row>
    <row r="245" spans="1:11" ht="15" customHeight="1" x14ac:dyDescent="0.25">
      <c r="A245" s="14" t="s">
        <v>99</v>
      </c>
      <c r="B245" s="14" t="s">
        <v>24</v>
      </c>
      <c r="C245" s="14">
        <v>6</v>
      </c>
      <c r="D245" s="16">
        <v>148.82</v>
      </c>
      <c r="E245" s="17">
        <f>C245*D245</f>
        <v>892.92</v>
      </c>
      <c r="F245" s="18">
        <v>0.03</v>
      </c>
      <c r="G245" s="17">
        <f>E245*F245</f>
        <v>26.787599999999998</v>
      </c>
      <c r="H245" s="14">
        <v>2</v>
      </c>
      <c r="I245" s="15">
        <v>300</v>
      </c>
      <c r="J245" s="17">
        <f>E245+I245-G245</f>
        <v>1166.1324</v>
      </c>
      <c r="K245" s="23" t="str">
        <f>A245&amp;"|"&amp;B245</f>
        <v>P0021|Apr</v>
      </c>
    </row>
    <row r="246" spans="1:11" ht="15" customHeight="1" x14ac:dyDescent="0.25">
      <c r="A246" s="14" t="s">
        <v>99</v>
      </c>
      <c r="B246" s="14" t="s">
        <v>26</v>
      </c>
      <c r="C246" s="14">
        <v>7</v>
      </c>
      <c r="D246" s="16">
        <v>148.13</v>
      </c>
      <c r="E246" s="17">
        <f>C246*D246</f>
        <v>1036.9099999999999</v>
      </c>
      <c r="F246" s="18">
        <v>0.03</v>
      </c>
      <c r="G246" s="17">
        <f>E246*F246</f>
        <v>31.107299999999995</v>
      </c>
      <c r="H246" s="14">
        <v>2</v>
      </c>
      <c r="I246" s="15">
        <v>300</v>
      </c>
      <c r="J246" s="17">
        <f>E246+I246-G246</f>
        <v>1305.8027</v>
      </c>
      <c r="K246" s="23" t="str">
        <f>A246&amp;"|"&amp;B246</f>
        <v>P0021|May</v>
      </c>
    </row>
    <row r="247" spans="1:11" ht="15" customHeight="1" x14ac:dyDescent="0.25">
      <c r="A247" s="14" t="s">
        <v>99</v>
      </c>
      <c r="B247" s="14" t="s">
        <v>28</v>
      </c>
      <c r="C247" s="14">
        <v>8</v>
      </c>
      <c r="D247" s="16">
        <v>142.83000000000001</v>
      </c>
      <c r="E247" s="17">
        <f>C247*D247</f>
        <v>1142.6400000000001</v>
      </c>
      <c r="F247" s="18">
        <v>0.03</v>
      </c>
      <c r="G247" s="17">
        <f>E247*F247</f>
        <v>34.279200000000003</v>
      </c>
      <c r="H247" s="14">
        <v>2</v>
      </c>
      <c r="I247" s="15">
        <v>300</v>
      </c>
      <c r="J247" s="17">
        <f>E247+I247-G247</f>
        <v>1408.3608000000002</v>
      </c>
      <c r="K247" s="23" t="str">
        <f>A247&amp;"|"&amp;B247</f>
        <v>P0021|Jun</v>
      </c>
    </row>
    <row r="248" spans="1:11" ht="15" customHeight="1" x14ac:dyDescent="0.25">
      <c r="A248" s="14" t="s">
        <v>99</v>
      </c>
      <c r="B248" s="14" t="s">
        <v>29</v>
      </c>
      <c r="C248" s="14">
        <v>11</v>
      </c>
      <c r="D248" s="16">
        <v>175.34</v>
      </c>
      <c r="E248" s="17">
        <f>C248*D248</f>
        <v>1928.74</v>
      </c>
      <c r="F248" s="18">
        <v>0.03</v>
      </c>
      <c r="G248" s="17">
        <f>E248*F248</f>
        <v>57.862200000000001</v>
      </c>
      <c r="H248" s="14">
        <v>3</v>
      </c>
      <c r="I248" s="15">
        <v>450</v>
      </c>
      <c r="J248" s="17">
        <f>E248+I248-G248</f>
        <v>2320.8777999999998</v>
      </c>
      <c r="K248" s="23" t="str">
        <f>A248&amp;"|"&amp;B248</f>
        <v>P0021|Jul</v>
      </c>
    </row>
    <row r="249" spans="1:11" ht="15" customHeight="1" x14ac:dyDescent="0.25">
      <c r="A249" s="14" t="s">
        <v>99</v>
      </c>
      <c r="B249" s="14" t="s">
        <v>30</v>
      </c>
      <c r="C249" s="14">
        <v>11</v>
      </c>
      <c r="D249" s="16">
        <v>180.52</v>
      </c>
      <c r="E249" s="17">
        <f>C249*D249</f>
        <v>1985.72</v>
      </c>
      <c r="F249" s="18">
        <v>0.03</v>
      </c>
      <c r="G249" s="17">
        <f>E249*F249</f>
        <v>59.571599999999997</v>
      </c>
      <c r="H249" s="14">
        <v>3</v>
      </c>
      <c r="I249" s="15">
        <v>450</v>
      </c>
      <c r="J249" s="17">
        <f>E249+I249-G249</f>
        <v>2376.1484</v>
      </c>
      <c r="K249" s="23" t="str">
        <f>A249&amp;"|"&amp;B249</f>
        <v>P0021|Aug</v>
      </c>
    </row>
    <row r="250" spans="1:11" ht="15" customHeight="1" x14ac:dyDescent="0.25">
      <c r="A250" s="14" t="s">
        <v>99</v>
      </c>
      <c r="B250" s="14" t="s">
        <v>31</v>
      </c>
      <c r="C250" s="14">
        <v>7</v>
      </c>
      <c r="D250" s="16">
        <v>162.47999999999999</v>
      </c>
      <c r="E250" s="17">
        <f>C250*D250</f>
        <v>1137.3599999999999</v>
      </c>
      <c r="F250" s="18">
        <v>0.03</v>
      </c>
      <c r="G250" s="17">
        <f>E250*F250</f>
        <v>34.120799999999996</v>
      </c>
      <c r="H250" s="14">
        <v>2</v>
      </c>
      <c r="I250" s="15">
        <v>300</v>
      </c>
      <c r="J250" s="17">
        <f>E250+I250-G250</f>
        <v>1403.2392</v>
      </c>
      <c r="K250" s="23" t="str">
        <f>A250&amp;"|"&amp;B250</f>
        <v>P0021|Sep</v>
      </c>
    </row>
    <row r="251" spans="1:11" ht="15" customHeight="1" x14ac:dyDescent="0.25">
      <c r="A251" s="14" t="s">
        <v>99</v>
      </c>
      <c r="B251" s="14" t="s">
        <v>32</v>
      </c>
      <c r="C251" s="14">
        <v>7</v>
      </c>
      <c r="D251" s="16">
        <v>158.80000000000001</v>
      </c>
      <c r="E251" s="17">
        <f>C251*D251</f>
        <v>1111.6000000000001</v>
      </c>
      <c r="F251" s="18">
        <v>0.03</v>
      </c>
      <c r="G251" s="17">
        <f>E251*F251</f>
        <v>33.348000000000006</v>
      </c>
      <c r="H251" s="14">
        <v>2</v>
      </c>
      <c r="I251" s="15">
        <v>300</v>
      </c>
      <c r="J251" s="17">
        <f>E251+I251-G251</f>
        <v>1378.2520000000002</v>
      </c>
      <c r="K251" s="23" t="str">
        <f>A251&amp;"|"&amp;B251</f>
        <v>P0021|Oct</v>
      </c>
    </row>
    <row r="252" spans="1:11" ht="15" customHeight="1" x14ac:dyDescent="0.25">
      <c r="A252" s="14" t="s">
        <v>99</v>
      </c>
      <c r="B252" s="14" t="s">
        <v>33</v>
      </c>
      <c r="C252" s="14">
        <v>7</v>
      </c>
      <c r="D252" s="16">
        <v>164.26</v>
      </c>
      <c r="E252" s="17">
        <f>C252*D252</f>
        <v>1149.82</v>
      </c>
      <c r="F252" s="18">
        <v>0.03</v>
      </c>
      <c r="G252" s="17">
        <f>E252*F252</f>
        <v>34.494599999999998</v>
      </c>
      <c r="H252" s="14">
        <v>3</v>
      </c>
      <c r="I252" s="15">
        <v>450</v>
      </c>
      <c r="J252" s="17">
        <f>E252+I252-G252</f>
        <v>1565.3253999999999</v>
      </c>
      <c r="K252" s="23" t="str">
        <f>A252&amp;"|"&amp;B252</f>
        <v>P0021|Nov</v>
      </c>
    </row>
    <row r="253" spans="1:11" ht="15" customHeight="1" x14ac:dyDescent="0.25">
      <c r="A253" s="14" t="s">
        <v>99</v>
      </c>
      <c r="B253" s="14" t="s">
        <v>34</v>
      </c>
      <c r="C253" s="14">
        <v>15</v>
      </c>
      <c r="D253" s="16">
        <v>277.64999999999998</v>
      </c>
      <c r="E253" s="17">
        <f>C253*D253</f>
        <v>4164.75</v>
      </c>
      <c r="F253" s="18">
        <v>0.03</v>
      </c>
      <c r="G253" s="17">
        <f>E253*F253</f>
        <v>124.9425</v>
      </c>
      <c r="H253" s="14">
        <v>6</v>
      </c>
      <c r="I253" s="15">
        <v>900</v>
      </c>
      <c r="J253" s="17">
        <f>E253+I253-G253</f>
        <v>4939.8074999999999</v>
      </c>
      <c r="K253" s="23" t="str">
        <f>A253&amp;"|"&amp;B253</f>
        <v>P0021|Dec</v>
      </c>
    </row>
    <row r="254" spans="1:11" ht="15" customHeight="1" x14ac:dyDescent="0.25">
      <c r="A254" s="14" t="s">
        <v>99</v>
      </c>
      <c r="B254" s="14" t="s">
        <v>35</v>
      </c>
      <c r="C254" s="14">
        <v>14</v>
      </c>
      <c r="D254" s="16">
        <v>274.97000000000003</v>
      </c>
      <c r="E254" s="17">
        <f>C254*D254</f>
        <v>3849.5800000000004</v>
      </c>
      <c r="F254" s="18">
        <v>0.03</v>
      </c>
      <c r="G254" s="17">
        <f>E254*F254</f>
        <v>115.48740000000001</v>
      </c>
      <c r="H254" s="14">
        <v>6</v>
      </c>
      <c r="I254" s="15">
        <v>900</v>
      </c>
      <c r="J254" s="17">
        <f>E254+I254-G254</f>
        <v>4634.0925999999999</v>
      </c>
      <c r="K254" s="23" t="str">
        <f>A254&amp;"|"&amp;B254</f>
        <v>P0021|Jan</v>
      </c>
    </row>
    <row r="255" spans="1:11" ht="15" customHeight="1" x14ac:dyDescent="0.25">
      <c r="A255" s="14" t="s">
        <v>99</v>
      </c>
      <c r="B255" s="14" t="s">
        <v>36</v>
      </c>
      <c r="C255" s="14">
        <v>12</v>
      </c>
      <c r="D255" s="16">
        <v>246.01</v>
      </c>
      <c r="E255" s="17">
        <f>C255*D255</f>
        <v>2952.12</v>
      </c>
      <c r="F255" s="18">
        <v>0.03</v>
      </c>
      <c r="G255" s="17">
        <f>E255*F255</f>
        <v>88.563599999999994</v>
      </c>
      <c r="H255" s="14">
        <v>5</v>
      </c>
      <c r="I255" s="15">
        <v>750</v>
      </c>
      <c r="J255" s="17">
        <f>E255+I255-G255</f>
        <v>3613.5563999999999</v>
      </c>
      <c r="K255" s="23" t="str">
        <f>A255&amp;"|"&amp;B255</f>
        <v>P0021|Feb</v>
      </c>
    </row>
    <row r="256" spans="1:11" ht="15" customHeight="1" x14ac:dyDescent="0.25">
      <c r="A256" s="14" t="s">
        <v>99</v>
      </c>
      <c r="B256" s="14" t="s">
        <v>37</v>
      </c>
      <c r="C256" s="14">
        <v>11</v>
      </c>
      <c r="D256" s="16">
        <v>224.17</v>
      </c>
      <c r="E256" s="17">
        <f>C256*D256</f>
        <v>2465.87</v>
      </c>
      <c r="F256" s="18">
        <v>0.03</v>
      </c>
      <c r="G256" s="17">
        <f>E256*F256</f>
        <v>73.976099999999988</v>
      </c>
      <c r="H256" s="14">
        <v>4</v>
      </c>
      <c r="I256" s="15">
        <v>600</v>
      </c>
      <c r="J256" s="17">
        <f>E256+I256-G256</f>
        <v>2991.8939</v>
      </c>
      <c r="K256" s="23" t="str">
        <f>A256&amp;"|"&amp;B256</f>
        <v>P0021|Mar</v>
      </c>
    </row>
    <row r="257" spans="1:11" ht="15" customHeight="1" x14ac:dyDescent="0.25">
      <c r="A257" s="14" t="s">
        <v>101</v>
      </c>
      <c r="B257" s="14" t="s">
        <v>24</v>
      </c>
      <c r="C257" s="14">
        <v>5</v>
      </c>
      <c r="D257" s="16">
        <v>278.49</v>
      </c>
      <c r="E257" s="17">
        <f>C257*D257</f>
        <v>1392.45</v>
      </c>
      <c r="F257" s="18">
        <v>0.03</v>
      </c>
      <c r="G257" s="17">
        <f>E257*F257</f>
        <v>41.773499999999999</v>
      </c>
      <c r="H257" s="14">
        <v>2</v>
      </c>
      <c r="I257" s="15">
        <v>540</v>
      </c>
      <c r="J257" s="17">
        <f>E257+I257-G257</f>
        <v>1890.6765</v>
      </c>
      <c r="K257" s="23" t="str">
        <f>A257&amp;"|"&amp;B257</f>
        <v>P0022|Apr</v>
      </c>
    </row>
    <row r="258" spans="1:11" ht="15" customHeight="1" x14ac:dyDescent="0.25">
      <c r="A258" s="14" t="s">
        <v>101</v>
      </c>
      <c r="B258" s="14" t="s">
        <v>26</v>
      </c>
      <c r="C258" s="14">
        <v>7</v>
      </c>
      <c r="D258" s="16">
        <v>309.92</v>
      </c>
      <c r="E258" s="17">
        <f>C258*D258</f>
        <v>2169.44</v>
      </c>
      <c r="F258" s="18">
        <v>0.03</v>
      </c>
      <c r="G258" s="17">
        <f>E258*F258</f>
        <v>65.083200000000005</v>
      </c>
      <c r="H258" s="14">
        <v>2</v>
      </c>
      <c r="I258" s="15">
        <v>540</v>
      </c>
      <c r="J258" s="17">
        <f>E258+I258-G258</f>
        <v>2644.3568</v>
      </c>
      <c r="K258" s="23" t="str">
        <f>A258&amp;"|"&amp;B258</f>
        <v>P0022|May</v>
      </c>
    </row>
    <row r="259" spans="1:11" ht="15" customHeight="1" x14ac:dyDescent="0.25">
      <c r="A259" s="14" t="s">
        <v>101</v>
      </c>
      <c r="B259" s="14" t="s">
        <v>28</v>
      </c>
      <c r="C259" s="14">
        <v>7</v>
      </c>
      <c r="D259" s="16">
        <v>335.18</v>
      </c>
      <c r="E259" s="17">
        <f>C259*D259</f>
        <v>2346.2600000000002</v>
      </c>
      <c r="F259" s="18">
        <v>0.03</v>
      </c>
      <c r="G259" s="17">
        <f>E259*F259</f>
        <v>70.387799999999999</v>
      </c>
      <c r="H259" s="14">
        <v>2</v>
      </c>
      <c r="I259" s="15">
        <v>540</v>
      </c>
      <c r="J259" s="17">
        <f>E259+I259-G259</f>
        <v>2815.8722000000002</v>
      </c>
      <c r="K259" s="23" t="str">
        <f>A259&amp;"|"&amp;B259</f>
        <v>P0022|Jun</v>
      </c>
    </row>
    <row r="260" spans="1:11" ht="15" customHeight="1" x14ac:dyDescent="0.25">
      <c r="A260" s="14" t="s">
        <v>101</v>
      </c>
      <c r="B260" s="14" t="s">
        <v>29</v>
      </c>
      <c r="C260" s="14">
        <v>10</v>
      </c>
      <c r="D260" s="16">
        <v>364.99</v>
      </c>
      <c r="E260" s="17">
        <f>C260*D260</f>
        <v>3649.9</v>
      </c>
      <c r="F260" s="18">
        <v>0.03</v>
      </c>
      <c r="G260" s="17">
        <f>E260*F260</f>
        <v>109.497</v>
      </c>
      <c r="H260" s="14">
        <v>3</v>
      </c>
      <c r="I260" s="15">
        <v>810</v>
      </c>
      <c r="J260" s="17">
        <f>E260+I260-G260</f>
        <v>4350.4029999999993</v>
      </c>
      <c r="K260" s="23" t="str">
        <f>A260&amp;"|"&amp;B260</f>
        <v>P0022|Jul</v>
      </c>
    </row>
    <row r="261" spans="1:11" ht="15" customHeight="1" x14ac:dyDescent="0.25">
      <c r="A261" s="14" t="s">
        <v>101</v>
      </c>
      <c r="B261" s="14" t="s">
        <v>30</v>
      </c>
      <c r="C261" s="14">
        <v>9</v>
      </c>
      <c r="D261" s="16">
        <v>349.72</v>
      </c>
      <c r="E261" s="17">
        <f>C261*D261</f>
        <v>3147.4800000000005</v>
      </c>
      <c r="F261" s="18">
        <v>0.03</v>
      </c>
      <c r="G261" s="17">
        <f>E261*F261</f>
        <v>94.424400000000006</v>
      </c>
      <c r="H261" s="14">
        <v>2</v>
      </c>
      <c r="I261" s="15">
        <v>540</v>
      </c>
      <c r="J261" s="17">
        <f>E261+I261-G261</f>
        <v>3593.0556000000006</v>
      </c>
      <c r="K261" s="23" t="str">
        <f>A261&amp;"|"&amp;B261</f>
        <v>P0022|Aug</v>
      </c>
    </row>
    <row r="262" spans="1:11" ht="15" customHeight="1" x14ac:dyDescent="0.25">
      <c r="A262" s="14" t="s">
        <v>101</v>
      </c>
      <c r="B262" s="14" t="s">
        <v>31</v>
      </c>
      <c r="C262" s="14">
        <v>7</v>
      </c>
      <c r="D262" s="16">
        <v>308.19</v>
      </c>
      <c r="E262" s="17">
        <f>C262*D262</f>
        <v>2157.33</v>
      </c>
      <c r="F262" s="18">
        <v>0.03</v>
      </c>
      <c r="G262" s="17">
        <f>E262*F262</f>
        <v>64.719899999999996</v>
      </c>
      <c r="H262" s="14">
        <v>2</v>
      </c>
      <c r="I262" s="15">
        <v>540</v>
      </c>
      <c r="J262" s="17">
        <f>E262+I262-G262</f>
        <v>2632.6100999999999</v>
      </c>
      <c r="K262" s="23" t="str">
        <f>A262&amp;"|"&amp;B262</f>
        <v>P0022|Sep</v>
      </c>
    </row>
    <row r="263" spans="1:11" ht="15" customHeight="1" x14ac:dyDescent="0.25">
      <c r="A263" s="14" t="s">
        <v>101</v>
      </c>
      <c r="B263" s="14" t="s">
        <v>32</v>
      </c>
      <c r="C263" s="14">
        <v>6</v>
      </c>
      <c r="D263" s="16">
        <v>303.02</v>
      </c>
      <c r="E263" s="17">
        <f>C263*D263</f>
        <v>1818.12</v>
      </c>
      <c r="F263" s="18">
        <v>0.03</v>
      </c>
      <c r="G263" s="17">
        <f>E263*F263</f>
        <v>54.543599999999998</v>
      </c>
      <c r="H263" s="14">
        <v>2</v>
      </c>
      <c r="I263" s="15">
        <v>540</v>
      </c>
      <c r="J263" s="17">
        <f>E263+I263-G263</f>
        <v>2303.5763999999999</v>
      </c>
      <c r="K263" s="23" t="str">
        <f>A263&amp;"|"&amp;B263</f>
        <v>P0022|Oct</v>
      </c>
    </row>
    <row r="264" spans="1:11" ht="15" customHeight="1" x14ac:dyDescent="0.25">
      <c r="A264" s="14" t="s">
        <v>101</v>
      </c>
      <c r="B264" s="14" t="s">
        <v>33</v>
      </c>
      <c r="C264" s="14">
        <v>7</v>
      </c>
      <c r="D264" s="16">
        <v>319.81</v>
      </c>
      <c r="E264" s="17">
        <f>C264*D264</f>
        <v>2238.67</v>
      </c>
      <c r="F264" s="18">
        <v>0.03</v>
      </c>
      <c r="G264" s="17">
        <f>E264*F264</f>
        <v>67.1601</v>
      </c>
      <c r="H264" s="14">
        <v>2</v>
      </c>
      <c r="I264" s="15">
        <v>540</v>
      </c>
      <c r="J264" s="17">
        <f>E264+I264-G264</f>
        <v>2711.5099</v>
      </c>
      <c r="K264" s="23" t="str">
        <f>A264&amp;"|"&amp;B264</f>
        <v>P0022|Nov</v>
      </c>
    </row>
    <row r="265" spans="1:11" ht="15" customHeight="1" x14ac:dyDescent="0.25">
      <c r="A265" s="14" t="s">
        <v>101</v>
      </c>
      <c r="B265" s="14" t="s">
        <v>34</v>
      </c>
      <c r="C265" s="14">
        <v>13</v>
      </c>
      <c r="D265" s="16">
        <v>592.25</v>
      </c>
      <c r="E265" s="17">
        <f>C265*D265</f>
        <v>7699.25</v>
      </c>
      <c r="F265" s="18">
        <v>0.03</v>
      </c>
      <c r="G265" s="17">
        <f>E265*F265</f>
        <v>230.97749999999999</v>
      </c>
      <c r="H265" s="14">
        <v>5</v>
      </c>
      <c r="I265" s="15">
        <v>1350</v>
      </c>
      <c r="J265" s="17">
        <f>E265+I265-G265</f>
        <v>8818.2724999999991</v>
      </c>
      <c r="K265" s="23" t="str">
        <f>A265&amp;"|"&amp;B265</f>
        <v>P0022|Dec</v>
      </c>
    </row>
    <row r="266" spans="1:11" ht="15" customHeight="1" x14ac:dyDescent="0.25">
      <c r="A266" s="14" t="s">
        <v>101</v>
      </c>
      <c r="B266" s="14" t="s">
        <v>35</v>
      </c>
      <c r="C266" s="14">
        <v>15</v>
      </c>
      <c r="D266" s="16">
        <v>564.91999999999996</v>
      </c>
      <c r="E266" s="17">
        <f>C266*D266</f>
        <v>8473.7999999999993</v>
      </c>
      <c r="F266" s="18">
        <v>0.03</v>
      </c>
      <c r="G266" s="17">
        <f>E266*F266</f>
        <v>254.21399999999997</v>
      </c>
      <c r="H266" s="14">
        <v>6</v>
      </c>
      <c r="I266" s="15">
        <v>1620</v>
      </c>
      <c r="J266" s="17">
        <f>E266+I266-G266</f>
        <v>9839.5859999999993</v>
      </c>
      <c r="K266" s="23" t="str">
        <f>A266&amp;"|"&amp;B266</f>
        <v>P0022|Jan</v>
      </c>
    </row>
    <row r="267" spans="1:11" ht="15" customHeight="1" x14ac:dyDescent="0.25">
      <c r="A267" s="14" t="s">
        <v>101</v>
      </c>
      <c r="B267" s="14" t="s">
        <v>36</v>
      </c>
      <c r="C267" s="14">
        <v>11</v>
      </c>
      <c r="D267" s="16">
        <v>495.93</v>
      </c>
      <c r="E267" s="17">
        <f>C267*D267</f>
        <v>5455.2300000000005</v>
      </c>
      <c r="F267" s="18">
        <v>0.03</v>
      </c>
      <c r="G267" s="17">
        <f>E267*F267</f>
        <v>163.65690000000001</v>
      </c>
      <c r="H267" s="14">
        <v>4</v>
      </c>
      <c r="I267" s="15">
        <v>1080</v>
      </c>
      <c r="J267" s="17">
        <f>E267+I267-G267</f>
        <v>6371.5731000000005</v>
      </c>
      <c r="K267" s="23" t="str">
        <f>A267&amp;"|"&amp;B267</f>
        <v>P0022|Feb</v>
      </c>
    </row>
    <row r="268" spans="1:11" ht="15" customHeight="1" x14ac:dyDescent="0.25">
      <c r="A268" s="14" t="s">
        <v>101</v>
      </c>
      <c r="B268" s="14" t="s">
        <v>37</v>
      </c>
      <c r="C268" s="14">
        <v>10</v>
      </c>
      <c r="D268" s="16">
        <v>451.75</v>
      </c>
      <c r="E268" s="17">
        <f>C268*D268</f>
        <v>4517.5</v>
      </c>
      <c r="F268" s="18">
        <v>0.03</v>
      </c>
      <c r="G268" s="17">
        <f>E268*F268</f>
        <v>135.52500000000001</v>
      </c>
      <c r="H268" s="14">
        <v>4</v>
      </c>
      <c r="I268" s="15">
        <v>1080</v>
      </c>
      <c r="J268" s="17">
        <f>E268+I268-G268</f>
        <v>5461.9750000000004</v>
      </c>
      <c r="K268" s="23" t="str">
        <f>A268&amp;"|"&amp;B268</f>
        <v>P0022|Mar</v>
      </c>
    </row>
    <row r="269" spans="1:11" ht="15" customHeight="1" x14ac:dyDescent="0.25">
      <c r="A269" s="14" t="s">
        <v>105</v>
      </c>
      <c r="B269" s="14" t="s">
        <v>24</v>
      </c>
      <c r="C269" s="14">
        <v>6</v>
      </c>
      <c r="D269" s="16">
        <v>100.26</v>
      </c>
      <c r="E269" s="17">
        <f>C269*D269</f>
        <v>601.56000000000006</v>
      </c>
      <c r="F269" s="18">
        <v>0.03</v>
      </c>
      <c r="G269" s="17">
        <f>E269*F269</f>
        <v>18.046800000000001</v>
      </c>
      <c r="H269" s="14">
        <v>2</v>
      </c>
      <c r="I269" s="15">
        <v>240</v>
      </c>
      <c r="J269" s="17">
        <f>E269+I269-G269</f>
        <v>823.5132000000001</v>
      </c>
      <c r="K269" s="23" t="str">
        <f>A269&amp;"|"&amp;B269</f>
        <v>P0023|Apr</v>
      </c>
    </row>
    <row r="270" spans="1:11" ht="15" customHeight="1" x14ac:dyDescent="0.25">
      <c r="A270" s="14" t="s">
        <v>105</v>
      </c>
      <c r="B270" s="14" t="s">
        <v>26</v>
      </c>
      <c r="C270" s="14">
        <v>7</v>
      </c>
      <c r="D270" s="16">
        <v>114.26</v>
      </c>
      <c r="E270" s="17">
        <f>C270*D270</f>
        <v>799.82</v>
      </c>
      <c r="F270" s="18">
        <v>0.03</v>
      </c>
      <c r="G270" s="17">
        <f>E270*F270</f>
        <v>23.994600000000002</v>
      </c>
      <c r="H270" s="14">
        <v>2</v>
      </c>
      <c r="I270" s="15">
        <v>240</v>
      </c>
      <c r="J270" s="17">
        <f>E270+I270-G270</f>
        <v>1015.8254000000002</v>
      </c>
      <c r="K270" s="23" t="str">
        <f>A270&amp;"|"&amp;B270</f>
        <v>P0023|May</v>
      </c>
    </row>
    <row r="271" spans="1:11" ht="15" customHeight="1" x14ac:dyDescent="0.25">
      <c r="A271" s="14" t="s">
        <v>105</v>
      </c>
      <c r="B271" s="14" t="s">
        <v>28</v>
      </c>
      <c r="C271" s="14">
        <v>8</v>
      </c>
      <c r="D271" s="16">
        <v>122.91</v>
      </c>
      <c r="E271" s="17">
        <f>C271*D271</f>
        <v>983.28</v>
      </c>
      <c r="F271" s="18">
        <v>0.03</v>
      </c>
      <c r="G271" s="17">
        <f>E271*F271</f>
        <v>29.498399999999997</v>
      </c>
      <c r="H271" s="14">
        <v>2</v>
      </c>
      <c r="I271" s="15">
        <v>240</v>
      </c>
      <c r="J271" s="17">
        <f>E271+I271-G271</f>
        <v>1193.7816</v>
      </c>
      <c r="K271" s="23" t="str">
        <f>A271&amp;"|"&amp;B271</f>
        <v>P0023|Jun</v>
      </c>
    </row>
    <row r="272" spans="1:11" ht="15" customHeight="1" x14ac:dyDescent="0.25">
      <c r="A272" s="14" t="s">
        <v>105</v>
      </c>
      <c r="B272" s="14" t="s">
        <v>29</v>
      </c>
      <c r="C272" s="14">
        <v>12</v>
      </c>
      <c r="D272" s="16">
        <v>130.6</v>
      </c>
      <c r="E272" s="17">
        <f>C272*D272</f>
        <v>1567.1999999999998</v>
      </c>
      <c r="F272" s="18">
        <v>0.03</v>
      </c>
      <c r="G272" s="17">
        <f>E272*F272</f>
        <v>47.015999999999991</v>
      </c>
      <c r="H272" s="14">
        <v>3</v>
      </c>
      <c r="I272" s="15">
        <v>360</v>
      </c>
      <c r="J272" s="17">
        <f>E272+I272-G272</f>
        <v>1880.1839999999997</v>
      </c>
      <c r="K272" s="23" t="str">
        <f>A272&amp;"|"&amp;B272</f>
        <v>P0023|Jul</v>
      </c>
    </row>
    <row r="273" spans="1:11" ht="15" customHeight="1" x14ac:dyDescent="0.25">
      <c r="A273" s="14" t="s">
        <v>105</v>
      </c>
      <c r="B273" s="14" t="s">
        <v>30</v>
      </c>
      <c r="C273" s="14">
        <v>11</v>
      </c>
      <c r="D273" s="16">
        <v>135.91</v>
      </c>
      <c r="E273" s="17">
        <f>C273*D273</f>
        <v>1495.01</v>
      </c>
      <c r="F273" s="18">
        <v>0.03</v>
      </c>
      <c r="G273" s="17">
        <f>E273*F273</f>
        <v>44.850299999999997</v>
      </c>
      <c r="H273" s="14">
        <v>3</v>
      </c>
      <c r="I273" s="15">
        <v>360</v>
      </c>
      <c r="J273" s="17">
        <f>E273+I273-G273</f>
        <v>1810.1596999999999</v>
      </c>
      <c r="K273" s="23" t="str">
        <f>A273&amp;"|"&amp;B273</f>
        <v>P0023|Aug</v>
      </c>
    </row>
    <row r="274" spans="1:11" ht="15" customHeight="1" x14ac:dyDescent="0.25">
      <c r="A274" s="14" t="s">
        <v>105</v>
      </c>
      <c r="B274" s="14" t="s">
        <v>31</v>
      </c>
      <c r="C274" s="14">
        <v>9</v>
      </c>
      <c r="D274" s="16">
        <v>116.24</v>
      </c>
      <c r="E274" s="17">
        <f>C274*D274</f>
        <v>1046.1599999999999</v>
      </c>
      <c r="F274" s="18">
        <v>0.03</v>
      </c>
      <c r="G274" s="17">
        <f>E274*F274</f>
        <v>31.384799999999995</v>
      </c>
      <c r="H274" s="14">
        <v>3</v>
      </c>
      <c r="I274" s="15">
        <v>360</v>
      </c>
      <c r="J274" s="17">
        <f>E274+I274-G274</f>
        <v>1374.7751999999998</v>
      </c>
      <c r="K274" s="23" t="str">
        <f>A274&amp;"|"&amp;B274</f>
        <v>P0023|Sep</v>
      </c>
    </row>
    <row r="275" spans="1:11" ht="15" customHeight="1" x14ac:dyDescent="0.25">
      <c r="A275" s="14" t="s">
        <v>105</v>
      </c>
      <c r="B275" s="14" t="s">
        <v>32</v>
      </c>
      <c r="C275" s="14">
        <v>7</v>
      </c>
      <c r="D275" s="16">
        <v>125.05</v>
      </c>
      <c r="E275" s="17">
        <f>C275*D275</f>
        <v>875.35</v>
      </c>
      <c r="F275" s="18">
        <v>0.03</v>
      </c>
      <c r="G275" s="17">
        <f>E275*F275</f>
        <v>26.2605</v>
      </c>
      <c r="H275" s="14">
        <v>2</v>
      </c>
      <c r="I275" s="15">
        <v>240</v>
      </c>
      <c r="J275" s="17">
        <f>E275+I275-G275</f>
        <v>1089.0894999999998</v>
      </c>
      <c r="K275" s="23" t="str">
        <f>A275&amp;"|"&amp;B275</f>
        <v>P0023|Oct</v>
      </c>
    </row>
    <row r="276" spans="1:11" ht="15" customHeight="1" x14ac:dyDescent="0.25">
      <c r="A276" s="14" t="s">
        <v>105</v>
      </c>
      <c r="B276" s="14" t="s">
        <v>33</v>
      </c>
      <c r="C276" s="14">
        <v>7</v>
      </c>
      <c r="D276" s="16">
        <v>117.38</v>
      </c>
      <c r="E276" s="17">
        <f>C276*D276</f>
        <v>821.66</v>
      </c>
      <c r="F276" s="18">
        <v>0.03</v>
      </c>
      <c r="G276" s="17">
        <f>E276*F276</f>
        <v>24.649799999999999</v>
      </c>
      <c r="H276" s="14">
        <v>3</v>
      </c>
      <c r="I276" s="15">
        <v>360</v>
      </c>
      <c r="J276" s="17">
        <f>E276+I276-G276</f>
        <v>1157.0101999999999</v>
      </c>
      <c r="K276" s="23" t="str">
        <f>A276&amp;"|"&amp;B276</f>
        <v>P0023|Nov</v>
      </c>
    </row>
    <row r="277" spans="1:11" ht="15" customHeight="1" x14ac:dyDescent="0.25">
      <c r="A277" s="14" t="s">
        <v>105</v>
      </c>
      <c r="B277" s="14" t="s">
        <v>34</v>
      </c>
      <c r="C277" s="14">
        <v>15</v>
      </c>
      <c r="D277" s="16">
        <v>213.5</v>
      </c>
      <c r="E277" s="17">
        <f>C277*D277</f>
        <v>3202.5</v>
      </c>
      <c r="F277" s="18">
        <v>0.03</v>
      </c>
      <c r="G277" s="17">
        <f>E277*F277</f>
        <v>96.075000000000003</v>
      </c>
      <c r="H277" s="14">
        <v>6</v>
      </c>
      <c r="I277" s="15">
        <v>720</v>
      </c>
      <c r="J277" s="17">
        <f>E277+I277-G277</f>
        <v>3826.4250000000002</v>
      </c>
      <c r="K277" s="23" t="str">
        <f>A277&amp;"|"&amp;B277</f>
        <v>P0023|Dec</v>
      </c>
    </row>
    <row r="278" spans="1:11" ht="15" customHeight="1" x14ac:dyDescent="0.25">
      <c r="A278" s="14" t="s">
        <v>105</v>
      </c>
      <c r="B278" s="14" t="s">
        <v>35</v>
      </c>
      <c r="C278" s="14">
        <v>15</v>
      </c>
      <c r="D278" s="16">
        <v>202.65</v>
      </c>
      <c r="E278" s="17">
        <f>C278*D278</f>
        <v>3039.75</v>
      </c>
      <c r="F278" s="18">
        <v>0.03</v>
      </c>
      <c r="G278" s="17">
        <f>E278*F278</f>
        <v>91.192499999999995</v>
      </c>
      <c r="H278" s="14">
        <v>6</v>
      </c>
      <c r="I278" s="15">
        <v>720</v>
      </c>
      <c r="J278" s="17">
        <f>E278+I278-G278</f>
        <v>3668.5574999999999</v>
      </c>
      <c r="K278" s="23" t="str">
        <f>A278&amp;"|"&amp;B278</f>
        <v>P0023|Jan</v>
      </c>
    </row>
    <row r="279" spans="1:11" ht="15" customHeight="1" x14ac:dyDescent="0.25">
      <c r="A279" s="14" t="s">
        <v>105</v>
      </c>
      <c r="B279" s="14" t="s">
        <v>36</v>
      </c>
      <c r="C279" s="14">
        <v>13</v>
      </c>
      <c r="D279" s="16">
        <v>177.24</v>
      </c>
      <c r="E279" s="17">
        <f>C279*D279</f>
        <v>2304.12</v>
      </c>
      <c r="F279" s="18">
        <v>0.03</v>
      </c>
      <c r="G279" s="17">
        <f>E279*F279</f>
        <v>69.123599999999996</v>
      </c>
      <c r="H279" s="14">
        <v>5</v>
      </c>
      <c r="I279" s="15">
        <v>600</v>
      </c>
      <c r="J279" s="17">
        <f>E279+I279-G279</f>
        <v>2834.9964</v>
      </c>
      <c r="K279" s="23" t="str">
        <f>A279&amp;"|"&amp;B279</f>
        <v>P0023|Feb</v>
      </c>
    </row>
    <row r="280" spans="1:11" ht="15" customHeight="1" x14ac:dyDescent="0.25">
      <c r="A280" s="14" t="s">
        <v>105</v>
      </c>
      <c r="B280" s="14" t="s">
        <v>37</v>
      </c>
      <c r="C280" s="14">
        <v>13</v>
      </c>
      <c r="D280" s="16">
        <v>162.72</v>
      </c>
      <c r="E280" s="17">
        <f>C280*D280</f>
        <v>2115.36</v>
      </c>
      <c r="F280" s="18">
        <v>0.03</v>
      </c>
      <c r="G280" s="17">
        <f>E280*F280</f>
        <v>63.460799999999999</v>
      </c>
      <c r="H280" s="14">
        <v>5</v>
      </c>
      <c r="I280" s="15">
        <v>600</v>
      </c>
      <c r="J280" s="17">
        <f>E280+I280-G280</f>
        <v>2651.8992000000003</v>
      </c>
      <c r="K280" s="23" t="str">
        <f>A280&amp;"|"&amp;B280</f>
        <v>P0023|Mar</v>
      </c>
    </row>
    <row r="281" spans="1:11" ht="15" customHeight="1" x14ac:dyDescent="0.25">
      <c r="A281" s="14" t="s">
        <v>107</v>
      </c>
      <c r="B281" s="14" t="s">
        <v>24</v>
      </c>
      <c r="C281" s="14">
        <v>5</v>
      </c>
      <c r="D281" s="16">
        <v>152.33000000000001</v>
      </c>
      <c r="E281" s="17">
        <f>C281*D281</f>
        <v>761.65000000000009</v>
      </c>
      <c r="F281" s="18">
        <v>0.03</v>
      </c>
      <c r="G281" s="17">
        <f>E281*F281</f>
        <v>22.849500000000003</v>
      </c>
      <c r="H281" s="14">
        <v>2</v>
      </c>
      <c r="I281" s="15">
        <v>300</v>
      </c>
      <c r="J281" s="17">
        <f>E281+I281-G281</f>
        <v>1038.8005000000001</v>
      </c>
      <c r="K281" s="23" t="str">
        <f>A281&amp;"|"&amp;B281</f>
        <v>P0024|Apr</v>
      </c>
    </row>
    <row r="282" spans="1:11" ht="15" customHeight="1" x14ac:dyDescent="0.25">
      <c r="A282" s="14" t="s">
        <v>107</v>
      </c>
      <c r="B282" s="14" t="s">
        <v>26</v>
      </c>
      <c r="C282" s="14">
        <v>6</v>
      </c>
      <c r="D282" s="16">
        <v>170.48</v>
      </c>
      <c r="E282" s="17">
        <f>C282*D282</f>
        <v>1022.8799999999999</v>
      </c>
      <c r="F282" s="18">
        <v>0.03</v>
      </c>
      <c r="G282" s="17">
        <f>E282*F282</f>
        <v>30.686399999999995</v>
      </c>
      <c r="H282" s="14">
        <v>2</v>
      </c>
      <c r="I282" s="15">
        <v>300</v>
      </c>
      <c r="J282" s="17">
        <f>E282+I282-G282</f>
        <v>1292.1935999999998</v>
      </c>
      <c r="K282" s="23" t="str">
        <f>A282&amp;"|"&amp;B282</f>
        <v>P0024|May</v>
      </c>
    </row>
    <row r="283" spans="1:11" ht="15" customHeight="1" x14ac:dyDescent="0.25">
      <c r="A283" s="14" t="s">
        <v>107</v>
      </c>
      <c r="B283" s="14" t="s">
        <v>28</v>
      </c>
      <c r="C283" s="14">
        <v>6</v>
      </c>
      <c r="D283" s="16">
        <v>168.64</v>
      </c>
      <c r="E283" s="17">
        <f>C283*D283</f>
        <v>1011.8399999999999</v>
      </c>
      <c r="F283" s="18">
        <v>0.03</v>
      </c>
      <c r="G283" s="17">
        <f>E283*F283</f>
        <v>30.355199999999996</v>
      </c>
      <c r="H283" s="14">
        <v>2</v>
      </c>
      <c r="I283" s="15">
        <v>300</v>
      </c>
      <c r="J283" s="17">
        <f>E283+I283-G283</f>
        <v>1281.4848</v>
      </c>
      <c r="K283" s="23" t="str">
        <f>A283&amp;"|"&amp;B283</f>
        <v>P0024|Jun</v>
      </c>
    </row>
    <row r="284" spans="1:11" ht="15" customHeight="1" x14ac:dyDescent="0.25">
      <c r="A284" s="14" t="s">
        <v>107</v>
      </c>
      <c r="B284" s="14" t="s">
        <v>29</v>
      </c>
      <c r="C284" s="14">
        <v>9</v>
      </c>
      <c r="D284" s="16">
        <v>205.62</v>
      </c>
      <c r="E284" s="17">
        <f>C284*D284</f>
        <v>1850.58</v>
      </c>
      <c r="F284" s="18">
        <v>0.03</v>
      </c>
      <c r="G284" s="17">
        <f>E284*F284</f>
        <v>55.517399999999995</v>
      </c>
      <c r="H284" s="14">
        <v>2</v>
      </c>
      <c r="I284" s="15">
        <v>300</v>
      </c>
      <c r="J284" s="17">
        <f>E284+I284-G284</f>
        <v>2095.0625999999997</v>
      </c>
      <c r="K284" s="23" t="str">
        <f>A284&amp;"|"&amp;B284</f>
        <v>P0024|Jul</v>
      </c>
    </row>
    <row r="285" spans="1:11" ht="15" customHeight="1" x14ac:dyDescent="0.25">
      <c r="A285" s="14" t="s">
        <v>107</v>
      </c>
      <c r="B285" s="14" t="s">
        <v>30</v>
      </c>
      <c r="C285" s="14">
        <v>8</v>
      </c>
      <c r="D285" s="16">
        <v>196.78</v>
      </c>
      <c r="E285" s="17">
        <f>C285*D285</f>
        <v>1574.24</v>
      </c>
      <c r="F285" s="18">
        <v>0.03</v>
      </c>
      <c r="G285" s="17">
        <f>E285*F285</f>
        <v>47.227199999999996</v>
      </c>
      <c r="H285" s="14">
        <v>2</v>
      </c>
      <c r="I285" s="15">
        <v>300</v>
      </c>
      <c r="J285" s="17">
        <f>E285+I285-G285</f>
        <v>1827.0128</v>
      </c>
      <c r="K285" s="23" t="str">
        <f>A285&amp;"|"&amp;B285</f>
        <v>P0024|Aug</v>
      </c>
    </row>
    <row r="286" spans="1:11" ht="15" customHeight="1" x14ac:dyDescent="0.25">
      <c r="A286" s="14" t="s">
        <v>107</v>
      </c>
      <c r="B286" s="14" t="s">
        <v>31</v>
      </c>
      <c r="C286" s="14">
        <v>6</v>
      </c>
      <c r="D286" s="16">
        <v>176.09</v>
      </c>
      <c r="E286" s="17">
        <f>C286*D286</f>
        <v>1056.54</v>
      </c>
      <c r="F286" s="18">
        <v>0.03</v>
      </c>
      <c r="G286" s="17">
        <f>E286*F286</f>
        <v>31.696199999999997</v>
      </c>
      <c r="H286" s="14">
        <v>2</v>
      </c>
      <c r="I286" s="15">
        <v>300</v>
      </c>
      <c r="J286" s="17">
        <f>E286+I286-G286</f>
        <v>1324.8437999999999</v>
      </c>
      <c r="K286" s="23" t="str">
        <f>A286&amp;"|"&amp;B286</f>
        <v>P0024|Sep</v>
      </c>
    </row>
    <row r="287" spans="1:11" ht="15" customHeight="1" x14ac:dyDescent="0.25">
      <c r="A287" s="14" t="s">
        <v>107</v>
      </c>
      <c r="B287" s="14" t="s">
        <v>32</v>
      </c>
      <c r="C287" s="14">
        <v>6</v>
      </c>
      <c r="D287" s="16">
        <v>161.72999999999999</v>
      </c>
      <c r="E287" s="17">
        <f>C287*D287</f>
        <v>970.37999999999988</v>
      </c>
      <c r="F287" s="18">
        <v>0.03</v>
      </c>
      <c r="G287" s="17">
        <f>E287*F287</f>
        <v>29.111399999999996</v>
      </c>
      <c r="H287" s="14">
        <v>2</v>
      </c>
      <c r="I287" s="15">
        <v>300</v>
      </c>
      <c r="J287" s="17">
        <f>E287+I287-G287</f>
        <v>1241.2685999999999</v>
      </c>
      <c r="K287" s="23" t="str">
        <f>A287&amp;"|"&amp;B287</f>
        <v>P0024|Oct</v>
      </c>
    </row>
    <row r="288" spans="1:11" ht="15" customHeight="1" x14ac:dyDescent="0.25">
      <c r="A288" s="14" t="s">
        <v>107</v>
      </c>
      <c r="B288" s="14" t="s">
        <v>33</v>
      </c>
      <c r="C288" s="14">
        <v>6</v>
      </c>
      <c r="D288" s="16">
        <v>165.43</v>
      </c>
      <c r="E288" s="17">
        <f>C288*D288</f>
        <v>992.58</v>
      </c>
      <c r="F288" s="18">
        <v>0.03</v>
      </c>
      <c r="G288" s="17">
        <f>E288*F288</f>
        <v>29.7774</v>
      </c>
      <c r="H288" s="14">
        <v>2</v>
      </c>
      <c r="I288" s="15">
        <v>300</v>
      </c>
      <c r="J288" s="17">
        <f>E288+I288-G288</f>
        <v>1262.8026</v>
      </c>
      <c r="K288" s="23" t="str">
        <f>A288&amp;"|"&amp;B288</f>
        <v>P0024|Nov</v>
      </c>
    </row>
    <row r="289" spans="1:11" ht="15" customHeight="1" x14ac:dyDescent="0.25">
      <c r="A289" s="14" t="s">
        <v>107</v>
      </c>
      <c r="B289" s="14" t="s">
        <v>34</v>
      </c>
      <c r="C289" s="14">
        <v>11</v>
      </c>
      <c r="D289" s="16">
        <v>318.26</v>
      </c>
      <c r="E289" s="17">
        <f>C289*D289</f>
        <v>3500.8599999999997</v>
      </c>
      <c r="F289" s="18">
        <v>0.03</v>
      </c>
      <c r="G289" s="17">
        <f>E289*F289</f>
        <v>105.02579999999999</v>
      </c>
      <c r="H289" s="14">
        <v>5</v>
      </c>
      <c r="I289" s="15">
        <v>750</v>
      </c>
      <c r="J289" s="17">
        <f>E289+I289-G289</f>
        <v>4145.8341999999993</v>
      </c>
      <c r="K289" s="23" t="str">
        <f>A289&amp;"|"&amp;B289</f>
        <v>P0024|Dec</v>
      </c>
    </row>
    <row r="290" spans="1:11" ht="15" customHeight="1" x14ac:dyDescent="0.25">
      <c r="A290" s="14" t="s">
        <v>107</v>
      </c>
      <c r="B290" s="14" t="s">
        <v>35</v>
      </c>
      <c r="C290" s="14">
        <v>12</v>
      </c>
      <c r="D290" s="16">
        <v>283.79000000000002</v>
      </c>
      <c r="E290" s="17">
        <f>C290*D290</f>
        <v>3405.4800000000005</v>
      </c>
      <c r="F290" s="18">
        <v>0.03</v>
      </c>
      <c r="G290" s="17">
        <f>E290*F290</f>
        <v>102.16440000000001</v>
      </c>
      <c r="H290" s="14">
        <v>5</v>
      </c>
      <c r="I290" s="15">
        <v>750</v>
      </c>
      <c r="J290" s="17">
        <f>E290+I290-G290</f>
        <v>4053.3156000000004</v>
      </c>
      <c r="K290" s="23" t="str">
        <f>A290&amp;"|"&amp;B290</f>
        <v>P0024|Jan</v>
      </c>
    </row>
    <row r="291" spans="1:11" ht="15" customHeight="1" x14ac:dyDescent="0.25">
      <c r="A291" s="14" t="s">
        <v>107</v>
      </c>
      <c r="B291" s="14" t="s">
        <v>36</v>
      </c>
      <c r="C291" s="14">
        <v>10</v>
      </c>
      <c r="D291" s="16">
        <v>269.98</v>
      </c>
      <c r="E291" s="17">
        <f>C291*D291</f>
        <v>2699.8</v>
      </c>
      <c r="F291" s="18">
        <v>0.03</v>
      </c>
      <c r="G291" s="17">
        <f>E291*F291</f>
        <v>80.994</v>
      </c>
      <c r="H291" s="14">
        <v>4</v>
      </c>
      <c r="I291" s="15">
        <v>600</v>
      </c>
      <c r="J291" s="17">
        <f>E291+I291-G291</f>
        <v>3218.806</v>
      </c>
      <c r="K291" s="23" t="str">
        <f>A291&amp;"|"&amp;B291</f>
        <v>P0024|Feb</v>
      </c>
    </row>
    <row r="292" spans="1:11" ht="15" customHeight="1" x14ac:dyDescent="0.25">
      <c r="A292" s="14" t="s">
        <v>107</v>
      </c>
      <c r="B292" s="14" t="s">
        <v>37</v>
      </c>
      <c r="C292" s="14">
        <v>10</v>
      </c>
      <c r="D292" s="16">
        <v>245.08</v>
      </c>
      <c r="E292" s="17">
        <f>C292*D292</f>
        <v>2450.8000000000002</v>
      </c>
      <c r="F292" s="18">
        <v>0.03</v>
      </c>
      <c r="G292" s="17">
        <f>E292*F292</f>
        <v>73.524000000000001</v>
      </c>
      <c r="H292" s="14">
        <v>4</v>
      </c>
      <c r="I292" s="15">
        <v>600</v>
      </c>
      <c r="J292" s="17">
        <f>E292+I292-G292</f>
        <v>2977.2760000000003</v>
      </c>
      <c r="K292" s="23" t="str">
        <f>A292&amp;"|"&amp;B292</f>
        <v>P0024|Mar</v>
      </c>
    </row>
    <row r="293" spans="1:11" ht="15" customHeight="1" x14ac:dyDescent="0.25">
      <c r="A293" s="14" t="s">
        <v>109</v>
      </c>
      <c r="B293" s="14" t="s">
        <v>24</v>
      </c>
      <c r="C293" s="14">
        <v>5</v>
      </c>
      <c r="D293" s="16">
        <v>243.86</v>
      </c>
      <c r="E293" s="17">
        <f>C293*D293</f>
        <v>1219.3000000000002</v>
      </c>
      <c r="F293" s="18">
        <v>0.03</v>
      </c>
      <c r="G293" s="17">
        <f>E293*F293</f>
        <v>36.579000000000001</v>
      </c>
      <c r="H293" s="14">
        <v>2</v>
      </c>
      <c r="I293" s="15">
        <v>450</v>
      </c>
      <c r="J293" s="17">
        <f>E293+I293-G293</f>
        <v>1632.7210000000002</v>
      </c>
      <c r="K293" s="23" t="str">
        <f>A293&amp;"|"&amp;B293</f>
        <v>P0025|Apr</v>
      </c>
    </row>
    <row r="294" spans="1:11" ht="15" customHeight="1" x14ac:dyDescent="0.25">
      <c r="A294" s="14" t="s">
        <v>109</v>
      </c>
      <c r="B294" s="14" t="s">
        <v>26</v>
      </c>
      <c r="C294" s="14">
        <v>7</v>
      </c>
      <c r="D294" s="16">
        <v>270.77999999999997</v>
      </c>
      <c r="E294" s="17">
        <f>C294*D294</f>
        <v>1895.4599999999998</v>
      </c>
      <c r="F294" s="18">
        <v>0.03</v>
      </c>
      <c r="G294" s="17">
        <f>E294*F294</f>
        <v>56.863799999999991</v>
      </c>
      <c r="H294" s="14">
        <v>2</v>
      </c>
      <c r="I294" s="15">
        <v>450</v>
      </c>
      <c r="J294" s="17">
        <f>E294+I294-G294</f>
        <v>2288.5962</v>
      </c>
      <c r="K294" s="23" t="str">
        <f>A294&amp;"|"&amp;B294</f>
        <v>P0025|May</v>
      </c>
    </row>
    <row r="295" spans="1:11" ht="15" customHeight="1" x14ac:dyDescent="0.25">
      <c r="A295" s="14" t="s">
        <v>109</v>
      </c>
      <c r="B295" s="14" t="s">
        <v>28</v>
      </c>
      <c r="C295" s="14">
        <v>7</v>
      </c>
      <c r="D295" s="16">
        <v>279.45</v>
      </c>
      <c r="E295" s="17">
        <f>C295*D295</f>
        <v>1956.1499999999999</v>
      </c>
      <c r="F295" s="18">
        <v>0.03</v>
      </c>
      <c r="G295" s="17">
        <f>E295*F295</f>
        <v>58.684499999999993</v>
      </c>
      <c r="H295" s="14">
        <v>2</v>
      </c>
      <c r="I295" s="15">
        <v>450</v>
      </c>
      <c r="J295" s="17">
        <f>E295+I295-G295</f>
        <v>2347.4654999999998</v>
      </c>
      <c r="K295" s="23" t="str">
        <f>A295&amp;"|"&amp;B295</f>
        <v>P0025|Jun</v>
      </c>
    </row>
    <row r="296" spans="1:11" ht="15" customHeight="1" x14ac:dyDescent="0.25">
      <c r="A296" s="14" t="s">
        <v>109</v>
      </c>
      <c r="B296" s="14" t="s">
        <v>29</v>
      </c>
      <c r="C296" s="14">
        <v>10</v>
      </c>
      <c r="D296" s="16">
        <v>277.92</v>
      </c>
      <c r="E296" s="17">
        <f>C296*D296</f>
        <v>2779.2000000000003</v>
      </c>
      <c r="F296" s="18">
        <v>0.03</v>
      </c>
      <c r="G296" s="17">
        <f>E296*F296</f>
        <v>83.376000000000005</v>
      </c>
      <c r="H296" s="14">
        <v>3</v>
      </c>
      <c r="I296" s="15">
        <v>675</v>
      </c>
      <c r="J296" s="17">
        <f>E296+I296-G296</f>
        <v>3370.8240000000001</v>
      </c>
      <c r="K296" s="23" t="str">
        <f>A296&amp;"|"&amp;B296</f>
        <v>P0025|Jul</v>
      </c>
    </row>
    <row r="297" spans="1:11" ht="15" customHeight="1" x14ac:dyDescent="0.25">
      <c r="A297" s="14" t="s">
        <v>109</v>
      </c>
      <c r="B297" s="14" t="s">
        <v>30</v>
      </c>
      <c r="C297" s="14">
        <v>9</v>
      </c>
      <c r="D297" s="16">
        <v>300.17</v>
      </c>
      <c r="E297" s="17">
        <f>C297*D297</f>
        <v>2701.53</v>
      </c>
      <c r="F297" s="18">
        <v>0.03</v>
      </c>
      <c r="G297" s="17">
        <f>E297*F297</f>
        <v>81.045900000000003</v>
      </c>
      <c r="H297" s="14">
        <v>2</v>
      </c>
      <c r="I297" s="15">
        <v>450</v>
      </c>
      <c r="J297" s="17">
        <f>E297+I297-G297</f>
        <v>3070.4841000000001</v>
      </c>
      <c r="K297" s="23" t="str">
        <f>A297&amp;"|"&amp;B297</f>
        <v>P0025|Aug</v>
      </c>
    </row>
    <row r="298" spans="1:11" ht="15" customHeight="1" x14ac:dyDescent="0.25">
      <c r="A298" s="14" t="s">
        <v>109</v>
      </c>
      <c r="B298" s="14" t="s">
        <v>31</v>
      </c>
      <c r="C298" s="14">
        <v>6</v>
      </c>
      <c r="D298" s="16">
        <v>262.31</v>
      </c>
      <c r="E298" s="17">
        <f>C298*D298</f>
        <v>1573.8600000000001</v>
      </c>
      <c r="F298" s="18">
        <v>0.03</v>
      </c>
      <c r="G298" s="17">
        <f>E298*F298</f>
        <v>47.215800000000002</v>
      </c>
      <c r="H298" s="14">
        <v>2</v>
      </c>
      <c r="I298" s="15">
        <v>450</v>
      </c>
      <c r="J298" s="17">
        <f>E298+I298-G298</f>
        <v>1976.6442000000002</v>
      </c>
      <c r="K298" s="23" t="str">
        <f>A298&amp;"|"&amp;B298</f>
        <v>P0025|Sep</v>
      </c>
    </row>
    <row r="299" spans="1:11" ht="15" customHeight="1" x14ac:dyDescent="0.25">
      <c r="A299" s="14" t="s">
        <v>109</v>
      </c>
      <c r="B299" s="14" t="s">
        <v>32</v>
      </c>
      <c r="C299" s="14">
        <v>7</v>
      </c>
      <c r="D299" s="16">
        <v>227.3</v>
      </c>
      <c r="E299" s="17">
        <f>C299*D299</f>
        <v>1591.1000000000001</v>
      </c>
      <c r="F299" s="18">
        <v>0.03</v>
      </c>
      <c r="G299" s="17">
        <f>E299*F299</f>
        <v>47.733000000000004</v>
      </c>
      <c r="H299" s="14">
        <v>2</v>
      </c>
      <c r="I299" s="15">
        <v>450</v>
      </c>
      <c r="J299" s="17">
        <f>E299+I299-G299</f>
        <v>1993.3670000000002</v>
      </c>
      <c r="K299" s="23" t="str">
        <f>A299&amp;"|"&amp;B299</f>
        <v>P0025|Oct</v>
      </c>
    </row>
    <row r="300" spans="1:11" ht="15" customHeight="1" x14ac:dyDescent="0.25">
      <c r="A300" s="14" t="s">
        <v>109</v>
      </c>
      <c r="B300" s="14" t="s">
        <v>33</v>
      </c>
      <c r="C300" s="14">
        <v>6</v>
      </c>
      <c r="D300" s="16">
        <v>268.77999999999997</v>
      </c>
      <c r="E300" s="17">
        <f>C300*D300</f>
        <v>1612.6799999999998</v>
      </c>
      <c r="F300" s="18">
        <v>0.03</v>
      </c>
      <c r="G300" s="17">
        <f>E300*F300</f>
        <v>48.380399999999995</v>
      </c>
      <c r="H300" s="14">
        <v>2</v>
      </c>
      <c r="I300" s="15">
        <v>450</v>
      </c>
      <c r="J300" s="17">
        <f>E300+I300-G300</f>
        <v>2014.2995999999998</v>
      </c>
      <c r="K300" s="23" t="str">
        <f>A300&amp;"|"&amp;B300</f>
        <v>P0025|Nov</v>
      </c>
    </row>
    <row r="301" spans="1:11" ht="15" customHeight="1" x14ac:dyDescent="0.25">
      <c r="A301" s="14" t="s">
        <v>109</v>
      </c>
      <c r="B301" s="14" t="s">
        <v>34</v>
      </c>
      <c r="C301" s="14">
        <v>14</v>
      </c>
      <c r="D301" s="16">
        <v>440.02</v>
      </c>
      <c r="E301" s="17">
        <f>C301*D301</f>
        <v>6160.28</v>
      </c>
      <c r="F301" s="18">
        <v>0.03</v>
      </c>
      <c r="G301" s="17">
        <f>E301*F301</f>
        <v>184.80839999999998</v>
      </c>
      <c r="H301" s="14">
        <v>6</v>
      </c>
      <c r="I301" s="15">
        <v>1350</v>
      </c>
      <c r="J301" s="17">
        <f>E301+I301-G301</f>
        <v>7325.4715999999999</v>
      </c>
      <c r="K301" s="23" t="str">
        <f>A301&amp;"|"&amp;B301</f>
        <v>P0025|Dec</v>
      </c>
    </row>
    <row r="302" spans="1:11" ht="15" customHeight="1" x14ac:dyDescent="0.25">
      <c r="A302" s="14" t="s">
        <v>109</v>
      </c>
      <c r="B302" s="14" t="s">
        <v>35</v>
      </c>
      <c r="C302" s="14">
        <v>13</v>
      </c>
      <c r="D302" s="16">
        <v>448.95</v>
      </c>
      <c r="E302" s="17">
        <f>C302*D302</f>
        <v>5836.3499999999995</v>
      </c>
      <c r="F302" s="18">
        <v>0.03</v>
      </c>
      <c r="G302" s="17">
        <f>E302*F302</f>
        <v>175.09049999999996</v>
      </c>
      <c r="H302" s="14">
        <v>5</v>
      </c>
      <c r="I302" s="15">
        <v>1125</v>
      </c>
      <c r="J302" s="17">
        <f>E302+I302-G302</f>
        <v>6786.2594999999992</v>
      </c>
      <c r="K302" s="23" t="str">
        <f>A302&amp;"|"&amp;B302</f>
        <v>P0025|Jan</v>
      </c>
    </row>
    <row r="303" spans="1:11" ht="15" customHeight="1" x14ac:dyDescent="0.25">
      <c r="A303" s="14" t="s">
        <v>109</v>
      </c>
      <c r="B303" s="14" t="s">
        <v>36</v>
      </c>
      <c r="C303" s="14">
        <v>12</v>
      </c>
      <c r="D303" s="16">
        <v>383.12</v>
      </c>
      <c r="E303" s="17">
        <f>C303*D303</f>
        <v>4597.4400000000005</v>
      </c>
      <c r="F303" s="18">
        <v>0.03</v>
      </c>
      <c r="G303" s="17">
        <f>E303*F303</f>
        <v>137.92320000000001</v>
      </c>
      <c r="H303" s="14">
        <v>5</v>
      </c>
      <c r="I303" s="15">
        <v>1125</v>
      </c>
      <c r="J303" s="17">
        <f>E303+I303-G303</f>
        <v>5584.5168000000003</v>
      </c>
      <c r="K303" s="23" t="str">
        <f>A303&amp;"|"&amp;B303</f>
        <v>P0025|Feb</v>
      </c>
    </row>
    <row r="304" spans="1:11" ht="15" customHeight="1" x14ac:dyDescent="0.25">
      <c r="A304" s="14" t="s">
        <v>109</v>
      </c>
      <c r="B304" s="14" t="s">
        <v>37</v>
      </c>
      <c r="C304" s="14">
        <v>9</v>
      </c>
      <c r="D304" s="16">
        <v>344.28</v>
      </c>
      <c r="E304" s="17">
        <f>C304*D304</f>
        <v>3098.5199999999995</v>
      </c>
      <c r="F304" s="18">
        <v>0.03</v>
      </c>
      <c r="G304" s="17">
        <f>E304*F304</f>
        <v>92.955599999999976</v>
      </c>
      <c r="H304" s="14">
        <v>3</v>
      </c>
      <c r="I304" s="15">
        <v>675</v>
      </c>
      <c r="J304" s="17">
        <f>E304+I304-G304</f>
        <v>3680.5643999999998</v>
      </c>
      <c r="K304" s="23" t="str">
        <f>A304&amp;"|"&amp;B304</f>
        <v>P0025|Mar</v>
      </c>
    </row>
    <row r="305" spans="1:11" ht="15" customHeight="1" x14ac:dyDescent="0.25">
      <c r="A305" s="14" t="s">
        <v>111</v>
      </c>
      <c r="B305" s="14" t="s">
        <v>24</v>
      </c>
      <c r="C305" s="14">
        <v>5</v>
      </c>
      <c r="D305" s="16">
        <v>111.67</v>
      </c>
      <c r="E305" s="17">
        <f>C305*D305</f>
        <v>558.35</v>
      </c>
      <c r="F305" s="18">
        <v>0.03</v>
      </c>
      <c r="G305" s="17">
        <f>E305*F305</f>
        <v>16.750499999999999</v>
      </c>
      <c r="H305" s="14">
        <v>2</v>
      </c>
      <c r="I305" s="15">
        <v>240</v>
      </c>
      <c r="J305" s="17">
        <f>E305+I305-G305</f>
        <v>781.59950000000003</v>
      </c>
      <c r="K305" s="23" t="str">
        <f>A305&amp;"|"&amp;B305</f>
        <v>P0026|Apr</v>
      </c>
    </row>
    <row r="306" spans="1:11" ht="15" customHeight="1" x14ac:dyDescent="0.25">
      <c r="A306" s="14" t="s">
        <v>111</v>
      </c>
      <c r="B306" s="14" t="s">
        <v>26</v>
      </c>
      <c r="C306" s="14">
        <v>7</v>
      </c>
      <c r="D306" s="16">
        <v>111.55</v>
      </c>
      <c r="E306" s="17">
        <f>C306*D306</f>
        <v>780.85</v>
      </c>
      <c r="F306" s="18">
        <v>0.03</v>
      </c>
      <c r="G306" s="17">
        <f>E306*F306</f>
        <v>23.4255</v>
      </c>
      <c r="H306" s="14">
        <v>2</v>
      </c>
      <c r="I306" s="15">
        <v>240</v>
      </c>
      <c r="J306" s="17">
        <f>E306+I306-G306</f>
        <v>997.42450000000008</v>
      </c>
      <c r="K306" s="23" t="str">
        <f>A306&amp;"|"&amp;B306</f>
        <v>P0026|May</v>
      </c>
    </row>
    <row r="307" spans="1:11" ht="15" customHeight="1" x14ac:dyDescent="0.25">
      <c r="A307" s="14" t="s">
        <v>111</v>
      </c>
      <c r="B307" s="14" t="s">
        <v>28</v>
      </c>
      <c r="C307" s="14">
        <v>7</v>
      </c>
      <c r="D307" s="16">
        <v>106.92</v>
      </c>
      <c r="E307" s="17">
        <f>C307*D307</f>
        <v>748.44</v>
      </c>
      <c r="F307" s="18">
        <v>0.03</v>
      </c>
      <c r="G307" s="17">
        <f>E307*F307</f>
        <v>22.453200000000002</v>
      </c>
      <c r="H307" s="14">
        <v>2</v>
      </c>
      <c r="I307" s="15">
        <v>240</v>
      </c>
      <c r="J307" s="17">
        <f>E307+I307-G307</f>
        <v>965.98680000000002</v>
      </c>
      <c r="K307" s="23" t="str">
        <f>A307&amp;"|"&amp;B307</f>
        <v>P0026|Jun</v>
      </c>
    </row>
    <row r="308" spans="1:11" ht="15" customHeight="1" x14ac:dyDescent="0.25">
      <c r="A308" s="14" t="s">
        <v>111</v>
      </c>
      <c r="B308" s="14" t="s">
        <v>29</v>
      </c>
      <c r="C308" s="14">
        <v>8</v>
      </c>
      <c r="D308" s="16">
        <v>136.72</v>
      </c>
      <c r="E308" s="17">
        <f>C308*D308</f>
        <v>1093.76</v>
      </c>
      <c r="F308" s="18">
        <v>0.03</v>
      </c>
      <c r="G308" s="17">
        <f>E308*F308</f>
        <v>32.812799999999996</v>
      </c>
      <c r="H308" s="14">
        <v>2</v>
      </c>
      <c r="I308" s="15">
        <v>240</v>
      </c>
      <c r="J308" s="17">
        <f>E308+I308-G308</f>
        <v>1300.9472000000001</v>
      </c>
      <c r="K308" s="23" t="str">
        <f>A308&amp;"|"&amp;B308</f>
        <v>P0026|Jul</v>
      </c>
    </row>
    <row r="309" spans="1:11" ht="15" customHeight="1" x14ac:dyDescent="0.25">
      <c r="A309" s="14" t="s">
        <v>111</v>
      </c>
      <c r="B309" s="14" t="s">
        <v>30</v>
      </c>
      <c r="C309" s="14">
        <v>10</v>
      </c>
      <c r="D309" s="16">
        <v>129.35</v>
      </c>
      <c r="E309" s="17">
        <f>C309*D309</f>
        <v>1293.5</v>
      </c>
      <c r="F309" s="18">
        <v>0.03</v>
      </c>
      <c r="G309" s="17">
        <f>E309*F309</f>
        <v>38.805</v>
      </c>
      <c r="H309" s="14">
        <v>3</v>
      </c>
      <c r="I309" s="15">
        <v>360</v>
      </c>
      <c r="J309" s="17">
        <f>E309+I309-G309</f>
        <v>1614.6949999999999</v>
      </c>
      <c r="K309" s="23" t="str">
        <f>A309&amp;"|"&amp;B309</f>
        <v>P0026|Aug</v>
      </c>
    </row>
    <row r="310" spans="1:11" ht="15" customHeight="1" x14ac:dyDescent="0.25">
      <c r="A310" s="14" t="s">
        <v>111</v>
      </c>
      <c r="B310" s="14" t="s">
        <v>31</v>
      </c>
      <c r="C310" s="14">
        <v>6</v>
      </c>
      <c r="D310" s="16">
        <v>111.28</v>
      </c>
      <c r="E310" s="17">
        <f>C310*D310</f>
        <v>667.68000000000006</v>
      </c>
      <c r="F310" s="18">
        <v>0.03</v>
      </c>
      <c r="G310" s="17">
        <f>E310*F310</f>
        <v>20.0304</v>
      </c>
      <c r="H310" s="14">
        <v>2</v>
      </c>
      <c r="I310" s="15">
        <v>240</v>
      </c>
      <c r="J310" s="17">
        <f>E310+I310-G310</f>
        <v>887.64960000000008</v>
      </c>
      <c r="K310" s="23" t="str">
        <f>A310&amp;"|"&amp;B310</f>
        <v>P0026|Sep</v>
      </c>
    </row>
    <row r="311" spans="1:11" ht="15" customHeight="1" x14ac:dyDescent="0.25">
      <c r="A311" s="14" t="s">
        <v>111</v>
      </c>
      <c r="B311" s="14" t="s">
        <v>32</v>
      </c>
      <c r="C311" s="14">
        <v>6</v>
      </c>
      <c r="D311" s="16">
        <v>119.42</v>
      </c>
      <c r="E311" s="17">
        <f>C311*D311</f>
        <v>716.52</v>
      </c>
      <c r="F311" s="18">
        <v>0.03</v>
      </c>
      <c r="G311" s="17">
        <f>E311*F311</f>
        <v>21.4956</v>
      </c>
      <c r="H311" s="14">
        <v>2</v>
      </c>
      <c r="I311" s="15">
        <v>240</v>
      </c>
      <c r="J311" s="17">
        <f>E311+I311-G311</f>
        <v>935.02440000000001</v>
      </c>
      <c r="K311" s="23" t="str">
        <f>A311&amp;"|"&amp;B311</f>
        <v>P0026|Oct</v>
      </c>
    </row>
    <row r="312" spans="1:11" ht="15" customHeight="1" x14ac:dyDescent="0.25">
      <c r="A312" s="14" t="s">
        <v>111</v>
      </c>
      <c r="B312" s="14" t="s">
        <v>33</v>
      </c>
      <c r="C312" s="14">
        <v>5</v>
      </c>
      <c r="D312" s="16">
        <v>106.94</v>
      </c>
      <c r="E312" s="17">
        <f>C312*D312</f>
        <v>534.70000000000005</v>
      </c>
      <c r="F312" s="18">
        <v>0.03</v>
      </c>
      <c r="G312" s="17">
        <f>E312*F312</f>
        <v>16.041</v>
      </c>
      <c r="H312" s="14">
        <v>2</v>
      </c>
      <c r="I312" s="15">
        <v>240</v>
      </c>
      <c r="J312" s="17">
        <f>E312+I312-G312</f>
        <v>758.65899999999999</v>
      </c>
      <c r="K312" s="23" t="str">
        <f>A312&amp;"|"&amp;B312</f>
        <v>P0026|Nov</v>
      </c>
    </row>
    <row r="313" spans="1:11" ht="15" customHeight="1" x14ac:dyDescent="0.25">
      <c r="A313" s="14" t="s">
        <v>111</v>
      </c>
      <c r="B313" s="14" t="s">
        <v>34</v>
      </c>
      <c r="C313" s="14">
        <v>13</v>
      </c>
      <c r="D313" s="16">
        <v>178.42</v>
      </c>
      <c r="E313" s="17">
        <f>C313*D313</f>
        <v>2319.46</v>
      </c>
      <c r="F313" s="18">
        <v>0.03</v>
      </c>
      <c r="G313" s="17">
        <f>E313*F313</f>
        <v>69.583799999999997</v>
      </c>
      <c r="H313" s="14">
        <v>5</v>
      </c>
      <c r="I313" s="15">
        <v>600</v>
      </c>
      <c r="J313" s="17">
        <f>E313+I313-G313</f>
        <v>2849.8762000000002</v>
      </c>
      <c r="K313" s="23" t="str">
        <f>A313&amp;"|"&amp;B313</f>
        <v>P0026|Dec</v>
      </c>
    </row>
    <row r="314" spans="1:11" ht="15" customHeight="1" x14ac:dyDescent="0.25">
      <c r="A314" s="14" t="s">
        <v>111</v>
      </c>
      <c r="B314" s="14" t="s">
        <v>35</v>
      </c>
      <c r="C314" s="14">
        <v>12</v>
      </c>
      <c r="D314" s="16">
        <v>202.4</v>
      </c>
      <c r="E314" s="17">
        <f>C314*D314</f>
        <v>2428.8000000000002</v>
      </c>
      <c r="F314" s="18">
        <v>0.03</v>
      </c>
      <c r="G314" s="17">
        <f>E314*F314</f>
        <v>72.864000000000004</v>
      </c>
      <c r="H314" s="14">
        <v>5</v>
      </c>
      <c r="I314" s="15">
        <v>600</v>
      </c>
      <c r="J314" s="17">
        <f>E314+I314-G314</f>
        <v>2955.9360000000001</v>
      </c>
      <c r="K314" s="23" t="str">
        <f>A314&amp;"|"&amp;B314</f>
        <v>P0026|Jan</v>
      </c>
    </row>
    <row r="315" spans="1:11" ht="15" customHeight="1" x14ac:dyDescent="0.25">
      <c r="A315" s="14" t="s">
        <v>111</v>
      </c>
      <c r="B315" s="14" t="s">
        <v>36</v>
      </c>
      <c r="C315" s="14">
        <v>10</v>
      </c>
      <c r="D315" s="16">
        <v>175.76</v>
      </c>
      <c r="E315" s="17">
        <f>C315*D315</f>
        <v>1757.6</v>
      </c>
      <c r="F315" s="18">
        <v>0.03</v>
      </c>
      <c r="G315" s="17">
        <f>E315*F315</f>
        <v>52.727999999999994</v>
      </c>
      <c r="H315" s="14">
        <v>4</v>
      </c>
      <c r="I315" s="15">
        <v>480</v>
      </c>
      <c r="J315" s="17">
        <f>E315+I315-G315</f>
        <v>2184.8719999999998</v>
      </c>
      <c r="K315" s="23" t="str">
        <f>A315&amp;"|"&amp;B315</f>
        <v>P0026|Feb</v>
      </c>
    </row>
    <row r="316" spans="1:11" ht="15" customHeight="1" x14ac:dyDescent="0.25">
      <c r="A316" s="14" t="s">
        <v>111</v>
      </c>
      <c r="B316" s="14" t="s">
        <v>37</v>
      </c>
      <c r="C316" s="14">
        <v>10</v>
      </c>
      <c r="D316" s="16">
        <v>155.72</v>
      </c>
      <c r="E316" s="17">
        <f>C316*D316</f>
        <v>1557.2</v>
      </c>
      <c r="F316" s="18">
        <v>0.03</v>
      </c>
      <c r="G316" s="17">
        <f>E316*F316</f>
        <v>46.716000000000001</v>
      </c>
      <c r="H316" s="14">
        <v>4</v>
      </c>
      <c r="I316" s="15">
        <v>480</v>
      </c>
      <c r="J316" s="17">
        <f>E316+I316-G316</f>
        <v>1990.4840000000002</v>
      </c>
      <c r="K316" s="23" t="str">
        <f>A316&amp;"|"&amp;B316</f>
        <v>P0026|Mar</v>
      </c>
    </row>
    <row r="317" spans="1:11" ht="15" customHeight="1" x14ac:dyDescent="0.25">
      <c r="A317" s="14" t="s">
        <v>113</v>
      </c>
      <c r="B317" s="14" t="s">
        <v>24</v>
      </c>
      <c r="C317" s="14">
        <v>5</v>
      </c>
      <c r="D317" s="16">
        <v>538.29999999999995</v>
      </c>
      <c r="E317" s="17">
        <f>C317*D317</f>
        <v>2691.5</v>
      </c>
      <c r="F317" s="18">
        <v>0.03</v>
      </c>
      <c r="G317" s="17">
        <f>E317*F317</f>
        <v>80.74499999999999</v>
      </c>
      <c r="H317" s="14">
        <v>2</v>
      </c>
      <c r="I317" s="15">
        <v>300</v>
      </c>
      <c r="J317" s="17">
        <f>E317+I317-G317</f>
        <v>2910.7550000000001</v>
      </c>
      <c r="K317" s="23" t="str">
        <f>A317&amp;"|"&amp;B317</f>
        <v>P0027|Apr</v>
      </c>
    </row>
    <row r="318" spans="1:11" ht="15" customHeight="1" x14ac:dyDescent="0.25">
      <c r="A318" s="14" t="s">
        <v>113</v>
      </c>
      <c r="B318" s="14" t="s">
        <v>26</v>
      </c>
      <c r="C318" s="14">
        <v>6</v>
      </c>
      <c r="D318" s="16">
        <v>583.1</v>
      </c>
      <c r="E318" s="17">
        <f>C318*D318</f>
        <v>3498.6000000000004</v>
      </c>
      <c r="F318" s="18">
        <v>0.03</v>
      </c>
      <c r="G318" s="17">
        <f>E318*F318</f>
        <v>104.95800000000001</v>
      </c>
      <c r="H318" s="14">
        <v>2</v>
      </c>
      <c r="I318" s="15">
        <v>300</v>
      </c>
      <c r="J318" s="17">
        <f>E318+I318-G318</f>
        <v>3693.6420000000003</v>
      </c>
      <c r="K318" s="23" t="str">
        <f>A318&amp;"|"&amp;B318</f>
        <v>P0027|May</v>
      </c>
    </row>
    <row r="319" spans="1:11" ht="15" customHeight="1" x14ac:dyDescent="0.25">
      <c r="A319" s="14" t="s">
        <v>113</v>
      </c>
      <c r="B319" s="14" t="s">
        <v>28</v>
      </c>
      <c r="C319" s="14">
        <v>6</v>
      </c>
      <c r="D319" s="16">
        <v>607.69000000000005</v>
      </c>
      <c r="E319" s="17">
        <f>C319*D319</f>
        <v>3646.1400000000003</v>
      </c>
      <c r="F319" s="18">
        <v>0.03</v>
      </c>
      <c r="G319" s="17">
        <f>E319*F319</f>
        <v>109.38420000000001</v>
      </c>
      <c r="H319" s="14">
        <v>2</v>
      </c>
      <c r="I319" s="15">
        <v>300</v>
      </c>
      <c r="J319" s="17">
        <f>E319+I319-G319</f>
        <v>3836.7558000000004</v>
      </c>
      <c r="K319" s="23" t="str">
        <f>A319&amp;"|"&amp;B319</f>
        <v>P0027|Jun</v>
      </c>
    </row>
    <row r="320" spans="1:11" ht="15" customHeight="1" x14ac:dyDescent="0.25">
      <c r="A320" s="14" t="s">
        <v>113</v>
      </c>
      <c r="B320" s="14" t="s">
        <v>29</v>
      </c>
      <c r="C320" s="14">
        <v>8</v>
      </c>
      <c r="D320" s="16">
        <v>692.48</v>
      </c>
      <c r="E320" s="17">
        <f>C320*D320</f>
        <v>5539.84</v>
      </c>
      <c r="F320" s="18">
        <v>0.03</v>
      </c>
      <c r="G320" s="17">
        <f>E320*F320</f>
        <v>166.1952</v>
      </c>
      <c r="H320" s="14">
        <v>2</v>
      </c>
      <c r="I320" s="15">
        <v>300</v>
      </c>
      <c r="J320" s="17">
        <f>E320+I320-G320</f>
        <v>5673.6448</v>
      </c>
      <c r="K320" s="23" t="str">
        <f>A320&amp;"|"&amp;B320</f>
        <v>P0027|Jul</v>
      </c>
    </row>
    <row r="321" spans="1:11" ht="15" customHeight="1" x14ac:dyDescent="0.25">
      <c r="A321" s="14" t="s">
        <v>113</v>
      </c>
      <c r="B321" s="14" t="s">
        <v>30</v>
      </c>
      <c r="C321" s="14">
        <v>8</v>
      </c>
      <c r="D321" s="16">
        <v>642.83000000000004</v>
      </c>
      <c r="E321" s="17">
        <f>C321*D321</f>
        <v>5142.6400000000003</v>
      </c>
      <c r="F321" s="18">
        <v>0.03</v>
      </c>
      <c r="G321" s="17">
        <f>E321*F321</f>
        <v>154.2792</v>
      </c>
      <c r="H321" s="14">
        <v>2</v>
      </c>
      <c r="I321" s="15">
        <v>300</v>
      </c>
      <c r="J321" s="17">
        <f>E321+I321-G321</f>
        <v>5288.3608000000004</v>
      </c>
      <c r="K321" s="23" t="str">
        <f>A321&amp;"|"&amp;B321</f>
        <v>P0027|Aug</v>
      </c>
    </row>
    <row r="322" spans="1:11" ht="15" customHeight="1" x14ac:dyDescent="0.25">
      <c r="A322" s="14" t="s">
        <v>113</v>
      </c>
      <c r="B322" s="14" t="s">
        <v>31</v>
      </c>
      <c r="C322" s="14">
        <v>6</v>
      </c>
      <c r="D322" s="16">
        <v>521.65</v>
      </c>
      <c r="E322" s="17">
        <f>C322*D322</f>
        <v>3129.8999999999996</v>
      </c>
      <c r="F322" s="18">
        <v>0.03</v>
      </c>
      <c r="G322" s="17">
        <f>E322*F322</f>
        <v>93.896999999999991</v>
      </c>
      <c r="H322" s="14">
        <v>2</v>
      </c>
      <c r="I322" s="15">
        <v>300</v>
      </c>
      <c r="J322" s="17">
        <f>E322+I322-G322</f>
        <v>3336.0029999999997</v>
      </c>
      <c r="K322" s="23" t="str">
        <f>A322&amp;"|"&amp;B322</f>
        <v>P0027|Sep</v>
      </c>
    </row>
    <row r="323" spans="1:11" ht="15" customHeight="1" x14ac:dyDescent="0.25">
      <c r="A323" s="14" t="s">
        <v>113</v>
      </c>
      <c r="B323" s="14" t="s">
        <v>32</v>
      </c>
      <c r="C323" s="14">
        <v>5</v>
      </c>
      <c r="D323" s="16">
        <v>509.97</v>
      </c>
      <c r="E323" s="17">
        <f>C323*D323</f>
        <v>2549.8500000000004</v>
      </c>
      <c r="F323" s="18">
        <v>0.03</v>
      </c>
      <c r="G323" s="17">
        <f>E323*F323</f>
        <v>76.495500000000007</v>
      </c>
      <c r="H323" s="14">
        <v>2</v>
      </c>
      <c r="I323" s="15">
        <v>300</v>
      </c>
      <c r="J323" s="17">
        <f>E323+I323-G323</f>
        <v>2773.3545000000004</v>
      </c>
      <c r="K323" s="23" t="str">
        <f>A323&amp;"|"&amp;B323</f>
        <v>P0027|Oct</v>
      </c>
    </row>
    <row r="324" spans="1:11" ht="15" customHeight="1" x14ac:dyDescent="0.25">
      <c r="A324" s="14" t="s">
        <v>113</v>
      </c>
      <c r="B324" s="14" t="s">
        <v>33</v>
      </c>
      <c r="C324" s="14">
        <v>5</v>
      </c>
      <c r="D324" s="16">
        <v>616.94000000000005</v>
      </c>
      <c r="E324" s="17">
        <f>C324*D324</f>
        <v>3084.7000000000003</v>
      </c>
      <c r="F324" s="18">
        <v>0.03</v>
      </c>
      <c r="G324" s="17">
        <f>E324*F324</f>
        <v>92.541000000000011</v>
      </c>
      <c r="H324" s="14">
        <v>2</v>
      </c>
      <c r="I324" s="15">
        <v>300</v>
      </c>
      <c r="J324" s="17">
        <f>E324+I324-G324</f>
        <v>3292.1590000000001</v>
      </c>
      <c r="K324" s="23" t="str">
        <f>A324&amp;"|"&amp;B324</f>
        <v>P0027|Nov</v>
      </c>
    </row>
    <row r="325" spans="1:11" ht="15" customHeight="1" x14ac:dyDescent="0.25">
      <c r="A325" s="14" t="s">
        <v>113</v>
      </c>
      <c r="B325" s="14" t="s">
        <v>34</v>
      </c>
      <c r="C325" s="14">
        <v>11</v>
      </c>
      <c r="D325" s="16">
        <v>1030.1400000000001</v>
      </c>
      <c r="E325" s="17">
        <f>C325*D325</f>
        <v>11331.54</v>
      </c>
      <c r="F325" s="18">
        <v>0.03</v>
      </c>
      <c r="G325" s="17">
        <f>E325*F325</f>
        <v>339.94620000000003</v>
      </c>
      <c r="H325" s="14">
        <v>5</v>
      </c>
      <c r="I325" s="15">
        <v>750</v>
      </c>
      <c r="J325" s="17">
        <f>E325+I325-G325</f>
        <v>11741.593800000001</v>
      </c>
      <c r="K325" s="23" t="str">
        <f>A325&amp;"|"&amp;B325</f>
        <v>P0027|Dec</v>
      </c>
    </row>
    <row r="326" spans="1:11" ht="15" customHeight="1" x14ac:dyDescent="0.25">
      <c r="A326" s="14" t="s">
        <v>113</v>
      </c>
      <c r="B326" s="14" t="s">
        <v>35</v>
      </c>
      <c r="C326" s="14">
        <v>11</v>
      </c>
      <c r="D326" s="16">
        <v>993.97</v>
      </c>
      <c r="E326" s="17">
        <f>C326*D326</f>
        <v>10933.67</v>
      </c>
      <c r="F326" s="18">
        <v>0.03</v>
      </c>
      <c r="G326" s="17">
        <f>E326*F326</f>
        <v>328.01009999999997</v>
      </c>
      <c r="H326" s="14">
        <v>4</v>
      </c>
      <c r="I326" s="15">
        <v>600</v>
      </c>
      <c r="J326" s="17">
        <f>E326+I326-G326</f>
        <v>11205.659900000001</v>
      </c>
      <c r="K326" s="23" t="str">
        <f>A326&amp;"|"&amp;B326</f>
        <v>P0027|Jan</v>
      </c>
    </row>
    <row r="327" spans="1:11" ht="15" customHeight="1" x14ac:dyDescent="0.25">
      <c r="A327" s="14" t="s">
        <v>113</v>
      </c>
      <c r="B327" s="14" t="s">
        <v>36</v>
      </c>
      <c r="C327" s="14">
        <v>9</v>
      </c>
      <c r="D327" s="16">
        <v>897.21</v>
      </c>
      <c r="E327" s="17">
        <f>C327*D327</f>
        <v>8074.89</v>
      </c>
      <c r="F327" s="18">
        <v>0.03</v>
      </c>
      <c r="G327" s="17">
        <f>E327*F327</f>
        <v>242.2467</v>
      </c>
      <c r="H327" s="14">
        <v>4</v>
      </c>
      <c r="I327" s="15">
        <v>600</v>
      </c>
      <c r="J327" s="17">
        <f>E327+I327-G327</f>
        <v>8432.6432999999997</v>
      </c>
      <c r="K327" s="23" t="str">
        <f>A327&amp;"|"&amp;B327</f>
        <v>P0027|Feb</v>
      </c>
    </row>
    <row r="328" spans="1:11" ht="15" customHeight="1" x14ac:dyDescent="0.25">
      <c r="A328" s="14" t="s">
        <v>113</v>
      </c>
      <c r="B328" s="14" t="s">
        <v>37</v>
      </c>
      <c r="C328" s="14">
        <v>8</v>
      </c>
      <c r="D328" s="16">
        <v>814.51</v>
      </c>
      <c r="E328" s="17">
        <f>C328*D328</f>
        <v>6516.08</v>
      </c>
      <c r="F328" s="18">
        <v>0.03</v>
      </c>
      <c r="G328" s="17">
        <f>E328*F328</f>
        <v>195.48239999999998</v>
      </c>
      <c r="H328" s="14">
        <v>3</v>
      </c>
      <c r="I328" s="15">
        <v>450</v>
      </c>
      <c r="J328" s="17">
        <f>E328+I328-G328</f>
        <v>6770.5976000000001</v>
      </c>
      <c r="K328" s="23" t="str">
        <f>A328&amp;"|"&amp;B328</f>
        <v>P0027|Mar</v>
      </c>
    </row>
    <row r="329" spans="1:11" ht="15" customHeight="1" x14ac:dyDescent="0.25">
      <c r="A329" s="14" t="s">
        <v>115</v>
      </c>
      <c r="B329" s="14" t="s">
        <v>24</v>
      </c>
      <c r="C329" s="14">
        <v>5</v>
      </c>
      <c r="D329" s="16">
        <v>210.38</v>
      </c>
      <c r="E329" s="17">
        <f>C329*D329</f>
        <v>1051.9000000000001</v>
      </c>
      <c r="F329" s="18">
        <v>0.03</v>
      </c>
      <c r="G329" s="17">
        <f>E329*F329</f>
        <v>31.557000000000002</v>
      </c>
      <c r="H329" s="14">
        <v>2</v>
      </c>
      <c r="I329" s="15">
        <v>370</v>
      </c>
      <c r="J329" s="17">
        <f>E329+I329-G329</f>
        <v>1390.3430000000001</v>
      </c>
      <c r="K329" s="23" t="str">
        <f>A329&amp;"|"&amp;B329</f>
        <v>P0028|Apr</v>
      </c>
    </row>
    <row r="330" spans="1:11" ht="15" customHeight="1" x14ac:dyDescent="0.25">
      <c r="A330" s="14" t="s">
        <v>115</v>
      </c>
      <c r="B330" s="14" t="s">
        <v>26</v>
      </c>
      <c r="C330" s="14">
        <v>6</v>
      </c>
      <c r="D330" s="16">
        <v>212.89</v>
      </c>
      <c r="E330" s="17">
        <f>C330*D330</f>
        <v>1277.3399999999999</v>
      </c>
      <c r="F330" s="18">
        <v>0.03</v>
      </c>
      <c r="G330" s="17">
        <f>E330*F330</f>
        <v>38.320199999999993</v>
      </c>
      <c r="H330" s="14">
        <v>2</v>
      </c>
      <c r="I330" s="15">
        <v>370</v>
      </c>
      <c r="J330" s="17">
        <f>E330+I330-G330</f>
        <v>1609.0198</v>
      </c>
      <c r="K330" s="23" t="str">
        <f>A330&amp;"|"&amp;B330</f>
        <v>P0028|May</v>
      </c>
    </row>
    <row r="331" spans="1:11" ht="15" customHeight="1" x14ac:dyDescent="0.25">
      <c r="A331" s="14" t="s">
        <v>115</v>
      </c>
      <c r="B331" s="14" t="s">
        <v>28</v>
      </c>
      <c r="C331" s="14">
        <v>6</v>
      </c>
      <c r="D331" s="16">
        <v>232.24</v>
      </c>
      <c r="E331" s="17">
        <f>C331*D331</f>
        <v>1393.44</v>
      </c>
      <c r="F331" s="18">
        <v>0.03</v>
      </c>
      <c r="G331" s="17">
        <f>E331*F331</f>
        <v>41.803199999999997</v>
      </c>
      <c r="H331" s="14">
        <v>2</v>
      </c>
      <c r="I331" s="15">
        <v>370</v>
      </c>
      <c r="J331" s="17">
        <f>E331+I331-G331</f>
        <v>1721.6368</v>
      </c>
      <c r="K331" s="23" t="str">
        <f>A331&amp;"|"&amp;B331</f>
        <v>P0028|Jun</v>
      </c>
    </row>
    <row r="332" spans="1:11" ht="15" customHeight="1" x14ac:dyDescent="0.25">
      <c r="A332" s="14" t="s">
        <v>115</v>
      </c>
      <c r="B332" s="14" t="s">
        <v>29</v>
      </c>
      <c r="C332" s="14">
        <v>8</v>
      </c>
      <c r="D332" s="16">
        <v>254.15</v>
      </c>
      <c r="E332" s="17">
        <f>C332*D332</f>
        <v>2033.2</v>
      </c>
      <c r="F332" s="18">
        <v>0.03</v>
      </c>
      <c r="G332" s="17">
        <f>E332*F332</f>
        <v>60.996000000000002</v>
      </c>
      <c r="H332" s="14">
        <v>2</v>
      </c>
      <c r="I332" s="15">
        <v>370</v>
      </c>
      <c r="J332" s="17">
        <f>E332+I332-G332</f>
        <v>2342.2039999999997</v>
      </c>
      <c r="K332" s="23" t="str">
        <f>A332&amp;"|"&amp;B332</f>
        <v>P0028|Jul</v>
      </c>
    </row>
    <row r="333" spans="1:11" ht="15" customHeight="1" x14ac:dyDescent="0.25">
      <c r="A333" s="14" t="s">
        <v>115</v>
      </c>
      <c r="B333" s="14" t="s">
        <v>30</v>
      </c>
      <c r="C333" s="14">
        <v>8</v>
      </c>
      <c r="D333" s="16">
        <v>241.62</v>
      </c>
      <c r="E333" s="17">
        <f>C333*D333</f>
        <v>1932.96</v>
      </c>
      <c r="F333" s="18">
        <v>0.03</v>
      </c>
      <c r="G333" s="17">
        <f>E333*F333</f>
        <v>57.988799999999998</v>
      </c>
      <c r="H333" s="14">
        <v>2</v>
      </c>
      <c r="I333" s="15">
        <v>370</v>
      </c>
      <c r="J333" s="17">
        <f>E333+I333-G333</f>
        <v>2244.9712</v>
      </c>
      <c r="K333" s="23" t="str">
        <f>A333&amp;"|"&amp;B333</f>
        <v>P0028|Aug</v>
      </c>
    </row>
    <row r="334" spans="1:11" ht="15" customHeight="1" x14ac:dyDescent="0.25">
      <c r="A334" s="14" t="s">
        <v>115</v>
      </c>
      <c r="B334" s="14" t="s">
        <v>31</v>
      </c>
      <c r="C334" s="14">
        <v>6</v>
      </c>
      <c r="D334" s="16">
        <v>243.72</v>
      </c>
      <c r="E334" s="17">
        <f>C334*D334</f>
        <v>1462.32</v>
      </c>
      <c r="F334" s="18">
        <v>0.03</v>
      </c>
      <c r="G334" s="17">
        <f>E334*F334</f>
        <v>43.869599999999998</v>
      </c>
      <c r="H334" s="14">
        <v>2</v>
      </c>
      <c r="I334" s="15">
        <v>370</v>
      </c>
      <c r="J334" s="17">
        <f>E334+I334-G334</f>
        <v>1788.4503999999999</v>
      </c>
      <c r="K334" s="23" t="str">
        <f>A334&amp;"|"&amp;B334</f>
        <v>P0028|Sep</v>
      </c>
    </row>
    <row r="335" spans="1:11" ht="15" customHeight="1" x14ac:dyDescent="0.25">
      <c r="A335" s="14" t="s">
        <v>115</v>
      </c>
      <c r="B335" s="14" t="s">
        <v>32</v>
      </c>
      <c r="C335" s="14">
        <v>5</v>
      </c>
      <c r="D335" s="16">
        <v>209.54</v>
      </c>
      <c r="E335" s="17">
        <f>C335*D335</f>
        <v>1047.7</v>
      </c>
      <c r="F335" s="18">
        <v>0.03</v>
      </c>
      <c r="G335" s="17">
        <f>E335*F335</f>
        <v>31.431000000000001</v>
      </c>
      <c r="H335" s="14">
        <v>2</v>
      </c>
      <c r="I335" s="15">
        <v>370</v>
      </c>
      <c r="J335" s="17">
        <f>E335+I335-G335</f>
        <v>1386.269</v>
      </c>
      <c r="K335" s="23" t="str">
        <f>A335&amp;"|"&amp;B335</f>
        <v>P0028|Oct</v>
      </c>
    </row>
    <row r="336" spans="1:11" ht="15" customHeight="1" x14ac:dyDescent="0.25">
      <c r="A336" s="14" t="s">
        <v>115</v>
      </c>
      <c r="B336" s="14" t="s">
        <v>33</v>
      </c>
      <c r="C336" s="14">
        <v>5</v>
      </c>
      <c r="D336" s="16">
        <v>234.19</v>
      </c>
      <c r="E336" s="17">
        <f>C336*D336</f>
        <v>1170.95</v>
      </c>
      <c r="F336" s="18">
        <v>0.03</v>
      </c>
      <c r="G336" s="17">
        <f>E336*F336</f>
        <v>35.128500000000003</v>
      </c>
      <c r="H336" s="14">
        <v>2</v>
      </c>
      <c r="I336" s="15">
        <v>370</v>
      </c>
      <c r="J336" s="17">
        <f>E336+I336-G336</f>
        <v>1505.8215</v>
      </c>
      <c r="K336" s="23" t="str">
        <f>A336&amp;"|"&amp;B336</f>
        <v>P0028|Nov</v>
      </c>
    </row>
    <row r="337" spans="1:11" ht="15" customHeight="1" x14ac:dyDescent="0.25">
      <c r="A337" s="14" t="s">
        <v>115</v>
      </c>
      <c r="B337" s="14" t="s">
        <v>34</v>
      </c>
      <c r="C337" s="14">
        <v>12</v>
      </c>
      <c r="D337" s="16">
        <v>410.24</v>
      </c>
      <c r="E337" s="17">
        <f>C337*D337</f>
        <v>4922.88</v>
      </c>
      <c r="F337" s="18">
        <v>0.03</v>
      </c>
      <c r="G337" s="17">
        <f>E337*F337</f>
        <v>147.68639999999999</v>
      </c>
      <c r="H337" s="14">
        <v>5</v>
      </c>
      <c r="I337" s="15">
        <v>925</v>
      </c>
      <c r="J337" s="17">
        <f>E337+I337-G337</f>
        <v>5700.1936000000005</v>
      </c>
      <c r="K337" s="23" t="str">
        <f>A337&amp;"|"&amp;B337</f>
        <v>P0028|Dec</v>
      </c>
    </row>
    <row r="338" spans="1:11" ht="15" customHeight="1" x14ac:dyDescent="0.25">
      <c r="A338" s="14" t="s">
        <v>115</v>
      </c>
      <c r="B338" s="14" t="s">
        <v>35</v>
      </c>
      <c r="C338" s="14">
        <v>12</v>
      </c>
      <c r="D338" s="16">
        <v>373.51</v>
      </c>
      <c r="E338" s="17">
        <f>C338*D338</f>
        <v>4482.12</v>
      </c>
      <c r="F338" s="18">
        <v>0.03</v>
      </c>
      <c r="G338" s="17">
        <f>E338*F338</f>
        <v>134.46359999999999</v>
      </c>
      <c r="H338" s="14">
        <v>5</v>
      </c>
      <c r="I338" s="15">
        <v>925</v>
      </c>
      <c r="J338" s="17">
        <f>E338+I338-G338</f>
        <v>5272.6563999999998</v>
      </c>
      <c r="K338" s="23" t="str">
        <f>A338&amp;"|"&amp;B338</f>
        <v>P0028|Jan</v>
      </c>
    </row>
    <row r="339" spans="1:11" ht="15" customHeight="1" x14ac:dyDescent="0.25">
      <c r="A339" s="14" t="s">
        <v>115</v>
      </c>
      <c r="B339" s="14" t="s">
        <v>36</v>
      </c>
      <c r="C339" s="14">
        <v>9</v>
      </c>
      <c r="D339" s="16">
        <v>357.39</v>
      </c>
      <c r="E339" s="17">
        <f>C339*D339</f>
        <v>3216.5099999999998</v>
      </c>
      <c r="F339" s="18">
        <v>0.03</v>
      </c>
      <c r="G339" s="17">
        <f>E339*F339</f>
        <v>96.495299999999986</v>
      </c>
      <c r="H339" s="14">
        <v>3</v>
      </c>
      <c r="I339" s="15">
        <v>555</v>
      </c>
      <c r="J339" s="17">
        <f>E339+I339-G339</f>
        <v>3675.0146999999997</v>
      </c>
      <c r="K339" s="23" t="str">
        <f>A339&amp;"|"&amp;B339</f>
        <v>P0028|Feb</v>
      </c>
    </row>
    <row r="340" spans="1:11" ht="15" customHeight="1" x14ac:dyDescent="0.25">
      <c r="A340" s="14" t="s">
        <v>115</v>
      </c>
      <c r="B340" s="14" t="s">
        <v>37</v>
      </c>
      <c r="C340" s="14">
        <v>9</v>
      </c>
      <c r="D340" s="16">
        <v>319.52</v>
      </c>
      <c r="E340" s="17">
        <f>C340*D340</f>
        <v>2875.68</v>
      </c>
      <c r="F340" s="18">
        <v>0.03</v>
      </c>
      <c r="G340" s="17">
        <f>E340*F340</f>
        <v>86.270399999999995</v>
      </c>
      <c r="H340" s="14">
        <v>3</v>
      </c>
      <c r="I340" s="15">
        <v>555</v>
      </c>
      <c r="J340" s="17">
        <f>E340+I340-G340</f>
        <v>3344.4096</v>
      </c>
      <c r="K340" s="23" t="str">
        <f>A340&amp;"|"&amp;B340</f>
        <v>P0028|Mar</v>
      </c>
    </row>
    <row r="341" spans="1:11" ht="15" customHeight="1" x14ac:dyDescent="0.25">
      <c r="A341" s="14" t="s">
        <v>117</v>
      </c>
      <c r="B341" s="14" t="s">
        <v>24</v>
      </c>
      <c r="C341" s="14">
        <v>5</v>
      </c>
      <c r="D341" s="16">
        <v>177.17</v>
      </c>
      <c r="E341" s="17">
        <f>C341*D341</f>
        <v>885.84999999999991</v>
      </c>
      <c r="F341" s="18">
        <v>0.03</v>
      </c>
      <c r="G341" s="17">
        <f>E341*F341</f>
        <v>26.575499999999995</v>
      </c>
      <c r="H341" s="14">
        <v>2</v>
      </c>
      <c r="I341" s="15">
        <v>370</v>
      </c>
      <c r="J341" s="17">
        <f>E341+I341-G341</f>
        <v>1229.2745</v>
      </c>
      <c r="K341" s="23" t="str">
        <f>A341&amp;"|"&amp;B341</f>
        <v>P0029|Apr</v>
      </c>
    </row>
    <row r="342" spans="1:11" ht="15" customHeight="1" x14ac:dyDescent="0.25">
      <c r="A342" s="14" t="s">
        <v>117</v>
      </c>
      <c r="B342" s="14" t="s">
        <v>26</v>
      </c>
      <c r="C342" s="14">
        <v>6</v>
      </c>
      <c r="D342" s="16">
        <v>210.07</v>
      </c>
      <c r="E342" s="17">
        <f>C342*D342</f>
        <v>1260.42</v>
      </c>
      <c r="F342" s="18">
        <v>0.03</v>
      </c>
      <c r="G342" s="17">
        <f>E342*F342</f>
        <v>37.812600000000003</v>
      </c>
      <c r="H342" s="14">
        <v>2</v>
      </c>
      <c r="I342" s="15">
        <v>370</v>
      </c>
      <c r="J342" s="17">
        <f>E342+I342-G342</f>
        <v>1592.6074000000001</v>
      </c>
      <c r="K342" s="23" t="str">
        <f>A342&amp;"|"&amp;B342</f>
        <v>P0029|May</v>
      </c>
    </row>
    <row r="343" spans="1:11" ht="15" customHeight="1" x14ac:dyDescent="0.25">
      <c r="A343" s="14" t="s">
        <v>117</v>
      </c>
      <c r="B343" s="14" t="s">
        <v>28</v>
      </c>
      <c r="C343" s="14">
        <v>7</v>
      </c>
      <c r="D343" s="16">
        <v>202.54</v>
      </c>
      <c r="E343" s="17">
        <f>C343*D343</f>
        <v>1417.78</v>
      </c>
      <c r="F343" s="18">
        <v>0.03</v>
      </c>
      <c r="G343" s="17">
        <f>E343*F343</f>
        <v>42.5334</v>
      </c>
      <c r="H343" s="14">
        <v>2</v>
      </c>
      <c r="I343" s="15">
        <v>370</v>
      </c>
      <c r="J343" s="17">
        <f>E343+I343-G343</f>
        <v>1745.2465999999999</v>
      </c>
      <c r="K343" s="23" t="str">
        <f>A343&amp;"|"&amp;B343</f>
        <v>P0029|Jun</v>
      </c>
    </row>
    <row r="344" spans="1:11" ht="15" customHeight="1" x14ac:dyDescent="0.25">
      <c r="A344" s="14" t="s">
        <v>117</v>
      </c>
      <c r="B344" s="14" t="s">
        <v>29</v>
      </c>
      <c r="C344" s="14">
        <v>10</v>
      </c>
      <c r="D344" s="16">
        <v>232.03</v>
      </c>
      <c r="E344" s="17">
        <f>C344*D344</f>
        <v>2320.3000000000002</v>
      </c>
      <c r="F344" s="18">
        <v>0.03</v>
      </c>
      <c r="G344" s="17">
        <f>E344*F344</f>
        <v>69.609000000000009</v>
      </c>
      <c r="H344" s="14">
        <v>3</v>
      </c>
      <c r="I344" s="15">
        <v>555</v>
      </c>
      <c r="J344" s="17">
        <f>E344+I344-G344</f>
        <v>2805.6910000000003</v>
      </c>
      <c r="K344" s="23" t="str">
        <f>A344&amp;"|"&amp;B344</f>
        <v>P0029|Jul</v>
      </c>
    </row>
    <row r="345" spans="1:11" ht="15" customHeight="1" x14ac:dyDescent="0.25">
      <c r="A345" s="14" t="s">
        <v>117</v>
      </c>
      <c r="B345" s="14" t="s">
        <v>30</v>
      </c>
      <c r="C345" s="14">
        <v>10</v>
      </c>
      <c r="D345" s="16">
        <v>245.41</v>
      </c>
      <c r="E345" s="17">
        <f>C345*D345</f>
        <v>2454.1</v>
      </c>
      <c r="F345" s="18">
        <v>0.03</v>
      </c>
      <c r="G345" s="17">
        <f>E345*F345</f>
        <v>73.62299999999999</v>
      </c>
      <c r="H345" s="14">
        <v>3</v>
      </c>
      <c r="I345" s="15">
        <v>555</v>
      </c>
      <c r="J345" s="17">
        <f>E345+I345-G345</f>
        <v>2935.4769999999999</v>
      </c>
      <c r="K345" s="23" t="str">
        <f>A345&amp;"|"&amp;B345</f>
        <v>P0029|Aug</v>
      </c>
    </row>
    <row r="346" spans="1:11" ht="15" customHeight="1" x14ac:dyDescent="0.25">
      <c r="A346" s="14" t="s">
        <v>117</v>
      </c>
      <c r="B346" s="14" t="s">
        <v>31</v>
      </c>
      <c r="C346" s="14">
        <v>7</v>
      </c>
      <c r="D346" s="16">
        <v>202.65</v>
      </c>
      <c r="E346" s="17">
        <f>C346*D346</f>
        <v>1418.55</v>
      </c>
      <c r="F346" s="18">
        <v>0.03</v>
      </c>
      <c r="G346" s="17">
        <f>E346*F346</f>
        <v>42.5565</v>
      </c>
      <c r="H346" s="14">
        <v>2</v>
      </c>
      <c r="I346" s="15">
        <v>370</v>
      </c>
      <c r="J346" s="17">
        <f>E346+I346-G346</f>
        <v>1745.9935</v>
      </c>
      <c r="K346" s="23" t="str">
        <f>A346&amp;"|"&amp;B346</f>
        <v>P0029|Sep</v>
      </c>
    </row>
    <row r="347" spans="1:11" ht="15" customHeight="1" x14ac:dyDescent="0.25">
      <c r="A347" s="14" t="s">
        <v>117</v>
      </c>
      <c r="B347" s="14" t="s">
        <v>32</v>
      </c>
      <c r="C347" s="14">
        <v>6</v>
      </c>
      <c r="D347" s="16">
        <v>188.91</v>
      </c>
      <c r="E347" s="17">
        <f>C347*D347</f>
        <v>1133.46</v>
      </c>
      <c r="F347" s="18">
        <v>0.03</v>
      </c>
      <c r="G347" s="17">
        <f>E347*F347</f>
        <v>34.003799999999998</v>
      </c>
      <c r="H347" s="14">
        <v>2</v>
      </c>
      <c r="I347" s="15">
        <v>370</v>
      </c>
      <c r="J347" s="17">
        <f>E347+I347-G347</f>
        <v>1469.4562000000001</v>
      </c>
      <c r="K347" s="23" t="str">
        <f>A347&amp;"|"&amp;B347</f>
        <v>P0029|Oct</v>
      </c>
    </row>
    <row r="348" spans="1:11" ht="15" customHeight="1" x14ac:dyDescent="0.25">
      <c r="A348" s="14" t="s">
        <v>117</v>
      </c>
      <c r="B348" s="14" t="s">
        <v>33</v>
      </c>
      <c r="C348" s="14">
        <v>6</v>
      </c>
      <c r="D348" s="16">
        <v>202.27</v>
      </c>
      <c r="E348" s="17">
        <f>C348*D348</f>
        <v>1213.6200000000001</v>
      </c>
      <c r="F348" s="18">
        <v>0.03</v>
      </c>
      <c r="G348" s="17">
        <f>E348*F348</f>
        <v>36.4086</v>
      </c>
      <c r="H348" s="14">
        <v>2</v>
      </c>
      <c r="I348" s="15">
        <v>370</v>
      </c>
      <c r="J348" s="17">
        <f>E348+I348-G348</f>
        <v>1547.2114000000001</v>
      </c>
      <c r="K348" s="23" t="str">
        <f>A348&amp;"|"&amp;B348</f>
        <v>P0029|Nov</v>
      </c>
    </row>
    <row r="349" spans="1:11" ht="15" customHeight="1" x14ac:dyDescent="0.25">
      <c r="A349" s="14" t="s">
        <v>117</v>
      </c>
      <c r="B349" s="14" t="s">
        <v>34</v>
      </c>
      <c r="C349" s="14">
        <v>14</v>
      </c>
      <c r="D349" s="16">
        <v>351.19</v>
      </c>
      <c r="E349" s="17">
        <f>C349*D349</f>
        <v>4916.66</v>
      </c>
      <c r="F349" s="18">
        <v>0.03</v>
      </c>
      <c r="G349" s="17">
        <f>E349*F349</f>
        <v>147.49979999999999</v>
      </c>
      <c r="H349" s="14">
        <v>6</v>
      </c>
      <c r="I349" s="15">
        <v>1110</v>
      </c>
      <c r="J349" s="17">
        <f>E349+I349-G349</f>
        <v>5879.1602000000003</v>
      </c>
      <c r="K349" s="23" t="str">
        <f>A349&amp;"|"&amp;B349</f>
        <v>P0029|Dec</v>
      </c>
    </row>
    <row r="350" spans="1:11" ht="15" customHeight="1" x14ac:dyDescent="0.25">
      <c r="A350" s="14" t="s">
        <v>117</v>
      </c>
      <c r="B350" s="14" t="s">
        <v>35</v>
      </c>
      <c r="C350" s="14">
        <v>12</v>
      </c>
      <c r="D350" s="16">
        <v>348.57</v>
      </c>
      <c r="E350" s="17">
        <f>C350*D350</f>
        <v>4182.84</v>
      </c>
      <c r="F350" s="18">
        <v>0.03</v>
      </c>
      <c r="G350" s="17">
        <f>E350*F350</f>
        <v>125.48520000000001</v>
      </c>
      <c r="H350" s="14">
        <v>5</v>
      </c>
      <c r="I350" s="15">
        <v>925</v>
      </c>
      <c r="J350" s="17">
        <f>E350+I350-G350</f>
        <v>4982.3548000000001</v>
      </c>
      <c r="K350" s="23" t="str">
        <f>A350&amp;"|"&amp;B350</f>
        <v>P0029|Jan</v>
      </c>
    </row>
    <row r="351" spans="1:11" ht="15" customHeight="1" x14ac:dyDescent="0.25">
      <c r="A351" s="14" t="s">
        <v>117</v>
      </c>
      <c r="B351" s="14" t="s">
        <v>36</v>
      </c>
      <c r="C351" s="14">
        <v>11</v>
      </c>
      <c r="D351" s="16">
        <v>315.12</v>
      </c>
      <c r="E351" s="17">
        <f>C351*D351</f>
        <v>3466.32</v>
      </c>
      <c r="F351" s="18">
        <v>0.03</v>
      </c>
      <c r="G351" s="17">
        <f>E351*F351</f>
        <v>103.9896</v>
      </c>
      <c r="H351" s="14">
        <v>4</v>
      </c>
      <c r="I351" s="15">
        <v>740</v>
      </c>
      <c r="J351" s="17">
        <f>E351+I351-G351</f>
        <v>4102.3303999999998</v>
      </c>
      <c r="K351" s="23" t="str">
        <f>A351&amp;"|"&amp;B351</f>
        <v>P0029|Feb</v>
      </c>
    </row>
    <row r="352" spans="1:11" ht="15" customHeight="1" x14ac:dyDescent="0.25">
      <c r="A352" s="14" t="s">
        <v>117</v>
      </c>
      <c r="B352" s="14" t="s">
        <v>37</v>
      </c>
      <c r="C352" s="14">
        <v>10</v>
      </c>
      <c r="D352" s="16">
        <v>272.85000000000002</v>
      </c>
      <c r="E352" s="17">
        <f>C352*D352</f>
        <v>2728.5</v>
      </c>
      <c r="F352" s="18">
        <v>0.03</v>
      </c>
      <c r="G352" s="17">
        <f>E352*F352</f>
        <v>81.855000000000004</v>
      </c>
      <c r="H352" s="14">
        <v>4</v>
      </c>
      <c r="I352" s="15">
        <v>740</v>
      </c>
      <c r="J352" s="17">
        <f>E352+I352-G352</f>
        <v>3386.645</v>
      </c>
      <c r="K352" s="23" t="str">
        <f>A352&amp;"|"&amp;B352</f>
        <v>P0029|Mar</v>
      </c>
    </row>
    <row r="353" spans="1:11" ht="15" customHeight="1" x14ac:dyDescent="0.25">
      <c r="A353" s="14" t="s">
        <v>119</v>
      </c>
      <c r="B353" s="14" t="s">
        <v>24</v>
      </c>
      <c r="C353" s="14">
        <v>6</v>
      </c>
      <c r="D353" s="16">
        <v>144.13</v>
      </c>
      <c r="E353" s="17">
        <f>C353*D353</f>
        <v>864.78</v>
      </c>
      <c r="F353" s="18">
        <v>0.03</v>
      </c>
      <c r="G353" s="17">
        <f>E353*F353</f>
        <v>25.943399999999997</v>
      </c>
      <c r="H353" s="14">
        <v>2</v>
      </c>
      <c r="I353" s="15">
        <v>300</v>
      </c>
      <c r="J353" s="17">
        <f>E353+I353-G353</f>
        <v>1138.8366000000001</v>
      </c>
      <c r="K353" s="23" t="str">
        <f>A353&amp;"|"&amp;B353</f>
        <v>P0030|Apr</v>
      </c>
    </row>
    <row r="354" spans="1:11" ht="15" customHeight="1" x14ac:dyDescent="0.25">
      <c r="A354" s="14" t="s">
        <v>119</v>
      </c>
      <c r="B354" s="14" t="s">
        <v>26</v>
      </c>
      <c r="C354" s="14">
        <v>7</v>
      </c>
      <c r="D354" s="16">
        <v>172.1</v>
      </c>
      <c r="E354" s="17">
        <f>C354*D354</f>
        <v>1204.7</v>
      </c>
      <c r="F354" s="18">
        <v>0.03</v>
      </c>
      <c r="G354" s="17">
        <f>E354*F354</f>
        <v>36.140999999999998</v>
      </c>
      <c r="H354" s="14">
        <v>2</v>
      </c>
      <c r="I354" s="15">
        <v>300</v>
      </c>
      <c r="J354" s="17">
        <f>E354+I354-G354</f>
        <v>1468.559</v>
      </c>
      <c r="K354" s="23" t="str">
        <f>A354&amp;"|"&amp;B354</f>
        <v>P0030|May</v>
      </c>
    </row>
    <row r="355" spans="1:11" ht="15" customHeight="1" x14ac:dyDescent="0.25">
      <c r="A355" s="14" t="s">
        <v>119</v>
      </c>
      <c r="B355" s="14" t="s">
        <v>28</v>
      </c>
      <c r="C355" s="14">
        <v>8</v>
      </c>
      <c r="D355" s="16">
        <v>168.83</v>
      </c>
      <c r="E355" s="17">
        <f>C355*D355</f>
        <v>1350.64</v>
      </c>
      <c r="F355" s="18">
        <v>0.03</v>
      </c>
      <c r="G355" s="17">
        <f>E355*F355</f>
        <v>40.519200000000005</v>
      </c>
      <c r="H355" s="14">
        <v>2</v>
      </c>
      <c r="I355" s="15">
        <v>300</v>
      </c>
      <c r="J355" s="17">
        <f>E355+I355-G355</f>
        <v>1610.1208000000001</v>
      </c>
      <c r="K355" s="23" t="str">
        <f>A355&amp;"|"&amp;B355</f>
        <v>P0030|Jun</v>
      </c>
    </row>
    <row r="356" spans="1:11" ht="15" customHeight="1" x14ac:dyDescent="0.25">
      <c r="A356" s="14" t="s">
        <v>119</v>
      </c>
      <c r="B356" s="14" t="s">
        <v>29</v>
      </c>
      <c r="C356" s="14">
        <v>11</v>
      </c>
      <c r="D356" s="16">
        <v>201.83</v>
      </c>
      <c r="E356" s="17">
        <f>C356*D356</f>
        <v>2220.13</v>
      </c>
      <c r="F356" s="18">
        <v>0.03</v>
      </c>
      <c r="G356" s="17">
        <f>E356*F356</f>
        <v>66.603899999999996</v>
      </c>
      <c r="H356" s="14">
        <v>3</v>
      </c>
      <c r="I356" s="15">
        <v>450</v>
      </c>
      <c r="J356" s="17">
        <f>E356+I356-G356</f>
        <v>2603.5261</v>
      </c>
      <c r="K356" s="23" t="str">
        <f>A356&amp;"|"&amp;B356</f>
        <v>P0030|Jul</v>
      </c>
    </row>
    <row r="357" spans="1:11" ht="15" customHeight="1" x14ac:dyDescent="0.25">
      <c r="A357" s="14" t="s">
        <v>119</v>
      </c>
      <c r="B357" s="14" t="s">
        <v>30</v>
      </c>
      <c r="C357" s="14">
        <v>9</v>
      </c>
      <c r="D357" s="16">
        <v>190.31</v>
      </c>
      <c r="E357" s="17">
        <f>C357*D357</f>
        <v>1712.79</v>
      </c>
      <c r="F357" s="18">
        <v>0.03</v>
      </c>
      <c r="G357" s="17">
        <f>E357*F357</f>
        <v>51.383699999999997</v>
      </c>
      <c r="H357" s="14">
        <v>2</v>
      </c>
      <c r="I357" s="15">
        <v>300</v>
      </c>
      <c r="J357" s="17">
        <f>E357+I357-G357</f>
        <v>1961.4062999999999</v>
      </c>
      <c r="K357" s="23" t="str">
        <f>A357&amp;"|"&amp;B357</f>
        <v>P0030|Aug</v>
      </c>
    </row>
    <row r="358" spans="1:11" ht="15" customHeight="1" x14ac:dyDescent="0.25">
      <c r="A358" s="14" t="s">
        <v>119</v>
      </c>
      <c r="B358" s="14" t="s">
        <v>31</v>
      </c>
      <c r="C358" s="14">
        <v>7</v>
      </c>
      <c r="D358" s="16">
        <v>174.44</v>
      </c>
      <c r="E358" s="17">
        <f>C358*D358</f>
        <v>1221.08</v>
      </c>
      <c r="F358" s="18">
        <v>0.03</v>
      </c>
      <c r="G358" s="17">
        <f>E358*F358</f>
        <v>36.632399999999997</v>
      </c>
      <c r="H358" s="14">
        <v>2</v>
      </c>
      <c r="I358" s="15">
        <v>300</v>
      </c>
      <c r="J358" s="17">
        <f>E358+I358-G358</f>
        <v>1484.4476</v>
      </c>
      <c r="K358" s="23" t="str">
        <f>A358&amp;"|"&amp;B358</f>
        <v>P0030|Sep</v>
      </c>
    </row>
    <row r="359" spans="1:11" ht="15" customHeight="1" x14ac:dyDescent="0.25">
      <c r="A359" s="14" t="s">
        <v>119</v>
      </c>
      <c r="B359" s="14" t="s">
        <v>32</v>
      </c>
      <c r="C359" s="14">
        <v>6</v>
      </c>
      <c r="D359" s="16">
        <v>156.84</v>
      </c>
      <c r="E359" s="17">
        <f>C359*D359</f>
        <v>941.04</v>
      </c>
      <c r="F359" s="18">
        <v>0.03</v>
      </c>
      <c r="G359" s="17">
        <f>E359*F359</f>
        <v>28.231199999999998</v>
      </c>
      <c r="H359" s="14">
        <v>2</v>
      </c>
      <c r="I359" s="15">
        <v>300</v>
      </c>
      <c r="J359" s="17">
        <f>E359+I359-G359</f>
        <v>1212.8088</v>
      </c>
      <c r="K359" s="23" t="str">
        <f>A359&amp;"|"&amp;B359</f>
        <v>P0030|Oct</v>
      </c>
    </row>
    <row r="360" spans="1:11" ht="15" customHeight="1" x14ac:dyDescent="0.25">
      <c r="A360" s="14" t="s">
        <v>119</v>
      </c>
      <c r="B360" s="14" t="s">
        <v>33</v>
      </c>
      <c r="C360" s="14">
        <v>6</v>
      </c>
      <c r="D360" s="16">
        <v>173.06</v>
      </c>
      <c r="E360" s="17">
        <f>C360*D360</f>
        <v>1038.3600000000001</v>
      </c>
      <c r="F360" s="18">
        <v>0.03</v>
      </c>
      <c r="G360" s="17">
        <f>E360*F360</f>
        <v>31.150800000000004</v>
      </c>
      <c r="H360" s="14">
        <v>2</v>
      </c>
      <c r="I360" s="15">
        <v>300</v>
      </c>
      <c r="J360" s="17">
        <f>E360+I360-G360</f>
        <v>1307.2092000000002</v>
      </c>
      <c r="K360" s="23" t="str">
        <f>A360&amp;"|"&amp;B360</f>
        <v>P0030|Nov</v>
      </c>
    </row>
    <row r="361" spans="1:11" ht="15" customHeight="1" x14ac:dyDescent="0.25">
      <c r="A361" s="14" t="s">
        <v>119</v>
      </c>
      <c r="B361" s="14" t="s">
        <v>34</v>
      </c>
      <c r="C361" s="14">
        <v>15</v>
      </c>
      <c r="D361" s="16">
        <v>324.10000000000002</v>
      </c>
      <c r="E361" s="17">
        <f>C361*D361</f>
        <v>4861.5</v>
      </c>
      <c r="F361" s="18">
        <v>0.03</v>
      </c>
      <c r="G361" s="17">
        <f>E361*F361</f>
        <v>145.845</v>
      </c>
      <c r="H361" s="14">
        <v>6</v>
      </c>
      <c r="I361" s="15">
        <v>900</v>
      </c>
      <c r="J361" s="17">
        <f>E361+I361-G361</f>
        <v>5615.6549999999997</v>
      </c>
      <c r="K361" s="23" t="str">
        <f>A361&amp;"|"&amp;B361</f>
        <v>P0030|Dec</v>
      </c>
    </row>
    <row r="362" spans="1:11" ht="15" customHeight="1" x14ac:dyDescent="0.25">
      <c r="A362" s="14" t="s">
        <v>119</v>
      </c>
      <c r="B362" s="14" t="s">
        <v>35</v>
      </c>
      <c r="C362" s="14">
        <v>12</v>
      </c>
      <c r="D362" s="16">
        <v>315.76</v>
      </c>
      <c r="E362" s="17">
        <f>C362*D362</f>
        <v>3789.12</v>
      </c>
      <c r="F362" s="18">
        <v>0.03</v>
      </c>
      <c r="G362" s="17">
        <f>E362*F362</f>
        <v>113.67359999999999</v>
      </c>
      <c r="H362" s="14">
        <v>5</v>
      </c>
      <c r="I362" s="15">
        <v>750</v>
      </c>
      <c r="J362" s="17">
        <f>E362+I362-G362</f>
        <v>4425.4463999999998</v>
      </c>
      <c r="K362" s="23" t="str">
        <f>A362&amp;"|"&amp;B362</f>
        <v>P0030|Jan</v>
      </c>
    </row>
    <row r="363" spans="1:11" ht="15" customHeight="1" x14ac:dyDescent="0.25">
      <c r="A363" s="14" t="s">
        <v>119</v>
      </c>
      <c r="B363" s="14" t="s">
        <v>36</v>
      </c>
      <c r="C363" s="14">
        <v>12</v>
      </c>
      <c r="D363" s="16">
        <v>257.04000000000002</v>
      </c>
      <c r="E363" s="17">
        <f>C363*D363</f>
        <v>3084.4800000000005</v>
      </c>
      <c r="F363" s="18">
        <v>0.03</v>
      </c>
      <c r="G363" s="17">
        <f>E363*F363</f>
        <v>92.534400000000005</v>
      </c>
      <c r="H363" s="14">
        <v>5</v>
      </c>
      <c r="I363" s="15">
        <v>750</v>
      </c>
      <c r="J363" s="17">
        <f>E363+I363-G363</f>
        <v>3741.9456000000005</v>
      </c>
      <c r="K363" s="23" t="str">
        <f>A363&amp;"|"&amp;B363</f>
        <v>P0030|Feb</v>
      </c>
    </row>
    <row r="364" spans="1:11" ht="15" customHeight="1" x14ac:dyDescent="0.25">
      <c r="A364" s="14" t="s">
        <v>119</v>
      </c>
      <c r="B364" s="14" t="s">
        <v>37</v>
      </c>
      <c r="C364" s="14">
        <v>10</v>
      </c>
      <c r="D364" s="16">
        <v>231.62</v>
      </c>
      <c r="E364" s="17">
        <f>C364*D364</f>
        <v>2316.1999999999998</v>
      </c>
      <c r="F364" s="18">
        <v>0.03</v>
      </c>
      <c r="G364" s="17">
        <f>E364*F364</f>
        <v>69.48599999999999</v>
      </c>
      <c r="H364" s="14">
        <v>4</v>
      </c>
      <c r="I364" s="15">
        <v>600</v>
      </c>
      <c r="J364" s="17">
        <f>E364+I364-G364</f>
        <v>2846.7139999999999</v>
      </c>
      <c r="K364" s="23" t="str">
        <f>A364&amp;"|"&amp;B364</f>
        <v>P0030|Mar</v>
      </c>
    </row>
    <row r="365" spans="1:11" ht="15" customHeight="1" x14ac:dyDescent="0.25">
      <c r="A365" s="14" t="s">
        <v>121</v>
      </c>
      <c r="B365" s="14" t="s">
        <v>24</v>
      </c>
      <c r="C365" s="14">
        <v>5</v>
      </c>
      <c r="D365" s="16">
        <v>102.04</v>
      </c>
      <c r="E365" s="17">
        <f>C365*D365</f>
        <v>510.20000000000005</v>
      </c>
      <c r="F365" s="18">
        <v>0.03</v>
      </c>
      <c r="G365" s="17">
        <f>E365*F365</f>
        <v>15.306000000000001</v>
      </c>
      <c r="H365" s="14">
        <v>2</v>
      </c>
      <c r="I365" s="15">
        <v>240</v>
      </c>
      <c r="J365" s="17">
        <f>E365+I365-G365</f>
        <v>734.89400000000001</v>
      </c>
      <c r="K365" s="23" t="str">
        <f>A365&amp;"|"&amp;B365</f>
        <v>P0031|Apr</v>
      </c>
    </row>
    <row r="366" spans="1:11" ht="15" customHeight="1" x14ac:dyDescent="0.25">
      <c r="A366" s="14" t="s">
        <v>121</v>
      </c>
      <c r="B366" s="14" t="s">
        <v>26</v>
      </c>
      <c r="C366" s="14">
        <v>6</v>
      </c>
      <c r="D366" s="16">
        <v>99.66</v>
      </c>
      <c r="E366" s="17">
        <f>C366*D366</f>
        <v>597.96</v>
      </c>
      <c r="F366" s="18">
        <v>0.03</v>
      </c>
      <c r="G366" s="17">
        <f>E366*F366</f>
        <v>17.938800000000001</v>
      </c>
      <c r="H366" s="14">
        <v>2</v>
      </c>
      <c r="I366" s="15">
        <v>240</v>
      </c>
      <c r="J366" s="17">
        <f>E366+I366-G366</f>
        <v>820.02120000000002</v>
      </c>
      <c r="K366" s="23" t="str">
        <f>A366&amp;"|"&amp;B366</f>
        <v>P0031|May</v>
      </c>
    </row>
    <row r="367" spans="1:11" ht="15" customHeight="1" x14ac:dyDescent="0.25">
      <c r="A367" s="14" t="s">
        <v>121</v>
      </c>
      <c r="B367" s="14" t="s">
        <v>28</v>
      </c>
      <c r="C367" s="14">
        <v>7</v>
      </c>
      <c r="D367" s="16">
        <v>106.28</v>
      </c>
      <c r="E367" s="17">
        <f>C367*D367</f>
        <v>743.96</v>
      </c>
      <c r="F367" s="18">
        <v>0.03</v>
      </c>
      <c r="G367" s="17">
        <f>E367*F367</f>
        <v>22.3188</v>
      </c>
      <c r="H367" s="14">
        <v>2</v>
      </c>
      <c r="I367" s="15">
        <v>240</v>
      </c>
      <c r="J367" s="17">
        <f>E367+I367-G367</f>
        <v>961.64120000000003</v>
      </c>
      <c r="K367" s="23" t="str">
        <f>A367&amp;"|"&amp;B367</f>
        <v>P0031|Jun</v>
      </c>
    </row>
    <row r="368" spans="1:11" ht="15" customHeight="1" x14ac:dyDescent="0.25">
      <c r="A368" s="14" t="s">
        <v>121</v>
      </c>
      <c r="B368" s="14" t="s">
        <v>29</v>
      </c>
      <c r="C368" s="14">
        <v>9</v>
      </c>
      <c r="D368" s="16">
        <v>116.38</v>
      </c>
      <c r="E368" s="17">
        <f>C368*D368</f>
        <v>1047.42</v>
      </c>
      <c r="F368" s="18">
        <v>0.03</v>
      </c>
      <c r="G368" s="17">
        <f>E368*F368</f>
        <v>31.422600000000003</v>
      </c>
      <c r="H368" s="14">
        <v>2</v>
      </c>
      <c r="I368" s="15">
        <v>240</v>
      </c>
      <c r="J368" s="17">
        <f>E368+I368-G368</f>
        <v>1255.9974</v>
      </c>
      <c r="K368" s="23" t="str">
        <f>A368&amp;"|"&amp;B368</f>
        <v>P0031|Jul</v>
      </c>
    </row>
    <row r="369" spans="1:11" ht="15" customHeight="1" x14ac:dyDescent="0.25">
      <c r="A369" s="14" t="s">
        <v>121</v>
      </c>
      <c r="B369" s="14" t="s">
        <v>30</v>
      </c>
      <c r="C369" s="14">
        <v>8</v>
      </c>
      <c r="D369" s="16">
        <v>121.05</v>
      </c>
      <c r="E369" s="17">
        <f>C369*D369</f>
        <v>968.4</v>
      </c>
      <c r="F369" s="18">
        <v>0.03</v>
      </c>
      <c r="G369" s="17">
        <f>E369*F369</f>
        <v>29.052</v>
      </c>
      <c r="H369" s="14">
        <v>2</v>
      </c>
      <c r="I369" s="15">
        <v>240</v>
      </c>
      <c r="J369" s="17">
        <f>E369+I369-G369</f>
        <v>1179.3480000000002</v>
      </c>
      <c r="K369" s="23" t="str">
        <f>A369&amp;"|"&amp;B369</f>
        <v>P0031|Aug</v>
      </c>
    </row>
    <row r="370" spans="1:11" ht="15" customHeight="1" x14ac:dyDescent="0.25">
      <c r="A370" s="14" t="s">
        <v>121</v>
      </c>
      <c r="B370" s="14" t="s">
        <v>31</v>
      </c>
      <c r="C370" s="14">
        <v>6</v>
      </c>
      <c r="D370" s="16">
        <v>118.84</v>
      </c>
      <c r="E370" s="17">
        <f>C370*D370</f>
        <v>713.04</v>
      </c>
      <c r="F370" s="18">
        <v>0.03</v>
      </c>
      <c r="G370" s="17">
        <f>E370*F370</f>
        <v>21.391199999999998</v>
      </c>
      <c r="H370" s="14">
        <v>2</v>
      </c>
      <c r="I370" s="15">
        <v>240</v>
      </c>
      <c r="J370" s="17">
        <f>E370+I370-G370</f>
        <v>931.64879999999994</v>
      </c>
      <c r="K370" s="23" t="str">
        <f>A370&amp;"|"&amp;B370</f>
        <v>P0031|Sep</v>
      </c>
    </row>
    <row r="371" spans="1:11" ht="15" customHeight="1" x14ac:dyDescent="0.25">
      <c r="A371" s="14" t="s">
        <v>121</v>
      </c>
      <c r="B371" s="14" t="s">
        <v>32</v>
      </c>
      <c r="C371" s="14">
        <v>6</v>
      </c>
      <c r="D371" s="16">
        <v>104.11</v>
      </c>
      <c r="E371" s="17">
        <f>C371*D371</f>
        <v>624.66</v>
      </c>
      <c r="F371" s="18">
        <v>0.03</v>
      </c>
      <c r="G371" s="17">
        <f>E371*F371</f>
        <v>18.739799999999999</v>
      </c>
      <c r="H371" s="14">
        <v>2</v>
      </c>
      <c r="I371" s="15">
        <v>240</v>
      </c>
      <c r="J371" s="17">
        <f>E371+I371-G371</f>
        <v>845.92020000000002</v>
      </c>
      <c r="K371" s="23" t="str">
        <f>A371&amp;"|"&amp;B371</f>
        <v>P0031|Oct</v>
      </c>
    </row>
    <row r="372" spans="1:11" ht="15" customHeight="1" x14ac:dyDescent="0.25">
      <c r="A372" s="14" t="s">
        <v>121</v>
      </c>
      <c r="B372" s="14" t="s">
        <v>33</v>
      </c>
      <c r="C372" s="14">
        <v>6</v>
      </c>
      <c r="D372" s="16">
        <v>104.26</v>
      </c>
      <c r="E372" s="17">
        <f>C372*D372</f>
        <v>625.56000000000006</v>
      </c>
      <c r="F372" s="18">
        <v>0.03</v>
      </c>
      <c r="G372" s="17">
        <f>E372*F372</f>
        <v>18.7668</v>
      </c>
      <c r="H372" s="14">
        <v>2</v>
      </c>
      <c r="I372" s="15">
        <v>240</v>
      </c>
      <c r="J372" s="17">
        <f>E372+I372-G372</f>
        <v>846.79320000000007</v>
      </c>
      <c r="K372" s="23" t="str">
        <f>A372&amp;"|"&amp;B372</f>
        <v>P0031|Nov</v>
      </c>
    </row>
    <row r="373" spans="1:11" ht="15" customHeight="1" x14ac:dyDescent="0.25">
      <c r="A373" s="14" t="s">
        <v>121</v>
      </c>
      <c r="B373" s="14" t="s">
        <v>34</v>
      </c>
      <c r="C373" s="14">
        <v>12</v>
      </c>
      <c r="D373" s="16">
        <v>187.25</v>
      </c>
      <c r="E373" s="17">
        <f>C373*D373</f>
        <v>2247</v>
      </c>
      <c r="F373" s="18">
        <v>0.03</v>
      </c>
      <c r="G373" s="17">
        <f>E373*F373</f>
        <v>67.41</v>
      </c>
      <c r="H373" s="14">
        <v>5</v>
      </c>
      <c r="I373" s="15">
        <v>600</v>
      </c>
      <c r="J373" s="17">
        <f>E373+I373-G373</f>
        <v>2779.59</v>
      </c>
      <c r="K373" s="23" t="str">
        <f>A373&amp;"|"&amp;B373</f>
        <v>P0031|Dec</v>
      </c>
    </row>
    <row r="374" spans="1:11" ht="15" customHeight="1" x14ac:dyDescent="0.25">
      <c r="A374" s="14" t="s">
        <v>121</v>
      </c>
      <c r="B374" s="14" t="s">
        <v>35</v>
      </c>
      <c r="C374" s="14">
        <v>12</v>
      </c>
      <c r="D374" s="16">
        <v>181.96</v>
      </c>
      <c r="E374" s="17">
        <f>C374*D374</f>
        <v>2183.52</v>
      </c>
      <c r="F374" s="18">
        <v>0.03</v>
      </c>
      <c r="G374" s="17">
        <f>E374*F374</f>
        <v>65.505600000000001</v>
      </c>
      <c r="H374" s="14">
        <v>5</v>
      </c>
      <c r="I374" s="15">
        <v>600</v>
      </c>
      <c r="J374" s="17">
        <f>E374+I374-G374</f>
        <v>2718.0144</v>
      </c>
      <c r="K374" s="23" t="str">
        <f>A374&amp;"|"&amp;B374</f>
        <v>P0031|Jan</v>
      </c>
    </row>
    <row r="375" spans="1:11" ht="15" customHeight="1" x14ac:dyDescent="0.25">
      <c r="A375" s="14" t="s">
        <v>121</v>
      </c>
      <c r="B375" s="14" t="s">
        <v>36</v>
      </c>
      <c r="C375" s="14">
        <v>10</v>
      </c>
      <c r="D375" s="16">
        <v>156.36000000000001</v>
      </c>
      <c r="E375" s="17">
        <f>C375*D375</f>
        <v>1563.6000000000001</v>
      </c>
      <c r="F375" s="18">
        <v>0.03</v>
      </c>
      <c r="G375" s="17">
        <f>E375*F375</f>
        <v>46.908000000000001</v>
      </c>
      <c r="H375" s="14">
        <v>4</v>
      </c>
      <c r="I375" s="15">
        <v>480</v>
      </c>
      <c r="J375" s="17">
        <f>E375+I375-G375</f>
        <v>1996.6920000000002</v>
      </c>
      <c r="K375" s="23" t="str">
        <f>A375&amp;"|"&amp;B375</f>
        <v>P0031|Feb</v>
      </c>
    </row>
    <row r="376" spans="1:11" ht="15" customHeight="1" x14ac:dyDescent="0.25">
      <c r="A376" s="14" t="s">
        <v>121</v>
      </c>
      <c r="B376" s="14" t="s">
        <v>37</v>
      </c>
      <c r="C376" s="14">
        <v>10</v>
      </c>
      <c r="D376" s="16">
        <v>146.38</v>
      </c>
      <c r="E376" s="17">
        <f>C376*D376</f>
        <v>1463.8</v>
      </c>
      <c r="F376" s="18">
        <v>0.03</v>
      </c>
      <c r="G376" s="17">
        <f>E376*F376</f>
        <v>43.913999999999994</v>
      </c>
      <c r="H376" s="14">
        <v>4</v>
      </c>
      <c r="I376" s="15">
        <v>480</v>
      </c>
      <c r="J376" s="17">
        <f>E376+I376-G376</f>
        <v>1899.886</v>
      </c>
      <c r="K376" s="23" t="str">
        <f>A376&amp;"|"&amp;B376</f>
        <v>P0031|Mar</v>
      </c>
    </row>
    <row r="377" spans="1:11" ht="15" customHeight="1" x14ac:dyDescent="0.25">
      <c r="A377" s="14" t="s">
        <v>123</v>
      </c>
      <c r="B377" s="14" t="s">
        <v>24</v>
      </c>
      <c r="C377" s="14">
        <v>6</v>
      </c>
      <c r="D377" s="16">
        <v>142.26</v>
      </c>
      <c r="E377" s="17">
        <f>C377*D377</f>
        <v>853.56</v>
      </c>
      <c r="F377" s="18">
        <v>0.03</v>
      </c>
      <c r="G377" s="17">
        <f>E377*F377</f>
        <v>25.606799999999996</v>
      </c>
      <c r="H377" s="14">
        <v>2</v>
      </c>
      <c r="I377" s="15">
        <v>300</v>
      </c>
      <c r="J377" s="17">
        <f>E377+I377-G377</f>
        <v>1127.9531999999999</v>
      </c>
      <c r="K377" s="23" t="str">
        <f>A377&amp;"|"&amp;B377</f>
        <v>P0032|Apr</v>
      </c>
    </row>
    <row r="378" spans="1:11" ht="15" customHeight="1" x14ac:dyDescent="0.25">
      <c r="A378" s="14" t="s">
        <v>123</v>
      </c>
      <c r="B378" s="14" t="s">
        <v>26</v>
      </c>
      <c r="C378" s="14">
        <v>6</v>
      </c>
      <c r="D378" s="16">
        <v>159.4</v>
      </c>
      <c r="E378" s="17">
        <f>C378*D378</f>
        <v>956.40000000000009</v>
      </c>
      <c r="F378" s="18">
        <v>0.03</v>
      </c>
      <c r="G378" s="17">
        <f>E378*F378</f>
        <v>28.692</v>
      </c>
      <c r="H378" s="14">
        <v>2</v>
      </c>
      <c r="I378" s="15">
        <v>300</v>
      </c>
      <c r="J378" s="17">
        <f>E378+I378-G378</f>
        <v>1227.7080000000001</v>
      </c>
      <c r="K378" s="23" t="str">
        <f>A378&amp;"|"&amp;B378</f>
        <v>P0032|May</v>
      </c>
    </row>
    <row r="379" spans="1:11" ht="15" customHeight="1" x14ac:dyDescent="0.25">
      <c r="A379" s="14" t="s">
        <v>123</v>
      </c>
      <c r="B379" s="14" t="s">
        <v>28</v>
      </c>
      <c r="C379" s="14">
        <v>7</v>
      </c>
      <c r="D379" s="16">
        <v>162.84</v>
      </c>
      <c r="E379" s="17">
        <f>C379*D379</f>
        <v>1139.8800000000001</v>
      </c>
      <c r="F379" s="18">
        <v>0.03</v>
      </c>
      <c r="G379" s="17">
        <f>E379*F379</f>
        <v>34.196400000000004</v>
      </c>
      <c r="H379" s="14">
        <v>2</v>
      </c>
      <c r="I379" s="15">
        <v>300</v>
      </c>
      <c r="J379" s="17">
        <f>E379+I379-G379</f>
        <v>1405.6836000000001</v>
      </c>
      <c r="K379" s="23" t="str">
        <f>A379&amp;"|"&amp;B379</f>
        <v>P0032|Jun</v>
      </c>
    </row>
    <row r="380" spans="1:11" ht="15" customHeight="1" x14ac:dyDescent="0.25">
      <c r="A380" s="14" t="s">
        <v>123</v>
      </c>
      <c r="B380" s="14" t="s">
        <v>29</v>
      </c>
      <c r="C380" s="14">
        <v>10</v>
      </c>
      <c r="D380" s="16">
        <v>179.71</v>
      </c>
      <c r="E380" s="17">
        <f>C380*D380</f>
        <v>1797.1000000000001</v>
      </c>
      <c r="F380" s="18">
        <v>0.03</v>
      </c>
      <c r="G380" s="17">
        <f>E380*F380</f>
        <v>53.913000000000004</v>
      </c>
      <c r="H380" s="14">
        <v>3</v>
      </c>
      <c r="I380" s="15">
        <v>450</v>
      </c>
      <c r="J380" s="17">
        <f>E380+I380-G380</f>
        <v>2193.1870000000004</v>
      </c>
      <c r="K380" s="23" t="str">
        <f>A380&amp;"|"&amp;B380</f>
        <v>P0032|Jul</v>
      </c>
    </row>
    <row r="381" spans="1:11" ht="15" customHeight="1" x14ac:dyDescent="0.25">
      <c r="A381" s="14" t="s">
        <v>123</v>
      </c>
      <c r="B381" s="14" t="s">
        <v>30</v>
      </c>
      <c r="C381" s="14">
        <v>10</v>
      </c>
      <c r="D381" s="16">
        <v>187.92</v>
      </c>
      <c r="E381" s="17">
        <f>C381*D381</f>
        <v>1879.1999999999998</v>
      </c>
      <c r="F381" s="18">
        <v>0.03</v>
      </c>
      <c r="G381" s="17">
        <f>E381*F381</f>
        <v>56.375999999999991</v>
      </c>
      <c r="H381" s="14">
        <v>3</v>
      </c>
      <c r="I381" s="15">
        <v>450</v>
      </c>
      <c r="J381" s="17">
        <f>E381+I381-G381</f>
        <v>2272.8239999999996</v>
      </c>
      <c r="K381" s="23" t="str">
        <f>A381&amp;"|"&amp;B381</f>
        <v>P0032|Aug</v>
      </c>
    </row>
    <row r="382" spans="1:11" ht="15" customHeight="1" x14ac:dyDescent="0.25">
      <c r="A382" s="14" t="s">
        <v>123</v>
      </c>
      <c r="B382" s="14" t="s">
        <v>31</v>
      </c>
      <c r="C382" s="14">
        <v>6</v>
      </c>
      <c r="D382" s="16">
        <v>156.68</v>
      </c>
      <c r="E382" s="17">
        <f>C382*D382</f>
        <v>940.08</v>
      </c>
      <c r="F382" s="18">
        <v>0.03</v>
      </c>
      <c r="G382" s="17">
        <f>E382*F382</f>
        <v>28.202400000000001</v>
      </c>
      <c r="H382" s="14">
        <v>2</v>
      </c>
      <c r="I382" s="15">
        <v>300</v>
      </c>
      <c r="J382" s="17">
        <f>E382+I382-G382</f>
        <v>1211.8776</v>
      </c>
      <c r="K382" s="23" t="str">
        <f>A382&amp;"|"&amp;B382</f>
        <v>P0032|Sep</v>
      </c>
    </row>
    <row r="383" spans="1:11" ht="15" customHeight="1" x14ac:dyDescent="0.25">
      <c r="A383" s="14" t="s">
        <v>123</v>
      </c>
      <c r="B383" s="14" t="s">
        <v>32</v>
      </c>
      <c r="C383" s="14">
        <v>6</v>
      </c>
      <c r="D383" s="16">
        <v>138.69</v>
      </c>
      <c r="E383" s="17">
        <f>C383*D383</f>
        <v>832.14</v>
      </c>
      <c r="F383" s="18">
        <v>0.03</v>
      </c>
      <c r="G383" s="17">
        <f>E383*F383</f>
        <v>24.964199999999998</v>
      </c>
      <c r="H383" s="14">
        <v>2</v>
      </c>
      <c r="I383" s="15">
        <v>300</v>
      </c>
      <c r="J383" s="17">
        <f>E383+I383-G383</f>
        <v>1107.1758</v>
      </c>
      <c r="K383" s="23" t="str">
        <f>A383&amp;"|"&amp;B383</f>
        <v>P0032|Oct</v>
      </c>
    </row>
    <row r="384" spans="1:11" ht="15" customHeight="1" x14ac:dyDescent="0.25">
      <c r="A384" s="14" t="s">
        <v>123</v>
      </c>
      <c r="B384" s="14" t="s">
        <v>33</v>
      </c>
      <c r="C384" s="14">
        <v>6</v>
      </c>
      <c r="D384" s="16">
        <v>143.84</v>
      </c>
      <c r="E384" s="17">
        <f>C384*D384</f>
        <v>863.04</v>
      </c>
      <c r="F384" s="18">
        <v>0.03</v>
      </c>
      <c r="G384" s="17">
        <f>E384*F384</f>
        <v>25.891199999999998</v>
      </c>
      <c r="H384" s="14">
        <v>2</v>
      </c>
      <c r="I384" s="15">
        <v>300</v>
      </c>
      <c r="J384" s="17">
        <f>E384+I384-G384</f>
        <v>1137.1487999999999</v>
      </c>
      <c r="K384" s="23" t="str">
        <f>A384&amp;"|"&amp;B384</f>
        <v>P0032|Nov</v>
      </c>
    </row>
    <row r="385" spans="1:11" ht="15" customHeight="1" x14ac:dyDescent="0.25">
      <c r="A385" s="14" t="s">
        <v>123</v>
      </c>
      <c r="B385" s="14" t="s">
        <v>34</v>
      </c>
      <c r="C385" s="14">
        <v>14</v>
      </c>
      <c r="D385" s="16">
        <v>322.45999999999998</v>
      </c>
      <c r="E385" s="17">
        <f>C385*D385</f>
        <v>4514.4399999999996</v>
      </c>
      <c r="F385" s="18">
        <v>0.03</v>
      </c>
      <c r="G385" s="17">
        <f>E385*F385</f>
        <v>135.43319999999997</v>
      </c>
      <c r="H385" s="14">
        <v>6</v>
      </c>
      <c r="I385" s="15">
        <v>900</v>
      </c>
      <c r="J385" s="17">
        <f>E385+I385-G385</f>
        <v>5279.0067999999992</v>
      </c>
      <c r="K385" s="23" t="str">
        <f>A385&amp;"|"&amp;B385</f>
        <v>P0032|Dec</v>
      </c>
    </row>
    <row r="386" spans="1:11" ht="15" customHeight="1" x14ac:dyDescent="0.25">
      <c r="A386" s="14" t="s">
        <v>123</v>
      </c>
      <c r="B386" s="14" t="s">
        <v>35</v>
      </c>
      <c r="C386" s="14">
        <v>12</v>
      </c>
      <c r="D386" s="16">
        <v>231.8</v>
      </c>
      <c r="E386" s="17">
        <f>C386*D386</f>
        <v>2781.6000000000004</v>
      </c>
      <c r="F386" s="18">
        <v>0.03</v>
      </c>
      <c r="G386" s="17">
        <f>E386*F386</f>
        <v>83.448000000000008</v>
      </c>
      <c r="H386" s="14">
        <v>5</v>
      </c>
      <c r="I386" s="15">
        <v>750</v>
      </c>
      <c r="J386" s="17">
        <f>E386+I386-G386</f>
        <v>3448.1520000000005</v>
      </c>
      <c r="K386" s="23" t="str">
        <f>A386&amp;"|"&amp;B386</f>
        <v>P0032|Jan</v>
      </c>
    </row>
    <row r="387" spans="1:11" ht="15" customHeight="1" x14ac:dyDescent="0.25">
      <c r="A387" s="14" t="s">
        <v>123</v>
      </c>
      <c r="B387" s="14" t="s">
        <v>36</v>
      </c>
      <c r="C387" s="14">
        <v>10</v>
      </c>
      <c r="D387" s="16">
        <v>233.54</v>
      </c>
      <c r="E387" s="17">
        <f>C387*D387</f>
        <v>2335.4</v>
      </c>
      <c r="F387" s="18">
        <v>0.03</v>
      </c>
      <c r="G387" s="17">
        <f>E387*F387</f>
        <v>70.061999999999998</v>
      </c>
      <c r="H387" s="14">
        <v>4</v>
      </c>
      <c r="I387" s="15">
        <v>600</v>
      </c>
      <c r="J387" s="17">
        <f>E387+I387-G387</f>
        <v>2865.3380000000002</v>
      </c>
      <c r="K387" s="23" t="str">
        <f>A387&amp;"|"&amp;B387</f>
        <v>P0032|Feb</v>
      </c>
    </row>
    <row r="388" spans="1:11" ht="15" customHeight="1" x14ac:dyDescent="0.25">
      <c r="A388" s="14" t="s">
        <v>123</v>
      </c>
      <c r="B388" s="14" t="s">
        <v>37</v>
      </c>
      <c r="C388" s="14">
        <v>10</v>
      </c>
      <c r="D388" s="16">
        <v>196.78</v>
      </c>
      <c r="E388" s="17">
        <f>C388*D388</f>
        <v>1967.8</v>
      </c>
      <c r="F388" s="18">
        <v>0.03</v>
      </c>
      <c r="G388" s="17">
        <f>E388*F388</f>
        <v>59.033999999999999</v>
      </c>
      <c r="H388" s="14">
        <v>4</v>
      </c>
      <c r="I388" s="15">
        <v>600</v>
      </c>
      <c r="J388" s="17">
        <f>E388+I388-G388</f>
        <v>2508.7660000000001</v>
      </c>
      <c r="K388" s="23" t="str">
        <f>A388&amp;"|"&amp;B388</f>
        <v>P0032|Mar</v>
      </c>
    </row>
    <row r="389" spans="1:11" ht="15" customHeight="1" x14ac:dyDescent="0.25">
      <c r="A389" s="14" t="s">
        <v>125</v>
      </c>
      <c r="B389" s="14" t="s">
        <v>24</v>
      </c>
      <c r="C389" s="14">
        <v>5</v>
      </c>
      <c r="D389" s="16">
        <v>126.58</v>
      </c>
      <c r="E389" s="17">
        <f>C389*D389</f>
        <v>632.9</v>
      </c>
      <c r="F389" s="18">
        <v>0.03</v>
      </c>
      <c r="G389" s="17">
        <f>E389*F389</f>
        <v>18.986999999999998</v>
      </c>
      <c r="H389" s="14">
        <v>2</v>
      </c>
      <c r="I389" s="15">
        <v>240</v>
      </c>
      <c r="J389" s="17">
        <f>E389+I389-G389</f>
        <v>853.91300000000001</v>
      </c>
      <c r="K389" s="23" t="str">
        <f>A389&amp;"|"&amp;B389</f>
        <v>P0033|Apr</v>
      </c>
    </row>
    <row r="390" spans="1:11" ht="15" customHeight="1" x14ac:dyDescent="0.25">
      <c r="A390" s="14" t="s">
        <v>125</v>
      </c>
      <c r="B390" s="14" t="s">
        <v>26</v>
      </c>
      <c r="C390" s="14">
        <v>5</v>
      </c>
      <c r="D390" s="16">
        <v>131.96</v>
      </c>
      <c r="E390" s="17">
        <f>C390*D390</f>
        <v>659.80000000000007</v>
      </c>
      <c r="F390" s="18">
        <v>0.03</v>
      </c>
      <c r="G390" s="17">
        <f>E390*F390</f>
        <v>19.794</v>
      </c>
      <c r="H390" s="14">
        <v>2</v>
      </c>
      <c r="I390" s="15">
        <v>240</v>
      </c>
      <c r="J390" s="17">
        <f>E390+I390-G390</f>
        <v>880.00600000000009</v>
      </c>
      <c r="K390" s="23" t="str">
        <f>A390&amp;"|"&amp;B390</f>
        <v>P0033|May</v>
      </c>
    </row>
    <row r="391" spans="1:11" ht="15" customHeight="1" x14ac:dyDescent="0.25">
      <c r="A391" s="14" t="s">
        <v>125</v>
      </c>
      <c r="B391" s="14" t="s">
        <v>28</v>
      </c>
      <c r="C391" s="14">
        <v>7</v>
      </c>
      <c r="D391" s="16">
        <v>130.16</v>
      </c>
      <c r="E391" s="17">
        <f>C391*D391</f>
        <v>911.12</v>
      </c>
      <c r="F391" s="18">
        <v>0.03</v>
      </c>
      <c r="G391" s="17">
        <f>E391*F391</f>
        <v>27.333600000000001</v>
      </c>
      <c r="H391" s="14">
        <v>2</v>
      </c>
      <c r="I391" s="15">
        <v>240</v>
      </c>
      <c r="J391" s="17">
        <f>E391+I391-G391</f>
        <v>1123.7864</v>
      </c>
      <c r="K391" s="23" t="str">
        <f>A391&amp;"|"&amp;B391</f>
        <v>P0033|Jun</v>
      </c>
    </row>
    <row r="392" spans="1:11" ht="15" customHeight="1" x14ac:dyDescent="0.25">
      <c r="A392" s="14" t="s">
        <v>125</v>
      </c>
      <c r="B392" s="14" t="s">
        <v>29</v>
      </c>
      <c r="C392" s="14">
        <v>8</v>
      </c>
      <c r="D392" s="16">
        <v>168.41</v>
      </c>
      <c r="E392" s="17">
        <f>C392*D392</f>
        <v>1347.28</v>
      </c>
      <c r="F392" s="18">
        <v>0.03</v>
      </c>
      <c r="G392" s="17">
        <f>E392*F392</f>
        <v>40.418399999999998</v>
      </c>
      <c r="H392" s="14">
        <v>2</v>
      </c>
      <c r="I392" s="15">
        <v>240</v>
      </c>
      <c r="J392" s="17">
        <f>E392+I392-G392</f>
        <v>1546.8616</v>
      </c>
      <c r="K392" s="23" t="str">
        <f>A392&amp;"|"&amp;B392</f>
        <v>P0033|Jul</v>
      </c>
    </row>
    <row r="393" spans="1:11" ht="15" customHeight="1" x14ac:dyDescent="0.25">
      <c r="A393" s="14" t="s">
        <v>125</v>
      </c>
      <c r="B393" s="14" t="s">
        <v>30</v>
      </c>
      <c r="C393" s="14">
        <v>8</v>
      </c>
      <c r="D393" s="16">
        <v>154</v>
      </c>
      <c r="E393" s="17">
        <f>C393*D393</f>
        <v>1232</v>
      </c>
      <c r="F393" s="18">
        <v>0.03</v>
      </c>
      <c r="G393" s="17">
        <f>E393*F393</f>
        <v>36.96</v>
      </c>
      <c r="H393" s="14">
        <v>2</v>
      </c>
      <c r="I393" s="15">
        <v>240</v>
      </c>
      <c r="J393" s="17">
        <f>E393+I393-G393</f>
        <v>1435.04</v>
      </c>
      <c r="K393" s="23" t="str">
        <f>A393&amp;"|"&amp;B393</f>
        <v>P0033|Aug</v>
      </c>
    </row>
    <row r="394" spans="1:11" ht="15" customHeight="1" x14ac:dyDescent="0.25">
      <c r="A394" s="14" t="s">
        <v>125</v>
      </c>
      <c r="B394" s="14" t="s">
        <v>31</v>
      </c>
      <c r="C394" s="14">
        <v>6</v>
      </c>
      <c r="D394" s="16">
        <v>130.16</v>
      </c>
      <c r="E394" s="17">
        <f>C394*D394</f>
        <v>780.96</v>
      </c>
      <c r="F394" s="18">
        <v>0.03</v>
      </c>
      <c r="G394" s="17">
        <f>E394*F394</f>
        <v>23.428799999999999</v>
      </c>
      <c r="H394" s="14">
        <v>2</v>
      </c>
      <c r="I394" s="15">
        <v>240</v>
      </c>
      <c r="J394" s="17">
        <f>E394+I394-G394</f>
        <v>997.53120000000001</v>
      </c>
      <c r="K394" s="23" t="str">
        <f>A394&amp;"|"&amp;B394</f>
        <v>P0033|Sep</v>
      </c>
    </row>
    <row r="395" spans="1:11" ht="15" customHeight="1" x14ac:dyDescent="0.25">
      <c r="A395" s="14" t="s">
        <v>125</v>
      </c>
      <c r="B395" s="14" t="s">
        <v>32</v>
      </c>
      <c r="C395" s="14">
        <v>5</v>
      </c>
      <c r="D395" s="16">
        <v>135.5</v>
      </c>
      <c r="E395" s="17">
        <f>C395*D395</f>
        <v>677.5</v>
      </c>
      <c r="F395" s="18">
        <v>0.03</v>
      </c>
      <c r="G395" s="17">
        <f>E395*F395</f>
        <v>20.324999999999999</v>
      </c>
      <c r="H395" s="14">
        <v>2</v>
      </c>
      <c r="I395" s="15">
        <v>240</v>
      </c>
      <c r="J395" s="17">
        <f>E395+I395-G395</f>
        <v>897.17499999999995</v>
      </c>
      <c r="K395" s="23" t="str">
        <f>A395&amp;"|"&amp;B395</f>
        <v>P0033|Oct</v>
      </c>
    </row>
    <row r="396" spans="1:11" ht="15" customHeight="1" x14ac:dyDescent="0.25">
      <c r="A396" s="14" t="s">
        <v>125</v>
      </c>
      <c r="B396" s="14" t="s">
        <v>33</v>
      </c>
      <c r="C396" s="14">
        <v>5</v>
      </c>
      <c r="D396" s="16">
        <v>132.19</v>
      </c>
      <c r="E396" s="17">
        <f>C396*D396</f>
        <v>660.95</v>
      </c>
      <c r="F396" s="18">
        <v>0.03</v>
      </c>
      <c r="G396" s="17">
        <f>E396*F396</f>
        <v>19.828500000000002</v>
      </c>
      <c r="H396" s="14">
        <v>2</v>
      </c>
      <c r="I396" s="15">
        <v>240</v>
      </c>
      <c r="J396" s="17">
        <f>E396+I396-G396</f>
        <v>881.12150000000008</v>
      </c>
      <c r="K396" s="23" t="str">
        <f>A396&amp;"|"&amp;B396</f>
        <v>P0033|Nov</v>
      </c>
    </row>
    <row r="397" spans="1:11" ht="15" customHeight="1" x14ac:dyDescent="0.25">
      <c r="A397" s="14" t="s">
        <v>125</v>
      </c>
      <c r="B397" s="14" t="s">
        <v>34</v>
      </c>
      <c r="C397" s="14">
        <v>12</v>
      </c>
      <c r="D397" s="16">
        <v>260.77</v>
      </c>
      <c r="E397" s="17">
        <f>C397*D397</f>
        <v>3129.24</v>
      </c>
      <c r="F397" s="18">
        <v>0.03</v>
      </c>
      <c r="G397" s="17">
        <f>E397*F397</f>
        <v>93.877199999999988</v>
      </c>
      <c r="H397" s="14">
        <v>5</v>
      </c>
      <c r="I397" s="15">
        <v>600</v>
      </c>
      <c r="J397" s="17">
        <f>E397+I397-G397</f>
        <v>3635.3627999999999</v>
      </c>
      <c r="K397" s="23" t="str">
        <f>A397&amp;"|"&amp;B397</f>
        <v>P0033|Dec</v>
      </c>
    </row>
    <row r="398" spans="1:11" ht="15" customHeight="1" x14ac:dyDescent="0.25">
      <c r="A398" s="14" t="s">
        <v>125</v>
      </c>
      <c r="B398" s="14" t="s">
        <v>35</v>
      </c>
      <c r="C398" s="14">
        <v>11</v>
      </c>
      <c r="D398" s="16">
        <v>240.69</v>
      </c>
      <c r="E398" s="17">
        <f>C398*D398</f>
        <v>2647.59</v>
      </c>
      <c r="F398" s="18">
        <v>0.03</v>
      </c>
      <c r="G398" s="17">
        <f>E398*F398</f>
        <v>79.427700000000002</v>
      </c>
      <c r="H398" s="14">
        <v>4</v>
      </c>
      <c r="I398" s="15">
        <v>480</v>
      </c>
      <c r="J398" s="17">
        <f>E398+I398-G398</f>
        <v>3048.1623</v>
      </c>
      <c r="K398" s="23" t="str">
        <f>A398&amp;"|"&amp;B398</f>
        <v>P0033|Jan</v>
      </c>
    </row>
    <row r="399" spans="1:11" ht="15" customHeight="1" x14ac:dyDescent="0.25">
      <c r="A399" s="14" t="s">
        <v>125</v>
      </c>
      <c r="B399" s="14" t="s">
        <v>36</v>
      </c>
      <c r="C399" s="14">
        <v>10</v>
      </c>
      <c r="D399" s="16">
        <v>218.63</v>
      </c>
      <c r="E399" s="17">
        <f>C399*D399</f>
        <v>2186.3000000000002</v>
      </c>
      <c r="F399" s="18">
        <v>0.03</v>
      </c>
      <c r="G399" s="17">
        <f>E399*F399</f>
        <v>65.588999999999999</v>
      </c>
      <c r="H399" s="14">
        <v>4</v>
      </c>
      <c r="I399" s="15">
        <v>480</v>
      </c>
      <c r="J399" s="17">
        <f>E399+I399-G399</f>
        <v>2600.7110000000002</v>
      </c>
      <c r="K399" s="23" t="str">
        <f>A399&amp;"|"&amp;B399</f>
        <v>P0033|Feb</v>
      </c>
    </row>
    <row r="400" spans="1:11" ht="15" customHeight="1" x14ac:dyDescent="0.25">
      <c r="A400" s="14" t="s">
        <v>125</v>
      </c>
      <c r="B400" s="14" t="s">
        <v>37</v>
      </c>
      <c r="C400" s="14">
        <v>9</v>
      </c>
      <c r="D400" s="16">
        <v>213.44</v>
      </c>
      <c r="E400" s="17">
        <f>C400*D400</f>
        <v>1920.96</v>
      </c>
      <c r="F400" s="18">
        <v>0.03</v>
      </c>
      <c r="G400" s="17">
        <f>E400*F400</f>
        <v>57.628799999999998</v>
      </c>
      <c r="H400" s="14">
        <v>3</v>
      </c>
      <c r="I400" s="15">
        <v>360</v>
      </c>
      <c r="J400" s="17">
        <f>E400+I400-G400</f>
        <v>2223.3312000000001</v>
      </c>
      <c r="K400" s="23" t="str">
        <f>A400&amp;"|"&amp;B400</f>
        <v>P0033|Mar</v>
      </c>
    </row>
    <row r="401" spans="1:11" ht="15" customHeight="1" x14ac:dyDescent="0.25">
      <c r="A401" s="14" t="s">
        <v>127</v>
      </c>
      <c r="B401" s="14" t="s">
        <v>24</v>
      </c>
      <c r="C401" s="14">
        <v>6</v>
      </c>
      <c r="D401" s="16">
        <v>146.4</v>
      </c>
      <c r="E401" s="17">
        <f>C401*D401</f>
        <v>878.40000000000009</v>
      </c>
      <c r="F401" s="18">
        <v>0.03</v>
      </c>
      <c r="G401" s="17">
        <f>E401*F401</f>
        <v>26.352</v>
      </c>
      <c r="H401" s="14">
        <v>2</v>
      </c>
      <c r="I401" s="15">
        <v>300</v>
      </c>
      <c r="J401" s="17">
        <f>E401+I401-G401</f>
        <v>1152.048</v>
      </c>
      <c r="K401" s="23" t="str">
        <f>A401&amp;"|"&amp;B401</f>
        <v>P0034|Apr</v>
      </c>
    </row>
    <row r="402" spans="1:11" ht="15" customHeight="1" x14ac:dyDescent="0.25">
      <c r="A402" s="14" t="s">
        <v>127</v>
      </c>
      <c r="B402" s="14" t="s">
        <v>26</v>
      </c>
      <c r="C402" s="14">
        <v>7</v>
      </c>
      <c r="D402" s="16">
        <v>159</v>
      </c>
      <c r="E402" s="17">
        <f>C402*D402</f>
        <v>1113</v>
      </c>
      <c r="F402" s="18">
        <v>0.03</v>
      </c>
      <c r="G402" s="17">
        <f>E402*F402</f>
        <v>33.39</v>
      </c>
      <c r="H402" s="14">
        <v>2</v>
      </c>
      <c r="I402" s="15">
        <v>300</v>
      </c>
      <c r="J402" s="17">
        <f>E402+I402-G402</f>
        <v>1379.61</v>
      </c>
      <c r="K402" s="23" t="str">
        <f>A402&amp;"|"&amp;B402</f>
        <v>P0034|May</v>
      </c>
    </row>
    <row r="403" spans="1:11" ht="15" customHeight="1" x14ac:dyDescent="0.25">
      <c r="A403" s="14" t="s">
        <v>127</v>
      </c>
      <c r="B403" s="14" t="s">
        <v>28</v>
      </c>
      <c r="C403" s="14">
        <v>7</v>
      </c>
      <c r="D403" s="16">
        <v>176.86</v>
      </c>
      <c r="E403" s="17">
        <f>C403*D403</f>
        <v>1238.02</v>
      </c>
      <c r="F403" s="18">
        <v>0.03</v>
      </c>
      <c r="G403" s="17">
        <f>E403*F403</f>
        <v>37.140599999999999</v>
      </c>
      <c r="H403" s="14">
        <v>2</v>
      </c>
      <c r="I403" s="15">
        <v>300</v>
      </c>
      <c r="J403" s="17">
        <f>E403+I403-G403</f>
        <v>1500.8794</v>
      </c>
      <c r="K403" s="23" t="str">
        <f>A403&amp;"|"&amp;B403</f>
        <v>P0034|Jun</v>
      </c>
    </row>
    <row r="404" spans="1:11" ht="15" customHeight="1" x14ac:dyDescent="0.25">
      <c r="A404" s="14" t="s">
        <v>127</v>
      </c>
      <c r="B404" s="14" t="s">
        <v>29</v>
      </c>
      <c r="C404" s="14">
        <v>11</v>
      </c>
      <c r="D404" s="16">
        <v>190.09</v>
      </c>
      <c r="E404" s="17">
        <f>C404*D404</f>
        <v>2090.9900000000002</v>
      </c>
      <c r="F404" s="18">
        <v>0.03</v>
      </c>
      <c r="G404" s="17">
        <f>E404*F404</f>
        <v>62.729700000000008</v>
      </c>
      <c r="H404" s="14">
        <v>3</v>
      </c>
      <c r="I404" s="15">
        <v>450</v>
      </c>
      <c r="J404" s="17">
        <f>E404+I404-G404</f>
        <v>2478.2603000000004</v>
      </c>
      <c r="K404" s="23" t="str">
        <f>A404&amp;"|"&amp;B404</f>
        <v>P0034|Jul</v>
      </c>
    </row>
    <row r="405" spans="1:11" ht="15" customHeight="1" x14ac:dyDescent="0.25">
      <c r="A405" s="14" t="s">
        <v>127</v>
      </c>
      <c r="B405" s="14" t="s">
        <v>30</v>
      </c>
      <c r="C405" s="14">
        <v>10</v>
      </c>
      <c r="D405" s="16">
        <v>196.06</v>
      </c>
      <c r="E405" s="17">
        <f>C405*D405</f>
        <v>1960.6</v>
      </c>
      <c r="F405" s="18">
        <v>0.03</v>
      </c>
      <c r="G405" s="17">
        <f>E405*F405</f>
        <v>58.817999999999998</v>
      </c>
      <c r="H405" s="14">
        <v>3</v>
      </c>
      <c r="I405" s="15">
        <v>450</v>
      </c>
      <c r="J405" s="17">
        <f>E405+I405-G405</f>
        <v>2351.7819999999997</v>
      </c>
      <c r="K405" s="23" t="str">
        <f>A405&amp;"|"&amp;B405</f>
        <v>P0034|Aug</v>
      </c>
    </row>
    <row r="406" spans="1:11" ht="15" customHeight="1" x14ac:dyDescent="0.25">
      <c r="A406" s="14" t="s">
        <v>127</v>
      </c>
      <c r="B406" s="14" t="s">
        <v>31</v>
      </c>
      <c r="C406" s="14">
        <v>7</v>
      </c>
      <c r="D406" s="16">
        <v>180.69</v>
      </c>
      <c r="E406" s="17">
        <f>C406*D406</f>
        <v>1264.83</v>
      </c>
      <c r="F406" s="18">
        <v>0.03</v>
      </c>
      <c r="G406" s="17">
        <f>E406*F406</f>
        <v>37.944899999999997</v>
      </c>
      <c r="H406" s="14">
        <v>2</v>
      </c>
      <c r="I406" s="15">
        <v>300</v>
      </c>
      <c r="J406" s="17">
        <f>E406+I406-G406</f>
        <v>1526.8851</v>
      </c>
      <c r="K406" s="23" t="str">
        <f>A406&amp;"|"&amp;B406</f>
        <v>P0034|Sep</v>
      </c>
    </row>
    <row r="407" spans="1:11" ht="15" customHeight="1" x14ac:dyDescent="0.25">
      <c r="A407" s="14" t="s">
        <v>127</v>
      </c>
      <c r="B407" s="14" t="s">
        <v>32</v>
      </c>
      <c r="C407" s="14">
        <v>6</v>
      </c>
      <c r="D407" s="16">
        <v>173.37</v>
      </c>
      <c r="E407" s="17">
        <f>C407*D407</f>
        <v>1040.22</v>
      </c>
      <c r="F407" s="18">
        <v>0.03</v>
      </c>
      <c r="G407" s="17">
        <f>E407*F407</f>
        <v>31.206599999999998</v>
      </c>
      <c r="H407" s="14">
        <v>2</v>
      </c>
      <c r="I407" s="15">
        <v>300</v>
      </c>
      <c r="J407" s="17">
        <f>E407+I407-G407</f>
        <v>1309.0134</v>
      </c>
      <c r="K407" s="23" t="str">
        <f>A407&amp;"|"&amp;B407</f>
        <v>P0034|Oct</v>
      </c>
    </row>
    <row r="408" spans="1:11" ht="15" customHeight="1" x14ac:dyDescent="0.25">
      <c r="A408" s="14" t="s">
        <v>127</v>
      </c>
      <c r="B408" s="14" t="s">
        <v>33</v>
      </c>
      <c r="C408" s="14">
        <v>7</v>
      </c>
      <c r="D408" s="16">
        <v>186.57</v>
      </c>
      <c r="E408" s="17">
        <f>C408*D408</f>
        <v>1305.99</v>
      </c>
      <c r="F408" s="18">
        <v>0.03</v>
      </c>
      <c r="G408" s="17">
        <f>E408*F408</f>
        <v>39.179699999999997</v>
      </c>
      <c r="H408" s="14">
        <v>2</v>
      </c>
      <c r="I408" s="15">
        <v>300</v>
      </c>
      <c r="J408" s="17">
        <f>E408+I408-G408</f>
        <v>1566.8103000000001</v>
      </c>
      <c r="K408" s="23" t="str">
        <f>A408&amp;"|"&amp;B408</f>
        <v>P0034|Nov</v>
      </c>
    </row>
    <row r="409" spans="1:11" ht="15" customHeight="1" x14ac:dyDescent="0.25">
      <c r="A409" s="14" t="s">
        <v>127</v>
      </c>
      <c r="B409" s="14" t="s">
        <v>34</v>
      </c>
      <c r="C409" s="14">
        <v>15</v>
      </c>
      <c r="D409" s="16">
        <v>292.89</v>
      </c>
      <c r="E409" s="17">
        <f>C409*D409</f>
        <v>4393.3499999999995</v>
      </c>
      <c r="F409" s="18">
        <v>0.03</v>
      </c>
      <c r="G409" s="17">
        <f>E409*F409</f>
        <v>131.80049999999997</v>
      </c>
      <c r="H409" s="14">
        <v>6</v>
      </c>
      <c r="I409" s="15">
        <v>900</v>
      </c>
      <c r="J409" s="17">
        <f>E409+I409-G409</f>
        <v>5161.5494999999992</v>
      </c>
      <c r="K409" s="23" t="str">
        <f>A409&amp;"|"&amp;B409</f>
        <v>P0034|Dec</v>
      </c>
    </row>
    <row r="410" spans="1:11" ht="15" customHeight="1" x14ac:dyDescent="0.25">
      <c r="A410" s="14" t="s">
        <v>127</v>
      </c>
      <c r="B410" s="14" t="s">
        <v>35</v>
      </c>
      <c r="C410" s="14">
        <v>12</v>
      </c>
      <c r="D410" s="16">
        <v>266.58999999999997</v>
      </c>
      <c r="E410" s="17">
        <f>C410*D410</f>
        <v>3199.08</v>
      </c>
      <c r="F410" s="18">
        <v>0.03</v>
      </c>
      <c r="G410" s="17">
        <f>E410*F410</f>
        <v>95.972399999999993</v>
      </c>
      <c r="H410" s="14">
        <v>5</v>
      </c>
      <c r="I410" s="15">
        <v>750</v>
      </c>
      <c r="J410" s="17">
        <f>E410+I410-G410</f>
        <v>3853.1075999999998</v>
      </c>
      <c r="K410" s="23" t="str">
        <f>A410&amp;"|"&amp;B410</f>
        <v>P0034|Jan</v>
      </c>
    </row>
    <row r="411" spans="1:11" ht="15" customHeight="1" x14ac:dyDescent="0.25">
      <c r="A411" s="14" t="s">
        <v>127</v>
      </c>
      <c r="B411" s="14" t="s">
        <v>36</v>
      </c>
      <c r="C411" s="14">
        <v>11</v>
      </c>
      <c r="D411" s="16">
        <v>261.08999999999997</v>
      </c>
      <c r="E411" s="17">
        <f>C411*D411</f>
        <v>2871.99</v>
      </c>
      <c r="F411" s="18">
        <v>0.03</v>
      </c>
      <c r="G411" s="17">
        <f>E411*F411</f>
        <v>86.159699999999987</v>
      </c>
      <c r="H411" s="14">
        <v>4</v>
      </c>
      <c r="I411" s="15">
        <v>600</v>
      </c>
      <c r="J411" s="17">
        <f>E411+I411-G411</f>
        <v>3385.8302999999996</v>
      </c>
      <c r="K411" s="23" t="str">
        <f>A411&amp;"|"&amp;B411</f>
        <v>P0034|Feb</v>
      </c>
    </row>
    <row r="412" spans="1:11" ht="15" customHeight="1" x14ac:dyDescent="0.25">
      <c r="A412" s="14" t="s">
        <v>127</v>
      </c>
      <c r="B412" s="14" t="s">
        <v>37</v>
      </c>
      <c r="C412" s="14">
        <v>12</v>
      </c>
      <c r="D412" s="16">
        <v>229.51</v>
      </c>
      <c r="E412" s="17">
        <f>C412*D412</f>
        <v>2754.12</v>
      </c>
      <c r="F412" s="18">
        <v>0.03</v>
      </c>
      <c r="G412" s="17">
        <f>E412*F412</f>
        <v>82.623599999999996</v>
      </c>
      <c r="H412" s="14">
        <v>4</v>
      </c>
      <c r="I412" s="15">
        <v>600</v>
      </c>
      <c r="J412" s="17">
        <f>E412+I412-G412</f>
        <v>3271.4964</v>
      </c>
      <c r="K412" s="23" t="str">
        <f>A412&amp;"|"&amp;B412</f>
        <v>P0034|Mar</v>
      </c>
    </row>
    <row r="413" spans="1:11" ht="15" customHeight="1" x14ac:dyDescent="0.25">
      <c r="A413" s="14" t="s">
        <v>129</v>
      </c>
      <c r="B413" s="14" t="s">
        <v>24</v>
      </c>
      <c r="C413" s="14">
        <v>6</v>
      </c>
      <c r="D413" s="16">
        <v>92.62</v>
      </c>
      <c r="E413" s="17">
        <f>C413*D413</f>
        <v>555.72</v>
      </c>
      <c r="F413" s="18">
        <v>0.03</v>
      </c>
      <c r="G413" s="17">
        <f>E413*F413</f>
        <v>16.671600000000002</v>
      </c>
      <c r="H413" s="14">
        <v>2</v>
      </c>
      <c r="I413" s="15">
        <v>240</v>
      </c>
      <c r="J413" s="17">
        <f>E413+I413-G413</f>
        <v>779.04840000000002</v>
      </c>
      <c r="K413" s="23" t="str">
        <f>A413&amp;"|"&amp;B413</f>
        <v>P0035|Apr</v>
      </c>
    </row>
    <row r="414" spans="1:11" ht="15" customHeight="1" x14ac:dyDescent="0.25">
      <c r="A414" s="14" t="s">
        <v>129</v>
      </c>
      <c r="B414" s="14" t="s">
        <v>26</v>
      </c>
      <c r="C414" s="14">
        <v>7</v>
      </c>
      <c r="D414" s="16">
        <v>113.52</v>
      </c>
      <c r="E414" s="17">
        <f>C414*D414</f>
        <v>794.64</v>
      </c>
      <c r="F414" s="18">
        <v>0.03</v>
      </c>
      <c r="G414" s="17">
        <f>E414*F414</f>
        <v>23.839199999999998</v>
      </c>
      <c r="H414" s="14">
        <v>2</v>
      </c>
      <c r="I414" s="15">
        <v>240</v>
      </c>
      <c r="J414" s="17">
        <f>E414+I414-G414</f>
        <v>1010.8007999999999</v>
      </c>
      <c r="K414" s="23" t="str">
        <f>A414&amp;"|"&amp;B414</f>
        <v>P0035|May</v>
      </c>
    </row>
    <row r="415" spans="1:11" ht="15" customHeight="1" x14ac:dyDescent="0.25">
      <c r="A415" s="14" t="s">
        <v>129</v>
      </c>
      <c r="B415" s="14" t="s">
        <v>28</v>
      </c>
      <c r="C415" s="14">
        <v>8</v>
      </c>
      <c r="D415" s="16">
        <v>117.32</v>
      </c>
      <c r="E415" s="17">
        <f>C415*D415</f>
        <v>938.56</v>
      </c>
      <c r="F415" s="18">
        <v>0.03</v>
      </c>
      <c r="G415" s="17">
        <f>E415*F415</f>
        <v>28.156799999999997</v>
      </c>
      <c r="H415" s="14">
        <v>2</v>
      </c>
      <c r="I415" s="15">
        <v>240</v>
      </c>
      <c r="J415" s="17">
        <f>E415+I415-G415</f>
        <v>1150.4032</v>
      </c>
      <c r="K415" s="23" t="str">
        <f>A415&amp;"|"&amp;B415</f>
        <v>P0035|Jun</v>
      </c>
    </row>
    <row r="416" spans="1:11" ht="15" customHeight="1" x14ac:dyDescent="0.25">
      <c r="A416" s="14" t="s">
        <v>129</v>
      </c>
      <c r="B416" s="14" t="s">
        <v>29</v>
      </c>
      <c r="C416" s="14">
        <v>11</v>
      </c>
      <c r="D416" s="16">
        <v>131.81</v>
      </c>
      <c r="E416" s="17">
        <f>C416*D416</f>
        <v>1449.91</v>
      </c>
      <c r="F416" s="18">
        <v>0.03</v>
      </c>
      <c r="G416" s="17">
        <f>E416*F416</f>
        <v>43.497300000000003</v>
      </c>
      <c r="H416" s="14">
        <v>3</v>
      </c>
      <c r="I416" s="15">
        <v>360</v>
      </c>
      <c r="J416" s="17">
        <f>E416+I416-G416</f>
        <v>1766.4127000000001</v>
      </c>
      <c r="K416" s="23" t="str">
        <f>A416&amp;"|"&amp;B416</f>
        <v>P0035|Jul</v>
      </c>
    </row>
    <row r="417" spans="1:11" ht="15" customHeight="1" x14ac:dyDescent="0.25">
      <c r="A417" s="14" t="s">
        <v>129</v>
      </c>
      <c r="B417" s="14" t="s">
        <v>30</v>
      </c>
      <c r="C417" s="14">
        <v>9</v>
      </c>
      <c r="D417" s="16">
        <v>129.52000000000001</v>
      </c>
      <c r="E417" s="17">
        <f>C417*D417</f>
        <v>1165.68</v>
      </c>
      <c r="F417" s="18">
        <v>0.03</v>
      </c>
      <c r="G417" s="17">
        <f>E417*F417</f>
        <v>34.970399999999998</v>
      </c>
      <c r="H417" s="14">
        <v>2</v>
      </c>
      <c r="I417" s="15">
        <v>240</v>
      </c>
      <c r="J417" s="17">
        <f>E417+I417-G417</f>
        <v>1370.7096000000001</v>
      </c>
      <c r="K417" s="23" t="str">
        <f>A417&amp;"|"&amp;B417</f>
        <v>P0035|Aug</v>
      </c>
    </row>
    <row r="418" spans="1:11" ht="15" customHeight="1" x14ac:dyDescent="0.25">
      <c r="A418" s="14" t="s">
        <v>129</v>
      </c>
      <c r="B418" s="14" t="s">
        <v>31</v>
      </c>
      <c r="C418" s="14">
        <v>7</v>
      </c>
      <c r="D418" s="16">
        <v>121.86</v>
      </c>
      <c r="E418" s="17">
        <f>C418*D418</f>
        <v>853.02</v>
      </c>
      <c r="F418" s="18">
        <v>0.03</v>
      </c>
      <c r="G418" s="17">
        <f>E418*F418</f>
        <v>25.590599999999998</v>
      </c>
      <c r="H418" s="14">
        <v>2</v>
      </c>
      <c r="I418" s="15">
        <v>240</v>
      </c>
      <c r="J418" s="17">
        <f>E418+I418-G418</f>
        <v>1067.4294</v>
      </c>
      <c r="K418" s="23" t="str">
        <f>A418&amp;"|"&amp;B418</f>
        <v>P0035|Sep</v>
      </c>
    </row>
    <row r="419" spans="1:11" ht="15" customHeight="1" x14ac:dyDescent="0.25">
      <c r="A419" s="14" t="s">
        <v>129</v>
      </c>
      <c r="B419" s="14" t="s">
        <v>32</v>
      </c>
      <c r="C419" s="14">
        <v>6</v>
      </c>
      <c r="D419" s="16">
        <v>107.75</v>
      </c>
      <c r="E419" s="17">
        <f>C419*D419</f>
        <v>646.5</v>
      </c>
      <c r="F419" s="18">
        <v>0.03</v>
      </c>
      <c r="G419" s="17">
        <f>E419*F419</f>
        <v>19.395</v>
      </c>
      <c r="H419" s="14">
        <v>2</v>
      </c>
      <c r="I419" s="15">
        <v>240</v>
      </c>
      <c r="J419" s="17">
        <f>E419+I419-G419</f>
        <v>867.10500000000002</v>
      </c>
      <c r="K419" s="23" t="str">
        <f>A419&amp;"|"&amp;B419</f>
        <v>P0035|Oct</v>
      </c>
    </row>
    <row r="420" spans="1:11" ht="15" customHeight="1" x14ac:dyDescent="0.25">
      <c r="A420" s="14" t="s">
        <v>129</v>
      </c>
      <c r="B420" s="14" t="s">
        <v>33</v>
      </c>
      <c r="C420" s="14">
        <v>7</v>
      </c>
      <c r="D420" s="16">
        <v>117.1</v>
      </c>
      <c r="E420" s="17">
        <f>C420*D420</f>
        <v>819.69999999999993</v>
      </c>
      <c r="F420" s="18">
        <v>0.03</v>
      </c>
      <c r="G420" s="17">
        <f>E420*F420</f>
        <v>24.590999999999998</v>
      </c>
      <c r="H420" s="14">
        <v>2</v>
      </c>
      <c r="I420" s="15">
        <v>240</v>
      </c>
      <c r="J420" s="17">
        <f>E420+I420-G420</f>
        <v>1035.1089999999999</v>
      </c>
      <c r="K420" s="23" t="str">
        <f>A420&amp;"|"&amp;B420</f>
        <v>P0035|Nov</v>
      </c>
    </row>
    <row r="421" spans="1:11" ht="15" customHeight="1" x14ac:dyDescent="0.25">
      <c r="A421" s="14" t="s">
        <v>129</v>
      </c>
      <c r="B421" s="14" t="s">
        <v>34</v>
      </c>
      <c r="C421" s="14">
        <v>15</v>
      </c>
      <c r="D421" s="16">
        <v>202.39</v>
      </c>
      <c r="E421" s="17">
        <f>C421*D421</f>
        <v>3035.85</v>
      </c>
      <c r="F421" s="18">
        <v>0.03</v>
      </c>
      <c r="G421" s="17">
        <f>E421*F421</f>
        <v>91.075499999999991</v>
      </c>
      <c r="H421" s="14">
        <v>6</v>
      </c>
      <c r="I421" s="15">
        <v>720</v>
      </c>
      <c r="J421" s="17">
        <f>E421+I421-G421</f>
        <v>3664.7745</v>
      </c>
      <c r="K421" s="23" t="str">
        <f>A421&amp;"|"&amp;B421</f>
        <v>P0035|Dec</v>
      </c>
    </row>
    <row r="422" spans="1:11" ht="15" customHeight="1" x14ac:dyDescent="0.25">
      <c r="A422" s="14" t="s">
        <v>129</v>
      </c>
      <c r="B422" s="14" t="s">
        <v>35</v>
      </c>
      <c r="C422" s="14">
        <v>15</v>
      </c>
      <c r="D422" s="16">
        <v>182.56</v>
      </c>
      <c r="E422" s="17">
        <f>C422*D422</f>
        <v>2738.4</v>
      </c>
      <c r="F422" s="18">
        <v>0.03</v>
      </c>
      <c r="G422" s="17">
        <f>E422*F422</f>
        <v>82.152000000000001</v>
      </c>
      <c r="H422" s="14">
        <v>6</v>
      </c>
      <c r="I422" s="15">
        <v>720</v>
      </c>
      <c r="J422" s="17">
        <f>E422+I422-G422</f>
        <v>3376.248</v>
      </c>
      <c r="K422" s="23" t="str">
        <f>A422&amp;"|"&amp;B422</f>
        <v>P0035|Jan</v>
      </c>
    </row>
    <row r="423" spans="1:11" ht="15" customHeight="1" x14ac:dyDescent="0.25">
      <c r="A423" s="14" t="s">
        <v>129</v>
      </c>
      <c r="B423" s="14" t="s">
        <v>36</v>
      </c>
      <c r="C423" s="14">
        <v>13</v>
      </c>
      <c r="D423" s="16">
        <v>177.34</v>
      </c>
      <c r="E423" s="17">
        <f>C423*D423</f>
        <v>2305.42</v>
      </c>
      <c r="F423" s="18">
        <v>0.03</v>
      </c>
      <c r="G423" s="17">
        <f>E423*F423</f>
        <v>69.162599999999998</v>
      </c>
      <c r="H423" s="14">
        <v>5</v>
      </c>
      <c r="I423" s="15">
        <v>600</v>
      </c>
      <c r="J423" s="17">
        <f>E423+I423-G423</f>
        <v>2836.2574</v>
      </c>
      <c r="K423" s="23" t="str">
        <f>A423&amp;"|"&amp;B423</f>
        <v>P0035|Feb</v>
      </c>
    </row>
    <row r="424" spans="1:11" ht="15" customHeight="1" x14ac:dyDescent="0.25">
      <c r="A424" s="14" t="s">
        <v>129</v>
      </c>
      <c r="B424" s="14" t="s">
        <v>37</v>
      </c>
      <c r="C424" s="14">
        <v>12</v>
      </c>
      <c r="D424" s="16">
        <v>144.31</v>
      </c>
      <c r="E424" s="17">
        <f>C424*D424</f>
        <v>1731.72</v>
      </c>
      <c r="F424" s="18">
        <v>0.03</v>
      </c>
      <c r="G424" s="17">
        <f>E424*F424</f>
        <v>51.951599999999999</v>
      </c>
      <c r="H424" s="14">
        <v>4</v>
      </c>
      <c r="I424" s="15">
        <v>480</v>
      </c>
      <c r="J424" s="17">
        <f>E424+I424-G424</f>
        <v>2159.7684000000004</v>
      </c>
      <c r="K424" s="23" t="str">
        <f>A424&amp;"|"&amp;B424</f>
        <v>P0035|Mar</v>
      </c>
    </row>
    <row r="425" spans="1:11" ht="15" customHeight="1" x14ac:dyDescent="0.25">
      <c r="A425" s="14" t="s">
        <v>131</v>
      </c>
      <c r="B425" s="14" t="s">
        <v>24</v>
      </c>
      <c r="C425" s="14">
        <v>6</v>
      </c>
      <c r="D425" s="16">
        <v>188.79</v>
      </c>
      <c r="E425" s="17">
        <f>C425*D425</f>
        <v>1132.74</v>
      </c>
      <c r="F425" s="18">
        <v>0.03</v>
      </c>
      <c r="G425" s="17">
        <f>E425*F425</f>
        <v>33.982199999999999</v>
      </c>
      <c r="H425" s="14">
        <v>2</v>
      </c>
      <c r="I425" s="15">
        <v>370</v>
      </c>
      <c r="J425" s="17">
        <f>E425+I425-G425</f>
        <v>1468.7578000000001</v>
      </c>
      <c r="K425" s="23" t="str">
        <f>A425&amp;"|"&amp;B425</f>
        <v>P0036|Apr</v>
      </c>
    </row>
    <row r="426" spans="1:11" ht="15" customHeight="1" x14ac:dyDescent="0.25">
      <c r="A426" s="14" t="s">
        <v>131</v>
      </c>
      <c r="B426" s="14" t="s">
        <v>26</v>
      </c>
      <c r="C426" s="14">
        <v>8</v>
      </c>
      <c r="D426" s="16">
        <v>205.64</v>
      </c>
      <c r="E426" s="17">
        <f>C426*D426</f>
        <v>1645.12</v>
      </c>
      <c r="F426" s="18">
        <v>0.03</v>
      </c>
      <c r="G426" s="17">
        <f>E426*F426</f>
        <v>49.353599999999993</v>
      </c>
      <c r="H426" s="14">
        <v>2</v>
      </c>
      <c r="I426" s="15">
        <v>370</v>
      </c>
      <c r="J426" s="17">
        <f>E426+I426-G426</f>
        <v>1965.7664</v>
      </c>
      <c r="K426" s="23" t="str">
        <f>A426&amp;"|"&amp;B426</f>
        <v>P0036|May</v>
      </c>
    </row>
    <row r="427" spans="1:11" ht="15" customHeight="1" x14ac:dyDescent="0.25">
      <c r="A427" s="14" t="s">
        <v>131</v>
      </c>
      <c r="B427" s="14" t="s">
        <v>28</v>
      </c>
      <c r="C427" s="14">
        <v>8</v>
      </c>
      <c r="D427" s="16">
        <v>216.85</v>
      </c>
      <c r="E427" s="17">
        <f>C427*D427</f>
        <v>1734.8</v>
      </c>
      <c r="F427" s="18">
        <v>0.03</v>
      </c>
      <c r="G427" s="17">
        <f>E427*F427</f>
        <v>52.043999999999997</v>
      </c>
      <c r="H427" s="14">
        <v>2</v>
      </c>
      <c r="I427" s="15">
        <v>370</v>
      </c>
      <c r="J427" s="17">
        <f>E427+I427-G427</f>
        <v>2052.7560000000003</v>
      </c>
      <c r="K427" s="23" t="str">
        <f>A427&amp;"|"&amp;B427</f>
        <v>P0036|Jun</v>
      </c>
    </row>
    <row r="428" spans="1:11" ht="15" customHeight="1" x14ac:dyDescent="0.25">
      <c r="A428" s="14" t="s">
        <v>131</v>
      </c>
      <c r="B428" s="14" t="s">
        <v>29</v>
      </c>
      <c r="C428" s="14">
        <v>10</v>
      </c>
      <c r="D428" s="16">
        <v>237.84</v>
      </c>
      <c r="E428" s="17">
        <f>C428*D428</f>
        <v>2378.4</v>
      </c>
      <c r="F428" s="18">
        <v>0.03</v>
      </c>
      <c r="G428" s="17">
        <f>E428*F428</f>
        <v>71.352000000000004</v>
      </c>
      <c r="H428" s="14">
        <v>3</v>
      </c>
      <c r="I428" s="15">
        <v>555</v>
      </c>
      <c r="J428" s="17">
        <f>E428+I428-G428</f>
        <v>2862.0480000000002</v>
      </c>
      <c r="K428" s="23" t="str">
        <f>A428&amp;"|"&amp;B428</f>
        <v>P0036|Jul</v>
      </c>
    </row>
    <row r="429" spans="1:11" ht="15" customHeight="1" x14ac:dyDescent="0.25">
      <c r="A429" s="14" t="s">
        <v>131</v>
      </c>
      <c r="B429" s="14" t="s">
        <v>30</v>
      </c>
      <c r="C429" s="14">
        <v>10</v>
      </c>
      <c r="D429" s="16">
        <v>232.08</v>
      </c>
      <c r="E429" s="17">
        <f>C429*D429</f>
        <v>2320.8000000000002</v>
      </c>
      <c r="F429" s="18">
        <v>0.03</v>
      </c>
      <c r="G429" s="17">
        <f>E429*F429</f>
        <v>69.624000000000009</v>
      </c>
      <c r="H429" s="14">
        <v>3</v>
      </c>
      <c r="I429" s="15">
        <v>555</v>
      </c>
      <c r="J429" s="17">
        <f>E429+I429-G429</f>
        <v>2806.1760000000004</v>
      </c>
      <c r="K429" s="23" t="str">
        <f>A429&amp;"|"&amp;B429</f>
        <v>P0036|Aug</v>
      </c>
    </row>
    <row r="430" spans="1:11" ht="15" customHeight="1" x14ac:dyDescent="0.25">
      <c r="A430" s="14" t="s">
        <v>131</v>
      </c>
      <c r="B430" s="14" t="s">
        <v>31</v>
      </c>
      <c r="C430" s="14">
        <v>7</v>
      </c>
      <c r="D430" s="16">
        <v>215.18</v>
      </c>
      <c r="E430" s="17">
        <f>C430*D430</f>
        <v>1506.26</v>
      </c>
      <c r="F430" s="18">
        <v>0.03</v>
      </c>
      <c r="G430" s="17">
        <f>E430*F430</f>
        <v>45.187799999999996</v>
      </c>
      <c r="H430" s="14">
        <v>2</v>
      </c>
      <c r="I430" s="15">
        <v>370</v>
      </c>
      <c r="J430" s="17">
        <f>E430+I430-G430</f>
        <v>1831.0722000000001</v>
      </c>
      <c r="K430" s="23" t="str">
        <f>A430&amp;"|"&amp;B430</f>
        <v>P0036|Sep</v>
      </c>
    </row>
    <row r="431" spans="1:11" ht="15" customHeight="1" x14ac:dyDescent="0.25">
      <c r="A431" s="14" t="s">
        <v>131</v>
      </c>
      <c r="B431" s="14" t="s">
        <v>32</v>
      </c>
      <c r="C431" s="14">
        <v>7</v>
      </c>
      <c r="D431" s="16">
        <v>227.76</v>
      </c>
      <c r="E431" s="17">
        <f>C431*D431</f>
        <v>1594.32</v>
      </c>
      <c r="F431" s="18">
        <v>0.03</v>
      </c>
      <c r="G431" s="17">
        <f>E431*F431</f>
        <v>47.829599999999999</v>
      </c>
      <c r="H431" s="14">
        <v>2</v>
      </c>
      <c r="I431" s="15">
        <v>370</v>
      </c>
      <c r="J431" s="17">
        <f>E431+I431-G431</f>
        <v>1916.4903999999999</v>
      </c>
      <c r="K431" s="23" t="str">
        <f>A431&amp;"|"&amp;B431</f>
        <v>P0036|Oct</v>
      </c>
    </row>
    <row r="432" spans="1:11" ht="15" customHeight="1" x14ac:dyDescent="0.25">
      <c r="A432" s="14" t="s">
        <v>131</v>
      </c>
      <c r="B432" s="14" t="s">
        <v>33</v>
      </c>
      <c r="C432" s="14">
        <v>7</v>
      </c>
      <c r="D432" s="16">
        <v>209.94</v>
      </c>
      <c r="E432" s="17">
        <f>C432*D432</f>
        <v>1469.58</v>
      </c>
      <c r="F432" s="18">
        <v>0.03</v>
      </c>
      <c r="G432" s="17">
        <f>E432*F432</f>
        <v>44.087399999999995</v>
      </c>
      <c r="H432" s="14">
        <v>2</v>
      </c>
      <c r="I432" s="15">
        <v>370</v>
      </c>
      <c r="J432" s="17">
        <f>E432+I432-G432</f>
        <v>1795.4926</v>
      </c>
      <c r="K432" s="23" t="str">
        <f>A432&amp;"|"&amp;B432</f>
        <v>P0036|Nov</v>
      </c>
    </row>
    <row r="433" spans="1:11" ht="15" customHeight="1" x14ac:dyDescent="0.25">
      <c r="A433" s="14" t="s">
        <v>131</v>
      </c>
      <c r="B433" s="14" t="s">
        <v>34</v>
      </c>
      <c r="C433" s="14">
        <v>15</v>
      </c>
      <c r="D433" s="16">
        <v>389.06</v>
      </c>
      <c r="E433" s="17">
        <f>C433*D433</f>
        <v>5835.9</v>
      </c>
      <c r="F433" s="18">
        <v>0.03</v>
      </c>
      <c r="G433" s="17">
        <f>E433*F433</f>
        <v>175.07699999999997</v>
      </c>
      <c r="H433" s="14">
        <v>6</v>
      </c>
      <c r="I433" s="15">
        <v>1110</v>
      </c>
      <c r="J433" s="17">
        <f>E433+I433-G433</f>
        <v>6770.8229999999994</v>
      </c>
      <c r="K433" s="23" t="str">
        <f>A433&amp;"|"&amp;B433</f>
        <v>P0036|Dec</v>
      </c>
    </row>
    <row r="434" spans="1:11" ht="15" customHeight="1" x14ac:dyDescent="0.25">
      <c r="A434" s="14" t="s">
        <v>131</v>
      </c>
      <c r="B434" s="14" t="s">
        <v>35</v>
      </c>
      <c r="C434" s="14">
        <v>15</v>
      </c>
      <c r="D434" s="16">
        <v>349.12</v>
      </c>
      <c r="E434" s="17">
        <f>C434*D434</f>
        <v>5236.8</v>
      </c>
      <c r="F434" s="18">
        <v>0.03</v>
      </c>
      <c r="G434" s="17">
        <f>E434*F434</f>
        <v>157.10400000000001</v>
      </c>
      <c r="H434" s="14">
        <v>6</v>
      </c>
      <c r="I434" s="15">
        <v>1110</v>
      </c>
      <c r="J434" s="17">
        <f>E434+I434-G434</f>
        <v>6189.6959999999999</v>
      </c>
      <c r="K434" s="23" t="str">
        <f>A434&amp;"|"&amp;B434</f>
        <v>P0036|Jan</v>
      </c>
    </row>
    <row r="435" spans="1:11" ht="15" customHeight="1" x14ac:dyDescent="0.25">
      <c r="A435" s="14" t="s">
        <v>131</v>
      </c>
      <c r="B435" s="14" t="s">
        <v>36</v>
      </c>
      <c r="C435" s="14">
        <v>11</v>
      </c>
      <c r="D435" s="16">
        <v>359.69</v>
      </c>
      <c r="E435" s="17">
        <f>C435*D435</f>
        <v>3956.59</v>
      </c>
      <c r="F435" s="18">
        <v>0.03</v>
      </c>
      <c r="G435" s="17">
        <f>E435*F435</f>
        <v>118.6977</v>
      </c>
      <c r="H435" s="14">
        <v>4</v>
      </c>
      <c r="I435" s="15">
        <v>740</v>
      </c>
      <c r="J435" s="17">
        <f>E435+I435-G435</f>
        <v>4577.8923000000004</v>
      </c>
      <c r="K435" s="23" t="str">
        <f>A435&amp;"|"&amp;B435</f>
        <v>P0036|Feb</v>
      </c>
    </row>
    <row r="436" spans="1:11" ht="15" customHeight="1" x14ac:dyDescent="0.25">
      <c r="A436" s="14" t="s">
        <v>131</v>
      </c>
      <c r="B436" s="14" t="s">
        <v>37</v>
      </c>
      <c r="C436" s="14">
        <v>11</v>
      </c>
      <c r="D436" s="16">
        <v>323.8</v>
      </c>
      <c r="E436" s="17">
        <f>C436*D436</f>
        <v>3561.8</v>
      </c>
      <c r="F436" s="18">
        <v>0.03</v>
      </c>
      <c r="G436" s="17">
        <f>E436*F436</f>
        <v>106.854</v>
      </c>
      <c r="H436" s="14">
        <v>4</v>
      </c>
      <c r="I436" s="15">
        <v>740</v>
      </c>
      <c r="J436" s="17">
        <f>E436+I436-G436</f>
        <v>4194.9459999999999</v>
      </c>
      <c r="K436" s="23" t="str">
        <f>A436&amp;"|"&amp;B436</f>
        <v>P0036|Mar</v>
      </c>
    </row>
    <row r="437" spans="1:11" ht="15" customHeight="1" x14ac:dyDescent="0.25">
      <c r="A437" s="14" t="s">
        <v>133</v>
      </c>
      <c r="B437" s="14" t="s">
        <v>24</v>
      </c>
      <c r="C437" s="14">
        <v>7</v>
      </c>
      <c r="D437" s="16">
        <v>177.11</v>
      </c>
      <c r="E437" s="17">
        <f>C437*D437</f>
        <v>1239.77</v>
      </c>
      <c r="F437" s="18">
        <v>0.03</v>
      </c>
      <c r="G437" s="17">
        <f>E437*F437</f>
        <v>37.193100000000001</v>
      </c>
      <c r="H437" s="14">
        <v>2</v>
      </c>
      <c r="I437" s="15">
        <v>370</v>
      </c>
      <c r="J437" s="17">
        <f>E437+I437-G437</f>
        <v>1572.5769</v>
      </c>
      <c r="K437" s="23" t="str">
        <f>A437&amp;"|"&amp;B437</f>
        <v>P0037|Apr</v>
      </c>
    </row>
    <row r="438" spans="1:11" ht="15" customHeight="1" x14ac:dyDescent="0.25">
      <c r="A438" s="14" t="s">
        <v>133</v>
      </c>
      <c r="B438" s="14" t="s">
        <v>26</v>
      </c>
      <c r="C438" s="14">
        <v>8</v>
      </c>
      <c r="D438" s="16">
        <v>197.52</v>
      </c>
      <c r="E438" s="17">
        <f>C438*D438</f>
        <v>1580.16</v>
      </c>
      <c r="F438" s="18">
        <v>0.03</v>
      </c>
      <c r="G438" s="17">
        <f>E438*F438</f>
        <v>47.404800000000002</v>
      </c>
      <c r="H438" s="14">
        <v>3</v>
      </c>
      <c r="I438" s="15">
        <v>555</v>
      </c>
      <c r="J438" s="17">
        <f>E438+I438-G438</f>
        <v>2087.7552000000001</v>
      </c>
      <c r="K438" s="23" t="str">
        <f>A438&amp;"|"&amp;B438</f>
        <v>P0037|May</v>
      </c>
    </row>
    <row r="439" spans="1:11" ht="15" customHeight="1" x14ac:dyDescent="0.25">
      <c r="A439" s="14" t="s">
        <v>133</v>
      </c>
      <c r="B439" s="14" t="s">
        <v>28</v>
      </c>
      <c r="C439" s="14">
        <v>9</v>
      </c>
      <c r="D439" s="16">
        <v>192.7</v>
      </c>
      <c r="E439" s="17">
        <f>C439*D439</f>
        <v>1734.3</v>
      </c>
      <c r="F439" s="18">
        <v>0.03</v>
      </c>
      <c r="G439" s="17">
        <f>E439*F439</f>
        <v>52.028999999999996</v>
      </c>
      <c r="H439" s="14">
        <v>3</v>
      </c>
      <c r="I439" s="15">
        <v>555</v>
      </c>
      <c r="J439" s="17">
        <f>E439+I439-G439</f>
        <v>2237.2710000000002</v>
      </c>
      <c r="K439" s="23" t="str">
        <f>A439&amp;"|"&amp;B439</f>
        <v>P0037|Jun</v>
      </c>
    </row>
    <row r="440" spans="1:11" ht="15" customHeight="1" x14ac:dyDescent="0.25">
      <c r="A440" s="14" t="s">
        <v>133</v>
      </c>
      <c r="B440" s="14" t="s">
        <v>29</v>
      </c>
      <c r="C440" s="14">
        <v>12</v>
      </c>
      <c r="D440" s="16">
        <v>250.12</v>
      </c>
      <c r="E440" s="17">
        <f>C440*D440</f>
        <v>3001.44</v>
      </c>
      <c r="F440" s="18">
        <v>0.03</v>
      </c>
      <c r="G440" s="17">
        <f>E440*F440</f>
        <v>90.043199999999999</v>
      </c>
      <c r="H440" s="14">
        <v>3</v>
      </c>
      <c r="I440" s="15">
        <v>555</v>
      </c>
      <c r="J440" s="17">
        <f>E440+I440-G440</f>
        <v>3466.3968</v>
      </c>
      <c r="K440" s="23" t="str">
        <f>A440&amp;"|"&amp;B440</f>
        <v>P0037|Jul</v>
      </c>
    </row>
    <row r="441" spans="1:11" ht="15" customHeight="1" x14ac:dyDescent="0.25">
      <c r="A441" s="14" t="s">
        <v>133</v>
      </c>
      <c r="B441" s="14" t="s">
        <v>30</v>
      </c>
      <c r="C441" s="14">
        <v>12</v>
      </c>
      <c r="D441" s="16">
        <v>236.69</v>
      </c>
      <c r="E441" s="17">
        <f>C441*D441</f>
        <v>2840.2799999999997</v>
      </c>
      <c r="F441" s="18">
        <v>0.03</v>
      </c>
      <c r="G441" s="17">
        <f>E441*F441</f>
        <v>85.208399999999983</v>
      </c>
      <c r="H441" s="14">
        <v>3</v>
      </c>
      <c r="I441" s="15">
        <v>555</v>
      </c>
      <c r="J441" s="17">
        <f>E441+I441-G441</f>
        <v>3310.0715999999998</v>
      </c>
      <c r="K441" s="23" t="str">
        <f>A441&amp;"|"&amp;B441</f>
        <v>P0037|Aug</v>
      </c>
    </row>
    <row r="442" spans="1:11" ht="15" customHeight="1" x14ac:dyDescent="0.25">
      <c r="A442" s="14" t="s">
        <v>133</v>
      </c>
      <c r="B442" s="14" t="s">
        <v>31</v>
      </c>
      <c r="C442" s="14">
        <v>7</v>
      </c>
      <c r="D442" s="16">
        <v>196.54</v>
      </c>
      <c r="E442" s="17">
        <f>C442*D442</f>
        <v>1375.78</v>
      </c>
      <c r="F442" s="18">
        <v>0.03</v>
      </c>
      <c r="G442" s="17">
        <f>E442*F442</f>
        <v>41.273399999999995</v>
      </c>
      <c r="H442" s="14">
        <v>2</v>
      </c>
      <c r="I442" s="15">
        <v>370</v>
      </c>
      <c r="J442" s="17">
        <f>E442+I442-G442</f>
        <v>1704.5065999999999</v>
      </c>
      <c r="K442" s="23" t="str">
        <f>A442&amp;"|"&amp;B442</f>
        <v>P0037|Sep</v>
      </c>
    </row>
    <row r="443" spans="1:11" ht="15" customHeight="1" x14ac:dyDescent="0.25">
      <c r="A443" s="14" t="s">
        <v>133</v>
      </c>
      <c r="B443" s="14" t="s">
        <v>32</v>
      </c>
      <c r="C443" s="14">
        <v>7</v>
      </c>
      <c r="D443" s="16">
        <v>197.84</v>
      </c>
      <c r="E443" s="17">
        <f>C443*D443</f>
        <v>1384.88</v>
      </c>
      <c r="F443" s="18">
        <v>0.03</v>
      </c>
      <c r="G443" s="17">
        <f>E443*F443</f>
        <v>41.546399999999998</v>
      </c>
      <c r="H443" s="14">
        <v>2</v>
      </c>
      <c r="I443" s="15">
        <v>370</v>
      </c>
      <c r="J443" s="17">
        <f>E443+I443-G443</f>
        <v>1713.3336000000002</v>
      </c>
      <c r="K443" s="23" t="str">
        <f>A443&amp;"|"&amp;B443</f>
        <v>P0037|Oct</v>
      </c>
    </row>
    <row r="444" spans="1:11" ht="15" customHeight="1" x14ac:dyDescent="0.25">
      <c r="A444" s="14" t="s">
        <v>133</v>
      </c>
      <c r="B444" s="14" t="s">
        <v>33</v>
      </c>
      <c r="C444" s="14">
        <v>7</v>
      </c>
      <c r="D444" s="16">
        <v>187.9</v>
      </c>
      <c r="E444" s="17">
        <f>C444*D444</f>
        <v>1315.3</v>
      </c>
      <c r="F444" s="18">
        <v>0.03</v>
      </c>
      <c r="G444" s="17">
        <f>E444*F444</f>
        <v>39.458999999999996</v>
      </c>
      <c r="H444" s="14">
        <v>3</v>
      </c>
      <c r="I444" s="15">
        <v>555</v>
      </c>
      <c r="J444" s="17">
        <f>E444+I444-G444</f>
        <v>1830.8409999999999</v>
      </c>
      <c r="K444" s="23" t="str">
        <f>A444&amp;"|"&amp;B444</f>
        <v>P0037|Nov</v>
      </c>
    </row>
    <row r="445" spans="1:11" ht="15" customHeight="1" x14ac:dyDescent="0.25">
      <c r="A445" s="14" t="s">
        <v>133</v>
      </c>
      <c r="B445" s="14" t="s">
        <v>34</v>
      </c>
      <c r="C445" s="14">
        <v>15</v>
      </c>
      <c r="D445" s="16">
        <v>366.85</v>
      </c>
      <c r="E445" s="17">
        <f>C445*D445</f>
        <v>5502.75</v>
      </c>
      <c r="F445" s="18">
        <v>0.03</v>
      </c>
      <c r="G445" s="17">
        <f>E445*F445</f>
        <v>165.08249999999998</v>
      </c>
      <c r="H445" s="14">
        <v>6</v>
      </c>
      <c r="I445" s="15">
        <v>1110</v>
      </c>
      <c r="J445" s="17">
        <f>E445+I445-G445</f>
        <v>6447.6674999999996</v>
      </c>
      <c r="K445" s="23" t="str">
        <f>A445&amp;"|"&amp;B445</f>
        <v>P0037|Dec</v>
      </c>
    </row>
    <row r="446" spans="1:11" ht="15" customHeight="1" x14ac:dyDescent="0.25">
      <c r="A446" s="14" t="s">
        <v>133</v>
      </c>
      <c r="B446" s="14" t="s">
        <v>35</v>
      </c>
      <c r="C446" s="14">
        <v>15</v>
      </c>
      <c r="D446" s="16">
        <v>355.96</v>
      </c>
      <c r="E446" s="17">
        <f>C446*D446</f>
        <v>5339.4</v>
      </c>
      <c r="F446" s="18">
        <v>0.03</v>
      </c>
      <c r="G446" s="17">
        <f>E446*F446</f>
        <v>160.18199999999999</v>
      </c>
      <c r="H446" s="14">
        <v>6</v>
      </c>
      <c r="I446" s="15">
        <v>1110</v>
      </c>
      <c r="J446" s="17">
        <f>E446+I446-G446</f>
        <v>6289.2179999999998</v>
      </c>
      <c r="K446" s="23" t="str">
        <f>A446&amp;"|"&amp;B446</f>
        <v>P0037|Jan</v>
      </c>
    </row>
    <row r="447" spans="1:11" ht="15" customHeight="1" x14ac:dyDescent="0.25">
      <c r="A447" s="14" t="s">
        <v>133</v>
      </c>
      <c r="B447" s="14" t="s">
        <v>36</v>
      </c>
      <c r="C447" s="14">
        <v>13</v>
      </c>
      <c r="D447" s="16">
        <v>295.58</v>
      </c>
      <c r="E447" s="17">
        <f>C447*D447</f>
        <v>3842.54</v>
      </c>
      <c r="F447" s="18">
        <v>0.03</v>
      </c>
      <c r="G447" s="17">
        <f>E447*F447</f>
        <v>115.27619999999999</v>
      </c>
      <c r="H447" s="14">
        <v>5</v>
      </c>
      <c r="I447" s="15">
        <v>925</v>
      </c>
      <c r="J447" s="17">
        <f>E447+I447-G447</f>
        <v>4652.2637999999997</v>
      </c>
      <c r="K447" s="23" t="str">
        <f>A447&amp;"|"&amp;B447</f>
        <v>P0037|Feb</v>
      </c>
    </row>
    <row r="448" spans="1:11" ht="15" customHeight="1" x14ac:dyDescent="0.25">
      <c r="A448" s="14" t="s">
        <v>133</v>
      </c>
      <c r="B448" s="14" t="s">
        <v>37</v>
      </c>
      <c r="C448" s="14">
        <v>12</v>
      </c>
      <c r="D448" s="16">
        <v>267.45</v>
      </c>
      <c r="E448" s="17">
        <f>C448*D448</f>
        <v>3209.3999999999996</v>
      </c>
      <c r="F448" s="18">
        <v>0.03</v>
      </c>
      <c r="G448" s="17">
        <f>E448*F448</f>
        <v>96.281999999999982</v>
      </c>
      <c r="H448" s="14">
        <v>4</v>
      </c>
      <c r="I448" s="15">
        <v>740</v>
      </c>
      <c r="J448" s="17">
        <f>E448+I448-G448</f>
        <v>3853.1179999999995</v>
      </c>
      <c r="K448" s="23" t="str">
        <f>A448&amp;"|"&amp;B448</f>
        <v>P0037|Mar</v>
      </c>
    </row>
    <row r="449" spans="1:11" ht="15" customHeight="1" x14ac:dyDescent="0.25">
      <c r="A449" s="14" t="s">
        <v>135</v>
      </c>
      <c r="B449" s="14" t="s">
        <v>24</v>
      </c>
      <c r="C449" s="14">
        <v>6</v>
      </c>
      <c r="D449" s="16">
        <v>103.27</v>
      </c>
      <c r="E449" s="17">
        <f>C449*D449</f>
        <v>619.62</v>
      </c>
      <c r="F449" s="18">
        <v>0.03</v>
      </c>
      <c r="G449" s="17">
        <f>E449*F449</f>
        <v>18.5886</v>
      </c>
      <c r="H449" s="14">
        <v>2</v>
      </c>
      <c r="I449" s="15">
        <v>240</v>
      </c>
      <c r="J449" s="17">
        <f>E449+I449-G449</f>
        <v>841.03139999999996</v>
      </c>
      <c r="K449" s="23" t="str">
        <f>A449&amp;"|"&amp;B449</f>
        <v>P0038|Apr</v>
      </c>
    </row>
    <row r="450" spans="1:11" ht="15" customHeight="1" x14ac:dyDescent="0.25">
      <c r="A450" s="14" t="s">
        <v>135</v>
      </c>
      <c r="B450" s="14" t="s">
        <v>26</v>
      </c>
      <c r="C450" s="14">
        <v>7</v>
      </c>
      <c r="D450" s="16">
        <v>116.96</v>
      </c>
      <c r="E450" s="17">
        <f>C450*D450</f>
        <v>818.71999999999991</v>
      </c>
      <c r="F450" s="18">
        <v>0.03</v>
      </c>
      <c r="G450" s="17">
        <f>E450*F450</f>
        <v>24.561599999999995</v>
      </c>
      <c r="H450" s="14">
        <v>2</v>
      </c>
      <c r="I450" s="15">
        <v>240</v>
      </c>
      <c r="J450" s="17">
        <f>E450+I450-G450</f>
        <v>1034.1583999999998</v>
      </c>
      <c r="K450" s="23" t="str">
        <f>A450&amp;"|"&amp;B450</f>
        <v>P0038|May</v>
      </c>
    </row>
    <row r="451" spans="1:11" ht="15" customHeight="1" x14ac:dyDescent="0.25">
      <c r="A451" s="14" t="s">
        <v>135</v>
      </c>
      <c r="B451" s="14" t="s">
        <v>28</v>
      </c>
      <c r="C451" s="14">
        <v>8</v>
      </c>
      <c r="D451" s="16">
        <v>104.56</v>
      </c>
      <c r="E451" s="17">
        <f>C451*D451</f>
        <v>836.48</v>
      </c>
      <c r="F451" s="18">
        <v>0.03</v>
      </c>
      <c r="G451" s="17">
        <f>E451*F451</f>
        <v>25.0944</v>
      </c>
      <c r="H451" s="14">
        <v>2</v>
      </c>
      <c r="I451" s="15">
        <v>240</v>
      </c>
      <c r="J451" s="17">
        <f>E451+I451-G451</f>
        <v>1051.3856000000001</v>
      </c>
      <c r="K451" s="23" t="str">
        <f>A451&amp;"|"&amp;B451</f>
        <v>P0038|Jun</v>
      </c>
    </row>
    <row r="452" spans="1:11" ht="15" customHeight="1" x14ac:dyDescent="0.25">
      <c r="A452" s="14" t="s">
        <v>135</v>
      </c>
      <c r="B452" s="14" t="s">
        <v>29</v>
      </c>
      <c r="C452" s="14">
        <v>12</v>
      </c>
      <c r="D452" s="16">
        <v>134.62</v>
      </c>
      <c r="E452" s="17">
        <f>C452*D452</f>
        <v>1615.44</v>
      </c>
      <c r="F452" s="18">
        <v>0.03</v>
      </c>
      <c r="G452" s="17">
        <f>E452*F452</f>
        <v>48.463200000000001</v>
      </c>
      <c r="H452" s="14">
        <v>3</v>
      </c>
      <c r="I452" s="15">
        <v>360</v>
      </c>
      <c r="J452" s="17">
        <f>E452+I452-G452</f>
        <v>1926.9768000000001</v>
      </c>
      <c r="K452" s="23" t="str">
        <f>A452&amp;"|"&amp;B452</f>
        <v>P0038|Jul</v>
      </c>
    </row>
    <row r="453" spans="1:11" ht="15" customHeight="1" x14ac:dyDescent="0.25">
      <c r="A453" s="14" t="s">
        <v>135</v>
      </c>
      <c r="B453" s="14" t="s">
        <v>30</v>
      </c>
      <c r="C453" s="14">
        <v>10</v>
      </c>
      <c r="D453" s="16">
        <v>119.59</v>
      </c>
      <c r="E453" s="17">
        <f>C453*D453</f>
        <v>1195.9000000000001</v>
      </c>
      <c r="F453" s="18">
        <v>0.03</v>
      </c>
      <c r="G453" s="17">
        <f>E453*F453</f>
        <v>35.877000000000002</v>
      </c>
      <c r="H453" s="14">
        <v>3</v>
      </c>
      <c r="I453" s="15">
        <v>360</v>
      </c>
      <c r="J453" s="17">
        <f>E453+I453-G453</f>
        <v>1520.0230000000001</v>
      </c>
      <c r="K453" s="23" t="str">
        <f>A453&amp;"|"&amp;B453</f>
        <v>P0038|Aug</v>
      </c>
    </row>
    <row r="454" spans="1:11" ht="15" customHeight="1" x14ac:dyDescent="0.25">
      <c r="A454" s="14" t="s">
        <v>135</v>
      </c>
      <c r="B454" s="14" t="s">
        <v>31</v>
      </c>
      <c r="C454" s="14">
        <v>8</v>
      </c>
      <c r="D454" s="16">
        <v>126.58</v>
      </c>
      <c r="E454" s="17">
        <f>C454*D454</f>
        <v>1012.64</v>
      </c>
      <c r="F454" s="18">
        <v>0.03</v>
      </c>
      <c r="G454" s="17">
        <f>E454*F454</f>
        <v>30.379199999999997</v>
      </c>
      <c r="H454" s="14">
        <v>2</v>
      </c>
      <c r="I454" s="15">
        <v>240</v>
      </c>
      <c r="J454" s="17">
        <f>E454+I454-G454</f>
        <v>1222.2607999999998</v>
      </c>
      <c r="K454" s="23" t="str">
        <f>A454&amp;"|"&amp;B454</f>
        <v>P0038|Sep</v>
      </c>
    </row>
    <row r="455" spans="1:11" ht="15" customHeight="1" x14ac:dyDescent="0.25">
      <c r="A455" s="14" t="s">
        <v>135</v>
      </c>
      <c r="B455" s="14" t="s">
        <v>32</v>
      </c>
      <c r="C455" s="14">
        <v>7</v>
      </c>
      <c r="D455" s="16">
        <v>107.84</v>
      </c>
      <c r="E455" s="17">
        <f>C455*D455</f>
        <v>754.88</v>
      </c>
      <c r="F455" s="18">
        <v>0.03</v>
      </c>
      <c r="G455" s="17">
        <f>E455*F455</f>
        <v>22.6464</v>
      </c>
      <c r="H455" s="14">
        <v>2</v>
      </c>
      <c r="I455" s="15">
        <v>240</v>
      </c>
      <c r="J455" s="17">
        <f>E455+I455-G455</f>
        <v>972.23360000000002</v>
      </c>
      <c r="K455" s="23" t="str">
        <f>A455&amp;"|"&amp;B455</f>
        <v>P0038|Oct</v>
      </c>
    </row>
    <row r="456" spans="1:11" ht="15" customHeight="1" x14ac:dyDescent="0.25">
      <c r="A456" s="14" t="s">
        <v>135</v>
      </c>
      <c r="B456" s="14" t="s">
        <v>33</v>
      </c>
      <c r="C456" s="14">
        <v>7</v>
      </c>
      <c r="D456" s="16">
        <v>117.63</v>
      </c>
      <c r="E456" s="17">
        <f>C456*D456</f>
        <v>823.41</v>
      </c>
      <c r="F456" s="18">
        <v>0.03</v>
      </c>
      <c r="G456" s="17">
        <f>E456*F456</f>
        <v>24.702299999999997</v>
      </c>
      <c r="H456" s="14">
        <v>2</v>
      </c>
      <c r="I456" s="15">
        <v>240</v>
      </c>
      <c r="J456" s="17">
        <f>E456+I456-G456</f>
        <v>1038.7076999999999</v>
      </c>
      <c r="K456" s="23" t="str">
        <f>A456&amp;"|"&amp;B456</f>
        <v>P0038|Nov</v>
      </c>
    </row>
    <row r="457" spans="1:11" ht="15" customHeight="1" x14ac:dyDescent="0.25">
      <c r="A457" s="14" t="s">
        <v>135</v>
      </c>
      <c r="B457" s="14" t="s">
        <v>34</v>
      </c>
      <c r="C457" s="14">
        <v>15</v>
      </c>
      <c r="D457" s="16">
        <v>213.34</v>
      </c>
      <c r="E457" s="17">
        <f>C457*D457</f>
        <v>3200.1</v>
      </c>
      <c r="F457" s="18">
        <v>0.03</v>
      </c>
      <c r="G457" s="17">
        <f>E457*F457</f>
        <v>96.003</v>
      </c>
      <c r="H457" s="14">
        <v>6</v>
      </c>
      <c r="I457" s="15">
        <v>720</v>
      </c>
      <c r="J457" s="17">
        <f>E457+I457-G457</f>
        <v>3824.0969999999998</v>
      </c>
      <c r="K457" s="23" t="str">
        <f>A457&amp;"|"&amp;B457</f>
        <v>P0038|Dec</v>
      </c>
    </row>
    <row r="458" spans="1:11" ht="15" customHeight="1" x14ac:dyDescent="0.25">
      <c r="A458" s="14" t="s">
        <v>135</v>
      </c>
      <c r="B458" s="14" t="s">
        <v>35</v>
      </c>
      <c r="C458" s="14">
        <v>15</v>
      </c>
      <c r="D458" s="16">
        <v>204.94</v>
      </c>
      <c r="E458" s="17">
        <f>C458*D458</f>
        <v>3074.1</v>
      </c>
      <c r="F458" s="18">
        <v>0.03</v>
      </c>
      <c r="G458" s="17">
        <f>E458*F458</f>
        <v>92.222999999999999</v>
      </c>
      <c r="H458" s="14">
        <v>6</v>
      </c>
      <c r="I458" s="15">
        <v>720</v>
      </c>
      <c r="J458" s="17">
        <f>E458+I458-G458</f>
        <v>3701.877</v>
      </c>
      <c r="K458" s="23" t="str">
        <f>A458&amp;"|"&amp;B458</f>
        <v>P0038|Jan</v>
      </c>
    </row>
    <row r="459" spans="1:11" ht="15" customHeight="1" x14ac:dyDescent="0.25">
      <c r="A459" s="14" t="s">
        <v>135</v>
      </c>
      <c r="B459" s="14" t="s">
        <v>36</v>
      </c>
      <c r="C459" s="14">
        <v>12</v>
      </c>
      <c r="D459" s="16">
        <v>193.46</v>
      </c>
      <c r="E459" s="17">
        <f>C459*D459</f>
        <v>2321.52</v>
      </c>
      <c r="F459" s="18">
        <v>0.03</v>
      </c>
      <c r="G459" s="17">
        <f>E459*F459</f>
        <v>69.645600000000002</v>
      </c>
      <c r="H459" s="14">
        <v>5</v>
      </c>
      <c r="I459" s="15">
        <v>600</v>
      </c>
      <c r="J459" s="17">
        <f>E459+I459-G459</f>
        <v>2851.8744000000002</v>
      </c>
      <c r="K459" s="23" t="str">
        <f>A459&amp;"|"&amp;B459</f>
        <v>P0038|Feb</v>
      </c>
    </row>
    <row r="460" spans="1:11" ht="15" customHeight="1" x14ac:dyDescent="0.25">
      <c r="A460" s="14" t="s">
        <v>135</v>
      </c>
      <c r="B460" s="14" t="s">
        <v>37</v>
      </c>
      <c r="C460" s="14">
        <v>12</v>
      </c>
      <c r="D460" s="16">
        <v>154.49</v>
      </c>
      <c r="E460" s="17">
        <f>C460*D460</f>
        <v>1853.88</v>
      </c>
      <c r="F460" s="18">
        <v>0.03</v>
      </c>
      <c r="G460" s="17">
        <f>E460*F460</f>
        <v>55.616399999999999</v>
      </c>
      <c r="H460" s="14">
        <v>4</v>
      </c>
      <c r="I460" s="15">
        <v>480</v>
      </c>
      <c r="J460" s="17">
        <f>E460+I460-G460</f>
        <v>2278.2636000000002</v>
      </c>
      <c r="K460" s="23" t="str">
        <f>A460&amp;"|"&amp;B460</f>
        <v>P0038|Mar</v>
      </c>
    </row>
    <row r="461" spans="1:11" ht="15" customHeight="1" x14ac:dyDescent="0.25">
      <c r="A461" s="14" t="s">
        <v>137</v>
      </c>
      <c r="B461" s="14" t="s">
        <v>24</v>
      </c>
      <c r="C461" s="14">
        <v>6</v>
      </c>
      <c r="D461" s="16">
        <v>159.65</v>
      </c>
      <c r="E461" s="17">
        <f>C461*D461</f>
        <v>957.90000000000009</v>
      </c>
      <c r="F461" s="18">
        <v>0.03</v>
      </c>
      <c r="G461" s="17">
        <f>E461*F461</f>
        <v>28.737000000000002</v>
      </c>
      <c r="H461" s="14">
        <v>2</v>
      </c>
      <c r="I461" s="15">
        <v>300</v>
      </c>
      <c r="J461" s="17">
        <f>E461+I461-G461</f>
        <v>1229.163</v>
      </c>
      <c r="K461" s="23" t="str">
        <f>A461&amp;"|"&amp;B461</f>
        <v>P0039|Apr</v>
      </c>
    </row>
    <row r="462" spans="1:11" ht="15" customHeight="1" x14ac:dyDescent="0.25">
      <c r="A462" s="14" t="s">
        <v>137</v>
      </c>
      <c r="B462" s="14" t="s">
        <v>26</v>
      </c>
      <c r="C462" s="14">
        <v>7</v>
      </c>
      <c r="D462" s="16">
        <v>179.96</v>
      </c>
      <c r="E462" s="17">
        <f>C462*D462</f>
        <v>1259.72</v>
      </c>
      <c r="F462" s="18">
        <v>0.03</v>
      </c>
      <c r="G462" s="17">
        <f>E462*F462</f>
        <v>37.791600000000003</v>
      </c>
      <c r="H462" s="14">
        <v>2</v>
      </c>
      <c r="I462" s="15">
        <v>300</v>
      </c>
      <c r="J462" s="17">
        <f>E462+I462-G462</f>
        <v>1521.9284</v>
      </c>
      <c r="K462" s="23" t="str">
        <f>A462&amp;"|"&amp;B462</f>
        <v>P0039|May</v>
      </c>
    </row>
    <row r="463" spans="1:11" ht="15" customHeight="1" x14ac:dyDescent="0.25">
      <c r="A463" s="14" t="s">
        <v>137</v>
      </c>
      <c r="B463" s="14" t="s">
        <v>28</v>
      </c>
      <c r="C463" s="14">
        <v>9</v>
      </c>
      <c r="D463" s="16">
        <v>180.97</v>
      </c>
      <c r="E463" s="17">
        <f>C463*D463</f>
        <v>1628.73</v>
      </c>
      <c r="F463" s="18">
        <v>0.03</v>
      </c>
      <c r="G463" s="17">
        <f>E463*F463</f>
        <v>48.861899999999999</v>
      </c>
      <c r="H463" s="14">
        <v>2</v>
      </c>
      <c r="I463" s="15">
        <v>300</v>
      </c>
      <c r="J463" s="17">
        <f>E463+I463-G463</f>
        <v>1879.8680999999999</v>
      </c>
      <c r="K463" s="23" t="str">
        <f>A463&amp;"|"&amp;B463</f>
        <v>P0039|Jun</v>
      </c>
    </row>
    <row r="464" spans="1:11" ht="15" customHeight="1" x14ac:dyDescent="0.25">
      <c r="A464" s="14" t="s">
        <v>137</v>
      </c>
      <c r="B464" s="14" t="s">
        <v>29</v>
      </c>
      <c r="C464" s="14">
        <v>12</v>
      </c>
      <c r="D464" s="16">
        <v>196.45</v>
      </c>
      <c r="E464" s="17">
        <f>C464*D464</f>
        <v>2357.3999999999996</v>
      </c>
      <c r="F464" s="18">
        <v>0.03</v>
      </c>
      <c r="G464" s="17">
        <f>E464*F464</f>
        <v>70.72199999999998</v>
      </c>
      <c r="H464" s="14">
        <v>3</v>
      </c>
      <c r="I464" s="15">
        <v>450</v>
      </c>
      <c r="J464" s="17">
        <f>E464+I464-G464</f>
        <v>2736.6779999999999</v>
      </c>
      <c r="K464" s="23" t="str">
        <f>A464&amp;"|"&amp;B464</f>
        <v>P0039|Jul</v>
      </c>
    </row>
    <row r="465" spans="1:11" ht="15" customHeight="1" x14ac:dyDescent="0.25">
      <c r="A465" s="14" t="s">
        <v>137</v>
      </c>
      <c r="B465" s="14" t="s">
        <v>30</v>
      </c>
      <c r="C465" s="14">
        <v>13</v>
      </c>
      <c r="D465" s="16">
        <v>176.63</v>
      </c>
      <c r="E465" s="17">
        <f>C465*D465</f>
        <v>2296.19</v>
      </c>
      <c r="F465" s="18">
        <v>0.03</v>
      </c>
      <c r="G465" s="17">
        <f>E465*F465</f>
        <v>68.8857</v>
      </c>
      <c r="H465" s="14">
        <v>3</v>
      </c>
      <c r="I465" s="15">
        <v>450</v>
      </c>
      <c r="J465" s="17">
        <f>E465+I465-G465</f>
        <v>2677.3043000000002</v>
      </c>
      <c r="K465" s="23" t="str">
        <f>A465&amp;"|"&amp;B465</f>
        <v>P0039|Aug</v>
      </c>
    </row>
    <row r="466" spans="1:11" ht="15" customHeight="1" x14ac:dyDescent="0.25">
      <c r="A466" s="14" t="s">
        <v>137</v>
      </c>
      <c r="B466" s="14" t="s">
        <v>31</v>
      </c>
      <c r="C466" s="14">
        <v>7</v>
      </c>
      <c r="D466" s="16">
        <v>179.7</v>
      </c>
      <c r="E466" s="17">
        <f>C466*D466</f>
        <v>1257.8999999999999</v>
      </c>
      <c r="F466" s="18">
        <v>0.03</v>
      </c>
      <c r="G466" s="17">
        <f>E466*F466</f>
        <v>37.736999999999995</v>
      </c>
      <c r="H466" s="14">
        <v>2</v>
      </c>
      <c r="I466" s="15">
        <v>300</v>
      </c>
      <c r="J466" s="17">
        <f>E466+I466-G466</f>
        <v>1520.1629999999998</v>
      </c>
      <c r="K466" s="23" t="str">
        <f>A466&amp;"|"&amp;B466</f>
        <v>P0039|Sep</v>
      </c>
    </row>
    <row r="467" spans="1:11" ht="15" customHeight="1" x14ac:dyDescent="0.25">
      <c r="A467" s="14" t="s">
        <v>137</v>
      </c>
      <c r="B467" s="14" t="s">
        <v>32</v>
      </c>
      <c r="C467" s="14">
        <v>7</v>
      </c>
      <c r="D467" s="16">
        <v>170.9</v>
      </c>
      <c r="E467" s="17">
        <f>C467*D467</f>
        <v>1196.3</v>
      </c>
      <c r="F467" s="18">
        <v>0.03</v>
      </c>
      <c r="G467" s="17">
        <f>E467*F467</f>
        <v>35.888999999999996</v>
      </c>
      <c r="H467" s="14">
        <v>2</v>
      </c>
      <c r="I467" s="15">
        <v>300</v>
      </c>
      <c r="J467" s="17">
        <f>E467+I467-G467</f>
        <v>1460.4110000000001</v>
      </c>
      <c r="K467" s="23" t="str">
        <f>A467&amp;"|"&amp;B467</f>
        <v>P0039|Oct</v>
      </c>
    </row>
    <row r="468" spans="1:11" ht="15" customHeight="1" x14ac:dyDescent="0.25">
      <c r="A468" s="14" t="s">
        <v>137</v>
      </c>
      <c r="B468" s="14" t="s">
        <v>33</v>
      </c>
      <c r="C468" s="14">
        <v>7</v>
      </c>
      <c r="D468" s="16">
        <v>168.37</v>
      </c>
      <c r="E468" s="17">
        <f>C468*D468</f>
        <v>1178.5900000000001</v>
      </c>
      <c r="F468" s="18">
        <v>0.03</v>
      </c>
      <c r="G468" s="17">
        <f>E468*F468</f>
        <v>35.357700000000001</v>
      </c>
      <c r="H468" s="14">
        <v>3</v>
      </c>
      <c r="I468" s="15">
        <v>450</v>
      </c>
      <c r="J468" s="17">
        <f>E468+I468-G468</f>
        <v>1593.2323000000001</v>
      </c>
      <c r="K468" s="23" t="str">
        <f>A468&amp;"|"&amp;B468</f>
        <v>P0039|Nov</v>
      </c>
    </row>
    <row r="469" spans="1:11" ht="15" customHeight="1" x14ac:dyDescent="0.25">
      <c r="A469" s="14" t="s">
        <v>137</v>
      </c>
      <c r="B469" s="14" t="s">
        <v>34</v>
      </c>
      <c r="C469" s="14">
        <v>15</v>
      </c>
      <c r="D469" s="16">
        <v>285.47000000000003</v>
      </c>
      <c r="E469" s="17">
        <f>C469*D469</f>
        <v>4282.05</v>
      </c>
      <c r="F469" s="18">
        <v>0.03</v>
      </c>
      <c r="G469" s="17">
        <f>E469*F469</f>
        <v>128.4615</v>
      </c>
      <c r="H469" s="14">
        <v>6</v>
      </c>
      <c r="I469" s="15">
        <v>900</v>
      </c>
      <c r="J469" s="17">
        <f>E469+I469-G469</f>
        <v>5053.5884999999998</v>
      </c>
      <c r="K469" s="23" t="str">
        <f>A469&amp;"|"&amp;B469</f>
        <v>P0039|Dec</v>
      </c>
    </row>
    <row r="470" spans="1:11" ht="15" customHeight="1" x14ac:dyDescent="0.25">
      <c r="A470" s="14" t="s">
        <v>137</v>
      </c>
      <c r="B470" s="14" t="s">
        <v>35</v>
      </c>
      <c r="C470" s="14">
        <v>15</v>
      </c>
      <c r="D470" s="16">
        <v>294.61</v>
      </c>
      <c r="E470" s="17">
        <f>C470*D470</f>
        <v>4419.1500000000005</v>
      </c>
      <c r="F470" s="18">
        <v>0.03</v>
      </c>
      <c r="G470" s="17">
        <f>E470*F470</f>
        <v>132.5745</v>
      </c>
      <c r="H470" s="14">
        <v>6</v>
      </c>
      <c r="I470" s="15">
        <v>900</v>
      </c>
      <c r="J470" s="17">
        <f>E470+I470-G470</f>
        <v>5186.5755000000008</v>
      </c>
      <c r="K470" s="23" t="str">
        <f>A470&amp;"|"&amp;B470</f>
        <v>P0039|Jan</v>
      </c>
    </row>
    <row r="471" spans="1:11" ht="15" customHeight="1" x14ac:dyDescent="0.25">
      <c r="A471" s="14" t="s">
        <v>137</v>
      </c>
      <c r="B471" s="14" t="s">
        <v>36</v>
      </c>
      <c r="C471" s="14">
        <v>12</v>
      </c>
      <c r="D471" s="16">
        <v>295.04000000000002</v>
      </c>
      <c r="E471" s="17">
        <f>C471*D471</f>
        <v>3540.4800000000005</v>
      </c>
      <c r="F471" s="18">
        <v>0.03</v>
      </c>
      <c r="G471" s="17">
        <f>E471*F471</f>
        <v>106.21440000000001</v>
      </c>
      <c r="H471" s="14">
        <v>5</v>
      </c>
      <c r="I471" s="15">
        <v>750</v>
      </c>
      <c r="J471" s="17">
        <f>E471+I471-G471</f>
        <v>4184.2656000000006</v>
      </c>
      <c r="K471" s="23" t="str">
        <f>A471&amp;"|"&amp;B471</f>
        <v>P0039|Feb</v>
      </c>
    </row>
    <row r="472" spans="1:11" ht="15" customHeight="1" x14ac:dyDescent="0.25">
      <c r="A472" s="14" t="s">
        <v>137</v>
      </c>
      <c r="B472" s="14" t="s">
        <v>37</v>
      </c>
      <c r="C472" s="14">
        <v>13</v>
      </c>
      <c r="D472" s="16">
        <v>241.75</v>
      </c>
      <c r="E472" s="17">
        <f>C472*D472</f>
        <v>3142.75</v>
      </c>
      <c r="F472" s="18">
        <v>0.03</v>
      </c>
      <c r="G472" s="17">
        <f>E472*F472</f>
        <v>94.282499999999999</v>
      </c>
      <c r="H472" s="14">
        <v>5</v>
      </c>
      <c r="I472" s="15">
        <v>750</v>
      </c>
      <c r="J472" s="17">
        <f>E472+I472-G472</f>
        <v>3798.4675000000002</v>
      </c>
      <c r="K472" s="23" t="str">
        <f>A472&amp;"|"&amp;B472</f>
        <v>P0039|Mar</v>
      </c>
    </row>
    <row r="473" spans="1:11" ht="15" customHeight="1" x14ac:dyDescent="0.25">
      <c r="A473" s="14" t="s">
        <v>139</v>
      </c>
      <c r="B473" s="14" t="s">
        <v>24</v>
      </c>
      <c r="C473" s="14">
        <v>6</v>
      </c>
      <c r="D473" s="16">
        <v>133.57</v>
      </c>
      <c r="E473" s="17">
        <f>C473*D473</f>
        <v>801.42</v>
      </c>
      <c r="F473" s="18">
        <v>0.03</v>
      </c>
      <c r="G473" s="17">
        <f>E473*F473</f>
        <v>24.042599999999997</v>
      </c>
      <c r="H473" s="14">
        <v>2</v>
      </c>
      <c r="I473" s="15">
        <v>240</v>
      </c>
      <c r="J473" s="17">
        <f>E473+I473-G473</f>
        <v>1017.3774000000001</v>
      </c>
      <c r="K473" s="23" t="str">
        <f>A473&amp;"|"&amp;B473</f>
        <v>P0040|Apr</v>
      </c>
    </row>
    <row r="474" spans="1:11" ht="15" customHeight="1" x14ac:dyDescent="0.25">
      <c r="A474" s="14" t="s">
        <v>139</v>
      </c>
      <c r="B474" s="14" t="s">
        <v>26</v>
      </c>
      <c r="C474" s="14">
        <v>6</v>
      </c>
      <c r="D474" s="16">
        <v>129.55000000000001</v>
      </c>
      <c r="E474" s="17">
        <f>C474*D474</f>
        <v>777.30000000000007</v>
      </c>
      <c r="F474" s="18">
        <v>0.03</v>
      </c>
      <c r="G474" s="17">
        <f>E474*F474</f>
        <v>23.319000000000003</v>
      </c>
      <c r="H474" s="14">
        <v>2</v>
      </c>
      <c r="I474" s="15">
        <v>240</v>
      </c>
      <c r="J474" s="17">
        <f>E474+I474-G474</f>
        <v>993.98100000000011</v>
      </c>
      <c r="K474" s="23" t="str">
        <f>A474&amp;"|"&amp;B474</f>
        <v>P0040|May</v>
      </c>
    </row>
    <row r="475" spans="1:11" ht="15" customHeight="1" x14ac:dyDescent="0.25">
      <c r="A475" s="14" t="s">
        <v>139</v>
      </c>
      <c r="B475" s="14" t="s">
        <v>28</v>
      </c>
      <c r="C475" s="14">
        <v>9</v>
      </c>
      <c r="D475" s="16">
        <v>140.91</v>
      </c>
      <c r="E475" s="17">
        <f>C475*D475</f>
        <v>1268.19</v>
      </c>
      <c r="F475" s="18">
        <v>0.03</v>
      </c>
      <c r="G475" s="17">
        <f>E475*F475</f>
        <v>38.045700000000004</v>
      </c>
      <c r="H475" s="14">
        <v>2</v>
      </c>
      <c r="I475" s="15">
        <v>240</v>
      </c>
      <c r="J475" s="17">
        <f>E475+I475-G475</f>
        <v>1470.1443000000002</v>
      </c>
      <c r="K475" s="23" t="str">
        <f>A475&amp;"|"&amp;B475</f>
        <v>P0040|Jun</v>
      </c>
    </row>
    <row r="476" spans="1:11" ht="15" customHeight="1" x14ac:dyDescent="0.25">
      <c r="A476" s="14" t="s">
        <v>139</v>
      </c>
      <c r="B476" s="14" t="s">
        <v>29</v>
      </c>
      <c r="C476" s="14">
        <v>11</v>
      </c>
      <c r="D476" s="16">
        <v>161.59</v>
      </c>
      <c r="E476" s="17">
        <f>C476*D476</f>
        <v>1777.49</v>
      </c>
      <c r="F476" s="18">
        <v>0.03</v>
      </c>
      <c r="G476" s="17">
        <f>E476*F476</f>
        <v>53.3247</v>
      </c>
      <c r="H476" s="14">
        <v>3</v>
      </c>
      <c r="I476" s="15">
        <v>360</v>
      </c>
      <c r="J476" s="17">
        <f>E476+I476-G476</f>
        <v>2084.1652999999997</v>
      </c>
      <c r="K476" s="23" t="str">
        <f>A476&amp;"|"&amp;B476</f>
        <v>P0040|Jul</v>
      </c>
    </row>
    <row r="477" spans="1:11" ht="15" customHeight="1" x14ac:dyDescent="0.25">
      <c r="A477" s="14" t="s">
        <v>139</v>
      </c>
      <c r="B477" s="14" t="s">
        <v>30</v>
      </c>
      <c r="C477" s="14">
        <v>10</v>
      </c>
      <c r="D477" s="16">
        <v>158.74</v>
      </c>
      <c r="E477" s="17">
        <f>C477*D477</f>
        <v>1587.4</v>
      </c>
      <c r="F477" s="18">
        <v>0.03</v>
      </c>
      <c r="G477" s="17">
        <f>E477*F477</f>
        <v>47.622</v>
      </c>
      <c r="H477" s="14">
        <v>3</v>
      </c>
      <c r="I477" s="15">
        <v>360</v>
      </c>
      <c r="J477" s="17">
        <f>E477+I477-G477</f>
        <v>1899.778</v>
      </c>
      <c r="K477" s="23" t="str">
        <f>A477&amp;"|"&amp;B477</f>
        <v>P0040|Aug</v>
      </c>
    </row>
    <row r="478" spans="1:11" ht="15" customHeight="1" x14ac:dyDescent="0.25">
      <c r="A478" s="14" t="s">
        <v>139</v>
      </c>
      <c r="B478" s="14" t="s">
        <v>31</v>
      </c>
      <c r="C478" s="14">
        <v>7</v>
      </c>
      <c r="D478" s="16">
        <v>141.19999999999999</v>
      </c>
      <c r="E478" s="17">
        <f>C478*D478</f>
        <v>988.39999999999986</v>
      </c>
      <c r="F478" s="18">
        <v>0.03</v>
      </c>
      <c r="G478" s="17">
        <f>E478*F478</f>
        <v>29.651999999999994</v>
      </c>
      <c r="H478" s="14">
        <v>2</v>
      </c>
      <c r="I478" s="15">
        <v>240</v>
      </c>
      <c r="J478" s="17">
        <f>E478+I478-G478</f>
        <v>1198.7479999999998</v>
      </c>
      <c r="K478" s="23" t="str">
        <f>A478&amp;"|"&amp;B478</f>
        <v>P0040|Sep</v>
      </c>
    </row>
    <row r="479" spans="1:11" ht="15" customHeight="1" x14ac:dyDescent="0.25">
      <c r="A479" s="14" t="s">
        <v>139</v>
      </c>
      <c r="B479" s="14" t="s">
        <v>32</v>
      </c>
      <c r="C479" s="14">
        <v>7</v>
      </c>
      <c r="D479" s="16">
        <v>128.97999999999999</v>
      </c>
      <c r="E479" s="17">
        <f>C479*D479</f>
        <v>902.8599999999999</v>
      </c>
      <c r="F479" s="18">
        <v>0.03</v>
      </c>
      <c r="G479" s="17">
        <f>E479*F479</f>
        <v>27.085799999999995</v>
      </c>
      <c r="H479" s="14">
        <v>2</v>
      </c>
      <c r="I479" s="15">
        <v>240</v>
      </c>
      <c r="J479" s="17">
        <f>E479+I479-G479</f>
        <v>1115.7741999999998</v>
      </c>
      <c r="K479" s="23" t="str">
        <f>A479&amp;"|"&amp;B479</f>
        <v>P0040|Oct</v>
      </c>
    </row>
    <row r="480" spans="1:11" ht="15" customHeight="1" x14ac:dyDescent="0.25">
      <c r="A480" s="14" t="s">
        <v>139</v>
      </c>
      <c r="B480" s="14" t="s">
        <v>33</v>
      </c>
      <c r="C480" s="14">
        <v>7</v>
      </c>
      <c r="D480" s="16">
        <v>147.28</v>
      </c>
      <c r="E480" s="17">
        <f>C480*D480</f>
        <v>1030.96</v>
      </c>
      <c r="F480" s="18">
        <v>0.03</v>
      </c>
      <c r="G480" s="17">
        <f>E480*F480</f>
        <v>30.928799999999999</v>
      </c>
      <c r="H480" s="14">
        <v>3</v>
      </c>
      <c r="I480" s="15">
        <v>360</v>
      </c>
      <c r="J480" s="17">
        <f>E480+I480-G480</f>
        <v>1360.0312000000001</v>
      </c>
      <c r="K480" s="23" t="str">
        <f>A480&amp;"|"&amp;B480</f>
        <v>P0040|Nov</v>
      </c>
    </row>
    <row r="481" spans="1:11" ht="15" customHeight="1" x14ac:dyDescent="0.25">
      <c r="A481" s="14" t="s">
        <v>139</v>
      </c>
      <c r="B481" s="14" t="s">
        <v>34</v>
      </c>
      <c r="C481" s="14">
        <v>15</v>
      </c>
      <c r="D481" s="16">
        <v>248.5</v>
      </c>
      <c r="E481" s="17">
        <f>C481*D481</f>
        <v>3727.5</v>
      </c>
      <c r="F481" s="18">
        <v>0.03</v>
      </c>
      <c r="G481" s="17">
        <f>E481*F481</f>
        <v>111.825</v>
      </c>
      <c r="H481" s="14">
        <v>6</v>
      </c>
      <c r="I481" s="15">
        <v>720</v>
      </c>
      <c r="J481" s="17">
        <f>E481+I481-G481</f>
        <v>4335.6750000000002</v>
      </c>
      <c r="K481" s="23" t="str">
        <f>A481&amp;"|"&amp;B481</f>
        <v>P0040|Dec</v>
      </c>
    </row>
    <row r="482" spans="1:11" ht="15" customHeight="1" x14ac:dyDescent="0.25">
      <c r="A482" s="14" t="s">
        <v>139</v>
      </c>
      <c r="B482" s="14" t="s">
        <v>35</v>
      </c>
      <c r="C482" s="14">
        <v>14</v>
      </c>
      <c r="D482" s="16">
        <v>215.67</v>
      </c>
      <c r="E482" s="17">
        <f>C482*D482</f>
        <v>3019.3799999999997</v>
      </c>
      <c r="F482" s="18">
        <v>0.03</v>
      </c>
      <c r="G482" s="17">
        <f>E482*F482</f>
        <v>90.581399999999988</v>
      </c>
      <c r="H482" s="14">
        <v>6</v>
      </c>
      <c r="I482" s="15">
        <v>720</v>
      </c>
      <c r="J482" s="17">
        <f>E482+I482-G482</f>
        <v>3648.7985999999996</v>
      </c>
      <c r="K482" s="23" t="str">
        <f>A482&amp;"|"&amp;B482</f>
        <v>P0040|Jan</v>
      </c>
    </row>
    <row r="483" spans="1:11" ht="15" customHeight="1" x14ac:dyDescent="0.25">
      <c r="A483" s="14" t="s">
        <v>139</v>
      </c>
      <c r="B483" s="14" t="s">
        <v>36</v>
      </c>
      <c r="C483" s="14">
        <v>11</v>
      </c>
      <c r="D483" s="16">
        <v>212.4</v>
      </c>
      <c r="E483" s="17">
        <f>C483*D483</f>
        <v>2336.4</v>
      </c>
      <c r="F483" s="18">
        <v>0.03</v>
      </c>
      <c r="G483" s="17">
        <f>E483*F483</f>
        <v>70.091999999999999</v>
      </c>
      <c r="H483" s="14">
        <v>4</v>
      </c>
      <c r="I483" s="15">
        <v>480</v>
      </c>
      <c r="J483" s="17">
        <f>E483+I483-G483</f>
        <v>2746.308</v>
      </c>
      <c r="K483" s="23" t="str">
        <f>A483&amp;"|"&amp;B483</f>
        <v>P0040|Feb</v>
      </c>
    </row>
    <row r="484" spans="1:11" ht="15" customHeight="1" x14ac:dyDescent="0.25">
      <c r="A484" s="14" t="s">
        <v>139</v>
      </c>
      <c r="B484" s="14" t="s">
        <v>37</v>
      </c>
      <c r="C484" s="14">
        <v>11</v>
      </c>
      <c r="D484" s="16">
        <v>200.25</v>
      </c>
      <c r="E484" s="17">
        <f>C484*D484</f>
        <v>2202.75</v>
      </c>
      <c r="F484" s="18">
        <v>0.03</v>
      </c>
      <c r="G484" s="17">
        <f>E484*F484</f>
        <v>66.082499999999996</v>
      </c>
      <c r="H484" s="14">
        <v>4</v>
      </c>
      <c r="I484" s="15">
        <v>480</v>
      </c>
      <c r="J484" s="17">
        <f>E484+I484-G484</f>
        <v>2616.6675</v>
      </c>
      <c r="K484" s="23" t="str">
        <f>A484&amp;"|"&amp;B484</f>
        <v>P0040|Mar</v>
      </c>
    </row>
    <row r="485" spans="1:11" ht="15" customHeight="1" x14ac:dyDescent="0.25">
      <c r="A485" s="14" t="s">
        <v>141</v>
      </c>
      <c r="B485" s="14" t="s">
        <v>24</v>
      </c>
      <c r="C485" s="14">
        <v>6</v>
      </c>
      <c r="D485" s="16">
        <v>142.66</v>
      </c>
      <c r="E485" s="17">
        <f>C485*D485</f>
        <v>855.96</v>
      </c>
      <c r="F485" s="18">
        <v>0.03</v>
      </c>
      <c r="G485" s="17">
        <f>E485*F485</f>
        <v>25.678799999999999</v>
      </c>
      <c r="H485" s="14">
        <v>2</v>
      </c>
      <c r="I485" s="15">
        <v>300</v>
      </c>
      <c r="J485" s="17">
        <f>E485+I485-G485</f>
        <v>1130.2812000000001</v>
      </c>
      <c r="K485" s="23" t="str">
        <f>A485&amp;"|"&amp;B485</f>
        <v>P0041|Apr</v>
      </c>
    </row>
    <row r="486" spans="1:11" ht="15" customHeight="1" x14ac:dyDescent="0.25">
      <c r="A486" s="14" t="s">
        <v>141</v>
      </c>
      <c r="B486" s="14" t="s">
        <v>26</v>
      </c>
      <c r="C486" s="14">
        <v>7</v>
      </c>
      <c r="D486" s="16">
        <v>149.19</v>
      </c>
      <c r="E486" s="17">
        <f>C486*D486</f>
        <v>1044.33</v>
      </c>
      <c r="F486" s="18">
        <v>0.03</v>
      </c>
      <c r="G486" s="17">
        <f>E486*F486</f>
        <v>31.329899999999995</v>
      </c>
      <c r="H486" s="14">
        <v>2</v>
      </c>
      <c r="I486" s="15">
        <v>300</v>
      </c>
      <c r="J486" s="17">
        <f>E486+I486-G486</f>
        <v>1313.0001</v>
      </c>
      <c r="K486" s="23" t="str">
        <f>A486&amp;"|"&amp;B486</f>
        <v>P0041|May</v>
      </c>
    </row>
    <row r="487" spans="1:11" ht="15" customHeight="1" x14ac:dyDescent="0.25">
      <c r="A487" s="14" t="s">
        <v>141</v>
      </c>
      <c r="B487" s="14" t="s">
        <v>28</v>
      </c>
      <c r="C487" s="14">
        <v>8</v>
      </c>
      <c r="D487" s="16">
        <v>169.12</v>
      </c>
      <c r="E487" s="17">
        <f>C487*D487</f>
        <v>1352.96</v>
      </c>
      <c r="F487" s="18">
        <v>0.03</v>
      </c>
      <c r="G487" s="17">
        <f>E487*F487</f>
        <v>40.588799999999999</v>
      </c>
      <c r="H487" s="14">
        <v>2</v>
      </c>
      <c r="I487" s="15">
        <v>300</v>
      </c>
      <c r="J487" s="17">
        <f>E487+I487-G487</f>
        <v>1612.3712</v>
      </c>
      <c r="K487" s="23" t="str">
        <f>A487&amp;"|"&amp;B487</f>
        <v>P0041|Jun</v>
      </c>
    </row>
    <row r="488" spans="1:11" ht="15" customHeight="1" x14ac:dyDescent="0.25">
      <c r="A488" s="14" t="s">
        <v>141</v>
      </c>
      <c r="B488" s="14" t="s">
        <v>29</v>
      </c>
      <c r="C488" s="14">
        <v>10</v>
      </c>
      <c r="D488" s="16">
        <v>184.56</v>
      </c>
      <c r="E488" s="17">
        <f>C488*D488</f>
        <v>1845.6</v>
      </c>
      <c r="F488" s="18">
        <v>0.03</v>
      </c>
      <c r="G488" s="17">
        <f>E488*F488</f>
        <v>55.367999999999995</v>
      </c>
      <c r="H488" s="14">
        <v>3</v>
      </c>
      <c r="I488" s="15">
        <v>450</v>
      </c>
      <c r="J488" s="17">
        <f>E488+I488-G488</f>
        <v>2240.232</v>
      </c>
      <c r="K488" s="23" t="str">
        <f>A488&amp;"|"&amp;B488</f>
        <v>P0041|Jul</v>
      </c>
    </row>
    <row r="489" spans="1:11" ht="15" customHeight="1" x14ac:dyDescent="0.25">
      <c r="A489" s="14" t="s">
        <v>141</v>
      </c>
      <c r="B489" s="14" t="s">
        <v>30</v>
      </c>
      <c r="C489" s="14">
        <v>10</v>
      </c>
      <c r="D489" s="16">
        <v>174.18</v>
      </c>
      <c r="E489" s="17">
        <f>C489*D489</f>
        <v>1741.8000000000002</v>
      </c>
      <c r="F489" s="18">
        <v>0.03</v>
      </c>
      <c r="G489" s="17">
        <f>E489*F489</f>
        <v>52.254000000000005</v>
      </c>
      <c r="H489" s="14">
        <v>3</v>
      </c>
      <c r="I489" s="15">
        <v>450</v>
      </c>
      <c r="J489" s="17">
        <f>E489+I489-G489</f>
        <v>2139.5460000000003</v>
      </c>
      <c r="K489" s="23" t="str">
        <f>A489&amp;"|"&amp;B489</f>
        <v>P0041|Aug</v>
      </c>
    </row>
    <row r="490" spans="1:11" ht="15" customHeight="1" x14ac:dyDescent="0.25">
      <c r="A490" s="14" t="s">
        <v>141</v>
      </c>
      <c r="B490" s="14" t="s">
        <v>31</v>
      </c>
      <c r="C490" s="14">
        <v>7</v>
      </c>
      <c r="D490" s="16">
        <v>160.41999999999999</v>
      </c>
      <c r="E490" s="17">
        <f>C490*D490</f>
        <v>1122.9399999999998</v>
      </c>
      <c r="F490" s="18">
        <v>0.03</v>
      </c>
      <c r="G490" s="17">
        <f>E490*F490</f>
        <v>33.688199999999995</v>
      </c>
      <c r="H490" s="14">
        <v>2</v>
      </c>
      <c r="I490" s="15">
        <v>300</v>
      </c>
      <c r="J490" s="17">
        <f>E490+I490-G490</f>
        <v>1389.2517999999998</v>
      </c>
      <c r="K490" s="23" t="str">
        <f>A490&amp;"|"&amp;B490</f>
        <v>P0041|Sep</v>
      </c>
    </row>
    <row r="491" spans="1:11" ht="15" customHeight="1" x14ac:dyDescent="0.25">
      <c r="A491" s="14" t="s">
        <v>141</v>
      </c>
      <c r="B491" s="14" t="s">
        <v>32</v>
      </c>
      <c r="C491" s="14">
        <v>6</v>
      </c>
      <c r="D491" s="16">
        <v>169.68</v>
      </c>
      <c r="E491" s="17">
        <f>C491*D491</f>
        <v>1018.08</v>
      </c>
      <c r="F491" s="18">
        <v>0.03</v>
      </c>
      <c r="G491" s="17">
        <f>E491*F491</f>
        <v>30.542400000000001</v>
      </c>
      <c r="H491" s="14">
        <v>2</v>
      </c>
      <c r="I491" s="15">
        <v>300</v>
      </c>
      <c r="J491" s="17">
        <f>E491+I491-G491</f>
        <v>1287.5375999999999</v>
      </c>
      <c r="K491" s="23" t="str">
        <f>A491&amp;"|"&amp;B491</f>
        <v>P0041|Oct</v>
      </c>
    </row>
    <row r="492" spans="1:11" ht="15" customHeight="1" x14ac:dyDescent="0.25">
      <c r="A492" s="14" t="s">
        <v>141</v>
      </c>
      <c r="B492" s="14" t="s">
        <v>33</v>
      </c>
      <c r="C492" s="14">
        <v>7</v>
      </c>
      <c r="D492" s="16">
        <v>157.72</v>
      </c>
      <c r="E492" s="17">
        <f>C492*D492</f>
        <v>1104.04</v>
      </c>
      <c r="F492" s="18">
        <v>0.03</v>
      </c>
      <c r="G492" s="17">
        <f>E492*F492</f>
        <v>33.121199999999995</v>
      </c>
      <c r="H492" s="14">
        <v>2</v>
      </c>
      <c r="I492" s="15">
        <v>300</v>
      </c>
      <c r="J492" s="17">
        <f>E492+I492-G492</f>
        <v>1370.9187999999999</v>
      </c>
      <c r="K492" s="23" t="str">
        <f>A492&amp;"|"&amp;B492</f>
        <v>P0041|Nov</v>
      </c>
    </row>
    <row r="493" spans="1:11" ht="15" customHeight="1" x14ac:dyDescent="0.25">
      <c r="A493" s="14" t="s">
        <v>141</v>
      </c>
      <c r="B493" s="14" t="s">
        <v>34</v>
      </c>
      <c r="C493" s="14">
        <v>14</v>
      </c>
      <c r="D493" s="16">
        <v>291.27</v>
      </c>
      <c r="E493" s="17">
        <f>C493*D493</f>
        <v>4077.7799999999997</v>
      </c>
      <c r="F493" s="18">
        <v>0.03</v>
      </c>
      <c r="G493" s="17">
        <f>E493*F493</f>
        <v>122.33339999999998</v>
      </c>
      <c r="H493" s="14">
        <v>6</v>
      </c>
      <c r="I493" s="15">
        <v>900</v>
      </c>
      <c r="J493" s="17">
        <f>E493+I493-G493</f>
        <v>4855.4465999999993</v>
      </c>
      <c r="K493" s="23" t="str">
        <f>A493&amp;"|"&amp;B493</f>
        <v>P0041|Dec</v>
      </c>
    </row>
    <row r="494" spans="1:11" ht="15" customHeight="1" x14ac:dyDescent="0.25">
      <c r="A494" s="14" t="s">
        <v>141</v>
      </c>
      <c r="B494" s="14" t="s">
        <v>35</v>
      </c>
      <c r="C494" s="14">
        <v>14</v>
      </c>
      <c r="D494" s="16">
        <v>269</v>
      </c>
      <c r="E494" s="17">
        <f>C494*D494</f>
        <v>3766</v>
      </c>
      <c r="F494" s="18">
        <v>0.03</v>
      </c>
      <c r="G494" s="17">
        <f>E494*F494</f>
        <v>112.97999999999999</v>
      </c>
      <c r="H494" s="14">
        <v>6</v>
      </c>
      <c r="I494" s="15">
        <v>900</v>
      </c>
      <c r="J494" s="17">
        <f>E494+I494-G494</f>
        <v>4553.0200000000004</v>
      </c>
      <c r="K494" s="23" t="str">
        <f>A494&amp;"|"&amp;B494</f>
        <v>P0041|Jan</v>
      </c>
    </row>
    <row r="495" spans="1:11" ht="15" customHeight="1" x14ac:dyDescent="0.25">
      <c r="A495" s="14" t="s">
        <v>141</v>
      </c>
      <c r="B495" s="14" t="s">
        <v>36</v>
      </c>
      <c r="C495" s="14">
        <v>11</v>
      </c>
      <c r="D495" s="16">
        <v>239.47</v>
      </c>
      <c r="E495" s="17">
        <f>C495*D495</f>
        <v>2634.17</v>
      </c>
      <c r="F495" s="18">
        <v>0.03</v>
      </c>
      <c r="G495" s="17">
        <f>E495*F495</f>
        <v>79.025099999999995</v>
      </c>
      <c r="H495" s="14">
        <v>4</v>
      </c>
      <c r="I495" s="15">
        <v>600</v>
      </c>
      <c r="J495" s="17">
        <f>E495+I495-G495</f>
        <v>3155.1449000000002</v>
      </c>
      <c r="K495" s="23" t="str">
        <f>A495&amp;"|"&amp;B495</f>
        <v>P0041|Feb</v>
      </c>
    </row>
    <row r="496" spans="1:11" ht="15" customHeight="1" x14ac:dyDescent="0.25">
      <c r="A496" s="14" t="s">
        <v>141</v>
      </c>
      <c r="B496" s="14" t="s">
        <v>37</v>
      </c>
      <c r="C496" s="14">
        <v>10</v>
      </c>
      <c r="D496" s="16">
        <v>239.37</v>
      </c>
      <c r="E496" s="17">
        <f>C496*D496</f>
        <v>2393.6999999999998</v>
      </c>
      <c r="F496" s="18">
        <v>0.03</v>
      </c>
      <c r="G496" s="17">
        <f>E496*F496</f>
        <v>71.810999999999993</v>
      </c>
      <c r="H496" s="14">
        <v>4</v>
      </c>
      <c r="I496" s="15">
        <v>600</v>
      </c>
      <c r="J496" s="17">
        <f>E496+I496-G496</f>
        <v>2921.8889999999997</v>
      </c>
      <c r="K496" s="23" t="str">
        <f>A496&amp;"|"&amp;B496</f>
        <v>P0041|Mar</v>
      </c>
    </row>
    <row r="497" spans="1:11" ht="15" customHeight="1" x14ac:dyDescent="0.25">
      <c r="A497" s="14" t="s">
        <v>143</v>
      </c>
      <c r="B497" s="14" t="s">
        <v>24</v>
      </c>
      <c r="C497" s="14">
        <v>4</v>
      </c>
      <c r="D497" s="16">
        <v>102.31</v>
      </c>
      <c r="E497" s="17">
        <f>C497*D497</f>
        <v>409.24</v>
      </c>
      <c r="F497" s="18">
        <v>0.03</v>
      </c>
      <c r="G497" s="17">
        <f>E497*F497</f>
        <v>12.277200000000001</v>
      </c>
      <c r="H497" s="14">
        <v>1</v>
      </c>
      <c r="I497" s="15">
        <v>120</v>
      </c>
      <c r="J497" s="17">
        <f>E497+I497-G497</f>
        <v>516.96280000000002</v>
      </c>
      <c r="K497" s="23" t="str">
        <f>A497&amp;"|"&amp;B497</f>
        <v>P0042|Apr</v>
      </c>
    </row>
    <row r="498" spans="1:11" ht="15" customHeight="1" x14ac:dyDescent="0.25">
      <c r="A498" s="14" t="s">
        <v>143</v>
      </c>
      <c r="B498" s="14" t="s">
        <v>26</v>
      </c>
      <c r="C498" s="14">
        <v>6</v>
      </c>
      <c r="D498" s="16">
        <v>102.15</v>
      </c>
      <c r="E498" s="17">
        <f>C498*D498</f>
        <v>612.90000000000009</v>
      </c>
      <c r="F498" s="18">
        <v>0.03</v>
      </c>
      <c r="G498" s="17">
        <f>E498*F498</f>
        <v>18.387</v>
      </c>
      <c r="H498" s="14">
        <v>2</v>
      </c>
      <c r="I498" s="15">
        <v>240</v>
      </c>
      <c r="J498" s="17">
        <f>E498+I498-G498</f>
        <v>834.51300000000015</v>
      </c>
      <c r="K498" s="23" t="str">
        <f>A498&amp;"|"&amp;B498</f>
        <v>P0042|May</v>
      </c>
    </row>
    <row r="499" spans="1:11" ht="15" customHeight="1" x14ac:dyDescent="0.25">
      <c r="A499" s="14" t="s">
        <v>143</v>
      </c>
      <c r="B499" s="14" t="s">
        <v>28</v>
      </c>
      <c r="C499" s="14">
        <v>6</v>
      </c>
      <c r="D499" s="16">
        <v>113.09</v>
      </c>
      <c r="E499" s="17">
        <f>C499*D499</f>
        <v>678.54</v>
      </c>
      <c r="F499" s="18">
        <v>0.03</v>
      </c>
      <c r="G499" s="17">
        <f>E499*F499</f>
        <v>20.356199999999998</v>
      </c>
      <c r="H499" s="14">
        <v>2</v>
      </c>
      <c r="I499" s="15">
        <v>240</v>
      </c>
      <c r="J499" s="17">
        <f>E499+I499-G499</f>
        <v>898.18380000000002</v>
      </c>
      <c r="K499" s="23" t="str">
        <f>A499&amp;"|"&amp;B499</f>
        <v>P0042|Jun</v>
      </c>
    </row>
    <row r="500" spans="1:11" ht="15" customHeight="1" x14ac:dyDescent="0.25">
      <c r="A500" s="14" t="s">
        <v>143</v>
      </c>
      <c r="B500" s="14" t="s">
        <v>29</v>
      </c>
      <c r="C500" s="14">
        <v>8</v>
      </c>
      <c r="D500" s="16">
        <v>140.38</v>
      </c>
      <c r="E500" s="17">
        <f>C500*D500</f>
        <v>1123.04</v>
      </c>
      <c r="F500" s="18">
        <v>0.03</v>
      </c>
      <c r="G500" s="17">
        <f>E500*F500</f>
        <v>33.691199999999995</v>
      </c>
      <c r="H500" s="14">
        <v>2</v>
      </c>
      <c r="I500" s="15">
        <v>240</v>
      </c>
      <c r="J500" s="17">
        <f>E500+I500-G500</f>
        <v>1329.3488</v>
      </c>
      <c r="K500" s="23" t="str">
        <f>A500&amp;"|"&amp;B500</f>
        <v>P0042|Jul</v>
      </c>
    </row>
    <row r="501" spans="1:11" ht="15" customHeight="1" x14ac:dyDescent="0.25">
      <c r="A501" s="14" t="s">
        <v>143</v>
      </c>
      <c r="B501" s="14" t="s">
        <v>30</v>
      </c>
      <c r="C501" s="14">
        <v>8</v>
      </c>
      <c r="D501" s="16">
        <v>121.11</v>
      </c>
      <c r="E501" s="17">
        <f>C501*D501</f>
        <v>968.88</v>
      </c>
      <c r="F501" s="18">
        <v>0.03</v>
      </c>
      <c r="G501" s="17">
        <f>E501*F501</f>
        <v>29.066399999999998</v>
      </c>
      <c r="H501" s="14">
        <v>2</v>
      </c>
      <c r="I501" s="15">
        <v>240</v>
      </c>
      <c r="J501" s="17">
        <f>E501+I501-G501</f>
        <v>1179.8136000000002</v>
      </c>
      <c r="K501" s="23" t="str">
        <f>A501&amp;"|"&amp;B501</f>
        <v>P0042|Aug</v>
      </c>
    </row>
    <row r="502" spans="1:11" ht="15" customHeight="1" x14ac:dyDescent="0.25">
      <c r="A502" s="14" t="s">
        <v>143</v>
      </c>
      <c r="B502" s="14" t="s">
        <v>31</v>
      </c>
      <c r="C502" s="14">
        <v>6</v>
      </c>
      <c r="D502" s="16">
        <v>116.27</v>
      </c>
      <c r="E502" s="17">
        <f>C502*D502</f>
        <v>697.62</v>
      </c>
      <c r="F502" s="18">
        <v>0.03</v>
      </c>
      <c r="G502" s="17">
        <f>E502*F502</f>
        <v>20.928599999999999</v>
      </c>
      <c r="H502" s="14">
        <v>2</v>
      </c>
      <c r="I502" s="15">
        <v>240</v>
      </c>
      <c r="J502" s="17">
        <f>E502+I502-G502</f>
        <v>916.69140000000004</v>
      </c>
      <c r="K502" s="23" t="str">
        <f>A502&amp;"|"&amp;B502</f>
        <v>P0042|Sep</v>
      </c>
    </row>
    <row r="503" spans="1:11" ht="15" customHeight="1" x14ac:dyDescent="0.25">
      <c r="A503" s="14" t="s">
        <v>143</v>
      </c>
      <c r="B503" s="14" t="s">
        <v>32</v>
      </c>
      <c r="C503" s="14">
        <v>5</v>
      </c>
      <c r="D503" s="16">
        <v>106.32</v>
      </c>
      <c r="E503" s="17">
        <f>C503*D503</f>
        <v>531.59999999999991</v>
      </c>
      <c r="F503" s="18">
        <v>0.03</v>
      </c>
      <c r="G503" s="17">
        <f>E503*F503</f>
        <v>15.947999999999997</v>
      </c>
      <c r="H503" s="14">
        <v>2</v>
      </c>
      <c r="I503" s="15">
        <v>240</v>
      </c>
      <c r="J503" s="17">
        <f>E503+I503-G503</f>
        <v>755.65199999999993</v>
      </c>
      <c r="K503" s="23" t="str">
        <f>A503&amp;"|"&amp;B503</f>
        <v>P0042|Oct</v>
      </c>
    </row>
    <row r="504" spans="1:11" ht="15" customHeight="1" x14ac:dyDescent="0.25">
      <c r="A504" s="14" t="s">
        <v>143</v>
      </c>
      <c r="B504" s="14" t="s">
        <v>33</v>
      </c>
      <c r="C504" s="14">
        <v>6</v>
      </c>
      <c r="D504" s="16">
        <v>113.88</v>
      </c>
      <c r="E504" s="17">
        <f>C504*D504</f>
        <v>683.28</v>
      </c>
      <c r="F504" s="18">
        <v>0.03</v>
      </c>
      <c r="G504" s="17">
        <f>E504*F504</f>
        <v>20.4984</v>
      </c>
      <c r="H504" s="14">
        <v>2</v>
      </c>
      <c r="I504" s="15">
        <v>240</v>
      </c>
      <c r="J504" s="17">
        <f>E504+I504-G504</f>
        <v>902.78160000000003</v>
      </c>
      <c r="K504" s="23" t="str">
        <f>A504&amp;"|"&amp;B504</f>
        <v>P0042|Nov</v>
      </c>
    </row>
    <row r="505" spans="1:11" ht="15" customHeight="1" x14ac:dyDescent="0.25">
      <c r="A505" s="14" t="s">
        <v>143</v>
      </c>
      <c r="B505" s="14" t="s">
        <v>34</v>
      </c>
      <c r="C505" s="14">
        <v>11</v>
      </c>
      <c r="D505" s="16">
        <v>206.64</v>
      </c>
      <c r="E505" s="17">
        <f>C505*D505</f>
        <v>2273.04</v>
      </c>
      <c r="F505" s="18">
        <v>0.03</v>
      </c>
      <c r="G505" s="17">
        <f>E505*F505</f>
        <v>68.191199999999995</v>
      </c>
      <c r="H505" s="14">
        <v>5</v>
      </c>
      <c r="I505" s="15">
        <v>600</v>
      </c>
      <c r="J505" s="17">
        <f>E505+I505-G505</f>
        <v>2804.8487999999998</v>
      </c>
      <c r="K505" s="23" t="str">
        <f>A505&amp;"|"&amp;B505</f>
        <v>P0042|Dec</v>
      </c>
    </row>
    <row r="506" spans="1:11" ht="15" customHeight="1" x14ac:dyDescent="0.25">
      <c r="A506" s="14" t="s">
        <v>143</v>
      </c>
      <c r="B506" s="14" t="s">
        <v>35</v>
      </c>
      <c r="C506" s="14">
        <v>11</v>
      </c>
      <c r="D506" s="16">
        <v>184.73</v>
      </c>
      <c r="E506" s="17">
        <f>C506*D506</f>
        <v>2032.03</v>
      </c>
      <c r="F506" s="18">
        <v>0.03</v>
      </c>
      <c r="G506" s="17">
        <f>E506*F506</f>
        <v>60.960899999999995</v>
      </c>
      <c r="H506" s="14">
        <v>4</v>
      </c>
      <c r="I506" s="15">
        <v>480</v>
      </c>
      <c r="J506" s="17">
        <f>E506+I506-G506</f>
        <v>2451.0690999999997</v>
      </c>
      <c r="K506" s="23" t="str">
        <f>A506&amp;"|"&amp;B506</f>
        <v>P0042|Jan</v>
      </c>
    </row>
    <row r="507" spans="1:11" ht="15" customHeight="1" x14ac:dyDescent="0.25">
      <c r="A507" s="14" t="s">
        <v>143</v>
      </c>
      <c r="B507" s="14" t="s">
        <v>36</v>
      </c>
      <c r="C507" s="14">
        <v>9</v>
      </c>
      <c r="D507" s="16">
        <v>189.59</v>
      </c>
      <c r="E507" s="17">
        <f>C507*D507</f>
        <v>1706.31</v>
      </c>
      <c r="F507" s="18">
        <v>0.03</v>
      </c>
      <c r="G507" s="17">
        <f>E507*F507</f>
        <v>51.189299999999996</v>
      </c>
      <c r="H507" s="14">
        <v>4</v>
      </c>
      <c r="I507" s="15">
        <v>480</v>
      </c>
      <c r="J507" s="17">
        <f>E507+I507-G507</f>
        <v>2135.1206999999999</v>
      </c>
      <c r="K507" s="23" t="str">
        <f>A507&amp;"|"&amp;B507</f>
        <v>P0042|Feb</v>
      </c>
    </row>
    <row r="508" spans="1:11" ht="15" customHeight="1" x14ac:dyDescent="0.25">
      <c r="A508" s="14" t="s">
        <v>143</v>
      </c>
      <c r="B508" s="14" t="s">
        <v>37</v>
      </c>
      <c r="C508" s="14">
        <v>10</v>
      </c>
      <c r="D508" s="16">
        <v>150.94999999999999</v>
      </c>
      <c r="E508" s="17">
        <f>C508*D508</f>
        <v>1509.5</v>
      </c>
      <c r="F508" s="18">
        <v>0.03</v>
      </c>
      <c r="G508" s="17">
        <f>E508*F508</f>
        <v>45.284999999999997</v>
      </c>
      <c r="H508" s="14">
        <v>4</v>
      </c>
      <c r="I508" s="15">
        <v>480</v>
      </c>
      <c r="J508" s="17">
        <f>E508+I508-G508</f>
        <v>1944.2149999999999</v>
      </c>
      <c r="K508" s="23" t="str">
        <f>A508&amp;"|"&amp;B508</f>
        <v>P0042|Mar</v>
      </c>
    </row>
    <row r="509" spans="1:11" ht="15" customHeight="1" x14ac:dyDescent="0.25">
      <c r="A509" s="14" t="s">
        <v>145</v>
      </c>
      <c r="B509" s="14" t="s">
        <v>24</v>
      </c>
      <c r="C509" s="14">
        <v>7</v>
      </c>
      <c r="D509" s="16">
        <v>141.88</v>
      </c>
      <c r="E509" s="17">
        <f>C509*D509</f>
        <v>993.16</v>
      </c>
      <c r="F509" s="18">
        <v>0.03</v>
      </c>
      <c r="G509" s="17">
        <f>E509*F509</f>
        <v>29.794799999999999</v>
      </c>
      <c r="H509" s="14">
        <v>2</v>
      </c>
      <c r="I509" s="15">
        <v>300</v>
      </c>
      <c r="J509" s="17">
        <f>E509+I509-G509</f>
        <v>1263.3652</v>
      </c>
      <c r="K509" s="23" t="str">
        <f>A509&amp;"|"&amp;B509</f>
        <v>P0043|Apr</v>
      </c>
    </row>
    <row r="510" spans="1:11" ht="15" customHeight="1" x14ac:dyDescent="0.25">
      <c r="A510" s="14" t="s">
        <v>145</v>
      </c>
      <c r="B510" s="14" t="s">
        <v>26</v>
      </c>
      <c r="C510" s="14">
        <v>6</v>
      </c>
      <c r="D510" s="16">
        <v>156.19999999999999</v>
      </c>
      <c r="E510" s="17">
        <f>C510*D510</f>
        <v>937.19999999999993</v>
      </c>
      <c r="F510" s="18">
        <v>0.03</v>
      </c>
      <c r="G510" s="17">
        <f>E510*F510</f>
        <v>28.115999999999996</v>
      </c>
      <c r="H510" s="14">
        <v>2</v>
      </c>
      <c r="I510" s="15">
        <v>300</v>
      </c>
      <c r="J510" s="17">
        <f>E510+I510-G510</f>
        <v>1209.0839999999998</v>
      </c>
      <c r="K510" s="23" t="str">
        <f>A510&amp;"|"&amp;B510</f>
        <v>P0043|May</v>
      </c>
    </row>
    <row r="511" spans="1:11" ht="15" customHeight="1" x14ac:dyDescent="0.25">
      <c r="A511" s="14" t="s">
        <v>145</v>
      </c>
      <c r="B511" s="14" t="s">
        <v>28</v>
      </c>
      <c r="C511" s="14">
        <v>9</v>
      </c>
      <c r="D511" s="16">
        <v>157.56</v>
      </c>
      <c r="E511" s="17">
        <f>C511*D511</f>
        <v>1418.04</v>
      </c>
      <c r="F511" s="18">
        <v>0.03</v>
      </c>
      <c r="G511" s="17">
        <f>E511*F511</f>
        <v>42.541199999999996</v>
      </c>
      <c r="H511" s="14">
        <v>2</v>
      </c>
      <c r="I511" s="15">
        <v>300</v>
      </c>
      <c r="J511" s="17">
        <f>E511+I511-G511</f>
        <v>1675.4988000000001</v>
      </c>
      <c r="K511" s="23" t="str">
        <f>A511&amp;"|"&amp;B511</f>
        <v>P0043|Jun</v>
      </c>
    </row>
    <row r="512" spans="1:11" ht="15" customHeight="1" x14ac:dyDescent="0.25">
      <c r="A512" s="14" t="s">
        <v>145</v>
      </c>
      <c r="B512" s="14" t="s">
        <v>29</v>
      </c>
      <c r="C512" s="14">
        <v>11</v>
      </c>
      <c r="D512" s="16">
        <v>172.72</v>
      </c>
      <c r="E512" s="17">
        <f>C512*D512</f>
        <v>1899.92</v>
      </c>
      <c r="F512" s="18">
        <v>0.03</v>
      </c>
      <c r="G512" s="17">
        <f>E512*F512</f>
        <v>56.997599999999998</v>
      </c>
      <c r="H512" s="14">
        <v>3</v>
      </c>
      <c r="I512" s="15">
        <v>450</v>
      </c>
      <c r="J512" s="17">
        <f>E512+I512-G512</f>
        <v>2292.9223999999999</v>
      </c>
      <c r="K512" s="23" t="str">
        <f>A512&amp;"|"&amp;B512</f>
        <v>P0043|Jul</v>
      </c>
    </row>
    <row r="513" spans="1:11" ht="15" customHeight="1" x14ac:dyDescent="0.25">
      <c r="A513" s="14" t="s">
        <v>145</v>
      </c>
      <c r="B513" s="14" t="s">
        <v>30</v>
      </c>
      <c r="C513" s="14">
        <v>11</v>
      </c>
      <c r="D513" s="16">
        <v>169.61</v>
      </c>
      <c r="E513" s="17">
        <f>C513*D513</f>
        <v>1865.71</v>
      </c>
      <c r="F513" s="18">
        <v>0.03</v>
      </c>
      <c r="G513" s="17">
        <f>E513*F513</f>
        <v>55.971299999999999</v>
      </c>
      <c r="H513" s="14">
        <v>3</v>
      </c>
      <c r="I513" s="15">
        <v>450</v>
      </c>
      <c r="J513" s="17">
        <f>E513+I513-G513</f>
        <v>2259.7386999999999</v>
      </c>
      <c r="K513" s="23" t="str">
        <f>A513&amp;"|"&amp;B513</f>
        <v>P0043|Aug</v>
      </c>
    </row>
    <row r="514" spans="1:11" ht="15" customHeight="1" x14ac:dyDescent="0.25">
      <c r="A514" s="14" t="s">
        <v>145</v>
      </c>
      <c r="B514" s="14" t="s">
        <v>31</v>
      </c>
      <c r="C514" s="14">
        <v>7</v>
      </c>
      <c r="D514" s="16">
        <v>138.51</v>
      </c>
      <c r="E514" s="17">
        <f>C514*D514</f>
        <v>969.56999999999994</v>
      </c>
      <c r="F514" s="18">
        <v>0.03</v>
      </c>
      <c r="G514" s="17">
        <f>E514*F514</f>
        <v>29.087099999999996</v>
      </c>
      <c r="H514" s="14">
        <v>2</v>
      </c>
      <c r="I514" s="15">
        <v>300</v>
      </c>
      <c r="J514" s="17">
        <f>E514+I514-G514</f>
        <v>1240.4829</v>
      </c>
      <c r="K514" s="23" t="str">
        <f>A514&amp;"|"&amp;B514</f>
        <v>P0043|Sep</v>
      </c>
    </row>
    <row r="515" spans="1:11" ht="15" customHeight="1" x14ac:dyDescent="0.25">
      <c r="A515" s="14" t="s">
        <v>145</v>
      </c>
      <c r="B515" s="14" t="s">
        <v>32</v>
      </c>
      <c r="C515" s="14">
        <v>7</v>
      </c>
      <c r="D515" s="16">
        <v>145.88999999999999</v>
      </c>
      <c r="E515" s="17">
        <f>C515*D515</f>
        <v>1021.2299999999999</v>
      </c>
      <c r="F515" s="18">
        <v>0.03</v>
      </c>
      <c r="G515" s="17">
        <f>E515*F515</f>
        <v>30.636899999999997</v>
      </c>
      <c r="H515" s="14">
        <v>2</v>
      </c>
      <c r="I515" s="15">
        <v>300</v>
      </c>
      <c r="J515" s="17">
        <f>E515+I515-G515</f>
        <v>1290.5931</v>
      </c>
      <c r="K515" s="23" t="str">
        <f>A515&amp;"|"&amp;B515</f>
        <v>P0043|Oct</v>
      </c>
    </row>
    <row r="516" spans="1:11" ht="15" customHeight="1" x14ac:dyDescent="0.25">
      <c r="A516" s="14" t="s">
        <v>145</v>
      </c>
      <c r="B516" s="14" t="s">
        <v>33</v>
      </c>
      <c r="C516" s="14">
        <v>7</v>
      </c>
      <c r="D516" s="16">
        <v>160.05000000000001</v>
      </c>
      <c r="E516" s="17">
        <f>C516*D516</f>
        <v>1120.3500000000001</v>
      </c>
      <c r="F516" s="18">
        <v>0.03</v>
      </c>
      <c r="G516" s="17">
        <f>E516*F516</f>
        <v>33.610500000000002</v>
      </c>
      <c r="H516" s="14">
        <v>2</v>
      </c>
      <c r="I516" s="15">
        <v>300</v>
      </c>
      <c r="J516" s="17">
        <f>E516+I516-G516</f>
        <v>1386.7395000000001</v>
      </c>
      <c r="K516" s="23" t="str">
        <f>A516&amp;"|"&amp;B516</f>
        <v>P0043|Nov</v>
      </c>
    </row>
    <row r="517" spans="1:11" ht="15" customHeight="1" x14ac:dyDescent="0.25">
      <c r="A517" s="14" t="s">
        <v>145</v>
      </c>
      <c r="B517" s="14" t="s">
        <v>34</v>
      </c>
      <c r="C517" s="14">
        <v>15</v>
      </c>
      <c r="D517" s="16">
        <v>250.49</v>
      </c>
      <c r="E517" s="17">
        <f>C517*D517</f>
        <v>3757.3500000000004</v>
      </c>
      <c r="F517" s="18">
        <v>0.03</v>
      </c>
      <c r="G517" s="17">
        <f>E517*F517</f>
        <v>112.7205</v>
      </c>
      <c r="H517" s="14">
        <v>6</v>
      </c>
      <c r="I517" s="15">
        <v>900</v>
      </c>
      <c r="J517" s="17">
        <f>E517+I517-G517</f>
        <v>4544.6295</v>
      </c>
      <c r="K517" s="23" t="str">
        <f>A517&amp;"|"&amp;B517</f>
        <v>P0043|Dec</v>
      </c>
    </row>
    <row r="518" spans="1:11" ht="15" customHeight="1" x14ac:dyDescent="0.25">
      <c r="A518" s="14" t="s">
        <v>145</v>
      </c>
      <c r="B518" s="14" t="s">
        <v>35</v>
      </c>
      <c r="C518" s="14">
        <v>15</v>
      </c>
      <c r="D518" s="16">
        <v>246.08</v>
      </c>
      <c r="E518" s="17">
        <f>C518*D518</f>
        <v>3691.2000000000003</v>
      </c>
      <c r="F518" s="18">
        <v>0.03</v>
      </c>
      <c r="G518" s="17">
        <f>E518*F518</f>
        <v>110.736</v>
      </c>
      <c r="H518" s="14">
        <v>6</v>
      </c>
      <c r="I518" s="15">
        <v>900</v>
      </c>
      <c r="J518" s="17">
        <f>E518+I518-G518</f>
        <v>4480.4640000000009</v>
      </c>
      <c r="K518" s="23" t="str">
        <f>A518&amp;"|"&amp;B518</f>
        <v>P0043|Jan</v>
      </c>
    </row>
    <row r="519" spans="1:11" ht="15" customHeight="1" x14ac:dyDescent="0.25">
      <c r="A519" s="14" t="s">
        <v>145</v>
      </c>
      <c r="B519" s="14" t="s">
        <v>36</v>
      </c>
      <c r="C519" s="14">
        <v>12</v>
      </c>
      <c r="D519" s="16">
        <v>235.28</v>
      </c>
      <c r="E519" s="17">
        <f>C519*D519</f>
        <v>2823.36</v>
      </c>
      <c r="F519" s="18">
        <v>0.03</v>
      </c>
      <c r="G519" s="17">
        <f>E519*F519</f>
        <v>84.700800000000001</v>
      </c>
      <c r="H519" s="14">
        <v>5</v>
      </c>
      <c r="I519" s="15">
        <v>750</v>
      </c>
      <c r="J519" s="17">
        <f>E519+I519-G519</f>
        <v>3488.6592000000001</v>
      </c>
      <c r="K519" s="23" t="str">
        <f>A519&amp;"|"&amp;B519</f>
        <v>P0043|Feb</v>
      </c>
    </row>
    <row r="520" spans="1:11" ht="15" customHeight="1" x14ac:dyDescent="0.25">
      <c r="A520" s="14" t="s">
        <v>145</v>
      </c>
      <c r="B520" s="14" t="s">
        <v>37</v>
      </c>
      <c r="C520" s="14">
        <v>12</v>
      </c>
      <c r="D520" s="16">
        <v>195.82</v>
      </c>
      <c r="E520" s="17">
        <f>C520*D520</f>
        <v>2349.84</v>
      </c>
      <c r="F520" s="18">
        <v>0.03</v>
      </c>
      <c r="G520" s="17">
        <f>E520*F520</f>
        <v>70.495199999999997</v>
      </c>
      <c r="H520" s="14">
        <v>4</v>
      </c>
      <c r="I520" s="15">
        <v>600</v>
      </c>
      <c r="J520" s="17">
        <f>E520+I520-G520</f>
        <v>2879.3448000000003</v>
      </c>
      <c r="K520" s="23" t="str">
        <f>A520&amp;"|"&amp;B520</f>
        <v>P0043|Mar</v>
      </c>
    </row>
    <row r="521" spans="1:11" ht="15" customHeight="1" x14ac:dyDescent="0.25">
      <c r="A521" s="14" t="s">
        <v>147</v>
      </c>
      <c r="B521" s="14" t="s">
        <v>24</v>
      </c>
      <c r="C521" s="14">
        <v>6</v>
      </c>
      <c r="D521" s="16">
        <v>117.07</v>
      </c>
      <c r="E521" s="17">
        <f>C521*D521</f>
        <v>702.42</v>
      </c>
      <c r="F521" s="18">
        <v>0.03</v>
      </c>
      <c r="G521" s="17">
        <f>E521*F521</f>
        <v>21.072599999999998</v>
      </c>
      <c r="H521" s="14">
        <v>2</v>
      </c>
      <c r="I521" s="15">
        <v>240</v>
      </c>
      <c r="J521" s="17">
        <f>E521+I521-G521</f>
        <v>921.34739999999999</v>
      </c>
      <c r="K521" s="23" t="str">
        <f>A521&amp;"|"&amp;B521</f>
        <v>P0044|Apr</v>
      </c>
    </row>
    <row r="522" spans="1:11" ht="15" customHeight="1" x14ac:dyDescent="0.25">
      <c r="A522" s="14" t="s">
        <v>147</v>
      </c>
      <c r="B522" s="14" t="s">
        <v>26</v>
      </c>
      <c r="C522" s="14">
        <v>7</v>
      </c>
      <c r="D522" s="16">
        <v>131.01</v>
      </c>
      <c r="E522" s="17">
        <f>C522*D522</f>
        <v>917.06999999999994</v>
      </c>
      <c r="F522" s="18">
        <v>0.03</v>
      </c>
      <c r="G522" s="17">
        <f>E522*F522</f>
        <v>27.512099999999997</v>
      </c>
      <c r="H522" s="14">
        <v>2</v>
      </c>
      <c r="I522" s="15">
        <v>240</v>
      </c>
      <c r="J522" s="17">
        <f>E522+I522-G522</f>
        <v>1129.5579</v>
      </c>
      <c r="K522" s="23" t="str">
        <f>A522&amp;"|"&amp;B522</f>
        <v>P0044|May</v>
      </c>
    </row>
    <row r="523" spans="1:11" ht="15" customHeight="1" x14ac:dyDescent="0.25">
      <c r="A523" s="14" t="s">
        <v>147</v>
      </c>
      <c r="B523" s="14" t="s">
        <v>28</v>
      </c>
      <c r="C523" s="14">
        <v>8</v>
      </c>
      <c r="D523" s="16">
        <v>133.07</v>
      </c>
      <c r="E523" s="17">
        <f>C523*D523</f>
        <v>1064.56</v>
      </c>
      <c r="F523" s="18">
        <v>0.03</v>
      </c>
      <c r="G523" s="17">
        <f>E523*F523</f>
        <v>31.936799999999998</v>
      </c>
      <c r="H523" s="14">
        <v>2</v>
      </c>
      <c r="I523" s="15">
        <v>240</v>
      </c>
      <c r="J523" s="17">
        <f>E523+I523-G523</f>
        <v>1272.6232</v>
      </c>
      <c r="K523" s="23" t="str">
        <f>A523&amp;"|"&amp;B523</f>
        <v>P0044|Jun</v>
      </c>
    </row>
    <row r="524" spans="1:11" ht="15" customHeight="1" x14ac:dyDescent="0.25">
      <c r="A524" s="14" t="s">
        <v>147</v>
      </c>
      <c r="B524" s="14" t="s">
        <v>29</v>
      </c>
      <c r="C524" s="14">
        <v>10</v>
      </c>
      <c r="D524" s="16">
        <v>165.26</v>
      </c>
      <c r="E524" s="17">
        <f>C524*D524</f>
        <v>1652.6</v>
      </c>
      <c r="F524" s="18">
        <v>0.03</v>
      </c>
      <c r="G524" s="17">
        <f>E524*F524</f>
        <v>49.577999999999996</v>
      </c>
      <c r="H524" s="14">
        <v>3</v>
      </c>
      <c r="I524" s="15">
        <v>360</v>
      </c>
      <c r="J524" s="17">
        <f>E524+I524-G524</f>
        <v>1963.0219999999999</v>
      </c>
      <c r="K524" s="23" t="str">
        <f>A524&amp;"|"&amp;B524</f>
        <v>P0044|Jul</v>
      </c>
    </row>
    <row r="525" spans="1:11" ht="15" customHeight="1" x14ac:dyDescent="0.25">
      <c r="A525" s="14" t="s">
        <v>147</v>
      </c>
      <c r="B525" s="14" t="s">
        <v>30</v>
      </c>
      <c r="C525" s="14">
        <v>10</v>
      </c>
      <c r="D525" s="16">
        <v>160.15</v>
      </c>
      <c r="E525" s="17">
        <f>C525*D525</f>
        <v>1601.5</v>
      </c>
      <c r="F525" s="18">
        <v>0.03</v>
      </c>
      <c r="G525" s="17">
        <f>E525*F525</f>
        <v>48.045000000000002</v>
      </c>
      <c r="H525" s="14">
        <v>3</v>
      </c>
      <c r="I525" s="15">
        <v>360</v>
      </c>
      <c r="J525" s="17">
        <f>E525+I525-G525</f>
        <v>1913.4549999999999</v>
      </c>
      <c r="K525" s="23" t="str">
        <f>A525&amp;"|"&amp;B525</f>
        <v>P0044|Aug</v>
      </c>
    </row>
    <row r="526" spans="1:11" ht="15" customHeight="1" x14ac:dyDescent="0.25">
      <c r="A526" s="14" t="s">
        <v>147</v>
      </c>
      <c r="B526" s="14" t="s">
        <v>31</v>
      </c>
      <c r="C526" s="14">
        <v>7</v>
      </c>
      <c r="D526" s="16">
        <v>144.77000000000001</v>
      </c>
      <c r="E526" s="17">
        <f>C526*D526</f>
        <v>1013.3900000000001</v>
      </c>
      <c r="F526" s="18">
        <v>0.03</v>
      </c>
      <c r="G526" s="17">
        <f>E526*F526</f>
        <v>30.401700000000002</v>
      </c>
      <c r="H526" s="14">
        <v>2</v>
      </c>
      <c r="I526" s="15">
        <v>240</v>
      </c>
      <c r="J526" s="17">
        <f>E526+I526-G526</f>
        <v>1222.9883000000002</v>
      </c>
      <c r="K526" s="23" t="str">
        <f>A526&amp;"|"&amp;B526</f>
        <v>P0044|Sep</v>
      </c>
    </row>
    <row r="527" spans="1:11" ht="15" customHeight="1" x14ac:dyDescent="0.25">
      <c r="A527" s="14" t="s">
        <v>147</v>
      </c>
      <c r="B527" s="14" t="s">
        <v>32</v>
      </c>
      <c r="C527" s="14">
        <v>6</v>
      </c>
      <c r="D527" s="16">
        <v>134.44</v>
      </c>
      <c r="E527" s="17">
        <f>C527*D527</f>
        <v>806.64</v>
      </c>
      <c r="F527" s="18">
        <v>0.03</v>
      </c>
      <c r="G527" s="17">
        <f>E527*F527</f>
        <v>24.199199999999998</v>
      </c>
      <c r="H527" s="14">
        <v>2</v>
      </c>
      <c r="I527" s="15">
        <v>240</v>
      </c>
      <c r="J527" s="17">
        <f>E527+I527-G527</f>
        <v>1022.4407999999999</v>
      </c>
      <c r="K527" s="23" t="str">
        <f>A527&amp;"|"&amp;B527</f>
        <v>P0044|Oct</v>
      </c>
    </row>
    <row r="528" spans="1:11" ht="15" customHeight="1" x14ac:dyDescent="0.25">
      <c r="A528" s="14" t="s">
        <v>147</v>
      </c>
      <c r="B528" s="14" t="s">
        <v>33</v>
      </c>
      <c r="C528" s="14">
        <v>6</v>
      </c>
      <c r="D528" s="16">
        <v>152.97</v>
      </c>
      <c r="E528" s="17">
        <f>C528*D528</f>
        <v>917.81999999999994</v>
      </c>
      <c r="F528" s="18">
        <v>0.03</v>
      </c>
      <c r="G528" s="17">
        <f>E528*F528</f>
        <v>27.534599999999998</v>
      </c>
      <c r="H528" s="14">
        <v>2</v>
      </c>
      <c r="I528" s="15">
        <v>240</v>
      </c>
      <c r="J528" s="17">
        <f>E528+I528-G528</f>
        <v>1130.2854</v>
      </c>
      <c r="K528" s="23" t="str">
        <f>A528&amp;"|"&amp;B528</f>
        <v>P0044|Nov</v>
      </c>
    </row>
    <row r="529" spans="1:11" ht="15" customHeight="1" x14ac:dyDescent="0.25">
      <c r="A529" s="14" t="s">
        <v>147</v>
      </c>
      <c r="B529" s="14" t="s">
        <v>34</v>
      </c>
      <c r="C529" s="14">
        <v>13</v>
      </c>
      <c r="D529" s="16">
        <v>254.8</v>
      </c>
      <c r="E529" s="17">
        <f>C529*D529</f>
        <v>3312.4</v>
      </c>
      <c r="F529" s="18">
        <v>0.03</v>
      </c>
      <c r="G529" s="17">
        <f>E529*F529</f>
        <v>99.372</v>
      </c>
      <c r="H529" s="14">
        <v>5</v>
      </c>
      <c r="I529" s="15">
        <v>600</v>
      </c>
      <c r="J529" s="17">
        <f>E529+I529-G529</f>
        <v>3813.0280000000002</v>
      </c>
      <c r="K529" s="23" t="str">
        <f>A529&amp;"|"&amp;B529</f>
        <v>P0044|Dec</v>
      </c>
    </row>
    <row r="530" spans="1:11" ht="15" customHeight="1" x14ac:dyDescent="0.25">
      <c r="A530" s="14" t="s">
        <v>147</v>
      </c>
      <c r="B530" s="14" t="s">
        <v>35</v>
      </c>
      <c r="C530" s="14">
        <v>13</v>
      </c>
      <c r="D530" s="16">
        <v>239.58</v>
      </c>
      <c r="E530" s="17">
        <f>C530*D530</f>
        <v>3114.54</v>
      </c>
      <c r="F530" s="18">
        <v>0.03</v>
      </c>
      <c r="G530" s="17">
        <f>E530*F530</f>
        <v>93.436199999999999</v>
      </c>
      <c r="H530" s="14">
        <v>5</v>
      </c>
      <c r="I530" s="15">
        <v>600</v>
      </c>
      <c r="J530" s="17">
        <f>E530+I530-G530</f>
        <v>3621.1037999999999</v>
      </c>
      <c r="K530" s="23" t="str">
        <f>A530&amp;"|"&amp;B530</f>
        <v>P0044|Jan</v>
      </c>
    </row>
    <row r="531" spans="1:11" ht="15" customHeight="1" x14ac:dyDescent="0.25">
      <c r="A531" s="14" t="s">
        <v>147</v>
      </c>
      <c r="B531" s="14" t="s">
        <v>36</v>
      </c>
      <c r="C531" s="14">
        <v>11</v>
      </c>
      <c r="D531" s="16">
        <v>224.01</v>
      </c>
      <c r="E531" s="17">
        <f>C531*D531</f>
        <v>2464.1099999999997</v>
      </c>
      <c r="F531" s="18">
        <v>0.03</v>
      </c>
      <c r="G531" s="17">
        <f>E531*F531</f>
        <v>73.923299999999983</v>
      </c>
      <c r="H531" s="14">
        <v>4</v>
      </c>
      <c r="I531" s="15">
        <v>480</v>
      </c>
      <c r="J531" s="17">
        <f>E531+I531-G531</f>
        <v>2870.1866999999997</v>
      </c>
      <c r="K531" s="23" t="str">
        <f>A531&amp;"|"&amp;B531</f>
        <v>P0044|Feb</v>
      </c>
    </row>
    <row r="532" spans="1:11" ht="15" customHeight="1" x14ac:dyDescent="0.25">
      <c r="A532" s="14" t="s">
        <v>147</v>
      </c>
      <c r="B532" s="14" t="s">
        <v>37</v>
      </c>
      <c r="C532" s="14">
        <v>11</v>
      </c>
      <c r="D532" s="16">
        <v>189.4</v>
      </c>
      <c r="E532" s="17">
        <f>C532*D532</f>
        <v>2083.4</v>
      </c>
      <c r="F532" s="18">
        <v>0.03</v>
      </c>
      <c r="G532" s="17">
        <f>E532*F532</f>
        <v>62.502000000000002</v>
      </c>
      <c r="H532" s="14">
        <v>4</v>
      </c>
      <c r="I532" s="15">
        <v>480</v>
      </c>
      <c r="J532" s="17">
        <f>E532+I532-G532</f>
        <v>2500.8980000000001</v>
      </c>
      <c r="K532" s="23" t="str">
        <f>A532&amp;"|"&amp;B532</f>
        <v>P0044|Mar</v>
      </c>
    </row>
    <row r="533" spans="1:11" ht="15" customHeight="1" x14ac:dyDescent="0.25">
      <c r="A533" s="14" t="s">
        <v>149</v>
      </c>
      <c r="B533" s="14" t="s">
        <v>24</v>
      </c>
      <c r="C533" s="14">
        <v>5</v>
      </c>
      <c r="D533" s="16">
        <v>144.97</v>
      </c>
      <c r="E533" s="17">
        <f>C533*D533</f>
        <v>724.85</v>
      </c>
      <c r="F533" s="18">
        <v>0.03</v>
      </c>
      <c r="G533" s="17">
        <f>E533*F533</f>
        <v>21.7455</v>
      </c>
      <c r="H533" s="14">
        <v>2</v>
      </c>
      <c r="I533" s="15">
        <v>300</v>
      </c>
      <c r="J533" s="17">
        <f>E533+I533-G533</f>
        <v>1003.1044999999999</v>
      </c>
      <c r="K533" s="23" t="str">
        <f>A533&amp;"|"&amp;B533</f>
        <v>P0045|Apr</v>
      </c>
    </row>
    <row r="534" spans="1:11" ht="15" customHeight="1" x14ac:dyDescent="0.25">
      <c r="A534" s="14" t="s">
        <v>149</v>
      </c>
      <c r="B534" s="14" t="s">
        <v>26</v>
      </c>
      <c r="C534" s="14">
        <v>6</v>
      </c>
      <c r="D534" s="16">
        <v>156.58000000000001</v>
      </c>
      <c r="E534" s="17">
        <f>C534*D534</f>
        <v>939.48</v>
      </c>
      <c r="F534" s="18">
        <v>0.03</v>
      </c>
      <c r="G534" s="17">
        <f>E534*F534</f>
        <v>28.1844</v>
      </c>
      <c r="H534" s="14">
        <v>2</v>
      </c>
      <c r="I534" s="15">
        <v>300</v>
      </c>
      <c r="J534" s="17">
        <f>E534+I534-G534</f>
        <v>1211.2955999999999</v>
      </c>
      <c r="K534" s="23" t="str">
        <f>A534&amp;"|"&amp;B534</f>
        <v>P0045|May</v>
      </c>
    </row>
    <row r="535" spans="1:11" ht="15" customHeight="1" x14ac:dyDescent="0.25">
      <c r="A535" s="14" t="s">
        <v>149</v>
      </c>
      <c r="B535" s="14" t="s">
        <v>28</v>
      </c>
      <c r="C535" s="14">
        <v>7</v>
      </c>
      <c r="D535" s="16">
        <v>157.82</v>
      </c>
      <c r="E535" s="17">
        <f>C535*D535</f>
        <v>1104.74</v>
      </c>
      <c r="F535" s="18">
        <v>0.03</v>
      </c>
      <c r="G535" s="17">
        <f>E535*F535</f>
        <v>33.142200000000003</v>
      </c>
      <c r="H535" s="14">
        <v>2</v>
      </c>
      <c r="I535" s="15">
        <v>300</v>
      </c>
      <c r="J535" s="17">
        <f>E535+I535-G535</f>
        <v>1371.5978</v>
      </c>
      <c r="K535" s="23" t="str">
        <f>A535&amp;"|"&amp;B535</f>
        <v>P0045|Jun</v>
      </c>
    </row>
    <row r="536" spans="1:11" ht="15" customHeight="1" x14ac:dyDescent="0.25">
      <c r="A536" s="14" t="s">
        <v>149</v>
      </c>
      <c r="B536" s="14" t="s">
        <v>29</v>
      </c>
      <c r="C536" s="14">
        <v>10</v>
      </c>
      <c r="D536" s="16">
        <v>189.76</v>
      </c>
      <c r="E536" s="17">
        <f>C536*D536</f>
        <v>1897.6</v>
      </c>
      <c r="F536" s="18">
        <v>0.03</v>
      </c>
      <c r="G536" s="17">
        <f>E536*F536</f>
        <v>56.927999999999997</v>
      </c>
      <c r="H536" s="14">
        <v>3</v>
      </c>
      <c r="I536" s="15">
        <v>450</v>
      </c>
      <c r="J536" s="17">
        <f>E536+I536-G536</f>
        <v>2290.672</v>
      </c>
      <c r="K536" s="23" t="str">
        <f>A536&amp;"|"&amp;B536</f>
        <v>P0045|Jul</v>
      </c>
    </row>
    <row r="537" spans="1:11" ht="15" customHeight="1" x14ac:dyDescent="0.25">
      <c r="A537" s="14" t="s">
        <v>149</v>
      </c>
      <c r="B537" s="14" t="s">
        <v>30</v>
      </c>
      <c r="C537" s="14">
        <v>10</v>
      </c>
      <c r="D537" s="16">
        <v>186.86</v>
      </c>
      <c r="E537" s="17">
        <f>C537*D537</f>
        <v>1868.6000000000001</v>
      </c>
      <c r="F537" s="18">
        <v>0.03</v>
      </c>
      <c r="G537" s="17">
        <f>E537*F537</f>
        <v>56.058</v>
      </c>
      <c r="H537" s="14">
        <v>3</v>
      </c>
      <c r="I537" s="15">
        <v>450</v>
      </c>
      <c r="J537" s="17">
        <f>E537+I537-G537</f>
        <v>2262.5420000000004</v>
      </c>
      <c r="K537" s="23" t="str">
        <f>A537&amp;"|"&amp;B537</f>
        <v>P0045|Aug</v>
      </c>
    </row>
    <row r="538" spans="1:11" ht="15" customHeight="1" x14ac:dyDescent="0.25">
      <c r="A538" s="14" t="s">
        <v>149</v>
      </c>
      <c r="B538" s="14" t="s">
        <v>31</v>
      </c>
      <c r="C538" s="14">
        <v>6</v>
      </c>
      <c r="D538" s="16">
        <v>163.31</v>
      </c>
      <c r="E538" s="17">
        <f>C538*D538</f>
        <v>979.86</v>
      </c>
      <c r="F538" s="18">
        <v>0.03</v>
      </c>
      <c r="G538" s="17">
        <f>E538*F538</f>
        <v>29.395799999999998</v>
      </c>
      <c r="H538" s="14">
        <v>2</v>
      </c>
      <c r="I538" s="15">
        <v>300</v>
      </c>
      <c r="J538" s="17">
        <f>E538+I538-G538</f>
        <v>1250.4642000000001</v>
      </c>
      <c r="K538" s="23" t="str">
        <f>A538&amp;"|"&amp;B538</f>
        <v>P0045|Sep</v>
      </c>
    </row>
    <row r="539" spans="1:11" ht="15" customHeight="1" x14ac:dyDescent="0.25">
      <c r="A539" s="14" t="s">
        <v>149</v>
      </c>
      <c r="B539" s="14" t="s">
        <v>32</v>
      </c>
      <c r="C539" s="14">
        <v>6</v>
      </c>
      <c r="D539" s="16">
        <v>180.42</v>
      </c>
      <c r="E539" s="17">
        <f>C539*D539</f>
        <v>1082.52</v>
      </c>
      <c r="F539" s="18">
        <v>0.03</v>
      </c>
      <c r="G539" s="17">
        <f>E539*F539</f>
        <v>32.4756</v>
      </c>
      <c r="H539" s="14">
        <v>2</v>
      </c>
      <c r="I539" s="15">
        <v>300</v>
      </c>
      <c r="J539" s="17">
        <f>E539+I539-G539</f>
        <v>1350.0444</v>
      </c>
      <c r="K539" s="23" t="str">
        <f>A539&amp;"|"&amp;B539</f>
        <v>P0045|Oct</v>
      </c>
    </row>
    <row r="540" spans="1:11" ht="15" customHeight="1" x14ac:dyDescent="0.25">
      <c r="A540" s="14" t="s">
        <v>149</v>
      </c>
      <c r="B540" s="14" t="s">
        <v>33</v>
      </c>
      <c r="C540" s="14">
        <v>6</v>
      </c>
      <c r="D540" s="16">
        <v>164.38</v>
      </c>
      <c r="E540" s="17">
        <f>C540*D540</f>
        <v>986.28</v>
      </c>
      <c r="F540" s="18">
        <v>0.03</v>
      </c>
      <c r="G540" s="17">
        <f>E540*F540</f>
        <v>29.588399999999996</v>
      </c>
      <c r="H540" s="14">
        <v>2</v>
      </c>
      <c r="I540" s="15">
        <v>300</v>
      </c>
      <c r="J540" s="17">
        <f>E540+I540-G540</f>
        <v>1256.6915999999999</v>
      </c>
      <c r="K540" s="23" t="str">
        <f>A540&amp;"|"&amp;B540</f>
        <v>P0045|Nov</v>
      </c>
    </row>
    <row r="541" spans="1:11" ht="15" customHeight="1" x14ac:dyDescent="0.25">
      <c r="A541" s="14" t="s">
        <v>149</v>
      </c>
      <c r="B541" s="14" t="s">
        <v>34</v>
      </c>
      <c r="C541" s="14">
        <v>14</v>
      </c>
      <c r="D541" s="16">
        <v>277.23</v>
      </c>
      <c r="E541" s="17">
        <f>C541*D541</f>
        <v>3881.2200000000003</v>
      </c>
      <c r="F541" s="18">
        <v>0.03</v>
      </c>
      <c r="G541" s="17">
        <f>E541*F541</f>
        <v>116.4366</v>
      </c>
      <c r="H541" s="14">
        <v>6</v>
      </c>
      <c r="I541" s="15">
        <v>900</v>
      </c>
      <c r="J541" s="17">
        <f>E541+I541-G541</f>
        <v>4664.7834000000003</v>
      </c>
      <c r="K541" s="23" t="str">
        <f>A541&amp;"|"&amp;B541</f>
        <v>P0045|Dec</v>
      </c>
    </row>
    <row r="542" spans="1:11" ht="15" customHeight="1" x14ac:dyDescent="0.25">
      <c r="A542" s="14" t="s">
        <v>149</v>
      </c>
      <c r="B542" s="14" t="s">
        <v>35</v>
      </c>
      <c r="C542" s="14">
        <v>12</v>
      </c>
      <c r="D542" s="16">
        <v>277.35000000000002</v>
      </c>
      <c r="E542" s="17">
        <f>C542*D542</f>
        <v>3328.2000000000003</v>
      </c>
      <c r="F542" s="18">
        <v>0.03</v>
      </c>
      <c r="G542" s="17">
        <f>E542*F542</f>
        <v>99.846000000000004</v>
      </c>
      <c r="H542" s="14">
        <v>5</v>
      </c>
      <c r="I542" s="15">
        <v>750</v>
      </c>
      <c r="J542" s="17">
        <f>E542+I542-G542</f>
        <v>3978.3540000000003</v>
      </c>
      <c r="K542" s="23" t="str">
        <f>A542&amp;"|"&amp;B542</f>
        <v>P0045|Jan</v>
      </c>
    </row>
    <row r="543" spans="1:11" ht="15" customHeight="1" x14ac:dyDescent="0.25">
      <c r="A543" s="14" t="s">
        <v>149</v>
      </c>
      <c r="B543" s="14" t="s">
        <v>36</v>
      </c>
      <c r="C543" s="14">
        <v>11</v>
      </c>
      <c r="D543" s="16">
        <v>254.09</v>
      </c>
      <c r="E543" s="17">
        <f>C543*D543</f>
        <v>2794.9900000000002</v>
      </c>
      <c r="F543" s="18">
        <v>0.03</v>
      </c>
      <c r="G543" s="17">
        <f>E543*F543</f>
        <v>83.849699999999999</v>
      </c>
      <c r="H543" s="14">
        <v>4</v>
      </c>
      <c r="I543" s="15">
        <v>600</v>
      </c>
      <c r="J543" s="17">
        <f>E543+I543-G543</f>
        <v>3311.1403</v>
      </c>
      <c r="K543" s="23" t="str">
        <f>A543&amp;"|"&amp;B543</f>
        <v>P0045|Feb</v>
      </c>
    </row>
    <row r="544" spans="1:11" ht="15" customHeight="1" x14ac:dyDescent="0.25">
      <c r="A544" s="14" t="s">
        <v>149</v>
      </c>
      <c r="B544" s="14" t="s">
        <v>37</v>
      </c>
      <c r="C544" s="14">
        <v>11</v>
      </c>
      <c r="D544" s="16">
        <v>228.97</v>
      </c>
      <c r="E544" s="17">
        <f>C544*D544</f>
        <v>2518.67</v>
      </c>
      <c r="F544" s="18">
        <v>0.03</v>
      </c>
      <c r="G544" s="17">
        <f>E544*F544</f>
        <v>75.560100000000006</v>
      </c>
      <c r="H544" s="14">
        <v>4</v>
      </c>
      <c r="I544" s="15">
        <v>600</v>
      </c>
      <c r="J544" s="17">
        <f>E544+I544-G544</f>
        <v>3043.1098999999999</v>
      </c>
      <c r="K544" s="23" t="str">
        <f>A544&amp;"|"&amp;B544</f>
        <v>P0045|Mar</v>
      </c>
    </row>
    <row r="545" spans="1:11" ht="15" customHeight="1" x14ac:dyDescent="0.25">
      <c r="A545" s="14" t="s">
        <v>151</v>
      </c>
      <c r="B545" s="14" t="s">
        <v>24</v>
      </c>
      <c r="C545" s="14">
        <v>6</v>
      </c>
      <c r="D545" s="16">
        <v>193.85</v>
      </c>
      <c r="E545" s="17">
        <f>C545*D545</f>
        <v>1163.0999999999999</v>
      </c>
      <c r="F545" s="18">
        <v>0.03</v>
      </c>
      <c r="G545" s="17">
        <f>E545*F545</f>
        <v>34.892999999999994</v>
      </c>
      <c r="H545" s="14">
        <v>2</v>
      </c>
      <c r="I545" s="15">
        <v>370</v>
      </c>
      <c r="J545" s="17">
        <f>E545+I545-G545</f>
        <v>1498.2069999999999</v>
      </c>
      <c r="K545" s="23" t="str">
        <f>A545&amp;"|"&amp;B545</f>
        <v>P0046|Apr</v>
      </c>
    </row>
    <row r="546" spans="1:11" ht="15" customHeight="1" x14ac:dyDescent="0.25">
      <c r="A546" s="14" t="s">
        <v>151</v>
      </c>
      <c r="B546" s="14" t="s">
        <v>26</v>
      </c>
      <c r="C546" s="14">
        <v>6</v>
      </c>
      <c r="D546" s="16">
        <v>212.37</v>
      </c>
      <c r="E546" s="17">
        <f>C546*D546</f>
        <v>1274.22</v>
      </c>
      <c r="F546" s="18">
        <v>0.03</v>
      </c>
      <c r="G546" s="17">
        <f>E546*F546</f>
        <v>38.226599999999998</v>
      </c>
      <c r="H546" s="14">
        <v>2</v>
      </c>
      <c r="I546" s="15">
        <v>370</v>
      </c>
      <c r="J546" s="17">
        <f>E546+I546-G546</f>
        <v>1605.9934000000001</v>
      </c>
      <c r="K546" s="23" t="str">
        <f>A546&amp;"|"&amp;B546</f>
        <v>P0046|May</v>
      </c>
    </row>
    <row r="547" spans="1:11" ht="15" customHeight="1" x14ac:dyDescent="0.25">
      <c r="A547" s="14" t="s">
        <v>151</v>
      </c>
      <c r="B547" s="14" t="s">
        <v>28</v>
      </c>
      <c r="C547" s="14">
        <v>7</v>
      </c>
      <c r="D547" s="16">
        <v>230.99</v>
      </c>
      <c r="E547" s="17">
        <f>C547*D547</f>
        <v>1616.93</v>
      </c>
      <c r="F547" s="18">
        <v>0.03</v>
      </c>
      <c r="G547" s="17">
        <f>E547*F547</f>
        <v>48.507899999999999</v>
      </c>
      <c r="H547" s="14">
        <v>2</v>
      </c>
      <c r="I547" s="15">
        <v>370</v>
      </c>
      <c r="J547" s="17">
        <f>E547+I547-G547</f>
        <v>1938.4221</v>
      </c>
      <c r="K547" s="23" t="str">
        <f>A547&amp;"|"&amp;B547</f>
        <v>P0046|Jun</v>
      </c>
    </row>
    <row r="548" spans="1:11" ht="15" customHeight="1" x14ac:dyDescent="0.25">
      <c r="A548" s="14" t="s">
        <v>151</v>
      </c>
      <c r="B548" s="14" t="s">
        <v>29</v>
      </c>
      <c r="C548" s="14">
        <v>9</v>
      </c>
      <c r="D548" s="16">
        <v>270.44</v>
      </c>
      <c r="E548" s="17">
        <f>C548*D548</f>
        <v>2433.96</v>
      </c>
      <c r="F548" s="18">
        <v>0.03</v>
      </c>
      <c r="G548" s="17">
        <f>E548*F548</f>
        <v>73.018799999999999</v>
      </c>
      <c r="H548" s="14">
        <v>2</v>
      </c>
      <c r="I548" s="15">
        <v>370</v>
      </c>
      <c r="J548" s="17">
        <f>E548+I548-G548</f>
        <v>2730.9412000000002</v>
      </c>
      <c r="K548" s="23" t="str">
        <f>A548&amp;"|"&amp;B548</f>
        <v>P0046|Jul</v>
      </c>
    </row>
    <row r="549" spans="1:11" ht="15" customHeight="1" x14ac:dyDescent="0.25">
      <c r="A549" s="14" t="s">
        <v>151</v>
      </c>
      <c r="B549" s="14" t="s">
        <v>30</v>
      </c>
      <c r="C549" s="14">
        <v>9</v>
      </c>
      <c r="D549" s="16">
        <v>234.7</v>
      </c>
      <c r="E549" s="17">
        <f>C549*D549</f>
        <v>2112.2999999999997</v>
      </c>
      <c r="F549" s="18">
        <v>0.03</v>
      </c>
      <c r="G549" s="17">
        <f>E549*F549</f>
        <v>63.368999999999993</v>
      </c>
      <c r="H549" s="14">
        <v>2</v>
      </c>
      <c r="I549" s="15">
        <v>370</v>
      </c>
      <c r="J549" s="17">
        <f>E549+I549-G549</f>
        <v>2418.9309999999996</v>
      </c>
      <c r="K549" s="23" t="str">
        <f>A549&amp;"|"&amp;B549</f>
        <v>P0046|Aug</v>
      </c>
    </row>
    <row r="550" spans="1:11" ht="15" customHeight="1" x14ac:dyDescent="0.25">
      <c r="A550" s="14" t="s">
        <v>151</v>
      </c>
      <c r="B550" s="14" t="s">
        <v>31</v>
      </c>
      <c r="C550" s="14">
        <v>6</v>
      </c>
      <c r="D550" s="16">
        <v>239.44</v>
      </c>
      <c r="E550" s="17">
        <f>C550*D550</f>
        <v>1436.6399999999999</v>
      </c>
      <c r="F550" s="18">
        <v>0.03</v>
      </c>
      <c r="G550" s="17">
        <f>E550*F550</f>
        <v>43.099199999999996</v>
      </c>
      <c r="H550" s="14">
        <v>2</v>
      </c>
      <c r="I550" s="15">
        <v>370</v>
      </c>
      <c r="J550" s="17">
        <f>E550+I550-G550</f>
        <v>1763.5407999999998</v>
      </c>
      <c r="K550" s="23" t="str">
        <f>A550&amp;"|"&amp;B550</f>
        <v>P0046|Sep</v>
      </c>
    </row>
    <row r="551" spans="1:11" ht="15" customHeight="1" x14ac:dyDescent="0.25">
      <c r="A551" s="14" t="s">
        <v>151</v>
      </c>
      <c r="B551" s="14" t="s">
        <v>32</v>
      </c>
      <c r="C551" s="14">
        <v>5</v>
      </c>
      <c r="D551" s="16">
        <v>219.55</v>
      </c>
      <c r="E551" s="17">
        <f>C551*D551</f>
        <v>1097.75</v>
      </c>
      <c r="F551" s="18">
        <v>0.03</v>
      </c>
      <c r="G551" s="17">
        <f>E551*F551</f>
        <v>32.932499999999997</v>
      </c>
      <c r="H551" s="14">
        <v>2</v>
      </c>
      <c r="I551" s="15">
        <v>370</v>
      </c>
      <c r="J551" s="17">
        <f>E551+I551-G551</f>
        <v>1434.8175000000001</v>
      </c>
      <c r="K551" s="23" t="str">
        <f>A551&amp;"|"&amp;B551</f>
        <v>P0046|Oct</v>
      </c>
    </row>
    <row r="552" spans="1:11" ht="15" customHeight="1" x14ac:dyDescent="0.25">
      <c r="A552" s="14" t="s">
        <v>151</v>
      </c>
      <c r="B552" s="14" t="s">
        <v>33</v>
      </c>
      <c r="C552" s="14">
        <v>6</v>
      </c>
      <c r="D552" s="16">
        <v>207.78</v>
      </c>
      <c r="E552" s="17">
        <f>C552*D552</f>
        <v>1246.68</v>
      </c>
      <c r="F552" s="18">
        <v>0.03</v>
      </c>
      <c r="G552" s="17">
        <f>E552*F552</f>
        <v>37.400399999999998</v>
      </c>
      <c r="H552" s="14">
        <v>2</v>
      </c>
      <c r="I552" s="15">
        <v>370</v>
      </c>
      <c r="J552" s="17">
        <f>E552+I552-G552</f>
        <v>1579.2796000000001</v>
      </c>
      <c r="K552" s="23" t="str">
        <f>A552&amp;"|"&amp;B552</f>
        <v>P0046|Nov</v>
      </c>
    </row>
    <row r="553" spans="1:11" ht="15" customHeight="1" x14ac:dyDescent="0.25">
      <c r="A553" s="14" t="s">
        <v>151</v>
      </c>
      <c r="B553" s="14" t="s">
        <v>34</v>
      </c>
      <c r="C553" s="14">
        <v>14</v>
      </c>
      <c r="D553" s="16">
        <v>381.31</v>
      </c>
      <c r="E553" s="17">
        <f>C553*D553</f>
        <v>5338.34</v>
      </c>
      <c r="F553" s="18">
        <v>0.03</v>
      </c>
      <c r="G553" s="17">
        <f>E553*F553</f>
        <v>160.15020000000001</v>
      </c>
      <c r="H553" s="14">
        <v>6</v>
      </c>
      <c r="I553" s="15">
        <v>1110</v>
      </c>
      <c r="J553" s="17">
        <f>E553+I553-G553</f>
        <v>6288.1898000000001</v>
      </c>
      <c r="K553" s="23" t="str">
        <f>A553&amp;"|"&amp;B553</f>
        <v>P0046|Dec</v>
      </c>
    </row>
    <row r="554" spans="1:11" ht="15" customHeight="1" x14ac:dyDescent="0.25">
      <c r="A554" s="14" t="s">
        <v>151</v>
      </c>
      <c r="B554" s="14" t="s">
        <v>35</v>
      </c>
      <c r="C554" s="14">
        <v>12</v>
      </c>
      <c r="D554" s="16">
        <v>377.12</v>
      </c>
      <c r="E554" s="17">
        <f>C554*D554</f>
        <v>4525.4400000000005</v>
      </c>
      <c r="F554" s="18">
        <v>0.03</v>
      </c>
      <c r="G554" s="17">
        <f>E554*F554</f>
        <v>135.76320000000001</v>
      </c>
      <c r="H554" s="14">
        <v>5</v>
      </c>
      <c r="I554" s="15">
        <v>925</v>
      </c>
      <c r="J554" s="17">
        <f>E554+I554-G554</f>
        <v>5314.6768000000002</v>
      </c>
      <c r="K554" s="23" t="str">
        <f>A554&amp;"|"&amp;B554</f>
        <v>P0046|Jan</v>
      </c>
    </row>
    <row r="555" spans="1:11" ht="15" customHeight="1" x14ac:dyDescent="0.25">
      <c r="A555" s="14" t="s">
        <v>151</v>
      </c>
      <c r="B555" s="14" t="s">
        <v>36</v>
      </c>
      <c r="C555" s="14">
        <v>10</v>
      </c>
      <c r="D555" s="16">
        <v>363.98</v>
      </c>
      <c r="E555" s="17">
        <f>C555*D555</f>
        <v>3639.8</v>
      </c>
      <c r="F555" s="18">
        <v>0.03</v>
      </c>
      <c r="G555" s="17">
        <f>E555*F555</f>
        <v>109.194</v>
      </c>
      <c r="H555" s="14">
        <v>4</v>
      </c>
      <c r="I555" s="15">
        <v>740</v>
      </c>
      <c r="J555" s="17">
        <f>E555+I555-G555</f>
        <v>4270.6059999999998</v>
      </c>
      <c r="K555" s="23" t="str">
        <f>A555&amp;"|"&amp;B555</f>
        <v>P0046|Feb</v>
      </c>
    </row>
    <row r="556" spans="1:11" ht="15" customHeight="1" x14ac:dyDescent="0.25">
      <c r="A556" s="14" t="s">
        <v>151</v>
      </c>
      <c r="B556" s="14" t="s">
        <v>37</v>
      </c>
      <c r="C556" s="14">
        <v>10</v>
      </c>
      <c r="D556" s="16">
        <v>316</v>
      </c>
      <c r="E556" s="17">
        <f>C556*D556</f>
        <v>3160</v>
      </c>
      <c r="F556" s="18">
        <v>0.03</v>
      </c>
      <c r="G556" s="17">
        <f>E556*F556</f>
        <v>94.8</v>
      </c>
      <c r="H556" s="14">
        <v>4</v>
      </c>
      <c r="I556" s="15">
        <v>740</v>
      </c>
      <c r="J556" s="17">
        <f>E556+I556-G556</f>
        <v>3805.2</v>
      </c>
      <c r="K556" s="23" t="str">
        <f>A556&amp;"|"&amp;B556</f>
        <v>P0046|Mar</v>
      </c>
    </row>
    <row r="557" spans="1:11" ht="15" customHeight="1" x14ac:dyDescent="0.25">
      <c r="A557" s="14" t="s">
        <v>153</v>
      </c>
      <c r="B557" s="14" t="s">
        <v>24</v>
      </c>
      <c r="C557" s="14">
        <v>5</v>
      </c>
      <c r="D557" s="16">
        <v>385.68</v>
      </c>
      <c r="E557" s="17">
        <f>C557*D557</f>
        <v>1928.4</v>
      </c>
      <c r="F557" s="18">
        <v>0.03</v>
      </c>
      <c r="G557" s="17">
        <f>E557*F557</f>
        <v>57.852000000000004</v>
      </c>
      <c r="H557" s="14">
        <v>2</v>
      </c>
      <c r="I557" s="15">
        <v>300</v>
      </c>
      <c r="J557" s="17">
        <f>E557+I557-G557</f>
        <v>2170.5480000000002</v>
      </c>
      <c r="K557" s="23" t="str">
        <f>A557&amp;"|"&amp;B557</f>
        <v>P0047|Apr</v>
      </c>
    </row>
    <row r="558" spans="1:11" ht="15" customHeight="1" x14ac:dyDescent="0.25">
      <c r="A558" s="14" t="s">
        <v>153</v>
      </c>
      <c r="B558" s="14" t="s">
        <v>26</v>
      </c>
      <c r="C558" s="14">
        <v>6</v>
      </c>
      <c r="D558" s="16">
        <v>416.91</v>
      </c>
      <c r="E558" s="17">
        <f>C558*D558</f>
        <v>2501.46</v>
      </c>
      <c r="F558" s="18">
        <v>0.03</v>
      </c>
      <c r="G558" s="17">
        <f>E558*F558</f>
        <v>75.043800000000005</v>
      </c>
      <c r="H558" s="14">
        <v>2</v>
      </c>
      <c r="I558" s="15">
        <v>300</v>
      </c>
      <c r="J558" s="17">
        <f>E558+I558-G558</f>
        <v>2726.4162000000001</v>
      </c>
      <c r="K558" s="23" t="str">
        <f>A558&amp;"|"&amp;B558</f>
        <v>P0047|May</v>
      </c>
    </row>
    <row r="559" spans="1:11" ht="15" customHeight="1" x14ac:dyDescent="0.25">
      <c r="A559" s="14" t="s">
        <v>153</v>
      </c>
      <c r="B559" s="14" t="s">
        <v>28</v>
      </c>
      <c r="C559" s="14">
        <v>7</v>
      </c>
      <c r="D559" s="16">
        <v>435.53</v>
      </c>
      <c r="E559" s="17">
        <f>C559*D559</f>
        <v>3048.71</v>
      </c>
      <c r="F559" s="18">
        <v>0.03</v>
      </c>
      <c r="G559" s="17">
        <f>E559*F559</f>
        <v>91.461299999999994</v>
      </c>
      <c r="H559" s="14">
        <v>2</v>
      </c>
      <c r="I559" s="15">
        <v>300</v>
      </c>
      <c r="J559" s="17">
        <f>E559+I559-G559</f>
        <v>3257.2487000000001</v>
      </c>
      <c r="K559" s="23" t="str">
        <f>A559&amp;"|"&amp;B559</f>
        <v>P0047|Jun</v>
      </c>
    </row>
    <row r="560" spans="1:11" ht="15" customHeight="1" x14ac:dyDescent="0.25">
      <c r="A560" s="14" t="s">
        <v>153</v>
      </c>
      <c r="B560" s="14" t="s">
        <v>29</v>
      </c>
      <c r="C560" s="14">
        <v>10</v>
      </c>
      <c r="D560" s="16">
        <v>479.91</v>
      </c>
      <c r="E560" s="17">
        <f>C560*D560</f>
        <v>4799.1000000000004</v>
      </c>
      <c r="F560" s="18">
        <v>0.03</v>
      </c>
      <c r="G560" s="17">
        <f>E560*F560</f>
        <v>143.97300000000001</v>
      </c>
      <c r="H560" s="14">
        <v>3</v>
      </c>
      <c r="I560" s="15">
        <v>450</v>
      </c>
      <c r="J560" s="17">
        <f>E560+I560-G560</f>
        <v>5105.1270000000004</v>
      </c>
      <c r="K560" s="23" t="str">
        <f>A560&amp;"|"&amp;B560</f>
        <v>P0047|Jul</v>
      </c>
    </row>
    <row r="561" spans="1:11" ht="15" customHeight="1" x14ac:dyDescent="0.25">
      <c r="A561" s="14" t="s">
        <v>153</v>
      </c>
      <c r="B561" s="14" t="s">
        <v>30</v>
      </c>
      <c r="C561" s="14">
        <v>8</v>
      </c>
      <c r="D561" s="16">
        <v>452.36</v>
      </c>
      <c r="E561" s="17">
        <f>C561*D561</f>
        <v>3618.88</v>
      </c>
      <c r="F561" s="18">
        <v>0.03</v>
      </c>
      <c r="G561" s="17">
        <f>E561*F561</f>
        <v>108.5664</v>
      </c>
      <c r="H561" s="14">
        <v>2</v>
      </c>
      <c r="I561" s="15">
        <v>300</v>
      </c>
      <c r="J561" s="17">
        <f>E561+I561-G561</f>
        <v>3810.3136</v>
      </c>
      <c r="K561" s="23" t="str">
        <f>A561&amp;"|"&amp;B561</f>
        <v>P0047|Aug</v>
      </c>
    </row>
    <row r="562" spans="1:11" ht="15" customHeight="1" x14ac:dyDescent="0.25">
      <c r="A562" s="14" t="s">
        <v>153</v>
      </c>
      <c r="B562" s="14" t="s">
        <v>31</v>
      </c>
      <c r="C562" s="14">
        <v>7</v>
      </c>
      <c r="D562" s="16">
        <v>424.66</v>
      </c>
      <c r="E562" s="17">
        <f>C562*D562</f>
        <v>2972.6200000000003</v>
      </c>
      <c r="F562" s="18">
        <v>0.03</v>
      </c>
      <c r="G562" s="17">
        <f>E562*F562</f>
        <v>89.178600000000003</v>
      </c>
      <c r="H562" s="14">
        <v>2</v>
      </c>
      <c r="I562" s="15">
        <v>300</v>
      </c>
      <c r="J562" s="17">
        <f>E562+I562-G562</f>
        <v>3183.4414000000002</v>
      </c>
      <c r="K562" s="23" t="str">
        <f>A562&amp;"|"&amp;B562</f>
        <v>P0047|Sep</v>
      </c>
    </row>
    <row r="563" spans="1:11" ht="15" customHeight="1" x14ac:dyDescent="0.25">
      <c r="A563" s="14" t="s">
        <v>153</v>
      </c>
      <c r="B563" s="14" t="s">
        <v>32</v>
      </c>
      <c r="C563" s="14">
        <v>6</v>
      </c>
      <c r="D563" s="16">
        <v>426.9</v>
      </c>
      <c r="E563" s="17">
        <f>C563*D563</f>
        <v>2561.3999999999996</v>
      </c>
      <c r="F563" s="18">
        <v>0.03</v>
      </c>
      <c r="G563" s="17">
        <f>E563*F563</f>
        <v>76.841999999999985</v>
      </c>
      <c r="H563" s="14">
        <v>2</v>
      </c>
      <c r="I563" s="15">
        <v>300</v>
      </c>
      <c r="J563" s="17">
        <f>E563+I563-G563</f>
        <v>2784.5579999999995</v>
      </c>
      <c r="K563" s="23" t="str">
        <f>A563&amp;"|"&amp;B563</f>
        <v>P0047|Oct</v>
      </c>
    </row>
    <row r="564" spans="1:11" ht="15" customHeight="1" x14ac:dyDescent="0.25">
      <c r="A564" s="14" t="s">
        <v>153</v>
      </c>
      <c r="B564" s="14" t="s">
        <v>33</v>
      </c>
      <c r="C564" s="14">
        <v>5</v>
      </c>
      <c r="D564" s="16">
        <v>447.35</v>
      </c>
      <c r="E564" s="17">
        <f>C564*D564</f>
        <v>2236.75</v>
      </c>
      <c r="F564" s="18">
        <v>0.03</v>
      </c>
      <c r="G564" s="17">
        <f>E564*F564</f>
        <v>67.102499999999992</v>
      </c>
      <c r="H564" s="14">
        <v>2</v>
      </c>
      <c r="I564" s="15">
        <v>300</v>
      </c>
      <c r="J564" s="17">
        <f>E564+I564-G564</f>
        <v>2469.6475</v>
      </c>
      <c r="K564" s="23" t="str">
        <f>A564&amp;"|"&amp;B564</f>
        <v>P0047|Nov</v>
      </c>
    </row>
    <row r="565" spans="1:11" ht="15" customHeight="1" x14ac:dyDescent="0.25">
      <c r="A565" s="14" t="s">
        <v>153</v>
      </c>
      <c r="B565" s="14" t="s">
        <v>34</v>
      </c>
      <c r="C565" s="14">
        <v>13</v>
      </c>
      <c r="D565" s="16">
        <v>787.19</v>
      </c>
      <c r="E565" s="17">
        <f>C565*D565</f>
        <v>10233.470000000001</v>
      </c>
      <c r="F565" s="18">
        <v>0.03</v>
      </c>
      <c r="G565" s="17">
        <f>E565*F565</f>
        <v>307.00410000000005</v>
      </c>
      <c r="H565" s="14">
        <v>5</v>
      </c>
      <c r="I565" s="15">
        <v>750</v>
      </c>
      <c r="J565" s="17">
        <f>E565+I565-G565</f>
        <v>10676.465900000001</v>
      </c>
      <c r="K565" s="23" t="str">
        <f>A565&amp;"|"&amp;B565</f>
        <v>P0047|Dec</v>
      </c>
    </row>
    <row r="566" spans="1:11" ht="15" customHeight="1" x14ac:dyDescent="0.25">
      <c r="A566" s="14" t="s">
        <v>153</v>
      </c>
      <c r="B566" s="14" t="s">
        <v>35</v>
      </c>
      <c r="C566" s="14">
        <v>12</v>
      </c>
      <c r="D566" s="16">
        <v>728.87</v>
      </c>
      <c r="E566" s="17">
        <f>C566*D566</f>
        <v>8746.44</v>
      </c>
      <c r="F566" s="18">
        <v>0.03</v>
      </c>
      <c r="G566" s="17">
        <f>E566*F566</f>
        <v>262.39319999999998</v>
      </c>
      <c r="H566" s="14">
        <v>5</v>
      </c>
      <c r="I566" s="15">
        <v>750</v>
      </c>
      <c r="J566" s="17">
        <f>E566+I566-G566</f>
        <v>9234.0468000000001</v>
      </c>
      <c r="K566" s="23" t="str">
        <f>A566&amp;"|"&amp;B566</f>
        <v>P0047|Jan</v>
      </c>
    </row>
    <row r="567" spans="1:11" ht="15" customHeight="1" x14ac:dyDescent="0.25">
      <c r="A567" s="14" t="s">
        <v>153</v>
      </c>
      <c r="B567" s="14" t="s">
        <v>36</v>
      </c>
      <c r="C567" s="14">
        <v>10</v>
      </c>
      <c r="D567" s="16">
        <v>687.46</v>
      </c>
      <c r="E567" s="17">
        <f>C567*D567</f>
        <v>6874.6</v>
      </c>
      <c r="F567" s="18">
        <v>0.03</v>
      </c>
      <c r="G567" s="17">
        <f>E567*F567</f>
        <v>206.238</v>
      </c>
      <c r="H567" s="14">
        <v>4</v>
      </c>
      <c r="I567" s="15">
        <v>600</v>
      </c>
      <c r="J567" s="17">
        <f>E567+I567-G567</f>
        <v>7268.3620000000001</v>
      </c>
      <c r="K567" s="23" t="str">
        <f>A567&amp;"|"&amp;B567</f>
        <v>P0047|Feb</v>
      </c>
    </row>
    <row r="568" spans="1:11" ht="15" customHeight="1" x14ac:dyDescent="0.25">
      <c r="A568" s="14" t="s">
        <v>153</v>
      </c>
      <c r="B568" s="14" t="s">
        <v>37</v>
      </c>
      <c r="C568" s="14">
        <v>9</v>
      </c>
      <c r="D568" s="16">
        <v>568.58000000000004</v>
      </c>
      <c r="E568" s="17">
        <f>C568*D568</f>
        <v>5117.22</v>
      </c>
      <c r="F568" s="18">
        <v>0.03</v>
      </c>
      <c r="G568" s="17">
        <f>E568*F568</f>
        <v>153.51660000000001</v>
      </c>
      <c r="H568" s="14">
        <v>3</v>
      </c>
      <c r="I568" s="15">
        <v>450</v>
      </c>
      <c r="J568" s="17">
        <f>E568+I568-G568</f>
        <v>5413.7034000000003</v>
      </c>
      <c r="K568" s="23" t="str">
        <f>A568&amp;"|"&amp;B568</f>
        <v>P0047|Mar</v>
      </c>
    </row>
    <row r="569" spans="1:11" ht="15" customHeight="1" x14ac:dyDescent="0.25">
      <c r="A569" s="14" t="s">
        <v>155</v>
      </c>
      <c r="B569" s="14" t="s">
        <v>24</v>
      </c>
      <c r="C569" s="14">
        <v>6</v>
      </c>
      <c r="D569" s="16">
        <v>240.39</v>
      </c>
      <c r="E569" s="17">
        <f>C569*D569</f>
        <v>1442.34</v>
      </c>
      <c r="F569" s="18">
        <v>0.03</v>
      </c>
      <c r="G569" s="17">
        <f>E569*F569</f>
        <v>43.270199999999996</v>
      </c>
      <c r="H569" s="14">
        <v>2</v>
      </c>
      <c r="I569" s="15">
        <v>450</v>
      </c>
      <c r="J569" s="17">
        <f>E569+I569-G569</f>
        <v>1849.0698</v>
      </c>
      <c r="K569" s="23" t="str">
        <f>A569&amp;"|"&amp;B569</f>
        <v>P0048|Apr</v>
      </c>
    </row>
    <row r="570" spans="1:11" ht="15" customHeight="1" x14ac:dyDescent="0.25">
      <c r="A570" s="14" t="s">
        <v>155</v>
      </c>
      <c r="B570" s="14" t="s">
        <v>26</v>
      </c>
      <c r="C570" s="14">
        <v>7</v>
      </c>
      <c r="D570" s="16">
        <v>276.93</v>
      </c>
      <c r="E570" s="17">
        <f>C570*D570</f>
        <v>1938.51</v>
      </c>
      <c r="F570" s="18">
        <v>0.03</v>
      </c>
      <c r="G570" s="17">
        <f>E570*F570</f>
        <v>58.155299999999997</v>
      </c>
      <c r="H570" s="14">
        <v>2</v>
      </c>
      <c r="I570" s="15">
        <v>450</v>
      </c>
      <c r="J570" s="17">
        <f>E570+I570-G570</f>
        <v>2330.3547000000003</v>
      </c>
      <c r="K570" s="23" t="str">
        <f>A570&amp;"|"&amp;B570</f>
        <v>P0048|May</v>
      </c>
    </row>
    <row r="571" spans="1:11" ht="15" customHeight="1" x14ac:dyDescent="0.25">
      <c r="A571" s="14" t="s">
        <v>155</v>
      </c>
      <c r="B571" s="14" t="s">
        <v>28</v>
      </c>
      <c r="C571" s="14">
        <v>8</v>
      </c>
      <c r="D571" s="16">
        <v>291.68</v>
      </c>
      <c r="E571" s="17">
        <f>C571*D571</f>
        <v>2333.44</v>
      </c>
      <c r="F571" s="18">
        <v>0.03</v>
      </c>
      <c r="G571" s="17">
        <f>E571*F571</f>
        <v>70.003199999999993</v>
      </c>
      <c r="H571" s="14">
        <v>2</v>
      </c>
      <c r="I571" s="15">
        <v>450</v>
      </c>
      <c r="J571" s="17">
        <f>E571+I571-G571</f>
        <v>2713.4367999999999</v>
      </c>
      <c r="K571" s="23" t="str">
        <f>A571&amp;"|"&amp;B571</f>
        <v>P0048|Jun</v>
      </c>
    </row>
    <row r="572" spans="1:11" ht="15" customHeight="1" x14ac:dyDescent="0.25">
      <c r="A572" s="14" t="s">
        <v>155</v>
      </c>
      <c r="B572" s="14" t="s">
        <v>29</v>
      </c>
      <c r="C572" s="14">
        <v>11</v>
      </c>
      <c r="D572" s="16">
        <v>293.82</v>
      </c>
      <c r="E572" s="17">
        <f>C572*D572</f>
        <v>3232.02</v>
      </c>
      <c r="F572" s="18">
        <v>0.03</v>
      </c>
      <c r="G572" s="17">
        <f>E572*F572</f>
        <v>96.960599999999999</v>
      </c>
      <c r="H572" s="14">
        <v>3</v>
      </c>
      <c r="I572" s="15">
        <v>675</v>
      </c>
      <c r="J572" s="17">
        <f>E572+I572-G572</f>
        <v>3810.0594000000001</v>
      </c>
      <c r="K572" s="23" t="str">
        <f>A572&amp;"|"&amp;B572</f>
        <v>P0048|Jul</v>
      </c>
    </row>
    <row r="573" spans="1:11" ht="15" customHeight="1" x14ac:dyDescent="0.25">
      <c r="A573" s="14" t="s">
        <v>155</v>
      </c>
      <c r="B573" s="14" t="s">
        <v>30</v>
      </c>
      <c r="C573" s="14">
        <v>11</v>
      </c>
      <c r="D573" s="16">
        <v>307.11</v>
      </c>
      <c r="E573" s="17">
        <f>C573*D573</f>
        <v>3378.21</v>
      </c>
      <c r="F573" s="18">
        <v>0.03</v>
      </c>
      <c r="G573" s="17">
        <f>E573*F573</f>
        <v>101.3463</v>
      </c>
      <c r="H573" s="14">
        <v>3</v>
      </c>
      <c r="I573" s="15">
        <v>675</v>
      </c>
      <c r="J573" s="17">
        <f>E573+I573-G573</f>
        <v>3951.8636999999999</v>
      </c>
      <c r="K573" s="23" t="str">
        <f>A573&amp;"|"&amp;B573</f>
        <v>P0048|Aug</v>
      </c>
    </row>
    <row r="574" spans="1:11" ht="15" customHeight="1" x14ac:dyDescent="0.25">
      <c r="A574" s="14" t="s">
        <v>155</v>
      </c>
      <c r="B574" s="14" t="s">
        <v>31</v>
      </c>
      <c r="C574" s="14">
        <v>7</v>
      </c>
      <c r="D574" s="16">
        <v>267.17</v>
      </c>
      <c r="E574" s="17">
        <f>C574*D574</f>
        <v>1870.19</v>
      </c>
      <c r="F574" s="18">
        <v>0.03</v>
      </c>
      <c r="G574" s="17">
        <f>E574*F574</f>
        <v>56.105699999999999</v>
      </c>
      <c r="H574" s="14">
        <v>2</v>
      </c>
      <c r="I574" s="15">
        <v>450</v>
      </c>
      <c r="J574" s="17">
        <f>E574+I574-G574</f>
        <v>2264.0843</v>
      </c>
      <c r="K574" s="23" t="str">
        <f>A574&amp;"|"&amp;B574</f>
        <v>P0048|Sep</v>
      </c>
    </row>
    <row r="575" spans="1:11" ht="15" customHeight="1" x14ac:dyDescent="0.25">
      <c r="A575" s="14" t="s">
        <v>155</v>
      </c>
      <c r="B575" s="14" t="s">
        <v>32</v>
      </c>
      <c r="C575" s="14">
        <v>7</v>
      </c>
      <c r="D575" s="16">
        <v>272.23</v>
      </c>
      <c r="E575" s="17">
        <f>C575*D575</f>
        <v>1905.6100000000001</v>
      </c>
      <c r="F575" s="18">
        <v>0.03</v>
      </c>
      <c r="G575" s="17">
        <f>E575*F575</f>
        <v>57.168300000000002</v>
      </c>
      <c r="H575" s="14">
        <v>2</v>
      </c>
      <c r="I575" s="15">
        <v>450</v>
      </c>
      <c r="J575" s="17">
        <f>E575+I575-G575</f>
        <v>2298.4417000000003</v>
      </c>
      <c r="K575" s="23" t="str">
        <f>A575&amp;"|"&amp;B575</f>
        <v>P0048|Oct</v>
      </c>
    </row>
    <row r="576" spans="1:11" ht="15" customHeight="1" x14ac:dyDescent="0.25">
      <c r="A576" s="14" t="s">
        <v>155</v>
      </c>
      <c r="B576" s="14" t="s">
        <v>33</v>
      </c>
      <c r="C576" s="14">
        <v>7</v>
      </c>
      <c r="D576" s="16">
        <v>279.06</v>
      </c>
      <c r="E576" s="17">
        <f>C576*D576</f>
        <v>1953.42</v>
      </c>
      <c r="F576" s="18">
        <v>0.03</v>
      </c>
      <c r="G576" s="17">
        <f>E576*F576</f>
        <v>58.602600000000002</v>
      </c>
      <c r="H576" s="14">
        <v>2</v>
      </c>
      <c r="I576" s="15">
        <v>450</v>
      </c>
      <c r="J576" s="17">
        <f>E576+I576-G576</f>
        <v>2344.8173999999999</v>
      </c>
      <c r="K576" s="23" t="str">
        <f>A576&amp;"|"&amp;B576</f>
        <v>P0048|Nov</v>
      </c>
    </row>
    <row r="577" spans="1:11" ht="15" customHeight="1" x14ac:dyDescent="0.25">
      <c r="A577" s="14" t="s">
        <v>155</v>
      </c>
      <c r="B577" s="14" t="s">
        <v>34</v>
      </c>
      <c r="C577" s="14">
        <v>13</v>
      </c>
      <c r="D577" s="16">
        <v>505.76</v>
      </c>
      <c r="E577" s="17">
        <f>C577*D577</f>
        <v>6574.88</v>
      </c>
      <c r="F577" s="18">
        <v>0.03</v>
      </c>
      <c r="G577" s="17">
        <f>E577*F577</f>
        <v>197.24639999999999</v>
      </c>
      <c r="H577" s="14">
        <v>5</v>
      </c>
      <c r="I577" s="15">
        <v>1125</v>
      </c>
      <c r="J577" s="17">
        <f>E577+I577-G577</f>
        <v>7502.6336000000001</v>
      </c>
      <c r="K577" s="23" t="str">
        <f>A577&amp;"|"&amp;B577</f>
        <v>P0048|Dec</v>
      </c>
    </row>
    <row r="578" spans="1:11" ht="15" customHeight="1" x14ac:dyDescent="0.25">
      <c r="A578" s="14" t="s">
        <v>155</v>
      </c>
      <c r="B578" s="14" t="s">
        <v>35</v>
      </c>
      <c r="C578" s="14">
        <v>15</v>
      </c>
      <c r="D578" s="16">
        <v>490.78</v>
      </c>
      <c r="E578" s="17">
        <f>C578*D578</f>
        <v>7361.7</v>
      </c>
      <c r="F578" s="18">
        <v>0.03</v>
      </c>
      <c r="G578" s="17">
        <f>E578*F578</f>
        <v>220.851</v>
      </c>
      <c r="H578" s="14">
        <v>6</v>
      </c>
      <c r="I578" s="15">
        <v>1350</v>
      </c>
      <c r="J578" s="17">
        <f>E578+I578-G578</f>
        <v>8490.8490000000002</v>
      </c>
      <c r="K578" s="23" t="str">
        <f>A578&amp;"|"&amp;B578</f>
        <v>P0048|Jan</v>
      </c>
    </row>
    <row r="579" spans="1:11" ht="15" customHeight="1" x14ac:dyDescent="0.25">
      <c r="A579" s="14" t="s">
        <v>155</v>
      </c>
      <c r="B579" s="14" t="s">
        <v>36</v>
      </c>
      <c r="C579" s="14">
        <v>12</v>
      </c>
      <c r="D579" s="16">
        <v>443.99</v>
      </c>
      <c r="E579" s="17">
        <f>C579*D579</f>
        <v>5327.88</v>
      </c>
      <c r="F579" s="18">
        <v>0.03</v>
      </c>
      <c r="G579" s="17">
        <f>E579*F579</f>
        <v>159.8364</v>
      </c>
      <c r="H579" s="14">
        <v>5</v>
      </c>
      <c r="I579" s="15">
        <v>1125</v>
      </c>
      <c r="J579" s="17">
        <f>E579+I579-G579</f>
        <v>6293.0436</v>
      </c>
      <c r="K579" s="23" t="str">
        <f>A579&amp;"|"&amp;B579</f>
        <v>P0048|Feb</v>
      </c>
    </row>
    <row r="580" spans="1:11" ht="15" customHeight="1" x14ac:dyDescent="0.25">
      <c r="A580" s="14" t="s">
        <v>155</v>
      </c>
      <c r="B580" s="14" t="s">
        <v>37</v>
      </c>
      <c r="C580" s="14">
        <v>11</v>
      </c>
      <c r="D580" s="16">
        <v>366.43</v>
      </c>
      <c r="E580" s="17">
        <f>C580*D580</f>
        <v>4030.73</v>
      </c>
      <c r="F580" s="18">
        <v>0.03</v>
      </c>
      <c r="G580" s="17">
        <f>E580*F580</f>
        <v>120.92189999999999</v>
      </c>
      <c r="H580" s="14">
        <v>4</v>
      </c>
      <c r="I580" s="15">
        <v>900</v>
      </c>
      <c r="J580" s="17">
        <f>E580+I580-G580</f>
        <v>4809.8080999999993</v>
      </c>
      <c r="K580" s="23" t="str">
        <f>A580&amp;"|"&amp;B580</f>
        <v>P0048|Mar</v>
      </c>
    </row>
    <row r="581" spans="1:11" ht="15" customHeight="1" x14ac:dyDescent="0.25">
      <c r="A581" s="14" t="s">
        <v>157</v>
      </c>
      <c r="B581" s="14" t="s">
        <v>24</v>
      </c>
      <c r="C581" s="14">
        <v>7</v>
      </c>
      <c r="D581" s="16">
        <v>116.18</v>
      </c>
      <c r="E581" s="17">
        <f>C581*D581</f>
        <v>813.26</v>
      </c>
      <c r="F581" s="18">
        <v>0.03</v>
      </c>
      <c r="G581" s="17">
        <f>E581*F581</f>
        <v>24.3978</v>
      </c>
      <c r="H581" s="14">
        <v>2</v>
      </c>
      <c r="I581" s="15">
        <v>240</v>
      </c>
      <c r="J581" s="17">
        <f>E581+I581-G581</f>
        <v>1028.8622</v>
      </c>
      <c r="K581" s="23" t="str">
        <f>A581&amp;"|"&amp;B581</f>
        <v>P0049|Apr</v>
      </c>
    </row>
    <row r="582" spans="1:11" ht="15" customHeight="1" x14ac:dyDescent="0.25">
      <c r="A582" s="14" t="s">
        <v>157</v>
      </c>
      <c r="B582" s="14" t="s">
        <v>26</v>
      </c>
      <c r="C582" s="14">
        <v>7</v>
      </c>
      <c r="D582" s="16">
        <v>108.75</v>
      </c>
      <c r="E582" s="17">
        <f>C582*D582</f>
        <v>761.25</v>
      </c>
      <c r="F582" s="18">
        <v>0.03</v>
      </c>
      <c r="G582" s="17">
        <f>E582*F582</f>
        <v>22.837499999999999</v>
      </c>
      <c r="H582" s="14">
        <v>2</v>
      </c>
      <c r="I582" s="15">
        <v>240</v>
      </c>
      <c r="J582" s="17">
        <f>E582+I582-G582</f>
        <v>978.41250000000002</v>
      </c>
      <c r="K582" s="23" t="str">
        <f>A582&amp;"|"&amp;B582</f>
        <v>P0049|May</v>
      </c>
    </row>
    <row r="583" spans="1:11" ht="15" customHeight="1" x14ac:dyDescent="0.25">
      <c r="A583" s="14" t="s">
        <v>157</v>
      </c>
      <c r="B583" s="14" t="s">
        <v>28</v>
      </c>
      <c r="C583" s="14">
        <v>9</v>
      </c>
      <c r="D583" s="16">
        <v>142.08000000000001</v>
      </c>
      <c r="E583" s="17">
        <f>C583*D583</f>
        <v>1278.72</v>
      </c>
      <c r="F583" s="18">
        <v>0.03</v>
      </c>
      <c r="G583" s="17">
        <f>E583*F583</f>
        <v>38.361600000000003</v>
      </c>
      <c r="H583" s="14">
        <v>3</v>
      </c>
      <c r="I583" s="15">
        <v>360</v>
      </c>
      <c r="J583" s="17">
        <f>E583+I583-G583</f>
        <v>1600.3584000000001</v>
      </c>
      <c r="K583" s="23" t="str">
        <f>A583&amp;"|"&amp;B583</f>
        <v>P0049|Jun</v>
      </c>
    </row>
    <row r="584" spans="1:11" ht="15" customHeight="1" x14ac:dyDescent="0.25">
      <c r="A584" s="14" t="s">
        <v>157</v>
      </c>
      <c r="B584" s="14" t="s">
        <v>29</v>
      </c>
      <c r="C584" s="14">
        <v>11</v>
      </c>
      <c r="D584" s="16">
        <v>147.13</v>
      </c>
      <c r="E584" s="17">
        <f>C584*D584</f>
        <v>1618.4299999999998</v>
      </c>
      <c r="F584" s="18">
        <v>0.03</v>
      </c>
      <c r="G584" s="17">
        <f>E584*F584</f>
        <v>48.552899999999994</v>
      </c>
      <c r="H584" s="14">
        <v>3</v>
      </c>
      <c r="I584" s="15">
        <v>360</v>
      </c>
      <c r="J584" s="17">
        <f>E584+I584-G584</f>
        <v>1929.8770999999999</v>
      </c>
      <c r="K584" s="23" t="str">
        <f>A584&amp;"|"&amp;B584</f>
        <v>P0049|Jul</v>
      </c>
    </row>
    <row r="585" spans="1:11" ht="15" customHeight="1" x14ac:dyDescent="0.25">
      <c r="A585" s="14" t="s">
        <v>157</v>
      </c>
      <c r="B585" s="14" t="s">
        <v>30</v>
      </c>
      <c r="C585" s="14">
        <v>10</v>
      </c>
      <c r="D585" s="16">
        <v>127.94</v>
      </c>
      <c r="E585" s="17">
        <f>C585*D585</f>
        <v>1279.4000000000001</v>
      </c>
      <c r="F585" s="18">
        <v>0.03</v>
      </c>
      <c r="G585" s="17">
        <f>E585*F585</f>
        <v>38.381999999999998</v>
      </c>
      <c r="H585" s="14">
        <v>3</v>
      </c>
      <c r="I585" s="15">
        <v>360</v>
      </c>
      <c r="J585" s="17">
        <f>E585+I585-G585</f>
        <v>1601.018</v>
      </c>
      <c r="K585" s="23" t="str">
        <f>A585&amp;"|"&amp;B585</f>
        <v>P0049|Aug</v>
      </c>
    </row>
    <row r="586" spans="1:11" ht="15" customHeight="1" x14ac:dyDescent="0.25">
      <c r="A586" s="14" t="s">
        <v>157</v>
      </c>
      <c r="B586" s="14" t="s">
        <v>31</v>
      </c>
      <c r="C586" s="14">
        <v>8</v>
      </c>
      <c r="D586" s="16">
        <v>133.11000000000001</v>
      </c>
      <c r="E586" s="17">
        <f>C586*D586</f>
        <v>1064.8800000000001</v>
      </c>
      <c r="F586" s="18">
        <v>0.03</v>
      </c>
      <c r="G586" s="17">
        <f>E586*F586</f>
        <v>31.946400000000001</v>
      </c>
      <c r="H586" s="14">
        <v>2</v>
      </c>
      <c r="I586" s="15">
        <v>240</v>
      </c>
      <c r="J586" s="17">
        <f>E586+I586-G586</f>
        <v>1272.9336000000001</v>
      </c>
      <c r="K586" s="23" t="str">
        <f>A586&amp;"|"&amp;B586</f>
        <v>P0049|Sep</v>
      </c>
    </row>
    <row r="587" spans="1:11" ht="15" customHeight="1" x14ac:dyDescent="0.25">
      <c r="A587" s="14" t="s">
        <v>157</v>
      </c>
      <c r="B587" s="14" t="s">
        <v>32</v>
      </c>
      <c r="C587" s="14">
        <v>6</v>
      </c>
      <c r="D587" s="16">
        <v>107.74</v>
      </c>
      <c r="E587" s="17">
        <f>C587*D587</f>
        <v>646.43999999999994</v>
      </c>
      <c r="F587" s="18">
        <v>0.03</v>
      </c>
      <c r="G587" s="17">
        <f>E587*F587</f>
        <v>19.393199999999997</v>
      </c>
      <c r="H587" s="14">
        <v>2</v>
      </c>
      <c r="I587" s="15">
        <v>240</v>
      </c>
      <c r="J587" s="17">
        <f>E587+I587-G587</f>
        <v>867.04679999999996</v>
      </c>
      <c r="K587" s="23" t="str">
        <f>A587&amp;"|"&amp;B587</f>
        <v>P0049|Oct</v>
      </c>
    </row>
    <row r="588" spans="1:11" ht="15" customHeight="1" x14ac:dyDescent="0.25">
      <c r="A588" s="14" t="s">
        <v>157</v>
      </c>
      <c r="B588" s="14" t="s">
        <v>33</v>
      </c>
      <c r="C588" s="14">
        <v>7</v>
      </c>
      <c r="D588" s="16">
        <v>126.3</v>
      </c>
      <c r="E588" s="17">
        <f>C588*D588</f>
        <v>884.1</v>
      </c>
      <c r="F588" s="18">
        <v>0.03</v>
      </c>
      <c r="G588" s="17">
        <f>E588*F588</f>
        <v>26.523</v>
      </c>
      <c r="H588" s="14">
        <v>3</v>
      </c>
      <c r="I588" s="15">
        <v>360</v>
      </c>
      <c r="J588" s="17">
        <f>E588+I588-G588</f>
        <v>1217.577</v>
      </c>
      <c r="K588" s="23" t="str">
        <f>A588&amp;"|"&amp;B588</f>
        <v>P0049|Nov</v>
      </c>
    </row>
    <row r="589" spans="1:11" ht="15" customHeight="1" x14ac:dyDescent="0.25">
      <c r="A589" s="14" t="s">
        <v>157</v>
      </c>
      <c r="B589" s="14" t="s">
        <v>34</v>
      </c>
      <c r="C589" s="14">
        <v>15</v>
      </c>
      <c r="D589" s="16">
        <v>227.66</v>
      </c>
      <c r="E589" s="17">
        <f>C589*D589</f>
        <v>3414.9</v>
      </c>
      <c r="F589" s="18">
        <v>0.03</v>
      </c>
      <c r="G589" s="17">
        <f>E589*F589</f>
        <v>102.447</v>
      </c>
      <c r="H589" s="14">
        <v>6</v>
      </c>
      <c r="I589" s="15">
        <v>720</v>
      </c>
      <c r="J589" s="17">
        <f>E589+I589-G589</f>
        <v>4032.4529999999995</v>
      </c>
      <c r="K589" s="23" t="str">
        <f>A589&amp;"|"&amp;B589</f>
        <v>P0049|Dec</v>
      </c>
    </row>
    <row r="590" spans="1:11" ht="15" customHeight="1" x14ac:dyDescent="0.25">
      <c r="A590" s="14" t="s">
        <v>157</v>
      </c>
      <c r="B590" s="14" t="s">
        <v>35</v>
      </c>
      <c r="C590" s="14">
        <v>14</v>
      </c>
      <c r="D590" s="16">
        <v>200.93</v>
      </c>
      <c r="E590" s="17">
        <f>C590*D590</f>
        <v>2813.02</v>
      </c>
      <c r="F590" s="18">
        <v>0.03</v>
      </c>
      <c r="G590" s="17">
        <f>E590*F590</f>
        <v>84.390599999999992</v>
      </c>
      <c r="H590" s="14">
        <v>5</v>
      </c>
      <c r="I590" s="15">
        <v>600</v>
      </c>
      <c r="J590" s="17">
        <f>E590+I590-G590</f>
        <v>3328.6293999999998</v>
      </c>
      <c r="K590" s="23" t="str">
        <f>A590&amp;"|"&amp;B590</f>
        <v>P0049|Jan</v>
      </c>
    </row>
    <row r="591" spans="1:11" ht="15" customHeight="1" x14ac:dyDescent="0.25">
      <c r="A591" s="14" t="s">
        <v>157</v>
      </c>
      <c r="B591" s="14" t="s">
        <v>36</v>
      </c>
      <c r="C591" s="14">
        <v>13</v>
      </c>
      <c r="D591" s="16">
        <v>198.35</v>
      </c>
      <c r="E591" s="17">
        <f>C591*D591</f>
        <v>2578.5499999999997</v>
      </c>
      <c r="F591" s="18">
        <v>0.03</v>
      </c>
      <c r="G591" s="17">
        <f>E591*F591</f>
        <v>77.356499999999983</v>
      </c>
      <c r="H591" s="14">
        <v>5</v>
      </c>
      <c r="I591" s="15">
        <v>600</v>
      </c>
      <c r="J591" s="17">
        <f>E591+I591-G591</f>
        <v>3101.1934999999999</v>
      </c>
      <c r="K591" s="23" t="str">
        <f>A591&amp;"|"&amp;B591</f>
        <v>P0049|Feb</v>
      </c>
    </row>
    <row r="592" spans="1:11" ht="15" customHeight="1" x14ac:dyDescent="0.25">
      <c r="A592" s="14" t="s">
        <v>157</v>
      </c>
      <c r="B592" s="14" t="s">
        <v>37</v>
      </c>
      <c r="C592" s="14">
        <v>11</v>
      </c>
      <c r="D592" s="16">
        <v>163.57</v>
      </c>
      <c r="E592" s="17">
        <f>C592*D592</f>
        <v>1799.27</v>
      </c>
      <c r="F592" s="18">
        <v>0.03</v>
      </c>
      <c r="G592" s="17">
        <f>E592*F592</f>
        <v>53.978099999999998</v>
      </c>
      <c r="H592" s="14">
        <v>4</v>
      </c>
      <c r="I592" s="15">
        <v>480</v>
      </c>
      <c r="J592" s="17">
        <f>E592+I592-G592</f>
        <v>2225.2919000000002</v>
      </c>
      <c r="K592" s="23" t="str">
        <f>A592&amp;"|"&amp;B592</f>
        <v>P0049|Mar</v>
      </c>
    </row>
    <row r="593" spans="1:11" ht="15" customHeight="1" x14ac:dyDescent="0.25">
      <c r="A593" s="14" t="s">
        <v>159</v>
      </c>
      <c r="B593" s="14" t="s">
        <v>24</v>
      </c>
      <c r="C593" s="14">
        <v>6</v>
      </c>
      <c r="D593" s="16">
        <v>204.98</v>
      </c>
      <c r="E593" s="17">
        <f>C593*D593</f>
        <v>1229.8799999999999</v>
      </c>
      <c r="F593" s="18">
        <v>0.03</v>
      </c>
      <c r="G593" s="17">
        <f>E593*F593</f>
        <v>36.896399999999993</v>
      </c>
      <c r="H593" s="14">
        <v>2</v>
      </c>
      <c r="I593" s="15">
        <v>370</v>
      </c>
      <c r="J593" s="17">
        <f>E593+I593-G593</f>
        <v>1562.9835999999998</v>
      </c>
      <c r="K593" s="23" t="str">
        <f>A593&amp;"|"&amp;B593</f>
        <v>P0050|Apr</v>
      </c>
    </row>
    <row r="594" spans="1:11" ht="15" customHeight="1" x14ac:dyDescent="0.25">
      <c r="A594" s="14" t="s">
        <v>159</v>
      </c>
      <c r="B594" s="14" t="s">
        <v>26</v>
      </c>
      <c r="C594" s="14">
        <v>7</v>
      </c>
      <c r="D594" s="16">
        <v>222.78</v>
      </c>
      <c r="E594" s="17">
        <f>C594*D594</f>
        <v>1559.46</v>
      </c>
      <c r="F594" s="18">
        <v>0.03</v>
      </c>
      <c r="G594" s="17">
        <f>E594*F594</f>
        <v>46.783799999999999</v>
      </c>
      <c r="H594" s="14">
        <v>2</v>
      </c>
      <c r="I594" s="15">
        <v>370</v>
      </c>
      <c r="J594" s="17">
        <f>E594+I594-G594</f>
        <v>1882.6762000000001</v>
      </c>
      <c r="K594" s="23" t="str">
        <f>A594&amp;"|"&amp;B594</f>
        <v>P0050|May</v>
      </c>
    </row>
    <row r="595" spans="1:11" ht="15" customHeight="1" x14ac:dyDescent="0.25">
      <c r="A595" s="14" t="s">
        <v>159</v>
      </c>
      <c r="B595" s="14" t="s">
        <v>28</v>
      </c>
      <c r="C595" s="14">
        <v>8</v>
      </c>
      <c r="D595" s="16">
        <v>214.69</v>
      </c>
      <c r="E595" s="17">
        <f>C595*D595</f>
        <v>1717.52</v>
      </c>
      <c r="F595" s="18">
        <v>0.03</v>
      </c>
      <c r="G595" s="17">
        <f>E595*F595</f>
        <v>51.525599999999997</v>
      </c>
      <c r="H595" s="14">
        <v>2</v>
      </c>
      <c r="I595" s="15">
        <v>370</v>
      </c>
      <c r="J595" s="17">
        <f>E595+I595-G595</f>
        <v>2035.9944</v>
      </c>
      <c r="K595" s="23" t="str">
        <f>A595&amp;"|"&amp;B595</f>
        <v>P0050|Jun</v>
      </c>
    </row>
    <row r="596" spans="1:11" ht="15" customHeight="1" x14ac:dyDescent="0.25">
      <c r="A596" s="14" t="s">
        <v>159</v>
      </c>
      <c r="B596" s="14" t="s">
        <v>29</v>
      </c>
      <c r="C596" s="14">
        <v>9</v>
      </c>
      <c r="D596" s="16">
        <v>235.93</v>
      </c>
      <c r="E596" s="17">
        <f>C596*D596</f>
        <v>2123.37</v>
      </c>
      <c r="F596" s="18">
        <v>0.03</v>
      </c>
      <c r="G596" s="17">
        <f>E596*F596</f>
        <v>63.701099999999997</v>
      </c>
      <c r="H596" s="14">
        <v>2</v>
      </c>
      <c r="I596" s="15">
        <v>370</v>
      </c>
      <c r="J596" s="17">
        <f>E596+I596-G596</f>
        <v>2429.6688999999997</v>
      </c>
      <c r="K596" s="23" t="str">
        <f>A596&amp;"|"&amp;B596</f>
        <v>P0050|Jul</v>
      </c>
    </row>
    <row r="597" spans="1:11" ht="15" customHeight="1" x14ac:dyDescent="0.25">
      <c r="A597" s="14" t="s">
        <v>159</v>
      </c>
      <c r="B597" s="14" t="s">
        <v>30</v>
      </c>
      <c r="C597" s="14">
        <v>10</v>
      </c>
      <c r="D597" s="16">
        <v>254.41</v>
      </c>
      <c r="E597" s="17">
        <f>C597*D597</f>
        <v>2544.1</v>
      </c>
      <c r="F597" s="18">
        <v>0.03</v>
      </c>
      <c r="G597" s="17">
        <f>E597*F597</f>
        <v>76.322999999999993</v>
      </c>
      <c r="H597" s="14">
        <v>3</v>
      </c>
      <c r="I597" s="15">
        <v>555</v>
      </c>
      <c r="J597" s="17">
        <f>E597+I597-G597</f>
        <v>3022.777</v>
      </c>
      <c r="K597" s="23" t="str">
        <f>A597&amp;"|"&amp;B597</f>
        <v>P0050|Aug</v>
      </c>
    </row>
    <row r="598" spans="1:11" ht="15" customHeight="1" x14ac:dyDescent="0.25">
      <c r="A598" s="14" t="s">
        <v>159</v>
      </c>
      <c r="B598" s="14" t="s">
        <v>31</v>
      </c>
      <c r="C598" s="14">
        <v>7</v>
      </c>
      <c r="D598" s="16">
        <v>210.86</v>
      </c>
      <c r="E598" s="17">
        <f>C598*D598</f>
        <v>1476.02</v>
      </c>
      <c r="F598" s="18">
        <v>0.03</v>
      </c>
      <c r="G598" s="17">
        <f>E598*F598</f>
        <v>44.2806</v>
      </c>
      <c r="H598" s="14">
        <v>2</v>
      </c>
      <c r="I598" s="15">
        <v>370</v>
      </c>
      <c r="J598" s="17">
        <f>E598+I598-G598</f>
        <v>1801.7393999999999</v>
      </c>
      <c r="K598" s="23" t="str">
        <f>A598&amp;"|"&amp;B598</f>
        <v>P0050|Sep</v>
      </c>
    </row>
    <row r="599" spans="1:11" ht="15" customHeight="1" x14ac:dyDescent="0.25">
      <c r="A599" s="14" t="s">
        <v>159</v>
      </c>
      <c r="B599" s="14" t="s">
        <v>32</v>
      </c>
      <c r="C599" s="14">
        <v>6</v>
      </c>
      <c r="D599" s="16">
        <v>202.57</v>
      </c>
      <c r="E599" s="17">
        <f>C599*D599</f>
        <v>1215.42</v>
      </c>
      <c r="F599" s="18">
        <v>0.03</v>
      </c>
      <c r="G599" s="17">
        <f>E599*F599</f>
        <v>36.462600000000002</v>
      </c>
      <c r="H599" s="14">
        <v>2</v>
      </c>
      <c r="I599" s="15">
        <v>370</v>
      </c>
      <c r="J599" s="17">
        <f>E599+I599-G599</f>
        <v>1548.9574</v>
      </c>
      <c r="K599" s="23" t="str">
        <f>A599&amp;"|"&amp;B599</f>
        <v>P0050|Oct</v>
      </c>
    </row>
    <row r="600" spans="1:11" ht="15" customHeight="1" x14ac:dyDescent="0.25">
      <c r="A600" s="14" t="s">
        <v>159</v>
      </c>
      <c r="B600" s="14" t="s">
        <v>33</v>
      </c>
      <c r="C600" s="14">
        <v>7</v>
      </c>
      <c r="D600" s="16">
        <v>203.99</v>
      </c>
      <c r="E600" s="17">
        <f>C600*D600</f>
        <v>1427.93</v>
      </c>
      <c r="F600" s="18">
        <v>0.03</v>
      </c>
      <c r="G600" s="17">
        <f>E600*F600</f>
        <v>42.837899999999998</v>
      </c>
      <c r="H600" s="14">
        <v>2</v>
      </c>
      <c r="I600" s="15">
        <v>370</v>
      </c>
      <c r="J600" s="17">
        <f>E600+I600-G600</f>
        <v>1755.0921000000001</v>
      </c>
      <c r="K600" s="23" t="str">
        <f>A600&amp;"|"&amp;B600</f>
        <v>P0050|Nov</v>
      </c>
    </row>
    <row r="601" spans="1:11" ht="15" customHeight="1" x14ac:dyDescent="0.25">
      <c r="A601" s="14" t="s">
        <v>159</v>
      </c>
      <c r="B601" s="14" t="s">
        <v>34</v>
      </c>
      <c r="C601" s="14">
        <v>15</v>
      </c>
      <c r="D601" s="16">
        <v>378.07</v>
      </c>
      <c r="E601" s="17">
        <f>C601*D601</f>
        <v>5671.05</v>
      </c>
      <c r="F601" s="18">
        <v>0.03</v>
      </c>
      <c r="G601" s="17">
        <f>E601*F601</f>
        <v>170.13149999999999</v>
      </c>
      <c r="H601" s="14">
        <v>6</v>
      </c>
      <c r="I601" s="15">
        <v>1110</v>
      </c>
      <c r="J601" s="17">
        <f>E601+I601-G601</f>
        <v>6610.9184999999998</v>
      </c>
      <c r="K601" s="23" t="str">
        <f>A601&amp;"|"&amp;B601</f>
        <v>P0050|Dec</v>
      </c>
    </row>
    <row r="602" spans="1:11" ht="15" customHeight="1" x14ac:dyDescent="0.25">
      <c r="A602" s="14" t="s">
        <v>159</v>
      </c>
      <c r="B602" s="14" t="s">
        <v>35</v>
      </c>
      <c r="C602" s="14">
        <v>14</v>
      </c>
      <c r="D602" s="16">
        <v>404.65</v>
      </c>
      <c r="E602" s="17">
        <f>C602*D602</f>
        <v>5665.0999999999995</v>
      </c>
      <c r="F602" s="18">
        <v>0.03</v>
      </c>
      <c r="G602" s="17">
        <f>E602*F602</f>
        <v>169.95299999999997</v>
      </c>
      <c r="H602" s="14">
        <v>6</v>
      </c>
      <c r="I602" s="15">
        <v>1110</v>
      </c>
      <c r="J602" s="17">
        <f>E602+I602-G602</f>
        <v>6605.146999999999</v>
      </c>
      <c r="K602" s="23" t="str">
        <f>A602&amp;"|"&amp;B602</f>
        <v>P0050|Jan</v>
      </c>
    </row>
    <row r="603" spans="1:11" ht="15" customHeight="1" x14ac:dyDescent="0.25">
      <c r="A603" s="14" t="s">
        <v>159</v>
      </c>
      <c r="B603" s="14" t="s">
        <v>36</v>
      </c>
      <c r="C603" s="14">
        <v>12</v>
      </c>
      <c r="D603" s="16">
        <v>334.16</v>
      </c>
      <c r="E603" s="17">
        <f>C603*D603</f>
        <v>4009.92</v>
      </c>
      <c r="F603" s="18">
        <v>0.03</v>
      </c>
      <c r="G603" s="17">
        <f>E603*F603</f>
        <v>120.2976</v>
      </c>
      <c r="H603" s="14">
        <v>5</v>
      </c>
      <c r="I603" s="15">
        <v>925</v>
      </c>
      <c r="J603" s="17">
        <f>E603+I603-G603</f>
        <v>4814.6224000000002</v>
      </c>
      <c r="K603" s="23" t="str">
        <f>A603&amp;"|"&amp;B603</f>
        <v>P0050|Feb</v>
      </c>
    </row>
    <row r="604" spans="1:11" ht="15" customHeight="1" x14ac:dyDescent="0.25">
      <c r="A604" s="14" t="s">
        <v>159</v>
      </c>
      <c r="B604" s="14" t="s">
        <v>37</v>
      </c>
      <c r="C604" s="14">
        <v>11</v>
      </c>
      <c r="D604" s="16">
        <v>279.29000000000002</v>
      </c>
      <c r="E604" s="17">
        <f>C604*D604</f>
        <v>3072.19</v>
      </c>
      <c r="F604" s="18">
        <v>0.03</v>
      </c>
      <c r="G604" s="17">
        <f>E604*F604</f>
        <v>92.165700000000001</v>
      </c>
      <c r="H604" s="14">
        <v>4</v>
      </c>
      <c r="I604" s="15">
        <v>740</v>
      </c>
      <c r="J604" s="17">
        <f>E604+I604-G604</f>
        <v>3720.0243</v>
      </c>
      <c r="K604" s="23" t="str">
        <f>A604&amp;"|"&amp;B604</f>
        <v>P0050|Mar</v>
      </c>
    </row>
    <row r="605" spans="1:11" ht="15" customHeight="1" x14ac:dyDescent="0.25">
      <c r="A605" s="14" t="s">
        <v>161</v>
      </c>
      <c r="B605" s="14" t="s">
        <v>24</v>
      </c>
      <c r="C605" s="14">
        <v>5</v>
      </c>
      <c r="D605" s="16">
        <v>159.38999999999999</v>
      </c>
      <c r="E605" s="17">
        <f>C605*D605</f>
        <v>796.94999999999993</v>
      </c>
      <c r="F605" s="18">
        <v>0.03</v>
      </c>
      <c r="G605" s="17">
        <f>E605*F605</f>
        <v>23.908499999999997</v>
      </c>
      <c r="H605" s="14">
        <v>2</v>
      </c>
      <c r="I605" s="15">
        <v>300</v>
      </c>
      <c r="J605" s="17">
        <f>E605+I605-G605</f>
        <v>1073.0414999999998</v>
      </c>
      <c r="K605" s="23" t="str">
        <f>A605&amp;"|"&amp;B605</f>
        <v>P0051|Apr</v>
      </c>
    </row>
    <row r="606" spans="1:11" ht="15" customHeight="1" x14ac:dyDescent="0.25">
      <c r="A606" s="14" t="s">
        <v>161</v>
      </c>
      <c r="B606" s="14" t="s">
        <v>26</v>
      </c>
      <c r="C606" s="14">
        <v>5</v>
      </c>
      <c r="D606" s="16">
        <v>173.68</v>
      </c>
      <c r="E606" s="17">
        <f>C606*D606</f>
        <v>868.40000000000009</v>
      </c>
      <c r="F606" s="18">
        <v>0.03</v>
      </c>
      <c r="G606" s="17">
        <f>E606*F606</f>
        <v>26.052000000000003</v>
      </c>
      <c r="H606" s="14">
        <v>2</v>
      </c>
      <c r="I606" s="15">
        <v>300</v>
      </c>
      <c r="J606" s="17">
        <f>E606+I606-G606</f>
        <v>1142.3480000000002</v>
      </c>
      <c r="K606" s="23" t="str">
        <f>A606&amp;"|"&amp;B606</f>
        <v>P0051|May</v>
      </c>
    </row>
    <row r="607" spans="1:11" ht="15" customHeight="1" x14ac:dyDescent="0.25">
      <c r="A607" s="14" t="s">
        <v>161</v>
      </c>
      <c r="B607" s="14" t="s">
        <v>28</v>
      </c>
      <c r="C607" s="14">
        <v>6</v>
      </c>
      <c r="D607" s="16">
        <v>191.75</v>
      </c>
      <c r="E607" s="17">
        <f>C607*D607</f>
        <v>1150.5</v>
      </c>
      <c r="F607" s="18">
        <v>0.03</v>
      </c>
      <c r="G607" s="17">
        <f>E607*F607</f>
        <v>34.515000000000001</v>
      </c>
      <c r="H607" s="14">
        <v>2</v>
      </c>
      <c r="I607" s="15">
        <v>300</v>
      </c>
      <c r="J607" s="17">
        <f>E607+I607-G607</f>
        <v>1415.9849999999999</v>
      </c>
      <c r="K607" s="23" t="str">
        <f>A607&amp;"|"&amp;B607</f>
        <v>P0051|Jun</v>
      </c>
    </row>
    <row r="608" spans="1:11" ht="15" customHeight="1" x14ac:dyDescent="0.25">
      <c r="A608" s="14" t="s">
        <v>161</v>
      </c>
      <c r="B608" s="14" t="s">
        <v>29</v>
      </c>
      <c r="C608" s="14">
        <v>9</v>
      </c>
      <c r="D608" s="16">
        <v>211.53</v>
      </c>
      <c r="E608" s="17">
        <f>C608*D608</f>
        <v>1903.77</v>
      </c>
      <c r="F608" s="18">
        <v>0.03</v>
      </c>
      <c r="G608" s="17">
        <f>E608*F608</f>
        <v>57.113099999999996</v>
      </c>
      <c r="H608" s="14">
        <v>2</v>
      </c>
      <c r="I608" s="15">
        <v>300</v>
      </c>
      <c r="J608" s="17">
        <f>E608+I608-G608</f>
        <v>2146.6569</v>
      </c>
      <c r="K608" s="23" t="str">
        <f>A608&amp;"|"&amp;B608</f>
        <v>P0051|Jul</v>
      </c>
    </row>
    <row r="609" spans="1:11" ht="15" customHeight="1" x14ac:dyDescent="0.25">
      <c r="A609" s="14" t="s">
        <v>161</v>
      </c>
      <c r="B609" s="14" t="s">
        <v>30</v>
      </c>
      <c r="C609" s="14">
        <v>9</v>
      </c>
      <c r="D609" s="16">
        <v>220.6</v>
      </c>
      <c r="E609" s="17">
        <f>C609*D609</f>
        <v>1985.3999999999999</v>
      </c>
      <c r="F609" s="18">
        <v>0.03</v>
      </c>
      <c r="G609" s="17">
        <f>E609*F609</f>
        <v>59.561999999999991</v>
      </c>
      <c r="H609" s="14">
        <v>2</v>
      </c>
      <c r="I609" s="15">
        <v>300</v>
      </c>
      <c r="J609" s="17">
        <f>E609+I609-G609</f>
        <v>2225.8379999999997</v>
      </c>
      <c r="K609" s="23" t="str">
        <f>A609&amp;"|"&amp;B609</f>
        <v>P0051|Aug</v>
      </c>
    </row>
    <row r="610" spans="1:11" ht="15" customHeight="1" x14ac:dyDescent="0.25">
      <c r="A610" s="14" t="s">
        <v>161</v>
      </c>
      <c r="B610" s="14" t="s">
        <v>31</v>
      </c>
      <c r="C610" s="14">
        <v>6</v>
      </c>
      <c r="D610" s="16">
        <v>180.77</v>
      </c>
      <c r="E610" s="17">
        <f>C610*D610</f>
        <v>1084.6200000000001</v>
      </c>
      <c r="F610" s="18">
        <v>0.03</v>
      </c>
      <c r="G610" s="17">
        <f>E610*F610</f>
        <v>32.538600000000002</v>
      </c>
      <c r="H610" s="14">
        <v>2</v>
      </c>
      <c r="I610" s="15">
        <v>300</v>
      </c>
      <c r="J610" s="17">
        <f>E610+I610-G610</f>
        <v>1352.0814</v>
      </c>
      <c r="K610" s="23" t="str">
        <f>A610&amp;"|"&amp;B610</f>
        <v>P0051|Sep</v>
      </c>
    </row>
    <row r="611" spans="1:11" ht="15" customHeight="1" x14ac:dyDescent="0.25">
      <c r="A611" s="14" t="s">
        <v>161</v>
      </c>
      <c r="B611" s="14" t="s">
        <v>32</v>
      </c>
      <c r="C611" s="14">
        <v>6</v>
      </c>
      <c r="D611" s="16">
        <v>167.06</v>
      </c>
      <c r="E611" s="17">
        <f>C611*D611</f>
        <v>1002.36</v>
      </c>
      <c r="F611" s="18">
        <v>0.03</v>
      </c>
      <c r="G611" s="17">
        <f>E611*F611</f>
        <v>30.070799999999998</v>
      </c>
      <c r="H611" s="14">
        <v>2</v>
      </c>
      <c r="I611" s="15">
        <v>300</v>
      </c>
      <c r="J611" s="17">
        <f>E611+I611-G611</f>
        <v>1272.2892000000002</v>
      </c>
      <c r="K611" s="23" t="str">
        <f>A611&amp;"|"&amp;B611</f>
        <v>P0051|Oct</v>
      </c>
    </row>
    <row r="612" spans="1:11" ht="15" customHeight="1" x14ac:dyDescent="0.25">
      <c r="A612" s="14" t="s">
        <v>161</v>
      </c>
      <c r="B612" s="14" t="s">
        <v>33</v>
      </c>
      <c r="C612" s="14">
        <v>6</v>
      </c>
      <c r="D612" s="16">
        <v>170.38</v>
      </c>
      <c r="E612" s="17">
        <f>C612*D612</f>
        <v>1022.28</v>
      </c>
      <c r="F612" s="18">
        <v>0.03</v>
      </c>
      <c r="G612" s="17">
        <f>E612*F612</f>
        <v>30.668399999999998</v>
      </c>
      <c r="H612" s="14">
        <v>2</v>
      </c>
      <c r="I612" s="15">
        <v>300</v>
      </c>
      <c r="J612" s="17">
        <f>E612+I612-G612</f>
        <v>1291.6116</v>
      </c>
      <c r="K612" s="23" t="str">
        <f>A612&amp;"|"&amp;B612</f>
        <v>P0051|Nov</v>
      </c>
    </row>
    <row r="613" spans="1:11" ht="15" customHeight="1" x14ac:dyDescent="0.25">
      <c r="A613" s="14" t="s">
        <v>161</v>
      </c>
      <c r="B613" s="14" t="s">
        <v>34</v>
      </c>
      <c r="C613" s="14">
        <v>13</v>
      </c>
      <c r="D613" s="16">
        <v>335.95</v>
      </c>
      <c r="E613" s="17">
        <f>C613*D613</f>
        <v>4367.3499999999995</v>
      </c>
      <c r="F613" s="18">
        <v>0.03</v>
      </c>
      <c r="G613" s="17">
        <f>E613*F613</f>
        <v>131.02049999999997</v>
      </c>
      <c r="H613" s="14">
        <v>5</v>
      </c>
      <c r="I613" s="15">
        <v>750</v>
      </c>
      <c r="J613" s="17">
        <f>E613+I613-G613</f>
        <v>4986.3294999999998</v>
      </c>
      <c r="K613" s="23" t="str">
        <f>A613&amp;"|"&amp;B613</f>
        <v>P0051|Dec</v>
      </c>
    </row>
    <row r="614" spans="1:11" ht="15" customHeight="1" x14ac:dyDescent="0.25">
      <c r="A614" s="14" t="s">
        <v>161</v>
      </c>
      <c r="B614" s="14" t="s">
        <v>35</v>
      </c>
      <c r="C614" s="14">
        <v>12</v>
      </c>
      <c r="D614" s="16">
        <v>290.93</v>
      </c>
      <c r="E614" s="17">
        <f>C614*D614</f>
        <v>3491.16</v>
      </c>
      <c r="F614" s="18">
        <v>0.03</v>
      </c>
      <c r="G614" s="17">
        <f>E614*F614</f>
        <v>104.73479999999999</v>
      </c>
      <c r="H614" s="14">
        <v>5</v>
      </c>
      <c r="I614" s="15">
        <v>750</v>
      </c>
      <c r="J614" s="17">
        <f>E614+I614-G614</f>
        <v>4136.4251999999997</v>
      </c>
      <c r="K614" s="23" t="str">
        <f>A614&amp;"|"&amp;B614</f>
        <v>P0051|Jan</v>
      </c>
    </row>
    <row r="615" spans="1:11" ht="15" customHeight="1" x14ac:dyDescent="0.25">
      <c r="A615" s="14" t="s">
        <v>161</v>
      </c>
      <c r="B615" s="14" t="s">
        <v>36</v>
      </c>
      <c r="C615" s="14">
        <v>10</v>
      </c>
      <c r="D615" s="16">
        <v>277.58999999999997</v>
      </c>
      <c r="E615" s="17">
        <f>C615*D615</f>
        <v>2775.8999999999996</v>
      </c>
      <c r="F615" s="18">
        <v>0.03</v>
      </c>
      <c r="G615" s="17">
        <f>E615*F615</f>
        <v>83.276999999999987</v>
      </c>
      <c r="H615" s="14">
        <v>4</v>
      </c>
      <c r="I615" s="15">
        <v>600</v>
      </c>
      <c r="J615" s="17">
        <f>E615+I615-G615</f>
        <v>3292.6229999999996</v>
      </c>
      <c r="K615" s="23" t="str">
        <f>A615&amp;"|"&amp;B615</f>
        <v>P0051|Feb</v>
      </c>
    </row>
    <row r="616" spans="1:11" ht="15" customHeight="1" x14ac:dyDescent="0.25">
      <c r="A616" s="14" t="s">
        <v>161</v>
      </c>
      <c r="B616" s="14" t="s">
        <v>37</v>
      </c>
      <c r="C616" s="14">
        <v>10</v>
      </c>
      <c r="D616" s="16">
        <v>248.94</v>
      </c>
      <c r="E616" s="17">
        <f>C616*D616</f>
        <v>2489.4</v>
      </c>
      <c r="F616" s="18">
        <v>0.03</v>
      </c>
      <c r="G616" s="17">
        <f>E616*F616</f>
        <v>74.682000000000002</v>
      </c>
      <c r="H616" s="14">
        <v>4</v>
      </c>
      <c r="I616" s="15">
        <v>600</v>
      </c>
      <c r="J616" s="17">
        <f>E616+I616-G616</f>
        <v>3014.7180000000003</v>
      </c>
      <c r="K616" s="23" t="str">
        <f>A616&amp;"|"&amp;B616</f>
        <v>P0051|Mar</v>
      </c>
    </row>
    <row r="617" spans="1:11" ht="15" customHeight="1" x14ac:dyDescent="0.25">
      <c r="A617" s="14" t="s">
        <v>163</v>
      </c>
      <c r="B617" s="14" t="s">
        <v>24</v>
      </c>
      <c r="C617" s="14">
        <v>6</v>
      </c>
      <c r="D617" s="16">
        <v>144.68</v>
      </c>
      <c r="E617" s="17">
        <f>C617*D617</f>
        <v>868.08</v>
      </c>
      <c r="F617" s="18">
        <v>0.03</v>
      </c>
      <c r="G617" s="17">
        <f>E617*F617</f>
        <v>26.042400000000001</v>
      </c>
      <c r="H617" s="14">
        <v>2</v>
      </c>
      <c r="I617" s="15">
        <v>300</v>
      </c>
      <c r="J617" s="17">
        <f>E617+I617-G617</f>
        <v>1142.0375999999999</v>
      </c>
      <c r="K617" s="23" t="str">
        <f>A617&amp;"|"&amp;B617</f>
        <v>P0052|Apr</v>
      </c>
    </row>
    <row r="618" spans="1:11" ht="15" customHeight="1" x14ac:dyDescent="0.25">
      <c r="A618" s="14" t="s">
        <v>163</v>
      </c>
      <c r="B618" s="14" t="s">
        <v>26</v>
      </c>
      <c r="C618" s="14">
        <v>7</v>
      </c>
      <c r="D618" s="16">
        <v>159.44</v>
      </c>
      <c r="E618" s="17">
        <f>C618*D618</f>
        <v>1116.08</v>
      </c>
      <c r="F618" s="18">
        <v>0.03</v>
      </c>
      <c r="G618" s="17">
        <f>E618*F618</f>
        <v>33.482399999999998</v>
      </c>
      <c r="H618" s="14">
        <v>2</v>
      </c>
      <c r="I618" s="15">
        <v>300</v>
      </c>
      <c r="J618" s="17">
        <f>E618+I618-G618</f>
        <v>1382.5975999999998</v>
      </c>
      <c r="K618" s="23" t="str">
        <f>A618&amp;"|"&amp;B618</f>
        <v>P0052|May</v>
      </c>
    </row>
    <row r="619" spans="1:11" ht="15" customHeight="1" x14ac:dyDescent="0.25">
      <c r="A619" s="14" t="s">
        <v>163</v>
      </c>
      <c r="B619" s="14" t="s">
        <v>28</v>
      </c>
      <c r="C619" s="14">
        <v>7</v>
      </c>
      <c r="D619" s="16">
        <v>167.4</v>
      </c>
      <c r="E619" s="17">
        <f>C619*D619</f>
        <v>1171.8</v>
      </c>
      <c r="F619" s="18">
        <v>0.03</v>
      </c>
      <c r="G619" s="17">
        <f>E619*F619</f>
        <v>35.153999999999996</v>
      </c>
      <c r="H619" s="14">
        <v>2</v>
      </c>
      <c r="I619" s="15">
        <v>300</v>
      </c>
      <c r="J619" s="17">
        <f>E619+I619-G619</f>
        <v>1436.646</v>
      </c>
      <c r="K619" s="23" t="str">
        <f>A619&amp;"|"&amp;B619</f>
        <v>P0052|Jun</v>
      </c>
    </row>
    <row r="620" spans="1:11" ht="15" customHeight="1" x14ac:dyDescent="0.25">
      <c r="A620" s="14" t="s">
        <v>163</v>
      </c>
      <c r="B620" s="14" t="s">
        <v>29</v>
      </c>
      <c r="C620" s="14">
        <v>9</v>
      </c>
      <c r="D620" s="16">
        <v>168.24</v>
      </c>
      <c r="E620" s="17">
        <f>C620*D620</f>
        <v>1514.16</v>
      </c>
      <c r="F620" s="18">
        <v>0.03</v>
      </c>
      <c r="G620" s="17">
        <f>E620*F620</f>
        <v>45.424799999999998</v>
      </c>
      <c r="H620" s="14">
        <v>2</v>
      </c>
      <c r="I620" s="15">
        <v>300</v>
      </c>
      <c r="J620" s="17">
        <f>E620+I620-G620</f>
        <v>1768.7352000000001</v>
      </c>
      <c r="K620" s="23" t="str">
        <f>A620&amp;"|"&amp;B620</f>
        <v>P0052|Jul</v>
      </c>
    </row>
    <row r="621" spans="1:11" ht="15" customHeight="1" x14ac:dyDescent="0.25">
      <c r="A621" s="14" t="s">
        <v>163</v>
      </c>
      <c r="B621" s="14" t="s">
        <v>30</v>
      </c>
      <c r="C621" s="14">
        <v>9</v>
      </c>
      <c r="D621" s="16">
        <v>175.08</v>
      </c>
      <c r="E621" s="17">
        <f>C621*D621</f>
        <v>1575.72</v>
      </c>
      <c r="F621" s="18">
        <v>0.03</v>
      </c>
      <c r="G621" s="17">
        <f>E621*F621</f>
        <v>47.271599999999999</v>
      </c>
      <c r="H621" s="14">
        <v>2</v>
      </c>
      <c r="I621" s="15">
        <v>300</v>
      </c>
      <c r="J621" s="17">
        <f>E621+I621-G621</f>
        <v>1828.4484</v>
      </c>
      <c r="K621" s="23" t="str">
        <f>A621&amp;"|"&amp;B621</f>
        <v>P0052|Aug</v>
      </c>
    </row>
    <row r="622" spans="1:11" ht="15" customHeight="1" x14ac:dyDescent="0.25">
      <c r="A622" s="14" t="s">
        <v>163</v>
      </c>
      <c r="B622" s="14" t="s">
        <v>31</v>
      </c>
      <c r="C622" s="14">
        <v>6</v>
      </c>
      <c r="D622" s="16">
        <v>165.53</v>
      </c>
      <c r="E622" s="17">
        <f>C622*D622</f>
        <v>993.18000000000006</v>
      </c>
      <c r="F622" s="18">
        <v>0.03</v>
      </c>
      <c r="G622" s="17">
        <f>E622*F622</f>
        <v>29.795400000000001</v>
      </c>
      <c r="H622" s="14">
        <v>2</v>
      </c>
      <c r="I622" s="15">
        <v>300</v>
      </c>
      <c r="J622" s="17">
        <f>E622+I622-G622</f>
        <v>1263.3846000000001</v>
      </c>
      <c r="K622" s="23" t="str">
        <f>A622&amp;"|"&amp;B622</f>
        <v>P0052|Sep</v>
      </c>
    </row>
    <row r="623" spans="1:11" ht="15" customHeight="1" x14ac:dyDescent="0.25">
      <c r="A623" s="14" t="s">
        <v>163</v>
      </c>
      <c r="B623" s="14" t="s">
        <v>32</v>
      </c>
      <c r="C623" s="14">
        <v>6</v>
      </c>
      <c r="D623" s="16">
        <v>152.55000000000001</v>
      </c>
      <c r="E623" s="17">
        <f>C623*D623</f>
        <v>915.30000000000007</v>
      </c>
      <c r="F623" s="18">
        <v>0.03</v>
      </c>
      <c r="G623" s="17">
        <f>E623*F623</f>
        <v>27.459</v>
      </c>
      <c r="H623" s="14">
        <v>2</v>
      </c>
      <c r="I623" s="15">
        <v>300</v>
      </c>
      <c r="J623" s="17">
        <f>E623+I623-G623</f>
        <v>1187.8410000000001</v>
      </c>
      <c r="K623" s="23" t="str">
        <f>A623&amp;"|"&amp;B623</f>
        <v>P0052|Oct</v>
      </c>
    </row>
    <row r="624" spans="1:11" ht="15" customHeight="1" x14ac:dyDescent="0.25">
      <c r="A624" s="14" t="s">
        <v>163</v>
      </c>
      <c r="B624" s="14" t="s">
        <v>33</v>
      </c>
      <c r="C624" s="14">
        <v>6</v>
      </c>
      <c r="D624" s="16">
        <v>172.46</v>
      </c>
      <c r="E624" s="17">
        <f>C624*D624</f>
        <v>1034.76</v>
      </c>
      <c r="F624" s="18">
        <v>0.03</v>
      </c>
      <c r="G624" s="17">
        <f>E624*F624</f>
        <v>31.0428</v>
      </c>
      <c r="H624" s="14">
        <v>2</v>
      </c>
      <c r="I624" s="15">
        <v>300</v>
      </c>
      <c r="J624" s="17">
        <f>E624+I624-G624</f>
        <v>1303.7172</v>
      </c>
      <c r="K624" s="23" t="str">
        <f>A624&amp;"|"&amp;B624</f>
        <v>P0052|Nov</v>
      </c>
    </row>
    <row r="625" spans="1:11" ht="15" customHeight="1" x14ac:dyDescent="0.25">
      <c r="A625" s="14" t="s">
        <v>163</v>
      </c>
      <c r="B625" s="14" t="s">
        <v>34</v>
      </c>
      <c r="C625" s="14">
        <v>14</v>
      </c>
      <c r="D625" s="16">
        <v>273.52999999999997</v>
      </c>
      <c r="E625" s="17">
        <f>C625*D625</f>
        <v>3829.4199999999996</v>
      </c>
      <c r="F625" s="18">
        <v>0.03</v>
      </c>
      <c r="G625" s="17">
        <f>E625*F625</f>
        <v>114.88259999999998</v>
      </c>
      <c r="H625" s="14">
        <v>6</v>
      </c>
      <c r="I625" s="15">
        <v>900</v>
      </c>
      <c r="J625" s="17">
        <f>E625+I625-G625</f>
        <v>4614.5374000000002</v>
      </c>
      <c r="K625" s="23" t="str">
        <f>A625&amp;"|"&amp;B625</f>
        <v>P0052|Dec</v>
      </c>
    </row>
    <row r="626" spans="1:11" ht="15" customHeight="1" x14ac:dyDescent="0.25">
      <c r="A626" s="14" t="s">
        <v>163</v>
      </c>
      <c r="B626" s="14" t="s">
        <v>35</v>
      </c>
      <c r="C626" s="14">
        <v>12</v>
      </c>
      <c r="D626" s="16">
        <v>241.51</v>
      </c>
      <c r="E626" s="17">
        <f>C626*D626</f>
        <v>2898.12</v>
      </c>
      <c r="F626" s="18">
        <v>0.03</v>
      </c>
      <c r="G626" s="17">
        <f>E626*F626</f>
        <v>86.943599999999989</v>
      </c>
      <c r="H626" s="14">
        <v>5</v>
      </c>
      <c r="I626" s="15">
        <v>750</v>
      </c>
      <c r="J626" s="17">
        <f>E626+I626-G626</f>
        <v>3561.1763999999998</v>
      </c>
      <c r="K626" s="23" t="str">
        <f>A626&amp;"|"&amp;B626</f>
        <v>P0052|Jan</v>
      </c>
    </row>
    <row r="627" spans="1:11" ht="15" customHeight="1" x14ac:dyDescent="0.25">
      <c r="A627" s="14" t="s">
        <v>163</v>
      </c>
      <c r="B627" s="14" t="s">
        <v>36</v>
      </c>
      <c r="C627" s="14">
        <v>11</v>
      </c>
      <c r="D627" s="16">
        <v>235.36</v>
      </c>
      <c r="E627" s="17">
        <f>C627*D627</f>
        <v>2588.96</v>
      </c>
      <c r="F627" s="18">
        <v>0.03</v>
      </c>
      <c r="G627" s="17">
        <f>E627*F627</f>
        <v>77.668800000000005</v>
      </c>
      <c r="H627" s="14">
        <v>4</v>
      </c>
      <c r="I627" s="15">
        <v>600</v>
      </c>
      <c r="J627" s="17">
        <f>E627+I627-G627</f>
        <v>3111.2912000000001</v>
      </c>
      <c r="K627" s="23" t="str">
        <f>A627&amp;"|"&amp;B627</f>
        <v>P0052|Feb</v>
      </c>
    </row>
    <row r="628" spans="1:11" ht="15" customHeight="1" x14ac:dyDescent="0.25">
      <c r="A628" s="14" t="s">
        <v>163</v>
      </c>
      <c r="B628" s="14" t="s">
        <v>37</v>
      </c>
      <c r="C628" s="14">
        <v>10</v>
      </c>
      <c r="D628" s="16">
        <v>216.82</v>
      </c>
      <c r="E628" s="17">
        <f>C628*D628</f>
        <v>2168.1999999999998</v>
      </c>
      <c r="F628" s="18">
        <v>0.03</v>
      </c>
      <c r="G628" s="17">
        <f>E628*F628</f>
        <v>65.045999999999992</v>
      </c>
      <c r="H628" s="14">
        <v>4</v>
      </c>
      <c r="I628" s="15">
        <v>600</v>
      </c>
      <c r="J628" s="17">
        <f>E628+I628-G628</f>
        <v>2703.154</v>
      </c>
      <c r="K628" s="23" t="str">
        <f>A628&amp;"|"&amp;B628</f>
        <v>P0052|Mar</v>
      </c>
    </row>
    <row r="629" spans="1:11" ht="15" customHeight="1" x14ac:dyDescent="0.25">
      <c r="A629" s="14" t="s">
        <v>165</v>
      </c>
      <c r="B629" s="14" t="s">
        <v>24</v>
      </c>
      <c r="C629" s="14">
        <v>6</v>
      </c>
      <c r="D629" s="16">
        <v>145.11000000000001</v>
      </c>
      <c r="E629" s="17">
        <f>C629*D629</f>
        <v>870.66000000000008</v>
      </c>
      <c r="F629" s="18">
        <v>0.03</v>
      </c>
      <c r="G629" s="17">
        <f>E629*F629</f>
        <v>26.119800000000001</v>
      </c>
      <c r="H629" s="14">
        <v>2</v>
      </c>
      <c r="I629" s="15">
        <v>300</v>
      </c>
      <c r="J629" s="17">
        <f>E629+I629-G629</f>
        <v>1144.5402000000001</v>
      </c>
      <c r="K629" s="23" t="str">
        <f>A629&amp;"|"&amp;B629</f>
        <v>P0053|Apr</v>
      </c>
    </row>
    <row r="630" spans="1:11" ht="15" customHeight="1" x14ac:dyDescent="0.25">
      <c r="A630" s="14" t="s">
        <v>165</v>
      </c>
      <c r="B630" s="14" t="s">
        <v>26</v>
      </c>
      <c r="C630" s="14">
        <v>7</v>
      </c>
      <c r="D630" s="16">
        <v>165.85</v>
      </c>
      <c r="E630" s="17">
        <f>C630*D630</f>
        <v>1160.95</v>
      </c>
      <c r="F630" s="18">
        <v>0.03</v>
      </c>
      <c r="G630" s="17">
        <f>E630*F630</f>
        <v>34.828499999999998</v>
      </c>
      <c r="H630" s="14">
        <v>2</v>
      </c>
      <c r="I630" s="15">
        <v>300</v>
      </c>
      <c r="J630" s="17">
        <f>E630+I630-G630</f>
        <v>1426.1215</v>
      </c>
      <c r="K630" s="23" t="str">
        <f>A630&amp;"|"&amp;B630</f>
        <v>P0053|May</v>
      </c>
    </row>
    <row r="631" spans="1:11" ht="15" customHeight="1" x14ac:dyDescent="0.25">
      <c r="A631" s="14" t="s">
        <v>165</v>
      </c>
      <c r="B631" s="14" t="s">
        <v>28</v>
      </c>
      <c r="C631" s="14">
        <v>8</v>
      </c>
      <c r="D631" s="16">
        <v>159.34</v>
      </c>
      <c r="E631" s="17">
        <f>C631*D631</f>
        <v>1274.72</v>
      </c>
      <c r="F631" s="18">
        <v>0.03</v>
      </c>
      <c r="G631" s="17">
        <f>E631*F631</f>
        <v>38.241599999999998</v>
      </c>
      <c r="H631" s="14">
        <v>2</v>
      </c>
      <c r="I631" s="15">
        <v>300</v>
      </c>
      <c r="J631" s="17">
        <f>E631+I631-G631</f>
        <v>1536.4784</v>
      </c>
      <c r="K631" s="23" t="str">
        <f>A631&amp;"|"&amp;B631</f>
        <v>P0053|Jun</v>
      </c>
    </row>
    <row r="632" spans="1:11" ht="15" customHeight="1" x14ac:dyDescent="0.25">
      <c r="A632" s="14" t="s">
        <v>165</v>
      </c>
      <c r="B632" s="14" t="s">
        <v>29</v>
      </c>
      <c r="C632" s="14">
        <v>11</v>
      </c>
      <c r="D632" s="16">
        <v>178.54</v>
      </c>
      <c r="E632" s="17">
        <f>C632*D632</f>
        <v>1963.9399999999998</v>
      </c>
      <c r="F632" s="18">
        <v>0.03</v>
      </c>
      <c r="G632" s="17">
        <f>E632*F632</f>
        <v>58.918199999999992</v>
      </c>
      <c r="H632" s="14">
        <v>3</v>
      </c>
      <c r="I632" s="15">
        <v>450</v>
      </c>
      <c r="J632" s="17">
        <f>E632+I632-G632</f>
        <v>2355.0217999999995</v>
      </c>
      <c r="K632" s="23" t="str">
        <f>A632&amp;"|"&amp;B632</f>
        <v>P0053|Jul</v>
      </c>
    </row>
    <row r="633" spans="1:11" ht="15" customHeight="1" x14ac:dyDescent="0.25">
      <c r="A633" s="14" t="s">
        <v>165</v>
      </c>
      <c r="B633" s="14" t="s">
        <v>30</v>
      </c>
      <c r="C633" s="14">
        <v>10</v>
      </c>
      <c r="D633" s="16">
        <v>188.44</v>
      </c>
      <c r="E633" s="17">
        <f>C633*D633</f>
        <v>1884.4</v>
      </c>
      <c r="F633" s="18">
        <v>0.03</v>
      </c>
      <c r="G633" s="17">
        <f>E633*F633</f>
        <v>56.532000000000004</v>
      </c>
      <c r="H633" s="14">
        <v>3</v>
      </c>
      <c r="I633" s="15">
        <v>450</v>
      </c>
      <c r="J633" s="17">
        <f>E633+I633-G633</f>
        <v>2277.8679999999999</v>
      </c>
      <c r="K633" s="23" t="str">
        <f>A633&amp;"|"&amp;B633</f>
        <v>P0053|Aug</v>
      </c>
    </row>
    <row r="634" spans="1:11" ht="15" customHeight="1" x14ac:dyDescent="0.25">
      <c r="A634" s="14" t="s">
        <v>165</v>
      </c>
      <c r="B634" s="14" t="s">
        <v>31</v>
      </c>
      <c r="C634" s="14">
        <v>7</v>
      </c>
      <c r="D634" s="16">
        <v>176.23</v>
      </c>
      <c r="E634" s="17">
        <f>C634*D634</f>
        <v>1233.6099999999999</v>
      </c>
      <c r="F634" s="18">
        <v>0.03</v>
      </c>
      <c r="G634" s="17">
        <f>E634*F634</f>
        <v>37.008299999999998</v>
      </c>
      <c r="H634" s="14">
        <v>2</v>
      </c>
      <c r="I634" s="15">
        <v>300</v>
      </c>
      <c r="J634" s="17">
        <f>E634+I634-G634</f>
        <v>1496.6016999999999</v>
      </c>
      <c r="K634" s="23" t="str">
        <f>A634&amp;"|"&amp;B634</f>
        <v>P0053|Sep</v>
      </c>
    </row>
    <row r="635" spans="1:11" ht="15" customHeight="1" x14ac:dyDescent="0.25">
      <c r="A635" s="14" t="s">
        <v>165</v>
      </c>
      <c r="B635" s="14" t="s">
        <v>32</v>
      </c>
      <c r="C635" s="14">
        <v>7</v>
      </c>
      <c r="D635" s="16">
        <v>160.72</v>
      </c>
      <c r="E635" s="17">
        <f>C635*D635</f>
        <v>1125.04</v>
      </c>
      <c r="F635" s="18">
        <v>0.03</v>
      </c>
      <c r="G635" s="17">
        <f>E635*F635</f>
        <v>33.751199999999997</v>
      </c>
      <c r="H635" s="14">
        <v>2</v>
      </c>
      <c r="I635" s="15">
        <v>300</v>
      </c>
      <c r="J635" s="17">
        <f>E635+I635-G635</f>
        <v>1391.2888</v>
      </c>
      <c r="K635" s="23" t="str">
        <f>A635&amp;"|"&amp;B635</f>
        <v>P0053|Oct</v>
      </c>
    </row>
    <row r="636" spans="1:11" ht="15" customHeight="1" x14ac:dyDescent="0.25">
      <c r="A636" s="14" t="s">
        <v>165</v>
      </c>
      <c r="B636" s="14" t="s">
        <v>33</v>
      </c>
      <c r="C636" s="14">
        <v>6</v>
      </c>
      <c r="D636" s="16">
        <v>167.86</v>
      </c>
      <c r="E636" s="17">
        <f>C636*D636</f>
        <v>1007.1600000000001</v>
      </c>
      <c r="F636" s="18">
        <v>0.03</v>
      </c>
      <c r="G636" s="17">
        <f>E636*F636</f>
        <v>30.2148</v>
      </c>
      <c r="H636" s="14">
        <v>2</v>
      </c>
      <c r="I636" s="15">
        <v>300</v>
      </c>
      <c r="J636" s="17">
        <f>E636+I636-G636</f>
        <v>1276.9452000000001</v>
      </c>
      <c r="K636" s="23" t="str">
        <f>A636&amp;"|"&amp;B636</f>
        <v>P0053|Nov</v>
      </c>
    </row>
    <row r="637" spans="1:11" ht="15" customHeight="1" x14ac:dyDescent="0.25">
      <c r="A637" s="14" t="s">
        <v>165</v>
      </c>
      <c r="B637" s="14" t="s">
        <v>34</v>
      </c>
      <c r="C637" s="14">
        <v>15</v>
      </c>
      <c r="D637" s="16">
        <v>298.45</v>
      </c>
      <c r="E637" s="17">
        <f>C637*D637</f>
        <v>4476.75</v>
      </c>
      <c r="F637" s="18">
        <v>0.03</v>
      </c>
      <c r="G637" s="17">
        <f>E637*F637</f>
        <v>134.30250000000001</v>
      </c>
      <c r="H637" s="14">
        <v>6</v>
      </c>
      <c r="I637" s="15">
        <v>900</v>
      </c>
      <c r="J637" s="17">
        <f>E637+I637-G637</f>
        <v>5242.4475000000002</v>
      </c>
      <c r="K637" s="23" t="str">
        <f>A637&amp;"|"&amp;B637</f>
        <v>P0053|Dec</v>
      </c>
    </row>
    <row r="638" spans="1:11" ht="15" customHeight="1" x14ac:dyDescent="0.25">
      <c r="A638" s="14" t="s">
        <v>165</v>
      </c>
      <c r="B638" s="14" t="s">
        <v>35</v>
      </c>
      <c r="C638" s="14">
        <v>13</v>
      </c>
      <c r="D638" s="16">
        <v>279.76</v>
      </c>
      <c r="E638" s="17">
        <f>C638*D638</f>
        <v>3636.88</v>
      </c>
      <c r="F638" s="18">
        <v>0.03</v>
      </c>
      <c r="G638" s="17">
        <f>E638*F638</f>
        <v>109.10639999999999</v>
      </c>
      <c r="H638" s="14">
        <v>5</v>
      </c>
      <c r="I638" s="15">
        <v>750</v>
      </c>
      <c r="J638" s="17">
        <f>E638+I638-G638</f>
        <v>4277.7736000000004</v>
      </c>
      <c r="K638" s="23" t="str">
        <f>A638&amp;"|"&amp;B638</f>
        <v>P0053|Jan</v>
      </c>
    </row>
    <row r="639" spans="1:11" ht="15" customHeight="1" x14ac:dyDescent="0.25">
      <c r="A639" s="14" t="s">
        <v>165</v>
      </c>
      <c r="B639" s="14" t="s">
        <v>36</v>
      </c>
      <c r="C639" s="14">
        <v>12</v>
      </c>
      <c r="D639" s="16">
        <v>232.08</v>
      </c>
      <c r="E639" s="17">
        <f>C639*D639</f>
        <v>2784.96</v>
      </c>
      <c r="F639" s="18">
        <v>0.03</v>
      </c>
      <c r="G639" s="17">
        <f>E639*F639</f>
        <v>83.5488</v>
      </c>
      <c r="H639" s="14">
        <v>5</v>
      </c>
      <c r="I639" s="15">
        <v>750</v>
      </c>
      <c r="J639" s="17">
        <f>E639+I639-G639</f>
        <v>3451.4112</v>
      </c>
      <c r="K639" s="23" t="str">
        <f>A639&amp;"|"&amp;B639</f>
        <v>P0053|Feb</v>
      </c>
    </row>
    <row r="640" spans="1:11" ht="15" customHeight="1" x14ac:dyDescent="0.25">
      <c r="A640" s="14" t="s">
        <v>165</v>
      </c>
      <c r="B640" s="14" t="s">
        <v>37</v>
      </c>
      <c r="C640" s="14">
        <v>11</v>
      </c>
      <c r="D640" s="16">
        <v>225.37</v>
      </c>
      <c r="E640" s="17">
        <f>C640*D640</f>
        <v>2479.0700000000002</v>
      </c>
      <c r="F640" s="18">
        <v>0.03</v>
      </c>
      <c r="G640" s="17">
        <f>E640*F640</f>
        <v>74.372100000000003</v>
      </c>
      <c r="H640" s="14">
        <v>4</v>
      </c>
      <c r="I640" s="15">
        <v>600</v>
      </c>
      <c r="J640" s="17">
        <f>E640+I640-G640</f>
        <v>3004.6979000000001</v>
      </c>
      <c r="K640" s="23" t="str">
        <f>A640&amp;"|"&amp;B640</f>
        <v>P0053|Mar</v>
      </c>
    </row>
    <row r="641" spans="1:11" ht="15" customHeight="1" x14ac:dyDescent="0.25">
      <c r="A641" s="14" t="s">
        <v>167</v>
      </c>
      <c r="B641" s="14" t="s">
        <v>24</v>
      </c>
      <c r="C641" s="14">
        <v>5</v>
      </c>
      <c r="D641" s="16">
        <v>181.01</v>
      </c>
      <c r="E641" s="17">
        <f>C641*D641</f>
        <v>905.05</v>
      </c>
      <c r="F641" s="18">
        <v>0.03</v>
      </c>
      <c r="G641" s="17">
        <f>E641*F641</f>
        <v>27.151499999999999</v>
      </c>
      <c r="H641" s="14">
        <v>2</v>
      </c>
      <c r="I641" s="15">
        <v>300</v>
      </c>
      <c r="J641" s="17">
        <f>E641+I641-G641</f>
        <v>1177.8985</v>
      </c>
      <c r="K641" s="23" t="str">
        <f>A641&amp;"|"&amp;B641</f>
        <v>P0054|Apr</v>
      </c>
    </row>
    <row r="642" spans="1:11" ht="15" customHeight="1" x14ac:dyDescent="0.25">
      <c r="A642" s="14" t="s">
        <v>167</v>
      </c>
      <c r="B642" s="14" t="s">
        <v>26</v>
      </c>
      <c r="C642" s="14">
        <v>7</v>
      </c>
      <c r="D642" s="16">
        <v>166.61</v>
      </c>
      <c r="E642" s="17">
        <f>C642*D642</f>
        <v>1166.27</v>
      </c>
      <c r="F642" s="18">
        <v>0.03</v>
      </c>
      <c r="G642" s="17">
        <f>E642*F642</f>
        <v>34.988099999999996</v>
      </c>
      <c r="H642" s="14">
        <v>2</v>
      </c>
      <c r="I642" s="15">
        <v>300</v>
      </c>
      <c r="J642" s="17">
        <f>E642+I642-G642</f>
        <v>1431.2819</v>
      </c>
      <c r="K642" s="23" t="str">
        <f>A642&amp;"|"&amp;B642</f>
        <v>P0054|May</v>
      </c>
    </row>
    <row r="643" spans="1:11" ht="15" customHeight="1" x14ac:dyDescent="0.25">
      <c r="A643" s="14" t="s">
        <v>167</v>
      </c>
      <c r="B643" s="14" t="s">
        <v>28</v>
      </c>
      <c r="C643" s="14">
        <v>8</v>
      </c>
      <c r="D643" s="16">
        <v>178.29</v>
      </c>
      <c r="E643" s="17">
        <f>C643*D643</f>
        <v>1426.32</v>
      </c>
      <c r="F643" s="18">
        <v>0.03</v>
      </c>
      <c r="G643" s="17">
        <f>E643*F643</f>
        <v>42.789599999999993</v>
      </c>
      <c r="H643" s="14">
        <v>2</v>
      </c>
      <c r="I643" s="15">
        <v>300</v>
      </c>
      <c r="J643" s="17">
        <f>E643+I643-G643</f>
        <v>1683.5303999999999</v>
      </c>
      <c r="K643" s="23" t="str">
        <f>A643&amp;"|"&amp;B643</f>
        <v>P0054|Jun</v>
      </c>
    </row>
    <row r="644" spans="1:11" ht="15" customHeight="1" x14ac:dyDescent="0.25">
      <c r="A644" s="14" t="s">
        <v>167</v>
      </c>
      <c r="B644" s="14" t="s">
        <v>29</v>
      </c>
      <c r="C644" s="14">
        <v>11</v>
      </c>
      <c r="D644" s="16">
        <v>197.57</v>
      </c>
      <c r="E644" s="17">
        <f>C644*D644</f>
        <v>2173.27</v>
      </c>
      <c r="F644" s="18">
        <v>0.03</v>
      </c>
      <c r="G644" s="17">
        <f>E644*F644</f>
        <v>65.198099999999997</v>
      </c>
      <c r="H644" s="14">
        <v>3</v>
      </c>
      <c r="I644" s="15">
        <v>450</v>
      </c>
      <c r="J644" s="17">
        <f>E644+I644-G644</f>
        <v>2558.0718999999999</v>
      </c>
      <c r="K644" s="23" t="str">
        <f>A644&amp;"|"&amp;B644</f>
        <v>P0054|Jul</v>
      </c>
    </row>
    <row r="645" spans="1:11" ht="15" customHeight="1" x14ac:dyDescent="0.25">
      <c r="A645" s="14" t="s">
        <v>167</v>
      </c>
      <c r="B645" s="14" t="s">
        <v>30</v>
      </c>
      <c r="C645" s="14">
        <v>10</v>
      </c>
      <c r="D645" s="16">
        <v>193.58</v>
      </c>
      <c r="E645" s="17">
        <f>C645*D645</f>
        <v>1935.8000000000002</v>
      </c>
      <c r="F645" s="18">
        <v>0.03</v>
      </c>
      <c r="G645" s="17">
        <f>E645*F645</f>
        <v>58.074000000000005</v>
      </c>
      <c r="H645" s="14">
        <v>3</v>
      </c>
      <c r="I645" s="15">
        <v>450</v>
      </c>
      <c r="J645" s="17">
        <f>E645+I645-G645</f>
        <v>2327.7260000000001</v>
      </c>
      <c r="K645" s="23" t="str">
        <f>A645&amp;"|"&amp;B645</f>
        <v>P0054|Aug</v>
      </c>
    </row>
    <row r="646" spans="1:11" ht="15" customHeight="1" x14ac:dyDescent="0.25">
      <c r="A646" s="14" t="s">
        <v>167</v>
      </c>
      <c r="B646" s="14" t="s">
        <v>31</v>
      </c>
      <c r="C646" s="14">
        <v>8</v>
      </c>
      <c r="D646" s="16">
        <v>160.71</v>
      </c>
      <c r="E646" s="17">
        <f>C646*D646</f>
        <v>1285.68</v>
      </c>
      <c r="F646" s="18">
        <v>0.03</v>
      </c>
      <c r="G646" s="17">
        <f>E646*F646</f>
        <v>38.570399999999999</v>
      </c>
      <c r="H646" s="14">
        <v>2</v>
      </c>
      <c r="I646" s="15">
        <v>300</v>
      </c>
      <c r="J646" s="17">
        <f>E646+I646-G646</f>
        <v>1547.1096</v>
      </c>
      <c r="K646" s="23" t="str">
        <f>A646&amp;"|"&amp;B646</f>
        <v>P0054|Sep</v>
      </c>
    </row>
    <row r="647" spans="1:11" ht="15" customHeight="1" x14ac:dyDescent="0.25">
      <c r="A647" s="14" t="s">
        <v>167</v>
      </c>
      <c r="B647" s="14" t="s">
        <v>32</v>
      </c>
      <c r="C647" s="14">
        <v>7</v>
      </c>
      <c r="D647" s="16">
        <v>186.26</v>
      </c>
      <c r="E647" s="17">
        <f>C647*D647</f>
        <v>1303.82</v>
      </c>
      <c r="F647" s="18">
        <v>0.03</v>
      </c>
      <c r="G647" s="17">
        <f>E647*F647</f>
        <v>39.114599999999996</v>
      </c>
      <c r="H647" s="14">
        <v>2</v>
      </c>
      <c r="I647" s="15">
        <v>300</v>
      </c>
      <c r="J647" s="17">
        <f>E647+I647-G647</f>
        <v>1564.7053999999998</v>
      </c>
      <c r="K647" s="23" t="str">
        <f>A647&amp;"|"&amp;B647</f>
        <v>P0054|Oct</v>
      </c>
    </row>
    <row r="648" spans="1:11" ht="15" customHeight="1" x14ac:dyDescent="0.25">
      <c r="A648" s="14" t="s">
        <v>167</v>
      </c>
      <c r="B648" s="14" t="s">
        <v>33</v>
      </c>
      <c r="C648" s="14">
        <v>6</v>
      </c>
      <c r="D648" s="16">
        <v>190.93</v>
      </c>
      <c r="E648" s="17">
        <f>C648*D648</f>
        <v>1145.58</v>
      </c>
      <c r="F648" s="18">
        <v>0.03</v>
      </c>
      <c r="G648" s="17">
        <f>E648*F648</f>
        <v>34.367399999999996</v>
      </c>
      <c r="H648" s="14">
        <v>2</v>
      </c>
      <c r="I648" s="15">
        <v>300</v>
      </c>
      <c r="J648" s="17">
        <f>E648+I648-G648</f>
        <v>1411.2125999999998</v>
      </c>
      <c r="K648" s="23" t="str">
        <f>A648&amp;"|"&amp;B648</f>
        <v>P0054|Nov</v>
      </c>
    </row>
    <row r="649" spans="1:11" ht="15" customHeight="1" x14ac:dyDescent="0.25">
      <c r="A649" s="14" t="s">
        <v>167</v>
      </c>
      <c r="B649" s="14" t="s">
        <v>34</v>
      </c>
      <c r="C649" s="14">
        <v>15</v>
      </c>
      <c r="D649" s="16">
        <v>338.07</v>
      </c>
      <c r="E649" s="17">
        <f>C649*D649</f>
        <v>5071.05</v>
      </c>
      <c r="F649" s="18">
        <v>0.03</v>
      </c>
      <c r="G649" s="17">
        <f>E649*F649</f>
        <v>152.13149999999999</v>
      </c>
      <c r="H649" s="14">
        <v>6</v>
      </c>
      <c r="I649" s="15">
        <v>900</v>
      </c>
      <c r="J649" s="17">
        <f>E649+I649-G649</f>
        <v>5818.9184999999998</v>
      </c>
      <c r="K649" s="23" t="str">
        <f>A649&amp;"|"&amp;B649</f>
        <v>P0054|Dec</v>
      </c>
    </row>
    <row r="650" spans="1:11" ht="15" customHeight="1" x14ac:dyDescent="0.25">
      <c r="A650" s="14" t="s">
        <v>167</v>
      </c>
      <c r="B650" s="14" t="s">
        <v>35</v>
      </c>
      <c r="C650" s="14">
        <v>15</v>
      </c>
      <c r="D650" s="16">
        <v>279.77</v>
      </c>
      <c r="E650" s="17">
        <f>C650*D650</f>
        <v>4196.5499999999993</v>
      </c>
      <c r="F650" s="18">
        <v>0.03</v>
      </c>
      <c r="G650" s="17">
        <f>E650*F650</f>
        <v>125.89649999999997</v>
      </c>
      <c r="H650" s="14">
        <v>6</v>
      </c>
      <c r="I650" s="15">
        <v>900</v>
      </c>
      <c r="J650" s="17">
        <f>E650+I650-G650</f>
        <v>4970.6534999999994</v>
      </c>
      <c r="K650" s="23" t="str">
        <f>A650&amp;"|"&amp;B650</f>
        <v>P0054|Jan</v>
      </c>
    </row>
    <row r="651" spans="1:11" ht="15" customHeight="1" x14ac:dyDescent="0.25">
      <c r="A651" s="14" t="s">
        <v>167</v>
      </c>
      <c r="B651" s="14" t="s">
        <v>36</v>
      </c>
      <c r="C651" s="14">
        <v>13</v>
      </c>
      <c r="D651" s="16">
        <v>283.61</v>
      </c>
      <c r="E651" s="17">
        <f>C651*D651</f>
        <v>3686.9300000000003</v>
      </c>
      <c r="F651" s="18">
        <v>0.03</v>
      </c>
      <c r="G651" s="17">
        <f>E651*F651</f>
        <v>110.6079</v>
      </c>
      <c r="H651" s="14">
        <v>5</v>
      </c>
      <c r="I651" s="15">
        <v>750</v>
      </c>
      <c r="J651" s="17">
        <f>E651+I651-G651</f>
        <v>4326.3221000000003</v>
      </c>
      <c r="K651" s="23" t="str">
        <f>A651&amp;"|"&amp;B651</f>
        <v>P0054|Feb</v>
      </c>
    </row>
    <row r="652" spans="1:11" ht="15" customHeight="1" x14ac:dyDescent="0.25">
      <c r="A652" s="14" t="s">
        <v>167</v>
      </c>
      <c r="B652" s="14" t="s">
        <v>37</v>
      </c>
      <c r="C652" s="14">
        <v>11</v>
      </c>
      <c r="D652" s="16">
        <v>216</v>
      </c>
      <c r="E652" s="17">
        <f>C652*D652</f>
        <v>2376</v>
      </c>
      <c r="F652" s="18">
        <v>0.03</v>
      </c>
      <c r="G652" s="17">
        <f>E652*F652</f>
        <v>71.28</v>
      </c>
      <c r="H652" s="14">
        <v>4</v>
      </c>
      <c r="I652" s="15">
        <v>600</v>
      </c>
      <c r="J652" s="17">
        <f>E652+I652-G652</f>
        <v>2904.72</v>
      </c>
      <c r="K652" s="23" t="str">
        <f>A652&amp;"|"&amp;B652</f>
        <v>P0054|Mar</v>
      </c>
    </row>
    <row r="653" spans="1:11" ht="15" customHeight="1" x14ac:dyDescent="0.25">
      <c r="A653" s="14" t="s">
        <v>169</v>
      </c>
      <c r="B653" s="14" t="s">
        <v>24</v>
      </c>
      <c r="C653" s="14">
        <v>6</v>
      </c>
      <c r="D653" s="16">
        <v>161.18</v>
      </c>
      <c r="E653" s="17">
        <f>C653*D653</f>
        <v>967.08</v>
      </c>
      <c r="F653" s="18">
        <v>0.03</v>
      </c>
      <c r="G653" s="17">
        <f>E653*F653</f>
        <v>29.0124</v>
      </c>
      <c r="H653" s="14">
        <v>2</v>
      </c>
      <c r="I653" s="15">
        <v>300</v>
      </c>
      <c r="J653" s="17">
        <f>E653+I653-G653</f>
        <v>1238.0675999999999</v>
      </c>
      <c r="K653" s="23" t="str">
        <f>A653&amp;"|"&amp;B653</f>
        <v>P0055|Apr</v>
      </c>
    </row>
    <row r="654" spans="1:11" ht="15" customHeight="1" x14ac:dyDescent="0.25">
      <c r="A654" s="14" t="s">
        <v>169</v>
      </c>
      <c r="B654" s="14" t="s">
        <v>26</v>
      </c>
      <c r="C654" s="14">
        <v>7</v>
      </c>
      <c r="D654" s="16">
        <v>147.25</v>
      </c>
      <c r="E654" s="17">
        <f>C654*D654</f>
        <v>1030.75</v>
      </c>
      <c r="F654" s="18">
        <v>0.03</v>
      </c>
      <c r="G654" s="17">
        <f>E654*F654</f>
        <v>30.922499999999999</v>
      </c>
      <c r="H654" s="14">
        <v>2</v>
      </c>
      <c r="I654" s="15">
        <v>300</v>
      </c>
      <c r="J654" s="17">
        <f>E654+I654-G654</f>
        <v>1299.8275000000001</v>
      </c>
      <c r="K654" s="23" t="str">
        <f>A654&amp;"|"&amp;B654</f>
        <v>P0055|May</v>
      </c>
    </row>
    <row r="655" spans="1:11" ht="15" customHeight="1" x14ac:dyDescent="0.25">
      <c r="A655" s="14" t="s">
        <v>169</v>
      </c>
      <c r="B655" s="14" t="s">
        <v>28</v>
      </c>
      <c r="C655" s="14">
        <v>8</v>
      </c>
      <c r="D655" s="16">
        <v>176.86</v>
      </c>
      <c r="E655" s="17">
        <f>C655*D655</f>
        <v>1414.88</v>
      </c>
      <c r="F655" s="18">
        <v>0.03</v>
      </c>
      <c r="G655" s="17">
        <f>E655*F655</f>
        <v>42.446400000000004</v>
      </c>
      <c r="H655" s="14">
        <v>2</v>
      </c>
      <c r="I655" s="15">
        <v>300</v>
      </c>
      <c r="J655" s="17">
        <f>E655+I655-G655</f>
        <v>1672.4336000000001</v>
      </c>
      <c r="K655" s="23" t="str">
        <f>A655&amp;"|"&amp;B655</f>
        <v>P0055|Jun</v>
      </c>
    </row>
    <row r="656" spans="1:11" ht="15" customHeight="1" x14ac:dyDescent="0.25">
      <c r="A656" s="14" t="s">
        <v>169</v>
      </c>
      <c r="B656" s="14" t="s">
        <v>29</v>
      </c>
      <c r="C656" s="14">
        <v>12</v>
      </c>
      <c r="D656" s="16">
        <v>178.15</v>
      </c>
      <c r="E656" s="17">
        <f>C656*D656</f>
        <v>2137.8000000000002</v>
      </c>
      <c r="F656" s="18">
        <v>0.03</v>
      </c>
      <c r="G656" s="17">
        <f>E656*F656</f>
        <v>64.134</v>
      </c>
      <c r="H656" s="14">
        <v>3</v>
      </c>
      <c r="I656" s="15">
        <v>450</v>
      </c>
      <c r="J656" s="17">
        <f>E656+I656-G656</f>
        <v>2523.6660000000002</v>
      </c>
      <c r="K656" s="23" t="str">
        <f>A656&amp;"|"&amp;B656</f>
        <v>P0055|Jul</v>
      </c>
    </row>
    <row r="657" spans="1:11" ht="15" customHeight="1" x14ac:dyDescent="0.25">
      <c r="A657" s="14" t="s">
        <v>169</v>
      </c>
      <c r="B657" s="14" t="s">
        <v>30</v>
      </c>
      <c r="C657" s="14">
        <v>10</v>
      </c>
      <c r="D657" s="16">
        <v>188.13</v>
      </c>
      <c r="E657" s="17">
        <f>C657*D657</f>
        <v>1881.3</v>
      </c>
      <c r="F657" s="18">
        <v>0.03</v>
      </c>
      <c r="G657" s="17">
        <f>E657*F657</f>
        <v>56.439</v>
      </c>
      <c r="H657" s="14">
        <v>3</v>
      </c>
      <c r="I657" s="15">
        <v>450</v>
      </c>
      <c r="J657" s="17">
        <f>E657+I657-G657</f>
        <v>2274.8610000000003</v>
      </c>
      <c r="K657" s="23" t="str">
        <f>A657&amp;"|"&amp;B657</f>
        <v>P0055|Aug</v>
      </c>
    </row>
    <row r="658" spans="1:11" ht="15" customHeight="1" x14ac:dyDescent="0.25">
      <c r="A658" s="14" t="s">
        <v>169</v>
      </c>
      <c r="B658" s="14" t="s">
        <v>31</v>
      </c>
      <c r="C658" s="14">
        <v>7</v>
      </c>
      <c r="D658" s="16">
        <v>188.96</v>
      </c>
      <c r="E658" s="17">
        <f>C658*D658</f>
        <v>1322.72</v>
      </c>
      <c r="F658" s="18">
        <v>0.03</v>
      </c>
      <c r="G658" s="17">
        <f>E658*F658</f>
        <v>39.681599999999996</v>
      </c>
      <c r="H658" s="14">
        <v>2</v>
      </c>
      <c r="I658" s="15">
        <v>300</v>
      </c>
      <c r="J658" s="17">
        <f>E658+I658-G658</f>
        <v>1583.0384000000001</v>
      </c>
      <c r="K658" s="23" t="str">
        <f>A658&amp;"|"&amp;B658</f>
        <v>P0055|Sep</v>
      </c>
    </row>
    <row r="659" spans="1:11" ht="15" customHeight="1" x14ac:dyDescent="0.25">
      <c r="A659" s="14" t="s">
        <v>169</v>
      </c>
      <c r="B659" s="14" t="s">
        <v>32</v>
      </c>
      <c r="C659" s="14">
        <v>7</v>
      </c>
      <c r="D659" s="16">
        <v>165.37</v>
      </c>
      <c r="E659" s="17">
        <f>C659*D659</f>
        <v>1157.5900000000001</v>
      </c>
      <c r="F659" s="18">
        <v>0.03</v>
      </c>
      <c r="G659" s="17">
        <f>E659*F659</f>
        <v>34.727700000000006</v>
      </c>
      <c r="H659" s="14">
        <v>2</v>
      </c>
      <c r="I659" s="15">
        <v>300</v>
      </c>
      <c r="J659" s="17">
        <f>E659+I659-G659</f>
        <v>1422.8623000000002</v>
      </c>
      <c r="K659" s="23" t="str">
        <f>A659&amp;"|"&amp;B659</f>
        <v>P0055|Oct</v>
      </c>
    </row>
    <row r="660" spans="1:11" ht="15" customHeight="1" x14ac:dyDescent="0.25">
      <c r="A660" s="14" t="s">
        <v>169</v>
      </c>
      <c r="B660" s="14" t="s">
        <v>33</v>
      </c>
      <c r="C660" s="14">
        <v>7</v>
      </c>
      <c r="D660" s="16">
        <v>159.16</v>
      </c>
      <c r="E660" s="17">
        <f>C660*D660</f>
        <v>1114.1199999999999</v>
      </c>
      <c r="F660" s="18">
        <v>0.03</v>
      </c>
      <c r="G660" s="17">
        <f>E660*F660</f>
        <v>33.423599999999993</v>
      </c>
      <c r="H660" s="14">
        <v>2</v>
      </c>
      <c r="I660" s="15">
        <v>300</v>
      </c>
      <c r="J660" s="17">
        <f>E660+I660-G660</f>
        <v>1380.6963999999998</v>
      </c>
      <c r="K660" s="23" t="str">
        <f>A660&amp;"|"&amp;B660</f>
        <v>P0055|Nov</v>
      </c>
    </row>
    <row r="661" spans="1:11" ht="15" customHeight="1" x14ac:dyDescent="0.25">
      <c r="A661" s="14" t="s">
        <v>169</v>
      </c>
      <c r="B661" s="14" t="s">
        <v>34</v>
      </c>
      <c r="C661" s="14">
        <v>15</v>
      </c>
      <c r="D661" s="16">
        <v>294.83999999999997</v>
      </c>
      <c r="E661" s="17">
        <f>C661*D661</f>
        <v>4422.5999999999995</v>
      </c>
      <c r="F661" s="18">
        <v>0.03</v>
      </c>
      <c r="G661" s="17">
        <f>E661*F661</f>
        <v>132.67799999999997</v>
      </c>
      <c r="H661" s="14">
        <v>6</v>
      </c>
      <c r="I661" s="15">
        <v>900</v>
      </c>
      <c r="J661" s="17">
        <f>E661+I661-G661</f>
        <v>5189.9219999999996</v>
      </c>
      <c r="K661" s="23" t="str">
        <f>A661&amp;"|"&amp;B661</f>
        <v>P0055|Dec</v>
      </c>
    </row>
    <row r="662" spans="1:11" ht="15" customHeight="1" x14ac:dyDescent="0.25">
      <c r="A662" s="14" t="s">
        <v>169</v>
      </c>
      <c r="B662" s="14" t="s">
        <v>35</v>
      </c>
      <c r="C662" s="14">
        <v>14</v>
      </c>
      <c r="D662" s="16">
        <v>275.37</v>
      </c>
      <c r="E662" s="17">
        <f>C662*D662</f>
        <v>3855.1800000000003</v>
      </c>
      <c r="F662" s="18">
        <v>0.03</v>
      </c>
      <c r="G662" s="17">
        <f>E662*F662</f>
        <v>115.6554</v>
      </c>
      <c r="H662" s="14">
        <v>6</v>
      </c>
      <c r="I662" s="15">
        <v>900</v>
      </c>
      <c r="J662" s="17">
        <f>E662+I662-G662</f>
        <v>4639.5246000000006</v>
      </c>
      <c r="K662" s="23" t="str">
        <f>A662&amp;"|"&amp;B662</f>
        <v>P0055|Jan</v>
      </c>
    </row>
    <row r="663" spans="1:11" ht="15" customHeight="1" x14ac:dyDescent="0.25">
      <c r="A663" s="14" t="s">
        <v>169</v>
      </c>
      <c r="B663" s="14" t="s">
        <v>36</v>
      </c>
      <c r="C663" s="14">
        <v>12</v>
      </c>
      <c r="D663" s="16">
        <v>254.9</v>
      </c>
      <c r="E663" s="17">
        <f>C663*D663</f>
        <v>3058.8</v>
      </c>
      <c r="F663" s="18">
        <v>0.03</v>
      </c>
      <c r="G663" s="17">
        <f>E663*F663</f>
        <v>91.763999999999996</v>
      </c>
      <c r="H663" s="14">
        <v>5</v>
      </c>
      <c r="I663" s="15">
        <v>750</v>
      </c>
      <c r="J663" s="17">
        <f>E663+I663-G663</f>
        <v>3717.0360000000001</v>
      </c>
      <c r="K663" s="23" t="str">
        <f>A663&amp;"|"&amp;B663</f>
        <v>P0055|Feb</v>
      </c>
    </row>
    <row r="664" spans="1:11" ht="15" customHeight="1" x14ac:dyDescent="0.25">
      <c r="A664" s="14" t="s">
        <v>169</v>
      </c>
      <c r="B664" s="14" t="s">
        <v>37</v>
      </c>
      <c r="C664" s="14">
        <v>12</v>
      </c>
      <c r="D664" s="16">
        <v>243.17</v>
      </c>
      <c r="E664" s="17">
        <f>C664*D664</f>
        <v>2918.04</v>
      </c>
      <c r="F664" s="18">
        <v>0.03</v>
      </c>
      <c r="G664" s="17">
        <f>E664*F664</f>
        <v>87.541199999999989</v>
      </c>
      <c r="H664" s="14">
        <v>4</v>
      </c>
      <c r="I664" s="15">
        <v>600</v>
      </c>
      <c r="J664" s="17">
        <f>E664+I664-G664</f>
        <v>3430.4987999999998</v>
      </c>
      <c r="K664" s="23" t="str">
        <f>A664&amp;"|"&amp;B664</f>
        <v>P0055|Mar</v>
      </c>
    </row>
    <row r="665" spans="1:11" ht="15" customHeight="1" x14ac:dyDescent="0.25">
      <c r="A665" s="14" t="s">
        <v>171</v>
      </c>
      <c r="B665" s="14" t="s">
        <v>24</v>
      </c>
      <c r="C665" s="14">
        <v>6</v>
      </c>
      <c r="D665" s="16">
        <v>89.05</v>
      </c>
      <c r="E665" s="17">
        <f>C665*D665</f>
        <v>534.29999999999995</v>
      </c>
      <c r="F665" s="18">
        <v>0.03</v>
      </c>
      <c r="G665" s="17">
        <f>E665*F665</f>
        <v>16.028999999999996</v>
      </c>
      <c r="H665" s="14">
        <v>2</v>
      </c>
      <c r="I665" s="15">
        <v>190</v>
      </c>
      <c r="J665" s="17">
        <f>E665+I665-G665</f>
        <v>708.27099999999996</v>
      </c>
      <c r="K665" s="23" t="str">
        <f>A665&amp;"|"&amp;B665</f>
        <v>P0056|Apr</v>
      </c>
    </row>
    <row r="666" spans="1:11" ht="15" customHeight="1" x14ac:dyDescent="0.25">
      <c r="A666" s="14" t="s">
        <v>171</v>
      </c>
      <c r="B666" s="14" t="s">
        <v>26</v>
      </c>
      <c r="C666" s="14">
        <v>7</v>
      </c>
      <c r="D666" s="16">
        <v>108.17</v>
      </c>
      <c r="E666" s="17">
        <f>C666*D666</f>
        <v>757.19</v>
      </c>
      <c r="F666" s="18">
        <v>0.03</v>
      </c>
      <c r="G666" s="17">
        <f>E666*F666</f>
        <v>22.715700000000002</v>
      </c>
      <c r="H666" s="14">
        <v>2</v>
      </c>
      <c r="I666" s="15">
        <v>190</v>
      </c>
      <c r="J666" s="17">
        <f>E666+I666-G666</f>
        <v>924.47430000000008</v>
      </c>
      <c r="K666" s="23" t="str">
        <f>A666&amp;"|"&amp;B666</f>
        <v>P0056|May</v>
      </c>
    </row>
    <row r="667" spans="1:11" ht="15" customHeight="1" x14ac:dyDescent="0.25">
      <c r="A667" s="14" t="s">
        <v>171</v>
      </c>
      <c r="B667" s="14" t="s">
        <v>28</v>
      </c>
      <c r="C667" s="14">
        <v>8</v>
      </c>
      <c r="D667" s="16">
        <v>111.32</v>
      </c>
      <c r="E667" s="17">
        <f>C667*D667</f>
        <v>890.56</v>
      </c>
      <c r="F667" s="18">
        <v>0.03</v>
      </c>
      <c r="G667" s="17">
        <f>E667*F667</f>
        <v>26.716799999999996</v>
      </c>
      <c r="H667" s="14">
        <v>2</v>
      </c>
      <c r="I667" s="15">
        <v>190</v>
      </c>
      <c r="J667" s="17">
        <f>E667+I667-G667</f>
        <v>1053.8432</v>
      </c>
      <c r="K667" s="23" t="str">
        <f>A667&amp;"|"&amp;B667</f>
        <v>P0056|Jun</v>
      </c>
    </row>
    <row r="668" spans="1:11" ht="15" customHeight="1" x14ac:dyDescent="0.25">
      <c r="A668" s="14" t="s">
        <v>171</v>
      </c>
      <c r="B668" s="14" t="s">
        <v>29</v>
      </c>
      <c r="C668" s="14">
        <v>10</v>
      </c>
      <c r="D668" s="16">
        <v>115.03</v>
      </c>
      <c r="E668" s="17">
        <f>C668*D668</f>
        <v>1150.3</v>
      </c>
      <c r="F668" s="18">
        <v>0.03</v>
      </c>
      <c r="G668" s="17">
        <f>E668*F668</f>
        <v>34.509</v>
      </c>
      <c r="H668" s="14">
        <v>3</v>
      </c>
      <c r="I668" s="15">
        <v>285</v>
      </c>
      <c r="J668" s="17">
        <f>E668+I668-G668</f>
        <v>1400.7909999999999</v>
      </c>
      <c r="K668" s="23" t="str">
        <f>A668&amp;"|"&amp;B668</f>
        <v>P0056|Jul</v>
      </c>
    </row>
    <row r="669" spans="1:11" ht="15" customHeight="1" x14ac:dyDescent="0.25">
      <c r="A669" s="14" t="s">
        <v>171</v>
      </c>
      <c r="B669" s="14" t="s">
        <v>30</v>
      </c>
      <c r="C669" s="14">
        <v>10</v>
      </c>
      <c r="D669" s="16">
        <v>124.82</v>
      </c>
      <c r="E669" s="17">
        <f>C669*D669</f>
        <v>1248.1999999999998</v>
      </c>
      <c r="F669" s="18">
        <v>0.03</v>
      </c>
      <c r="G669" s="17">
        <f>E669*F669</f>
        <v>37.445999999999991</v>
      </c>
      <c r="H669" s="14">
        <v>3</v>
      </c>
      <c r="I669" s="15">
        <v>285</v>
      </c>
      <c r="J669" s="17">
        <f>E669+I669-G669</f>
        <v>1495.7539999999999</v>
      </c>
      <c r="K669" s="23" t="str">
        <f>A669&amp;"|"&amp;B669</f>
        <v>P0056|Aug</v>
      </c>
    </row>
    <row r="670" spans="1:11" ht="15" customHeight="1" x14ac:dyDescent="0.25">
      <c r="A670" s="14" t="s">
        <v>171</v>
      </c>
      <c r="B670" s="14" t="s">
        <v>31</v>
      </c>
      <c r="C670" s="14">
        <v>6</v>
      </c>
      <c r="D670" s="16">
        <v>111.24</v>
      </c>
      <c r="E670" s="17">
        <f>C670*D670</f>
        <v>667.43999999999994</v>
      </c>
      <c r="F670" s="18">
        <v>0.03</v>
      </c>
      <c r="G670" s="17">
        <f>E670*F670</f>
        <v>20.023199999999999</v>
      </c>
      <c r="H670" s="14">
        <v>2</v>
      </c>
      <c r="I670" s="15">
        <v>190</v>
      </c>
      <c r="J670" s="17">
        <f>E670+I670-G670</f>
        <v>837.41679999999997</v>
      </c>
      <c r="K670" s="23" t="str">
        <f>A670&amp;"|"&amp;B670</f>
        <v>P0056|Sep</v>
      </c>
    </row>
    <row r="671" spans="1:11" ht="15" customHeight="1" x14ac:dyDescent="0.25">
      <c r="A671" s="14" t="s">
        <v>171</v>
      </c>
      <c r="B671" s="14" t="s">
        <v>32</v>
      </c>
      <c r="C671" s="14">
        <v>6</v>
      </c>
      <c r="D671" s="16">
        <v>101.16</v>
      </c>
      <c r="E671" s="17">
        <f>C671*D671</f>
        <v>606.96</v>
      </c>
      <c r="F671" s="18">
        <v>0.03</v>
      </c>
      <c r="G671" s="17">
        <f>E671*F671</f>
        <v>18.2088</v>
      </c>
      <c r="H671" s="14">
        <v>2</v>
      </c>
      <c r="I671" s="15">
        <v>190</v>
      </c>
      <c r="J671" s="17">
        <f>E671+I671-G671</f>
        <v>778.75120000000004</v>
      </c>
      <c r="K671" s="23" t="str">
        <f>A671&amp;"|"&amp;B671</f>
        <v>P0056|Oct</v>
      </c>
    </row>
    <row r="672" spans="1:11" ht="15" customHeight="1" x14ac:dyDescent="0.25">
      <c r="A672" s="14" t="s">
        <v>171</v>
      </c>
      <c r="B672" s="14" t="s">
        <v>33</v>
      </c>
      <c r="C672" s="14">
        <v>6</v>
      </c>
      <c r="D672" s="16">
        <v>100.5</v>
      </c>
      <c r="E672" s="17">
        <f>C672*D672</f>
        <v>603</v>
      </c>
      <c r="F672" s="18">
        <v>0.03</v>
      </c>
      <c r="G672" s="17">
        <f>E672*F672</f>
        <v>18.09</v>
      </c>
      <c r="H672" s="14">
        <v>2</v>
      </c>
      <c r="I672" s="15">
        <v>190</v>
      </c>
      <c r="J672" s="17">
        <f>E672+I672-G672</f>
        <v>774.91</v>
      </c>
      <c r="K672" s="23" t="str">
        <f>A672&amp;"|"&amp;B672</f>
        <v>P0056|Nov</v>
      </c>
    </row>
    <row r="673" spans="1:11" ht="15" customHeight="1" x14ac:dyDescent="0.25">
      <c r="A673" s="14" t="s">
        <v>171</v>
      </c>
      <c r="B673" s="14" t="s">
        <v>34</v>
      </c>
      <c r="C673" s="14">
        <v>13</v>
      </c>
      <c r="D673" s="16">
        <v>188.08</v>
      </c>
      <c r="E673" s="17">
        <f>C673*D673</f>
        <v>2445.04</v>
      </c>
      <c r="F673" s="18">
        <v>0.03</v>
      </c>
      <c r="G673" s="17">
        <f>E673*F673</f>
        <v>73.351199999999992</v>
      </c>
      <c r="H673" s="14">
        <v>5</v>
      </c>
      <c r="I673" s="15">
        <v>475</v>
      </c>
      <c r="J673" s="17">
        <f>E673+I673-G673</f>
        <v>2846.6887999999999</v>
      </c>
      <c r="K673" s="23" t="str">
        <f>A673&amp;"|"&amp;B673</f>
        <v>P0056|Dec</v>
      </c>
    </row>
    <row r="674" spans="1:11" ht="15" customHeight="1" x14ac:dyDescent="0.25">
      <c r="A674" s="14" t="s">
        <v>171</v>
      </c>
      <c r="B674" s="14" t="s">
        <v>35</v>
      </c>
      <c r="C674" s="14">
        <v>13</v>
      </c>
      <c r="D674" s="16">
        <v>184.65</v>
      </c>
      <c r="E674" s="17">
        <f>C674*D674</f>
        <v>2400.4500000000003</v>
      </c>
      <c r="F674" s="18">
        <v>0.03</v>
      </c>
      <c r="G674" s="17">
        <f>E674*F674</f>
        <v>72.013500000000008</v>
      </c>
      <c r="H674" s="14">
        <v>5</v>
      </c>
      <c r="I674" s="15">
        <v>475</v>
      </c>
      <c r="J674" s="17">
        <f>E674+I674-G674</f>
        <v>2803.4365000000003</v>
      </c>
      <c r="K674" s="23" t="str">
        <f>A674&amp;"|"&amp;B674</f>
        <v>P0056|Jan</v>
      </c>
    </row>
    <row r="675" spans="1:11" ht="15" customHeight="1" x14ac:dyDescent="0.25">
      <c r="A675" s="14" t="s">
        <v>171</v>
      </c>
      <c r="B675" s="14" t="s">
        <v>36</v>
      </c>
      <c r="C675" s="14">
        <v>10</v>
      </c>
      <c r="D675" s="16">
        <v>158.33000000000001</v>
      </c>
      <c r="E675" s="17">
        <f>C675*D675</f>
        <v>1583.3000000000002</v>
      </c>
      <c r="F675" s="18">
        <v>0.03</v>
      </c>
      <c r="G675" s="17">
        <f>E675*F675</f>
        <v>47.499000000000002</v>
      </c>
      <c r="H675" s="14">
        <v>4</v>
      </c>
      <c r="I675" s="15">
        <v>380</v>
      </c>
      <c r="J675" s="17">
        <f>E675+I675-G675</f>
        <v>1915.8010000000002</v>
      </c>
      <c r="K675" s="23" t="str">
        <f>A675&amp;"|"&amp;B675</f>
        <v>P0056|Feb</v>
      </c>
    </row>
    <row r="676" spans="1:11" ht="15" customHeight="1" x14ac:dyDescent="0.25">
      <c r="A676" s="14" t="s">
        <v>171</v>
      </c>
      <c r="B676" s="14" t="s">
        <v>37</v>
      </c>
      <c r="C676" s="14">
        <v>10</v>
      </c>
      <c r="D676" s="16">
        <v>157.26</v>
      </c>
      <c r="E676" s="17">
        <f>C676*D676</f>
        <v>1572.6</v>
      </c>
      <c r="F676" s="18">
        <v>0.03</v>
      </c>
      <c r="G676" s="17">
        <f>E676*F676</f>
        <v>47.177999999999997</v>
      </c>
      <c r="H676" s="14">
        <v>4</v>
      </c>
      <c r="I676" s="15">
        <v>380</v>
      </c>
      <c r="J676" s="17">
        <f>E676+I676-G676</f>
        <v>1905.422</v>
      </c>
      <c r="K676" s="23" t="str">
        <f>A676&amp;"|"&amp;B676</f>
        <v>P0056|Mar</v>
      </c>
    </row>
    <row r="677" spans="1:11" ht="15" customHeight="1" x14ac:dyDescent="0.25">
      <c r="A677" s="14" t="s">
        <v>173</v>
      </c>
      <c r="B677" s="14" t="s">
        <v>24</v>
      </c>
      <c r="C677" s="14">
        <v>6</v>
      </c>
      <c r="D677" s="16">
        <v>89</v>
      </c>
      <c r="E677" s="17">
        <f>C677*D677</f>
        <v>534</v>
      </c>
      <c r="F677" s="18">
        <v>0.03</v>
      </c>
      <c r="G677" s="17">
        <f>E677*F677</f>
        <v>16.02</v>
      </c>
      <c r="H677" s="14">
        <v>2</v>
      </c>
      <c r="I677" s="15">
        <v>190</v>
      </c>
      <c r="J677" s="17">
        <f>E677+I677-G677</f>
        <v>707.98</v>
      </c>
      <c r="K677" s="23" t="str">
        <f>A677&amp;"|"&amp;B677</f>
        <v>P0057|Apr</v>
      </c>
    </row>
    <row r="678" spans="1:11" ht="15" customHeight="1" x14ac:dyDescent="0.25">
      <c r="A678" s="14" t="s">
        <v>173</v>
      </c>
      <c r="B678" s="14" t="s">
        <v>26</v>
      </c>
      <c r="C678" s="14">
        <v>6</v>
      </c>
      <c r="D678" s="16">
        <v>91.84</v>
      </c>
      <c r="E678" s="17">
        <f>C678*D678</f>
        <v>551.04</v>
      </c>
      <c r="F678" s="18">
        <v>0.03</v>
      </c>
      <c r="G678" s="17">
        <f>E678*F678</f>
        <v>16.531199999999998</v>
      </c>
      <c r="H678" s="14">
        <v>2</v>
      </c>
      <c r="I678" s="15">
        <v>190</v>
      </c>
      <c r="J678" s="17">
        <f>E678+I678-G678</f>
        <v>724.50879999999995</v>
      </c>
      <c r="K678" s="23" t="str">
        <f>A678&amp;"|"&amp;B678</f>
        <v>P0057|May</v>
      </c>
    </row>
    <row r="679" spans="1:11" ht="15" customHeight="1" x14ac:dyDescent="0.25">
      <c r="A679" s="14" t="s">
        <v>173</v>
      </c>
      <c r="B679" s="14" t="s">
        <v>28</v>
      </c>
      <c r="C679" s="14">
        <v>7</v>
      </c>
      <c r="D679" s="16">
        <v>79.83</v>
      </c>
      <c r="E679" s="17">
        <f>C679*D679</f>
        <v>558.80999999999995</v>
      </c>
      <c r="F679" s="18">
        <v>0.03</v>
      </c>
      <c r="G679" s="17">
        <f>E679*F679</f>
        <v>16.764299999999999</v>
      </c>
      <c r="H679" s="14">
        <v>2</v>
      </c>
      <c r="I679" s="15">
        <v>190</v>
      </c>
      <c r="J679" s="17">
        <f>E679+I679-G679</f>
        <v>732.0456999999999</v>
      </c>
      <c r="K679" s="23" t="str">
        <f>A679&amp;"|"&amp;B679</f>
        <v>P0057|Jun</v>
      </c>
    </row>
    <row r="680" spans="1:11" ht="15" customHeight="1" x14ac:dyDescent="0.25">
      <c r="A680" s="14" t="s">
        <v>173</v>
      </c>
      <c r="B680" s="14" t="s">
        <v>29</v>
      </c>
      <c r="C680" s="14">
        <v>11</v>
      </c>
      <c r="D680" s="16">
        <v>113.02</v>
      </c>
      <c r="E680" s="17">
        <f>C680*D680</f>
        <v>1243.22</v>
      </c>
      <c r="F680" s="18">
        <v>0.03</v>
      </c>
      <c r="G680" s="17">
        <f>E680*F680</f>
        <v>37.296599999999998</v>
      </c>
      <c r="H680" s="14">
        <v>3</v>
      </c>
      <c r="I680" s="15">
        <v>285</v>
      </c>
      <c r="J680" s="17">
        <f>E680+I680-G680</f>
        <v>1490.9234000000001</v>
      </c>
      <c r="K680" s="23" t="str">
        <f>A680&amp;"|"&amp;B680</f>
        <v>P0057|Jul</v>
      </c>
    </row>
    <row r="681" spans="1:11" ht="15" customHeight="1" x14ac:dyDescent="0.25">
      <c r="A681" s="14" t="s">
        <v>173</v>
      </c>
      <c r="B681" s="14" t="s">
        <v>30</v>
      </c>
      <c r="C681" s="14">
        <v>10</v>
      </c>
      <c r="D681" s="16">
        <v>104.31</v>
      </c>
      <c r="E681" s="17">
        <f>C681*D681</f>
        <v>1043.0999999999999</v>
      </c>
      <c r="F681" s="18">
        <v>0.03</v>
      </c>
      <c r="G681" s="17">
        <f>E681*F681</f>
        <v>31.292999999999996</v>
      </c>
      <c r="H681" s="14">
        <v>3</v>
      </c>
      <c r="I681" s="15">
        <v>285</v>
      </c>
      <c r="J681" s="17">
        <f>E681+I681-G681</f>
        <v>1296.807</v>
      </c>
      <c r="K681" s="23" t="str">
        <f>A681&amp;"|"&amp;B681</f>
        <v>P0057|Aug</v>
      </c>
    </row>
    <row r="682" spans="1:11" ht="15" customHeight="1" x14ac:dyDescent="0.25">
      <c r="A682" s="14" t="s">
        <v>173</v>
      </c>
      <c r="B682" s="14" t="s">
        <v>31</v>
      </c>
      <c r="C682" s="14">
        <v>7</v>
      </c>
      <c r="D682" s="16">
        <v>98.39</v>
      </c>
      <c r="E682" s="17">
        <f>C682*D682</f>
        <v>688.73</v>
      </c>
      <c r="F682" s="18">
        <v>0.03</v>
      </c>
      <c r="G682" s="17">
        <f>E682*F682</f>
        <v>20.661899999999999</v>
      </c>
      <c r="H682" s="14">
        <v>2</v>
      </c>
      <c r="I682" s="15">
        <v>190</v>
      </c>
      <c r="J682" s="17">
        <f>E682+I682-G682</f>
        <v>858.06810000000007</v>
      </c>
      <c r="K682" s="23" t="str">
        <f>A682&amp;"|"&amp;B682</f>
        <v>P0057|Sep</v>
      </c>
    </row>
    <row r="683" spans="1:11" ht="15" customHeight="1" x14ac:dyDescent="0.25">
      <c r="A683" s="14" t="s">
        <v>173</v>
      </c>
      <c r="B683" s="14" t="s">
        <v>32</v>
      </c>
      <c r="C683" s="14">
        <v>6</v>
      </c>
      <c r="D683" s="16">
        <v>89.47</v>
      </c>
      <c r="E683" s="17">
        <f>C683*D683</f>
        <v>536.81999999999994</v>
      </c>
      <c r="F683" s="18">
        <v>0.03</v>
      </c>
      <c r="G683" s="17">
        <f>E683*F683</f>
        <v>16.104599999999998</v>
      </c>
      <c r="H683" s="14">
        <v>2</v>
      </c>
      <c r="I683" s="15">
        <v>190</v>
      </c>
      <c r="J683" s="17">
        <f>E683+I683-G683</f>
        <v>710.71539999999993</v>
      </c>
      <c r="K683" s="23" t="str">
        <f>A683&amp;"|"&amp;B683</f>
        <v>P0057|Oct</v>
      </c>
    </row>
    <row r="684" spans="1:11" ht="15" customHeight="1" x14ac:dyDescent="0.25">
      <c r="A684" s="14" t="s">
        <v>173</v>
      </c>
      <c r="B684" s="14" t="s">
        <v>33</v>
      </c>
      <c r="C684" s="14">
        <v>6</v>
      </c>
      <c r="D684" s="16">
        <v>87.14</v>
      </c>
      <c r="E684" s="17">
        <f>C684*D684</f>
        <v>522.84</v>
      </c>
      <c r="F684" s="18">
        <v>0.03</v>
      </c>
      <c r="G684" s="17">
        <f>E684*F684</f>
        <v>15.6852</v>
      </c>
      <c r="H684" s="14">
        <v>2</v>
      </c>
      <c r="I684" s="15">
        <v>190</v>
      </c>
      <c r="J684" s="17">
        <f>E684+I684-G684</f>
        <v>697.15480000000002</v>
      </c>
      <c r="K684" s="23" t="str">
        <f>A684&amp;"|"&amp;B684</f>
        <v>P0057|Nov</v>
      </c>
    </row>
    <row r="685" spans="1:11" ht="15" customHeight="1" x14ac:dyDescent="0.25">
      <c r="A685" s="14" t="s">
        <v>173</v>
      </c>
      <c r="B685" s="14" t="s">
        <v>34</v>
      </c>
      <c r="C685" s="14">
        <v>13</v>
      </c>
      <c r="D685" s="16">
        <v>164.58</v>
      </c>
      <c r="E685" s="17">
        <f>C685*D685</f>
        <v>2139.54</v>
      </c>
      <c r="F685" s="18">
        <v>0.03</v>
      </c>
      <c r="G685" s="17">
        <f>E685*F685</f>
        <v>64.186199999999999</v>
      </c>
      <c r="H685" s="14">
        <v>5</v>
      </c>
      <c r="I685" s="15">
        <v>475</v>
      </c>
      <c r="J685" s="17">
        <f>E685+I685-G685</f>
        <v>2550.3537999999999</v>
      </c>
      <c r="K685" s="23" t="str">
        <f>A685&amp;"|"&amp;B685</f>
        <v>P0057|Dec</v>
      </c>
    </row>
    <row r="686" spans="1:11" ht="15" customHeight="1" x14ac:dyDescent="0.25">
      <c r="A686" s="14" t="s">
        <v>173</v>
      </c>
      <c r="B686" s="14" t="s">
        <v>35</v>
      </c>
      <c r="C686" s="14">
        <v>14</v>
      </c>
      <c r="D686" s="16">
        <v>157.01</v>
      </c>
      <c r="E686" s="17">
        <f>C686*D686</f>
        <v>2198.14</v>
      </c>
      <c r="F686" s="18">
        <v>0.03</v>
      </c>
      <c r="G686" s="17">
        <f>E686*F686</f>
        <v>65.944199999999995</v>
      </c>
      <c r="H686" s="14">
        <v>5</v>
      </c>
      <c r="I686" s="15">
        <v>475</v>
      </c>
      <c r="J686" s="17">
        <f>E686+I686-G686</f>
        <v>2607.1958</v>
      </c>
      <c r="K686" s="23" t="str">
        <f>A686&amp;"|"&amp;B686</f>
        <v>P0057|Jan</v>
      </c>
    </row>
    <row r="687" spans="1:11" ht="15" customHeight="1" x14ac:dyDescent="0.25">
      <c r="A687" s="14" t="s">
        <v>173</v>
      </c>
      <c r="B687" s="14" t="s">
        <v>36</v>
      </c>
      <c r="C687" s="14">
        <v>11</v>
      </c>
      <c r="D687" s="16">
        <v>139.37</v>
      </c>
      <c r="E687" s="17">
        <f>C687*D687</f>
        <v>1533.0700000000002</v>
      </c>
      <c r="F687" s="18">
        <v>0.03</v>
      </c>
      <c r="G687" s="17">
        <f>E687*F687</f>
        <v>45.992100000000001</v>
      </c>
      <c r="H687" s="14">
        <v>4</v>
      </c>
      <c r="I687" s="15">
        <v>380</v>
      </c>
      <c r="J687" s="17">
        <f>E687+I687-G687</f>
        <v>1867.0779000000002</v>
      </c>
      <c r="K687" s="23" t="str">
        <f>A687&amp;"|"&amp;B687</f>
        <v>P0057|Feb</v>
      </c>
    </row>
    <row r="688" spans="1:11" ht="15" customHeight="1" x14ac:dyDescent="0.25">
      <c r="A688" s="14" t="s">
        <v>173</v>
      </c>
      <c r="B688" s="14" t="s">
        <v>37</v>
      </c>
      <c r="C688" s="14">
        <v>11</v>
      </c>
      <c r="D688" s="16">
        <v>136.94999999999999</v>
      </c>
      <c r="E688" s="17">
        <f>C688*D688</f>
        <v>1506.4499999999998</v>
      </c>
      <c r="F688" s="18">
        <v>0.03</v>
      </c>
      <c r="G688" s="17">
        <f>E688*F688</f>
        <v>45.193499999999993</v>
      </c>
      <c r="H688" s="14">
        <v>4</v>
      </c>
      <c r="I688" s="15">
        <v>380</v>
      </c>
      <c r="J688" s="17">
        <f>E688+I688-G688</f>
        <v>1841.2564999999997</v>
      </c>
      <c r="K688" s="23" t="str">
        <f>A688&amp;"|"&amp;B688</f>
        <v>P0057|Mar</v>
      </c>
    </row>
    <row r="689" spans="1:11" ht="15" customHeight="1" x14ac:dyDescent="0.25">
      <c r="A689" s="14" t="s">
        <v>175</v>
      </c>
      <c r="B689" s="14" t="s">
        <v>24</v>
      </c>
      <c r="C689" s="14">
        <v>7</v>
      </c>
      <c r="D689" s="16">
        <v>187.63</v>
      </c>
      <c r="E689" s="17">
        <f>C689*D689</f>
        <v>1313.4099999999999</v>
      </c>
      <c r="F689" s="18">
        <v>0.03</v>
      </c>
      <c r="G689" s="17">
        <f>E689*F689</f>
        <v>39.402299999999997</v>
      </c>
      <c r="H689" s="14">
        <v>2</v>
      </c>
      <c r="I689" s="15">
        <v>370</v>
      </c>
      <c r="J689" s="17">
        <f>E689+I689-G689</f>
        <v>1644.0076999999999</v>
      </c>
      <c r="K689" s="23" t="str">
        <f>A689&amp;"|"&amp;B689</f>
        <v>P0058|Apr</v>
      </c>
    </row>
    <row r="690" spans="1:11" ht="15" customHeight="1" x14ac:dyDescent="0.25">
      <c r="A690" s="14" t="s">
        <v>175</v>
      </c>
      <c r="B690" s="14" t="s">
        <v>26</v>
      </c>
      <c r="C690" s="14">
        <v>7</v>
      </c>
      <c r="D690" s="16">
        <v>205.77</v>
      </c>
      <c r="E690" s="17">
        <f>C690*D690</f>
        <v>1440.39</v>
      </c>
      <c r="F690" s="18">
        <v>0.03</v>
      </c>
      <c r="G690" s="17">
        <f>E690*F690</f>
        <v>43.2117</v>
      </c>
      <c r="H690" s="14">
        <v>2</v>
      </c>
      <c r="I690" s="15">
        <v>370</v>
      </c>
      <c r="J690" s="17">
        <f>E690+I690-G690</f>
        <v>1767.1783</v>
      </c>
      <c r="K690" s="23" t="str">
        <f>A690&amp;"|"&amp;B690</f>
        <v>P0058|May</v>
      </c>
    </row>
    <row r="691" spans="1:11" ht="15" customHeight="1" x14ac:dyDescent="0.25">
      <c r="A691" s="14" t="s">
        <v>175</v>
      </c>
      <c r="B691" s="14" t="s">
        <v>28</v>
      </c>
      <c r="C691" s="14">
        <v>8</v>
      </c>
      <c r="D691" s="16">
        <v>208.95</v>
      </c>
      <c r="E691" s="17">
        <f>C691*D691</f>
        <v>1671.6</v>
      </c>
      <c r="F691" s="18">
        <v>0.03</v>
      </c>
      <c r="G691" s="17">
        <f>E691*F691</f>
        <v>50.147999999999996</v>
      </c>
      <c r="H691" s="14">
        <v>2</v>
      </c>
      <c r="I691" s="15">
        <v>370</v>
      </c>
      <c r="J691" s="17">
        <f>E691+I691-G691</f>
        <v>1991.452</v>
      </c>
      <c r="K691" s="23" t="str">
        <f>A691&amp;"|"&amp;B691</f>
        <v>P0058|Jun</v>
      </c>
    </row>
    <row r="692" spans="1:11" ht="15" customHeight="1" x14ac:dyDescent="0.25">
      <c r="A692" s="14" t="s">
        <v>175</v>
      </c>
      <c r="B692" s="14" t="s">
        <v>29</v>
      </c>
      <c r="C692" s="14">
        <v>12</v>
      </c>
      <c r="D692" s="16">
        <v>252.78</v>
      </c>
      <c r="E692" s="17">
        <f>C692*D692</f>
        <v>3033.36</v>
      </c>
      <c r="F692" s="18">
        <v>0.03</v>
      </c>
      <c r="G692" s="17">
        <f>E692*F692</f>
        <v>91.000799999999998</v>
      </c>
      <c r="H692" s="14">
        <v>3</v>
      </c>
      <c r="I692" s="15">
        <v>555</v>
      </c>
      <c r="J692" s="17">
        <f>E692+I692-G692</f>
        <v>3497.3592000000003</v>
      </c>
      <c r="K692" s="23" t="str">
        <f>A692&amp;"|"&amp;B692</f>
        <v>P0058|Jul</v>
      </c>
    </row>
    <row r="693" spans="1:11" ht="15" customHeight="1" x14ac:dyDescent="0.25">
      <c r="A693" s="14" t="s">
        <v>175</v>
      </c>
      <c r="B693" s="14" t="s">
        <v>30</v>
      </c>
      <c r="C693" s="14">
        <v>11</v>
      </c>
      <c r="D693" s="16">
        <v>242.9</v>
      </c>
      <c r="E693" s="17">
        <f>C693*D693</f>
        <v>2671.9</v>
      </c>
      <c r="F693" s="18">
        <v>0.03</v>
      </c>
      <c r="G693" s="17">
        <f>E693*F693</f>
        <v>80.156999999999996</v>
      </c>
      <c r="H693" s="14">
        <v>3</v>
      </c>
      <c r="I693" s="15">
        <v>555</v>
      </c>
      <c r="J693" s="17">
        <f>E693+I693-G693</f>
        <v>3146.7429999999999</v>
      </c>
      <c r="K693" s="23" t="str">
        <f>A693&amp;"|"&amp;B693</f>
        <v>P0058|Aug</v>
      </c>
    </row>
    <row r="694" spans="1:11" ht="15" customHeight="1" x14ac:dyDescent="0.25">
      <c r="A694" s="14" t="s">
        <v>175</v>
      </c>
      <c r="B694" s="14" t="s">
        <v>31</v>
      </c>
      <c r="C694" s="14">
        <v>7</v>
      </c>
      <c r="D694" s="16">
        <v>224.19</v>
      </c>
      <c r="E694" s="17">
        <f>C694*D694</f>
        <v>1569.33</v>
      </c>
      <c r="F694" s="18">
        <v>0.03</v>
      </c>
      <c r="G694" s="17">
        <f>E694*F694</f>
        <v>47.079899999999995</v>
      </c>
      <c r="H694" s="14">
        <v>2</v>
      </c>
      <c r="I694" s="15">
        <v>370</v>
      </c>
      <c r="J694" s="17">
        <f>E694+I694-G694</f>
        <v>1892.2501</v>
      </c>
      <c r="K694" s="23" t="str">
        <f>A694&amp;"|"&amp;B694</f>
        <v>P0058|Sep</v>
      </c>
    </row>
    <row r="695" spans="1:11" ht="15" customHeight="1" x14ac:dyDescent="0.25">
      <c r="A695" s="14" t="s">
        <v>175</v>
      </c>
      <c r="B695" s="14" t="s">
        <v>32</v>
      </c>
      <c r="C695" s="14">
        <v>7</v>
      </c>
      <c r="D695" s="16">
        <v>204.65</v>
      </c>
      <c r="E695" s="17">
        <f>C695*D695</f>
        <v>1432.55</v>
      </c>
      <c r="F695" s="18">
        <v>0.03</v>
      </c>
      <c r="G695" s="17">
        <f>E695*F695</f>
        <v>42.976499999999994</v>
      </c>
      <c r="H695" s="14">
        <v>2</v>
      </c>
      <c r="I695" s="15">
        <v>370</v>
      </c>
      <c r="J695" s="17">
        <f>E695+I695-G695</f>
        <v>1759.5735</v>
      </c>
      <c r="K695" s="23" t="str">
        <f>A695&amp;"|"&amp;B695</f>
        <v>P0058|Oct</v>
      </c>
    </row>
    <row r="696" spans="1:11" ht="15" customHeight="1" x14ac:dyDescent="0.25">
      <c r="A696" s="14" t="s">
        <v>175</v>
      </c>
      <c r="B696" s="14" t="s">
        <v>33</v>
      </c>
      <c r="C696" s="14">
        <v>7</v>
      </c>
      <c r="D696" s="16">
        <v>208.41</v>
      </c>
      <c r="E696" s="17">
        <f>C696*D696</f>
        <v>1458.87</v>
      </c>
      <c r="F696" s="18">
        <v>0.03</v>
      </c>
      <c r="G696" s="17">
        <f>E696*F696</f>
        <v>43.766099999999994</v>
      </c>
      <c r="H696" s="14">
        <v>2</v>
      </c>
      <c r="I696" s="15">
        <v>370</v>
      </c>
      <c r="J696" s="17">
        <f>E696+I696-G696</f>
        <v>1785.1038999999998</v>
      </c>
      <c r="K696" s="23" t="str">
        <f>A696&amp;"|"&amp;B696</f>
        <v>P0058|Nov</v>
      </c>
    </row>
    <row r="697" spans="1:11" ht="15" customHeight="1" x14ac:dyDescent="0.25">
      <c r="A697" s="14" t="s">
        <v>175</v>
      </c>
      <c r="B697" s="14" t="s">
        <v>34</v>
      </c>
      <c r="C697" s="14">
        <v>15</v>
      </c>
      <c r="D697" s="16">
        <v>385.51</v>
      </c>
      <c r="E697" s="17">
        <f>C697*D697</f>
        <v>5782.65</v>
      </c>
      <c r="F697" s="18">
        <v>0.03</v>
      </c>
      <c r="G697" s="17">
        <f>E697*F697</f>
        <v>173.47949999999997</v>
      </c>
      <c r="H697" s="14">
        <v>6</v>
      </c>
      <c r="I697" s="15">
        <v>1110</v>
      </c>
      <c r="J697" s="17">
        <f>E697+I697-G697</f>
        <v>6719.1704999999993</v>
      </c>
      <c r="K697" s="23" t="str">
        <f>A697&amp;"|"&amp;B697</f>
        <v>P0058|Dec</v>
      </c>
    </row>
    <row r="698" spans="1:11" ht="15" customHeight="1" x14ac:dyDescent="0.25">
      <c r="A698" s="14" t="s">
        <v>175</v>
      </c>
      <c r="B698" s="14" t="s">
        <v>35</v>
      </c>
      <c r="C698" s="14">
        <v>15</v>
      </c>
      <c r="D698" s="16">
        <v>359.23</v>
      </c>
      <c r="E698" s="17">
        <f>C698*D698</f>
        <v>5388.4500000000007</v>
      </c>
      <c r="F698" s="18">
        <v>0.03</v>
      </c>
      <c r="G698" s="17">
        <f>E698*F698</f>
        <v>161.65350000000001</v>
      </c>
      <c r="H698" s="14">
        <v>6</v>
      </c>
      <c r="I698" s="15">
        <v>1110</v>
      </c>
      <c r="J698" s="17">
        <f>E698+I698-G698</f>
        <v>6336.7965000000004</v>
      </c>
      <c r="K698" s="23" t="str">
        <f>A698&amp;"|"&amp;B698</f>
        <v>P0058|Jan</v>
      </c>
    </row>
    <row r="699" spans="1:11" ht="15" customHeight="1" x14ac:dyDescent="0.25">
      <c r="A699" s="14" t="s">
        <v>175</v>
      </c>
      <c r="B699" s="14" t="s">
        <v>36</v>
      </c>
      <c r="C699" s="14">
        <v>11</v>
      </c>
      <c r="D699" s="16">
        <v>360.08</v>
      </c>
      <c r="E699" s="17">
        <f>C699*D699</f>
        <v>3960.8799999999997</v>
      </c>
      <c r="F699" s="18">
        <v>0.03</v>
      </c>
      <c r="G699" s="17">
        <f>E699*F699</f>
        <v>118.82639999999998</v>
      </c>
      <c r="H699" s="14">
        <v>4</v>
      </c>
      <c r="I699" s="15">
        <v>740</v>
      </c>
      <c r="J699" s="17">
        <f>E699+I699-G699</f>
        <v>4582.0535999999993</v>
      </c>
      <c r="K699" s="23" t="str">
        <f>A699&amp;"|"&amp;B699</f>
        <v>P0058|Feb</v>
      </c>
    </row>
    <row r="700" spans="1:11" ht="15" customHeight="1" x14ac:dyDescent="0.25">
      <c r="A700" s="14" t="s">
        <v>175</v>
      </c>
      <c r="B700" s="14" t="s">
        <v>37</v>
      </c>
      <c r="C700" s="14">
        <v>11</v>
      </c>
      <c r="D700" s="16">
        <v>282.47000000000003</v>
      </c>
      <c r="E700" s="17">
        <f>C700*D700</f>
        <v>3107.17</v>
      </c>
      <c r="F700" s="18">
        <v>0.03</v>
      </c>
      <c r="G700" s="17">
        <f>E700*F700</f>
        <v>93.215099999999993</v>
      </c>
      <c r="H700" s="14">
        <v>4</v>
      </c>
      <c r="I700" s="15">
        <v>740</v>
      </c>
      <c r="J700" s="17">
        <f>E700+I700-G700</f>
        <v>3753.9549000000002</v>
      </c>
      <c r="K700" s="23" t="str">
        <f>A700&amp;"|"&amp;B700</f>
        <v>P0058|Mar</v>
      </c>
    </row>
    <row r="701" spans="1:11" ht="15" customHeight="1" x14ac:dyDescent="0.25">
      <c r="A701" s="14" t="s">
        <v>177</v>
      </c>
      <c r="B701" s="14" t="s">
        <v>24</v>
      </c>
      <c r="C701" s="14">
        <v>6</v>
      </c>
      <c r="D701" s="16">
        <v>144.04</v>
      </c>
      <c r="E701" s="17">
        <f>C701*D701</f>
        <v>864.24</v>
      </c>
      <c r="F701" s="18">
        <v>0.03</v>
      </c>
      <c r="G701" s="17">
        <f>E701*F701</f>
        <v>25.927199999999999</v>
      </c>
      <c r="H701" s="14">
        <v>2</v>
      </c>
      <c r="I701" s="15">
        <v>300</v>
      </c>
      <c r="J701" s="17">
        <f>E701+I701-G701</f>
        <v>1138.3127999999999</v>
      </c>
      <c r="K701" s="23" t="str">
        <f>A701&amp;"|"&amp;B701</f>
        <v>P0059|Apr</v>
      </c>
    </row>
    <row r="702" spans="1:11" ht="15" customHeight="1" x14ac:dyDescent="0.25">
      <c r="A702" s="14" t="s">
        <v>177</v>
      </c>
      <c r="B702" s="14" t="s">
        <v>26</v>
      </c>
      <c r="C702" s="14">
        <v>7</v>
      </c>
      <c r="D702" s="16">
        <v>147.31</v>
      </c>
      <c r="E702" s="17">
        <f>C702*D702</f>
        <v>1031.17</v>
      </c>
      <c r="F702" s="18">
        <v>0.03</v>
      </c>
      <c r="G702" s="17">
        <f>E702*F702</f>
        <v>30.935100000000002</v>
      </c>
      <c r="H702" s="14">
        <v>2</v>
      </c>
      <c r="I702" s="15">
        <v>300</v>
      </c>
      <c r="J702" s="17">
        <f>E702+I702-G702</f>
        <v>1300.2349000000002</v>
      </c>
      <c r="K702" s="23" t="str">
        <f>A702&amp;"|"&amp;B702</f>
        <v>P0059|May</v>
      </c>
    </row>
    <row r="703" spans="1:11" ht="15" customHeight="1" x14ac:dyDescent="0.25">
      <c r="A703" s="14" t="s">
        <v>177</v>
      </c>
      <c r="B703" s="14" t="s">
        <v>28</v>
      </c>
      <c r="C703" s="14">
        <v>8</v>
      </c>
      <c r="D703" s="16">
        <v>153.55000000000001</v>
      </c>
      <c r="E703" s="17">
        <f>C703*D703</f>
        <v>1228.4000000000001</v>
      </c>
      <c r="F703" s="18">
        <v>0.03</v>
      </c>
      <c r="G703" s="17">
        <f>E703*F703</f>
        <v>36.852000000000004</v>
      </c>
      <c r="H703" s="14">
        <v>2</v>
      </c>
      <c r="I703" s="15">
        <v>300</v>
      </c>
      <c r="J703" s="17">
        <f>E703+I703-G703</f>
        <v>1491.548</v>
      </c>
      <c r="K703" s="23" t="str">
        <f>A703&amp;"|"&amp;B703</f>
        <v>P0059|Jun</v>
      </c>
    </row>
    <row r="704" spans="1:11" ht="15" customHeight="1" x14ac:dyDescent="0.25">
      <c r="A704" s="14" t="s">
        <v>177</v>
      </c>
      <c r="B704" s="14" t="s">
        <v>29</v>
      </c>
      <c r="C704" s="14">
        <v>11</v>
      </c>
      <c r="D704" s="16">
        <v>165.31</v>
      </c>
      <c r="E704" s="17">
        <f>C704*D704</f>
        <v>1818.41</v>
      </c>
      <c r="F704" s="18">
        <v>0.03</v>
      </c>
      <c r="G704" s="17">
        <f>E704*F704</f>
        <v>54.552300000000002</v>
      </c>
      <c r="H704" s="14">
        <v>3</v>
      </c>
      <c r="I704" s="15">
        <v>450</v>
      </c>
      <c r="J704" s="17">
        <f>E704+I704-G704</f>
        <v>2213.8577</v>
      </c>
      <c r="K704" s="23" t="str">
        <f>A704&amp;"|"&amp;B704</f>
        <v>P0059|Jul</v>
      </c>
    </row>
    <row r="705" spans="1:11" ht="15" customHeight="1" x14ac:dyDescent="0.25">
      <c r="A705" s="14" t="s">
        <v>177</v>
      </c>
      <c r="B705" s="14" t="s">
        <v>30</v>
      </c>
      <c r="C705" s="14">
        <v>10</v>
      </c>
      <c r="D705" s="16">
        <v>179.54</v>
      </c>
      <c r="E705" s="17">
        <f>C705*D705</f>
        <v>1795.3999999999999</v>
      </c>
      <c r="F705" s="18">
        <v>0.03</v>
      </c>
      <c r="G705" s="17">
        <f>E705*F705</f>
        <v>53.861999999999995</v>
      </c>
      <c r="H705" s="14">
        <v>3</v>
      </c>
      <c r="I705" s="15">
        <v>450</v>
      </c>
      <c r="J705" s="17">
        <f>E705+I705-G705</f>
        <v>2191.5379999999996</v>
      </c>
      <c r="K705" s="23" t="str">
        <f>A705&amp;"|"&amp;B705</f>
        <v>P0059|Aug</v>
      </c>
    </row>
    <row r="706" spans="1:11" ht="15" customHeight="1" x14ac:dyDescent="0.25">
      <c r="A706" s="14" t="s">
        <v>177</v>
      </c>
      <c r="B706" s="14" t="s">
        <v>31</v>
      </c>
      <c r="C706" s="14">
        <v>7</v>
      </c>
      <c r="D706" s="16">
        <v>156.82</v>
      </c>
      <c r="E706" s="17">
        <f>C706*D706</f>
        <v>1097.74</v>
      </c>
      <c r="F706" s="18">
        <v>0.03</v>
      </c>
      <c r="G706" s="17">
        <f>E706*F706</f>
        <v>32.932200000000002</v>
      </c>
      <c r="H706" s="14">
        <v>2</v>
      </c>
      <c r="I706" s="15">
        <v>300</v>
      </c>
      <c r="J706" s="17">
        <f>E706+I706-G706</f>
        <v>1364.8078</v>
      </c>
      <c r="K706" s="23" t="str">
        <f>A706&amp;"|"&amp;B706</f>
        <v>P0059|Sep</v>
      </c>
    </row>
    <row r="707" spans="1:11" ht="15" customHeight="1" x14ac:dyDescent="0.25">
      <c r="A707" s="14" t="s">
        <v>177</v>
      </c>
      <c r="B707" s="14" t="s">
        <v>32</v>
      </c>
      <c r="C707" s="14">
        <v>6</v>
      </c>
      <c r="D707" s="16">
        <v>143.38</v>
      </c>
      <c r="E707" s="17">
        <f>C707*D707</f>
        <v>860.28</v>
      </c>
      <c r="F707" s="18">
        <v>0.03</v>
      </c>
      <c r="G707" s="17">
        <f>E707*F707</f>
        <v>25.808399999999999</v>
      </c>
      <c r="H707" s="14">
        <v>2</v>
      </c>
      <c r="I707" s="15">
        <v>300</v>
      </c>
      <c r="J707" s="17">
        <f>E707+I707-G707</f>
        <v>1134.4716000000001</v>
      </c>
      <c r="K707" s="23" t="str">
        <f>A707&amp;"|"&amp;B707</f>
        <v>P0059|Oct</v>
      </c>
    </row>
    <row r="708" spans="1:11" ht="15" customHeight="1" x14ac:dyDescent="0.25">
      <c r="A708" s="14" t="s">
        <v>177</v>
      </c>
      <c r="B708" s="14" t="s">
        <v>33</v>
      </c>
      <c r="C708" s="14">
        <v>7</v>
      </c>
      <c r="D708" s="16">
        <v>152.63</v>
      </c>
      <c r="E708" s="17">
        <f>C708*D708</f>
        <v>1068.4099999999999</v>
      </c>
      <c r="F708" s="18">
        <v>0.03</v>
      </c>
      <c r="G708" s="17">
        <f>E708*F708</f>
        <v>32.052299999999995</v>
      </c>
      <c r="H708" s="14">
        <v>2</v>
      </c>
      <c r="I708" s="15">
        <v>300</v>
      </c>
      <c r="J708" s="17">
        <f>E708+I708-G708</f>
        <v>1336.3576999999998</v>
      </c>
      <c r="K708" s="23" t="str">
        <f>A708&amp;"|"&amp;B708</f>
        <v>P0059|Nov</v>
      </c>
    </row>
    <row r="709" spans="1:11" ht="15" customHeight="1" x14ac:dyDescent="0.25">
      <c r="A709" s="14" t="s">
        <v>177</v>
      </c>
      <c r="B709" s="14" t="s">
        <v>34</v>
      </c>
      <c r="C709" s="14">
        <v>15</v>
      </c>
      <c r="D709" s="16">
        <v>294.87</v>
      </c>
      <c r="E709" s="17">
        <f>C709*D709</f>
        <v>4423.05</v>
      </c>
      <c r="F709" s="18">
        <v>0.03</v>
      </c>
      <c r="G709" s="17">
        <f>E709*F709</f>
        <v>132.69149999999999</v>
      </c>
      <c r="H709" s="14">
        <v>6</v>
      </c>
      <c r="I709" s="15">
        <v>900</v>
      </c>
      <c r="J709" s="17">
        <f>E709+I709-G709</f>
        <v>5190.3585000000003</v>
      </c>
      <c r="K709" s="23" t="str">
        <f>A709&amp;"|"&amp;B709</f>
        <v>P0059|Dec</v>
      </c>
    </row>
    <row r="710" spans="1:11" ht="15" customHeight="1" x14ac:dyDescent="0.25">
      <c r="A710" s="14" t="s">
        <v>177</v>
      </c>
      <c r="B710" s="14" t="s">
        <v>35</v>
      </c>
      <c r="C710" s="14">
        <v>15</v>
      </c>
      <c r="D710" s="16">
        <v>260.83</v>
      </c>
      <c r="E710" s="17">
        <f>C710*D710</f>
        <v>3912.45</v>
      </c>
      <c r="F710" s="18">
        <v>0.03</v>
      </c>
      <c r="G710" s="17">
        <f>E710*F710</f>
        <v>117.37349999999999</v>
      </c>
      <c r="H710" s="14">
        <v>6</v>
      </c>
      <c r="I710" s="15">
        <v>900</v>
      </c>
      <c r="J710" s="17">
        <f>E710+I710-G710</f>
        <v>4695.0765000000001</v>
      </c>
      <c r="K710" s="23" t="str">
        <f>A710&amp;"|"&amp;B710</f>
        <v>P0059|Jan</v>
      </c>
    </row>
    <row r="711" spans="1:11" ht="15" customHeight="1" x14ac:dyDescent="0.25">
      <c r="A711" s="14" t="s">
        <v>177</v>
      </c>
      <c r="B711" s="14" t="s">
        <v>36</v>
      </c>
      <c r="C711" s="14">
        <v>12</v>
      </c>
      <c r="D711" s="16">
        <v>237.37</v>
      </c>
      <c r="E711" s="17">
        <f>C711*D711</f>
        <v>2848.44</v>
      </c>
      <c r="F711" s="18">
        <v>0.03</v>
      </c>
      <c r="G711" s="17">
        <f>E711*F711</f>
        <v>85.453199999999995</v>
      </c>
      <c r="H711" s="14">
        <v>5</v>
      </c>
      <c r="I711" s="15">
        <v>750</v>
      </c>
      <c r="J711" s="17">
        <f>E711+I711-G711</f>
        <v>3512.9868000000001</v>
      </c>
      <c r="K711" s="23" t="str">
        <f>A711&amp;"|"&amp;B711</f>
        <v>P0059|Feb</v>
      </c>
    </row>
    <row r="712" spans="1:11" ht="15" customHeight="1" x14ac:dyDescent="0.25">
      <c r="A712" s="14" t="s">
        <v>177</v>
      </c>
      <c r="B712" s="14" t="s">
        <v>37</v>
      </c>
      <c r="C712" s="14">
        <v>12</v>
      </c>
      <c r="D712" s="16">
        <v>213.3</v>
      </c>
      <c r="E712" s="17">
        <f>C712*D712</f>
        <v>2559.6000000000004</v>
      </c>
      <c r="F712" s="18">
        <v>0.03</v>
      </c>
      <c r="G712" s="17">
        <f>E712*F712</f>
        <v>76.788000000000011</v>
      </c>
      <c r="H712" s="14">
        <v>4</v>
      </c>
      <c r="I712" s="15">
        <v>600</v>
      </c>
      <c r="J712" s="17">
        <f>E712+I712-G712</f>
        <v>3082.8120000000004</v>
      </c>
      <c r="K712" s="23" t="str">
        <f>A712&amp;"|"&amp;B712</f>
        <v>P0059|Mar</v>
      </c>
    </row>
    <row r="713" spans="1:11" ht="15" customHeight="1" x14ac:dyDescent="0.25">
      <c r="A713" s="14" t="s">
        <v>179</v>
      </c>
      <c r="B713" s="14" t="s">
        <v>24</v>
      </c>
      <c r="C713" s="14">
        <v>6</v>
      </c>
      <c r="D713" s="16">
        <v>185.28</v>
      </c>
      <c r="E713" s="17">
        <f>C713*D713</f>
        <v>1111.68</v>
      </c>
      <c r="F713" s="18">
        <v>0.03</v>
      </c>
      <c r="G713" s="17">
        <f>E713*F713</f>
        <v>33.3504</v>
      </c>
      <c r="H713" s="14">
        <v>2</v>
      </c>
      <c r="I713" s="15">
        <v>370</v>
      </c>
      <c r="J713" s="17">
        <f>E713+I713-G713</f>
        <v>1448.3296</v>
      </c>
      <c r="K713" s="23" t="str">
        <f>A713&amp;"|"&amp;B713</f>
        <v>P0060|Apr</v>
      </c>
    </row>
    <row r="714" spans="1:11" ht="15" customHeight="1" x14ac:dyDescent="0.25">
      <c r="A714" s="14" t="s">
        <v>179</v>
      </c>
      <c r="B714" s="14" t="s">
        <v>26</v>
      </c>
      <c r="C714" s="14">
        <v>7</v>
      </c>
      <c r="D714" s="16">
        <v>190.83</v>
      </c>
      <c r="E714" s="17">
        <f>C714*D714</f>
        <v>1335.8100000000002</v>
      </c>
      <c r="F714" s="18">
        <v>0.03</v>
      </c>
      <c r="G714" s="17">
        <f>E714*F714</f>
        <v>40.074300000000001</v>
      </c>
      <c r="H714" s="14">
        <v>2</v>
      </c>
      <c r="I714" s="15">
        <v>370</v>
      </c>
      <c r="J714" s="17">
        <f>E714+I714-G714</f>
        <v>1665.7357000000002</v>
      </c>
      <c r="K714" s="23" t="str">
        <f>A714&amp;"|"&amp;B714</f>
        <v>P0060|May</v>
      </c>
    </row>
    <row r="715" spans="1:11" ht="15" customHeight="1" x14ac:dyDescent="0.25">
      <c r="A715" s="14" t="s">
        <v>179</v>
      </c>
      <c r="B715" s="14" t="s">
        <v>28</v>
      </c>
      <c r="C715" s="14">
        <v>8</v>
      </c>
      <c r="D715" s="16">
        <v>234.44</v>
      </c>
      <c r="E715" s="17">
        <f>C715*D715</f>
        <v>1875.52</v>
      </c>
      <c r="F715" s="18">
        <v>0.03</v>
      </c>
      <c r="G715" s="17">
        <f>E715*F715</f>
        <v>56.265599999999999</v>
      </c>
      <c r="H715" s="14">
        <v>2</v>
      </c>
      <c r="I715" s="15">
        <v>370</v>
      </c>
      <c r="J715" s="17">
        <f>E715+I715-G715</f>
        <v>2189.2543999999998</v>
      </c>
      <c r="K715" s="23" t="str">
        <f>A715&amp;"|"&amp;B715</f>
        <v>P0060|Jun</v>
      </c>
    </row>
    <row r="716" spans="1:11" ht="15" customHeight="1" x14ac:dyDescent="0.25">
      <c r="A716" s="14" t="s">
        <v>179</v>
      </c>
      <c r="B716" s="14" t="s">
        <v>29</v>
      </c>
      <c r="C716" s="14">
        <v>10</v>
      </c>
      <c r="D716" s="16">
        <v>229.23</v>
      </c>
      <c r="E716" s="17">
        <f>C716*D716</f>
        <v>2292.2999999999997</v>
      </c>
      <c r="F716" s="18">
        <v>0.03</v>
      </c>
      <c r="G716" s="17">
        <f>E716*F716</f>
        <v>68.768999999999991</v>
      </c>
      <c r="H716" s="14">
        <v>3</v>
      </c>
      <c r="I716" s="15">
        <v>555</v>
      </c>
      <c r="J716" s="17">
        <f>E716+I716-G716</f>
        <v>2778.5309999999999</v>
      </c>
      <c r="K716" s="23" t="str">
        <f>A716&amp;"|"&amp;B716</f>
        <v>P0060|Jul</v>
      </c>
    </row>
    <row r="717" spans="1:11" ht="15" customHeight="1" x14ac:dyDescent="0.25">
      <c r="A717" s="14" t="s">
        <v>179</v>
      </c>
      <c r="B717" s="14" t="s">
        <v>30</v>
      </c>
      <c r="C717" s="14">
        <v>10</v>
      </c>
      <c r="D717" s="16">
        <v>236.07</v>
      </c>
      <c r="E717" s="17">
        <f>C717*D717</f>
        <v>2360.6999999999998</v>
      </c>
      <c r="F717" s="18">
        <v>0.03</v>
      </c>
      <c r="G717" s="17">
        <f>E717*F717</f>
        <v>70.820999999999998</v>
      </c>
      <c r="H717" s="14">
        <v>3</v>
      </c>
      <c r="I717" s="15">
        <v>555</v>
      </c>
      <c r="J717" s="17">
        <f>E717+I717-G717</f>
        <v>2844.8789999999999</v>
      </c>
      <c r="K717" s="23" t="str">
        <f>A717&amp;"|"&amp;B717</f>
        <v>P0060|Aug</v>
      </c>
    </row>
    <row r="718" spans="1:11" ht="15" customHeight="1" x14ac:dyDescent="0.25">
      <c r="A718" s="14" t="s">
        <v>179</v>
      </c>
      <c r="B718" s="14" t="s">
        <v>31</v>
      </c>
      <c r="C718" s="14">
        <v>7</v>
      </c>
      <c r="D718" s="16">
        <v>215.03</v>
      </c>
      <c r="E718" s="17">
        <f>C718*D718</f>
        <v>1505.21</v>
      </c>
      <c r="F718" s="18">
        <v>0.03</v>
      </c>
      <c r="G718" s="17">
        <f>E718*F718</f>
        <v>45.156300000000002</v>
      </c>
      <c r="H718" s="14">
        <v>2</v>
      </c>
      <c r="I718" s="15">
        <v>370</v>
      </c>
      <c r="J718" s="17">
        <f>E718+I718-G718</f>
        <v>1830.0536999999999</v>
      </c>
      <c r="K718" s="23" t="str">
        <f>A718&amp;"|"&amp;B718</f>
        <v>P0060|Sep</v>
      </c>
    </row>
    <row r="719" spans="1:11" ht="15" customHeight="1" x14ac:dyDescent="0.25">
      <c r="A719" s="14" t="s">
        <v>179</v>
      </c>
      <c r="B719" s="14" t="s">
        <v>32</v>
      </c>
      <c r="C719" s="14">
        <v>6</v>
      </c>
      <c r="D719" s="16">
        <v>213.18</v>
      </c>
      <c r="E719" s="17">
        <f>C719*D719</f>
        <v>1279.08</v>
      </c>
      <c r="F719" s="18">
        <v>0.03</v>
      </c>
      <c r="G719" s="17">
        <f>E719*F719</f>
        <v>38.372399999999999</v>
      </c>
      <c r="H719" s="14">
        <v>2</v>
      </c>
      <c r="I719" s="15">
        <v>370</v>
      </c>
      <c r="J719" s="17">
        <f>E719+I719-G719</f>
        <v>1610.7076</v>
      </c>
      <c r="K719" s="23" t="str">
        <f>A719&amp;"|"&amp;B719</f>
        <v>P0060|Oct</v>
      </c>
    </row>
    <row r="720" spans="1:11" ht="15" customHeight="1" x14ac:dyDescent="0.25">
      <c r="A720" s="14" t="s">
        <v>179</v>
      </c>
      <c r="B720" s="14" t="s">
        <v>33</v>
      </c>
      <c r="C720" s="14">
        <v>7</v>
      </c>
      <c r="D720" s="16">
        <v>214.31</v>
      </c>
      <c r="E720" s="17">
        <f>C720*D720</f>
        <v>1500.17</v>
      </c>
      <c r="F720" s="18">
        <v>0.03</v>
      </c>
      <c r="G720" s="17">
        <f>E720*F720</f>
        <v>45.005099999999999</v>
      </c>
      <c r="H720" s="14">
        <v>3</v>
      </c>
      <c r="I720" s="15">
        <v>555</v>
      </c>
      <c r="J720" s="17">
        <f>E720+I720-G720</f>
        <v>2010.1649</v>
      </c>
      <c r="K720" s="23" t="str">
        <f>A720&amp;"|"&amp;B720</f>
        <v>P0060|Nov</v>
      </c>
    </row>
    <row r="721" spans="1:11" ht="15" customHeight="1" x14ac:dyDescent="0.25">
      <c r="A721" s="14" t="s">
        <v>179</v>
      </c>
      <c r="B721" s="14" t="s">
        <v>34</v>
      </c>
      <c r="C721" s="14">
        <v>15</v>
      </c>
      <c r="D721" s="16">
        <v>406.96</v>
      </c>
      <c r="E721" s="17">
        <f>C721*D721</f>
        <v>6104.4</v>
      </c>
      <c r="F721" s="18">
        <v>0.03</v>
      </c>
      <c r="G721" s="17">
        <f>E721*F721</f>
        <v>183.13199999999998</v>
      </c>
      <c r="H721" s="14">
        <v>6</v>
      </c>
      <c r="I721" s="15">
        <v>1110</v>
      </c>
      <c r="J721" s="17">
        <f>E721+I721-G721</f>
        <v>7031.268</v>
      </c>
      <c r="K721" s="23" t="str">
        <f>A721&amp;"|"&amp;B721</f>
        <v>P0060|Dec</v>
      </c>
    </row>
    <row r="722" spans="1:11" ht="15" customHeight="1" x14ac:dyDescent="0.25">
      <c r="A722" s="14" t="s">
        <v>179</v>
      </c>
      <c r="B722" s="14" t="s">
        <v>35</v>
      </c>
      <c r="C722" s="14">
        <v>14</v>
      </c>
      <c r="D722" s="16">
        <v>350</v>
      </c>
      <c r="E722" s="17">
        <f>C722*D722</f>
        <v>4900</v>
      </c>
      <c r="F722" s="18">
        <v>0.03</v>
      </c>
      <c r="G722" s="17">
        <f>E722*F722</f>
        <v>147</v>
      </c>
      <c r="H722" s="14">
        <v>5</v>
      </c>
      <c r="I722" s="15">
        <v>925</v>
      </c>
      <c r="J722" s="17">
        <f>E722+I722-G722</f>
        <v>5678</v>
      </c>
      <c r="K722" s="23" t="str">
        <f>A722&amp;"|"&amp;B722</f>
        <v>P0060|Jan</v>
      </c>
    </row>
    <row r="723" spans="1:11" ht="15" customHeight="1" x14ac:dyDescent="0.25">
      <c r="A723" s="14" t="s">
        <v>179</v>
      </c>
      <c r="B723" s="14" t="s">
        <v>36</v>
      </c>
      <c r="C723" s="14">
        <v>12</v>
      </c>
      <c r="D723" s="16">
        <v>315.52</v>
      </c>
      <c r="E723" s="17">
        <f>C723*D723</f>
        <v>3786.24</v>
      </c>
      <c r="F723" s="18">
        <v>0.03</v>
      </c>
      <c r="G723" s="17">
        <f>E723*F723</f>
        <v>113.5872</v>
      </c>
      <c r="H723" s="14">
        <v>5</v>
      </c>
      <c r="I723" s="15">
        <v>925</v>
      </c>
      <c r="J723" s="17">
        <f>E723+I723-G723</f>
        <v>4597.6527999999998</v>
      </c>
      <c r="K723" s="23" t="str">
        <f>A723&amp;"|"&amp;B723</f>
        <v>P0060|Feb</v>
      </c>
    </row>
    <row r="724" spans="1:11" ht="15" customHeight="1" x14ac:dyDescent="0.25">
      <c r="A724" s="14" t="s">
        <v>179</v>
      </c>
      <c r="B724" s="14" t="s">
        <v>37</v>
      </c>
      <c r="C724" s="14">
        <v>12</v>
      </c>
      <c r="D724" s="16">
        <v>292.37</v>
      </c>
      <c r="E724" s="17">
        <f>C724*D724</f>
        <v>3508.44</v>
      </c>
      <c r="F724" s="18">
        <v>0.03</v>
      </c>
      <c r="G724" s="17">
        <f>E724*F724</f>
        <v>105.25319999999999</v>
      </c>
      <c r="H724" s="14">
        <v>4</v>
      </c>
      <c r="I724" s="15">
        <v>740</v>
      </c>
      <c r="J724" s="17">
        <f>E724+I724-G724</f>
        <v>4143.1868000000004</v>
      </c>
      <c r="K724" s="23" t="str">
        <f>A724&amp;"|"&amp;B724</f>
        <v>P0060|Mar</v>
      </c>
    </row>
    <row r="725" spans="1:11" ht="15" customHeight="1" x14ac:dyDescent="0.25">
      <c r="A725" s="14" t="s">
        <v>181</v>
      </c>
      <c r="B725" s="14" t="s">
        <v>24</v>
      </c>
      <c r="C725" s="14">
        <v>5</v>
      </c>
      <c r="D725" s="16">
        <v>291.56</v>
      </c>
      <c r="E725" s="17">
        <f>C725*D725</f>
        <v>1457.8</v>
      </c>
      <c r="F725" s="18">
        <v>0.03</v>
      </c>
      <c r="G725" s="17">
        <f>E725*F725</f>
        <v>43.733999999999995</v>
      </c>
      <c r="H725" s="14">
        <v>2</v>
      </c>
      <c r="I725" s="15">
        <v>540</v>
      </c>
      <c r="J725" s="17">
        <f>E725+I725-G725</f>
        <v>1954.066</v>
      </c>
      <c r="K725" s="23" t="str">
        <f>A725&amp;"|"&amp;B725</f>
        <v>P0061|Apr</v>
      </c>
    </row>
    <row r="726" spans="1:11" ht="15" customHeight="1" x14ac:dyDescent="0.25">
      <c r="A726" s="14" t="s">
        <v>181</v>
      </c>
      <c r="B726" s="14" t="s">
        <v>26</v>
      </c>
      <c r="C726" s="14">
        <v>6</v>
      </c>
      <c r="D726" s="16">
        <v>318</v>
      </c>
      <c r="E726" s="17">
        <f>C726*D726</f>
        <v>1908</v>
      </c>
      <c r="F726" s="18">
        <v>0.03</v>
      </c>
      <c r="G726" s="17">
        <f>E726*F726</f>
        <v>57.239999999999995</v>
      </c>
      <c r="H726" s="14">
        <v>2</v>
      </c>
      <c r="I726" s="15">
        <v>540</v>
      </c>
      <c r="J726" s="17">
        <f>E726+I726-G726</f>
        <v>2390.7600000000002</v>
      </c>
      <c r="K726" s="23" t="str">
        <f>A726&amp;"|"&amp;B726</f>
        <v>P0061|May</v>
      </c>
    </row>
    <row r="727" spans="1:11" ht="15" customHeight="1" x14ac:dyDescent="0.25">
      <c r="A727" s="14" t="s">
        <v>181</v>
      </c>
      <c r="B727" s="14" t="s">
        <v>28</v>
      </c>
      <c r="C727" s="14">
        <v>6</v>
      </c>
      <c r="D727" s="16">
        <v>330.02</v>
      </c>
      <c r="E727" s="17">
        <f>C727*D727</f>
        <v>1980.12</v>
      </c>
      <c r="F727" s="18">
        <v>0.03</v>
      </c>
      <c r="G727" s="17">
        <f>E727*F727</f>
        <v>59.403599999999997</v>
      </c>
      <c r="H727" s="14">
        <v>2</v>
      </c>
      <c r="I727" s="15">
        <v>540</v>
      </c>
      <c r="J727" s="17">
        <f>E727+I727-G727</f>
        <v>2460.7163999999998</v>
      </c>
      <c r="K727" s="23" t="str">
        <f>A727&amp;"|"&amp;B727</f>
        <v>P0061|Jun</v>
      </c>
    </row>
    <row r="728" spans="1:11" ht="15" customHeight="1" x14ac:dyDescent="0.25">
      <c r="A728" s="14" t="s">
        <v>181</v>
      </c>
      <c r="B728" s="14" t="s">
        <v>29</v>
      </c>
      <c r="C728" s="14">
        <v>9</v>
      </c>
      <c r="D728" s="16">
        <v>370.26</v>
      </c>
      <c r="E728" s="17">
        <f>C728*D728</f>
        <v>3332.34</v>
      </c>
      <c r="F728" s="18">
        <v>0.03</v>
      </c>
      <c r="G728" s="17">
        <f>E728*F728</f>
        <v>99.970200000000006</v>
      </c>
      <c r="H728" s="14">
        <v>2</v>
      </c>
      <c r="I728" s="15">
        <v>540</v>
      </c>
      <c r="J728" s="17">
        <f>E728+I728-G728</f>
        <v>3772.3697999999999</v>
      </c>
      <c r="K728" s="23" t="str">
        <f>A728&amp;"|"&amp;B728</f>
        <v>P0061|Jul</v>
      </c>
    </row>
    <row r="729" spans="1:11" ht="15" customHeight="1" x14ac:dyDescent="0.25">
      <c r="A729" s="14" t="s">
        <v>181</v>
      </c>
      <c r="B729" s="14" t="s">
        <v>30</v>
      </c>
      <c r="C729" s="14">
        <v>8</v>
      </c>
      <c r="D729" s="16">
        <v>373.08</v>
      </c>
      <c r="E729" s="17">
        <f>C729*D729</f>
        <v>2984.64</v>
      </c>
      <c r="F729" s="18">
        <v>0.03</v>
      </c>
      <c r="G729" s="17">
        <f>E729*F729</f>
        <v>89.539199999999994</v>
      </c>
      <c r="H729" s="14">
        <v>2</v>
      </c>
      <c r="I729" s="15">
        <v>540</v>
      </c>
      <c r="J729" s="17">
        <f>E729+I729-G729</f>
        <v>3435.1007999999997</v>
      </c>
      <c r="K729" s="23" t="str">
        <f>A729&amp;"|"&amp;B729</f>
        <v>P0061|Aug</v>
      </c>
    </row>
    <row r="730" spans="1:11" ht="15" customHeight="1" x14ac:dyDescent="0.25">
      <c r="A730" s="14" t="s">
        <v>181</v>
      </c>
      <c r="B730" s="14" t="s">
        <v>31</v>
      </c>
      <c r="C730" s="14">
        <v>6</v>
      </c>
      <c r="D730" s="16">
        <v>309.24</v>
      </c>
      <c r="E730" s="17">
        <f>C730*D730</f>
        <v>1855.44</v>
      </c>
      <c r="F730" s="18">
        <v>0.03</v>
      </c>
      <c r="G730" s="17">
        <f>E730*F730</f>
        <v>55.663199999999996</v>
      </c>
      <c r="H730" s="14">
        <v>2</v>
      </c>
      <c r="I730" s="15">
        <v>540</v>
      </c>
      <c r="J730" s="17">
        <f>E730+I730-G730</f>
        <v>2339.7768000000001</v>
      </c>
      <c r="K730" s="23" t="str">
        <f>A730&amp;"|"&amp;B730</f>
        <v>P0061|Sep</v>
      </c>
    </row>
    <row r="731" spans="1:11" ht="15" customHeight="1" x14ac:dyDescent="0.25">
      <c r="A731" s="14" t="s">
        <v>181</v>
      </c>
      <c r="B731" s="14" t="s">
        <v>32</v>
      </c>
      <c r="C731" s="14">
        <v>6</v>
      </c>
      <c r="D731" s="16">
        <v>297.42</v>
      </c>
      <c r="E731" s="17">
        <f>C731*D731</f>
        <v>1784.52</v>
      </c>
      <c r="F731" s="18">
        <v>0.03</v>
      </c>
      <c r="G731" s="17">
        <f>E731*F731</f>
        <v>53.535599999999995</v>
      </c>
      <c r="H731" s="14">
        <v>2</v>
      </c>
      <c r="I731" s="15">
        <v>540</v>
      </c>
      <c r="J731" s="17">
        <f>E731+I731-G731</f>
        <v>2270.9843999999998</v>
      </c>
      <c r="K731" s="23" t="str">
        <f>A731&amp;"|"&amp;B731</f>
        <v>P0061|Oct</v>
      </c>
    </row>
    <row r="732" spans="1:11" ht="15" customHeight="1" x14ac:dyDescent="0.25">
      <c r="A732" s="14" t="s">
        <v>181</v>
      </c>
      <c r="B732" s="14" t="s">
        <v>33</v>
      </c>
      <c r="C732" s="14">
        <v>6</v>
      </c>
      <c r="D732" s="16">
        <v>321.64999999999998</v>
      </c>
      <c r="E732" s="17">
        <f>C732*D732</f>
        <v>1929.8999999999999</v>
      </c>
      <c r="F732" s="18">
        <v>0.03</v>
      </c>
      <c r="G732" s="17">
        <f>E732*F732</f>
        <v>57.896999999999991</v>
      </c>
      <c r="H732" s="14">
        <v>2</v>
      </c>
      <c r="I732" s="15">
        <v>540</v>
      </c>
      <c r="J732" s="17">
        <f>E732+I732-G732</f>
        <v>2412.0029999999997</v>
      </c>
      <c r="K732" s="23" t="str">
        <f>A732&amp;"|"&amp;B732</f>
        <v>P0061|Nov</v>
      </c>
    </row>
    <row r="733" spans="1:11" ht="15" customHeight="1" x14ac:dyDescent="0.25">
      <c r="A733" s="14" t="s">
        <v>181</v>
      </c>
      <c r="B733" s="14" t="s">
        <v>34</v>
      </c>
      <c r="C733" s="14">
        <v>12</v>
      </c>
      <c r="D733" s="16">
        <v>529.17999999999995</v>
      </c>
      <c r="E733" s="17">
        <f>C733*D733</f>
        <v>6350.16</v>
      </c>
      <c r="F733" s="18">
        <v>0.03</v>
      </c>
      <c r="G733" s="17">
        <f>E733*F733</f>
        <v>190.50479999999999</v>
      </c>
      <c r="H733" s="14">
        <v>5</v>
      </c>
      <c r="I733" s="15">
        <v>1350</v>
      </c>
      <c r="J733" s="17">
        <f>E733+I733-G733</f>
        <v>7509.6552000000001</v>
      </c>
      <c r="K733" s="23" t="str">
        <f>A733&amp;"|"&amp;B733</f>
        <v>P0061|Dec</v>
      </c>
    </row>
    <row r="734" spans="1:11" ht="15" customHeight="1" x14ac:dyDescent="0.25">
      <c r="A734" s="14" t="s">
        <v>181</v>
      </c>
      <c r="B734" s="14" t="s">
        <v>35</v>
      </c>
      <c r="C734" s="14">
        <v>12</v>
      </c>
      <c r="D734" s="16">
        <v>548.16</v>
      </c>
      <c r="E734" s="17">
        <f>C734*D734</f>
        <v>6577.92</v>
      </c>
      <c r="F734" s="18">
        <v>0.03</v>
      </c>
      <c r="G734" s="17">
        <f>E734*F734</f>
        <v>197.33760000000001</v>
      </c>
      <c r="H734" s="14">
        <v>5</v>
      </c>
      <c r="I734" s="15">
        <v>1350</v>
      </c>
      <c r="J734" s="17">
        <f>E734+I734-G734</f>
        <v>7730.5824000000002</v>
      </c>
      <c r="K734" s="23" t="str">
        <f>A734&amp;"|"&amp;B734</f>
        <v>P0061|Jan</v>
      </c>
    </row>
    <row r="735" spans="1:11" ht="15" customHeight="1" x14ac:dyDescent="0.25">
      <c r="A735" s="14" t="s">
        <v>181</v>
      </c>
      <c r="B735" s="14" t="s">
        <v>36</v>
      </c>
      <c r="C735" s="14">
        <v>8</v>
      </c>
      <c r="D735" s="16">
        <v>491.42</v>
      </c>
      <c r="E735" s="17">
        <f>C735*D735</f>
        <v>3931.36</v>
      </c>
      <c r="F735" s="18">
        <v>0.03</v>
      </c>
      <c r="G735" s="17">
        <f>E735*F735</f>
        <v>117.9408</v>
      </c>
      <c r="H735" s="14">
        <v>3</v>
      </c>
      <c r="I735" s="15">
        <v>810</v>
      </c>
      <c r="J735" s="17">
        <f>E735+I735-G735</f>
        <v>4623.4192000000003</v>
      </c>
      <c r="K735" s="23" t="str">
        <f>A735&amp;"|"&amp;B735</f>
        <v>P0061|Feb</v>
      </c>
    </row>
    <row r="736" spans="1:11" ht="15" customHeight="1" x14ac:dyDescent="0.25">
      <c r="A736" s="14" t="s">
        <v>181</v>
      </c>
      <c r="B736" s="14" t="s">
        <v>37</v>
      </c>
      <c r="C736" s="14">
        <v>10</v>
      </c>
      <c r="D736" s="16">
        <v>401.53</v>
      </c>
      <c r="E736" s="17">
        <f>C736*D736</f>
        <v>4015.2999999999997</v>
      </c>
      <c r="F736" s="18">
        <v>0.03</v>
      </c>
      <c r="G736" s="17">
        <f>E736*F736</f>
        <v>120.45899999999999</v>
      </c>
      <c r="H736" s="14">
        <v>4</v>
      </c>
      <c r="I736" s="15">
        <v>1080</v>
      </c>
      <c r="J736" s="17">
        <f>E736+I736-G736</f>
        <v>4974.8409999999994</v>
      </c>
      <c r="K736" s="23" t="str">
        <f>A736&amp;"|"&amp;B736</f>
        <v>P0061|Mar</v>
      </c>
    </row>
    <row r="737" spans="1:11" ht="15" customHeight="1" x14ac:dyDescent="0.25">
      <c r="A737" s="14" t="s">
        <v>183</v>
      </c>
      <c r="B737" s="14" t="s">
        <v>24</v>
      </c>
      <c r="C737" s="14">
        <v>6</v>
      </c>
      <c r="D737" s="16">
        <v>214.56</v>
      </c>
      <c r="E737" s="17">
        <f>C737*D737</f>
        <v>1287.3600000000001</v>
      </c>
      <c r="F737" s="18">
        <v>0.03</v>
      </c>
      <c r="G737" s="17">
        <f>E737*F737</f>
        <v>38.620800000000003</v>
      </c>
      <c r="H737" s="14">
        <v>2</v>
      </c>
      <c r="I737" s="15">
        <v>370</v>
      </c>
      <c r="J737" s="17">
        <f>E737+I737-G737</f>
        <v>1618.7392000000002</v>
      </c>
      <c r="K737" s="23" t="str">
        <f>A737&amp;"|"&amp;B737</f>
        <v>P0062|Apr</v>
      </c>
    </row>
    <row r="738" spans="1:11" ht="15" customHeight="1" x14ac:dyDescent="0.25">
      <c r="A738" s="14" t="s">
        <v>183</v>
      </c>
      <c r="B738" s="14" t="s">
        <v>26</v>
      </c>
      <c r="C738" s="14">
        <v>7</v>
      </c>
      <c r="D738" s="16">
        <v>216.28</v>
      </c>
      <c r="E738" s="17">
        <f>C738*D738</f>
        <v>1513.96</v>
      </c>
      <c r="F738" s="18">
        <v>0.03</v>
      </c>
      <c r="G738" s="17">
        <f>E738*F738</f>
        <v>45.418799999999997</v>
      </c>
      <c r="H738" s="14">
        <v>2</v>
      </c>
      <c r="I738" s="15">
        <v>370</v>
      </c>
      <c r="J738" s="17">
        <f>E738+I738-G738</f>
        <v>1838.5412000000001</v>
      </c>
      <c r="K738" s="23" t="str">
        <f>A738&amp;"|"&amp;B738</f>
        <v>P0062|May</v>
      </c>
    </row>
    <row r="739" spans="1:11" ht="15" customHeight="1" x14ac:dyDescent="0.25">
      <c r="A739" s="14" t="s">
        <v>183</v>
      </c>
      <c r="B739" s="14" t="s">
        <v>28</v>
      </c>
      <c r="C739" s="14">
        <v>7</v>
      </c>
      <c r="D739" s="16">
        <v>226.29</v>
      </c>
      <c r="E739" s="17">
        <f>C739*D739</f>
        <v>1584.03</v>
      </c>
      <c r="F739" s="18">
        <v>0.03</v>
      </c>
      <c r="G739" s="17">
        <f>E739*F739</f>
        <v>47.520899999999997</v>
      </c>
      <c r="H739" s="14">
        <v>2</v>
      </c>
      <c r="I739" s="15">
        <v>370</v>
      </c>
      <c r="J739" s="17">
        <f>E739+I739-G739</f>
        <v>1906.5091</v>
      </c>
      <c r="K739" s="23" t="str">
        <f>A739&amp;"|"&amp;B739</f>
        <v>P0062|Jun</v>
      </c>
    </row>
    <row r="740" spans="1:11" ht="15" customHeight="1" x14ac:dyDescent="0.25">
      <c r="A740" s="14" t="s">
        <v>183</v>
      </c>
      <c r="B740" s="14" t="s">
        <v>29</v>
      </c>
      <c r="C740" s="14">
        <v>10</v>
      </c>
      <c r="D740" s="16">
        <v>248.23</v>
      </c>
      <c r="E740" s="17">
        <f>C740*D740</f>
        <v>2482.2999999999997</v>
      </c>
      <c r="F740" s="18">
        <v>0.03</v>
      </c>
      <c r="G740" s="17">
        <f>E740*F740</f>
        <v>74.468999999999994</v>
      </c>
      <c r="H740" s="14">
        <v>3</v>
      </c>
      <c r="I740" s="15">
        <v>555</v>
      </c>
      <c r="J740" s="17">
        <f>E740+I740-G740</f>
        <v>2962.8309999999997</v>
      </c>
      <c r="K740" s="23" t="str">
        <f>A740&amp;"|"&amp;B740</f>
        <v>P0062|Jul</v>
      </c>
    </row>
    <row r="741" spans="1:11" ht="15" customHeight="1" x14ac:dyDescent="0.25">
      <c r="A741" s="14" t="s">
        <v>183</v>
      </c>
      <c r="B741" s="14" t="s">
        <v>30</v>
      </c>
      <c r="C741" s="14">
        <v>10</v>
      </c>
      <c r="D741" s="16">
        <v>247.1</v>
      </c>
      <c r="E741" s="17">
        <f>C741*D741</f>
        <v>2471</v>
      </c>
      <c r="F741" s="18">
        <v>0.03</v>
      </c>
      <c r="G741" s="17">
        <f>E741*F741</f>
        <v>74.13</v>
      </c>
      <c r="H741" s="14">
        <v>3</v>
      </c>
      <c r="I741" s="15">
        <v>555</v>
      </c>
      <c r="J741" s="17">
        <f>E741+I741-G741</f>
        <v>2951.87</v>
      </c>
      <c r="K741" s="23" t="str">
        <f>A741&amp;"|"&amp;B741</f>
        <v>P0062|Aug</v>
      </c>
    </row>
    <row r="742" spans="1:11" ht="15" customHeight="1" x14ac:dyDescent="0.25">
      <c r="A742" s="14" t="s">
        <v>183</v>
      </c>
      <c r="B742" s="14" t="s">
        <v>31</v>
      </c>
      <c r="C742" s="14">
        <v>6</v>
      </c>
      <c r="D742" s="16">
        <v>222.86</v>
      </c>
      <c r="E742" s="17">
        <f>C742*D742</f>
        <v>1337.16</v>
      </c>
      <c r="F742" s="18">
        <v>0.03</v>
      </c>
      <c r="G742" s="17">
        <f>E742*F742</f>
        <v>40.114800000000002</v>
      </c>
      <c r="H742" s="14">
        <v>2</v>
      </c>
      <c r="I742" s="15">
        <v>370</v>
      </c>
      <c r="J742" s="17">
        <f>E742+I742-G742</f>
        <v>1667.0452</v>
      </c>
      <c r="K742" s="23" t="str">
        <f>A742&amp;"|"&amp;B742</f>
        <v>P0062|Sep</v>
      </c>
    </row>
    <row r="743" spans="1:11" ht="15" customHeight="1" x14ac:dyDescent="0.25">
      <c r="A743" s="14" t="s">
        <v>183</v>
      </c>
      <c r="B743" s="14" t="s">
        <v>32</v>
      </c>
      <c r="C743" s="14">
        <v>6</v>
      </c>
      <c r="D743" s="16">
        <v>235.18</v>
      </c>
      <c r="E743" s="17">
        <f>C743*D743</f>
        <v>1411.08</v>
      </c>
      <c r="F743" s="18">
        <v>0.03</v>
      </c>
      <c r="G743" s="17">
        <f>E743*F743</f>
        <v>42.332399999999993</v>
      </c>
      <c r="H743" s="14">
        <v>2</v>
      </c>
      <c r="I743" s="15">
        <v>370</v>
      </c>
      <c r="J743" s="17">
        <f>E743+I743-G743</f>
        <v>1738.7475999999999</v>
      </c>
      <c r="K743" s="23" t="str">
        <f>A743&amp;"|"&amp;B743</f>
        <v>P0062|Oct</v>
      </c>
    </row>
    <row r="744" spans="1:11" ht="15" customHeight="1" x14ac:dyDescent="0.25">
      <c r="A744" s="14" t="s">
        <v>183</v>
      </c>
      <c r="B744" s="14" t="s">
        <v>33</v>
      </c>
      <c r="C744" s="14">
        <v>7</v>
      </c>
      <c r="D744" s="16">
        <v>227.59</v>
      </c>
      <c r="E744" s="17">
        <f>C744*D744</f>
        <v>1593.13</v>
      </c>
      <c r="F744" s="18">
        <v>0.03</v>
      </c>
      <c r="G744" s="17">
        <f>E744*F744</f>
        <v>47.793900000000001</v>
      </c>
      <c r="H744" s="14">
        <v>2</v>
      </c>
      <c r="I744" s="15">
        <v>370</v>
      </c>
      <c r="J744" s="17">
        <f>E744+I744-G744</f>
        <v>1915.3361000000002</v>
      </c>
      <c r="K744" s="23" t="str">
        <f>A744&amp;"|"&amp;B744</f>
        <v>P0062|Nov</v>
      </c>
    </row>
    <row r="745" spans="1:11" ht="15" customHeight="1" x14ac:dyDescent="0.25">
      <c r="A745" s="14" t="s">
        <v>183</v>
      </c>
      <c r="B745" s="14" t="s">
        <v>34</v>
      </c>
      <c r="C745" s="14">
        <v>15</v>
      </c>
      <c r="D745" s="16">
        <v>386.15</v>
      </c>
      <c r="E745" s="17">
        <f>C745*D745</f>
        <v>5792.25</v>
      </c>
      <c r="F745" s="18">
        <v>0.03</v>
      </c>
      <c r="G745" s="17">
        <f>E745*F745</f>
        <v>173.76749999999998</v>
      </c>
      <c r="H745" s="14">
        <v>6</v>
      </c>
      <c r="I745" s="15">
        <v>1110</v>
      </c>
      <c r="J745" s="17">
        <f>E745+I745-G745</f>
        <v>6728.4825000000001</v>
      </c>
      <c r="K745" s="23" t="str">
        <f>A745&amp;"|"&amp;B745</f>
        <v>P0062|Dec</v>
      </c>
    </row>
    <row r="746" spans="1:11" ht="15" customHeight="1" x14ac:dyDescent="0.25">
      <c r="A746" s="14" t="s">
        <v>183</v>
      </c>
      <c r="B746" s="14" t="s">
        <v>35</v>
      </c>
      <c r="C746" s="14">
        <v>14</v>
      </c>
      <c r="D746" s="16">
        <v>368.22</v>
      </c>
      <c r="E746" s="17">
        <f>C746*D746</f>
        <v>5155.08</v>
      </c>
      <c r="F746" s="18">
        <v>0.03</v>
      </c>
      <c r="G746" s="17">
        <f>E746*F746</f>
        <v>154.6524</v>
      </c>
      <c r="H746" s="14">
        <v>6</v>
      </c>
      <c r="I746" s="15">
        <v>1110</v>
      </c>
      <c r="J746" s="17">
        <f>E746+I746-G746</f>
        <v>6110.4276</v>
      </c>
      <c r="K746" s="23" t="str">
        <f>A746&amp;"|"&amp;B746</f>
        <v>P0062|Jan</v>
      </c>
    </row>
    <row r="747" spans="1:11" ht="15" customHeight="1" x14ac:dyDescent="0.25">
      <c r="A747" s="14" t="s">
        <v>183</v>
      </c>
      <c r="B747" s="14" t="s">
        <v>36</v>
      </c>
      <c r="C747" s="14">
        <v>11</v>
      </c>
      <c r="D747" s="16">
        <v>327.07</v>
      </c>
      <c r="E747" s="17">
        <f>C747*D747</f>
        <v>3597.77</v>
      </c>
      <c r="F747" s="18">
        <v>0.03</v>
      </c>
      <c r="G747" s="17">
        <f>E747*F747</f>
        <v>107.9331</v>
      </c>
      <c r="H747" s="14">
        <v>4</v>
      </c>
      <c r="I747" s="15">
        <v>740</v>
      </c>
      <c r="J747" s="17">
        <f>E747+I747-G747</f>
        <v>4229.8369000000002</v>
      </c>
      <c r="K747" s="23" t="str">
        <f>A747&amp;"|"&amp;B747</f>
        <v>P0062|Feb</v>
      </c>
    </row>
    <row r="748" spans="1:11" ht="15" customHeight="1" x14ac:dyDescent="0.25">
      <c r="A748" s="14" t="s">
        <v>183</v>
      </c>
      <c r="B748" s="14" t="s">
        <v>37</v>
      </c>
      <c r="C748" s="14">
        <v>11</v>
      </c>
      <c r="D748" s="16">
        <v>282.89</v>
      </c>
      <c r="E748" s="17">
        <f>C748*D748</f>
        <v>3111.79</v>
      </c>
      <c r="F748" s="18">
        <v>0.03</v>
      </c>
      <c r="G748" s="17">
        <f>E748*F748</f>
        <v>93.353699999999989</v>
      </c>
      <c r="H748" s="14">
        <v>4</v>
      </c>
      <c r="I748" s="15">
        <v>740</v>
      </c>
      <c r="J748" s="17">
        <f>E748+I748-G748</f>
        <v>3758.4362999999998</v>
      </c>
      <c r="K748" s="23" t="str">
        <f>A748&amp;"|"&amp;B748</f>
        <v>P0062|Mar</v>
      </c>
    </row>
    <row r="749" spans="1:11" ht="15" customHeight="1" x14ac:dyDescent="0.25">
      <c r="A749" s="14" t="s">
        <v>185</v>
      </c>
      <c r="B749" s="14" t="s">
        <v>24</v>
      </c>
      <c r="C749" s="14">
        <v>5</v>
      </c>
      <c r="D749" s="16">
        <v>83.63</v>
      </c>
      <c r="E749" s="17">
        <f>C749*D749</f>
        <v>418.15</v>
      </c>
      <c r="F749" s="18">
        <v>0.03</v>
      </c>
      <c r="G749" s="17">
        <f>E749*F749</f>
        <v>12.544499999999999</v>
      </c>
      <c r="H749" s="14">
        <v>2</v>
      </c>
      <c r="I749" s="15">
        <v>190</v>
      </c>
      <c r="J749" s="17">
        <f>E749+I749-G749</f>
        <v>595.60550000000001</v>
      </c>
      <c r="K749" s="23" t="str">
        <f>A749&amp;"|"&amp;B749</f>
        <v>P0063|Apr</v>
      </c>
    </row>
    <row r="750" spans="1:11" ht="15" customHeight="1" x14ac:dyDescent="0.25">
      <c r="A750" s="14" t="s">
        <v>185</v>
      </c>
      <c r="B750" s="14" t="s">
        <v>26</v>
      </c>
      <c r="C750" s="14">
        <v>6</v>
      </c>
      <c r="D750" s="16">
        <v>85.61</v>
      </c>
      <c r="E750" s="17">
        <f>C750*D750</f>
        <v>513.66</v>
      </c>
      <c r="F750" s="18">
        <v>0.03</v>
      </c>
      <c r="G750" s="17">
        <f>E750*F750</f>
        <v>15.409799999999999</v>
      </c>
      <c r="H750" s="14">
        <v>2</v>
      </c>
      <c r="I750" s="15">
        <v>190</v>
      </c>
      <c r="J750" s="17">
        <f>E750+I750-G750</f>
        <v>688.25019999999995</v>
      </c>
      <c r="K750" s="23" t="str">
        <f>A750&amp;"|"&amp;B750</f>
        <v>P0063|May</v>
      </c>
    </row>
    <row r="751" spans="1:11" ht="15" customHeight="1" x14ac:dyDescent="0.25">
      <c r="A751" s="14" t="s">
        <v>185</v>
      </c>
      <c r="B751" s="14" t="s">
        <v>28</v>
      </c>
      <c r="C751" s="14">
        <v>7</v>
      </c>
      <c r="D751" s="16">
        <v>93.74</v>
      </c>
      <c r="E751" s="17">
        <f>C751*D751</f>
        <v>656.18</v>
      </c>
      <c r="F751" s="18">
        <v>0.03</v>
      </c>
      <c r="G751" s="17">
        <f>E751*F751</f>
        <v>19.685399999999998</v>
      </c>
      <c r="H751" s="14">
        <v>2</v>
      </c>
      <c r="I751" s="15">
        <v>190</v>
      </c>
      <c r="J751" s="17">
        <f>E751+I751-G751</f>
        <v>826.49459999999999</v>
      </c>
      <c r="K751" s="23" t="str">
        <f>A751&amp;"|"&amp;B751</f>
        <v>P0063|Jun</v>
      </c>
    </row>
    <row r="752" spans="1:11" ht="15" customHeight="1" x14ac:dyDescent="0.25">
      <c r="A752" s="14" t="s">
        <v>185</v>
      </c>
      <c r="B752" s="14" t="s">
        <v>29</v>
      </c>
      <c r="C752" s="14">
        <v>10</v>
      </c>
      <c r="D752" s="16">
        <v>96.25</v>
      </c>
      <c r="E752" s="17">
        <f>C752*D752</f>
        <v>962.5</v>
      </c>
      <c r="F752" s="18">
        <v>0.03</v>
      </c>
      <c r="G752" s="17">
        <f>E752*F752</f>
        <v>28.875</v>
      </c>
      <c r="H752" s="14">
        <v>3</v>
      </c>
      <c r="I752" s="15">
        <v>285</v>
      </c>
      <c r="J752" s="17">
        <f>E752+I752-G752</f>
        <v>1218.625</v>
      </c>
      <c r="K752" s="23" t="str">
        <f>A752&amp;"|"&amp;B752</f>
        <v>P0063|Jul</v>
      </c>
    </row>
    <row r="753" spans="1:11" ht="15" customHeight="1" x14ac:dyDescent="0.25">
      <c r="A753" s="14" t="s">
        <v>185</v>
      </c>
      <c r="B753" s="14" t="s">
        <v>30</v>
      </c>
      <c r="C753" s="14">
        <v>8</v>
      </c>
      <c r="D753" s="16">
        <v>103.5</v>
      </c>
      <c r="E753" s="17">
        <f>C753*D753</f>
        <v>828</v>
      </c>
      <c r="F753" s="18">
        <v>0.03</v>
      </c>
      <c r="G753" s="17">
        <f>E753*F753</f>
        <v>24.84</v>
      </c>
      <c r="H753" s="14">
        <v>2</v>
      </c>
      <c r="I753" s="15">
        <v>190</v>
      </c>
      <c r="J753" s="17">
        <f>E753+I753-G753</f>
        <v>993.16</v>
      </c>
      <c r="K753" s="23" t="str">
        <f>A753&amp;"|"&amp;B753</f>
        <v>P0063|Aug</v>
      </c>
    </row>
    <row r="754" spans="1:11" ht="15" customHeight="1" x14ac:dyDescent="0.25">
      <c r="A754" s="14" t="s">
        <v>185</v>
      </c>
      <c r="B754" s="14" t="s">
        <v>31</v>
      </c>
      <c r="C754" s="14">
        <v>6</v>
      </c>
      <c r="D754" s="16">
        <v>89.68</v>
      </c>
      <c r="E754" s="17">
        <f>C754*D754</f>
        <v>538.08000000000004</v>
      </c>
      <c r="F754" s="18">
        <v>0.03</v>
      </c>
      <c r="G754" s="17">
        <f>E754*F754</f>
        <v>16.142400000000002</v>
      </c>
      <c r="H754" s="14">
        <v>2</v>
      </c>
      <c r="I754" s="15">
        <v>190</v>
      </c>
      <c r="J754" s="17">
        <f>E754+I754-G754</f>
        <v>711.93760000000009</v>
      </c>
      <c r="K754" s="23" t="str">
        <f>A754&amp;"|"&amp;B754</f>
        <v>P0063|Sep</v>
      </c>
    </row>
    <row r="755" spans="1:11" ht="15" customHeight="1" x14ac:dyDescent="0.25">
      <c r="A755" s="14" t="s">
        <v>185</v>
      </c>
      <c r="B755" s="14" t="s">
        <v>32</v>
      </c>
      <c r="C755" s="14">
        <v>5</v>
      </c>
      <c r="D755" s="16">
        <v>87.59</v>
      </c>
      <c r="E755" s="17">
        <f>C755*D755</f>
        <v>437.95000000000005</v>
      </c>
      <c r="F755" s="18">
        <v>0.03</v>
      </c>
      <c r="G755" s="17">
        <f>E755*F755</f>
        <v>13.138500000000001</v>
      </c>
      <c r="H755" s="14">
        <v>2</v>
      </c>
      <c r="I755" s="15">
        <v>190</v>
      </c>
      <c r="J755" s="17">
        <f>E755+I755-G755</f>
        <v>614.81150000000002</v>
      </c>
      <c r="K755" s="23" t="str">
        <f>A755&amp;"|"&amp;B755</f>
        <v>P0063|Oct</v>
      </c>
    </row>
    <row r="756" spans="1:11" ht="15" customHeight="1" x14ac:dyDescent="0.25">
      <c r="A756" s="14" t="s">
        <v>185</v>
      </c>
      <c r="B756" s="14" t="s">
        <v>33</v>
      </c>
      <c r="C756" s="14">
        <v>6</v>
      </c>
      <c r="D756" s="16">
        <v>90.5</v>
      </c>
      <c r="E756" s="17">
        <f>C756*D756</f>
        <v>543</v>
      </c>
      <c r="F756" s="18">
        <v>0.03</v>
      </c>
      <c r="G756" s="17">
        <f>E756*F756</f>
        <v>16.29</v>
      </c>
      <c r="H756" s="14">
        <v>2</v>
      </c>
      <c r="I756" s="15">
        <v>190</v>
      </c>
      <c r="J756" s="17">
        <f>E756+I756-G756</f>
        <v>716.71</v>
      </c>
      <c r="K756" s="23" t="str">
        <f>A756&amp;"|"&amp;B756</f>
        <v>P0063|Nov</v>
      </c>
    </row>
    <row r="757" spans="1:11" ht="15" customHeight="1" x14ac:dyDescent="0.25">
      <c r="A757" s="14" t="s">
        <v>185</v>
      </c>
      <c r="B757" s="14" t="s">
        <v>34</v>
      </c>
      <c r="C757" s="14">
        <v>13</v>
      </c>
      <c r="D757" s="16">
        <v>165.83</v>
      </c>
      <c r="E757" s="17">
        <f>C757*D757</f>
        <v>2155.79</v>
      </c>
      <c r="F757" s="18">
        <v>0.03</v>
      </c>
      <c r="G757" s="17">
        <f>E757*F757</f>
        <v>64.673699999999997</v>
      </c>
      <c r="H757" s="14">
        <v>5</v>
      </c>
      <c r="I757" s="15">
        <v>475</v>
      </c>
      <c r="J757" s="17">
        <f>E757+I757-G757</f>
        <v>2566.1163000000001</v>
      </c>
      <c r="K757" s="23" t="str">
        <f>A757&amp;"|"&amp;B757</f>
        <v>P0063|Dec</v>
      </c>
    </row>
    <row r="758" spans="1:11" ht="15" customHeight="1" x14ac:dyDescent="0.25">
      <c r="A758" s="14" t="s">
        <v>185</v>
      </c>
      <c r="B758" s="14" t="s">
        <v>35</v>
      </c>
      <c r="C758" s="14">
        <v>13</v>
      </c>
      <c r="D758" s="16">
        <v>150.31</v>
      </c>
      <c r="E758" s="17">
        <f>C758*D758</f>
        <v>1954.03</v>
      </c>
      <c r="F758" s="18">
        <v>0.03</v>
      </c>
      <c r="G758" s="17">
        <f>E758*F758</f>
        <v>58.620899999999999</v>
      </c>
      <c r="H758" s="14">
        <v>5</v>
      </c>
      <c r="I758" s="15">
        <v>475</v>
      </c>
      <c r="J758" s="17">
        <f>E758+I758-G758</f>
        <v>2370.4090999999999</v>
      </c>
      <c r="K758" s="23" t="str">
        <f>A758&amp;"|"&amp;B758</f>
        <v>P0063|Jan</v>
      </c>
    </row>
    <row r="759" spans="1:11" ht="15" customHeight="1" x14ac:dyDescent="0.25">
      <c r="A759" s="14" t="s">
        <v>185</v>
      </c>
      <c r="B759" s="14" t="s">
        <v>36</v>
      </c>
      <c r="C759" s="14">
        <v>11</v>
      </c>
      <c r="D759" s="16">
        <v>136.78</v>
      </c>
      <c r="E759" s="17">
        <f>C759*D759</f>
        <v>1504.58</v>
      </c>
      <c r="F759" s="18">
        <v>0.03</v>
      </c>
      <c r="G759" s="17">
        <f>E759*F759</f>
        <v>45.1374</v>
      </c>
      <c r="H759" s="14">
        <v>4</v>
      </c>
      <c r="I759" s="15">
        <v>380</v>
      </c>
      <c r="J759" s="17">
        <f>E759+I759-G759</f>
        <v>1839.4425999999999</v>
      </c>
      <c r="K759" s="23" t="str">
        <f>A759&amp;"|"&amp;B759</f>
        <v>P0063|Feb</v>
      </c>
    </row>
    <row r="760" spans="1:11" ht="15" customHeight="1" x14ac:dyDescent="0.25">
      <c r="A760" s="14" t="s">
        <v>185</v>
      </c>
      <c r="B760" s="14" t="s">
        <v>37</v>
      </c>
      <c r="C760" s="14">
        <v>10</v>
      </c>
      <c r="D760" s="16">
        <v>110.35</v>
      </c>
      <c r="E760" s="17">
        <f>C760*D760</f>
        <v>1103.5</v>
      </c>
      <c r="F760" s="18">
        <v>0.03</v>
      </c>
      <c r="G760" s="17">
        <f>E760*F760</f>
        <v>33.104999999999997</v>
      </c>
      <c r="H760" s="14">
        <v>4</v>
      </c>
      <c r="I760" s="15">
        <v>380</v>
      </c>
      <c r="J760" s="17">
        <f>E760+I760-G760</f>
        <v>1450.395</v>
      </c>
      <c r="K760" s="23" t="str">
        <f>A760&amp;"|"&amp;B760</f>
        <v>P0063|Mar</v>
      </c>
    </row>
    <row r="761" spans="1:11" ht="15" customHeight="1" x14ac:dyDescent="0.25">
      <c r="A761" s="14" t="s">
        <v>187</v>
      </c>
      <c r="B761" s="14" t="s">
        <v>24</v>
      </c>
      <c r="C761" s="14">
        <v>5</v>
      </c>
      <c r="D761" s="16">
        <v>101.34</v>
      </c>
      <c r="E761" s="17">
        <f>C761*D761</f>
        <v>506.70000000000005</v>
      </c>
      <c r="F761" s="18">
        <v>0.03</v>
      </c>
      <c r="G761" s="17">
        <f>E761*F761</f>
        <v>15.201000000000001</v>
      </c>
      <c r="H761" s="14">
        <v>2</v>
      </c>
      <c r="I761" s="15">
        <v>240</v>
      </c>
      <c r="J761" s="17">
        <f>E761+I761-G761</f>
        <v>731.49900000000002</v>
      </c>
      <c r="K761" s="23" t="str">
        <f>A761&amp;"|"&amp;B761</f>
        <v>P0064|Apr</v>
      </c>
    </row>
    <row r="762" spans="1:11" ht="15" customHeight="1" x14ac:dyDescent="0.25">
      <c r="A762" s="14" t="s">
        <v>187</v>
      </c>
      <c r="B762" s="14" t="s">
        <v>26</v>
      </c>
      <c r="C762" s="14">
        <v>5</v>
      </c>
      <c r="D762" s="16">
        <v>99.29</v>
      </c>
      <c r="E762" s="17">
        <f>C762*D762</f>
        <v>496.45000000000005</v>
      </c>
      <c r="F762" s="18">
        <v>0.03</v>
      </c>
      <c r="G762" s="17">
        <f>E762*F762</f>
        <v>14.893500000000001</v>
      </c>
      <c r="H762" s="14">
        <v>2</v>
      </c>
      <c r="I762" s="15">
        <v>240</v>
      </c>
      <c r="J762" s="17">
        <f>E762+I762-G762</f>
        <v>721.55650000000003</v>
      </c>
      <c r="K762" s="23" t="str">
        <f>A762&amp;"|"&amp;B762</f>
        <v>P0064|May</v>
      </c>
    </row>
    <row r="763" spans="1:11" ht="15" customHeight="1" x14ac:dyDescent="0.25">
      <c r="A763" s="14" t="s">
        <v>187</v>
      </c>
      <c r="B763" s="14" t="s">
        <v>28</v>
      </c>
      <c r="C763" s="14">
        <v>7</v>
      </c>
      <c r="D763" s="16">
        <v>99.95</v>
      </c>
      <c r="E763" s="17">
        <f>C763*D763</f>
        <v>699.65</v>
      </c>
      <c r="F763" s="18">
        <v>0.03</v>
      </c>
      <c r="G763" s="17">
        <f>E763*F763</f>
        <v>20.9895</v>
      </c>
      <c r="H763" s="14">
        <v>2</v>
      </c>
      <c r="I763" s="15">
        <v>240</v>
      </c>
      <c r="J763" s="17">
        <f>E763+I763-G763</f>
        <v>918.66049999999996</v>
      </c>
      <c r="K763" s="23" t="str">
        <f>A763&amp;"|"&amp;B763</f>
        <v>P0064|Jun</v>
      </c>
    </row>
    <row r="764" spans="1:11" ht="15" customHeight="1" x14ac:dyDescent="0.25">
      <c r="A764" s="14" t="s">
        <v>187</v>
      </c>
      <c r="B764" s="14" t="s">
        <v>29</v>
      </c>
      <c r="C764" s="14">
        <v>10</v>
      </c>
      <c r="D764" s="16">
        <v>127.49</v>
      </c>
      <c r="E764" s="17">
        <f>C764*D764</f>
        <v>1274.8999999999999</v>
      </c>
      <c r="F764" s="18">
        <v>0.03</v>
      </c>
      <c r="G764" s="17">
        <f>E764*F764</f>
        <v>38.246999999999993</v>
      </c>
      <c r="H764" s="14">
        <v>3</v>
      </c>
      <c r="I764" s="15">
        <v>360</v>
      </c>
      <c r="J764" s="17">
        <f>E764+I764-G764</f>
        <v>1596.6529999999998</v>
      </c>
      <c r="K764" s="23" t="str">
        <f>A764&amp;"|"&amp;B764</f>
        <v>P0064|Jul</v>
      </c>
    </row>
    <row r="765" spans="1:11" ht="15" customHeight="1" x14ac:dyDescent="0.25">
      <c r="A765" s="14" t="s">
        <v>187</v>
      </c>
      <c r="B765" s="14" t="s">
        <v>30</v>
      </c>
      <c r="C765" s="14">
        <v>9</v>
      </c>
      <c r="D765" s="16">
        <v>123.56</v>
      </c>
      <c r="E765" s="17">
        <f>C765*D765</f>
        <v>1112.04</v>
      </c>
      <c r="F765" s="18">
        <v>0.03</v>
      </c>
      <c r="G765" s="17">
        <f>E765*F765</f>
        <v>33.361199999999997</v>
      </c>
      <c r="H765" s="14">
        <v>2</v>
      </c>
      <c r="I765" s="15">
        <v>240</v>
      </c>
      <c r="J765" s="17">
        <f>E765+I765-G765</f>
        <v>1318.6787999999999</v>
      </c>
      <c r="K765" s="23" t="str">
        <f>A765&amp;"|"&amp;B765</f>
        <v>P0064|Aug</v>
      </c>
    </row>
    <row r="766" spans="1:11" ht="15" customHeight="1" x14ac:dyDescent="0.25">
      <c r="A766" s="14" t="s">
        <v>187</v>
      </c>
      <c r="B766" s="14" t="s">
        <v>31</v>
      </c>
      <c r="C766" s="14">
        <v>6</v>
      </c>
      <c r="D766" s="16">
        <v>111.75</v>
      </c>
      <c r="E766" s="17">
        <f>C766*D766</f>
        <v>670.5</v>
      </c>
      <c r="F766" s="18">
        <v>0.03</v>
      </c>
      <c r="G766" s="17">
        <f>E766*F766</f>
        <v>20.114999999999998</v>
      </c>
      <c r="H766" s="14">
        <v>2</v>
      </c>
      <c r="I766" s="15">
        <v>240</v>
      </c>
      <c r="J766" s="17">
        <f>E766+I766-G766</f>
        <v>890.38499999999999</v>
      </c>
      <c r="K766" s="23" t="str">
        <f>A766&amp;"|"&amp;B766</f>
        <v>P0064|Sep</v>
      </c>
    </row>
    <row r="767" spans="1:11" ht="15" customHeight="1" x14ac:dyDescent="0.25">
      <c r="A767" s="14" t="s">
        <v>187</v>
      </c>
      <c r="B767" s="14" t="s">
        <v>32</v>
      </c>
      <c r="C767" s="14">
        <v>6</v>
      </c>
      <c r="D767" s="16">
        <v>104.26</v>
      </c>
      <c r="E767" s="17">
        <f>C767*D767</f>
        <v>625.56000000000006</v>
      </c>
      <c r="F767" s="18">
        <v>0.03</v>
      </c>
      <c r="G767" s="17">
        <f>E767*F767</f>
        <v>18.7668</v>
      </c>
      <c r="H767" s="14">
        <v>2</v>
      </c>
      <c r="I767" s="15">
        <v>240</v>
      </c>
      <c r="J767" s="17">
        <f>E767+I767-G767</f>
        <v>846.79320000000007</v>
      </c>
      <c r="K767" s="23" t="str">
        <f>A767&amp;"|"&amp;B767</f>
        <v>P0064|Oct</v>
      </c>
    </row>
    <row r="768" spans="1:11" ht="15" customHeight="1" x14ac:dyDescent="0.25">
      <c r="A768" s="14" t="s">
        <v>187</v>
      </c>
      <c r="B768" s="14" t="s">
        <v>33</v>
      </c>
      <c r="C768" s="14">
        <v>5</v>
      </c>
      <c r="D768" s="16">
        <v>115.08</v>
      </c>
      <c r="E768" s="17">
        <f>C768*D768</f>
        <v>575.4</v>
      </c>
      <c r="F768" s="18">
        <v>0.03</v>
      </c>
      <c r="G768" s="17">
        <f>E768*F768</f>
        <v>17.262</v>
      </c>
      <c r="H768" s="14">
        <v>2</v>
      </c>
      <c r="I768" s="15">
        <v>240</v>
      </c>
      <c r="J768" s="17">
        <f>E768+I768-G768</f>
        <v>798.13799999999992</v>
      </c>
      <c r="K768" s="23" t="str">
        <f>A768&amp;"|"&amp;B768</f>
        <v>P0064|Nov</v>
      </c>
    </row>
    <row r="769" spans="1:11" ht="15" customHeight="1" x14ac:dyDescent="0.25">
      <c r="A769" s="14" t="s">
        <v>187</v>
      </c>
      <c r="B769" s="14" t="s">
        <v>34</v>
      </c>
      <c r="C769" s="14">
        <v>12</v>
      </c>
      <c r="D769" s="16">
        <v>191.55</v>
      </c>
      <c r="E769" s="17">
        <f>C769*D769</f>
        <v>2298.6000000000004</v>
      </c>
      <c r="F769" s="18">
        <v>0.03</v>
      </c>
      <c r="G769" s="17">
        <f>E769*F769</f>
        <v>68.958000000000013</v>
      </c>
      <c r="H769" s="14">
        <v>5</v>
      </c>
      <c r="I769" s="15">
        <v>600</v>
      </c>
      <c r="J769" s="17">
        <f>E769+I769-G769</f>
        <v>2829.6420000000003</v>
      </c>
      <c r="K769" s="23" t="str">
        <f>A769&amp;"|"&amp;B769</f>
        <v>P0064|Dec</v>
      </c>
    </row>
    <row r="770" spans="1:11" ht="15" customHeight="1" x14ac:dyDescent="0.25">
      <c r="A770" s="14" t="s">
        <v>187</v>
      </c>
      <c r="B770" s="14" t="s">
        <v>35</v>
      </c>
      <c r="C770" s="14">
        <v>12</v>
      </c>
      <c r="D770" s="16">
        <v>187.51</v>
      </c>
      <c r="E770" s="17">
        <f>C770*D770</f>
        <v>2250.12</v>
      </c>
      <c r="F770" s="18">
        <v>0.03</v>
      </c>
      <c r="G770" s="17">
        <f>E770*F770</f>
        <v>67.503599999999992</v>
      </c>
      <c r="H770" s="14">
        <v>5</v>
      </c>
      <c r="I770" s="15">
        <v>600</v>
      </c>
      <c r="J770" s="17">
        <f>E770+I770-G770</f>
        <v>2782.6163999999999</v>
      </c>
      <c r="K770" s="23" t="str">
        <f>A770&amp;"|"&amp;B770</f>
        <v>P0064|Jan</v>
      </c>
    </row>
    <row r="771" spans="1:11" ht="15" customHeight="1" x14ac:dyDescent="0.25">
      <c r="A771" s="14" t="s">
        <v>187</v>
      </c>
      <c r="B771" s="14" t="s">
        <v>36</v>
      </c>
      <c r="C771" s="14">
        <v>10</v>
      </c>
      <c r="D771" s="16">
        <v>174.96</v>
      </c>
      <c r="E771" s="17">
        <f>C771*D771</f>
        <v>1749.6000000000001</v>
      </c>
      <c r="F771" s="18">
        <v>0.03</v>
      </c>
      <c r="G771" s="17">
        <f>E771*F771</f>
        <v>52.488</v>
      </c>
      <c r="H771" s="14">
        <v>4</v>
      </c>
      <c r="I771" s="15">
        <v>480</v>
      </c>
      <c r="J771" s="17">
        <f>E771+I771-G771</f>
        <v>2177.1120000000005</v>
      </c>
      <c r="K771" s="23" t="str">
        <f>A771&amp;"|"&amp;B771</f>
        <v>P0064|Feb</v>
      </c>
    </row>
    <row r="772" spans="1:11" ht="15" customHeight="1" x14ac:dyDescent="0.25">
      <c r="A772" s="14" t="s">
        <v>187</v>
      </c>
      <c r="B772" s="14" t="s">
        <v>37</v>
      </c>
      <c r="C772" s="14">
        <v>9</v>
      </c>
      <c r="D772" s="16">
        <v>153.38999999999999</v>
      </c>
      <c r="E772" s="17">
        <f>C772*D772</f>
        <v>1380.5099999999998</v>
      </c>
      <c r="F772" s="18">
        <v>0.03</v>
      </c>
      <c r="G772" s="17">
        <f>E772*F772</f>
        <v>41.415299999999995</v>
      </c>
      <c r="H772" s="14">
        <v>3</v>
      </c>
      <c r="I772" s="15">
        <v>360</v>
      </c>
      <c r="J772" s="17">
        <f>E772+I772-G772</f>
        <v>1699.0946999999999</v>
      </c>
      <c r="K772" s="23" t="str">
        <f>A772&amp;"|"&amp;B772</f>
        <v>P0064|Mar</v>
      </c>
    </row>
    <row r="773" spans="1:11" ht="15" customHeight="1" x14ac:dyDescent="0.25">
      <c r="A773" s="14" t="s">
        <v>189</v>
      </c>
      <c r="B773" s="14" t="s">
        <v>24</v>
      </c>
      <c r="C773" s="14">
        <v>5</v>
      </c>
      <c r="D773" s="16">
        <v>148.06</v>
      </c>
      <c r="E773" s="17">
        <f>C773*D773</f>
        <v>740.3</v>
      </c>
      <c r="F773" s="18">
        <v>0.03</v>
      </c>
      <c r="G773" s="17">
        <f>E773*F773</f>
        <v>22.208999999999996</v>
      </c>
      <c r="H773" s="14">
        <v>2</v>
      </c>
      <c r="I773" s="15">
        <v>300</v>
      </c>
      <c r="J773" s="17">
        <f>E773+I773-G773</f>
        <v>1018.091</v>
      </c>
      <c r="K773" s="23" t="str">
        <f>A773&amp;"|"&amp;B773</f>
        <v>P0065|Apr</v>
      </c>
    </row>
    <row r="774" spans="1:11" ht="15" customHeight="1" x14ac:dyDescent="0.25">
      <c r="A774" s="14" t="s">
        <v>189</v>
      </c>
      <c r="B774" s="14" t="s">
        <v>26</v>
      </c>
      <c r="C774" s="14">
        <v>7</v>
      </c>
      <c r="D774" s="16">
        <v>163.74</v>
      </c>
      <c r="E774" s="17">
        <f>C774*D774</f>
        <v>1146.18</v>
      </c>
      <c r="F774" s="18">
        <v>0.03</v>
      </c>
      <c r="G774" s="17">
        <f>E774*F774</f>
        <v>34.385400000000004</v>
      </c>
      <c r="H774" s="14">
        <v>2</v>
      </c>
      <c r="I774" s="15">
        <v>300</v>
      </c>
      <c r="J774" s="17">
        <f>E774+I774-G774</f>
        <v>1411.7946000000002</v>
      </c>
      <c r="K774" s="23" t="str">
        <f>A774&amp;"|"&amp;B774</f>
        <v>P0065|May</v>
      </c>
    </row>
    <row r="775" spans="1:11" ht="15" customHeight="1" x14ac:dyDescent="0.25">
      <c r="A775" s="14" t="s">
        <v>189</v>
      </c>
      <c r="B775" s="14" t="s">
        <v>28</v>
      </c>
      <c r="C775" s="14">
        <v>7</v>
      </c>
      <c r="D775" s="16">
        <v>171.96</v>
      </c>
      <c r="E775" s="17">
        <f>C775*D775</f>
        <v>1203.72</v>
      </c>
      <c r="F775" s="18">
        <v>0.03</v>
      </c>
      <c r="G775" s="17">
        <f>E775*F775</f>
        <v>36.111600000000003</v>
      </c>
      <c r="H775" s="14">
        <v>2</v>
      </c>
      <c r="I775" s="15">
        <v>300</v>
      </c>
      <c r="J775" s="17">
        <f>E775+I775-G775</f>
        <v>1467.6084000000001</v>
      </c>
      <c r="K775" s="23" t="str">
        <f>A775&amp;"|"&amp;B775</f>
        <v>P0065|Jun</v>
      </c>
    </row>
    <row r="776" spans="1:11" ht="15" customHeight="1" x14ac:dyDescent="0.25">
      <c r="A776" s="14" t="s">
        <v>189</v>
      </c>
      <c r="B776" s="14" t="s">
        <v>29</v>
      </c>
      <c r="C776" s="14">
        <v>10</v>
      </c>
      <c r="D776" s="16">
        <v>204.3</v>
      </c>
      <c r="E776" s="17">
        <f>C776*D776</f>
        <v>2043</v>
      </c>
      <c r="F776" s="18">
        <v>0.03</v>
      </c>
      <c r="G776" s="17">
        <f>E776*F776</f>
        <v>61.29</v>
      </c>
      <c r="H776" s="14">
        <v>3</v>
      </c>
      <c r="I776" s="15">
        <v>450</v>
      </c>
      <c r="J776" s="17">
        <f>E776+I776-G776</f>
        <v>2431.71</v>
      </c>
      <c r="K776" s="23" t="str">
        <f>A776&amp;"|"&amp;B776</f>
        <v>P0065|Jul</v>
      </c>
    </row>
    <row r="777" spans="1:11" ht="15" customHeight="1" x14ac:dyDescent="0.25">
      <c r="A777" s="14" t="s">
        <v>189</v>
      </c>
      <c r="B777" s="14" t="s">
        <v>30</v>
      </c>
      <c r="C777" s="14">
        <v>9</v>
      </c>
      <c r="D777" s="16">
        <v>192.24</v>
      </c>
      <c r="E777" s="17">
        <f>C777*D777</f>
        <v>1730.16</v>
      </c>
      <c r="F777" s="18">
        <v>0.03</v>
      </c>
      <c r="G777" s="17">
        <f>E777*F777</f>
        <v>51.904800000000002</v>
      </c>
      <c r="H777" s="14">
        <v>2</v>
      </c>
      <c r="I777" s="15">
        <v>300</v>
      </c>
      <c r="J777" s="17">
        <f>E777+I777-G777</f>
        <v>1978.2552000000001</v>
      </c>
      <c r="K777" s="23" t="str">
        <f>A777&amp;"|"&amp;B777</f>
        <v>P0065|Aug</v>
      </c>
    </row>
    <row r="778" spans="1:11" ht="15" customHeight="1" x14ac:dyDescent="0.25">
      <c r="A778" s="14" t="s">
        <v>189</v>
      </c>
      <c r="B778" s="14" t="s">
        <v>31</v>
      </c>
      <c r="C778" s="14">
        <v>6</v>
      </c>
      <c r="D778" s="16">
        <v>170.69</v>
      </c>
      <c r="E778" s="17">
        <f>C778*D778</f>
        <v>1024.1399999999999</v>
      </c>
      <c r="F778" s="18">
        <v>0.03</v>
      </c>
      <c r="G778" s="17">
        <f>E778*F778</f>
        <v>30.724199999999996</v>
      </c>
      <c r="H778" s="14">
        <v>2</v>
      </c>
      <c r="I778" s="15">
        <v>300</v>
      </c>
      <c r="J778" s="17">
        <f>E778+I778-G778</f>
        <v>1293.4157999999998</v>
      </c>
      <c r="K778" s="23" t="str">
        <f>A778&amp;"|"&amp;B778</f>
        <v>P0065|Sep</v>
      </c>
    </row>
    <row r="779" spans="1:11" ht="15" customHeight="1" x14ac:dyDescent="0.25">
      <c r="A779" s="14" t="s">
        <v>189</v>
      </c>
      <c r="B779" s="14" t="s">
        <v>32</v>
      </c>
      <c r="C779" s="14">
        <v>6</v>
      </c>
      <c r="D779" s="16">
        <v>162.24</v>
      </c>
      <c r="E779" s="17">
        <f>C779*D779</f>
        <v>973.44</v>
      </c>
      <c r="F779" s="18">
        <v>0.03</v>
      </c>
      <c r="G779" s="17">
        <f>E779*F779</f>
        <v>29.203199999999999</v>
      </c>
      <c r="H779" s="14">
        <v>2</v>
      </c>
      <c r="I779" s="15">
        <v>300</v>
      </c>
      <c r="J779" s="17">
        <f>E779+I779-G779</f>
        <v>1244.2368000000001</v>
      </c>
      <c r="K779" s="23" t="str">
        <f>A779&amp;"|"&amp;B779</f>
        <v>P0065|Oct</v>
      </c>
    </row>
    <row r="780" spans="1:11" ht="15" customHeight="1" x14ac:dyDescent="0.25">
      <c r="A780" s="14" t="s">
        <v>189</v>
      </c>
      <c r="B780" s="14" t="s">
        <v>33</v>
      </c>
      <c r="C780" s="14">
        <v>6</v>
      </c>
      <c r="D780" s="16">
        <v>166.58</v>
      </c>
      <c r="E780" s="17">
        <f>C780*D780</f>
        <v>999.48</v>
      </c>
      <c r="F780" s="18">
        <v>0.03</v>
      </c>
      <c r="G780" s="17">
        <f>E780*F780</f>
        <v>29.984400000000001</v>
      </c>
      <c r="H780" s="14">
        <v>2</v>
      </c>
      <c r="I780" s="15">
        <v>300</v>
      </c>
      <c r="J780" s="17">
        <f>E780+I780-G780</f>
        <v>1269.4956</v>
      </c>
      <c r="K780" s="23" t="str">
        <f>A780&amp;"|"&amp;B780</f>
        <v>P0065|Nov</v>
      </c>
    </row>
    <row r="781" spans="1:11" ht="15" customHeight="1" x14ac:dyDescent="0.25">
      <c r="A781" s="14" t="s">
        <v>189</v>
      </c>
      <c r="B781" s="14" t="s">
        <v>34</v>
      </c>
      <c r="C781" s="14">
        <v>14</v>
      </c>
      <c r="D781" s="16">
        <v>327.73</v>
      </c>
      <c r="E781" s="17">
        <f>C781*D781</f>
        <v>4588.22</v>
      </c>
      <c r="F781" s="18">
        <v>0.03</v>
      </c>
      <c r="G781" s="17">
        <f>E781*F781</f>
        <v>137.64660000000001</v>
      </c>
      <c r="H781" s="14">
        <v>6</v>
      </c>
      <c r="I781" s="15">
        <v>900</v>
      </c>
      <c r="J781" s="17">
        <f>E781+I781-G781</f>
        <v>5350.5734000000002</v>
      </c>
      <c r="K781" s="23" t="str">
        <f>A781&amp;"|"&amp;B781</f>
        <v>P0065|Dec</v>
      </c>
    </row>
    <row r="782" spans="1:11" ht="15" customHeight="1" x14ac:dyDescent="0.25">
      <c r="A782" s="14" t="s">
        <v>189</v>
      </c>
      <c r="B782" s="14" t="s">
        <v>35</v>
      </c>
      <c r="C782" s="14">
        <v>13</v>
      </c>
      <c r="D782" s="16">
        <v>296.45999999999998</v>
      </c>
      <c r="E782" s="17">
        <f>C782*D782</f>
        <v>3853.9799999999996</v>
      </c>
      <c r="F782" s="18">
        <v>0.03</v>
      </c>
      <c r="G782" s="17">
        <f>E782*F782</f>
        <v>115.61939999999998</v>
      </c>
      <c r="H782" s="14">
        <v>5</v>
      </c>
      <c r="I782" s="15">
        <v>750</v>
      </c>
      <c r="J782" s="17">
        <f>E782+I782-G782</f>
        <v>4488.3606</v>
      </c>
      <c r="K782" s="23" t="str">
        <f>A782&amp;"|"&amp;B782</f>
        <v>P0065|Jan</v>
      </c>
    </row>
    <row r="783" spans="1:11" ht="15" customHeight="1" x14ac:dyDescent="0.25">
      <c r="A783" s="14" t="s">
        <v>189</v>
      </c>
      <c r="B783" s="14" t="s">
        <v>36</v>
      </c>
      <c r="C783" s="14">
        <v>11</v>
      </c>
      <c r="D783" s="16">
        <v>235.4</v>
      </c>
      <c r="E783" s="17">
        <f>C783*D783</f>
        <v>2589.4</v>
      </c>
      <c r="F783" s="18">
        <v>0.03</v>
      </c>
      <c r="G783" s="17">
        <f>E783*F783</f>
        <v>77.682000000000002</v>
      </c>
      <c r="H783" s="14">
        <v>4</v>
      </c>
      <c r="I783" s="15">
        <v>600</v>
      </c>
      <c r="J783" s="17">
        <f>E783+I783-G783</f>
        <v>3111.7180000000003</v>
      </c>
      <c r="K783" s="23" t="str">
        <f>A783&amp;"|"&amp;B783</f>
        <v>P0065|Feb</v>
      </c>
    </row>
    <row r="784" spans="1:11" ht="15" customHeight="1" x14ac:dyDescent="0.25">
      <c r="A784" s="14" t="s">
        <v>189</v>
      </c>
      <c r="B784" s="14" t="s">
        <v>37</v>
      </c>
      <c r="C784" s="14">
        <v>11</v>
      </c>
      <c r="D784" s="16">
        <v>243.17</v>
      </c>
      <c r="E784" s="17">
        <f>C784*D784</f>
        <v>2674.87</v>
      </c>
      <c r="F784" s="18">
        <v>0.03</v>
      </c>
      <c r="G784" s="17">
        <f>E784*F784</f>
        <v>80.246099999999998</v>
      </c>
      <c r="H784" s="14">
        <v>4</v>
      </c>
      <c r="I784" s="15">
        <v>600</v>
      </c>
      <c r="J784" s="17">
        <f>E784+I784-G784</f>
        <v>3194.6239</v>
      </c>
      <c r="K784" s="23" t="str">
        <f>A784&amp;"|"&amp;B784</f>
        <v>P0065|Mar</v>
      </c>
    </row>
    <row r="785" spans="1:11" ht="15" customHeight="1" x14ac:dyDescent="0.25">
      <c r="A785" s="14" t="s">
        <v>191</v>
      </c>
      <c r="B785" s="14" t="s">
        <v>24</v>
      </c>
      <c r="C785" s="14">
        <v>7</v>
      </c>
      <c r="D785" s="16">
        <v>128.13</v>
      </c>
      <c r="E785" s="17">
        <f>C785*D785</f>
        <v>896.91</v>
      </c>
      <c r="F785" s="18">
        <v>0.03</v>
      </c>
      <c r="G785" s="17">
        <f>E785*F785</f>
        <v>26.907299999999999</v>
      </c>
      <c r="H785" s="14">
        <v>2</v>
      </c>
      <c r="I785" s="15">
        <v>240</v>
      </c>
      <c r="J785" s="17">
        <f>E785+I785-G785</f>
        <v>1110.0026999999998</v>
      </c>
      <c r="K785" s="23" t="str">
        <f>A785&amp;"|"&amp;B785</f>
        <v>P0066|Apr</v>
      </c>
    </row>
    <row r="786" spans="1:11" ht="15" customHeight="1" x14ac:dyDescent="0.25">
      <c r="A786" s="14" t="s">
        <v>191</v>
      </c>
      <c r="B786" s="14" t="s">
        <v>26</v>
      </c>
      <c r="C786" s="14">
        <v>8</v>
      </c>
      <c r="D786" s="16">
        <v>121.67</v>
      </c>
      <c r="E786" s="17">
        <f>C786*D786</f>
        <v>973.36</v>
      </c>
      <c r="F786" s="18">
        <v>0.03</v>
      </c>
      <c r="G786" s="17">
        <f>E786*F786</f>
        <v>29.200800000000001</v>
      </c>
      <c r="H786" s="14">
        <v>2</v>
      </c>
      <c r="I786" s="15">
        <v>240</v>
      </c>
      <c r="J786" s="17">
        <f>E786+I786-G786</f>
        <v>1184.1592000000001</v>
      </c>
      <c r="K786" s="23" t="str">
        <f>A786&amp;"|"&amp;B786</f>
        <v>P0066|May</v>
      </c>
    </row>
    <row r="787" spans="1:11" ht="15" customHeight="1" x14ac:dyDescent="0.25">
      <c r="A787" s="14" t="s">
        <v>191</v>
      </c>
      <c r="B787" s="14" t="s">
        <v>28</v>
      </c>
      <c r="C787" s="14">
        <v>9</v>
      </c>
      <c r="D787" s="16">
        <v>143.04</v>
      </c>
      <c r="E787" s="17">
        <f>C787*D787</f>
        <v>1287.3599999999999</v>
      </c>
      <c r="F787" s="18">
        <v>0.03</v>
      </c>
      <c r="G787" s="17">
        <f>E787*F787</f>
        <v>38.620799999999996</v>
      </c>
      <c r="H787" s="14">
        <v>2</v>
      </c>
      <c r="I787" s="15">
        <v>240</v>
      </c>
      <c r="J787" s="17">
        <f>E787+I787-G787</f>
        <v>1488.7392</v>
      </c>
      <c r="K787" s="23" t="str">
        <f>A787&amp;"|"&amp;B787</f>
        <v>P0066|Jun</v>
      </c>
    </row>
    <row r="788" spans="1:11" ht="15" customHeight="1" x14ac:dyDescent="0.25">
      <c r="A788" s="14" t="s">
        <v>191</v>
      </c>
      <c r="B788" s="14" t="s">
        <v>29</v>
      </c>
      <c r="C788" s="14">
        <v>12</v>
      </c>
      <c r="D788" s="16">
        <v>150.06</v>
      </c>
      <c r="E788" s="17">
        <f>C788*D788</f>
        <v>1800.72</v>
      </c>
      <c r="F788" s="18">
        <v>0.03</v>
      </c>
      <c r="G788" s="17">
        <f>E788*F788</f>
        <v>54.021599999999999</v>
      </c>
      <c r="H788" s="14">
        <v>3</v>
      </c>
      <c r="I788" s="15">
        <v>360</v>
      </c>
      <c r="J788" s="17">
        <f>E788+I788-G788</f>
        <v>2106.6984000000002</v>
      </c>
      <c r="K788" s="23" t="str">
        <f>A788&amp;"|"&amp;B788</f>
        <v>P0066|Jul</v>
      </c>
    </row>
    <row r="789" spans="1:11" ht="15" customHeight="1" x14ac:dyDescent="0.25">
      <c r="A789" s="14" t="s">
        <v>191</v>
      </c>
      <c r="B789" s="14" t="s">
        <v>30</v>
      </c>
      <c r="C789" s="14">
        <v>12</v>
      </c>
      <c r="D789" s="16">
        <v>157.29</v>
      </c>
      <c r="E789" s="17">
        <f>C789*D789</f>
        <v>1887.48</v>
      </c>
      <c r="F789" s="18">
        <v>0.03</v>
      </c>
      <c r="G789" s="17">
        <f>E789*F789</f>
        <v>56.624400000000001</v>
      </c>
      <c r="H789" s="14">
        <v>3</v>
      </c>
      <c r="I789" s="15">
        <v>360</v>
      </c>
      <c r="J789" s="17">
        <f>E789+I789-G789</f>
        <v>2190.8555999999999</v>
      </c>
      <c r="K789" s="23" t="str">
        <f>A789&amp;"|"&amp;B789</f>
        <v>P0066|Aug</v>
      </c>
    </row>
    <row r="790" spans="1:11" ht="15" customHeight="1" x14ac:dyDescent="0.25">
      <c r="A790" s="14" t="s">
        <v>191</v>
      </c>
      <c r="B790" s="14" t="s">
        <v>31</v>
      </c>
      <c r="C790" s="14">
        <v>9</v>
      </c>
      <c r="D790" s="16">
        <v>132.76</v>
      </c>
      <c r="E790" s="17">
        <f>C790*D790</f>
        <v>1194.8399999999999</v>
      </c>
      <c r="F790" s="18">
        <v>0.03</v>
      </c>
      <c r="G790" s="17">
        <f>E790*F790</f>
        <v>35.845199999999998</v>
      </c>
      <c r="H790" s="14">
        <v>3</v>
      </c>
      <c r="I790" s="15">
        <v>360</v>
      </c>
      <c r="J790" s="17">
        <f>E790+I790-G790</f>
        <v>1518.9947999999999</v>
      </c>
      <c r="K790" s="23" t="str">
        <f>A790&amp;"|"&amp;B790</f>
        <v>P0066|Sep</v>
      </c>
    </row>
    <row r="791" spans="1:11" ht="15" customHeight="1" x14ac:dyDescent="0.25">
      <c r="A791" s="14" t="s">
        <v>191</v>
      </c>
      <c r="B791" s="14" t="s">
        <v>32</v>
      </c>
      <c r="C791" s="14">
        <v>8</v>
      </c>
      <c r="D791" s="16">
        <v>132.93</v>
      </c>
      <c r="E791" s="17">
        <f>C791*D791</f>
        <v>1063.44</v>
      </c>
      <c r="F791" s="18">
        <v>0.03</v>
      </c>
      <c r="G791" s="17">
        <f>E791*F791</f>
        <v>31.903200000000002</v>
      </c>
      <c r="H791" s="14">
        <v>3</v>
      </c>
      <c r="I791" s="15">
        <v>360</v>
      </c>
      <c r="J791" s="17">
        <f>E791+I791-G791</f>
        <v>1391.5368000000001</v>
      </c>
      <c r="K791" s="23" t="str">
        <f>A791&amp;"|"&amp;B791</f>
        <v>P0066|Oct</v>
      </c>
    </row>
    <row r="792" spans="1:11" ht="15" customHeight="1" x14ac:dyDescent="0.25">
      <c r="A792" s="14" t="s">
        <v>191</v>
      </c>
      <c r="B792" s="14" t="s">
        <v>33</v>
      </c>
      <c r="C792" s="14">
        <v>8</v>
      </c>
      <c r="D792" s="16">
        <v>130.47</v>
      </c>
      <c r="E792" s="17">
        <f>C792*D792</f>
        <v>1043.76</v>
      </c>
      <c r="F792" s="18">
        <v>0.03</v>
      </c>
      <c r="G792" s="17">
        <f>E792*F792</f>
        <v>31.312799999999999</v>
      </c>
      <c r="H792" s="14">
        <v>3</v>
      </c>
      <c r="I792" s="15">
        <v>360</v>
      </c>
      <c r="J792" s="17">
        <f>E792+I792-G792</f>
        <v>1372.4472000000001</v>
      </c>
      <c r="K792" s="23" t="str">
        <f>A792&amp;"|"&amp;B792</f>
        <v>P0066|Nov</v>
      </c>
    </row>
    <row r="793" spans="1:11" ht="15" customHeight="1" x14ac:dyDescent="0.25">
      <c r="A793" s="14" t="s">
        <v>191</v>
      </c>
      <c r="B793" s="14" t="s">
        <v>34</v>
      </c>
      <c r="C793" s="14">
        <v>15</v>
      </c>
      <c r="D793" s="16">
        <v>244.3</v>
      </c>
      <c r="E793" s="17">
        <f>C793*D793</f>
        <v>3664.5</v>
      </c>
      <c r="F793" s="18">
        <v>0.03</v>
      </c>
      <c r="G793" s="17">
        <f>E793*F793</f>
        <v>109.935</v>
      </c>
      <c r="H793" s="14">
        <v>6</v>
      </c>
      <c r="I793" s="15">
        <v>720</v>
      </c>
      <c r="J793" s="17">
        <f>E793+I793-G793</f>
        <v>4274.5649999999996</v>
      </c>
      <c r="K793" s="23" t="str">
        <f>A793&amp;"|"&amp;B793</f>
        <v>P0066|Dec</v>
      </c>
    </row>
    <row r="794" spans="1:11" ht="15" customHeight="1" x14ac:dyDescent="0.25">
      <c r="A794" s="14" t="s">
        <v>191</v>
      </c>
      <c r="B794" s="14" t="s">
        <v>35</v>
      </c>
      <c r="C794" s="14">
        <v>15</v>
      </c>
      <c r="D794" s="16">
        <v>212.49</v>
      </c>
      <c r="E794" s="17">
        <f>C794*D794</f>
        <v>3187.3500000000004</v>
      </c>
      <c r="F794" s="18">
        <v>0.03</v>
      </c>
      <c r="G794" s="17">
        <f>E794*F794</f>
        <v>95.620500000000007</v>
      </c>
      <c r="H794" s="14">
        <v>6</v>
      </c>
      <c r="I794" s="15">
        <v>720</v>
      </c>
      <c r="J794" s="17">
        <f>E794+I794-G794</f>
        <v>3811.7295000000004</v>
      </c>
      <c r="K794" s="23" t="str">
        <f>A794&amp;"|"&amp;B794</f>
        <v>P0066|Jan</v>
      </c>
    </row>
    <row r="795" spans="1:11" ht="15" customHeight="1" x14ac:dyDescent="0.25">
      <c r="A795" s="14" t="s">
        <v>191</v>
      </c>
      <c r="B795" s="14" t="s">
        <v>36</v>
      </c>
      <c r="C795" s="14">
        <v>13</v>
      </c>
      <c r="D795" s="16">
        <v>204.51</v>
      </c>
      <c r="E795" s="17">
        <f>C795*D795</f>
        <v>2658.63</v>
      </c>
      <c r="F795" s="18">
        <v>0.03</v>
      </c>
      <c r="G795" s="17">
        <f>E795*F795</f>
        <v>79.758899999999997</v>
      </c>
      <c r="H795" s="14">
        <v>5</v>
      </c>
      <c r="I795" s="15">
        <v>600</v>
      </c>
      <c r="J795" s="17">
        <f>E795+I795-G795</f>
        <v>3178.8711000000003</v>
      </c>
      <c r="K795" s="23" t="str">
        <f>A795&amp;"|"&amp;B795</f>
        <v>P0066|Feb</v>
      </c>
    </row>
    <row r="796" spans="1:11" ht="15" customHeight="1" x14ac:dyDescent="0.25">
      <c r="A796" s="14" t="s">
        <v>191</v>
      </c>
      <c r="B796" s="14" t="s">
        <v>37</v>
      </c>
      <c r="C796" s="14">
        <v>12</v>
      </c>
      <c r="D796" s="16">
        <v>177.36</v>
      </c>
      <c r="E796" s="17">
        <f>C796*D796</f>
        <v>2128.3200000000002</v>
      </c>
      <c r="F796" s="18">
        <v>0.03</v>
      </c>
      <c r="G796" s="17">
        <f>E796*F796</f>
        <v>63.849600000000002</v>
      </c>
      <c r="H796" s="14">
        <v>4</v>
      </c>
      <c r="I796" s="15">
        <v>480</v>
      </c>
      <c r="J796" s="17">
        <f>E796+I796-G796</f>
        <v>2544.4704000000002</v>
      </c>
      <c r="K796" s="23" t="str">
        <f>A796&amp;"|"&amp;B796</f>
        <v>P0066|Mar</v>
      </c>
    </row>
    <row r="797" spans="1:11" ht="15" customHeight="1" x14ac:dyDescent="0.25">
      <c r="A797" s="14" t="s">
        <v>193</v>
      </c>
      <c r="B797" s="14" t="s">
        <v>24</v>
      </c>
      <c r="C797" s="14">
        <v>5</v>
      </c>
      <c r="D797" s="16">
        <v>299.04000000000002</v>
      </c>
      <c r="E797" s="17">
        <f>C797*D797</f>
        <v>1495.2</v>
      </c>
      <c r="F797" s="18">
        <v>0.03</v>
      </c>
      <c r="G797" s="17">
        <f>E797*F797</f>
        <v>44.856000000000002</v>
      </c>
      <c r="H797" s="14">
        <v>2</v>
      </c>
      <c r="I797" s="15">
        <v>540</v>
      </c>
      <c r="J797" s="17">
        <f>E797+I797-G797</f>
        <v>1990.3440000000001</v>
      </c>
      <c r="K797" s="23" t="str">
        <f>A797&amp;"|"&amp;B797</f>
        <v>P0067|Apr</v>
      </c>
    </row>
    <row r="798" spans="1:11" ht="15" customHeight="1" x14ac:dyDescent="0.25">
      <c r="A798" s="14" t="s">
        <v>193</v>
      </c>
      <c r="B798" s="14" t="s">
        <v>26</v>
      </c>
      <c r="C798" s="14">
        <v>6</v>
      </c>
      <c r="D798" s="16">
        <v>308.67</v>
      </c>
      <c r="E798" s="17">
        <f>C798*D798</f>
        <v>1852.02</v>
      </c>
      <c r="F798" s="18">
        <v>0.03</v>
      </c>
      <c r="G798" s="17">
        <f>E798*F798</f>
        <v>55.560600000000001</v>
      </c>
      <c r="H798" s="14">
        <v>2</v>
      </c>
      <c r="I798" s="15">
        <v>540</v>
      </c>
      <c r="J798" s="17">
        <f>E798+I798-G798</f>
        <v>2336.4594000000002</v>
      </c>
      <c r="K798" s="23" t="str">
        <f>A798&amp;"|"&amp;B798</f>
        <v>P0067|May</v>
      </c>
    </row>
    <row r="799" spans="1:11" ht="15" customHeight="1" x14ac:dyDescent="0.25">
      <c r="A799" s="14" t="s">
        <v>193</v>
      </c>
      <c r="B799" s="14" t="s">
        <v>28</v>
      </c>
      <c r="C799" s="14">
        <v>7</v>
      </c>
      <c r="D799" s="16">
        <v>291.27</v>
      </c>
      <c r="E799" s="17">
        <f>C799*D799</f>
        <v>2038.8899999999999</v>
      </c>
      <c r="F799" s="18">
        <v>0.03</v>
      </c>
      <c r="G799" s="17">
        <f>E799*F799</f>
        <v>61.166699999999992</v>
      </c>
      <c r="H799" s="14">
        <v>2</v>
      </c>
      <c r="I799" s="15">
        <v>540</v>
      </c>
      <c r="J799" s="17">
        <f>E799+I799-G799</f>
        <v>2517.7232999999997</v>
      </c>
      <c r="K799" s="23" t="str">
        <f>A799&amp;"|"&amp;B799</f>
        <v>P0067|Jun</v>
      </c>
    </row>
    <row r="800" spans="1:11" ht="15" customHeight="1" x14ac:dyDescent="0.25">
      <c r="A800" s="14" t="s">
        <v>193</v>
      </c>
      <c r="B800" s="14" t="s">
        <v>29</v>
      </c>
      <c r="C800" s="14">
        <v>9</v>
      </c>
      <c r="D800" s="16">
        <v>361.8</v>
      </c>
      <c r="E800" s="17">
        <f>C800*D800</f>
        <v>3256.2000000000003</v>
      </c>
      <c r="F800" s="18">
        <v>0.03</v>
      </c>
      <c r="G800" s="17">
        <f>E800*F800</f>
        <v>97.686000000000007</v>
      </c>
      <c r="H800" s="14">
        <v>2</v>
      </c>
      <c r="I800" s="15">
        <v>540</v>
      </c>
      <c r="J800" s="17">
        <f>E800+I800-G800</f>
        <v>3698.5140000000001</v>
      </c>
      <c r="K800" s="23" t="str">
        <f>A800&amp;"|"&amp;B800</f>
        <v>P0067|Jul</v>
      </c>
    </row>
    <row r="801" spans="1:11" ht="15" customHeight="1" x14ac:dyDescent="0.25">
      <c r="A801" s="14" t="s">
        <v>193</v>
      </c>
      <c r="B801" s="14" t="s">
        <v>30</v>
      </c>
      <c r="C801" s="14">
        <v>9</v>
      </c>
      <c r="D801" s="16">
        <v>350.84</v>
      </c>
      <c r="E801" s="17">
        <f>C801*D801</f>
        <v>3157.56</v>
      </c>
      <c r="F801" s="18">
        <v>0.03</v>
      </c>
      <c r="G801" s="17">
        <f>E801*F801</f>
        <v>94.726799999999997</v>
      </c>
      <c r="H801" s="14">
        <v>2</v>
      </c>
      <c r="I801" s="15">
        <v>540</v>
      </c>
      <c r="J801" s="17">
        <f>E801+I801-G801</f>
        <v>3602.8332</v>
      </c>
      <c r="K801" s="23" t="str">
        <f>A801&amp;"|"&amp;B801</f>
        <v>P0067|Aug</v>
      </c>
    </row>
    <row r="802" spans="1:11" ht="15" customHeight="1" x14ac:dyDescent="0.25">
      <c r="A802" s="14" t="s">
        <v>193</v>
      </c>
      <c r="B802" s="14" t="s">
        <v>31</v>
      </c>
      <c r="C802" s="14">
        <v>6</v>
      </c>
      <c r="D802" s="16">
        <v>348.4</v>
      </c>
      <c r="E802" s="17">
        <f>C802*D802</f>
        <v>2090.3999999999996</v>
      </c>
      <c r="F802" s="18">
        <v>0.03</v>
      </c>
      <c r="G802" s="17">
        <f>E802*F802</f>
        <v>62.711999999999989</v>
      </c>
      <c r="H802" s="14">
        <v>2</v>
      </c>
      <c r="I802" s="15">
        <v>540</v>
      </c>
      <c r="J802" s="17">
        <f>E802+I802-G802</f>
        <v>2567.6879999999996</v>
      </c>
      <c r="K802" s="23" t="str">
        <f>A802&amp;"|"&amp;B802</f>
        <v>P0067|Sep</v>
      </c>
    </row>
    <row r="803" spans="1:11" ht="15" customHeight="1" x14ac:dyDescent="0.25">
      <c r="A803" s="14" t="s">
        <v>193</v>
      </c>
      <c r="B803" s="14" t="s">
        <v>32</v>
      </c>
      <c r="C803" s="14">
        <v>6</v>
      </c>
      <c r="D803" s="16">
        <v>300.02</v>
      </c>
      <c r="E803" s="17">
        <f>C803*D803</f>
        <v>1800.12</v>
      </c>
      <c r="F803" s="18">
        <v>0.03</v>
      </c>
      <c r="G803" s="17">
        <f>E803*F803</f>
        <v>54.003599999999992</v>
      </c>
      <c r="H803" s="14">
        <v>2</v>
      </c>
      <c r="I803" s="15">
        <v>540</v>
      </c>
      <c r="J803" s="17">
        <f>E803+I803-G803</f>
        <v>2286.1163999999999</v>
      </c>
      <c r="K803" s="23" t="str">
        <f>A803&amp;"|"&amp;B803</f>
        <v>P0067|Oct</v>
      </c>
    </row>
    <row r="804" spans="1:11" ht="15" customHeight="1" x14ac:dyDescent="0.25">
      <c r="A804" s="14" t="s">
        <v>193</v>
      </c>
      <c r="B804" s="14" t="s">
        <v>33</v>
      </c>
      <c r="C804" s="14">
        <v>6</v>
      </c>
      <c r="D804" s="16">
        <v>345.83</v>
      </c>
      <c r="E804" s="17">
        <f>C804*D804</f>
        <v>2074.98</v>
      </c>
      <c r="F804" s="18">
        <v>0.03</v>
      </c>
      <c r="G804" s="17">
        <f>E804*F804</f>
        <v>62.249400000000001</v>
      </c>
      <c r="H804" s="14">
        <v>2</v>
      </c>
      <c r="I804" s="15">
        <v>540</v>
      </c>
      <c r="J804" s="17">
        <f>E804+I804-G804</f>
        <v>2552.7305999999999</v>
      </c>
      <c r="K804" s="23" t="str">
        <f>A804&amp;"|"&amp;B804</f>
        <v>P0067|Nov</v>
      </c>
    </row>
    <row r="805" spans="1:11" ht="15" customHeight="1" x14ac:dyDescent="0.25">
      <c r="A805" s="14" t="s">
        <v>193</v>
      </c>
      <c r="B805" s="14" t="s">
        <v>34</v>
      </c>
      <c r="C805" s="14">
        <v>14</v>
      </c>
      <c r="D805" s="16">
        <v>553.34</v>
      </c>
      <c r="E805" s="17">
        <f>C805*D805</f>
        <v>7746.76</v>
      </c>
      <c r="F805" s="18">
        <v>0.03</v>
      </c>
      <c r="G805" s="17">
        <f>E805*F805</f>
        <v>232.40279999999998</v>
      </c>
      <c r="H805" s="14">
        <v>6</v>
      </c>
      <c r="I805" s="15">
        <v>1620</v>
      </c>
      <c r="J805" s="17">
        <f>E805+I805-G805</f>
        <v>9134.3572000000004</v>
      </c>
      <c r="K805" s="23" t="str">
        <f>A805&amp;"|"&amp;B805</f>
        <v>P0067|Dec</v>
      </c>
    </row>
    <row r="806" spans="1:11" ht="15" customHeight="1" x14ac:dyDescent="0.25">
      <c r="A806" s="14" t="s">
        <v>193</v>
      </c>
      <c r="B806" s="14" t="s">
        <v>35</v>
      </c>
      <c r="C806" s="14">
        <v>11</v>
      </c>
      <c r="D806" s="16">
        <v>524.66</v>
      </c>
      <c r="E806" s="17">
        <f>C806*D806</f>
        <v>5771.2599999999993</v>
      </c>
      <c r="F806" s="18">
        <v>0.03</v>
      </c>
      <c r="G806" s="17">
        <f>E806*F806</f>
        <v>173.13779999999997</v>
      </c>
      <c r="H806" s="14">
        <v>4</v>
      </c>
      <c r="I806" s="15">
        <v>1080</v>
      </c>
      <c r="J806" s="17">
        <f>E806+I806-G806</f>
        <v>6678.1221999999998</v>
      </c>
      <c r="K806" s="23" t="str">
        <f>A806&amp;"|"&amp;B806</f>
        <v>P0067|Jan</v>
      </c>
    </row>
    <row r="807" spans="1:11" ht="15" customHeight="1" x14ac:dyDescent="0.25">
      <c r="A807" s="14" t="s">
        <v>193</v>
      </c>
      <c r="B807" s="14" t="s">
        <v>36</v>
      </c>
      <c r="C807" s="14">
        <v>10</v>
      </c>
      <c r="D807" s="16">
        <v>475.4</v>
      </c>
      <c r="E807" s="17">
        <f>C807*D807</f>
        <v>4754</v>
      </c>
      <c r="F807" s="18">
        <v>0.03</v>
      </c>
      <c r="G807" s="17">
        <f>E807*F807</f>
        <v>142.62</v>
      </c>
      <c r="H807" s="14">
        <v>4</v>
      </c>
      <c r="I807" s="15">
        <v>1080</v>
      </c>
      <c r="J807" s="17">
        <f>E807+I807-G807</f>
        <v>5691.38</v>
      </c>
      <c r="K807" s="23" t="str">
        <f>A807&amp;"|"&amp;B807</f>
        <v>P0067|Feb</v>
      </c>
    </row>
    <row r="808" spans="1:11" ht="15" customHeight="1" x14ac:dyDescent="0.25">
      <c r="A808" s="14" t="s">
        <v>193</v>
      </c>
      <c r="B808" s="14" t="s">
        <v>37</v>
      </c>
      <c r="C808" s="14">
        <v>9</v>
      </c>
      <c r="D808" s="16">
        <v>472.83</v>
      </c>
      <c r="E808" s="17">
        <f>C808*D808</f>
        <v>4255.47</v>
      </c>
      <c r="F808" s="18">
        <v>0.03</v>
      </c>
      <c r="G808" s="17">
        <f>E808*F808</f>
        <v>127.6641</v>
      </c>
      <c r="H808" s="14">
        <v>3</v>
      </c>
      <c r="I808" s="15">
        <v>810</v>
      </c>
      <c r="J808" s="17">
        <f>E808+I808-G808</f>
        <v>4937.8059000000003</v>
      </c>
      <c r="K808" s="23" t="str">
        <f>A808&amp;"|"&amp;B808</f>
        <v>P0067|Mar</v>
      </c>
    </row>
    <row r="809" spans="1:11" ht="15" customHeight="1" x14ac:dyDescent="0.25">
      <c r="A809" s="14" t="s">
        <v>195</v>
      </c>
      <c r="B809" s="14" t="s">
        <v>24</v>
      </c>
      <c r="C809" s="14">
        <v>5</v>
      </c>
      <c r="D809" s="16">
        <v>251.58</v>
      </c>
      <c r="E809" s="17">
        <f>C809*D809</f>
        <v>1257.9000000000001</v>
      </c>
      <c r="F809" s="18">
        <v>0.03</v>
      </c>
      <c r="G809" s="17">
        <f>E809*F809</f>
        <v>37.737000000000002</v>
      </c>
      <c r="H809" s="14">
        <v>2</v>
      </c>
      <c r="I809" s="15">
        <v>450</v>
      </c>
      <c r="J809" s="17">
        <f>E809+I809-G809</f>
        <v>1670.163</v>
      </c>
      <c r="K809" s="23" t="str">
        <f>A809&amp;"|"&amp;B809</f>
        <v>P0068|Apr</v>
      </c>
    </row>
    <row r="810" spans="1:11" ht="15" customHeight="1" x14ac:dyDescent="0.25">
      <c r="A810" s="14" t="s">
        <v>195</v>
      </c>
      <c r="B810" s="14" t="s">
        <v>26</v>
      </c>
      <c r="C810" s="14">
        <v>7</v>
      </c>
      <c r="D810" s="16">
        <v>244.87</v>
      </c>
      <c r="E810" s="17">
        <f>C810*D810</f>
        <v>1714.0900000000001</v>
      </c>
      <c r="F810" s="18">
        <v>0.03</v>
      </c>
      <c r="G810" s="17">
        <f>E810*F810</f>
        <v>51.422699999999999</v>
      </c>
      <c r="H810" s="14">
        <v>2</v>
      </c>
      <c r="I810" s="15">
        <v>450</v>
      </c>
      <c r="J810" s="17">
        <f>E810+I810-G810</f>
        <v>2112.6673000000001</v>
      </c>
      <c r="K810" s="23" t="str">
        <f>A810&amp;"|"&amp;B810</f>
        <v>P0068|May</v>
      </c>
    </row>
    <row r="811" spans="1:11" ht="15" customHeight="1" x14ac:dyDescent="0.25">
      <c r="A811" s="14" t="s">
        <v>195</v>
      </c>
      <c r="B811" s="14" t="s">
        <v>28</v>
      </c>
      <c r="C811" s="14">
        <v>8</v>
      </c>
      <c r="D811" s="16">
        <v>254.19</v>
      </c>
      <c r="E811" s="17">
        <f>C811*D811</f>
        <v>2033.52</v>
      </c>
      <c r="F811" s="18">
        <v>0.03</v>
      </c>
      <c r="G811" s="17">
        <f>E811*F811</f>
        <v>61.005599999999994</v>
      </c>
      <c r="H811" s="14">
        <v>2</v>
      </c>
      <c r="I811" s="15">
        <v>450</v>
      </c>
      <c r="J811" s="17">
        <f>E811+I811-G811</f>
        <v>2422.5144</v>
      </c>
      <c r="K811" s="23" t="str">
        <f>A811&amp;"|"&amp;B811</f>
        <v>P0068|Jun</v>
      </c>
    </row>
    <row r="812" spans="1:11" ht="15" customHeight="1" x14ac:dyDescent="0.25">
      <c r="A812" s="14" t="s">
        <v>195</v>
      </c>
      <c r="B812" s="14" t="s">
        <v>29</v>
      </c>
      <c r="C812" s="14">
        <v>10</v>
      </c>
      <c r="D812" s="16">
        <v>291.60000000000002</v>
      </c>
      <c r="E812" s="17">
        <f>C812*D812</f>
        <v>2916</v>
      </c>
      <c r="F812" s="18">
        <v>0.03</v>
      </c>
      <c r="G812" s="17">
        <f>E812*F812</f>
        <v>87.47999999999999</v>
      </c>
      <c r="H812" s="14">
        <v>3</v>
      </c>
      <c r="I812" s="15">
        <v>675</v>
      </c>
      <c r="J812" s="17">
        <f>E812+I812-G812</f>
        <v>3503.52</v>
      </c>
      <c r="K812" s="23" t="str">
        <f>A812&amp;"|"&amp;B812</f>
        <v>P0068|Jul</v>
      </c>
    </row>
    <row r="813" spans="1:11" ht="15" customHeight="1" x14ac:dyDescent="0.25">
      <c r="A813" s="14" t="s">
        <v>195</v>
      </c>
      <c r="B813" s="14" t="s">
        <v>30</v>
      </c>
      <c r="C813" s="14">
        <v>11</v>
      </c>
      <c r="D813" s="16">
        <v>305.57</v>
      </c>
      <c r="E813" s="17">
        <f>C813*D813</f>
        <v>3361.27</v>
      </c>
      <c r="F813" s="18">
        <v>0.03</v>
      </c>
      <c r="G813" s="17">
        <f>E813*F813</f>
        <v>100.8381</v>
      </c>
      <c r="H813" s="14">
        <v>3</v>
      </c>
      <c r="I813" s="15">
        <v>675</v>
      </c>
      <c r="J813" s="17">
        <f>E813+I813-G813</f>
        <v>3935.4319</v>
      </c>
      <c r="K813" s="23" t="str">
        <f>A813&amp;"|"&amp;B813</f>
        <v>P0068|Aug</v>
      </c>
    </row>
    <row r="814" spans="1:11" ht="15" customHeight="1" x14ac:dyDescent="0.25">
      <c r="A814" s="14" t="s">
        <v>195</v>
      </c>
      <c r="B814" s="14" t="s">
        <v>31</v>
      </c>
      <c r="C814" s="14">
        <v>7</v>
      </c>
      <c r="D814" s="16">
        <v>281.58999999999997</v>
      </c>
      <c r="E814" s="17">
        <f>C814*D814</f>
        <v>1971.1299999999999</v>
      </c>
      <c r="F814" s="18">
        <v>0.03</v>
      </c>
      <c r="G814" s="17">
        <f>E814*F814</f>
        <v>59.133899999999997</v>
      </c>
      <c r="H814" s="14">
        <v>2</v>
      </c>
      <c r="I814" s="15">
        <v>450</v>
      </c>
      <c r="J814" s="17">
        <f>E814+I814-G814</f>
        <v>2361.9961000000003</v>
      </c>
      <c r="K814" s="23" t="str">
        <f>A814&amp;"|"&amp;B814</f>
        <v>P0068|Sep</v>
      </c>
    </row>
    <row r="815" spans="1:11" ht="15" customHeight="1" x14ac:dyDescent="0.25">
      <c r="A815" s="14" t="s">
        <v>195</v>
      </c>
      <c r="B815" s="14" t="s">
        <v>32</v>
      </c>
      <c r="C815" s="14">
        <v>6</v>
      </c>
      <c r="D815" s="16">
        <v>275.06</v>
      </c>
      <c r="E815" s="17">
        <f>C815*D815</f>
        <v>1650.3600000000001</v>
      </c>
      <c r="F815" s="18">
        <v>0.03</v>
      </c>
      <c r="G815" s="17">
        <f>E815*F815</f>
        <v>49.510800000000003</v>
      </c>
      <c r="H815" s="14">
        <v>2</v>
      </c>
      <c r="I815" s="15">
        <v>450</v>
      </c>
      <c r="J815" s="17">
        <f>E815+I815-G815</f>
        <v>2050.8492000000001</v>
      </c>
      <c r="K815" s="23" t="str">
        <f>A815&amp;"|"&amp;B815</f>
        <v>P0068|Oct</v>
      </c>
    </row>
    <row r="816" spans="1:11" ht="15" customHeight="1" x14ac:dyDescent="0.25">
      <c r="A816" s="14" t="s">
        <v>195</v>
      </c>
      <c r="B816" s="14" t="s">
        <v>33</v>
      </c>
      <c r="C816" s="14">
        <v>6</v>
      </c>
      <c r="D816" s="16">
        <v>260.76</v>
      </c>
      <c r="E816" s="17">
        <f>C816*D816</f>
        <v>1564.56</v>
      </c>
      <c r="F816" s="18">
        <v>0.03</v>
      </c>
      <c r="G816" s="17">
        <f>E816*F816</f>
        <v>46.936799999999998</v>
      </c>
      <c r="H816" s="14">
        <v>2</v>
      </c>
      <c r="I816" s="15">
        <v>450</v>
      </c>
      <c r="J816" s="17">
        <f>E816+I816-G816</f>
        <v>1967.6232</v>
      </c>
      <c r="K816" s="23" t="str">
        <f>A816&amp;"|"&amp;B816</f>
        <v>P0068|Nov</v>
      </c>
    </row>
    <row r="817" spans="1:11" ht="15" customHeight="1" x14ac:dyDescent="0.25">
      <c r="A817" s="14" t="s">
        <v>195</v>
      </c>
      <c r="B817" s="14" t="s">
        <v>34</v>
      </c>
      <c r="C817" s="14">
        <v>12</v>
      </c>
      <c r="D817" s="16">
        <v>467.06</v>
      </c>
      <c r="E817" s="17">
        <f>C817*D817</f>
        <v>5604.72</v>
      </c>
      <c r="F817" s="18">
        <v>0.03</v>
      </c>
      <c r="G817" s="17">
        <f>E817*F817</f>
        <v>168.14160000000001</v>
      </c>
      <c r="H817" s="14">
        <v>5</v>
      </c>
      <c r="I817" s="15">
        <v>1125</v>
      </c>
      <c r="J817" s="17">
        <f>E817+I817-G817</f>
        <v>6561.5784000000003</v>
      </c>
      <c r="K817" s="23" t="str">
        <f>A817&amp;"|"&amp;B817</f>
        <v>P0068|Dec</v>
      </c>
    </row>
    <row r="818" spans="1:11" ht="15" customHeight="1" x14ac:dyDescent="0.25">
      <c r="A818" s="14" t="s">
        <v>195</v>
      </c>
      <c r="B818" s="14" t="s">
        <v>35</v>
      </c>
      <c r="C818" s="14">
        <v>13</v>
      </c>
      <c r="D818" s="16">
        <v>425.75</v>
      </c>
      <c r="E818" s="17">
        <f>C818*D818</f>
        <v>5534.75</v>
      </c>
      <c r="F818" s="18">
        <v>0.03</v>
      </c>
      <c r="G818" s="17">
        <f>E818*F818</f>
        <v>166.04249999999999</v>
      </c>
      <c r="H818" s="14">
        <v>5</v>
      </c>
      <c r="I818" s="15">
        <v>1125</v>
      </c>
      <c r="J818" s="17">
        <f>E818+I818-G818</f>
        <v>6493.7075000000004</v>
      </c>
      <c r="K818" s="23" t="str">
        <f>A818&amp;"|"&amp;B818</f>
        <v>P0068|Jan</v>
      </c>
    </row>
    <row r="819" spans="1:11" ht="15" customHeight="1" x14ac:dyDescent="0.25">
      <c r="A819" s="14" t="s">
        <v>195</v>
      </c>
      <c r="B819" s="14" t="s">
        <v>36</v>
      </c>
      <c r="C819" s="14">
        <v>11</v>
      </c>
      <c r="D819" s="16">
        <v>421.5</v>
      </c>
      <c r="E819" s="17">
        <f>C819*D819</f>
        <v>4636.5</v>
      </c>
      <c r="F819" s="18">
        <v>0.03</v>
      </c>
      <c r="G819" s="17">
        <f>E819*F819</f>
        <v>139.095</v>
      </c>
      <c r="H819" s="14">
        <v>4</v>
      </c>
      <c r="I819" s="15">
        <v>900</v>
      </c>
      <c r="J819" s="17">
        <f>E819+I819-G819</f>
        <v>5397.4049999999997</v>
      </c>
      <c r="K819" s="23" t="str">
        <f>A819&amp;"|"&amp;B819</f>
        <v>P0068|Feb</v>
      </c>
    </row>
    <row r="820" spans="1:11" ht="15" customHeight="1" x14ac:dyDescent="0.25">
      <c r="A820" s="14" t="s">
        <v>195</v>
      </c>
      <c r="B820" s="14" t="s">
        <v>37</v>
      </c>
      <c r="C820" s="14">
        <v>11</v>
      </c>
      <c r="D820" s="16">
        <v>350.37</v>
      </c>
      <c r="E820" s="17">
        <f>C820*D820</f>
        <v>3854.07</v>
      </c>
      <c r="F820" s="18">
        <v>0.03</v>
      </c>
      <c r="G820" s="17">
        <f>E820*F820</f>
        <v>115.6221</v>
      </c>
      <c r="H820" s="14">
        <v>4</v>
      </c>
      <c r="I820" s="15">
        <v>900</v>
      </c>
      <c r="J820" s="17">
        <f>E820+I820-G820</f>
        <v>4638.4479000000001</v>
      </c>
      <c r="K820" s="23" t="str">
        <f>A820&amp;"|"&amp;B820</f>
        <v>P0068|Mar</v>
      </c>
    </row>
    <row r="821" spans="1:11" ht="15" customHeight="1" x14ac:dyDescent="0.25">
      <c r="A821" s="14" t="s">
        <v>197</v>
      </c>
      <c r="B821" s="14" t="s">
        <v>24</v>
      </c>
      <c r="C821" s="14">
        <v>5</v>
      </c>
      <c r="D821" s="16">
        <v>225.02</v>
      </c>
      <c r="E821" s="17">
        <f>C821*D821</f>
        <v>1125.1000000000001</v>
      </c>
      <c r="F821" s="18">
        <v>0.03</v>
      </c>
      <c r="G821" s="17">
        <f>E821*F821</f>
        <v>33.753</v>
      </c>
      <c r="H821" s="14">
        <v>2</v>
      </c>
      <c r="I821" s="15">
        <v>450</v>
      </c>
      <c r="J821" s="17">
        <f>E821+I821-G821</f>
        <v>1541.3470000000002</v>
      </c>
      <c r="K821" s="23" t="str">
        <f>A821&amp;"|"&amp;B821</f>
        <v>P0069|Apr</v>
      </c>
    </row>
    <row r="822" spans="1:11" ht="15" customHeight="1" x14ac:dyDescent="0.25">
      <c r="A822" s="14" t="s">
        <v>197</v>
      </c>
      <c r="B822" s="14" t="s">
        <v>26</v>
      </c>
      <c r="C822" s="14">
        <v>5</v>
      </c>
      <c r="D822" s="16">
        <v>247.19</v>
      </c>
      <c r="E822" s="17">
        <f>C822*D822</f>
        <v>1235.95</v>
      </c>
      <c r="F822" s="18">
        <v>0.03</v>
      </c>
      <c r="G822" s="17">
        <f>E822*F822</f>
        <v>37.078499999999998</v>
      </c>
      <c r="H822" s="14">
        <v>2</v>
      </c>
      <c r="I822" s="15">
        <v>450</v>
      </c>
      <c r="J822" s="17">
        <f>E822+I822-G822</f>
        <v>1648.8715</v>
      </c>
      <c r="K822" s="23" t="str">
        <f>A822&amp;"|"&amp;B822</f>
        <v>P0069|May</v>
      </c>
    </row>
    <row r="823" spans="1:11" ht="15" customHeight="1" x14ac:dyDescent="0.25">
      <c r="A823" s="14" t="s">
        <v>197</v>
      </c>
      <c r="B823" s="14" t="s">
        <v>28</v>
      </c>
      <c r="C823" s="14">
        <v>7</v>
      </c>
      <c r="D823" s="16">
        <v>250.07</v>
      </c>
      <c r="E823" s="17">
        <f>C823*D823</f>
        <v>1750.49</v>
      </c>
      <c r="F823" s="18">
        <v>0.03</v>
      </c>
      <c r="G823" s="17">
        <f>E823*F823</f>
        <v>52.514699999999998</v>
      </c>
      <c r="H823" s="14">
        <v>2</v>
      </c>
      <c r="I823" s="15">
        <v>450</v>
      </c>
      <c r="J823" s="17">
        <f>E823+I823-G823</f>
        <v>2147.9752999999996</v>
      </c>
      <c r="K823" s="23" t="str">
        <f>A823&amp;"|"&amp;B823</f>
        <v>P0069|Jun</v>
      </c>
    </row>
    <row r="824" spans="1:11" ht="15" customHeight="1" x14ac:dyDescent="0.25">
      <c r="A824" s="14" t="s">
        <v>197</v>
      </c>
      <c r="B824" s="14" t="s">
        <v>29</v>
      </c>
      <c r="C824" s="14">
        <v>8</v>
      </c>
      <c r="D824" s="16">
        <v>282.19</v>
      </c>
      <c r="E824" s="17">
        <f>C824*D824</f>
        <v>2257.52</v>
      </c>
      <c r="F824" s="18">
        <v>0.03</v>
      </c>
      <c r="G824" s="17">
        <f>E824*F824</f>
        <v>67.7256</v>
      </c>
      <c r="H824" s="14">
        <v>2</v>
      </c>
      <c r="I824" s="15">
        <v>450</v>
      </c>
      <c r="J824" s="17">
        <f>E824+I824-G824</f>
        <v>2639.7943999999998</v>
      </c>
      <c r="K824" s="23" t="str">
        <f>A824&amp;"|"&amp;B824</f>
        <v>P0069|Jul</v>
      </c>
    </row>
    <row r="825" spans="1:11" ht="15" customHeight="1" x14ac:dyDescent="0.25">
      <c r="A825" s="14" t="s">
        <v>197</v>
      </c>
      <c r="B825" s="14" t="s">
        <v>30</v>
      </c>
      <c r="C825" s="14">
        <v>9</v>
      </c>
      <c r="D825" s="16">
        <v>283.69</v>
      </c>
      <c r="E825" s="17">
        <f>C825*D825</f>
        <v>2553.21</v>
      </c>
      <c r="F825" s="18">
        <v>0.03</v>
      </c>
      <c r="G825" s="17">
        <f>E825*F825</f>
        <v>76.596299999999999</v>
      </c>
      <c r="H825" s="14">
        <v>2</v>
      </c>
      <c r="I825" s="15">
        <v>450</v>
      </c>
      <c r="J825" s="17">
        <f>E825+I825-G825</f>
        <v>2926.6136999999999</v>
      </c>
      <c r="K825" s="23" t="str">
        <f>A825&amp;"|"&amp;B825</f>
        <v>P0069|Aug</v>
      </c>
    </row>
    <row r="826" spans="1:11" ht="15" customHeight="1" x14ac:dyDescent="0.25">
      <c r="A826" s="14" t="s">
        <v>197</v>
      </c>
      <c r="B826" s="14" t="s">
        <v>31</v>
      </c>
      <c r="C826" s="14">
        <v>6</v>
      </c>
      <c r="D826" s="16">
        <v>273.27</v>
      </c>
      <c r="E826" s="17">
        <f>C826*D826</f>
        <v>1639.62</v>
      </c>
      <c r="F826" s="18">
        <v>0.03</v>
      </c>
      <c r="G826" s="17">
        <f>E826*F826</f>
        <v>49.188599999999994</v>
      </c>
      <c r="H826" s="14">
        <v>2</v>
      </c>
      <c r="I826" s="15">
        <v>450</v>
      </c>
      <c r="J826" s="17">
        <f>E826+I826-G826</f>
        <v>2040.4313999999999</v>
      </c>
      <c r="K826" s="23" t="str">
        <f>A826&amp;"|"&amp;B826</f>
        <v>P0069|Sep</v>
      </c>
    </row>
    <row r="827" spans="1:11" ht="15" customHeight="1" x14ac:dyDescent="0.25">
      <c r="A827" s="14" t="s">
        <v>197</v>
      </c>
      <c r="B827" s="14" t="s">
        <v>32</v>
      </c>
      <c r="C827" s="14">
        <v>6</v>
      </c>
      <c r="D827" s="16">
        <v>250.7</v>
      </c>
      <c r="E827" s="17">
        <f>C827*D827</f>
        <v>1504.1999999999998</v>
      </c>
      <c r="F827" s="18">
        <v>0.03</v>
      </c>
      <c r="G827" s="17">
        <f>E827*F827</f>
        <v>45.125999999999991</v>
      </c>
      <c r="H827" s="14">
        <v>2</v>
      </c>
      <c r="I827" s="15">
        <v>450</v>
      </c>
      <c r="J827" s="17">
        <f>E827+I827-G827</f>
        <v>1909.0739999999998</v>
      </c>
      <c r="K827" s="23" t="str">
        <f>A827&amp;"|"&amp;B827</f>
        <v>P0069|Oct</v>
      </c>
    </row>
    <row r="828" spans="1:11" ht="15" customHeight="1" x14ac:dyDescent="0.25">
      <c r="A828" s="14" t="s">
        <v>197</v>
      </c>
      <c r="B828" s="14" t="s">
        <v>33</v>
      </c>
      <c r="C828" s="14">
        <v>5</v>
      </c>
      <c r="D828" s="16">
        <v>255.57</v>
      </c>
      <c r="E828" s="17">
        <f>C828*D828</f>
        <v>1277.8499999999999</v>
      </c>
      <c r="F828" s="18">
        <v>0.03</v>
      </c>
      <c r="G828" s="17">
        <f>E828*F828</f>
        <v>38.335499999999996</v>
      </c>
      <c r="H828" s="14">
        <v>2</v>
      </c>
      <c r="I828" s="15">
        <v>450</v>
      </c>
      <c r="J828" s="17">
        <f>E828+I828-G828</f>
        <v>1689.5145</v>
      </c>
      <c r="K828" s="23" t="str">
        <f>A828&amp;"|"&amp;B828</f>
        <v>P0069|Nov</v>
      </c>
    </row>
    <row r="829" spans="1:11" ht="15" customHeight="1" x14ac:dyDescent="0.25">
      <c r="A829" s="14" t="s">
        <v>197</v>
      </c>
      <c r="B829" s="14" t="s">
        <v>34</v>
      </c>
      <c r="C829" s="14">
        <v>13</v>
      </c>
      <c r="D829" s="16">
        <v>472.27</v>
      </c>
      <c r="E829" s="17">
        <f>C829*D829</f>
        <v>6139.51</v>
      </c>
      <c r="F829" s="18">
        <v>0.03</v>
      </c>
      <c r="G829" s="17">
        <f>E829*F829</f>
        <v>184.18530000000001</v>
      </c>
      <c r="H829" s="14">
        <v>5</v>
      </c>
      <c r="I829" s="15">
        <v>1125</v>
      </c>
      <c r="J829" s="17">
        <f>E829+I829-G829</f>
        <v>7080.3247000000001</v>
      </c>
      <c r="K829" s="23" t="str">
        <f>A829&amp;"|"&amp;B829</f>
        <v>P0069|Dec</v>
      </c>
    </row>
    <row r="830" spans="1:11" ht="15" customHeight="1" x14ac:dyDescent="0.25">
      <c r="A830" s="14" t="s">
        <v>197</v>
      </c>
      <c r="B830" s="14" t="s">
        <v>35</v>
      </c>
      <c r="C830" s="14">
        <v>11</v>
      </c>
      <c r="D830" s="16">
        <v>413.14</v>
      </c>
      <c r="E830" s="17">
        <f>C830*D830</f>
        <v>4544.54</v>
      </c>
      <c r="F830" s="18">
        <v>0.03</v>
      </c>
      <c r="G830" s="17">
        <f>E830*F830</f>
        <v>136.33619999999999</v>
      </c>
      <c r="H830" s="14">
        <v>4</v>
      </c>
      <c r="I830" s="15">
        <v>900</v>
      </c>
      <c r="J830" s="17">
        <f>E830+I830-G830</f>
        <v>5308.2038000000002</v>
      </c>
      <c r="K830" s="23" t="str">
        <f>A830&amp;"|"&amp;B830</f>
        <v>P0069|Jan</v>
      </c>
    </row>
    <row r="831" spans="1:11" ht="15" customHeight="1" x14ac:dyDescent="0.25">
      <c r="A831" s="14" t="s">
        <v>197</v>
      </c>
      <c r="B831" s="14" t="s">
        <v>36</v>
      </c>
      <c r="C831" s="14">
        <v>10</v>
      </c>
      <c r="D831" s="16">
        <v>427.91</v>
      </c>
      <c r="E831" s="17">
        <f>C831*D831</f>
        <v>4279.1000000000004</v>
      </c>
      <c r="F831" s="18">
        <v>0.03</v>
      </c>
      <c r="G831" s="17">
        <f>E831*F831</f>
        <v>128.37300000000002</v>
      </c>
      <c r="H831" s="14">
        <v>4</v>
      </c>
      <c r="I831" s="15">
        <v>900</v>
      </c>
      <c r="J831" s="17">
        <f>E831+I831-G831</f>
        <v>5050.7270000000008</v>
      </c>
      <c r="K831" s="23" t="str">
        <f>A831&amp;"|"&amp;B831</f>
        <v>P0069|Feb</v>
      </c>
    </row>
    <row r="832" spans="1:11" ht="15" customHeight="1" x14ac:dyDescent="0.25">
      <c r="A832" s="14" t="s">
        <v>197</v>
      </c>
      <c r="B832" s="14" t="s">
        <v>37</v>
      </c>
      <c r="C832" s="14">
        <v>10</v>
      </c>
      <c r="D832" s="16">
        <v>375.1</v>
      </c>
      <c r="E832" s="17">
        <f>C832*D832</f>
        <v>3751</v>
      </c>
      <c r="F832" s="18">
        <v>0.03</v>
      </c>
      <c r="G832" s="17">
        <f>E832*F832</f>
        <v>112.53</v>
      </c>
      <c r="H832" s="14">
        <v>4</v>
      </c>
      <c r="I832" s="15">
        <v>900</v>
      </c>
      <c r="J832" s="17">
        <f>E832+I832-G832</f>
        <v>4538.47</v>
      </c>
      <c r="K832" s="23" t="str">
        <f>A832&amp;"|"&amp;B832</f>
        <v>P0069|Mar</v>
      </c>
    </row>
    <row r="833" spans="1:11" ht="15" customHeight="1" x14ac:dyDescent="0.25">
      <c r="A833" s="14" t="s">
        <v>199</v>
      </c>
      <c r="B833" s="14" t="s">
        <v>24</v>
      </c>
      <c r="C833" s="14">
        <v>6</v>
      </c>
      <c r="D833" s="16">
        <v>164.35</v>
      </c>
      <c r="E833" s="17">
        <f>C833*D833</f>
        <v>986.09999999999991</v>
      </c>
      <c r="F833" s="18">
        <v>0.03</v>
      </c>
      <c r="G833" s="17">
        <f>E833*F833</f>
        <v>29.582999999999995</v>
      </c>
      <c r="H833" s="14">
        <v>2</v>
      </c>
      <c r="I833" s="15">
        <v>300</v>
      </c>
      <c r="J833" s="17">
        <f>E833+I833-G833</f>
        <v>1256.5169999999998</v>
      </c>
      <c r="K833" s="23" t="str">
        <f>A833&amp;"|"&amp;B833</f>
        <v>P0070|Apr</v>
      </c>
    </row>
    <row r="834" spans="1:11" ht="15" customHeight="1" x14ac:dyDescent="0.25">
      <c r="A834" s="14" t="s">
        <v>199</v>
      </c>
      <c r="B834" s="14" t="s">
        <v>26</v>
      </c>
      <c r="C834" s="14">
        <v>7</v>
      </c>
      <c r="D834" s="16">
        <v>174.62</v>
      </c>
      <c r="E834" s="17">
        <f>C834*D834</f>
        <v>1222.3400000000001</v>
      </c>
      <c r="F834" s="18">
        <v>0.03</v>
      </c>
      <c r="G834" s="17">
        <f>E834*F834</f>
        <v>36.670200000000001</v>
      </c>
      <c r="H834" s="14">
        <v>2</v>
      </c>
      <c r="I834" s="15">
        <v>300</v>
      </c>
      <c r="J834" s="17">
        <f>E834+I834-G834</f>
        <v>1485.6698000000001</v>
      </c>
      <c r="K834" s="23" t="str">
        <f>A834&amp;"|"&amp;B834</f>
        <v>P0070|May</v>
      </c>
    </row>
    <row r="835" spans="1:11" ht="15" customHeight="1" x14ac:dyDescent="0.25">
      <c r="A835" s="14" t="s">
        <v>199</v>
      </c>
      <c r="B835" s="14" t="s">
        <v>28</v>
      </c>
      <c r="C835" s="14">
        <v>7</v>
      </c>
      <c r="D835" s="16">
        <v>169.25</v>
      </c>
      <c r="E835" s="17">
        <f>C835*D835</f>
        <v>1184.75</v>
      </c>
      <c r="F835" s="18">
        <v>0.03</v>
      </c>
      <c r="G835" s="17">
        <f>E835*F835</f>
        <v>35.542499999999997</v>
      </c>
      <c r="H835" s="14">
        <v>2</v>
      </c>
      <c r="I835" s="15">
        <v>300</v>
      </c>
      <c r="J835" s="17">
        <f>E835+I835-G835</f>
        <v>1449.2075</v>
      </c>
      <c r="K835" s="23" t="str">
        <f>A835&amp;"|"&amp;B835</f>
        <v>P0070|Jun</v>
      </c>
    </row>
    <row r="836" spans="1:11" ht="15" customHeight="1" x14ac:dyDescent="0.25">
      <c r="A836" s="14" t="s">
        <v>199</v>
      </c>
      <c r="B836" s="14" t="s">
        <v>29</v>
      </c>
      <c r="C836" s="14">
        <v>10</v>
      </c>
      <c r="D836" s="16">
        <v>200.66</v>
      </c>
      <c r="E836" s="17">
        <f>C836*D836</f>
        <v>2006.6</v>
      </c>
      <c r="F836" s="18">
        <v>0.03</v>
      </c>
      <c r="G836" s="17">
        <f>E836*F836</f>
        <v>60.197999999999993</v>
      </c>
      <c r="H836" s="14">
        <v>3</v>
      </c>
      <c r="I836" s="15">
        <v>450</v>
      </c>
      <c r="J836" s="17">
        <f>E836+I836-G836</f>
        <v>2396.402</v>
      </c>
      <c r="K836" s="23" t="str">
        <f>A836&amp;"|"&amp;B836</f>
        <v>P0070|Jul</v>
      </c>
    </row>
    <row r="837" spans="1:11" ht="15" customHeight="1" x14ac:dyDescent="0.25">
      <c r="A837" s="14" t="s">
        <v>199</v>
      </c>
      <c r="B837" s="14" t="s">
        <v>30</v>
      </c>
      <c r="C837" s="14">
        <v>10</v>
      </c>
      <c r="D837" s="16">
        <v>187.31</v>
      </c>
      <c r="E837" s="17">
        <f>C837*D837</f>
        <v>1873.1</v>
      </c>
      <c r="F837" s="18">
        <v>0.03</v>
      </c>
      <c r="G837" s="17">
        <f>E837*F837</f>
        <v>56.192999999999998</v>
      </c>
      <c r="H837" s="14">
        <v>3</v>
      </c>
      <c r="I837" s="15">
        <v>450</v>
      </c>
      <c r="J837" s="17">
        <f>E837+I837-G837</f>
        <v>2266.9069999999997</v>
      </c>
      <c r="K837" s="23" t="str">
        <f>A837&amp;"|"&amp;B837</f>
        <v>P0070|Aug</v>
      </c>
    </row>
    <row r="838" spans="1:11" ht="15" customHeight="1" x14ac:dyDescent="0.25">
      <c r="A838" s="14" t="s">
        <v>199</v>
      </c>
      <c r="B838" s="14" t="s">
        <v>31</v>
      </c>
      <c r="C838" s="14">
        <v>7</v>
      </c>
      <c r="D838" s="16">
        <v>174.02</v>
      </c>
      <c r="E838" s="17">
        <f>C838*D838</f>
        <v>1218.1400000000001</v>
      </c>
      <c r="F838" s="18">
        <v>0.03</v>
      </c>
      <c r="G838" s="17">
        <f>E838*F838</f>
        <v>36.544200000000004</v>
      </c>
      <c r="H838" s="14">
        <v>2</v>
      </c>
      <c r="I838" s="15">
        <v>300</v>
      </c>
      <c r="J838" s="17">
        <f>E838+I838-G838</f>
        <v>1481.5958000000001</v>
      </c>
      <c r="K838" s="23" t="str">
        <f>A838&amp;"|"&amp;B838</f>
        <v>P0070|Sep</v>
      </c>
    </row>
    <row r="839" spans="1:11" ht="15" customHeight="1" x14ac:dyDescent="0.25">
      <c r="A839" s="14" t="s">
        <v>199</v>
      </c>
      <c r="B839" s="14" t="s">
        <v>32</v>
      </c>
      <c r="C839" s="14">
        <v>6</v>
      </c>
      <c r="D839" s="16">
        <v>172.89</v>
      </c>
      <c r="E839" s="17">
        <f>C839*D839</f>
        <v>1037.3399999999999</v>
      </c>
      <c r="F839" s="18">
        <v>0.03</v>
      </c>
      <c r="G839" s="17">
        <f>E839*F839</f>
        <v>31.120199999999997</v>
      </c>
      <c r="H839" s="14">
        <v>2</v>
      </c>
      <c r="I839" s="15">
        <v>300</v>
      </c>
      <c r="J839" s="17">
        <f>E839+I839-G839</f>
        <v>1306.2197999999999</v>
      </c>
      <c r="K839" s="23" t="str">
        <f>A839&amp;"|"&amp;B839</f>
        <v>P0070|Oct</v>
      </c>
    </row>
    <row r="840" spans="1:11" ht="15" customHeight="1" x14ac:dyDescent="0.25">
      <c r="A840" s="14" t="s">
        <v>199</v>
      </c>
      <c r="B840" s="14" t="s">
        <v>33</v>
      </c>
      <c r="C840" s="14">
        <v>5</v>
      </c>
      <c r="D840" s="16">
        <v>158.15</v>
      </c>
      <c r="E840" s="17">
        <f>C840*D840</f>
        <v>790.75</v>
      </c>
      <c r="F840" s="18">
        <v>0.03</v>
      </c>
      <c r="G840" s="17">
        <f>E840*F840</f>
        <v>23.7225</v>
      </c>
      <c r="H840" s="14">
        <v>2</v>
      </c>
      <c r="I840" s="15">
        <v>300</v>
      </c>
      <c r="J840" s="17">
        <f>E840+I840-G840</f>
        <v>1067.0274999999999</v>
      </c>
      <c r="K840" s="23" t="str">
        <f>A840&amp;"|"&amp;B840</f>
        <v>P0070|Nov</v>
      </c>
    </row>
    <row r="841" spans="1:11" ht="15" customHeight="1" x14ac:dyDescent="0.25">
      <c r="A841" s="14" t="s">
        <v>199</v>
      </c>
      <c r="B841" s="14" t="s">
        <v>34</v>
      </c>
      <c r="C841" s="14">
        <v>15</v>
      </c>
      <c r="D841" s="16">
        <v>302.77</v>
      </c>
      <c r="E841" s="17">
        <f>C841*D841</f>
        <v>4541.5499999999993</v>
      </c>
      <c r="F841" s="18">
        <v>0.03</v>
      </c>
      <c r="G841" s="17">
        <f>E841*F841</f>
        <v>136.24649999999997</v>
      </c>
      <c r="H841" s="14">
        <v>6</v>
      </c>
      <c r="I841" s="15">
        <v>900</v>
      </c>
      <c r="J841" s="17">
        <f>E841+I841-G841</f>
        <v>5305.3034999999991</v>
      </c>
      <c r="K841" s="23" t="str">
        <f>A841&amp;"|"&amp;B841</f>
        <v>P0070|Dec</v>
      </c>
    </row>
    <row r="842" spans="1:11" ht="15" customHeight="1" x14ac:dyDescent="0.25">
      <c r="A842" s="14" t="s">
        <v>199</v>
      </c>
      <c r="B842" s="14" t="s">
        <v>35</v>
      </c>
      <c r="C842" s="14">
        <v>14</v>
      </c>
      <c r="D842" s="16">
        <v>281.81</v>
      </c>
      <c r="E842" s="17">
        <f>C842*D842</f>
        <v>3945.34</v>
      </c>
      <c r="F842" s="18">
        <v>0.03</v>
      </c>
      <c r="G842" s="17">
        <f>E842*F842</f>
        <v>118.36020000000001</v>
      </c>
      <c r="H842" s="14">
        <v>5</v>
      </c>
      <c r="I842" s="15">
        <v>750</v>
      </c>
      <c r="J842" s="17">
        <f>E842+I842-G842</f>
        <v>4576.9798000000001</v>
      </c>
      <c r="K842" s="23" t="str">
        <f>A842&amp;"|"&amp;B842</f>
        <v>P0070|Jan</v>
      </c>
    </row>
    <row r="843" spans="1:11" ht="15" customHeight="1" x14ac:dyDescent="0.25">
      <c r="A843" s="14" t="s">
        <v>199</v>
      </c>
      <c r="B843" s="14" t="s">
        <v>36</v>
      </c>
      <c r="C843" s="14">
        <v>11</v>
      </c>
      <c r="D843" s="16">
        <v>237.9</v>
      </c>
      <c r="E843" s="17">
        <f>C843*D843</f>
        <v>2616.9</v>
      </c>
      <c r="F843" s="18">
        <v>0.03</v>
      </c>
      <c r="G843" s="17">
        <f>E843*F843</f>
        <v>78.507000000000005</v>
      </c>
      <c r="H843" s="14">
        <v>4</v>
      </c>
      <c r="I843" s="15">
        <v>600</v>
      </c>
      <c r="J843" s="17">
        <f>E843+I843-G843</f>
        <v>3138.393</v>
      </c>
      <c r="K843" s="23" t="str">
        <f>A843&amp;"|"&amp;B843</f>
        <v>P0070|Feb</v>
      </c>
    </row>
    <row r="844" spans="1:11" ht="15" customHeight="1" x14ac:dyDescent="0.25">
      <c r="A844" s="14" t="s">
        <v>199</v>
      </c>
      <c r="B844" s="14" t="s">
        <v>37</v>
      </c>
      <c r="C844" s="14">
        <v>11</v>
      </c>
      <c r="D844" s="16">
        <v>211.4</v>
      </c>
      <c r="E844" s="17">
        <f>C844*D844</f>
        <v>2325.4</v>
      </c>
      <c r="F844" s="18">
        <v>0.03</v>
      </c>
      <c r="G844" s="17">
        <f>E844*F844</f>
        <v>69.762</v>
      </c>
      <c r="H844" s="14">
        <v>4</v>
      </c>
      <c r="I844" s="15">
        <v>600</v>
      </c>
      <c r="J844" s="17">
        <f>E844+I844-G844</f>
        <v>2855.6379999999999</v>
      </c>
      <c r="K844" s="23" t="str">
        <f>A844&amp;"|"&amp;B844</f>
        <v>P0070|Mar</v>
      </c>
    </row>
    <row r="845" spans="1:11" ht="15" customHeight="1" x14ac:dyDescent="0.25">
      <c r="A845" s="14" t="s">
        <v>201</v>
      </c>
      <c r="B845" s="14" t="s">
        <v>24</v>
      </c>
      <c r="C845" s="14">
        <v>5</v>
      </c>
      <c r="D845" s="16">
        <v>232.05</v>
      </c>
      <c r="E845" s="17">
        <f>C845*D845</f>
        <v>1160.25</v>
      </c>
      <c r="F845" s="18">
        <v>0.03</v>
      </c>
      <c r="G845" s="17">
        <f>E845*F845</f>
        <v>34.807499999999997</v>
      </c>
      <c r="H845" s="14">
        <v>2</v>
      </c>
      <c r="I845" s="15">
        <v>450</v>
      </c>
      <c r="J845" s="17">
        <f>E845+I845-G845</f>
        <v>1575.4425000000001</v>
      </c>
      <c r="K845" s="23" t="str">
        <f>A845&amp;"|"&amp;B845</f>
        <v>P0071|Apr</v>
      </c>
    </row>
    <row r="846" spans="1:11" ht="15" customHeight="1" x14ac:dyDescent="0.25">
      <c r="A846" s="14" t="s">
        <v>201</v>
      </c>
      <c r="B846" s="14" t="s">
        <v>26</v>
      </c>
      <c r="C846" s="14">
        <v>5</v>
      </c>
      <c r="D846" s="16">
        <v>247.86</v>
      </c>
      <c r="E846" s="17">
        <f>C846*D846</f>
        <v>1239.3000000000002</v>
      </c>
      <c r="F846" s="18">
        <v>0.03</v>
      </c>
      <c r="G846" s="17">
        <f>E846*F846</f>
        <v>37.179000000000002</v>
      </c>
      <c r="H846" s="14">
        <v>2</v>
      </c>
      <c r="I846" s="15">
        <v>450</v>
      </c>
      <c r="J846" s="17">
        <f>E846+I846-G846</f>
        <v>1652.1210000000001</v>
      </c>
      <c r="K846" s="23" t="str">
        <f>A846&amp;"|"&amp;B846</f>
        <v>P0071|May</v>
      </c>
    </row>
    <row r="847" spans="1:11" ht="15" customHeight="1" x14ac:dyDescent="0.25">
      <c r="A847" s="14" t="s">
        <v>201</v>
      </c>
      <c r="B847" s="14" t="s">
        <v>28</v>
      </c>
      <c r="C847" s="14">
        <v>6</v>
      </c>
      <c r="D847" s="16">
        <v>271.89</v>
      </c>
      <c r="E847" s="17">
        <f>C847*D847</f>
        <v>1631.34</v>
      </c>
      <c r="F847" s="18">
        <v>0.03</v>
      </c>
      <c r="G847" s="17">
        <f>E847*F847</f>
        <v>48.940199999999997</v>
      </c>
      <c r="H847" s="14">
        <v>2</v>
      </c>
      <c r="I847" s="15">
        <v>450</v>
      </c>
      <c r="J847" s="17">
        <f>E847+I847-G847</f>
        <v>2032.3998000000001</v>
      </c>
      <c r="K847" s="23" t="str">
        <f>A847&amp;"|"&amp;B847</f>
        <v>P0071|Jun</v>
      </c>
    </row>
    <row r="848" spans="1:11" ht="15" customHeight="1" x14ac:dyDescent="0.25">
      <c r="A848" s="14" t="s">
        <v>201</v>
      </c>
      <c r="B848" s="14" t="s">
        <v>29</v>
      </c>
      <c r="C848" s="14">
        <v>8</v>
      </c>
      <c r="D848" s="16">
        <v>275.86</v>
      </c>
      <c r="E848" s="17">
        <f>C848*D848</f>
        <v>2206.88</v>
      </c>
      <c r="F848" s="18">
        <v>0.03</v>
      </c>
      <c r="G848" s="17">
        <f>E848*F848</f>
        <v>66.206400000000002</v>
      </c>
      <c r="H848" s="14">
        <v>2</v>
      </c>
      <c r="I848" s="15">
        <v>450</v>
      </c>
      <c r="J848" s="17">
        <f>E848+I848-G848</f>
        <v>2590.6736000000001</v>
      </c>
      <c r="K848" s="23" t="str">
        <f>A848&amp;"|"&amp;B848</f>
        <v>P0071|Jul</v>
      </c>
    </row>
    <row r="849" spans="1:11" ht="15" customHeight="1" x14ac:dyDescent="0.25">
      <c r="A849" s="14" t="s">
        <v>201</v>
      </c>
      <c r="B849" s="14" t="s">
        <v>30</v>
      </c>
      <c r="C849" s="14">
        <v>8</v>
      </c>
      <c r="D849" s="16">
        <v>276</v>
      </c>
      <c r="E849" s="17">
        <f>C849*D849</f>
        <v>2208</v>
      </c>
      <c r="F849" s="18">
        <v>0.03</v>
      </c>
      <c r="G849" s="17">
        <f>E849*F849</f>
        <v>66.239999999999995</v>
      </c>
      <c r="H849" s="14">
        <v>2</v>
      </c>
      <c r="I849" s="15">
        <v>450</v>
      </c>
      <c r="J849" s="17">
        <f>E849+I849-G849</f>
        <v>2591.7600000000002</v>
      </c>
      <c r="K849" s="23" t="str">
        <f>A849&amp;"|"&amp;B849</f>
        <v>P0071|Aug</v>
      </c>
    </row>
    <row r="850" spans="1:11" ht="15" customHeight="1" x14ac:dyDescent="0.25">
      <c r="A850" s="14" t="s">
        <v>201</v>
      </c>
      <c r="B850" s="14" t="s">
        <v>31</v>
      </c>
      <c r="C850" s="14">
        <v>5</v>
      </c>
      <c r="D850" s="16">
        <v>273.08</v>
      </c>
      <c r="E850" s="17">
        <f>C850*D850</f>
        <v>1365.3999999999999</v>
      </c>
      <c r="F850" s="18">
        <v>0.03</v>
      </c>
      <c r="G850" s="17">
        <f>E850*F850</f>
        <v>40.961999999999996</v>
      </c>
      <c r="H850" s="14">
        <v>2</v>
      </c>
      <c r="I850" s="15">
        <v>450</v>
      </c>
      <c r="J850" s="17">
        <f>E850+I850-G850</f>
        <v>1774.4379999999999</v>
      </c>
      <c r="K850" s="23" t="str">
        <f>A850&amp;"|"&amp;B850</f>
        <v>P0071|Sep</v>
      </c>
    </row>
    <row r="851" spans="1:11" ht="15" customHeight="1" x14ac:dyDescent="0.25">
      <c r="A851" s="14" t="s">
        <v>201</v>
      </c>
      <c r="B851" s="14" t="s">
        <v>32</v>
      </c>
      <c r="C851" s="14">
        <v>5</v>
      </c>
      <c r="D851" s="16">
        <v>240.88</v>
      </c>
      <c r="E851" s="17">
        <f>C851*D851</f>
        <v>1204.4000000000001</v>
      </c>
      <c r="F851" s="18">
        <v>0.03</v>
      </c>
      <c r="G851" s="17">
        <f>E851*F851</f>
        <v>36.131999999999998</v>
      </c>
      <c r="H851" s="14">
        <v>2</v>
      </c>
      <c r="I851" s="15">
        <v>450</v>
      </c>
      <c r="J851" s="17">
        <f>E851+I851-G851</f>
        <v>1618.268</v>
      </c>
      <c r="K851" s="23" t="str">
        <f>A851&amp;"|"&amp;B851</f>
        <v>P0071|Oct</v>
      </c>
    </row>
    <row r="852" spans="1:11" ht="15" customHeight="1" x14ac:dyDescent="0.25">
      <c r="A852" s="14" t="s">
        <v>201</v>
      </c>
      <c r="B852" s="14" t="s">
        <v>33</v>
      </c>
      <c r="C852" s="14">
        <v>5</v>
      </c>
      <c r="D852" s="16">
        <v>230.25</v>
      </c>
      <c r="E852" s="17">
        <f>C852*D852</f>
        <v>1151.25</v>
      </c>
      <c r="F852" s="18">
        <v>0.03</v>
      </c>
      <c r="G852" s="17">
        <f>E852*F852</f>
        <v>34.537500000000001</v>
      </c>
      <c r="H852" s="14">
        <v>2</v>
      </c>
      <c r="I852" s="15">
        <v>450</v>
      </c>
      <c r="J852" s="17">
        <f>E852+I852-G852</f>
        <v>1566.7125000000001</v>
      </c>
      <c r="K852" s="23" t="str">
        <f>A852&amp;"|"&amp;B852</f>
        <v>P0071|Nov</v>
      </c>
    </row>
    <row r="853" spans="1:11" ht="15" customHeight="1" x14ac:dyDescent="0.25">
      <c r="A853" s="14" t="s">
        <v>201</v>
      </c>
      <c r="B853" s="14" t="s">
        <v>34</v>
      </c>
      <c r="C853" s="14">
        <v>12</v>
      </c>
      <c r="D853" s="16">
        <v>486.68</v>
      </c>
      <c r="E853" s="17">
        <f>C853*D853</f>
        <v>5840.16</v>
      </c>
      <c r="F853" s="18">
        <v>0.03</v>
      </c>
      <c r="G853" s="17">
        <f>E853*F853</f>
        <v>175.20479999999998</v>
      </c>
      <c r="H853" s="14">
        <v>5</v>
      </c>
      <c r="I853" s="15">
        <v>1125</v>
      </c>
      <c r="J853" s="17">
        <f>E853+I853-G853</f>
        <v>6789.9552000000003</v>
      </c>
      <c r="K853" s="23" t="str">
        <f>A853&amp;"|"&amp;B853</f>
        <v>P0071|Dec</v>
      </c>
    </row>
    <row r="854" spans="1:11" ht="15" customHeight="1" x14ac:dyDescent="0.25">
      <c r="A854" s="14" t="s">
        <v>201</v>
      </c>
      <c r="B854" s="14" t="s">
        <v>35</v>
      </c>
      <c r="C854" s="14">
        <v>10</v>
      </c>
      <c r="D854" s="16">
        <v>421.24</v>
      </c>
      <c r="E854" s="17">
        <f>C854*D854</f>
        <v>4212.3999999999996</v>
      </c>
      <c r="F854" s="18">
        <v>0.03</v>
      </c>
      <c r="G854" s="17">
        <f>E854*F854</f>
        <v>126.37199999999999</v>
      </c>
      <c r="H854" s="14">
        <v>4</v>
      </c>
      <c r="I854" s="15">
        <v>900</v>
      </c>
      <c r="J854" s="17">
        <f>E854+I854-G854</f>
        <v>4986.0279999999993</v>
      </c>
      <c r="K854" s="23" t="str">
        <f>A854&amp;"|"&amp;B854</f>
        <v>P0071|Jan</v>
      </c>
    </row>
    <row r="855" spans="1:11" ht="15" customHeight="1" x14ac:dyDescent="0.25">
      <c r="A855" s="14" t="s">
        <v>201</v>
      </c>
      <c r="B855" s="14" t="s">
        <v>36</v>
      </c>
      <c r="C855" s="14">
        <v>9</v>
      </c>
      <c r="D855" s="16">
        <v>419.09</v>
      </c>
      <c r="E855" s="17">
        <f>C855*D855</f>
        <v>3771.81</v>
      </c>
      <c r="F855" s="18">
        <v>0.03</v>
      </c>
      <c r="G855" s="17">
        <f>E855*F855</f>
        <v>113.15429999999999</v>
      </c>
      <c r="H855" s="14">
        <v>4</v>
      </c>
      <c r="I855" s="15">
        <v>900</v>
      </c>
      <c r="J855" s="17">
        <f>E855+I855-G855</f>
        <v>4558.6556999999993</v>
      </c>
      <c r="K855" s="23" t="str">
        <f>A855&amp;"|"&amp;B855</f>
        <v>P0071|Feb</v>
      </c>
    </row>
    <row r="856" spans="1:11" ht="15" customHeight="1" x14ac:dyDescent="0.25">
      <c r="A856" s="14" t="s">
        <v>201</v>
      </c>
      <c r="B856" s="14" t="s">
        <v>37</v>
      </c>
      <c r="C856" s="14">
        <v>9</v>
      </c>
      <c r="D856" s="16">
        <v>348.21</v>
      </c>
      <c r="E856" s="17">
        <f>C856*D856</f>
        <v>3133.89</v>
      </c>
      <c r="F856" s="18">
        <v>0.03</v>
      </c>
      <c r="G856" s="17">
        <f>E856*F856</f>
        <v>94.016699999999986</v>
      </c>
      <c r="H856" s="14">
        <v>3</v>
      </c>
      <c r="I856" s="15">
        <v>675</v>
      </c>
      <c r="J856" s="17">
        <f>E856+I856-G856</f>
        <v>3714.8732999999997</v>
      </c>
      <c r="K856" s="23" t="str">
        <f>A856&amp;"|"&amp;B856</f>
        <v>P0071|Mar</v>
      </c>
    </row>
    <row r="857" spans="1:11" ht="15" customHeight="1" x14ac:dyDescent="0.25">
      <c r="A857" s="14" t="s">
        <v>203</v>
      </c>
      <c r="B857" s="14" t="s">
        <v>24</v>
      </c>
      <c r="C857" s="14">
        <v>7</v>
      </c>
      <c r="D857" s="16">
        <v>208.57</v>
      </c>
      <c r="E857" s="17">
        <f>C857*D857</f>
        <v>1459.99</v>
      </c>
      <c r="F857" s="18">
        <v>0.03</v>
      </c>
      <c r="G857" s="17">
        <f>E857*F857</f>
        <v>43.799700000000001</v>
      </c>
      <c r="H857" s="14">
        <v>2</v>
      </c>
      <c r="I857" s="15">
        <v>240</v>
      </c>
      <c r="J857" s="17">
        <f>E857+I857-G857</f>
        <v>1656.1903</v>
      </c>
      <c r="K857" s="23" t="str">
        <f>A857&amp;"|"&amp;B857</f>
        <v>P0072|Apr</v>
      </c>
    </row>
    <row r="858" spans="1:11" ht="15" customHeight="1" x14ac:dyDescent="0.25">
      <c r="A858" s="14" t="s">
        <v>203</v>
      </c>
      <c r="B858" s="14" t="s">
        <v>26</v>
      </c>
      <c r="C858" s="14">
        <v>8</v>
      </c>
      <c r="D858" s="16">
        <v>208.8</v>
      </c>
      <c r="E858" s="17">
        <f>C858*D858</f>
        <v>1670.4</v>
      </c>
      <c r="F858" s="18">
        <v>0.03</v>
      </c>
      <c r="G858" s="17">
        <f>E858*F858</f>
        <v>50.112000000000002</v>
      </c>
      <c r="H858" s="14">
        <v>2</v>
      </c>
      <c r="I858" s="15">
        <v>240</v>
      </c>
      <c r="J858" s="17">
        <f>E858+I858-G858</f>
        <v>1860.288</v>
      </c>
      <c r="K858" s="23" t="str">
        <f>A858&amp;"|"&amp;B858</f>
        <v>P0072|May</v>
      </c>
    </row>
    <row r="859" spans="1:11" ht="15" customHeight="1" x14ac:dyDescent="0.25">
      <c r="A859" s="14" t="s">
        <v>203</v>
      </c>
      <c r="B859" s="14" t="s">
        <v>28</v>
      </c>
      <c r="C859" s="14">
        <v>9</v>
      </c>
      <c r="D859" s="16">
        <v>241.46</v>
      </c>
      <c r="E859" s="17">
        <f>C859*D859</f>
        <v>2173.14</v>
      </c>
      <c r="F859" s="18">
        <v>0.03</v>
      </c>
      <c r="G859" s="17">
        <f>E859*F859</f>
        <v>65.194199999999995</v>
      </c>
      <c r="H859" s="14">
        <v>3</v>
      </c>
      <c r="I859" s="15">
        <v>360</v>
      </c>
      <c r="J859" s="17">
        <f>E859+I859-G859</f>
        <v>2467.9458</v>
      </c>
      <c r="K859" s="23" t="str">
        <f>A859&amp;"|"&amp;B859</f>
        <v>P0072|Jun</v>
      </c>
    </row>
    <row r="860" spans="1:11" ht="15" customHeight="1" x14ac:dyDescent="0.25">
      <c r="A860" s="14" t="s">
        <v>203</v>
      </c>
      <c r="B860" s="14" t="s">
        <v>29</v>
      </c>
      <c r="C860" s="14">
        <v>13</v>
      </c>
      <c r="D860" s="16">
        <v>285.81</v>
      </c>
      <c r="E860" s="17">
        <f>C860*D860</f>
        <v>3715.53</v>
      </c>
      <c r="F860" s="18">
        <v>0.03</v>
      </c>
      <c r="G860" s="17">
        <f>E860*F860</f>
        <v>111.4659</v>
      </c>
      <c r="H860" s="14">
        <v>3</v>
      </c>
      <c r="I860" s="15">
        <v>360</v>
      </c>
      <c r="J860" s="17">
        <f>E860+I860-G860</f>
        <v>3964.0641000000001</v>
      </c>
      <c r="K860" s="23" t="str">
        <f>A860&amp;"|"&amp;B860</f>
        <v>P0072|Jul</v>
      </c>
    </row>
    <row r="861" spans="1:11" ht="15" customHeight="1" x14ac:dyDescent="0.25">
      <c r="A861" s="14" t="s">
        <v>203</v>
      </c>
      <c r="B861" s="14" t="s">
        <v>30</v>
      </c>
      <c r="C861" s="14">
        <v>11</v>
      </c>
      <c r="D861" s="16">
        <v>258.89</v>
      </c>
      <c r="E861" s="17">
        <f>C861*D861</f>
        <v>2847.79</v>
      </c>
      <c r="F861" s="18">
        <v>0.03</v>
      </c>
      <c r="G861" s="17">
        <f>E861*F861</f>
        <v>85.433700000000002</v>
      </c>
      <c r="H861" s="14">
        <v>3</v>
      </c>
      <c r="I861" s="15">
        <v>360</v>
      </c>
      <c r="J861" s="17">
        <f>E861+I861-G861</f>
        <v>3122.3562999999999</v>
      </c>
      <c r="K861" s="23" t="str">
        <f>A861&amp;"|"&amp;B861</f>
        <v>P0072|Aug</v>
      </c>
    </row>
    <row r="862" spans="1:11" ht="15" customHeight="1" x14ac:dyDescent="0.25">
      <c r="A862" s="14" t="s">
        <v>203</v>
      </c>
      <c r="B862" s="14" t="s">
        <v>31</v>
      </c>
      <c r="C862" s="14">
        <v>8</v>
      </c>
      <c r="D862" s="16">
        <v>236.63</v>
      </c>
      <c r="E862" s="17">
        <f>C862*D862</f>
        <v>1893.04</v>
      </c>
      <c r="F862" s="18">
        <v>0.03</v>
      </c>
      <c r="G862" s="17">
        <f>E862*F862</f>
        <v>56.791199999999996</v>
      </c>
      <c r="H862" s="14">
        <v>3</v>
      </c>
      <c r="I862" s="15">
        <v>360</v>
      </c>
      <c r="J862" s="17">
        <f>E862+I862-G862</f>
        <v>2196.2487999999998</v>
      </c>
      <c r="K862" s="23" t="str">
        <f>A862&amp;"|"&amp;B862</f>
        <v>P0072|Sep</v>
      </c>
    </row>
    <row r="863" spans="1:11" ht="15" customHeight="1" x14ac:dyDescent="0.25">
      <c r="A863" s="14" t="s">
        <v>203</v>
      </c>
      <c r="B863" s="14" t="s">
        <v>32</v>
      </c>
      <c r="C863" s="14">
        <v>8</v>
      </c>
      <c r="D863" s="16">
        <v>216.25</v>
      </c>
      <c r="E863" s="17">
        <f>C863*D863</f>
        <v>1730</v>
      </c>
      <c r="F863" s="18">
        <v>0.03</v>
      </c>
      <c r="G863" s="17">
        <f>E863*F863</f>
        <v>51.9</v>
      </c>
      <c r="H863" s="14">
        <v>3</v>
      </c>
      <c r="I863" s="15">
        <v>360</v>
      </c>
      <c r="J863" s="17">
        <f>E863+I863-G863</f>
        <v>2038.1</v>
      </c>
      <c r="K863" s="23" t="str">
        <f>A863&amp;"|"&amp;B863</f>
        <v>P0072|Oct</v>
      </c>
    </row>
    <row r="864" spans="1:11" ht="15" customHeight="1" x14ac:dyDescent="0.25">
      <c r="A864" s="14" t="s">
        <v>203</v>
      </c>
      <c r="B864" s="14" t="s">
        <v>33</v>
      </c>
      <c r="C864" s="14">
        <v>7</v>
      </c>
      <c r="D864" s="16">
        <v>249.02</v>
      </c>
      <c r="E864" s="17">
        <f>C864*D864</f>
        <v>1743.14</v>
      </c>
      <c r="F864" s="18">
        <v>0.03</v>
      </c>
      <c r="G864" s="17">
        <f>E864*F864</f>
        <v>52.294200000000004</v>
      </c>
      <c r="H864" s="14">
        <v>2</v>
      </c>
      <c r="I864" s="15">
        <v>240</v>
      </c>
      <c r="J864" s="17">
        <f>E864+I864-G864</f>
        <v>1930.8458000000001</v>
      </c>
      <c r="K864" s="23" t="str">
        <f>A864&amp;"|"&amp;B864</f>
        <v>P0072|Nov</v>
      </c>
    </row>
    <row r="865" spans="1:11" ht="15" customHeight="1" x14ac:dyDescent="0.25">
      <c r="A865" s="14" t="s">
        <v>203</v>
      </c>
      <c r="B865" s="14" t="s">
        <v>34</v>
      </c>
      <c r="C865" s="14">
        <v>15</v>
      </c>
      <c r="D865" s="16">
        <v>426.92</v>
      </c>
      <c r="E865" s="17">
        <f>C865*D865</f>
        <v>6403.8</v>
      </c>
      <c r="F865" s="18">
        <v>0.03</v>
      </c>
      <c r="G865" s="17">
        <f>E865*F865</f>
        <v>192.114</v>
      </c>
      <c r="H865" s="14">
        <v>6</v>
      </c>
      <c r="I865" s="15">
        <v>720</v>
      </c>
      <c r="J865" s="17">
        <f>E865+I865-G865</f>
        <v>6931.6860000000006</v>
      </c>
      <c r="K865" s="23" t="str">
        <f>A865&amp;"|"&amp;B865</f>
        <v>P0072|Dec</v>
      </c>
    </row>
    <row r="866" spans="1:11" ht="15" customHeight="1" x14ac:dyDescent="0.25">
      <c r="A866" s="14" t="s">
        <v>203</v>
      </c>
      <c r="B866" s="14" t="s">
        <v>35</v>
      </c>
      <c r="C866" s="14">
        <v>15</v>
      </c>
      <c r="D866" s="16">
        <v>382.61</v>
      </c>
      <c r="E866" s="17">
        <f>C866*D866</f>
        <v>5739.1500000000005</v>
      </c>
      <c r="F866" s="18">
        <v>0.03</v>
      </c>
      <c r="G866" s="17">
        <f>E866*F866</f>
        <v>172.17450000000002</v>
      </c>
      <c r="H866" s="14">
        <v>6</v>
      </c>
      <c r="I866" s="15">
        <v>720</v>
      </c>
      <c r="J866" s="17">
        <f>E866+I866-G866</f>
        <v>6286.9755000000005</v>
      </c>
      <c r="K866" s="23" t="str">
        <f>A866&amp;"|"&amp;B866</f>
        <v>P0072|Jan</v>
      </c>
    </row>
    <row r="867" spans="1:11" ht="15" customHeight="1" x14ac:dyDescent="0.25">
      <c r="A867" s="14" t="s">
        <v>203</v>
      </c>
      <c r="B867" s="14" t="s">
        <v>36</v>
      </c>
      <c r="C867" s="14">
        <v>14</v>
      </c>
      <c r="D867" s="16">
        <v>352.08</v>
      </c>
      <c r="E867" s="17">
        <f>C867*D867</f>
        <v>4929.12</v>
      </c>
      <c r="F867" s="18">
        <v>0.03</v>
      </c>
      <c r="G867" s="17">
        <f>E867*F867</f>
        <v>147.87359999999998</v>
      </c>
      <c r="H867" s="14">
        <v>5</v>
      </c>
      <c r="I867" s="15">
        <v>600</v>
      </c>
      <c r="J867" s="17">
        <f>E867+I867-G867</f>
        <v>5381.2464</v>
      </c>
      <c r="K867" s="23" t="str">
        <f>A867&amp;"|"&amp;B867</f>
        <v>P0072|Feb</v>
      </c>
    </row>
    <row r="868" spans="1:11" ht="15" customHeight="1" x14ac:dyDescent="0.25">
      <c r="A868" s="14" t="s">
        <v>203</v>
      </c>
      <c r="B868" s="14" t="s">
        <v>37</v>
      </c>
      <c r="C868" s="14">
        <v>13</v>
      </c>
      <c r="D868" s="16">
        <v>305.38</v>
      </c>
      <c r="E868" s="17">
        <f>C868*D868</f>
        <v>3969.94</v>
      </c>
      <c r="F868" s="18">
        <v>0.03</v>
      </c>
      <c r="G868" s="17">
        <f>E868*F868</f>
        <v>119.09819999999999</v>
      </c>
      <c r="H868" s="14">
        <v>5</v>
      </c>
      <c r="I868" s="15">
        <v>600</v>
      </c>
      <c r="J868" s="17">
        <f>E868+I868-G868</f>
        <v>4450.8418000000001</v>
      </c>
      <c r="K868" s="23" t="str">
        <f>A868&amp;"|"&amp;B868</f>
        <v>P0072|Mar</v>
      </c>
    </row>
    <row r="869" spans="1:11" ht="15" customHeight="1" x14ac:dyDescent="0.25">
      <c r="A869" s="14" t="s">
        <v>205</v>
      </c>
      <c r="B869" s="14" t="s">
        <v>24</v>
      </c>
      <c r="C869" s="14">
        <v>5</v>
      </c>
      <c r="D869" s="16">
        <v>107.31</v>
      </c>
      <c r="E869" s="17">
        <f>C869*D869</f>
        <v>536.54999999999995</v>
      </c>
      <c r="F869" s="18">
        <v>0.03</v>
      </c>
      <c r="G869" s="17">
        <f>E869*F869</f>
        <v>16.096499999999999</v>
      </c>
      <c r="H869" s="14">
        <v>2</v>
      </c>
      <c r="I869" s="15">
        <v>240</v>
      </c>
      <c r="J869" s="17">
        <f>E869+I869-G869</f>
        <v>760.45349999999996</v>
      </c>
      <c r="K869" s="23" t="str">
        <f>A869&amp;"|"&amp;B869</f>
        <v>P0073|Apr</v>
      </c>
    </row>
    <row r="870" spans="1:11" ht="15" customHeight="1" x14ac:dyDescent="0.25">
      <c r="A870" s="14" t="s">
        <v>205</v>
      </c>
      <c r="B870" s="14" t="s">
        <v>26</v>
      </c>
      <c r="C870" s="14">
        <v>6</v>
      </c>
      <c r="D870" s="16">
        <v>110.45</v>
      </c>
      <c r="E870" s="17">
        <f>C870*D870</f>
        <v>662.7</v>
      </c>
      <c r="F870" s="18">
        <v>0.03</v>
      </c>
      <c r="G870" s="17">
        <f>E870*F870</f>
        <v>19.881</v>
      </c>
      <c r="H870" s="14">
        <v>2</v>
      </c>
      <c r="I870" s="15">
        <v>240</v>
      </c>
      <c r="J870" s="17">
        <f>E870+I870-G870</f>
        <v>882.81900000000007</v>
      </c>
      <c r="K870" s="23" t="str">
        <f>A870&amp;"|"&amp;B870</f>
        <v>P0073|May</v>
      </c>
    </row>
    <row r="871" spans="1:11" ht="15" customHeight="1" x14ac:dyDescent="0.25">
      <c r="A871" s="14" t="s">
        <v>205</v>
      </c>
      <c r="B871" s="14" t="s">
        <v>28</v>
      </c>
      <c r="C871" s="14">
        <v>6</v>
      </c>
      <c r="D871" s="16">
        <v>126.91</v>
      </c>
      <c r="E871" s="17">
        <f>C871*D871</f>
        <v>761.46</v>
      </c>
      <c r="F871" s="18">
        <v>0.03</v>
      </c>
      <c r="G871" s="17">
        <f>E871*F871</f>
        <v>22.843800000000002</v>
      </c>
      <c r="H871" s="14">
        <v>2</v>
      </c>
      <c r="I871" s="15">
        <v>240</v>
      </c>
      <c r="J871" s="17">
        <f>E871+I871-G871</f>
        <v>978.61620000000005</v>
      </c>
      <c r="K871" s="23" t="str">
        <f>A871&amp;"|"&amp;B871</f>
        <v>P0073|Jun</v>
      </c>
    </row>
    <row r="872" spans="1:11" ht="15" customHeight="1" x14ac:dyDescent="0.25">
      <c r="A872" s="14" t="s">
        <v>205</v>
      </c>
      <c r="B872" s="14" t="s">
        <v>29</v>
      </c>
      <c r="C872" s="14">
        <v>8</v>
      </c>
      <c r="D872" s="16">
        <v>133.61000000000001</v>
      </c>
      <c r="E872" s="17">
        <f>C872*D872</f>
        <v>1068.8800000000001</v>
      </c>
      <c r="F872" s="18">
        <v>0.03</v>
      </c>
      <c r="G872" s="17">
        <f>E872*F872</f>
        <v>32.066400000000002</v>
      </c>
      <c r="H872" s="14">
        <v>2</v>
      </c>
      <c r="I872" s="15">
        <v>240</v>
      </c>
      <c r="J872" s="17">
        <f>E872+I872-G872</f>
        <v>1276.8136000000002</v>
      </c>
      <c r="K872" s="23" t="str">
        <f>A872&amp;"|"&amp;B872</f>
        <v>P0073|Jul</v>
      </c>
    </row>
    <row r="873" spans="1:11" ht="15" customHeight="1" x14ac:dyDescent="0.25">
      <c r="A873" s="14" t="s">
        <v>205</v>
      </c>
      <c r="B873" s="14" t="s">
        <v>30</v>
      </c>
      <c r="C873" s="14">
        <v>9</v>
      </c>
      <c r="D873" s="16">
        <v>119.61</v>
      </c>
      <c r="E873" s="17">
        <f>C873*D873</f>
        <v>1076.49</v>
      </c>
      <c r="F873" s="18">
        <v>0.03</v>
      </c>
      <c r="G873" s="17">
        <f>E873*F873</f>
        <v>32.294699999999999</v>
      </c>
      <c r="H873" s="14">
        <v>2</v>
      </c>
      <c r="I873" s="15">
        <v>240</v>
      </c>
      <c r="J873" s="17">
        <f>E873+I873-G873</f>
        <v>1284.1953000000001</v>
      </c>
      <c r="K873" s="23" t="str">
        <f>A873&amp;"|"&amp;B873</f>
        <v>P0073|Aug</v>
      </c>
    </row>
    <row r="874" spans="1:11" ht="15" customHeight="1" x14ac:dyDescent="0.25">
      <c r="A874" s="14" t="s">
        <v>205</v>
      </c>
      <c r="B874" s="14" t="s">
        <v>31</v>
      </c>
      <c r="C874" s="14">
        <v>6</v>
      </c>
      <c r="D874" s="16">
        <v>110.83</v>
      </c>
      <c r="E874" s="17">
        <f>C874*D874</f>
        <v>664.98</v>
      </c>
      <c r="F874" s="18">
        <v>0.03</v>
      </c>
      <c r="G874" s="17">
        <f>E874*F874</f>
        <v>19.949400000000001</v>
      </c>
      <c r="H874" s="14">
        <v>2</v>
      </c>
      <c r="I874" s="15">
        <v>240</v>
      </c>
      <c r="J874" s="17">
        <f>E874+I874-G874</f>
        <v>885.03060000000005</v>
      </c>
      <c r="K874" s="23" t="str">
        <f>A874&amp;"|"&amp;B874</f>
        <v>P0073|Sep</v>
      </c>
    </row>
    <row r="875" spans="1:11" ht="15" customHeight="1" x14ac:dyDescent="0.25">
      <c r="A875" s="14" t="s">
        <v>205</v>
      </c>
      <c r="B875" s="14" t="s">
        <v>32</v>
      </c>
      <c r="C875" s="14">
        <v>6</v>
      </c>
      <c r="D875" s="16">
        <v>109.39</v>
      </c>
      <c r="E875" s="17">
        <f>C875*D875</f>
        <v>656.34</v>
      </c>
      <c r="F875" s="18">
        <v>0.03</v>
      </c>
      <c r="G875" s="17">
        <f>E875*F875</f>
        <v>19.690200000000001</v>
      </c>
      <c r="H875" s="14">
        <v>2</v>
      </c>
      <c r="I875" s="15">
        <v>240</v>
      </c>
      <c r="J875" s="17">
        <f>E875+I875-G875</f>
        <v>876.64980000000003</v>
      </c>
      <c r="K875" s="23" t="str">
        <f>A875&amp;"|"&amp;B875</f>
        <v>P0073|Oct</v>
      </c>
    </row>
    <row r="876" spans="1:11" ht="15" customHeight="1" x14ac:dyDescent="0.25">
      <c r="A876" s="14" t="s">
        <v>205</v>
      </c>
      <c r="B876" s="14" t="s">
        <v>33</v>
      </c>
      <c r="C876" s="14">
        <v>6</v>
      </c>
      <c r="D876" s="16">
        <v>118.89</v>
      </c>
      <c r="E876" s="17">
        <f>C876*D876</f>
        <v>713.34</v>
      </c>
      <c r="F876" s="18">
        <v>0.03</v>
      </c>
      <c r="G876" s="17">
        <f>E876*F876</f>
        <v>21.400200000000002</v>
      </c>
      <c r="H876" s="14">
        <v>2</v>
      </c>
      <c r="I876" s="15">
        <v>240</v>
      </c>
      <c r="J876" s="17">
        <f>E876+I876-G876</f>
        <v>931.93979999999999</v>
      </c>
      <c r="K876" s="23" t="str">
        <f>A876&amp;"|"&amp;B876</f>
        <v>P0073|Nov</v>
      </c>
    </row>
    <row r="877" spans="1:11" ht="15" customHeight="1" x14ac:dyDescent="0.25">
      <c r="A877" s="14" t="s">
        <v>205</v>
      </c>
      <c r="B877" s="14" t="s">
        <v>34</v>
      </c>
      <c r="C877" s="14">
        <v>13</v>
      </c>
      <c r="D877" s="16">
        <v>206.65</v>
      </c>
      <c r="E877" s="17">
        <f>C877*D877</f>
        <v>2686.4500000000003</v>
      </c>
      <c r="F877" s="18">
        <v>0.03</v>
      </c>
      <c r="G877" s="17">
        <f>E877*F877</f>
        <v>80.593500000000006</v>
      </c>
      <c r="H877" s="14">
        <v>5</v>
      </c>
      <c r="I877" s="15">
        <v>600</v>
      </c>
      <c r="J877" s="17">
        <f>E877+I877-G877</f>
        <v>3205.8565000000003</v>
      </c>
      <c r="K877" s="23" t="str">
        <f>A877&amp;"|"&amp;B877</f>
        <v>P0073|Dec</v>
      </c>
    </row>
    <row r="878" spans="1:11" ht="15" customHeight="1" x14ac:dyDescent="0.25">
      <c r="A878" s="14" t="s">
        <v>205</v>
      </c>
      <c r="B878" s="14" t="s">
        <v>35</v>
      </c>
      <c r="C878" s="14">
        <v>12</v>
      </c>
      <c r="D878" s="16">
        <v>175.1</v>
      </c>
      <c r="E878" s="17">
        <f>C878*D878</f>
        <v>2101.1999999999998</v>
      </c>
      <c r="F878" s="18">
        <v>0.03</v>
      </c>
      <c r="G878" s="17">
        <f>E878*F878</f>
        <v>63.035999999999994</v>
      </c>
      <c r="H878" s="14">
        <v>5</v>
      </c>
      <c r="I878" s="15">
        <v>600</v>
      </c>
      <c r="J878" s="17">
        <f>E878+I878-G878</f>
        <v>2638.1639999999998</v>
      </c>
      <c r="K878" s="23" t="str">
        <f>A878&amp;"|"&amp;B878</f>
        <v>P0073|Jan</v>
      </c>
    </row>
    <row r="879" spans="1:11" ht="15" customHeight="1" x14ac:dyDescent="0.25">
      <c r="A879" s="14" t="s">
        <v>205</v>
      </c>
      <c r="B879" s="14" t="s">
        <v>36</v>
      </c>
      <c r="C879" s="14">
        <v>9</v>
      </c>
      <c r="D879" s="16">
        <v>178.62</v>
      </c>
      <c r="E879" s="17">
        <f>C879*D879</f>
        <v>1607.58</v>
      </c>
      <c r="F879" s="18">
        <v>0.03</v>
      </c>
      <c r="G879" s="17">
        <f>E879*F879</f>
        <v>48.227399999999996</v>
      </c>
      <c r="H879" s="14">
        <v>4</v>
      </c>
      <c r="I879" s="15">
        <v>480</v>
      </c>
      <c r="J879" s="17">
        <f>E879+I879-G879</f>
        <v>2039.3525999999999</v>
      </c>
      <c r="K879" s="23" t="str">
        <f>A879&amp;"|"&amp;B879</f>
        <v>P0073|Feb</v>
      </c>
    </row>
    <row r="880" spans="1:11" ht="15" customHeight="1" x14ac:dyDescent="0.25">
      <c r="A880" s="14" t="s">
        <v>205</v>
      </c>
      <c r="B880" s="14" t="s">
        <v>37</v>
      </c>
      <c r="C880" s="14">
        <v>9</v>
      </c>
      <c r="D880" s="16">
        <v>151.82</v>
      </c>
      <c r="E880" s="17">
        <f>C880*D880</f>
        <v>1366.3799999999999</v>
      </c>
      <c r="F880" s="18">
        <v>0.03</v>
      </c>
      <c r="G880" s="17">
        <f>E880*F880</f>
        <v>40.991399999999992</v>
      </c>
      <c r="H880" s="14">
        <v>3</v>
      </c>
      <c r="I880" s="15">
        <v>360</v>
      </c>
      <c r="J880" s="17">
        <f>E880+I880-G880</f>
        <v>1685.3886</v>
      </c>
      <c r="K880" s="23" t="str">
        <f>A880&amp;"|"&amp;B880</f>
        <v>P0073|Mar</v>
      </c>
    </row>
    <row r="881" spans="1:11" ht="15" customHeight="1" x14ac:dyDescent="0.25">
      <c r="A881" s="14" t="s">
        <v>207</v>
      </c>
      <c r="B881" s="14" t="s">
        <v>24</v>
      </c>
      <c r="C881" s="14">
        <v>6</v>
      </c>
      <c r="D881" s="16">
        <v>162.25</v>
      </c>
      <c r="E881" s="17">
        <f>C881*D881</f>
        <v>973.5</v>
      </c>
      <c r="F881" s="18">
        <v>0.03</v>
      </c>
      <c r="G881" s="17">
        <f>E881*F881</f>
        <v>29.204999999999998</v>
      </c>
      <c r="H881" s="14">
        <v>2</v>
      </c>
      <c r="I881" s="15">
        <v>300</v>
      </c>
      <c r="J881" s="17">
        <f>E881+I881-G881</f>
        <v>1244.2950000000001</v>
      </c>
      <c r="K881" s="23" t="str">
        <f>A881&amp;"|"&amp;B881</f>
        <v>P0074|Apr</v>
      </c>
    </row>
    <row r="882" spans="1:11" ht="15" customHeight="1" x14ac:dyDescent="0.25">
      <c r="A882" s="14" t="s">
        <v>207</v>
      </c>
      <c r="B882" s="14" t="s">
        <v>26</v>
      </c>
      <c r="C882" s="14">
        <v>7</v>
      </c>
      <c r="D882" s="16">
        <v>166.12</v>
      </c>
      <c r="E882" s="17">
        <f>C882*D882</f>
        <v>1162.8400000000001</v>
      </c>
      <c r="F882" s="18">
        <v>0.03</v>
      </c>
      <c r="G882" s="17">
        <f>E882*F882</f>
        <v>34.885200000000005</v>
      </c>
      <c r="H882" s="14">
        <v>2</v>
      </c>
      <c r="I882" s="15">
        <v>300</v>
      </c>
      <c r="J882" s="17">
        <f>E882+I882-G882</f>
        <v>1427.9548000000002</v>
      </c>
      <c r="K882" s="23" t="str">
        <f>A882&amp;"|"&amp;B882</f>
        <v>P0074|May</v>
      </c>
    </row>
    <row r="883" spans="1:11" ht="15" customHeight="1" x14ac:dyDescent="0.25">
      <c r="A883" s="14" t="s">
        <v>207</v>
      </c>
      <c r="B883" s="14" t="s">
        <v>28</v>
      </c>
      <c r="C883" s="14">
        <v>7</v>
      </c>
      <c r="D883" s="16">
        <v>171.59</v>
      </c>
      <c r="E883" s="17">
        <f>C883*D883</f>
        <v>1201.1300000000001</v>
      </c>
      <c r="F883" s="18">
        <v>0.03</v>
      </c>
      <c r="G883" s="17">
        <f>E883*F883</f>
        <v>36.033900000000003</v>
      </c>
      <c r="H883" s="14">
        <v>2</v>
      </c>
      <c r="I883" s="15">
        <v>300</v>
      </c>
      <c r="J883" s="17">
        <f>E883+I883-G883</f>
        <v>1465.0961000000002</v>
      </c>
      <c r="K883" s="23" t="str">
        <f>A883&amp;"|"&amp;B883</f>
        <v>P0074|Jun</v>
      </c>
    </row>
    <row r="884" spans="1:11" ht="15" customHeight="1" x14ac:dyDescent="0.25">
      <c r="A884" s="14" t="s">
        <v>207</v>
      </c>
      <c r="B884" s="14" t="s">
        <v>29</v>
      </c>
      <c r="C884" s="14">
        <v>11</v>
      </c>
      <c r="D884" s="16">
        <v>203.7</v>
      </c>
      <c r="E884" s="17">
        <f>C884*D884</f>
        <v>2240.6999999999998</v>
      </c>
      <c r="F884" s="18">
        <v>0.03</v>
      </c>
      <c r="G884" s="17">
        <f>E884*F884</f>
        <v>67.220999999999989</v>
      </c>
      <c r="H884" s="14">
        <v>3</v>
      </c>
      <c r="I884" s="15">
        <v>450</v>
      </c>
      <c r="J884" s="17">
        <f>E884+I884-G884</f>
        <v>2623.4789999999998</v>
      </c>
      <c r="K884" s="23" t="str">
        <f>A884&amp;"|"&amp;B884</f>
        <v>P0074|Jul</v>
      </c>
    </row>
    <row r="885" spans="1:11" ht="15" customHeight="1" x14ac:dyDescent="0.25">
      <c r="A885" s="14" t="s">
        <v>207</v>
      </c>
      <c r="B885" s="14" t="s">
        <v>30</v>
      </c>
      <c r="C885" s="14">
        <v>10</v>
      </c>
      <c r="D885" s="16">
        <v>213.37</v>
      </c>
      <c r="E885" s="17">
        <f>C885*D885</f>
        <v>2133.6999999999998</v>
      </c>
      <c r="F885" s="18">
        <v>0.03</v>
      </c>
      <c r="G885" s="17">
        <f>E885*F885</f>
        <v>64.010999999999996</v>
      </c>
      <c r="H885" s="14">
        <v>3</v>
      </c>
      <c r="I885" s="15">
        <v>450</v>
      </c>
      <c r="J885" s="17">
        <f>E885+I885-G885</f>
        <v>2519.6889999999999</v>
      </c>
      <c r="K885" s="23" t="str">
        <f>A885&amp;"|"&amp;B885</f>
        <v>P0074|Aug</v>
      </c>
    </row>
    <row r="886" spans="1:11" ht="15" customHeight="1" x14ac:dyDescent="0.25">
      <c r="A886" s="14" t="s">
        <v>207</v>
      </c>
      <c r="B886" s="14" t="s">
        <v>31</v>
      </c>
      <c r="C886" s="14">
        <v>7</v>
      </c>
      <c r="D886" s="16">
        <v>173.02</v>
      </c>
      <c r="E886" s="17">
        <f>C886*D886</f>
        <v>1211.1400000000001</v>
      </c>
      <c r="F886" s="18">
        <v>0.03</v>
      </c>
      <c r="G886" s="17">
        <f>E886*F886</f>
        <v>36.334200000000003</v>
      </c>
      <c r="H886" s="14">
        <v>2</v>
      </c>
      <c r="I886" s="15">
        <v>300</v>
      </c>
      <c r="J886" s="17">
        <f>E886+I886-G886</f>
        <v>1474.8058000000001</v>
      </c>
      <c r="K886" s="23" t="str">
        <f>A886&amp;"|"&amp;B886</f>
        <v>P0074|Sep</v>
      </c>
    </row>
    <row r="887" spans="1:11" ht="15" customHeight="1" x14ac:dyDescent="0.25">
      <c r="A887" s="14" t="s">
        <v>207</v>
      </c>
      <c r="B887" s="14" t="s">
        <v>32</v>
      </c>
      <c r="C887" s="14">
        <v>7</v>
      </c>
      <c r="D887" s="16">
        <v>170.04</v>
      </c>
      <c r="E887" s="17">
        <f>C887*D887</f>
        <v>1190.28</v>
      </c>
      <c r="F887" s="18">
        <v>0.03</v>
      </c>
      <c r="G887" s="17">
        <f>E887*F887</f>
        <v>35.708399999999997</v>
      </c>
      <c r="H887" s="14">
        <v>2</v>
      </c>
      <c r="I887" s="15">
        <v>300</v>
      </c>
      <c r="J887" s="17">
        <f>E887+I887-G887</f>
        <v>1454.5716</v>
      </c>
      <c r="K887" s="23" t="str">
        <f>A887&amp;"|"&amp;B887</f>
        <v>P0074|Oct</v>
      </c>
    </row>
    <row r="888" spans="1:11" ht="15" customHeight="1" x14ac:dyDescent="0.25">
      <c r="A888" s="14" t="s">
        <v>207</v>
      </c>
      <c r="B888" s="14" t="s">
        <v>33</v>
      </c>
      <c r="C888" s="14">
        <v>7</v>
      </c>
      <c r="D888" s="16">
        <v>179.44</v>
      </c>
      <c r="E888" s="17">
        <f>C888*D888</f>
        <v>1256.08</v>
      </c>
      <c r="F888" s="18">
        <v>0.03</v>
      </c>
      <c r="G888" s="17">
        <f>E888*F888</f>
        <v>37.682399999999994</v>
      </c>
      <c r="H888" s="14">
        <v>2</v>
      </c>
      <c r="I888" s="15">
        <v>300</v>
      </c>
      <c r="J888" s="17">
        <f>E888+I888-G888</f>
        <v>1518.3976</v>
      </c>
      <c r="K888" s="23" t="str">
        <f>A888&amp;"|"&amp;B888</f>
        <v>P0074|Nov</v>
      </c>
    </row>
    <row r="889" spans="1:11" ht="15" customHeight="1" x14ac:dyDescent="0.25">
      <c r="A889" s="14" t="s">
        <v>207</v>
      </c>
      <c r="B889" s="14" t="s">
        <v>34</v>
      </c>
      <c r="C889" s="14">
        <v>15</v>
      </c>
      <c r="D889" s="16">
        <v>322.69</v>
      </c>
      <c r="E889" s="17">
        <f>C889*D889</f>
        <v>4840.3500000000004</v>
      </c>
      <c r="F889" s="18">
        <v>0.03</v>
      </c>
      <c r="G889" s="17">
        <f>E889*F889</f>
        <v>145.2105</v>
      </c>
      <c r="H889" s="14">
        <v>6</v>
      </c>
      <c r="I889" s="15">
        <v>900</v>
      </c>
      <c r="J889" s="17">
        <f>E889+I889-G889</f>
        <v>5595.1395000000002</v>
      </c>
      <c r="K889" s="23" t="str">
        <f>A889&amp;"|"&amp;B889</f>
        <v>P0074|Dec</v>
      </c>
    </row>
    <row r="890" spans="1:11" ht="15" customHeight="1" x14ac:dyDescent="0.25">
      <c r="A890" s="14" t="s">
        <v>207</v>
      </c>
      <c r="B890" s="14" t="s">
        <v>35</v>
      </c>
      <c r="C890" s="14">
        <v>14</v>
      </c>
      <c r="D890" s="16">
        <v>279.94</v>
      </c>
      <c r="E890" s="17">
        <f>C890*D890</f>
        <v>3919.16</v>
      </c>
      <c r="F890" s="18">
        <v>0.03</v>
      </c>
      <c r="G890" s="17">
        <f>E890*F890</f>
        <v>117.5748</v>
      </c>
      <c r="H890" s="14">
        <v>5</v>
      </c>
      <c r="I890" s="15">
        <v>750</v>
      </c>
      <c r="J890" s="17">
        <f>E890+I890-G890</f>
        <v>4551.5851999999995</v>
      </c>
      <c r="K890" s="23" t="str">
        <f>A890&amp;"|"&amp;B890</f>
        <v>P0074|Jan</v>
      </c>
    </row>
    <row r="891" spans="1:11" ht="15" customHeight="1" x14ac:dyDescent="0.25">
      <c r="A891" s="14" t="s">
        <v>207</v>
      </c>
      <c r="B891" s="14" t="s">
        <v>36</v>
      </c>
      <c r="C891" s="14">
        <v>12</v>
      </c>
      <c r="D891" s="16">
        <v>287.32</v>
      </c>
      <c r="E891" s="17">
        <f>C891*D891</f>
        <v>3447.84</v>
      </c>
      <c r="F891" s="18">
        <v>0.03</v>
      </c>
      <c r="G891" s="17">
        <f>E891*F891</f>
        <v>103.43519999999999</v>
      </c>
      <c r="H891" s="14">
        <v>5</v>
      </c>
      <c r="I891" s="15">
        <v>750</v>
      </c>
      <c r="J891" s="17">
        <f>E891+I891-G891</f>
        <v>4094.4048000000003</v>
      </c>
      <c r="K891" s="23" t="str">
        <f>A891&amp;"|"&amp;B891</f>
        <v>P0074|Feb</v>
      </c>
    </row>
    <row r="892" spans="1:11" ht="15" customHeight="1" x14ac:dyDescent="0.25">
      <c r="A892" s="14" t="s">
        <v>207</v>
      </c>
      <c r="B892" s="14" t="s">
        <v>37</v>
      </c>
      <c r="C892" s="14">
        <v>12</v>
      </c>
      <c r="D892" s="16">
        <v>243.32</v>
      </c>
      <c r="E892" s="17">
        <f>C892*D892</f>
        <v>2919.84</v>
      </c>
      <c r="F892" s="18">
        <v>0.03</v>
      </c>
      <c r="G892" s="17">
        <f>E892*F892</f>
        <v>87.595200000000006</v>
      </c>
      <c r="H892" s="14">
        <v>4</v>
      </c>
      <c r="I892" s="15">
        <v>600</v>
      </c>
      <c r="J892" s="17">
        <f>E892+I892-G892</f>
        <v>3432.2447999999999</v>
      </c>
      <c r="K892" s="23" t="str">
        <f>A892&amp;"|"&amp;B892</f>
        <v>P0074|Mar</v>
      </c>
    </row>
    <row r="893" spans="1:11" ht="15" customHeight="1" x14ac:dyDescent="0.25">
      <c r="A893" s="14" t="s">
        <v>209</v>
      </c>
      <c r="B893" s="14" t="s">
        <v>24</v>
      </c>
      <c r="C893" s="14">
        <v>5</v>
      </c>
      <c r="D893" s="16">
        <v>189.42</v>
      </c>
      <c r="E893" s="17">
        <f>C893*D893</f>
        <v>947.09999999999991</v>
      </c>
      <c r="F893" s="18">
        <v>0.03</v>
      </c>
      <c r="G893" s="17">
        <f>E893*F893</f>
        <v>28.412999999999997</v>
      </c>
      <c r="H893" s="14">
        <v>2</v>
      </c>
      <c r="I893" s="15">
        <v>370</v>
      </c>
      <c r="J893" s="17">
        <f>E893+I893-G893</f>
        <v>1288.6869999999999</v>
      </c>
      <c r="K893" s="23" t="str">
        <f>A893&amp;"|"&amp;B893</f>
        <v>P0075|Apr</v>
      </c>
    </row>
    <row r="894" spans="1:11" ht="15" customHeight="1" x14ac:dyDescent="0.25">
      <c r="A894" s="14" t="s">
        <v>209</v>
      </c>
      <c r="B894" s="14" t="s">
        <v>26</v>
      </c>
      <c r="C894" s="14">
        <v>6</v>
      </c>
      <c r="D894" s="16">
        <v>202.46</v>
      </c>
      <c r="E894" s="17">
        <f>C894*D894</f>
        <v>1214.76</v>
      </c>
      <c r="F894" s="18">
        <v>0.03</v>
      </c>
      <c r="G894" s="17">
        <f>E894*F894</f>
        <v>36.442799999999998</v>
      </c>
      <c r="H894" s="14">
        <v>2</v>
      </c>
      <c r="I894" s="15">
        <v>370</v>
      </c>
      <c r="J894" s="17">
        <f>E894+I894-G894</f>
        <v>1548.3172</v>
      </c>
      <c r="K894" s="23" t="str">
        <f>A894&amp;"|"&amp;B894</f>
        <v>P0075|May</v>
      </c>
    </row>
    <row r="895" spans="1:11" ht="15" customHeight="1" x14ac:dyDescent="0.25">
      <c r="A895" s="14" t="s">
        <v>209</v>
      </c>
      <c r="B895" s="14" t="s">
        <v>28</v>
      </c>
      <c r="C895" s="14">
        <v>6</v>
      </c>
      <c r="D895" s="16">
        <v>197.55</v>
      </c>
      <c r="E895" s="17">
        <f>C895*D895</f>
        <v>1185.3000000000002</v>
      </c>
      <c r="F895" s="18">
        <v>0.03</v>
      </c>
      <c r="G895" s="17">
        <f>E895*F895</f>
        <v>35.559000000000005</v>
      </c>
      <c r="H895" s="14">
        <v>2</v>
      </c>
      <c r="I895" s="15">
        <v>370</v>
      </c>
      <c r="J895" s="17">
        <f>E895+I895-G895</f>
        <v>1519.7410000000002</v>
      </c>
      <c r="K895" s="23" t="str">
        <f>A895&amp;"|"&amp;B895</f>
        <v>P0075|Jun</v>
      </c>
    </row>
    <row r="896" spans="1:11" ht="15" customHeight="1" x14ac:dyDescent="0.25">
      <c r="A896" s="14" t="s">
        <v>209</v>
      </c>
      <c r="B896" s="14" t="s">
        <v>29</v>
      </c>
      <c r="C896" s="14">
        <v>9</v>
      </c>
      <c r="D896" s="16">
        <v>246.61</v>
      </c>
      <c r="E896" s="17">
        <f>C896*D896</f>
        <v>2219.4900000000002</v>
      </c>
      <c r="F896" s="18">
        <v>0.03</v>
      </c>
      <c r="G896" s="17">
        <f>E896*F896</f>
        <v>66.584699999999998</v>
      </c>
      <c r="H896" s="14">
        <v>2</v>
      </c>
      <c r="I896" s="15">
        <v>370</v>
      </c>
      <c r="J896" s="17">
        <f>E896+I896-G896</f>
        <v>2522.9053000000004</v>
      </c>
      <c r="K896" s="23" t="str">
        <f>A896&amp;"|"&amp;B896</f>
        <v>P0075|Jul</v>
      </c>
    </row>
    <row r="897" spans="1:11" ht="15" customHeight="1" x14ac:dyDescent="0.25">
      <c r="A897" s="14" t="s">
        <v>209</v>
      </c>
      <c r="B897" s="14" t="s">
        <v>30</v>
      </c>
      <c r="C897" s="14">
        <v>9</v>
      </c>
      <c r="D897" s="16">
        <v>226.73</v>
      </c>
      <c r="E897" s="17">
        <f>C897*D897</f>
        <v>2040.57</v>
      </c>
      <c r="F897" s="18">
        <v>0.03</v>
      </c>
      <c r="G897" s="17">
        <f>E897*F897</f>
        <v>61.217099999999995</v>
      </c>
      <c r="H897" s="14">
        <v>2</v>
      </c>
      <c r="I897" s="15">
        <v>370</v>
      </c>
      <c r="J897" s="17">
        <f>E897+I897-G897</f>
        <v>2349.3528999999999</v>
      </c>
      <c r="K897" s="23" t="str">
        <f>A897&amp;"|"&amp;B897</f>
        <v>P0075|Aug</v>
      </c>
    </row>
    <row r="898" spans="1:11" ht="15" customHeight="1" x14ac:dyDescent="0.25">
      <c r="A898" s="14" t="s">
        <v>209</v>
      </c>
      <c r="B898" s="14" t="s">
        <v>31</v>
      </c>
      <c r="C898" s="14">
        <v>6</v>
      </c>
      <c r="D898" s="16">
        <v>226.97</v>
      </c>
      <c r="E898" s="17">
        <f>C898*D898</f>
        <v>1361.82</v>
      </c>
      <c r="F898" s="18">
        <v>0.03</v>
      </c>
      <c r="G898" s="17">
        <f>E898*F898</f>
        <v>40.854599999999998</v>
      </c>
      <c r="H898" s="14">
        <v>2</v>
      </c>
      <c r="I898" s="15">
        <v>370</v>
      </c>
      <c r="J898" s="17">
        <f>E898+I898-G898</f>
        <v>1690.9654</v>
      </c>
      <c r="K898" s="23" t="str">
        <f>A898&amp;"|"&amp;B898</f>
        <v>P0075|Sep</v>
      </c>
    </row>
    <row r="899" spans="1:11" ht="15" customHeight="1" x14ac:dyDescent="0.25">
      <c r="A899" s="14" t="s">
        <v>209</v>
      </c>
      <c r="B899" s="14" t="s">
        <v>32</v>
      </c>
      <c r="C899" s="14">
        <v>6</v>
      </c>
      <c r="D899" s="16">
        <v>207.12</v>
      </c>
      <c r="E899" s="17">
        <f>C899*D899</f>
        <v>1242.72</v>
      </c>
      <c r="F899" s="18">
        <v>0.03</v>
      </c>
      <c r="G899" s="17">
        <f>E899*F899</f>
        <v>37.281599999999997</v>
      </c>
      <c r="H899" s="14">
        <v>2</v>
      </c>
      <c r="I899" s="15">
        <v>370</v>
      </c>
      <c r="J899" s="17">
        <f>E899+I899-G899</f>
        <v>1575.4384</v>
      </c>
      <c r="K899" s="23" t="str">
        <f>A899&amp;"|"&amp;B899</f>
        <v>P0075|Oct</v>
      </c>
    </row>
    <row r="900" spans="1:11" ht="15" customHeight="1" x14ac:dyDescent="0.25">
      <c r="A900" s="14" t="s">
        <v>209</v>
      </c>
      <c r="B900" s="14" t="s">
        <v>33</v>
      </c>
      <c r="C900" s="14">
        <v>6</v>
      </c>
      <c r="D900" s="16">
        <v>208.43</v>
      </c>
      <c r="E900" s="17">
        <f>C900*D900</f>
        <v>1250.58</v>
      </c>
      <c r="F900" s="18">
        <v>0.03</v>
      </c>
      <c r="G900" s="17">
        <f>E900*F900</f>
        <v>37.517399999999995</v>
      </c>
      <c r="H900" s="14">
        <v>2</v>
      </c>
      <c r="I900" s="15">
        <v>370</v>
      </c>
      <c r="J900" s="17">
        <f>E900+I900-G900</f>
        <v>1583.0626</v>
      </c>
      <c r="K900" s="23" t="str">
        <f>A900&amp;"|"&amp;B900</f>
        <v>P0075|Nov</v>
      </c>
    </row>
    <row r="901" spans="1:11" ht="15" customHeight="1" x14ac:dyDescent="0.25">
      <c r="A901" s="14" t="s">
        <v>209</v>
      </c>
      <c r="B901" s="14" t="s">
        <v>34</v>
      </c>
      <c r="C901" s="14">
        <v>14</v>
      </c>
      <c r="D901" s="16">
        <v>347.84</v>
      </c>
      <c r="E901" s="17">
        <f>C901*D901</f>
        <v>4869.7599999999993</v>
      </c>
      <c r="F901" s="18">
        <v>0.03</v>
      </c>
      <c r="G901" s="17">
        <f>E901*F901</f>
        <v>146.09279999999998</v>
      </c>
      <c r="H901" s="14">
        <v>6</v>
      </c>
      <c r="I901" s="15">
        <v>1110</v>
      </c>
      <c r="J901" s="17">
        <f>E901+I901-G901</f>
        <v>5833.667199999999</v>
      </c>
      <c r="K901" s="23" t="str">
        <f>A901&amp;"|"&amp;B901</f>
        <v>P0075|Dec</v>
      </c>
    </row>
    <row r="902" spans="1:11" ht="15" customHeight="1" x14ac:dyDescent="0.25">
      <c r="A902" s="14" t="s">
        <v>209</v>
      </c>
      <c r="B902" s="14" t="s">
        <v>35</v>
      </c>
      <c r="C902" s="14">
        <v>11</v>
      </c>
      <c r="D902" s="16">
        <v>335</v>
      </c>
      <c r="E902" s="17">
        <f>C902*D902</f>
        <v>3685</v>
      </c>
      <c r="F902" s="18">
        <v>0.03</v>
      </c>
      <c r="G902" s="17">
        <f>E902*F902</f>
        <v>110.55</v>
      </c>
      <c r="H902" s="14">
        <v>4</v>
      </c>
      <c r="I902" s="15">
        <v>740</v>
      </c>
      <c r="J902" s="17">
        <f>E902+I902-G902</f>
        <v>4314.45</v>
      </c>
      <c r="K902" s="23" t="str">
        <f>A902&amp;"|"&amp;B902</f>
        <v>P0075|Jan</v>
      </c>
    </row>
    <row r="903" spans="1:11" ht="15" customHeight="1" x14ac:dyDescent="0.25">
      <c r="A903" s="14" t="s">
        <v>209</v>
      </c>
      <c r="B903" s="14" t="s">
        <v>36</v>
      </c>
      <c r="C903" s="14">
        <v>11</v>
      </c>
      <c r="D903" s="16">
        <v>308.73</v>
      </c>
      <c r="E903" s="17">
        <f>C903*D903</f>
        <v>3396.03</v>
      </c>
      <c r="F903" s="18">
        <v>0.03</v>
      </c>
      <c r="G903" s="17">
        <f>E903*F903</f>
        <v>101.8809</v>
      </c>
      <c r="H903" s="14">
        <v>4</v>
      </c>
      <c r="I903" s="15">
        <v>740</v>
      </c>
      <c r="J903" s="17">
        <f>E903+I903-G903</f>
        <v>4034.1491000000005</v>
      </c>
      <c r="K903" s="23" t="str">
        <f>A903&amp;"|"&amp;B903</f>
        <v>P0075|Feb</v>
      </c>
    </row>
    <row r="904" spans="1:11" ht="15" customHeight="1" x14ac:dyDescent="0.25">
      <c r="A904" s="14" t="s">
        <v>209</v>
      </c>
      <c r="B904" s="14" t="s">
        <v>37</v>
      </c>
      <c r="C904" s="14">
        <v>9</v>
      </c>
      <c r="D904" s="16">
        <v>298.14999999999998</v>
      </c>
      <c r="E904" s="17">
        <f>C904*D904</f>
        <v>2683.35</v>
      </c>
      <c r="F904" s="18">
        <v>0.03</v>
      </c>
      <c r="G904" s="17">
        <f>E904*F904</f>
        <v>80.500499999999988</v>
      </c>
      <c r="H904" s="14">
        <v>3</v>
      </c>
      <c r="I904" s="15">
        <v>555</v>
      </c>
      <c r="J904" s="17">
        <f>E904+I904-G904</f>
        <v>3157.8494999999998</v>
      </c>
      <c r="K904" s="23" t="str">
        <f>A904&amp;"|"&amp;B904</f>
        <v>P0075|Mar</v>
      </c>
    </row>
    <row r="905" spans="1:11" ht="15" customHeight="1" x14ac:dyDescent="0.25">
      <c r="A905" s="14" t="s">
        <v>211</v>
      </c>
      <c r="B905" s="14" t="s">
        <v>24</v>
      </c>
      <c r="C905" s="14">
        <v>5</v>
      </c>
      <c r="D905" s="16">
        <v>145.97</v>
      </c>
      <c r="E905" s="17">
        <f>C905*D905</f>
        <v>729.85</v>
      </c>
      <c r="F905" s="18">
        <v>0.03</v>
      </c>
      <c r="G905" s="17">
        <f>E905*F905</f>
        <v>21.895499999999998</v>
      </c>
      <c r="H905" s="14">
        <v>2</v>
      </c>
      <c r="I905" s="15">
        <v>300</v>
      </c>
      <c r="J905" s="17">
        <f>E905+I905-G905</f>
        <v>1007.9544999999999</v>
      </c>
      <c r="K905" s="23" t="str">
        <f>A905&amp;"|"&amp;B905</f>
        <v>P0076|Apr</v>
      </c>
    </row>
    <row r="906" spans="1:11" ht="15" customHeight="1" x14ac:dyDescent="0.25">
      <c r="A906" s="14" t="s">
        <v>211</v>
      </c>
      <c r="B906" s="14" t="s">
        <v>26</v>
      </c>
      <c r="C906" s="14">
        <v>5</v>
      </c>
      <c r="D906" s="16">
        <v>150.43</v>
      </c>
      <c r="E906" s="17">
        <f>C906*D906</f>
        <v>752.15000000000009</v>
      </c>
      <c r="F906" s="18">
        <v>0.03</v>
      </c>
      <c r="G906" s="17">
        <f>E906*F906</f>
        <v>22.564500000000002</v>
      </c>
      <c r="H906" s="14">
        <v>2</v>
      </c>
      <c r="I906" s="15">
        <v>300</v>
      </c>
      <c r="J906" s="17">
        <f>E906+I906-G906</f>
        <v>1029.5855000000001</v>
      </c>
      <c r="K906" s="23" t="str">
        <f>A906&amp;"|"&amp;B906</f>
        <v>P0076|May</v>
      </c>
    </row>
    <row r="907" spans="1:11" ht="15" customHeight="1" x14ac:dyDescent="0.25">
      <c r="A907" s="14" t="s">
        <v>211</v>
      </c>
      <c r="B907" s="14" t="s">
        <v>28</v>
      </c>
      <c r="C907" s="14">
        <v>6</v>
      </c>
      <c r="D907" s="16">
        <v>167.23</v>
      </c>
      <c r="E907" s="17">
        <f>C907*D907</f>
        <v>1003.3799999999999</v>
      </c>
      <c r="F907" s="18">
        <v>0.03</v>
      </c>
      <c r="G907" s="17">
        <f>E907*F907</f>
        <v>30.101399999999995</v>
      </c>
      <c r="H907" s="14">
        <v>2</v>
      </c>
      <c r="I907" s="15">
        <v>300</v>
      </c>
      <c r="J907" s="17">
        <f>E907+I907-G907</f>
        <v>1273.2785999999999</v>
      </c>
      <c r="K907" s="23" t="str">
        <f>A907&amp;"|"&amp;B907</f>
        <v>P0076|Jun</v>
      </c>
    </row>
    <row r="908" spans="1:11" ht="15" customHeight="1" x14ac:dyDescent="0.25">
      <c r="A908" s="14" t="s">
        <v>211</v>
      </c>
      <c r="B908" s="14" t="s">
        <v>29</v>
      </c>
      <c r="C908" s="14">
        <v>7</v>
      </c>
      <c r="D908" s="16">
        <v>168.74</v>
      </c>
      <c r="E908" s="17">
        <f>C908*D908</f>
        <v>1181.18</v>
      </c>
      <c r="F908" s="18">
        <v>0.03</v>
      </c>
      <c r="G908" s="17">
        <f>E908*F908</f>
        <v>35.435400000000001</v>
      </c>
      <c r="H908" s="14">
        <v>2</v>
      </c>
      <c r="I908" s="15">
        <v>300</v>
      </c>
      <c r="J908" s="17">
        <f>E908+I908-G908</f>
        <v>1445.7446</v>
      </c>
      <c r="K908" s="23" t="str">
        <f>A908&amp;"|"&amp;B908</f>
        <v>P0076|Jul</v>
      </c>
    </row>
    <row r="909" spans="1:11" ht="15" customHeight="1" x14ac:dyDescent="0.25">
      <c r="A909" s="14" t="s">
        <v>211</v>
      </c>
      <c r="B909" s="14" t="s">
        <v>30</v>
      </c>
      <c r="C909" s="14">
        <v>7</v>
      </c>
      <c r="D909" s="16">
        <v>174.52</v>
      </c>
      <c r="E909" s="17">
        <f>C909*D909</f>
        <v>1221.6400000000001</v>
      </c>
      <c r="F909" s="18">
        <v>0.03</v>
      </c>
      <c r="G909" s="17">
        <f>E909*F909</f>
        <v>36.6492</v>
      </c>
      <c r="H909" s="14">
        <v>2</v>
      </c>
      <c r="I909" s="15">
        <v>300</v>
      </c>
      <c r="J909" s="17">
        <f>E909+I909-G909</f>
        <v>1484.9908</v>
      </c>
      <c r="K909" s="23" t="str">
        <f>A909&amp;"|"&amp;B909</f>
        <v>P0076|Aug</v>
      </c>
    </row>
    <row r="910" spans="1:11" ht="15" customHeight="1" x14ac:dyDescent="0.25">
      <c r="A910" s="14" t="s">
        <v>211</v>
      </c>
      <c r="B910" s="14" t="s">
        <v>31</v>
      </c>
      <c r="C910" s="14">
        <v>5</v>
      </c>
      <c r="D910" s="16">
        <v>157.47</v>
      </c>
      <c r="E910" s="17">
        <f>C910*D910</f>
        <v>787.35</v>
      </c>
      <c r="F910" s="18">
        <v>0.03</v>
      </c>
      <c r="G910" s="17">
        <f>E910*F910</f>
        <v>23.6205</v>
      </c>
      <c r="H910" s="14">
        <v>2</v>
      </c>
      <c r="I910" s="15">
        <v>300</v>
      </c>
      <c r="J910" s="17">
        <f>E910+I910-G910</f>
        <v>1063.7294999999999</v>
      </c>
      <c r="K910" s="23" t="str">
        <f>A910&amp;"|"&amp;B910</f>
        <v>P0076|Sep</v>
      </c>
    </row>
    <row r="911" spans="1:11" ht="15" customHeight="1" x14ac:dyDescent="0.25">
      <c r="A911" s="14" t="s">
        <v>211</v>
      </c>
      <c r="B911" s="14" t="s">
        <v>32</v>
      </c>
      <c r="C911" s="14">
        <v>5</v>
      </c>
      <c r="D911" s="16">
        <v>137.97</v>
      </c>
      <c r="E911" s="17">
        <f>C911*D911</f>
        <v>689.85</v>
      </c>
      <c r="F911" s="18">
        <v>0.03</v>
      </c>
      <c r="G911" s="17">
        <f>E911*F911</f>
        <v>20.695499999999999</v>
      </c>
      <c r="H911" s="14">
        <v>2</v>
      </c>
      <c r="I911" s="15">
        <v>300</v>
      </c>
      <c r="J911" s="17">
        <f>E911+I911-G911</f>
        <v>969.15449999999998</v>
      </c>
      <c r="K911" s="23" t="str">
        <f>A911&amp;"|"&amp;B911</f>
        <v>P0076|Oct</v>
      </c>
    </row>
    <row r="912" spans="1:11" ht="15" customHeight="1" x14ac:dyDescent="0.25">
      <c r="A912" s="14" t="s">
        <v>211</v>
      </c>
      <c r="B912" s="14" t="s">
        <v>33</v>
      </c>
      <c r="C912" s="14">
        <v>5</v>
      </c>
      <c r="D912" s="16">
        <v>149.44</v>
      </c>
      <c r="E912" s="17">
        <f>C912*D912</f>
        <v>747.2</v>
      </c>
      <c r="F912" s="18">
        <v>0.03</v>
      </c>
      <c r="G912" s="17">
        <f>E912*F912</f>
        <v>22.416</v>
      </c>
      <c r="H912" s="14">
        <v>2</v>
      </c>
      <c r="I912" s="15">
        <v>300</v>
      </c>
      <c r="J912" s="17">
        <f>E912+I912-G912</f>
        <v>1024.7840000000001</v>
      </c>
      <c r="K912" s="23" t="str">
        <f>A912&amp;"|"&amp;B912</f>
        <v>P0076|Nov</v>
      </c>
    </row>
    <row r="913" spans="1:11" ht="15" customHeight="1" x14ac:dyDescent="0.25">
      <c r="A913" s="14" t="s">
        <v>211</v>
      </c>
      <c r="B913" s="14" t="s">
        <v>34</v>
      </c>
      <c r="C913" s="14">
        <v>12</v>
      </c>
      <c r="D913" s="16">
        <v>268.87</v>
      </c>
      <c r="E913" s="17">
        <f>C913*D913</f>
        <v>3226.44</v>
      </c>
      <c r="F913" s="18">
        <v>0.03</v>
      </c>
      <c r="G913" s="17">
        <f>E913*F913</f>
        <v>96.793199999999999</v>
      </c>
      <c r="H913" s="14">
        <v>5</v>
      </c>
      <c r="I913" s="15">
        <v>750</v>
      </c>
      <c r="J913" s="17">
        <f>E913+I913-G913</f>
        <v>3879.6468</v>
      </c>
      <c r="K913" s="23" t="str">
        <f>A913&amp;"|"&amp;B913</f>
        <v>P0076|Dec</v>
      </c>
    </row>
    <row r="914" spans="1:11" ht="15" customHeight="1" x14ac:dyDescent="0.25">
      <c r="A914" s="14" t="s">
        <v>211</v>
      </c>
      <c r="B914" s="14" t="s">
        <v>35</v>
      </c>
      <c r="C914" s="14">
        <v>10</v>
      </c>
      <c r="D914" s="16">
        <v>266.02999999999997</v>
      </c>
      <c r="E914" s="17">
        <f>C914*D914</f>
        <v>2660.2999999999997</v>
      </c>
      <c r="F914" s="18">
        <v>0.03</v>
      </c>
      <c r="G914" s="17">
        <f>E914*F914</f>
        <v>79.808999999999983</v>
      </c>
      <c r="H914" s="14">
        <v>4</v>
      </c>
      <c r="I914" s="15">
        <v>600</v>
      </c>
      <c r="J914" s="17">
        <f>E914+I914-G914</f>
        <v>3180.4909999999995</v>
      </c>
      <c r="K914" s="23" t="str">
        <f>A914&amp;"|"&amp;B914</f>
        <v>P0076|Jan</v>
      </c>
    </row>
    <row r="915" spans="1:11" ht="15" customHeight="1" x14ac:dyDescent="0.25">
      <c r="A915" s="14" t="s">
        <v>211</v>
      </c>
      <c r="B915" s="14" t="s">
        <v>36</v>
      </c>
      <c r="C915" s="14">
        <v>9</v>
      </c>
      <c r="D915" s="16">
        <v>222.17</v>
      </c>
      <c r="E915" s="17">
        <f>C915*D915</f>
        <v>1999.53</v>
      </c>
      <c r="F915" s="18">
        <v>0.03</v>
      </c>
      <c r="G915" s="17">
        <f>E915*F915</f>
        <v>59.985899999999994</v>
      </c>
      <c r="H915" s="14">
        <v>3</v>
      </c>
      <c r="I915" s="15">
        <v>450</v>
      </c>
      <c r="J915" s="17">
        <f>E915+I915-G915</f>
        <v>2389.5440999999996</v>
      </c>
      <c r="K915" s="23" t="str">
        <f>A915&amp;"|"&amp;B915</f>
        <v>P0076|Feb</v>
      </c>
    </row>
    <row r="916" spans="1:11" ht="15" customHeight="1" x14ac:dyDescent="0.25">
      <c r="A916" s="14" t="s">
        <v>211</v>
      </c>
      <c r="B916" s="14" t="s">
        <v>37</v>
      </c>
      <c r="C916" s="14">
        <v>8</v>
      </c>
      <c r="D916" s="16">
        <v>209.75</v>
      </c>
      <c r="E916" s="17">
        <f>C916*D916</f>
        <v>1678</v>
      </c>
      <c r="F916" s="18">
        <v>0.03</v>
      </c>
      <c r="G916" s="17">
        <f>E916*F916</f>
        <v>50.339999999999996</v>
      </c>
      <c r="H916" s="14">
        <v>3</v>
      </c>
      <c r="I916" s="15">
        <v>450</v>
      </c>
      <c r="J916" s="17">
        <f>E916+I916-G916</f>
        <v>2077.66</v>
      </c>
      <c r="K916" s="23" t="str">
        <f>A916&amp;"|"&amp;B916</f>
        <v>P0076|Mar</v>
      </c>
    </row>
    <row r="917" spans="1:11" ht="15" customHeight="1" x14ac:dyDescent="0.25">
      <c r="A917" s="14" t="s">
        <v>213</v>
      </c>
      <c r="B917" s="14" t="s">
        <v>24</v>
      </c>
      <c r="C917" s="14">
        <v>5</v>
      </c>
      <c r="D917" s="16">
        <v>137</v>
      </c>
      <c r="E917" s="17">
        <f>C917*D917</f>
        <v>685</v>
      </c>
      <c r="F917" s="18">
        <v>0.03</v>
      </c>
      <c r="G917" s="17">
        <f>E917*F917</f>
        <v>20.55</v>
      </c>
      <c r="H917" s="14">
        <v>2</v>
      </c>
      <c r="I917" s="15">
        <v>240</v>
      </c>
      <c r="J917" s="17">
        <f>E917+I917-G917</f>
        <v>904.45</v>
      </c>
      <c r="K917" s="23" t="str">
        <f>A917&amp;"|"&amp;B917</f>
        <v>P0077|Apr</v>
      </c>
    </row>
    <row r="918" spans="1:11" ht="15" customHeight="1" x14ac:dyDescent="0.25">
      <c r="A918" s="14" t="s">
        <v>213</v>
      </c>
      <c r="B918" s="14" t="s">
        <v>26</v>
      </c>
      <c r="C918" s="14">
        <v>6</v>
      </c>
      <c r="D918" s="16">
        <v>133.69</v>
      </c>
      <c r="E918" s="17">
        <f>C918*D918</f>
        <v>802.14</v>
      </c>
      <c r="F918" s="18">
        <v>0.03</v>
      </c>
      <c r="G918" s="17">
        <f>E918*F918</f>
        <v>24.0642</v>
      </c>
      <c r="H918" s="14">
        <v>2</v>
      </c>
      <c r="I918" s="15">
        <v>240</v>
      </c>
      <c r="J918" s="17">
        <f>E918+I918-G918</f>
        <v>1018.0757999999998</v>
      </c>
      <c r="K918" s="23" t="str">
        <f>A918&amp;"|"&amp;B918</f>
        <v>P0077|May</v>
      </c>
    </row>
    <row r="919" spans="1:11" ht="15" customHeight="1" x14ac:dyDescent="0.25">
      <c r="A919" s="14" t="s">
        <v>213</v>
      </c>
      <c r="B919" s="14" t="s">
        <v>28</v>
      </c>
      <c r="C919" s="14">
        <v>7</v>
      </c>
      <c r="D919" s="16">
        <v>140.85</v>
      </c>
      <c r="E919" s="17">
        <f>C919*D919</f>
        <v>985.94999999999993</v>
      </c>
      <c r="F919" s="18">
        <v>0.03</v>
      </c>
      <c r="G919" s="17">
        <f>E919*F919</f>
        <v>29.578499999999998</v>
      </c>
      <c r="H919" s="14">
        <v>2</v>
      </c>
      <c r="I919" s="15">
        <v>240</v>
      </c>
      <c r="J919" s="17">
        <f>E919+I919-G919</f>
        <v>1196.3714999999997</v>
      </c>
      <c r="K919" s="23" t="str">
        <f>A919&amp;"|"&amp;B919</f>
        <v>P0077|Jun</v>
      </c>
    </row>
    <row r="920" spans="1:11" ht="15" customHeight="1" x14ac:dyDescent="0.25">
      <c r="A920" s="14" t="s">
        <v>213</v>
      </c>
      <c r="B920" s="14" t="s">
        <v>29</v>
      </c>
      <c r="C920" s="14">
        <v>9</v>
      </c>
      <c r="D920" s="16">
        <v>170.47</v>
      </c>
      <c r="E920" s="17">
        <f>C920*D920</f>
        <v>1534.23</v>
      </c>
      <c r="F920" s="18">
        <v>0.03</v>
      </c>
      <c r="G920" s="17">
        <f>E920*F920</f>
        <v>46.026899999999998</v>
      </c>
      <c r="H920" s="14">
        <v>2</v>
      </c>
      <c r="I920" s="15">
        <v>240</v>
      </c>
      <c r="J920" s="17">
        <f>E920+I920-G920</f>
        <v>1728.2030999999999</v>
      </c>
      <c r="K920" s="23" t="str">
        <f>A920&amp;"|"&amp;B920</f>
        <v>P0077|Jul</v>
      </c>
    </row>
    <row r="921" spans="1:11" ht="15" customHeight="1" x14ac:dyDescent="0.25">
      <c r="A921" s="14" t="s">
        <v>213</v>
      </c>
      <c r="B921" s="14" t="s">
        <v>30</v>
      </c>
      <c r="C921" s="14">
        <v>8</v>
      </c>
      <c r="D921" s="16">
        <v>161.01</v>
      </c>
      <c r="E921" s="17">
        <f>C921*D921</f>
        <v>1288.08</v>
      </c>
      <c r="F921" s="18">
        <v>0.03</v>
      </c>
      <c r="G921" s="17">
        <f>E921*F921</f>
        <v>38.642399999999995</v>
      </c>
      <c r="H921" s="14">
        <v>2</v>
      </c>
      <c r="I921" s="15">
        <v>240</v>
      </c>
      <c r="J921" s="17">
        <f>E921+I921-G921</f>
        <v>1489.4376</v>
      </c>
      <c r="K921" s="23" t="str">
        <f>A921&amp;"|"&amp;B921</f>
        <v>P0077|Aug</v>
      </c>
    </row>
    <row r="922" spans="1:11" ht="15" customHeight="1" x14ac:dyDescent="0.25">
      <c r="A922" s="14" t="s">
        <v>213</v>
      </c>
      <c r="B922" s="14" t="s">
        <v>31</v>
      </c>
      <c r="C922" s="14">
        <v>6</v>
      </c>
      <c r="D922" s="16">
        <v>151.44</v>
      </c>
      <c r="E922" s="17">
        <f>C922*D922</f>
        <v>908.64</v>
      </c>
      <c r="F922" s="18">
        <v>0.03</v>
      </c>
      <c r="G922" s="17">
        <f>E922*F922</f>
        <v>27.2592</v>
      </c>
      <c r="H922" s="14">
        <v>2</v>
      </c>
      <c r="I922" s="15">
        <v>240</v>
      </c>
      <c r="J922" s="17">
        <f>E922+I922-G922</f>
        <v>1121.3807999999999</v>
      </c>
      <c r="K922" s="23" t="str">
        <f>A922&amp;"|"&amp;B922</f>
        <v>P0077|Sep</v>
      </c>
    </row>
    <row r="923" spans="1:11" ht="15" customHeight="1" x14ac:dyDescent="0.25">
      <c r="A923" s="14" t="s">
        <v>213</v>
      </c>
      <c r="B923" s="14" t="s">
        <v>32</v>
      </c>
      <c r="C923" s="14">
        <v>6</v>
      </c>
      <c r="D923" s="16">
        <v>133.61000000000001</v>
      </c>
      <c r="E923" s="17">
        <f>C923*D923</f>
        <v>801.66000000000008</v>
      </c>
      <c r="F923" s="18">
        <v>0.03</v>
      </c>
      <c r="G923" s="17">
        <f>E923*F923</f>
        <v>24.049800000000001</v>
      </c>
      <c r="H923" s="14">
        <v>2</v>
      </c>
      <c r="I923" s="15">
        <v>240</v>
      </c>
      <c r="J923" s="17">
        <f>E923+I923-G923</f>
        <v>1017.6102000000001</v>
      </c>
      <c r="K923" s="23" t="str">
        <f>A923&amp;"|"&amp;B923</f>
        <v>P0077|Oct</v>
      </c>
    </row>
    <row r="924" spans="1:11" ht="15" customHeight="1" x14ac:dyDescent="0.25">
      <c r="A924" s="14" t="s">
        <v>213</v>
      </c>
      <c r="B924" s="14" t="s">
        <v>33</v>
      </c>
      <c r="C924" s="14">
        <v>5</v>
      </c>
      <c r="D924" s="16">
        <v>147.83000000000001</v>
      </c>
      <c r="E924" s="17">
        <f>C924*D924</f>
        <v>739.15000000000009</v>
      </c>
      <c r="F924" s="18">
        <v>0.03</v>
      </c>
      <c r="G924" s="17">
        <f>E924*F924</f>
        <v>22.174500000000002</v>
      </c>
      <c r="H924" s="14">
        <v>2</v>
      </c>
      <c r="I924" s="15">
        <v>240</v>
      </c>
      <c r="J924" s="17">
        <f>E924+I924-G924</f>
        <v>956.97550000000012</v>
      </c>
      <c r="K924" s="23" t="str">
        <f>A924&amp;"|"&amp;B924</f>
        <v>P0077|Nov</v>
      </c>
    </row>
    <row r="925" spans="1:11" ht="15" customHeight="1" x14ac:dyDescent="0.25">
      <c r="A925" s="14" t="s">
        <v>213</v>
      </c>
      <c r="B925" s="14" t="s">
        <v>34</v>
      </c>
      <c r="C925" s="14">
        <v>13</v>
      </c>
      <c r="D925" s="16">
        <v>281.92</v>
      </c>
      <c r="E925" s="17">
        <f>C925*D925</f>
        <v>3664.96</v>
      </c>
      <c r="F925" s="18">
        <v>0.03</v>
      </c>
      <c r="G925" s="17">
        <f>E925*F925</f>
        <v>109.94879999999999</v>
      </c>
      <c r="H925" s="14">
        <v>5</v>
      </c>
      <c r="I925" s="15">
        <v>600</v>
      </c>
      <c r="J925" s="17">
        <f>E925+I925-G925</f>
        <v>4155.0111999999999</v>
      </c>
      <c r="K925" s="23" t="str">
        <f>A925&amp;"|"&amp;B925</f>
        <v>P0077|Dec</v>
      </c>
    </row>
    <row r="926" spans="1:11" ht="15" customHeight="1" x14ac:dyDescent="0.25">
      <c r="A926" s="14" t="s">
        <v>213</v>
      </c>
      <c r="B926" s="14" t="s">
        <v>35</v>
      </c>
      <c r="C926" s="14">
        <v>12</v>
      </c>
      <c r="D926" s="16">
        <v>226.78</v>
      </c>
      <c r="E926" s="17">
        <f>C926*D926</f>
        <v>2721.36</v>
      </c>
      <c r="F926" s="18">
        <v>0.03</v>
      </c>
      <c r="G926" s="17">
        <f>E926*F926</f>
        <v>81.640799999999999</v>
      </c>
      <c r="H926" s="14">
        <v>5</v>
      </c>
      <c r="I926" s="15">
        <v>600</v>
      </c>
      <c r="J926" s="17">
        <f>E926+I926-G926</f>
        <v>3239.7192</v>
      </c>
      <c r="K926" s="23" t="str">
        <f>A926&amp;"|"&amp;B926</f>
        <v>P0077|Jan</v>
      </c>
    </row>
    <row r="927" spans="1:11" ht="15" customHeight="1" x14ac:dyDescent="0.25">
      <c r="A927" s="14" t="s">
        <v>213</v>
      </c>
      <c r="B927" s="14" t="s">
        <v>36</v>
      </c>
      <c r="C927" s="14">
        <v>10</v>
      </c>
      <c r="D927" s="16">
        <v>211.38</v>
      </c>
      <c r="E927" s="17">
        <f>C927*D927</f>
        <v>2113.8000000000002</v>
      </c>
      <c r="F927" s="18">
        <v>0.03</v>
      </c>
      <c r="G927" s="17">
        <f>E927*F927</f>
        <v>63.414000000000001</v>
      </c>
      <c r="H927" s="14">
        <v>4</v>
      </c>
      <c r="I927" s="15">
        <v>480</v>
      </c>
      <c r="J927" s="17">
        <f>E927+I927-G927</f>
        <v>2530.386</v>
      </c>
      <c r="K927" s="23" t="str">
        <f>A927&amp;"|"&amp;B927</f>
        <v>P0077|Feb</v>
      </c>
    </row>
    <row r="928" spans="1:11" ht="15" customHeight="1" x14ac:dyDescent="0.25">
      <c r="A928" s="14" t="s">
        <v>213</v>
      </c>
      <c r="B928" s="14" t="s">
        <v>37</v>
      </c>
      <c r="C928" s="14">
        <v>9</v>
      </c>
      <c r="D928" s="16">
        <v>181.35</v>
      </c>
      <c r="E928" s="17">
        <f>C928*D928</f>
        <v>1632.1499999999999</v>
      </c>
      <c r="F928" s="18">
        <v>0.03</v>
      </c>
      <c r="G928" s="17">
        <f>E928*F928</f>
        <v>48.964499999999994</v>
      </c>
      <c r="H928" s="14">
        <v>3</v>
      </c>
      <c r="I928" s="15">
        <v>360</v>
      </c>
      <c r="J928" s="17">
        <f>E928+I928-G928</f>
        <v>1943.1854999999998</v>
      </c>
      <c r="K928" s="23" t="str">
        <f>A928&amp;"|"&amp;B928</f>
        <v>P0077|Mar</v>
      </c>
    </row>
    <row r="929" spans="1:11" ht="15" customHeight="1" x14ac:dyDescent="0.25">
      <c r="A929" s="14" t="s">
        <v>215</v>
      </c>
      <c r="B929" s="14" t="s">
        <v>24</v>
      </c>
      <c r="C929" s="14">
        <v>5</v>
      </c>
      <c r="D929" s="16">
        <v>96.56</v>
      </c>
      <c r="E929" s="17">
        <f>C929*D929</f>
        <v>482.8</v>
      </c>
      <c r="F929" s="18">
        <v>0.03</v>
      </c>
      <c r="G929" s="17">
        <f>E929*F929</f>
        <v>14.484</v>
      </c>
      <c r="H929" s="14">
        <v>2</v>
      </c>
      <c r="I929" s="15">
        <v>240</v>
      </c>
      <c r="J929" s="17">
        <f>E929+I929-G929</f>
        <v>708.31599999999992</v>
      </c>
      <c r="K929" s="23" t="str">
        <f>A929&amp;"|"&amp;B929</f>
        <v>P0078|Apr</v>
      </c>
    </row>
    <row r="930" spans="1:11" ht="15" customHeight="1" x14ac:dyDescent="0.25">
      <c r="A930" s="14" t="s">
        <v>215</v>
      </c>
      <c r="B930" s="14" t="s">
        <v>26</v>
      </c>
      <c r="C930" s="14">
        <v>6</v>
      </c>
      <c r="D930" s="16">
        <v>88.41</v>
      </c>
      <c r="E930" s="17">
        <f>C930*D930</f>
        <v>530.46</v>
      </c>
      <c r="F930" s="18">
        <v>0.03</v>
      </c>
      <c r="G930" s="17">
        <f>E930*F930</f>
        <v>15.9138</v>
      </c>
      <c r="H930" s="14">
        <v>2</v>
      </c>
      <c r="I930" s="15">
        <v>240</v>
      </c>
      <c r="J930" s="17">
        <f>E930+I930-G930</f>
        <v>754.5462</v>
      </c>
      <c r="K930" s="23" t="str">
        <f>A930&amp;"|"&amp;B930</f>
        <v>P0078|May</v>
      </c>
    </row>
    <row r="931" spans="1:11" ht="15" customHeight="1" x14ac:dyDescent="0.25">
      <c r="A931" s="14" t="s">
        <v>215</v>
      </c>
      <c r="B931" s="14" t="s">
        <v>28</v>
      </c>
      <c r="C931" s="14">
        <v>6</v>
      </c>
      <c r="D931" s="16">
        <v>100.23</v>
      </c>
      <c r="E931" s="17">
        <f>C931*D931</f>
        <v>601.38</v>
      </c>
      <c r="F931" s="18">
        <v>0.03</v>
      </c>
      <c r="G931" s="17">
        <f>E931*F931</f>
        <v>18.041399999999999</v>
      </c>
      <c r="H931" s="14">
        <v>2</v>
      </c>
      <c r="I931" s="15">
        <v>240</v>
      </c>
      <c r="J931" s="17">
        <f>E931+I931-G931</f>
        <v>823.33860000000004</v>
      </c>
      <c r="K931" s="23" t="str">
        <f>A931&amp;"|"&amp;B931</f>
        <v>P0078|Jun</v>
      </c>
    </row>
    <row r="932" spans="1:11" ht="15" customHeight="1" x14ac:dyDescent="0.25">
      <c r="A932" s="14" t="s">
        <v>215</v>
      </c>
      <c r="B932" s="14" t="s">
        <v>29</v>
      </c>
      <c r="C932" s="14">
        <v>9</v>
      </c>
      <c r="D932" s="16">
        <v>114.19</v>
      </c>
      <c r="E932" s="17">
        <f>C932*D932</f>
        <v>1027.71</v>
      </c>
      <c r="F932" s="18">
        <v>0.03</v>
      </c>
      <c r="G932" s="17">
        <f>E932*F932</f>
        <v>30.831299999999999</v>
      </c>
      <c r="H932" s="14">
        <v>2</v>
      </c>
      <c r="I932" s="15">
        <v>240</v>
      </c>
      <c r="J932" s="17">
        <f>E932+I932-G932</f>
        <v>1236.8787</v>
      </c>
      <c r="K932" s="23" t="str">
        <f>A932&amp;"|"&amp;B932</f>
        <v>P0078|Jul</v>
      </c>
    </row>
    <row r="933" spans="1:11" ht="15" customHeight="1" x14ac:dyDescent="0.25">
      <c r="A933" s="14" t="s">
        <v>215</v>
      </c>
      <c r="B933" s="14" t="s">
        <v>30</v>
      </c>
      <c r="C933" s="14">
        <v>8</v>
      </c>
      <c r="D933" s="16">
        <v>116.25</v>
      </c>
      <c r="E933" s="17">
        <f>C933*D933</f>
        <v>930</v>
      </c>
      <c r="F933" s="18">
        <v>0.03</v>
      </c>
      <c r="G933" s="17">
        <f>E933*F933</f>
        <v>27.9</v>
      </c>
      <c r="H933" s="14">
        <v>2</v>
      </c>
      <c r="I933" s="15">
        <v>240</v>
      </c>
      <c r="J933" s="17">
        <f>E933+I933-G933</f>
        <v>1142.0999999999999</v>
      </c>
      <c r="K933" s="23" t="str">
        <f>A933&amp;"|"&amp;B933</f>
        <v>P0078|Aug</v>
      </c>
    </row>
    <row r="934" spans="1:11" ht="15" customHeight="1" x14ac:dyDescent="0.25">
      <c r="A934" s="14" t="s">
        <v>215</v>
      </c>
      <c r="B934" s="14" t="s">
        <v>31</v>
      </c>
      <c r="C934" s="14">
        <v>6</v>
      </c>
      <c r="D934" s="16">
        <v>119.7</v>
      </c>
      <c r="E934" s="17">
        <f>C934*D934</f>
        <v>718.2</v>
      </c>
      <c r="F934" s="18">
        <v>0.03</v>
      </c>
      <c r="G934" s="17">
        <f>E934*F934</f>
        <v>21.545999999999999</v>
      </c>
      <c r="H934" s="14">
        <v>2</v>
      </c>
      <c r="I934" s="15">
        <v>240</v>
      </c>
      <c r="J934" s="17">
        <f>E934+I934-G934</f>
        <v>936.654</v>
      </c>
      <c r="K934" s="23" t="str">
        <f>A934&amp;"|"&amp;B934</f>
        <v>P0078|Sep</v>
      </c>
    </row>
    <row r="935" spans="1:11" ht="15" customHeight="1" x14ac:dyDescent="0.25">
      <c r="A935" s="14" t="s">
        <v>215</v>
      </c>
      <c r="B935" s="14" t="s">
        <v>32</v>
      </c>
      <c r="C935" s="14">
        <v>5</v>
      </c>
      <c r="D935" s="16">
        <v>113.11</v>
      </c>
      <c r="E935" s="17">
        <f>C935*D935</f>
        <v>565.54999999999995</v>
      </c>
      <c r="F935" s="18">
        <v>0.03</v>
      </c>
      <c r="G935" s="17">
        <f>E935*F935</f>
        <v>16.966499999999996</v>
      </c>
      <c r="H935" s="14">
        <v>2</v>
      </c>
      <c r="I935" s="15">
        <v>240</v>
      </c>
      <c r="J935" s="17">
        <f>E935+I935-G935</f>
        <v>788.58349999999996</v>
      </c>
      <c r="K935" s="23" t="str">
        <f>A935&amp;"|"&amp;B935</f>
        <v>P0078|Oct</v>
      </c>
    </row>
    <row r="936" spans="1:11" ht="15" customHeight="1" x14ac:dyDescent="0.25">
      <c r="A936" s="14" t="s">
        <v>215</v>
      </c>
      <c r="B936" s="14" t="s">
        <v>33</v>
      </c>
      <c r="C936" s="14">
        <v>6</v>
      </c>
      <c r="D936" s="16">
        <v>104.8</v>
      </c>
      <c r="E936" s="17">
        <f>C936*D936</f>
        <v>628.79999999999995</v>
      </c>
      <c r="F936" s="18">
        <v>0.03</v>
      </c>
      <c r="G936" s="17">
        <f>E936*F936</f>
        <v>18.863999999999997</v>
      </c>
      <c r="H936" s="14">
        <v>2</v>
      </c>
      <c r="I936" s="15">
        <v>240</v>
      </c>
      <c r="J936" s="17">
        <f>E936+I936-G936</f>
        <v>849.93599999999992</v>
      </c>
      <c r="K936" s="23" t="str">
        <f>A936&amp;"|"&amp;B936</f>
        <v>P0078|Nov</v>
      </c>
    </row>
    <row r="937" spans="1:11" ht="15" customHeight="1" x14ac:dyDescent="0.25">
      <c r="A937" s="14" t="s">
        <v>215</v>
      </c>
      <c r="B937" s="14" t="s">
        <v>34</v>
      </c>
      <c r="C937" s="14">
        <v>11</v>
      </c>
      <c r="D937" s="16">
        <v>198.55</v>
      </c>
      <c r="E937" s="17">
        <f>C937*D937</f>
        <v>2184.0500000000002</v>
      </c>
      <c r="F937" s="18">
        <v>0.03</v>
      </c>
      <c r="G937" s="17">
        <f>E937*F937</f>
        <v>65.521500000000003</v>
      </c>
      <c r="H937" s="14">
        <v>5</v>
      </c>
      <c r="I937" s="15">
        <v>600</v>
      </c>
      <c r="J937" s="17">
        <f>E937+I937-G937</f>
        <v>2718.5285000000003</v>
      </c>
      <c r="K937" s="23" t="str">
        <f>A937&amp;"|"&amp;B937</f>
        <v>P0078|Dec</v>
      </c>
    </row>
    <row r="938" spans="1:11" ht="15" customHeight="1" x14ac:dyDescent="0.25">
      <c r="A938" s="14" t="s">
        <v>215</v>
      </c>
      <c r="B938" s="14" t="s">
        <v>35</v>
      </c>
      <c r="C938" s="14">
        <v>11</v>
      </c>
      <c r="D938" s="16">
        <v>177.37</v>
      </c>
      <c r="E938" s="17">
        <f>C938*D938</f>
        <v>1951.0700000000002</v>
      </c>
      <c r="F938" s="18">
        <v>0.03</v>
      </c>
      <c r="G938" s="17">
        <f>E938*F938</f>
        <v>58.5321</v>
      </c>
      <c r="H938" s="14">
        <v>4</v>
      </c>
      <c r="I938" s="15">
        <v>480</v>
      </c>
      <c r="J938" s="17">
        <f>E938+I938-G938</f>
        <v>2372.5379000000003</v>
      </c>
      <c r="K938" s="23" t="str">
        <f>A938&amp;"|"&amp;B938</f>
        <v>P0078|Jan</v>
      </c>
    </row>
    <row r="939" spans="1:11" ht="15" customHeight="1" x14ac:dyDescent="0.25">
      <c r="A939" s="14" t="s">
        <v>215</v>
      </c>
      <c r="B939" s="14" t="s">
        <v>36</v>
      </c>
      <c r="C939" s="14">
        <v>9</v>
      </c>
      <c r="D939" s="16">
        <v>160.52000000000001</v>
      </c>
      <c r="E939" s="17">
        <f>C939*D939</f>
        <v>1444.68</v>
      </c>
      <c r="F939" s="18">
        <v>0.03</v>
      </c>
      <c r="G939" s="17">
        <f>E939*F939</f>
        <v>43.340400000000002</v>
      </c>
      <c r="H939" s="14">
        <v>4</v>
      </c>
      <c r="I939" s="15">
        <v>480</v>
      </c>
      <c r="J939" s="17">
        <f>E939+I939-G939</f>
        <v>1881.3396</v>
      </c>
      <c r="K939" s="23" t="str">
        <f>A939&amp;"|"&amp;B939</f>
        <v>P0078|Feb</v>
      </c>
    </row>
    <row r="940" spans="1:11" ht="15" customHeight="1" x14ac:dyDescent="0.25">
      <c r="A940" s="14" t="s">
        <v>215</v>
      </c>
      <c r="B940" s="14" t="s">
        <v>37</v>
      </c>
      <c r="C940" s="14">
        <v>10</v>
      </c>
      <c r="D940" s="16">
        <v>148.18</v>
      </c>
      <c r="E940" s="17">
        <f>C940*D940</f>
        <v>1481.8000000000002</v>
      </c>
      <c r="F940" s="18">
        <v>0.03</v>
      </c>
      <c r="G940" s="17">
        <f>E940*F940</f>
        <v>44.454000000000001</v>
      </c>
      <c r="H940" s="14">
        <v>4</v>
      </c>
      <c r="I940" s="15">
        <v>480</v>
      </c>
      <c r="J940" s="17">
        <f>E940+I940-G940</f>
        <v>1917.3460000000002</v>
      </c>
      <c r="K940" s="23" t="str">
        <f>A940&amp;"|"&amp;B940</f>
        <v>P0078|Mar</v>
      </c>
    </row>
    <row r="941" spans="1:11" ht="15" customHeight="1" x14ac:dyDescent="0.25">
      <c r="A941" s="14" t="s">
        <v>217</v>
      </c>
      <c r="B941" s="14" t="s">
        <v>24</v>
      </c>
      <c r="C941" s="14">
        <v>5</v>
      </c>
      <c r="D941" s="16">
        <v>123.38</v>
      </c>
      <c r="E941" s="17">
        <f>C941*D941</f>
        <v>616.9</v>
      </c>
      <c r="F941" s="18">
        <v>0.03</v>
      </c>
      <c r="G941" s="17">
        <f>E941*F941</f>
        <v>18.506999999999998</v>
      </c>
      <c r="H941" s="14">
        <v>2</v>
      </c>
      <c r="I941" s="15">
        <v>240</v>
      </c>
      <c r="J941" s="17">
        <f>E941+I941-G941</f>
        <v>838.39300000000003</v>
      </c>
      <c r="K941" s="23" t="str">
        <f>A941&amp;"|"&amp;B941</f>
        <v>P0079|Apr</v>
      </c>
    </row>
    <row r="942" spans="1:11" ht="15" customHeight="1" x14ac:dyDescent="0.25">
      <c r="A942" s="14" t="s">
        <v>217</v>
      </c>
      <c r="B942" s="14" t="s">
        <v>26</v>
      </c>
      <c r="C942" s="14">
        <v>7</v>
      </c>
      <c r="D942" s="16">
        <v>121.54</v>
      </c>
      <c r="E942" s="17">
        <f>C942*D942</f>
        <v>850.78000000000009</v>
      </c>
      <c r="F942" s="18">
        <v>0.03</v>
      </c>
      <c r="G942" s="17">
        <f>E942*F942</f>
        <v>25.523400000000002</v>
      </c>
      <c r="H942" s="14">
        <v>2</v>
      </c>
      <c r="I942" s="15">
        <v>240</v>
      </c>
      <c r="J942" s="17">
        <f>E942+I942-G942</f>
        <v>1065.2566000000002</v>
      </c>
      <c r="K942" s="23" t="str">
        <f>A942&amp;"|"&amp;B942</f>
        <v>P0079|May</v>
      </c>
    </row>
    <row r="943" spans="1:11" ht="15" customHeight="1" x14ac:dyDescent="0.25">
      <c r="A943" s="14" t="s">
        <v>217</v>
      </c>
      <c r="B943" s="14" t="s">
        <v>28</v>
      </c>
      <c r="C943" s="14">
        <v>7</v>
      </c>
      <c r="D943" s="16">
        <v>142.43</v>
      </c>
      <c r="E943" s="17">
        <f>C943*D943</f>
        <v>997.01</v>
      </c>
      <c r="F943" s="18">
        <v>0.03</v>
      </c>
      <c r="G943" s="17">
        <f>E943*F943</f>
        <v>29.910299999999999</v>
      </c>
      <c r="H943" s="14">
        <v>2</v>
      </c>
      <c r="I943" s="15">
        <v>240</v>
      </c>
      <c r="J943" s="17">
        <f>E943+I943-G943</f>
        <v>1207.0997</v>
      </c>
      <c r="K943" s="23" t="str">
        <f>A943&amp;"|"&amp;B943</f>
        <v>P0079|Jun</v>
      </c>
    </row>
    <row r="944" spans="1:11" ht="15" customHeight="1" x14ac:dyDescent="0.25">
      <c r="A944" s="14" t="s">
        <v>217</v>
      </c>
      <c r="B944" s="14" t="s">
        <v>29</v>
      </c>
      <c r="C944" s="14">
        <v>9</v>
      </c>
      <c r="D944" s="16">
        <v>162.57</v>
      </c>
      <c r="E944" s="17">
        <f>C944*D944</f>
        <v>1463.1299999999999</v>
      </c>
      <c r="F944" s="18">
        <v>0.03</v>
      </c>
      <c r="G944" s="17">
        <f>E944*F944</f>
        <v>43.893899999999995</v>
      </c>
      <c r="H944" s="14">
        <v>2</v>
      </c>
      <c r="I944" s="15">
        <v>240</v>
      </c>
      <c r="J944" s="17">
        <f>E944+I944-G944</f>
        <v>1659.2360999999999</v>
      </c>
      <c r="K944" s="23" t="str">
        <f>A944&amp;"|"&amp;B944</f>
        <v>P0079|Jul</v>
      </c>
    </row>
    <row r="945" spans="1:11" ht="15" customHeight="1" x14ac:dyDescent="0.25">
      <c r="A945" s="14" t="s">
        <v>217</v>
      </c>
      <c r="B945" s="14" t="s">
        <v>30</v>
      </c>
      <c r="C945" s="14">
        <v>9</v>
      </c>
      <c r="D945" s="16">
        <v>162.22999999999999</v>
      </c>
      <c r="E945" s="17">
        <f>C945*D945</f>
        <v>1460.07</v>
      </c>
      <c r="F945" s="18">
        <v>0.03</v>
      </c>
      <c r="G945" s="17">
        <f>E945*F945</f>
        <v>43.802099999999996</v>
      </c>
      <c r="H945" s="14">
        <v>2</v>
      </c>
      <c r="I945" s="15">
        <v>240</v>
      </c>
      <c r="J945" s="17">
        <f>E945+I945-G945</f>
        <v>1656.2678999999998</v>
      </c>
      <c r="K945" s="23" t="str">
        <f>A945&amp;"|"&amp;B945</f>
        <v>P0079|Aug</v>
      </c>
    </row>
    <row r="946" spans="1:11" ht="15" customHeight="1" x14ac:dyDescent="0.25">
      <c r="A946" s="14" t="s">
        <v>217</v>
      </c>
      <c r="B946" s="14" t="s">
        <v>31</v>
      </c>
      <c r="C946" s="14">
        <v>6</v>
      </c>
      <c r="D946" s="16">
        <v>135.62</v>
      </c>
      <c r="E946" s="17">
        <f>C946*D946</f>
        <v>813.72</v>
      </c>
      <c r="F946" s="18">
        <v>0.03</v>
      </c>
      <c r="G946" s="17">
        <f>E946*F946</f>
        <v>24.4116</v>
      </c>
      <c r="H946" s="14">
        <v>2</v>
      </c>
      <c r="I946" s="15">
        <v>240</v>
      </c>
      <c r="J946" s="17">
        <f>E946+I946-G946</f>
        <v>1029.3084000000001</v>
      </c>
      <c r="K946" s="23" t="str">
        <f>A946&amp;"|"&amp;B946</f>
        <v>P0079|Sep</v>
      </c>
    </row>
    <row r="947" spans="1:11" ht="15" customHeight="1" x14ac:dyDescent="0.25">
      <c r="A947" s="14" t="s">
        <v>217</v>
      </c>
      <c r="B947" s="14" t="s">
        <v>32</v>
      </c>
      <c r="C947" s="14">
        <v>7</v>
      </c>
      <c r="D947" s="16">
        <v>131.85</v>
      </c>
      <c r="E947" s="17">
        <f>C947*D947</f>
        <v>922.94999999999993</v>
      </c>
      <c r="F947" s="18">
        <v>0.03</v>
      </c>
      <c r="G947" s="17">
        <f>E947*F947</f>
        <v>27.688499999999998</v>
      </c>
      <c r="H947" s="14">
        <v>2</v>
      </c>
      <c r="I947" s="15">
        <v>240</v>
      </c>
      <c r="J947" s="17">
        <f>E947+I947-G947</f>
        <v>1135.2614999999998</v>
      </c>
      <c r="K947" s="23" t="str">
        <f>A947&amp;"|"&amp;B947</f>
        <v>P0079|Oct</v>
      </c>
    </row>
    <row r="948" spans="1:11" ht="15" customHeight="1" x14ac:dyDescent="0.25">
      <c r="A948" s="14" t="s">
        <v>217</v>
      </c>
      <c r="B948" s="14" t="s">
        <v>33</v>
      </c>
      <c r="C948" s="14">
        <v>6</v>
      </c>
      <c r="D948" s="16">
        <v>136.05000000000001</v>
      </c>
      <c r="E948" s="17">
        <f>C948*D948</f>
        <v>816.30000000000007</v>
      </c>
      <c r="F948" s="18">
        <v>0.03</v>
      </c>
      <c r="G948" s="17">
        <f>E948*F948</f>
        <v>24.489000000000001</v>
      </c>
      <c r="H948" s="14">
        <v>2</v>
      </c>
      <c r="I948" s="15">
        <v>240</v>
      </c>
      <c r="J948" s="17">
        <f>E948+I948-G948</f>
        <v>1031.8110000000001</v>
      </c>
      <c r="K948" s="23" t="str">
        <f>A948&amp;"|"&amp;B948</f>
        <v>P0079|Nov</v>
      </c>
    </row>
    <row r="949" spans="1:11" ht="15" customHeight="1" x14ac:dyDescent="0.25">
      <c r="A949" s="14" t="s">
        <v>217</v>
      </c>
      <c r="B949" s="14" t="s">
        <v>34</v>
      </c>
      <c r="C949" s="14">
        <v>14</v>
      </c>
      <c r="D949" s="16">
        <v>258.14</v>
      </c>
      <c r="E949" s="17">
        <f>C949*D949</f>
        <v>3613.96</v>
      </c>
      <c r="F949" s="18">
        <v>0.03</v>
      </c>
      <c r="G949" s="17">
        <f>E949*F949</f>
        <v>108.41879999999999</v>
      </c>
      <c r="H949" s="14">
        <v>6</v>
      </c>
      <c r="I949" s="15">
        <v>720</v>
      </c>
      <c r="J949" s="17">
        <f>E949+I949-G949</f>
        <v>4225.5411999999997</v>
      </c>
      <c r="K949" s="23" t="str">
        <f>A949&amp;"|"&amp;B949</f>
        <v>P0079|Dec</v>
      </c>
    </row>
    <row r="950" spans="1:11" ht="15" customHeight="1" x14ac:dyDescent="0.25">
      <c r="A950" s="14" t="s">
        <v>217</v>
      </c>
      <c r="B950" s="14" t="s">
        <v>35</v>
      </c>
      <c r="C950" s="14">
        <v>12</v>
      </c>
      <c r="D950" s="16">
        <v>225.94</v>
      </c>
      <c r="E950" s="17">
        <f>C950*D950</f>
        <v>2711.2799999999997</v>
      </c>
      <c r="F950" s="18">
        <v>0.03</v>
      </c>
      <c r="G950" s="17">
        <f>E950*F950</f>
        <v>81.338399999999993</v>
      </c>
      <c r="H950" s="14">
        <v>5</v>
      </c>
      <c r="I950" s="15">
        <v>600</v>
      </c>
      <c r="J950" s="17">
        <f>E950+I950-G950</f>
        <v>3229.9415999999997</v>
      </c>
      <c r="K950" s="23" t="str">
        <f>A950&amp;"|"&amp;B950</f>
        <v>P0079|Jan</v>
      </c>
    </row>
    <row r="951" spans="1:11" ht="15" customHeight="1" x14ac:dyDescent="0.25">
      <c r="A951" s="14" t="s">
        <v>217</v>
      </c>
      <c r="B951" s="14" t="s">
        <v>36</v>
      </c>
      <c r="C951" s="14">
        <v>12</v>
      </c>
      <c r="D951" s="16">
        <v>206.99</v>
      </c>
      <c r="E951" s="17">
        <f>C951*D951</f>
        <v>2483.88</v>
      </c>
      <c r="F951" s="18">
        <v>0.03</v>
      </c>
      <c r="G951" s="17">
        <f>E951*F951</f>
        <v>74.516400000000004</v>
      </c>
      <c r="H951" s="14">
        <v>5</v>
      </c>
      <c r="I951" s="15">
        <v>600</v>
      </c>
      <c r="J951" s="17">
        <f>E951+I951-G951</f>
        <v>3009.3636000000001</v>
      </c>
      <c r="K951" s="23" t="str">
        <f>A951&amp;"|"&amp;B951</f>
        <v>P0079|Feb</v>
      </c>
    </row>
    <row r="952" spans="1:11" ht="15" customHeight="1" x14ac:dyDescent="0.25">
      <c r="A952" s="14" t="s">
        <v>217</v>
      </c>
      <c r="B952" s="14" t="s">
        <v>37</v>
      </c>
      <c r="C952" s="14">
        <v>10</v>
      </c>
      <c r="D952" s="16">
        <v>176.75</v>
      </c>
      <c r="E952" s="17">
        <f>C952*D952</f>
        <v>1767.5</v>
      </c>
      <c r="F952" s="18">
        <v>0.03</v>
      </c>
      <c r="G952" s="17">
        <f>E952*F952</f>
        <v>53.024999999999999</v>
      </c>
      <c r="H952" s="14">
        <v>4</v>
      </c>
      <c r="I952" s="15">
        <v>480</v>
      </c>
      <c r="J952" s="17">
        <f>E952+I952-G952</f>
        <v>2194.4749999999999</v>
      </c>
      <c r="K952" s="23" t="str">
        <f>A952&amp;"|"&amp;B952</f>
        <v>P0079|Mar</v>
      </c>
    </row>
    <row r="953" spans="1:11" ht="15" customHeight="1" x14ac:dyDescent="0.25">
      <c r="A953" s="14" t="s">
        <v>219</v>
      </c>
      <c r="B953" s="14" t="s">
        <v>24</v>
      </c>
      <c r="C953" s="14">
        <v>6</v>
      </c>
      <c r="D953" s="16">
        <v>101.55</v>
      </c>
      <c r="E953" s="17">
        <f>C953*D953</f>
        <v>609.29999999999995</v>
      </c>
      <c r="F953" s="18">
        <v>0.03</v>
      </c>
      <c r="G953" s="17">
        <f>E953*F953</f>
        <v>18.278999999999996</v>
      </c>
      <c r="H953" s="14">
        <v>2</v>
      </c>
      <c r="I953" s="15">
        <v>240</v>
      </c>
      <c r="J953" s="17">
        <f>E953+I953-G953</f>
        <v>831.02099999999996</v>
      </c>
      <c r="K953" s="23" t="str">
        <f>A953&amp;"|"&amp;B953</f>
        <v>P0080|Apr</v>
      </c>
    </row>
    <row r="954" spans="1:11" ht="15" customHeight="1" x14ac:dyDescent="0.25">
      <c r="A954" s="14" t="s">
        <v>219</v>
      </c>
      <c r="B954" s="14" t="s">
        <v>26</v>
      </c>
      <c r="C954" s="14">
        <v>7</v>
      </c>
      <c r="D954" s="16">
        <v>107.16</v>
      </c>
      <c r="E954" s="17">
        <f>C954*D954</f>
        <v>750.12</v>
      </c>
      <c r="F954" s="18">
        <v>0.03</v>
      </c>
      <c r="G954" s="17">
        <f>E954*F954</f>
        <v>22.503599999999999</v>
      </c>
      <c r="H954" s="14">
        <v>2</v>
      </c>
      <c r="I954" s="15">
        <v>240</v>
      </c>
      <c r="J954" s="17">
        <f>E954+I954-G954</f>
        <v>967.6164</v>
      </c>
      <c r="K954" s="23" t="str">
        <f>A954&amp;"|"&amp;B954</f>
        <v>P0080|May</v>
      </c>
    </row>
    <row r="955" spans="1:11" ht="15" customHeight="1" x14ac:dyDescent="0.25">
      <c r="A955" s="14" t="s">
        <v>219</v>
      </c>
      <c r="B955" s="14" t="s">
        <v>28</v>
      </c>
      <c r="C955" s="14">
        <v>8</v>
      </c>
      <c r="D955" s="16">
        <v>110.16</v>
      </c>
      <c r="E955" s="17">
        <f>C955*D955</f>
        <v>881.28</v>
      </c>
      <c r="F955" s="18">
        <v>0.03</v>
      </c>
      <c r="G955" s="17">
        <f>E955*F955</f>
        <v>26.438399999999998</v>
      </c>
      <c r="H955" s="14">
        <v>2</v>
      </c>
      <c r="I955" s="15">
        <v>240</v>
      </c>
      <c r="J955" s="17">
        <f>E955+I955-G955</f>
        <v>1094.8416</v>
      </c>
      <c r="K955" s="23" t="str">
        <f>A955&amp;"|"&amp;B955</f>
        <v>P0080|Jun</v>
      </c>
    </row>
    <row r="956" spans="1:11" ht="15" customHeight="1" x14ac:dyDescent="0.25">
      <c r="A956" s="14" t="s">
        <v>219</v>
      </c>
      <c r="B956" s="14" t="s">
        <v>29</v>
      </c>
      <c r="C956" s="14">
        <v>10</v>
      </c>
      <c r="D956" s="16">
        <v>123.07</v>
      </c>
      <c r="E956" s="17">
        <f>C956*D956</f>
        <v>1230.6999999999998</v>
      </c>
      <c r="F956" s="18">
        <v>0.03</v>
      </c>
      <c r="G956" s="17">
        <f>E956*F956</f>
        <v>36.920999999999992</v>
      </c>
      <c r="H956" s="14">
        <v>3</v>
      </c>
      <c r="I956" s="15">
        <v>360</v>
      </c>
      <c r="J956" s="17">
        <f>E956+I956-G956</f>
        <v>1553.7789999999998</v>
      </c>
      <c r="K956" s="23" t="str">
        <f>A956&amp;"|"&amp;B956</f>
        <v>P0080|Jul</v>
      </c>
    </row>
    <row r="957" spans="1:11" ht="15" customHeight="1" x14ac:dyDescent="0.25">
      <c r="A957" s="14" t="s">
        <v>219</v>
      </c>
      <c r="B957" s="14" t="s">
        <v>30</v>
      </c>
      <c r="C957" s="14">
        <v>10</v>
      </c>
      <c r="D957" s="16">
        <v>128</v>
      </c>
      <c r="E957" s="17">
        <f>C957*D957</f>
        <v>1280</v>
      </c>
      <c r="F957" s="18">
        <v>0.03</v>
      </c>
      <c r="G957" s="17">
        <f>E957*F957</f>
        <v>38.4</v>
      </c>
      <c r="H957" s="14">
        <v>3</v>
      </c>
      <c r="I957" s="15">
        <v>360</v>
      </c>
      <c r="J957" s="17">
        <f>E957+I957-G957</f>
        <v>1601.6</v>
      </c>
      <c r="K957" s="23" t="str">
        <f>A957&amp;"|"&amp;B957</f>
        <v>P0080|Aug</v>
      </c>
    </row>
    <row r="958" spans="1:11" ht="15" customHeight="1" x14ac:dyDescent="0.25">
      <c r="A958" s="14" t="s">
        <v>219</v>
      </c>
      <c r="B958" s="14" t="s">
        <v>31</v>
      </c>
      <c r="C958" s="14">
        <v>7</v>
      </c>
      <c r="D958" s="16">
        <v>114.39</v>
      </c>
      <c r="E958" s="17">
        <f>C958*D958</f>
        <v>800.73</v>
      </c>
      <c r="F958" s="18">
        <v>0.03</v>
      </c>
      <c r="G958" s="17">
        <f>E958*F958</f>
        <v>24.021899999999999</v>
      </c>
      <c r="H958" s="14">
        <v>2</v>
      </c>
      <c r="I958" s="15">
        <v>240</v>
      </c>
      <c r="J958" s="17">
        <f>E958+I958-G958</f>
        <v>1016.7081000000001</v>
      </c>
      <c r="K958" s="23" t="str">
        <f>A958&amp;"|"&amp;B958</f>
        <v>P0080|Sep</v>
      </c>
    </row>
    <row r="959" spans="1:11" ht="15" customHeight="1" x14ac:dyDescent="0.25">
      <c r="A959" s="14" t="s">
        <v>219</v>
      </c>
      <c r="B959" s="14" t="s">
        <v>32</v>
      </c>
      <c r="C959" s="14">
        <v>7</v>
      </c>
      <c r="D959" s="16">
        <v>105.4</v>
      </c>
      <c r="E959" s="17">
        <f>C959*D959</f>
        <v>737.80000000000007</v>
      </c>
      <c r="F959" s="18">
        <v>0.03</v>
      </c>
      <c r="G959" s="17">
        <f>E959*F959</f>
        <v>22.134</v>
      </c>
      <c r="H959" s="14">
        <v>2</v>
      </c>
      <c r="I959" s="15">
        <v>240</v>
      </c>
      <c r="J959" s="17">
        <f>E959+I959-G959</f>
        <v>955.66600000000005</v>
      </c>
      <c r="K959" s="23" t="str">
        <f>A959&amp;"|"&amp;B959</f>
        <v>P0080|Oct</v>
      </c>
    </row>
    <row r="960" spans="1:11" ht="15" customHeight="1" x14ac:dyDescent="0.25">
      <c r="A960" s="14" t="s">
        <v>219</v>
      </c>
      <c r="B960" s="14" t="s">
        <v>33</v>
      </c>
      <c r="C960" s="14">
        <v>7</v>
      </c>
      <c r="D960" s="16">
        <v>109.95</v>
      </c>
      <c r="E960" s="17">
        <f>C960*D960</f>
        <v>769.65</v>
      </c>
      <c r="F960" s="18">
        <v>0.03</v>
      </c>
      <c r="G960" s="17">
        <f>E960*F960</f>
        <v>23.089499999999997</v>
      </c>
      <c r="H960" s="14">
        <v>2</v>
      </c>
      <c r="I960" s="15">
        <v>240</v>
      </c>
      <c r="J960" s="17">
        <f>E960+I960-G960</f>
        <v>986.56049999999993</v>
      </c>
      <c r="K960" s="23" t="str">
        <f>A960&amp;"|"&amp;B960</f>
        <v>P0080|Nov</v>
      </c>
    </row>
    <row r="961" spans="1:11" ht="15" customHeight="1" x14ac:dyDescent="0.25">
      <c r="A961" s="14" t="s">
        <v>219</v>
      </c>
      <c r="B961" s="14" t="s">
        <v>34</v>
      </c>
      <c r="C961" s="14">
        <v>15</v>
      </c>
      <c r="D961" s="16">
        <v>189.96</v>
      </c>
      <c r="E961" s="17">
        <f>C961*D961</f>
        <v>2849.4</v>
      </c>
      <c r="F961" s="18">
        <v>0.03</v>
      </c>
      <c r="G961" s="17">
        <f>E961*F961</f>
        <v>85.481999999999999</v>
      </c>
      <c r="H961" s="14">
        <v>6</v>
      </c>
      <c r="I961" s="15">
        <v>720</v>
      </c>
      <c r="J961" s="17">
        <f>E961+I961-G961</f>
        <v>3483.9180000000001</v>
      </c>
      <c r="K961" s="23" t="str">
        <f>A961&amp;"|"&amp;B961</f>
        <v>P0080|Dec</v>
      </c>
    </row>
    <row r="962" spans="1:11" ht="15" customHeight="1" x14ac:dyDescent="0.25">
      <c r="A962" s="14" t="s">
        <v>219</v>
      </c>
      <c r="B962" s="14" t="s">
        <v>35</v>
      </c>
      <c r="C962" s="14">
        <v>13</v>
      </c>
      <c r="D962" s="16">
        <v>191</v>
      </c>
      <c r="E962" s="17">
        <f>C962*D962</f>
        <v>2483</v>
      </c>
      <c r="F962" s="18">
        <v>0.03</v>
      </c>
      <c r="G962" s="17">
        <f>E962*F962</f>
        <v>74.489999999999995</v>
      </c>
      <c r="H962" s="14">
        <v>5</v>
      </c>
      <c r="I962" s="15">
        <v>600</v>
      </c>
      <c r="J962" s="17">
        <f>E962+I962-G962</f>
        <v>3008.51</v>
      </c>
      <c r="K962" s="23" t="str">
        <f>A962&amp;"|"&amp;B962</f>
        <v>P0080|Jan</v>
      </c>
    </row>
    <row r="963" spans="1:11" ht="15" customHeight="1" x14ac:dyDescent="0.25">
      <c r="A963" s="14" t="s">
        <v>219</v>
      </c>
      <c r="B963" s="14" t="s">
        <v>36</v>
      </c>
      <c r="C963" s="14">
        <v>12</v>
      </c>
      <c r="D963" s="16">
        <v>162.25</v>
      </c>
      <c r="E963" s="17">
        <f>C963*D963</f>
        <v>1947</v>
      </c>
      <c r="F963" s="18">
        <v>0.03</v>
      </c>
      <c r="G963" s="17">
        <f>E963*F963</f>
        <v>58.41</v>
      </c>
      <c r="H963" s="14">
        <v>5</v>
      </c>
      <c r="I963" s="15">
        <v>600</v>
      </c>
      <c r="J963" s="17">
        <f>E963+I963-G963</f>
        <v>2488.59</v>
      </c>
      <c r="K963" s="23" t="str">
        <f>A963&amp;"|"&amp;B963</f>
        <v>P0080|Feb</v>
      </c>
    </row>
    <row r="964" spans="1:11" ht="15" customHeight="1" x14ac:dyDescent="0.25">
      <c r="A964" s="14" t="s">
        <v>219</v>
      </c>
      <c r="B964" s="14" t="s">
        <v>37</v>
      </c>
      <c r="C964" s="14">
        <v>11</v>
      </c>
      <c r="D964" s="16">
        <v>152.22</v>
      </c>
      <c r="E964" s="17">
        <f>C964*D964</f>
        <v>1674.42</v>
      </c>
      <c r="F964" s="18">
        <v>0.03</v>
      </c>
      <c r="G964" s="17">
        <f>E964*F964</f>
        <v>50.232599999999998</v>
      </c>
      <c r="H964" s="14">
        <v>4</v>
      </c>
      <c r="I964" s="15">
        <v>480</v>
      </c>
      <c r="J964" s="17">
        <f>E964+I964-G964</f>
        <v>2104.1874000000003</v>
      </c>
      <c r="K964" s="23" t="str">
        <f>A964&amp;"|"&amp;B964</f>
        <v>P0080|Mar</v>
      </c>
    </row>
    <row r="965" spans="1:11" ht="15" customHeight="1" x14ac:dyDescent="0.25">
      <c r="A965" s="14" t="s">
        <v>221</v>
      </c>
      <c r="B965" s="14" t="s">
        <v>24</v>
      </c>
      <c r="C965" s="14">
        <v>4</v>
      </c>
      <c r="D965" s="16">
        <v>142.30000000000001</v>
      </c>
      <c r="E965" s="17">
        <f>C965*D965</f>
        <v>569.20000000000005</v>
      </c>
      <c r="F965" s="18">
        <v>0.03</v>
      </c>
      <c r="G965" s="17">
        <f>E965*F965</f>
        <v>17.076000000000001</v>
      </c>
      <c r="H965" s="14">
        <v>1</v>
      </c>
      <c r="I965" s="15">
        <v>120</v>
      </c>
      <c r="J965" s="17">
        <f>E965+I965-G965</f>
        <v>672.12400000000002</v>
      </c>
      <c r="K965" s="23" t="str">
        <f>A965&amp;"|"&amp;B965</f>
        <v>P0081|Apr</v>
      </c>
    </row>
    <row r="966" spans="1:11" ht="15" customHeight="1" x14ac:dyDescent="0.25">
      <c r="A966" s="14" t="s">
        <v>221</v>
      </c>
      <c r="B966" s="14" t="s">
        <v>26</v>
      </c>
      <c r="C966" s="14">
        <v>6</v>
      </c>
      <c r="D966" s="16">
        <v>130.61000000000001</v>
      </c>
      <c r="E966" s="17">
        <f>C966*D966</f>
        <v>783.66000000000008</v>
      </c>
      <c r="F966" s="18">
        <v>0.03</v>
      </c>
      <c r="G966" s="17">
        <f>E966*F966</f>
        <v>23.509800000000002</v>
      </c>
      <c r="H966" s="14">
        <v>2</v>
      </c>
      <c r="I966" s="15">
        <v>240</v>
      </c>
      <c r="J966" s="17">
        <f>E966+I966-G966</f>
        <v>1000.1502</v>
      </c>
      <c r="K966" s="23" t="str">
        <f>A966&amp;"|"&amp;B966</f>
        <v>P0081|May</v>
      </c>
    </row>
    <row r="967" spans="1:11" ht="15" customHeight="1" x14ac:dyDescent="0.25">
      <c r="A967" s="14" t="s">
        <v>221</v>
      </c>
      <c r="B967" s="14" t="s">
        <v>28</v>
      </c>
      <c r="C967" s="14">
        <v>6</v>
      </c>
      <c r="D967" s="16">
        <v>147.97999999999999</v>
      </c>
      <c r="E967" s="17">
        <f>C967*D967</f>
        <v>887.87999999999988</v>
      </c>
      <c r="F967" s="18">
        <v>0.03</v>
      </c>
      <c r="G967" s="17">
        <f>E967*F967</f>
        <v>26.636399999999995</v>
      </c>
      <c r="H967" s="14">
        <v>2</v>
      </c>
      <c r="I967" s="15">
        <v>240</v>
      </c>
      <c r="J967" s="17">
        <f>E967+I967-G967</f>
        <v>1101.2435999999998</v>
      </c>
      <c r="K967" s="23" t="str">
        <f>A967&amp;"|"&amp;B967</f>
        <v>P0081|Jun</v>
      </c>
    </row>
    <row r="968" spans="1:11" ht="15" customHeight="1" x14ac:dyDescent="0.25">
      <c r="A968" s="14" t="s">
        <v>221</v>
      </c>
      <c r="B968" s="14" t="s">
        <v>29</v>
      </c>
      <c r="C968" s="14">
        <v>8</v>
      </c>
      <c r="D968" s="16">
        <v>153.88999999999999</v>
      </c>
      <c r="E968" s="17">
        <f>C968*D968</f>
        <v>1231.1199999999999</v>
      </c>
      <c r="F968" s="18">
        <v>0.03</v>
      </c>
      <c r="G968" s="17">
        <f>E968*F968</f>
        <v>36.933599999999998</v>
      </c>
      <c r="H968" s="14">
        <v>2</v>
      </c>
      <c r="I968" s="15">
        <v>240</v>
      </c>
      <c r="J968" s="17">
        <f>E968+I968-G968</f>
        <v>1434.1863999999998</v>
      </c>
      <c r="K968" s="23" t="str">
        <f>A968&amp;"|"&amp;B968</f>
        <v>P0081|Jul</v>
      </c>
    </row>
    <row r="969" spans="1:11" ht="15" customHeight="1" x14ac:dyDescent="0.25">
      <c r="A969" s="14" t="s">
        <v>221</v>
      </c>
      <c r="B969" s="14" t="s">
        <v>30</v>
      </c>
      <c r="C969" s="14">
        <v>9</v>
      </c>
      <c r="D969" s="16">
        <v>155.32</v>
      </c>
      <c r="E969" s="17">
        <f>C969*D969</f>
        <v>1397.8799999999999</v>
      </c>
      <c r="F969" s="18">
        <v>0.03</v>
      </c>
      <c r="G969" s="17">
        <f>E969*F969</f>
        <v>41.936399999999992</v>
      </c>
      <c r="H969" s="14">
        <v>2</v>
      </c>
      <c r="I969" s="15">
        <v>240</v>
      </c>
      <c r="J969" s="17">
        <f>E969+I969-G969</f>
        <v>1595.9435999999998</v>
      </c>
      <c r="K969" s="23" t="str">
        <f>A969&amp;"|"&amp;B969</f>
        <v>P0081|Aug</v>
      </c>
    </row>
    <row r="970" spans="1:11" ht="15" customHeight="1" x14ac:dyDescent="0.25">
      <c r="A970" s="14" t="s">
        <v>221</v>
      </c>
      <c r="B970" s="14" t="s">
        <v>31</v>
      </c>
      <c r="C970" s="14">
        <v>6</v>
      </c>
      <c r="D970" s="16">
        <v>136.13</v>
      </c>
      <c r="E970" s="17">
        <f>C970*D970</f>
        <v>816.78</v>
      </c>
      <c r="F970" s="18">
        <v>0.03</v>
      </c>
      <c r="G970" s="17">
        <f>E970*F970</f>
        <v>24.503399999999999</v>
      </c>
      <c r="H970" s="14">
        <v>2</v>
      </c>
      <c r="I970" s="15">
        <v>240</v>
      </c>
      <c r="J970" s="17">
        <f>E970+I970-G970</f>
        <v>1032.2765999999999</v>
      </c>
      <c r="K970" s="23" t="str">
        <f>A970&amp;"|"&amp;B970</f>
        <v>P0081|Sep</v>
      </c>
    </row>
    <row r="971" spans="1:11" ht="15" customHeight="1" x14ac:dyDescent="0.25">
      <c r="A971" s="14" t="s">
        <v>221</v>
      </c>
      <c r="B971" s="14" t="s">
        <v>32</v>
      </c>
      <c r="C971" s="14">
        <v>5</v>
      </c>
      <c r="D971" s="16">
        <v>121.3</v>
      </c>
      <c r="E971" s="17">
        <f>C971*D971</f>
        <v>606.5</v>
      </c>
      <c r="F971" s="18">
        <v>0.03</v>
      </c>
      <c r="G971" s="17">
        <f>E971*F971</f>
        <v>18.195</v>
      </c>
      <c r="H971" s="14">
        <v>2</v>
      </c>
      <c r="I971" s="15">
        <v>240</v>
      </c>
      <c r="J971" s="17">
        <f>E971+I971-G971</f>
        <v>828.30499999999995</v>
      </c>
      <c r="K971" s="23" t="str">
        <f>A971&amp;"|"&amp;B971</f>
        <v>P0081|Oct</v>
      </c>
    </row>
    <row r="972" spans="1:11" ht="15" customHeight="1" x14ac:dyDescent="0.25">
      <c r="A972" s="14" t="s">
        <v>221</v>
      </c>
      <c r="B972" s="14" t="s">
        <v>33</v>
      </c>
      <c r="C972" s="14">
        <v>5</v>
      </c>
      <c r="D972" s="16">
        <v>141.19</v>
      </c>
      <c r="E972" s="17">
        <f>C972*D972</f>
        <v>705.95</v>
      </c>
      <c r="F972" s="18">
        <v>0.03</v>
      </c>
      <c r="G972" s="17">
        <f>E972*F972</f>
        <v>21.1785</v>
      </c>
      <c r="H972" s="14">
        <v>2</v>
      </c>
      <c r="I972" s="15">
        <v>240</v>
      </c>
      <c r="J972" s="17">
        <f>E972+I972-G972</f>
        <v>924.77150000000006</v>
      </c>
      <c r="K972" s="23" t="str">
        <f>A972&amp;"|"&amp;B972</f>
        <v>P0081|Nov</v>
      </c>
    </row>
    <row r="973" spans="1:11" ht="15" customHeight="1" x14ac:dyDescent="0.25">
      <c r="A973" s="14" t="s">
        <v>221</v>
      </c>
      <c r="B973" s="14" t="s">
        <v>34</v>
      </c>
      <c r="C973" s="14">
        <v>11</v>
      </c>
      <c r="D973" s="16">
        <v>265.95999999999998</v>
      </c>
      <c r="E973" s="17">
        <f>C973*D973</f>
        <v>2925.56</v>
      </c>
      <c r="F973" s="18">
        <v>0.03</v>
      </c>
      <c r="G973" s="17">
        <f>E973*F973</f>
        <v>87.766799999999989</v>
      </c>
      <c r="H973" s="14">
        <v>5</v>
      </c>
      <c r="I973" s="15">
        <v>600</v>
      </c>
      <c r="J973" s="17">
        <f>E973+I973-G973</f>
        <v>3437.7932000000001</v>
      </c>
      <c r="K973" s="23" t="str">
        <f>A973&amp;"|"&amp;B973</f>
        <v>P0081|Dec</v>
      </c>
    </row>
    <row r="974" spans="1:11" ht="15" customHeight="1" x14ac:dyDescent="0.25">
      <c r="A974" s="14" t="s">
        <v>221</v>
      </c>
      <c r="B974" s="14" t="s">
        <v>35</v>
      </c>
      <c r="C974" s="14">
        <v>10</v>
      </c>
      <c r="D974" s="16">
        <v>245.59</v>
      </c>
      <c r="E974" s="17">
        <f>C974*D974</f>
        <v>2455.9</v>
      </c>
      <c r="F974" s="18">
        <v>0.03</v>
      </c>
      <c r="G974" s="17">
        <f>E974*F974</f>
        <v>73.677000000000007</v>
      </c>
      <c r="H974" s="14">
        <v>4</v>
      </c>
      <c r="I974" s="15">
        <v>480</v>
      </c>
      <c r="J974" s="17">
        <f>E974+I974-G974</f>
        <v>2862.223</v>
      </c>
      <c r="K974" s="23" t="str">
        <f>A974&amp;"|"&amp;B974</f>
        <v>P0081|Jan</v>
      </c>
    </row>
    <row r="975" spans="1:11" ht="15" customHeight="1" x14ac:dyDescent="0.25">
      <c r="A975" s="14" t="s">
        <v>221</v>
      </c>
      <c r="B975" s="14" t="s">
        <v>36</v>
      </c>
      <c r="C975" s="14">
        <v>9</v>
      </c>
      <c r="D975" s="16">
        <v>224.85</v>
      </c>
      <c r="E975" s="17">
        <f>C975*D975</f>
        <v>2023.6499999999999</v>
      </c>
      <c r="F975" s="18">
        <v>0.03</v>
      </c>
      <c r="G975" s="17">
        <f>E975*F975</f>
        <v>60.709499999999991</v>
      </c>
      <c r="H975" s="14">
        <v>4</v>
      </c>
      <c r="I975" s="15">
        <v>480</v>
      </c>
      <c r="J975" s="17">
        <f>E975+I975-G975</f>
        <v>2442.9404999999997</v>
      </c>
      <c r="K975" s="23" t="str">
        <f>A975&amp;"|"&amp;B975</f>
        <v>P0081|Feb</v>
      </c>
    </row>
    <row r="976" spans="1:11" ht="15" customHeight="1" x14ac:dyDescent="0.25">
      <c r="A976" s="14" t="s">
        <v>221</v>
      </c>
      <c r="B976" s="14" t="s">
        <v>37</v>
      </c>
      <c r="C976" s="14">
        <v>9</v>
      </c>
      <c r="D976" s="16">
        <v>186.73</v>
      </c>
      <c r="E976" s="17">
        <f>C976*D976</f>
        <v>1680.57</v>
      </c>
      <c r="F976" s="18">
        <v>0.03</v>
      </c>
      <c r="G976" s="17">
        <f>E976*F976</f>
        <v>50.417099999999998</v>
      </c>
      <c r="H976" s="14">
        <v>3</v>
      </c>
      <c r="I976" s="15">
        <v>360</v>
      </c>
      <c r="J976" s="17">
        <f>E976+I976-G976</f>
        <v>1990.1529</v>
      </c>
      <c r="K976" s="23" t="str">
        <f>A976&amp;"|"&amp;B976</f>
        <v>P0081|Mar</v>
      </c>
    </row>
    <row r="977" spans="1:11" ht="15" customHeight="1" x14ac:dyDescent="0.25">
      <c r="A977" s="14" t="s">
        <v>223</v>
      </c>
      <c r="B977" s="14" t="s">
        <v>24</v>
      </c>
      <c r="C977" s="14">
        <v>5</v>
      </c>
      <c r="D977" s="16">
        <v>156.19999999999999</v>
      </c>
      <c r="E977" s="17">
        <f>C977*D977</f>
        <v>781</v>
      </c>
      <c r="F977" s="18">
        <v>0.03</v>
      </c>
      <c r="G977" s="17">
        <f>E977*F977</f>
        <v>23.43</v>
      </c>
      <c r="H977" s="14">
        <v>2</v>
      </c>
      <c r="I977" s="15">
        <v>300</v>
      </c>
      <c r="J977" s="17">
        <f>E977+I977-G977</f>
        <v>1057.57</v>
      </c>
      <c r="K977" s="23" t="str">
        <f>A977&amp;"|"&amp;B977</f>
        <v>P0082|Apr</v>
      </c>
    </row>
    <row r="978" spans="1:11" ht="15" customHeight="1" x14ac:dyDescent="0.25">
      <c r="A978" s="14" t="s">
        <v>223</v>
      </c>
      <c r="B978" s="14" t="s">
        <v>26</v>
      </c>
      <c r="C978" s="14">
        <v>6</v>
      </c>
      <c r="D978" s="16">
        <v>174.22</v>
      </c>
      <c r="E978" s="17">
        <f>C978*D978</f>
        <v>1045.32</v>
      </c>
      <c r="F978" s="18">
        <v>0.03</v>
      </c>
      <c r="G978" s="17">
        <f>E978*F978</f>
        <v>31.359599999999997</v>
      </c>
      <c r="H978" s="14">
        <v>2</v>
      </c>
      <c r="I978" s="15">
        <v>300</v>
      </c>
      <c r="J978" s="17">
        <f>E978+I978-G978</f>
        <v>1313.9603999999999</v>
      </c>
      <c r="K978" s="23" t="str">
        <f>A978&amp;"|"&amp;B978</f>
        <v>P0082|May</v>
      </c>
    </row>
    <row r="979" spans="1:11" ht="15" customHeight="1" x14ac:dyDescent="0.25">
      <c r="A979" s="14" t="s">
        <v>223</v>
      </c>
      <c r="B979" s="14" t="s">
        <v>28</v>
      </c>
      <c r="C979" s="14">
        <v>8</v>
      </c>
      <c r="D979" s="16">
        <v>176.82</v>
      </c>
      <c r="E979" s="17">
        <f>C979*D979</f>
        <v>1414.56</v>
      </c>
      <c r="F979" s="18">
        <v>0.03</v>
      </c>
      <c r="G979" s="17">
        <f>E979*F979</f>
        <v>42.436799999999998</v>
      </c>
      <c r="H979" s="14">
        <v>2</v>
      </c>
      <c r="I979" s="15">
        <v>300</v>
      </c>
      <c r="J979" s="17">
        <f>E979+I979-G979</f>
        <v>1672.1232</v>
      </c>
      <c r="K979" s="23" t="str">
        <f>A979&amp;"|"&amp;B979</f>
        <v>P0082|Jun</v>
      </c>
    </row>
    <row r="980" spans="1:11" ht="15" customHeight="1" x14ac:dyDescent="0.25">
      <c r="A980" s="14" t="s">
        <v>223</v>
      </c>
      <c r="B980" s="14" t="s">
        <v>29</v>
      </c>
      <c r="C980" s="14">
        <v>9</v>
      </c>
      <c r="D980" s="16">
        <v>212.77</v>
      </c>
      <c r="E980" s="17">
        <f>C980*D980</f>
        <v>1914.93</v>
      </c>
      <c r="F980" s="18">
        <v>0.03</v>
      </c>
      <c r="G980" s="17">
        <f>E980*F980</f>
        <v>57.447899999999997</v>
      </c>
      <c r="H980" s="14">
        <v>2</v>
      </c>
      <c r="I980" s="15">
        <v>300</v>
      </c>
      <c r="J980" s="17">
        <f>E980+I980-G980</f>
        <v>2157.4821000000002</v>
      </c>
      <c r="K980" s="23" t="str">
        <f>A980&amp;"|"&amp;B980</f>
        <v>P0082|Jul</v>
      </c>
    </row>
    <row r="981" spans="1:11" ht="15" customHeight="1" x14ac:dyDescent="0.25">
      <c r="A981" s="14" t="s">
        <v>223</v>
      </c>
      <c r="B981" s="14" t="s">
        <v>30</v>
      </c>
      <c r="C981" s="14">
        <v>10</v>
      </c>
      <c r="D981" s="16">
        <v>193.66</v>
      </c>
      <c r="E981" s="17">
        <f>C981*D981</f>
        <v>1936.6</v>
      </c>
      <c r="F981" s="18">
        <v>0.03</v>
      </c>
      <c r="G981" s="17">
        <f>E981*F981</f>
        <v>58.097999999999992</v>
      </c>
      <c r="H981" s="14">
        <v>3</v>
      </c>
      <c r="I981" s="15">
        <v>450</v>
      </c>
      <c r="J981" s="17">
        <f>E981+I981-G981</f>
        <v>2328.502</v>
      </c>
      <c r="K981" s="23" t="str">
        <f>A981&amp;"|"&amp;B981</f>
        <v>P0082|Aug</v>
      </c>
    </row>
    <row r="982" spans="1:11" ht="15" customHeight="1" x14ac:dyDescent="0.25">
      <c r="A982" s="14" t="s">
        <v>223</v>
      </c>
      <c r="B982" s="14" t="s">
        <v>31</v>
      </c>
      <c r="C982" s="14">
        <v>6</v>
      </c>
      <c r="D982" s="16">
        <v>177.77</v>
      </c>
      <c r="E982" s="17">
        <f>C982*D982</f>
        <v>1066.6200000000001</v>
      </c>
      <c r="F982" s="18">
        <v>0.03</v>
      </c>
      <c r="G982" s="17">
        <f>E982*F982</f>
        <v>31.998600000000003</v>
      </c>
      <c r="H982" s="14">
        <v>2</v>
      </c>
      <c r="I982" s="15">
        <v>300</v>
      </c>
      <c r="J982" s="17">
        <f>E982+I982-G982</f>
        <v>1334.6214000000002</v>
      </c>
      <c r="K982" s="23" t="str">
        <f>A982&amp;"|"&amp;B982</f>
        <v>P0082|Sep</v>
      </c>
    </row>
    <row r="983" spans="1:11" ht="15" customHeight="1" x14ac:dyDescent="0.25">
      <c r="A983" s="14" t="s">
        <v>223</v>
      </c>
      <c r="B983" s="14" t="s">
        <v>32</v>
      </c>
      <c r="C983" s="14">
        <v>6</v>
      </c>
      <c r="D983" s="16">
        <v>167.25</v>
      </c>
      <c r="E983" s="17">
        <f>C983*D983</f>
        <v>1003.5</v>
      </c>
      <c r="F983" s="18">
        <v>0.03</v>
      </c>
      <c r="G983" s="17">
        <f>E983*F983</f>
        <v>30.105</v>
      </c>
      <c r="H983" s="14">
        <v>2</v>
      </c>
      <c r="I983" s="15">
        <v>300</v>
      </c>
      <c r="J983" s="17">
        <f>E983+I983-G983</f>
        <v>1273.395</v>
      </c>
      <c r="K983" s="23" t="str">
        <f>A983&amp;"|"&amp;B983</f>
        <v>P0082|Oct</v>
      </c>
    </row>
    <row r="984" spans="1:11" ht="15" customHeight="1" x14ac:dyDescent="0.25">
      <c r="A984" s="14" t="s">
        <v>223</v>
      </c>
      <c r="B984" s="14" t="s">
        <v>33</v>
      </c>
      <c r="C984" s="14">
        <v>6</v>
      </c>
      <c r="D984" s="16">
        <v>181.6</v>
      </c>
      <c r="E984" s="17">
        <f>C984*D984</f>
        <v>1089.5999999999999</v>
      </c>
      <c r="F984" s="18">
        <v>0.03</v>
      </c>
      <c r="G984" s="17">
        <f>E984*F984</f>
        <v>32.687999999999995</v>
      </c>
      <c r="H984" s="14">
        <v>2</v>
      </c>
      <c r="I984" s="15">
        <v>300</v>
      </c>
      <c r="J984" s="17">
        <f>E984+I984-G984</f>
        <v>1356.9119999999998</v>
      </c>
      <c r="K984" s="23" t="str">
        <f>A984&amp;"|"&amp;B984</f>
        <v>P0082|Nov</v>
      </c>
    </row>
    <row r="985" spans="1:11" ht="15" customHeight="1" x14ac:dyDescent="0.25">
      <c r="A985" s="14" t="s">
        <v>223</v>
      </c>
      <c r="B985" s="14" t="s">
        <v>34</v>
      </c>
      <c r="C985" s="14">
        <v>15</v>
      </c>
      <c r="D985" s="16">
        <v>339.22</v>
      </c>
      <c r="E985" s="17">
        <f>C985*D985</f>
        <v>5088.3</v>
      </c>
      <c r="F985" s="18">
        <v>0.03</v>
      </c>
      <c r="G985" s="17">
        <f>E985*F985</f>
        <v>152.649</v>
      </c>
      <c r="H985" s="14">
        <v>6</v>
      </c>
      <c r="I985" s="15">
        <v>900</v>
      </c>
      <c r="J985" s="17">
        <f>E985+I985-G985</f>
        <v>5835.6509999999998</v>
      </c>
      <c r="K985" s="23" t="str">
        <f>A985&amp;"|"&amp;B985</f>
        <v>P0082|Dec</v>
      </c>
    </row>
    <row r="986" spans="1:11" ht="15" customHeight="1" x14ac:dyDescent="0.25">
      <c r="A986" s="14" t="s">
        <v>223</v>
      </c>
      <c r="B986" s="14" t="s">
        <v>35</v>
      </c>
      <c r="C986" s="14">
        <v>14</v>
      </c>
      <c r="D986" s="16">
        <v>296.77</v>
      </c>
      <c r="E986" s="17">
        <f>C986*D986</f>
        <v>4154.78</v>
      </c>
      <c r="F986" s="18">
        <v>0.03</v>
      </c>
      <c r="G986" s="17">
        <f>E986*F986</f>
        <v>124.64339999999999</v>
      </c>
      <c r="H986" s="14">
        <v>5</v>
      </c>
      <c r="I986" s="15">
        <v>750</v>
      </c>
      <c r="J986" s="17">
        <f>E986+I986-G986</f>
        <v>4780.1365999999998</v>
      </c>
      <c r="K986" s="23" t="str">
        <f>A986&amp;"|"&amp;B986</f>
        <v>P0082|Jan</v>
      </c>
    </row>
    <row r="987" spans="1:11" ht="15" customHeight="1" x14ac:dyDescent="0.25">
      <c r="A987" s="14" t="s">
        <v>223</v>
      </c>
      <c r="B987" s="14" t="s">
        <v>36</v>
      </c>
      <c r="C987" s="14">
        <v>11</v>
      </c>
      <c r="D987" s="16">
        <v>277.48</v>
      </c>
      <c r="E987" s="17">
        <f>C987*D987</f>
        <v>3052.28</v>
      </c>
      <c r="F987" s="18">
        <v>0.03</v>
      </c>
      <c r="G987" s="17">
        <f>E987*F987</f>
        <v>91.568399999999997</v>
      </c>
      <c r="H987" s="14">
        <v>4</v>
      </c>
      <c r="I987" s="15">
        <v>600</v>
      </c>
      <c r="J987" s="17">
        <f>E987+I987-G987</f>
        <v>3560.7116000000001</v>
      </c>
      <c r="K987" s="23" t="str">
        <f>A987&amp;"|"&amp;B987</f>
        <v>P0082|Feb</v>
      </c>
    </row>
    <row r="988" spans="1:11" ht="15" customHeight="1" x14ac:dyDescent="0.25">
      <c r="A988" s="14" t="s">
        <v>223</v>
      </c>
      <c r="B988" s="14" t="s">
        <v>37</v>
      </c>
      <c r="C988" s="14">
        <v>10</v>
      </c>
      <c r="D988" s="16">
        <v>231.1</v>
      </c>
      <c r="E988" s="17">
        <f>C988*D988</f>
        <v>2311</v>
      </c>
      <c r="F988" s="18">
        <v>0.03</v>
      </c>
      <c r="G988" s="17">
        <f>E988*F988</f>
        <v>69.33</v>
      </c>
      <c r="H988" s="14">
        <v>4</v>
      </c>
      <c r="I988" s="15">
        <v>600</v>
      </c>
      <c r="J988" s="17">
        <f>E988+I988-G988</f>
        <v>2841.67</v>
      </c>
      <c r="K988" s="23" t="str">
        <f>A988&amp;"|"&amp;B988</f>
        <v>P0082|Mar</v>
      </c>
    </row>
    <row r="989" spans="1:11" ht="15" customHeight="1" x14ac:dyDescent="0.25">
      <c r="A989" s="14" t="s">
        <v>225</v>
      </c>
      <c r="B989" s="14" t="s">
        <v>24</v>
      </c>
      <c r="C989" s="14">
        <v>5</v>
      </c>
      <c r="D989" s="16">
        <v>148.01</v>
      </c>
      <c r="E989" s="17">
        <f>C989*D989</f>
        <v>740.05</v>
      </c>
      <c r="F989" s="18">
        <v>0.03</v>
      </c>
      <c r="G989" s="17">
        <f>E989*F989</f>
        <v>22.201499999999999</v>
      </c>
      <c r="H989" s="14">
        <v>2</v>
      </c>
      <c r="I989" s="15">
        <v>300</v>
      </c>
      <c r="J989" s="17">
        <f>E989+I989-G989</f>
        <v>1017.8484999999999</v>
      </c>
      <c r="K989" s="23" t="str">
        <f>A989&amp;"|"&amp;B989</f>
        <v>P0083|Apr</v>
      </c>
    </row>
    <row r="990" spans="1:11" ht="15" customHeight="1" x14ac:dyDescent="0.25">
      <c r="A990" s="14" t="s">
        <v>225</v>
      </c>
      <c r="B990" s="14" t="s">
        <v>26</v>
      </c>
      <c r="C990" s="14">
        <v>6</v>
      </c>
      <c r="D990" s="16">
        <v>170.12</v>
      </c>
      <c r="E990" s="17">
        <f>C990*D990</f>
        <v>1020.72</v>
      </c>
      <c r="F990" s="18">
        <v>0.03</v>
      </c>
      <c r="G990" s="17">
        <f>E990*F990</f>
        <v>30.621600000000001</v>
      </c>
      <c r="H990" s="14">
        <v>2</v>
      </c>
      <c r="I990" s="15">
        <v>300</v>
      </c>
      <c r="J990" s="17">
        <f>E990+I990-G990</f>
        <v>1290.0984000000001</v>
      </c>
      <c r="K990" s="23" t="str">
        <f>A990&amp;"|"&amp;B990</f>
        <v>P0083|May</v>
      </c>
    </row>
    <row r="991" spans="1:11" ht="15" customHeight="1" x14ac:dyDescent="0.25">
      <c r="A991" s="14" t="s">
        <v>225</v>
      </c>
      <c r="B991" s="14" t="s">
        <v>28</v>
      </c>
      <c r="C991" s="14">
        <v>6</v>
      </c>
      <c r="D991" s="16">
        <v>190.8</v>
      </c>
      <c r="E991" s="17">
        <f>C991*D991</f>
        <v>1144.8000000000002</v>
      </c>
      <c r="F991" s="18">
        <v>0.03</v>
      </c>
      <c r="G991" s="17">
        <f>E991*F991</f>
        <v>34.344000000000001</v>
      </c>
      <c r="H991" s="14">
        <v>2</v>
      </c>
      <c r="I991" s="15">
        <v>300</v>
      </c>
      <c r="J991" s="17">
        <f>E991+I991-G991</f>
        <v>1410.4560000000001</v>
      </c>
      <c r="K991" s="23" t="str">
        <f>A991&amp;"|"&amp;B991</f>
        <v>P0083|Jun</v>
      </c>
    </row>
    <row r="992" spans="1:11" ht="15" customHeight="1" x14ac:dyDescent="0.25">
      <c r="A992" s="14" t="s">
        <v>225</v>
      </c>
      <c r="B992" s="14" t="s">
        <v>29</v>
      </c>
      <c r="C992" s="14">
        <v>9</v>
      </c>
      <c r="D992" s="16">
        <v>228.11</v>
      </c>
      <c r="E992" s="17">
        <f>C992*D992</f>
        <v>2052.9900000000002</v>
      </c>
      <c r="F992" s="18">
        <v>0.03</v>
      </c>
      <c r="G992" s="17">
        <f>E992*F992</f>
        <v>61.589700000000008</v>
      </c>
      <c r="H992" s="14">
        <v>2</v>
      </c>
      <c r="I992" s="15">
        <v>300</v>
      </c>
      <c r="J992" s="17">
        <f>E992+I992-G992</f>
        <v>2291.4003000000002</v>
      </c>
      <c r="K992" s="23" t="str">
        <f>A992&amp;"|"&amp;B992</f>
        <v>P0083|Jul</v>
      </c>
    </row>
    <row r="993" spans="1:11" ht="15" customHeight="1" x14ac:dyDescent="0.25">
      <c r="A993" s="14" t="s">
        <v>225</v>
      </c>
      <c r="B993" s="14" t="s">
        <v>30</v>
      </c>
      <c r="C993" s="14">
        <v>8</v>
      </c>
      <c r="D993" s="16">
        <v>209.4</v>
      </c>
      <c r="E993" s="17">
        <f>C993*D993</f>
        <v>1675.2</v>
      </c>
      <c r="F993" s="18">
        <v>0.03</v>
      </c>
      <c r="G993" s="17">
        <f>E993*F993</f>
        <v>50.256</v>
      </c>
      <c r="H993" s="14">
        <v>2</v>
      </c>
      <c r="I993" s="15">
        <v>300</v>
      </c>
      <c r="J993" s="17">
        <f>E993+I993-G993</f>
        <v>1924.944</v>
      </c>
      <c r="K993" s="23" t="str">
        <f>A993&amp;"|"&amp;B993</f>
        <v>P0083|Aug</v>
      </c>
    </row>
    <row r="994" spans="1:11" ht="15" customHeight="1" x14ac:dyDescent="0.25">
      <c r="A994" s="14" t="s">
        <v>225</v>
      </c>
      <c r="B994" s="14" t="s">
        <v>31</v>
      </c>
      <c r="C994" s="14">
        <v>5</v>
      </c>
      <c r="D994" s="16">
        <v>185.97</v>
      </c>
      <c r="E994" s="17">
        <f>C994*D994</f>
        <v>929.85</v>
      </c>
      <c r="F994" s="18">
        <v>0.03</v>
      </c>
      <c r="G994" s="17">
        <f>E994*F994</f>
        <v>27.895499999999998</v>
      </c>
      <c r="H994" s="14">
        <v>2</v>
      </c>
      <c r="I994" s="15">
        <v>300</v>
      </c>
      <c r="J994" s="17">
        <f>E994+I994-G994</f>
        <v>1201.9544999999998</v>
      </c>
      <c r="K994" s="23" t="str">
        <f>A994&amp;"|"&amp;B994</f>
        <v>P0083|Sep</v>
      </c>
    </row>
    <row r="995" spans="1:11" ht="15" customHeight="1" x14ac:dyDescent="0.25">
      <c r="A995" s="14" t="s">
        <v>225</v>
      </c>
      <c r="B995" s="14" t="s">
        <v>32</v>
      </c>
      <c r="C995" s="14">
        <v>5</v>
      </c>
      <c r="D995" s="16">
        <v>175.79</v>
      </c>
      <c r="E995" s="17">
        <f>C995*D995</f>
        <v>878.94999999999993</v>
      </c>
      <c r="F995" s="18">
        <v>0.03</v>
      </c>
      <c r="G995" s="17">
        <f>E995*F995</f>
        <v>26.368499999999997</v>
      </c>
      <c r="H995" s="14">
        <v>2</v>
      </c>
      <c r="I995" s="15">
        <v>300</v>
      </c>
      <c r="J995" s="17">
        <f>E995+I995-G995</f>
        <v>1152.5814999999998</v>
      </c>
      <c r="K995" s="23" t="str">
        <f>A995&amp;"|"&amp;B995</f>
        <v>P0083|Oct</v>
      </c>
    </row>
    <row r="996" spans="1:11" ht="15" customHeight="1" x14ac:dyDescent="0.25">
      <c r="A996" s="14" t="s">
        <v>225</v>
      </c>
      <c r="B996" s="14" t="s">
        <v>33</v>
      </c>
      <c r="C996" s="14">
        <v>6</v>
      </c>
      <c r="D996" s="16">
        <v>171.69</v>
      </c>
      <c r="E996" s="17">
        <f>C996*D996</f>
        <v>1030.1399999999999</v>
      </c>
      <c r="F996" s="18">
        <v>0.03</v>
      </c>
      <c r="G996" s="17">
        <f>E996*F996</f>
        <v>30.904199999999996</v>
      </c>
      <c r="H996" s="14">
        <v>2</v>
      </c>
      <c r="I996" s="15">
        <v>300</v>
      </c>
      <c r="J996" s="17">
        <f>E996+I996-G996</f>
        <v>1299.2357999999999</v>
      </c>
      <c r="K996" s="23" t="str">
        <f>A996&amp;"|"&amp;B996</f>
        <v>P0083|Nov</v>
      </c>
    </row>
    <row r="997" spans="1:11" ht="15" customHeight="1" x14ac:dyDescent="0.25">
      <c r="A997" s="14" t="s">
        <v>225</v>
      </c>
      <c r="B997" s="14" t="s">
        <v>34</v>
      </c>
      <c r="C997" s="14">
        <v>13</v>
      </c>
      <c r="D997" s="16">
        <v>350.93</v>
      </c>
      <c r="E997" s="17">
        <f>C997*D997</f>
        <v>4562.09</v>
      </c>
      <c r="F997" s="18">
        <v>0.03</v>
      </c>
      <c r="G997" s="17">
        <f>E997*F997</f>
        <v>136.86269999999999</v>
      </c>
      <c r="H997" s="14">
        <v>5</v>
      </c>
      <c r="I997" s="15">
        <v>750</v>
      </c>
      <c r="J997" s="17">
        <f>E997+I997-G997</f>
        <v>5175.2273000000005</v>
      </c>
      <c r="K997" s="23" t="str">
        <f>A997&amp;"|"&amp;B997</f>
        <v>P0083|Dec</v>
      </c>
    </row>
    <row r="998" spans="1:11" ht="15" customHeight="1" x14ac:dyDescent="0.25">
      <c r="A998" s="14" t="s">
        <v>225</v>
      </c>
      <c r="B998" s="14" t="s">
        <v>35</v>
      </c>
      <c r="C998" s="14">
        <v>11</v>
      </c>
      <c r="D998" s="16">
        <v>309.3</v>
      </c>
      <c r="E998" s="17">
        <f>C998*D998</f>
        <v>3402.3</v>
      </c>
      <c r="F998" s="18">
        <v>0.03</v>
      </c>
      <c r="G998" s="17">
        <f>E998*F998</f>
        <v>102.069</v>
      </c>
      <c r="H998" s="14">
        <v>4</v>
      </c>
      <c r="I998" s="15">
        <v>600</v>
      </c>
      <c r="J998" s="17">
        <f>E998+I998-G998</f>
        <v>3900.2310000000002</v>
      </c>
      <c r="K998" s="23" t="str">
        <f>A998&amp;"|"&amp;B998</f>
        <v>P0083|Jan</v>
      </c>
    </row>
    <row r="999" spans="1:11" ht="15" customHeight="1" x14ac:dyDescent="0.25">
      <c r="A999" s="14" t="s">
        <v>225</v>
      </c>
      <c r="B999" s="14" t="s">
        <v>36</v>
      </c>
      <c r="C999" s="14">
        <v>9</v>
      </c>
      <c r="D999" s="16">
        <v>295.13</v>
      </c>
      <c r="E999" s="17">
        <f>C999*D999</f>
        <v>2656.17</v>
      </c>
      <c r="F999" s="18">
        <v>0.03</v>
      </c>
      <c r="G999" s="17">
        <f>E999*F999</f>
        <v>79.685100000000006</v>
      </c>
      <c r="H999" s="14">
        <v>4</v>
      </c>
      <c r="I999" s="15">
        <v>600</v>
      </c>
      <c r="J999" s="17">
        <f>E999+I999-G999</f>
        <v>3176.4848999999999</v>
      </c>
      <c r="K999" s="23" t="str">
        <f>A999&amp;"|"&amp;B999</f>
        <v>P0083|Feb</v>
      </c>
    </row>
    <row r="1000" spans="1:11" ht="15" customHeight="1" x14ac:dyDescent="0.25">
      <c r="A1000" s="14" t="s">
        <v>225</v>
      </c>
      <c r="B1000" s="14" t="s">
        <v>37</v>
      </c>
      <c r="C1000" s="14">
        <v>10</v>
      </c>
      <c r="D1000" s="16">
        <v>237.39</v>
      </c>
      <c r="E1000" s="17">
        <f>C1000*D1000</f>
        <v>2373.8999999999996</v>
      </c>
      <c r="F1000" s="18">
        <v>0.03</v>
      </c>
      <c r="G1000" s="17">
        <f>E1000*F1000</f>
        <v>71.216999999999985</v>
      </c>
      <c r="H1000" s="14">
        <v>4</v>
      </c>
      <c r="I1000" s="15">
        <v>600</v>
      </c>
      <c r="J1000" s="17">
        <f>E1000+I1000-G1000</f>
        <v>2902.6829999999995</v>
      </c>
      <c r="K1000" s="23" t="str">
        <f>A1000&amp;"|"&amp;B1000</f>
        <v>P0083|Mar</v>
      </c>
    </row>
    <row r="1001" spans="1:11" ht="15" customHeight="1" x14ac:dyDescent="0.25">
      <c r="A1001" s="14" t="s">
        <v>227</v>
      </c>
      <c r="B1001" s="14" t="s">
        <v>24</v>
      </c>
      <c r="C1001" s="14">
        <v>7</v>
      </c>
      <c r="D1001" s="16">
        <v>193.3</v>
      </c>
      <c r="E1001" s="17">
        <f>C1001*D1001</f>
        <v>1353.1000000000001</v>
      </c>
      <c r="F1001" s="18">
        <v>0.03</v>
      </c>
      <c r="G1001" s="17">
        <f>E1001*F1001</f>
        <v>40.593000000000004</v>
      </c>
      <c r="H1001" s="14">
        <v>2</v>
      </c>
      <c r="I1001" s="15">
        <v>370</v>
      </c>
      <c r="J1001" s="17">
        <f>E1001+I1001-G1001</f>
        <v>1682.5070000000001</v>
      </c>
      <c r="K1001" s="23" t="str">
        <f>A1001&amp;"|"&amp;B1001</f>
        <v>P0084|Apr</v>
      </c>
    </row>
    <row r="1002" spans="1:11" ht="15" customHeight="1" x14ac:dyDescent="0.25">
      <c r="A1002" s="14" t="s">
        <v>227</v>
      </c>
      <c r="B1002" s="14" t="s">
        <v>26</v>
      </c>
      <c r="C1002" s="14">
        <v>7</v>
      </c>
      <c r="D1002" s="16">
        <v>201.85</v>
      </c>
      <c r="E1002" s="17">
        <f>C1002*D1002</f>
        <v>1412.95</v>
      </c>
      <c r="F1002" s="18">
        <v>0.03</v>
      </c>
      <c r="G1002" s="17">
        <f>E1002*F1002</f>
        <v>42.388500000000001</v>
      </c>
      <c r="H1002" s="14">
        <v>2</v>
      </c>
      <c r="I1002" s="15">
        <v>370</v>
      </c>
      <c r="J1002" s="17">
        <f>E1002+I1002-G1002</f>
        <v>1740.5615</v>
      </c>
      <c r="K1002" s="23" t="str">
        <f>A1002&amp;"|"&amp;B1002</f>
        <v>P0084|May</v>
      </c>
    </row>
    <row r="1003" spans="1:11" ht="15" customHeight="1" x14ac:dyDescent="0.25">
      <c r="A1003" s="14" t="s">
        <v>227</v>
      </c>
      <c r="B1003" s="14" t="s">
        <v>28</v>
      </c>
      <c r="C1003" s="14">
        <v>7</v>
      </c>
      <c r="D1003" s="16">
        <v>216.41</v>
      </c>
      <c r="E1003" s="17">
        <f>C1003*D1003</f>
        <v>1514.87</v>
      </c>
      <c r="F1003" s="18">
        <v>0.03</v>
      </c>
      <c r="G1003" s="17">
        <f>E1003*F1003</f>
        <v>45.446099999999994</v>
      </c>
      <c r="H1003" s="14">
        <v>2</v>
      </c>
      <c r="I1003" s="15">
        <v>370</v>
      </c>
      <c r="J1003" s="17">
        <f>E1003+I1003-G1003</f>
        <v>1839.4239</v>
      </c>
      <c r="K1003" s="23" t="str">
        <f>A1003&amp;"|"&amp;B1003</f>
        <v>P0084|Jun</v>
      </c>
    </row>
    <row r="1004" spans="1:11" ht="15" customHeight="1" x14ac:dyDescent="0.25">
      <c r="A1004" s="14" t="s">
        <v>227</v>
      </c>
      <c r="B1004" s="14" t="s">
        <v>29</v>
      </c>
      <c r="C1004" s="14">
        <v>11</v>
      </c>
      <c r="D1004" s="16">
        <v>236.1</v>
      </c>
      <c r="E1004" s="17">
        <f>C1004*D1004</f>
        <v>2597.1</v>
      </c>
      <c r="F1004" s="18">
        <v>0.03</v>
      </c>
      <c r="G1004" s="17">
        <f>E1004*F1004</f>
        <v>77.912999999999997</v>
      </c>
      <c r="H1004" s="14">
        <v>3</v>
      </c>
      <c r="I1004" s="15">
        <v>555</v>
      </c>
      <c r="J1004" s="17">
        <f>E1004+I1004-G1004</f>
        <v>3074.1869999999999</v>
      </c>
      <c r="K1004" s="23" t="str">
        <f>A1004&amp;"|"&amp;B1004</f>
        <v>P0084|Jul</v>
      </c>
    </row>
    <row r="1005" spans="1:11" ht="15" customHeight="1" x14ac:dyDescent="0.25">
      <c r="A1005" s="14" t="s">
        <v>227</v>
      </c>
      <c r="B1005" s="14" t="s">
        <v>30</v>
      </c>
      <c r="C1005" s="14">
        <v>12</v>
      </c>
      <c r="D1005" s="16">
        <v>226.93</v>
      </c>
      <c r="E1005" s="17">
        <f>C1005*D1005</f>
        <v>2723.16</v>
      </c>
      <c r="F1005" s="18">
        <v>0.03</v>
      </c>
      <c r="G1005" s="17">
        <f>E1005*F1005</f>
        <v>81.694799999999987</v>
      </c>
      <c r="H1005" s="14">
        <v>3</v>
      </c>
      <c r="I1005" s="15">
        <v>555</v>
      </c>
      <c r="J1005" s="17">
        <f>E1005+I1005-G1005</f>
        <v>3196.4651999999996</v>
      </c>
      <c r="K1005" s="23" t="str">
        <f>A1005&amp;"|"&amp;B1005</f>
        <v>P0084|Aug</v>
      </c>
    </row>
    <row r="1006" spans="1:11" ht="15" customHeight="1" x14ac:dyDescent="0.25">
      <c r="A1006" s="14" t="s">
        <v>227</v>
      </c>
      <c r="B1006" s="14" t="s">
        <v>31</v>
      </c>
      <c r="C1006" s="14">
        <v>8</v>
      </c>
      <c r="D1006" s="16">
        <v>229.78</v>
      </c>
      <c r="E1006" s="17">
        <f>C1006*D1006</f>
        <v>1838.24</v>
      </c>
      <c r="F1006" s="18">
        <v>0.03</v>
      </c>
      <c r="G1006" s="17">
        <f>E1006*F1006</f>
        <v>55.147199999999998</v>
      </c>
      <c r="H1006" s="14">
        <v>2</v>
      </c>
      <c r="I1006" s="15">
        <v>370</v>
      </c>
      <c r="J1006" s="17">
        <f>E1006+I1006-G1006</f>
        <v>2153.0927999999999</v>
      </c>
      <c r="K1006" s="23" t="str">
        <f>A1006&amp;"|"&amp;B1006</f>
        <v>P0084|Sep</v>
      </c>
    </row>
    <row r="1007" spans="1:11" ht="15" customHeight="1" x14ac:dyDescent="0.25">
      <c r="A1007" s="14" t="s">
        <v>227</v>
      </c>
      <c r="B1007" s="14" t="s">
        <v>32</v>
      </c>
      <c r="C1007" s="14">
        <v>6</v>
      </c>
      <c r="D1007" s="16">
        <v>200.69</v>
      </c>
      <c r="E1007" s="17">
        <f>C1007*D1007</f>
        <v>1204.1399999999999</v>
      </c>
      <c r="F1007" s="18">
        <v>0.03</v>
      </c>
      <c r="G1007" s="17">
        <f>E1007*F1007</f>
        <v>36.124199999999995</v>
      </c>
      <c r="H1007" s="14">
        <v>2</v>
      </c>
      <c r="I1007" s="15">
        <v>370</v>
      </c>
      <c r="J1007" s="17">
        <f>E1007+I1007-G1007</f>
        <v>1538.0157999999999</v>
      </c>
      <c r="K1007" s="23" t="str">
        <f>A1007&amp;"|"&amp;B1007</f>
        <v>P0084|Oct</v>
      </c>
    </row>
    <row r="1008" spans="1:11" ht="15" customHeight="1" x14ac:dyDescent="0.25">
      <c r="A1008" s="14" t="s">
        <v>227</v>
      </c>
      <c r="B1008" s="14" t="s">
        <v>33</v>
      </c>
      <c r="C1008" s="14">
        <v>7</v>
      </c>
      <c r="D1008" s="16">
        <v>207.33</v>
      </c>
      <c r="E1008" s="17">
        <f>C1008*D1008</f>
        <v>1451.3100000000002</v>
      </c>
      <c r="F1008" s="18">
        <v>0.03</v>
      </c>
      <c r="G1008" s="17">
        <f>E1008*F1008</f>
        <v>43.539300000000004</v>
      </c>
      <c r="H1008" s="14">
        <v>2</v>
      </c>
      <c r="I1008" s="15">
        <v>370</v>
      </c>
      <c r="J1008" s="17">
        <f>E1008+I1008-G1008</f>
        <v>1777.7707000000003</v>
      </c>
      <c r="K1008" s="23" t="str">
        <f>A1008&amp;"|"&amp;B1008</f>
        <v>P0084|Nov</v>
      </c>
    </row>
    <row r="1009" spans="1:11" ht="15" customHeight="1" x14ac:dyDescent="0.25">
      <c r="A1009" s="14" t="s">
        <v>227</v>
      </c>
      <c r="B1009" s="14" t="s">
        <v>34</v>
      </c>
      <c r="C1009" s="14">
        <v>15</v>
      </c>
      <c r="D1009" s="16">
        <v>375.1</v>
      </c>
      <c r="E1009" s="17">
        <f>C1009*D1009</f>
        <v>5626.5</v>
      </c>
      <c r="F1009" s="18">
        <v>0.03</v>
      </c>
      <c r="G1009" s="17">
        <f>E1009*F1009</f>
        <v>168.79499999999999</v>
      </c>
      <c r="H1009" s="14">
        <v>6</v>
      </c>
      <c r="I1009" s="15">
        <v>1110</v>
      </c>
      <c r="J1009" s="17">
        <f>E1009+I1009-G1009</f>
        <v>6567.7049999999999</v>
      </c>
      <c r="K1009" s="23" t="str">
        <f>A1009&amp;"|"&amp;B1009</f>
        <v>P0084|Dec</v>
      </c>
    </row>
    <row r="1010" spans="1:11" ht="15" customHeight="1" x14ac:dyDescent="0.25">
      <c r="A1010" s="14" t="s">
        <v>227</v>
      </c>
      <c r="B1010" s="14" t="s">
        <v>35</v>
      </c>
      <c r="C1010" s="14">
        <v>15</v>
      </c>
      <c r="D1010" s="16">
        <v>366.67</v>
      </c>
      <c r="E1010" s="17">
        <f>C1010*D1010</f>
        <v>5500.05</v>
      </c>
      <c r="F1010" s="18">
        <v>0.03</v>
      </c>
      <c r="G1010" s="17">
        <f>E1010*F1010</f>
        <v>165.00149999999999</v>
      </c>
      <c r="H1010" s="14">
        <v>6</v>
      </c>
      <c r="I1010" s="15">
        <v>1110</v>
      </c>
      <c r="J1010" s="17">
        <f>E1010+I1010-G1010</f>
        <v>6445.0484999999999</v>
      </c>
      <c r="K1010" s="23" t="str">
        <f>A1010&amp;"|"&amp;B1010</f>
        <v>P0084|Jan</v>
      </c>
    </row>
    <row r="1011" spans="1:11" ht="15" customHeight="1" x14ac:dyDescent="0.25">
      <c r="A1011" s="14" t="s">
        <v>227</v>
      </c>
      <c r="B1011" s="14" t="s">
        <v>36</v>
      </c>
      <c r="C1011" s="14">
        <v>12</v>
      </c>
      <c r="D1011" s="16">
        <v>357.2</v>
      </c>
      <c r="E1011" s="17">
        <f>C1011*D1011</f>
        <v>4286.3999999999996</v>
      </c>
      <c r="F1011" s="18">
        <v>0.03</v>
      </c>
      <c r="G1011" s="17">
        <f>E1011*F1011</f>
        <v>128.59199999999998</v>
      </c>
      <c r="H1011" s="14">
        <v>5</v>
      </c>
      <c r="I1011" s="15">
        <v>925</v>
      </c>
      <c r="J1011" s="17">
        <f>E1011+I1011-G1011</f>
        <v>5082.808</v>
      </c>
      <c r="K1011" s="23" t="str">
        <f>A1011&amp;"|"&amp;B1011</f>
        <v>P0084|Feb</v>
      </c>
    </row>
    <row r="1012" spans="1:11" ht="15" customHeight="1" x14ac:dyDescent="0.25">
      <c r="A1012" s="14" t="s">
        <v>227</v>
      </c>
      <c r="B1012" s="14" t="s">
        <v>37</v>
      </c>
      <c r="C1012" s="14">
        <v>13</v>
      </c>
      <c r="D1012" s="16">
        <v>279.35000000000002</v>
      </c>
      <c r="E1012" s="17">
        <f>C1012*D1012</f>
        <v>3631.55</v>
      </c>
      <c r="F1012" s="18">
        <v>0.03</v>
      </c>
      <c r="G1012" s="17">
        <f>E1012*F1012</f>
        <v>108.9465</v>
      </c>
      <c r="H1012" s="14">
        <v>5</v>
      </c>
      <c r="I1012" s="15">
        <v>925</v>
      </c>
      <c r="J1012" s="17">
        <f>E1012+I1012-G1012</f>
        <v>4447.6035000000002</v>
      </c>
      <c r="K1012" s="23" t="str">
        <f>A1012&amp;"|"&amp;B1012</f>
        <v>P0084|Mar</v>
      </c>
    </row>
    <row r="1013" spans="1:11" ht="15" customHeight="1" x14ac:dyDescent="0.25">
      <c r="A1013" s="14" t="s">
        <v>229</v>
      </c>
      <c r="B1013" s="14" t="s">
        <v>24</v>
      </c>
      <c r="C1013" s="14">
        <v>5</v>
      </c>
      <c r="D1013" s="16">
        <v>215.45</v>
      </c>
      <c r="E1013" s="17">
        <f>C1013*D1013</f>
        <v>1077.25</v>
      </c>
      <c r="F1013" s="18">
        <v>0.03</v>
      </c>
      <c r="G1013" s="17">
        <f>E1013*F1013</f>
        <v>32.317499999999995</v>
      </c>
      <c r="H1013" s="14">
        <v>2</v>
      </c>
      <c r="I1013" s="15">
        <v>370</v>
      </c>
      <c r="J1013" s="17">
        <f>E1013+I1013-G1013</f>
        <v>1414.9324999999999</v>
      </c>
      <c r="K1013" s="23" t="str">
        <f>A1013&amp;"|"&amp;B1013</f>
        <v>P0085|Apr</v>
      </c>
    </row>
    <row r="1014" spans="1:11" ht="15" customHeight="1" x14ac:dyDescent="0.25">
      <c r="A1014" s="14" t="s">
        <v>229</v>
      </c>
      <c r="B1014" s="14" t="s">
        <v>26</v>
      </c>
      <c r="C1014" s="14">
        <v>6</v>
      </c>
      <c r="D1014" s="16">
        <v>207.92</v>
      </c>
      <c r="E1014" s="17">
        <f>C1014*D1014</f>
        <v>1247.52</v>
      </c>
      <c r="F1014" s="18">
        <v>0.03</v>
      </c>
      <c r="G1014" s="17">
        <f>E1014*F1014</f>
        <v>37.425599999999996</v>
      </c>
      <c r="H1014" s="14">
        <v>2</v>
      </c>
      <c r="I1014" s="15">
        <v>370</v>
      </c>
      <c r="J1014" s="17">
        <f>E1014+I1014-G1014</f>
        <v>1580.0944</v>
      </c>
      <c r="K1014" s="23" t="str">
        <f>A1014&amp;"|"&amp;B1014</f>
        <v>P0085|May</v>
      </c>
    </row>
    <row r="1015" spans="1:11" ht="15" customHeight="1" x14ac:dyDescent="0.25">
      <c r="A1015" s="14" t="s">
        <v>229</v>
      </c>
      <c r="B1015" s="14" t="s">
        <v>28</v>
      </c>
      <c r="C1015" s="14">
        <v>7</v>
      </c>
      <c r="D1015" s="16">
        <v>219.54</v>
      </c>
      <c r="E1015" s="17">
        <f>C1015*D1015</f>
        <v>1536.78</v>
      </c>
      <c r="F1015" s="18">
        <v>0.03</v>
      </c>
      <c r="G1015" s="17">
        <f>E1015*F1015</f>
        <v>46.103400000000001</v>
      </c>
      <c r="H1015" s="14">
        <v>2</v>
      </c>
      <c r="I1015" s="15">
        <v>370</v>
      </c>
      <c r="J1015" s="17">
        <f>E1015+I1015-G1015</f>
        <v>1860.6766</v>
      </c>
      <c r="K1015" s="23" t="str">
        <f>A1015&amp;"|"&amp;B1015</f>
        <v>P0085|Jun</v>
      </c>
    </row>
    <row r="1016" spans="1:11" ht="15" customHeight="1" x14ac:dyDescent="0.25">
      <c r="A1016" s="14" t="s">
        <v>229</v>
      </c>
      <c r="B1016" s="14" t="s">
        <v>29</v>
      </c>
      <c r="C1016" s="14">
        <v>10</v>
      </c>
      <c r="D1016" s="16">
        <v>254.62</v>
      </c>
      <c r="E1016" s="17">
        <f>C1016*D1016</f>
        <v>2546.1999999999998</v>
      </c>
      <c r="F1016" s="18">
        <v>0.03</v>
      </c>
      <c r="G1016" s="17">
        <f>E1016*F1016</f>
        <v>76.385999999999996</v>
      </c>
      <c r="H1016" s="14">
        <v>3</v>
      </c>
      <c r="I1016" s="15">
        <v>555</v>
      </c>
      <c r="J1016" s="17">
        <f>E1016+I1016-G1016</f>
        <v>3024.8139999999999</v>
      </c>
      <c r="K1016" s="23" t="str">
        <f>A1016&amp;"|"&amp;B1016</f>
        <v>P0085|Jul</v>
      </c>
    </row>
    <row r="1017" spans="1:11" ht="15" customHeight="1" x14ac:dyDescent="0.25">
      <c r="A1017" s="14" t="s">
        <v>229</v>
      </c>
      <c r="B1017" s="14" t="s">
        <v>30</v>
      </c>
      <c r="C1017" s="14">
        <v>9</v>
      </c>
      <c r="D1017" s="16">
        <v>278.88</v>
      </c>
      <c r="E1017" s="17">
        <f>C1017*D1017</f>
        <v>2509.92</v>
      </c>
      <c r="F1017" s="18">
        <v>0.03</v>
      </c>
      <c r="G1017" s="17">
        <f>E1017*F1017</f>
        <v>75.297600000000003</v>
      </c>
      <c r="H1017" s="14">
        <v>2</v>
      </c>
      <c r="I1017" s="15">
        <v>370</v>
      </c>
      <c r="J1017" s="17">
        <f>E1017+I1017-G1017</f>
        <v>2804.6224000000002</v>
      </c>
      <c r="K1017" s="23" t="str">
        <f>A1017&amp;"|"&amp;B1017</f>
        <v>P0085|Aug</v>
      </c>
    </row>
    <row r="1018" spans="1:11" ht="15" customHeight="1" x14ac:dyDescent="0.25">
      <c r="A1018" s="14" t="s">
        <v>229</v>
      </c>
      <c r="B1018" s="14" t="s">
        <v>31</v>
      </c>
      <c r="C1018" s="14">
        <v>7</v>
      </c>
      <c r="D1018" s="16">
        <v>230.63</v>
      </c>
      <c r="E1018" s="17">
        <f>C1018*D1018</f>
        <v>1614.4099999999999</v>
      </c>
      <c r="F1018" s="18">
        <v>0.03</v>
      </c>
      <c r="G1018" s="17">
        <f>E1018*F1018</f>
        <v>48.432299999999991</v>
      </c>
      <c r="H1018" s="14">
        <v>2</v>
      </c>
      <c r="I1018" s="15">
        <v>370</v>
      </c>
      <c r="J1018" s="17">
        <f>E1018+I1018-G1018</f>
        <v>1935.9776999999999</v>
      </c>
      <c r="K1018" s="23" t="str">
        <f>A1018&amp;"|"&amp;B1018</f>
        <v>P0085|Sep</v>
      </c>
    </row>
    <row r="1019" spans="1:11" ht="15" customHeight="1" x14ac:dyDescent="0.25">
      <c r="A1019" s="14" t="s">
        <v>229</v>
      </c>
      <c r="B1019" s="14" t="s">
        <v>32</v>
      </c>
      <c r="C1019" s="14">
        <v>7</v>
      </c>
      <c r="D1019" s="16">
        <v>223.59</v>
      </c>
      <c r="E1019" s="17">
        <f>C1019*D1019</f>
        <v>1565.13</v>
      </c>
      <c r="F1019" s="18">
        <v>0.03</v>
      </c>
      <c r="G1019" s="17">
        <f>E1019*F1019</f>
        <v>46.953900000000004</v>
      </c>
      <c r="H1019" s="14">
        <v>2</v>
      </c>
      <c r="I1019" s="15">
        <v>370</v>
      </c>
      <c r="J1019" s="17">
        <f>E1019+I1019-G1019</f>
        <v>1888.1761000000001</v>
      </c>
      <c r="K1019" s="23" t="str">
        <f>A1019&amp;"|"&amp;B1019</f>
        <v>P0085|Oct</v>
      </c>
    </row>
    <row r="1020" spans="1:11" ht="15" customHeight="1" x14ac:dyDescent="0.25">
      <c r="A1020" s="14" t="s">
        <v>229</v>
      </c>
      <c r="B1020" s="14" t="s">
        <v>33</v>
      </c>
      <c r="C1020" s="14">
        <v>6</v>
      </c>
      <c r="D1020" s="16">
        <v>213.32</v>
      </c>
      <c r="E1020" s="17">
        <f>C1020*D1020</f>
        <v>1279.92</v>
      </c>
      <c r="F1020" s="18">
        <v>0.03</v>
      </c>
      <c r="G1020" s="17">
        <f>E1020*F1020</f>
        <v>38.397600000000004</v>
      </c>
      <c r="H1020" s="14">
        <v>2</v>
      </c>
      <c r="I1020" s="15">
        <v>370</v>
      </c>
      <c r="J1020" s="17">
        <f>E1020+I1020-G1020</f>
        <v>1611.5224000000001</v>
      </c>
      <c r="K1020" s="23" t="str">
        <f>A1020&amp;"|"&amp;B1020</f>
        <v>P0085|Nov</v>
      </c>
    </row>
    <row r="1021" spans="1:11" ht="15" customHeight="1" x14ac:dyDescent="0.25">
      <c r="A1021" s="14" t="s">
        <v>229</v>
      </c>
      <c r="B1021" s="14" t="s">
        <v>34</v>
      </c>
      <c r="C1021" s="14">
        <v>13</v>
      </c>
      <c r="D1021" s="16">
        <v>396</v>
      </c>
      <c r="E1021" s="17">
        <f>C1021*D1021</f>
        <v>5148</v>
      </c>
      <c r="F1021" s="18">
        <v>0.03</v>
      </c>
      <c r="G1021" s="17">
        <f>E1021*F1021</f>
        <v>154.44</v>
      </c>
      <c r="H1021" s="14">
        <v>5</v>
      </c>
      <c r="I1021" s="15">
        <v>925</v>
      </c>
      <c r="J1021" s="17">
        <f>E1021+I1021-G1021</f>
        <v>5918.56</v>
      </c>
      <c r="K1021" s="23" t="str">
        <f>A1021&amp;"|"&amp;B1021</f>
        <v>P0085|Dec</v>
      </c>
    </row>
    <row r="1022" spans="1:11" ht="15" customHeight="1" x14ac:dyDescent="0.25">
      <c r="A1022" s="14" t="s">
        <v>229</v>
      </c>
      <c r="B1022" s="14" t="s">
        <v>35</v>
      </c>
      <c r="C1022" s="14">
        <v>13</v>
      </c>
      <c r="D1022" s="16">
        <v>367.94</v>
      </c>
      <c r="E1022" s="17">
        <f>C1022*D1022</f>
        <v>4783.22</v>
      </c>
      <c r="F1022" s="18">
        <v>0.03</v>
      </c>
      <c r="G1022" s="17">
        <f>E1022*F1022</f>
        <v>143.4966</v>
      </c>
      <c r="H1022" s="14">
        <v>5</v>
      </c>
      <c r="I1022" s="15">
        <v>925</v>
      </c>
      <c r="J1022" s="17">
        <f>E1022+I1022-G1022</f>
        <v>5564.7233999999999</v>
      </c>
      <c r="K1022" s="23" t="str">
        <f>A1022&amp;"|"&amp;B1022</f>
        <v>P0085|Jan</v>
      </c>
    </row>
    <row r="1023" spans="1:11" ht="15" customHeight="1" x14ac:dyDescent="0.25">
      <c r="A1023" s="14" t="s">
        <v>229</v>
      </c>
      <c r="B1023" s="14" t="s">
        <v>36</v>
      </c>
      <c r="C1023" s="14">
        <v>11</v>
      </c>
      <c r="D1023" s="16">
        <v>332.42</v>
      </c>
      <c r="E1023" s="17">
        <f>C1023*D1023</f>
        <v>3656.6200000000003</v>
      </c>
      <c r="F1023" s="18">
        <v>0.03</v>
      </c>
      <c r="G1023" s="17">
        <f>E1023*F1023</f>
        <v>109.69860000000001</v>
      </c>
      <c r="H1023" s="14">
        <v>4</v>
      </c>
      <c r="I1023" s="15">
        <v>740</v>
      </c>
      <c r="J1023" s="17">
        <f>E1023+I1023-G1023</f>
        <v>4286.9214000000011</v>
      </c>
      <c r="K1023" s="23" t="str">
        <f>A1023&amp;"|"&amp;B1023</f>
        <v>P0085|Feb</v>
      </c>
    </row>
    <row r="1024" spans="1:11" ht="15" customHeight="1" x14ac:dyDescent="0.25">
      <c r="A1024" s="14" t="s">
        <v>229</v>
      </c>
      <c r="B1024" s="14" t="s">
        <v>37</v>
      </c>
      <c r="C1024" s="14">
        <v>10</v>
      </c>
      <c r="D1024" s="16">
        <v>312.56</v>
      </c>
      <c r="E1024" s="17">
        <f>C1024*D1024</f>
        <v>3125.6</v>
      </c>
      <c r="F1024" s="18">
        <v>0.03</v>
      </c>
      <c r="G1024" s="17">
        <f>E1024*F1024</f>
        <v>93.768000000000001</v>
      </c>
      <c r="H1024" s="14">
        <v>4</v>
      </c>
      <c r="I1024" s="15">
        <v>740</v>
      </c>
      <c r="J1024" s="17">
        <f>E1024+I1024-G1024</f>
        <v>3771.8319999999999</v>
      </c>
      <c r="K1024" s="23" t="str">
        <f>A1024&amp;"|"&amp;B1024</f>
        <v>P0085|Mar</v>
      </c>
    </row>
    <row r="1025" spans="1:11" ht="15" customHeight="1" x14ac:dyDescent="0.25">
      <c r="A1025" s="14" t="s">
        <v>231</v>
      </c>
      <c r="B1025" s="14" t="s">
        <v>24</v>
      </c>
      <c r="C1025" s="14">
        <v>5</v>
      </c>
      <c r="D1025" s="16">
        <v>161.72999999999999</v>
      </c>
      <c r="E1025" s="17">
        <f>C1025*D1025</f>
        <v>808.65</v>
      </c>
      <c r="F1025" s="18">
        <v>0.03</v>
      </c>
      <c r="G1025" s="17">
        <f>E1025*F1025</f>
        <v>24.259499999999999</v>
      </c>
      <c r="H1025" s="14">
        <v>2</v>
      </c>
      <c r="I1025" s="15">
        <v>300</v>
      </c>
      <c r="J1025" s="17">
        <f>E1025+I1025-G1025</f>
        <v>1084.3905000000002</v>
      </c>
      <c r="K1025" s="23" t="str">
        <f>A1025&amp;"|"&amp;B1025</f>
        <v>P0086|Apr</v>
      </c>
    </row>
    <row r="1026" spans="1:11" ht="15" customHeight="1" x14ac:dyDescent="0.25">
      <c r="A1026" s="14" t="s">
        <v>231</v>
      </c>
      <c r="B1026" s="14" t="s">
        <v>26</v>
      </c>
      <c r="C1026" s="14">
        <v>7</v>
      </c>
      <c r="D1026" s="16">
        <v>168.79</v>
      </c>
      <c r="E1026" s="17">
        <f>C1026*D1026</f>
        <v>1181.53</v>
      </c>
      <c r="F1026" s="18">
        <v>0.03</v>
      </c>
      <c r="G1026" s="17">
        <f>E1026*F1026</f>
        <v>35.445899999999995</v>
      </c>
      <c r="H1026" s="14">
        <v>2</v>
      </c>
      <c r="I1026" s="15">
        <v>300</v>
      </c>
      <c r="J1026" s="17">
        <f>E1026+I1026-G1026</f>
        <v>1446.0841</v>
      </c>
      <c r="K1026" s="23" t="str">
        <f>A1026&amp;"|"&amp;B1026</f>
        <v>P0086|May</v>
      </c>
    </row>
    <row r="1027" spans="1:11" ht="15" customHeight="1" x14ac:dyDescent="0.25">
      <c r="A1027" s="14" t="s">
        <v>231</v>
      </c>
      <c r="B1027" s="14" t="s">
        <v>28</v>
      </c>
      <c r="C1027" s="14">
        <v>7</v>
      </c>
      <c r="D1027" s="16">
        <v>189.6</v>
      </c>
      <c r="E1027" s="17">
        <f>C1027*D1027</f>
        <v>1327.2</v>
      </c>
      <c r="F1027" s="18">
        <v>0.03</v>
      </c>
      <c r="G1027" s="17">
        <f>E1027*F1027</f>
        <v>39.816000000000003</v>
      </c>
      <c r="H1027" s="14">
        <v>2</v>
      </c>
      <c r="I1027" s="15">
        <v>300</v>
      </c>
      <c r="J1027" s="17">
        <f>E1027+I1027-G1027</f>
        <v>1587.384</v>
      </c>
      <c r="K1027" s="23" t="str">
        <f>A1027&amp;"|"&amp;B1027</f>
        <v>P0086|Jun</v>
      </c>
    </row>
    <row r="1028" spans="1:11" ht="15" customHeight="1" x14ac:dyDescent="0.25">
      <c r="A1028" s="14" t="s">
        <v>231</v>
      </c>
      <c r="B1028" s="14" t="s">
        <v>29</v>
      </c>
      <c r="C1028" s="14">
        <v>10</v>
      </c>
      <c r="D1028" s="16">
        <v>215.25</v>
      </c>
      <c r="E1028" s="17">
        <f>C1028*D1028</f>
        <v>2152.5</v>
      </c>
      <c r="F1028" s="18">
        <v>0.03</v>
      </c>
      <c r="G1028" s="17">
        <f>E1028*F1028</f>
        <v>64.575000000000003</v>
      </c>
      <c r="H1028" s="14">
        <v>3</v>
      </c>
      <c r="I1028" s="15">
        <v>450</v>
      </c>
      <c r="J1028" s="17">
        <f>E1028+I1028-G1028</f>
        <v>2537.9250000000002</v>
      </c>
      <c r="K1028" s="23" t="str">
        <f>A1028&amp;"|"&amp;B1028</f>
        <v>P0086|Jul</v>
      </c>
    </row>
    <row r="1029" spans="1:11" ht="15" customHeight="1" x14ac:dyDescent="0.25">
      <c r="A1029" s="14" t="s">
        <v>231</v>
      </c>
      <c r="B1029" s="14" t="s">
        <v>30</v>
      </c>
      <c r="C1029" s="14">
        <v>9</v>
      </c>
      <c r="D1029" s="16">
        <v>203.33</v>
      </c>
      <c r="E1029" s="17">
        <f>C1029*D1029</f>
        <v>1829.97</v>
      </c>
      <c r="F1029" s="18">
        <v>0.03</v>
      </c>
      <c r="G1029" s="17">
        <f>E1029*F1029</f>
        <v>54.899099999999997</v>
      </c>
      <c r="H1029" s="14">
        <v>2</v>
      </c>
      <c r="I1029" s="15">
        <v>300</v>
      </c>
      <c r="J1029" s="17">
        <f>E1029+I1029-G1029</f>
        <v>2075.0709000000002</v>
      </c>
      <c r="K1029" s="23" t="str">
        <f>A1029&amp;"|"&amp;B1029</f>
        <v>P0086|Aug</v>
      </c>
    </row>
    <row r="1030" spans="1:11" ht="15" customHeight="1" x14ac:dyDescent="0.25">
      <c r="A1030" s="14" t="s">
        <v>231</v>
      </c>
      <c r="B1030" s="14" t="s">
        <v>31</v>
      </c>
      <c r="C1030" s="14">
        <v>6</v>
      </c>
      <c r="D1030" s="16">
        <v>176.6</v>
      </c>
      <c r="E1030" s="17">
        <f>C1030*D1030</f>
        <v>1059.5999999999999</v>
      </c>
      <c r="F1030" s="18">
        <v>0.03</v>
      </c>
      <c r="G1030" s="17">
        <f>E1030*F1030</f>
        <v>31.787999999999997</v>
      </c>
      <c r="H1030" s="14">
        <v>2</v>
      </c>
      <c r="I1030" s="15">
        <v>300</v>
      </c>
      <c r="J1030" s="17">
        <f>E1030+I1030-G1030</f>
        <v>1327.8119999999999</v>
      </c>
      <c r="K1030" s="23" t="str">
        <f>A1030&amp;"|"&amp;B1030</f>
        <v>P0086|Sep</v>
      </c>
    </row>
    <row r="1031" spans="1:11" ht="15" customHeight="1" x14ac:dyDescent="0.25">
      <c r="A1031" s="14" t="s">
        <v>231</v>
      </c>
      <c r="B1031" s="14" t="s">
        <v>32</v>
      </c>
      <c r="C1031" s="14">
        <v>6</v>
      </c>
      <c r="D1031" s="16">
        <v>165.86</v>
      </c>
      <c r="E1031" s="17">
        <f>C1031*D1031</f>
        <v>995.16000000000008</v>
      </c>
      <c r="F1031" s="18">
        <v>0.03</v>
      </c>
      <c r="G1031" s="17">
        <f>E1031*F1031</f>
        <v>29.854800000000001</v>
      </c>
      <c r="H1031" s="14">
        <v>2</v>
      </c>
      <c r="I1031" s="15">
        <v>300</v>
      </c>
      <c r="J1031" s="17">
        <f>E1031+I1031-G1031</f>
        <v>1265.3052</v>
      </c>
      <c r="K1031" s="23" t="str">
        <f>A1031&amp;"|"&amp;B1031</f>
        <v>P0086|Oct</v>
      </c>
    </row>
    <row r="1032" spans="1:11" ht="15" customHeight="1" x14ac:dyDescent="0.25">
      <c r="A1032" s="14" t="s">
        <v>231</v>
      </c>
      <c r="B1032" s="14" t="s">
        <v>33</v>
      </c>
      <c r="C1032" s="14">
        <v>6</v>
      </c>
      <c r="D1032" s="16">
        <v>163.32</v>
      </c>
      <c r="E1032" s="17">
        <f>C1032*D1032</f>
        <v>979.92</v>
      </c>
      <c r="F1032" s="18">
        <v>0.03</v>
      </c>
      <c r="G1032" s="17">
        <f>E1032*F1032</f>
        <v>29.397599999999997</v>
      </c>
      <c r="H1032" s="14">
        <v>2</v>
      </c>
      <c r="I1032" s="15">
        <v>300</v>
      </c>
      <c r="J1032" s="17">
        <f>E1032+I1032-G1032</f>
        <v>1250.5224000000001</v>
      </c>
      <c r="K1032" s="23" t="str">
        <f>A1032&amp;"|"&amp;B1032</f>
        <v>P0086|Nov</v>
      </c>
    </row>
    <row r="1033" spans="1:11" ht="15" customHeight="1" x14ac:dyDescent="0.25">
      <c r="A1033" s="14" t="s">
        <v>231</v>
      </c>
      <c r="B1033" s="14" t="s">
        <v>34</v>
      </c>
      <c r="C1033" s="14">
        <v>14</v>
      </c>
      <c r="D1033" s="16">
        <v>329.96</v>
      </c>
      <c r="E1033" s="17">
        <f>C1033*D1033</f>
        <v>4619.4399999999996</v>
      </c>
      <c r="F1033" s="18">
        <v>0.03</v>
      </c>
      <c r="G1033" s="17">
        <f>E1033*F1033</f>
        <v>138.58319999999998</v>
      </c>
      <c r="H1033" s="14">
        <v>6</v>
      </c>
      <c r="I1033" s="15">
        <v>900</v>
      </c>
      <c r="J1033" s="17">
        <f>E1033+I1033-G1033</f>
        <v>5380.8567999999996</v>
      </c>
      <c r="K1033" s="23" t="str">
        <f>A1033&amp;"|"&amp;B1033</f>
        <v>P0086|Dec</v>
      </c>
    </row>
    <row r="1034" spans="1:11" ht="15" customHeight="1" x14ac:dyDescent="0.25">
      <c r="A1034" s="14" t="s">
        <v>231</v>
      </c>
      <c r="B1034" s="14" t="s">
        <v>35</v>
      </c>
      <c r="C1034" s="14">
        <v>12</v>
      </c>
      <c r="D1034" s="16">
        <v>289.94</v>
      </c>
      <c r="E1034" s="17">
        <f>C1034*D1034</f>
        <v>3479.2799999999997</v>
      </c>
      <c r="F1034" s="18">
        <v>0.03</v>
      </c>
      <c r="G1034" s="17">
        <f>E1034*F1034</f>
        <v>104.37839999999998</v>
      </c>
      <c r="H1034" s="14">
        <v>5</v>
      </c>
      <c r="I1034" s="15">
        <v>750</v>
      </c>
      <c r="J1034" s="17">
        <f>E1034+I1034-G1034</f>
        <v>4124.9016000000001</v>
      </c>
      <c r="K1034" s="23" t="str">
        <f>A1034&amp;"|"&amp;B1034</f>
        <v>P0086|Jan</v>
      </c>
    </row>
    <row r="1035" spans="1:11" ht="15" customHeight="1" x14ac:dyDescent="0.25">
      <c r="A1035" s="14" t="s">
        <v>231</v>
      </c>
      <c r="B1035" s="14" t="s">
        <v>36</v>
      </c>
      <c r="C1035" s="14">
        <v>11</v>
      </c>
      <c r="D1035" s="16">
        <v>260.25</v>
      </c>
      <c r="E1035" s="17">
        <f>C1035*D1035</f>
        <v>2862.75</v>
      </c>
      <c r="F1035" s="18">
        <v>0.03</v>
      </c>
      <c r="G1035" s="17">
        <f>E1035*F1035</f>
        <v>85.882499999999993</v>
      </c>
      <c r="H1035" s="14">
        <v>4</v>
      </c>
      <c r="I1035" s="15">
        <v>600</v>
      </c>
      <c r="J1035" s="17">
        <f>E1035+I1035-G1035</f>
        <v>3376.8674999999998</v>
      </c>
      <c r="K1035" s="23" t="str">
        <f>A1035&amp;"|"&amp;B1035</f>
        <v>P0086|Feb</v>
      </c>
    </row>
    <row r="1036" spans="1:11" ht="15" customHeight="1" x14ac:dyDescent="0.25">
      <c r="A1036" s="14" t="s">
        <v>231</v>
      </c>
      <c r="B1036" s="14" t="s">
        <v>37</v>
      </c>
      <c r="C1036" s="14">
        <v>11</v>
      </c>
      <c r="D1036" s="16">
        <v>238.69</v>
      </c>
      <c r="E1036" s="17">
        <f>C1036*D1036</f>
        <v>2625.59</v>
      </c>
      <c r="F1036" s="18">
        <v>0.03</v>
      </c>
      <c r="G1036" s="17">
        <f>E1036*F1036</f>
        <v>78.767700000000005</v>
      </c>
      <c r="H1036" s="14">
        <v>4</v>
      </c>
      <c r="I1036" s="15">
        <v>600</v>
      </c>
      <c r="J1036" s="17">
        <f>E1036+I1036-G1036</f>
        <v>3146.8223000000003</v>
      </c>
      <c r="K1036" s="23" t="str">
        <f>A1036&amp;"|"&amp;B1036</f>
        <v>P0086|Mar</v>
      </c>
    </row>
    <row r="1037" spans="1:11" ht="15" customHeight="1" x14ac:dyDescent="0.25">
      <c r="A1037" s="14" t="s">
        <v>233</v>
      </c>
      <c r="B1037" s="14" t="s">
        <v>24</v>
      </c>
      <c r="C1037" s="14">
        <v>5</v>
      </c>
      <c r="D1037" s="16">
        <v>152.01</v>
      </c>
      <c r="E1037" s="17">
        <f>C1037*D1037</f>
        <v>760.05</v>
      </c>
      <c r="F1037" s="18">
        <v>0.03</v>
      </c>
      <c r="G1037" s="17">
        <f>E1037*F1037</f>
        <v>22.801499999999997</v>
      </c>
      <c r="H1037" s="14">
        <v>2</v>
      </c>
      <c r="I1037" s="15">
        <v>300</v>
      </c>
      <c r="J1037" s="17">
        <f>E1037+I1037-G1037</f>
        <v>1037.2484999999999</v>
      </c>
      <c r="K1037" s="23" t="str">
        <f>A1037&amp;"|"&amp;B1037</f>
        <v>P0087|Apr</v>
      </c>
    </row>
    <row r="1038" spans="1:11" ht="15" customHeight="1" x14ac:dyDescent="0.25">
      <c r="A1038" s="14" t="s">
        <v>233</v>
      </c>
      <c r="B1038" s="14" t="s">
        <v>26</v>
      </c>
      <c r="C1038" s="14">
        <v>6</v>
      </c>
      <c r="D1038" s="16">
        <v>162.47</v>
      </c>
      <c r="E1038" s="17">
        <f>C1038*D1038</f>
        <v>974.81999999999994</v>
      </c>
      <c r="F1038" s="18">
        <v>0.03</v>
      </c>
      <c r="G1038" s="17">
        <f>E1038*F1038</f>
        <v>29.244599999999998</v>
      </c>
      <c r="H1038" s="14">
        <v>2</v>
      </c>
      <c r="I1038" s="15">
        <v>300</v>
      </c>
      <c r="J1038" s="17">
        <f>E1038+I1038-G1038</f>
        <v>1245.5753999999999</v>
      </c>
      <c r="K1038" s="23" t="str">
        <f>A1038&amp;"|"&amp;B1038</f>
        <v>P0087|May</v>
      </c>
    </row>
    <row r="1039" spans="1:11" ht="15" customHeight="1" x14ac:dyDescent="0.25">
      <c r="A1039" s="14" t="s">
        <v>233</v>
      </c>
      <c r="B1039" s="14" t="s">
        <v>28</v>
      </c>
      <c r="C1039" s="14">
        <v>8</v>
      </c>
      <c r="D1039" s="16">
        <v>161.76</v>
      </c>
      <c r="E1039" s="17">
        <f>C1039*D1039</f>
        <v>1294.08</v>
      </c>
      <c r="F1039" s="18">
        <v>0.03</v>
      </c>
      <c r="G1039" s="17">
        <f>E1039*F1039</f>
        <v>38.822399999999995</v>
      </c>
      <c r="H1039" s="14">
        <v>2</v>
      </c>
      <c r="I1039" s="15">
        <v>300</v>
      </c>
      <c r="J1039" s="17">
        <f>E1039+I1039-G1039</f>
        <v>1555.2575999999999</v>
      </c>
      <c r="K1039" s="23" t="str">
        <f>A1039&amp;"|"&amp;B1039</f>
        <v>P0087|Jun</v>
      </c>
    </row>
    <row r="1040" spans="1:11" ht="15" customHeight="1" x14ac:dyDescent="0.25">
      <c r="A1040" s="14" t="s">
        <v>233</v>
      </c>
      <c r="B1040" s="14" t="s">
        <v>29</v>
      </c>
      <c r="C1040" s="14">
        <v>10</v>
      </c>
      <c r="D1040" s="16">
        <v>185.23</v>
      </c>
      <c r="E1040" s="17">
        <f>C1040*D1040</f>
        <v>1852.3</v>
      </c>
      <c r="F1040" s="18">
        <v>0.03</v>
      </c>
      <c r="G1040" s="17">
        <f>E1040*F1040</f>
        <v>55.568999999999996</v>
      </c>
      <c r="H1040" s="14">
        <v>3</v>
      </c>
      <c r="I1040" s="15">
        <v>450</v>
      </c>
      <c r="J1040" s="17">
        <f>E1040+I1040-G1040</f>
        <v>2246.7310000000002</v>
      </c>
      <c r="K1040" s="23" t="str">
        <f>A1040&amp;"|"&amp;B1040</f>
        <v>P0087|Jul</v>
      </c>
    </row>
    <row r="1041" spans="1:11" ht="15" customHeight="1" x14ac:dyDescent="0.25">
      <c r="A1041" s="14" t="s">
        <v>233</v>
      </c>
      <c r="B1041" s="14" t="s">
        <v>30</v>
      </c>
      <c r="C1041" s="14">
        <v>8</v>
      </c>
      <c r="D1041" s="16">
        <v>190.04</v>
      </c>
      <c r="E1041" s="17">
        <f>C1041*D1041</f>
        <v>1520.32</v>
      </c>
      <c r="F1041" s="18">
        <v>0.03</v>
      </c>
      <c r="G1041" s="17">
        <f>E1041*F1041</f>
        <v>45.609599999999993</v>
      </c>
      <c r="H1041" s="14">
        <v>2</v>
      </c>
      <c r="I1041" s="15">
        <v>300</v>
      </c>
      <c r="J1041" s="17">
        <f>E1041+I1041-G1041</f>
        <v>1774.7103999999999</v>
      </c>
      <c r="K1041" s="23" t="str">
        <f>A1041&amp;"|"&amp;B1041</f>
        <v>P0087|Aug</v>
      </c>
    </row>
    <row r="1042" spans="1:11" ht="15" customHeight="1" x14ac:dyDescent="0.25">
      <c r="A1042" s="14" t="s">
        <v>233</v>
      </c>
      <c r="B1042" s="14" t="s">
        <v>31</v>
      </c>
      <c r="C1042" s="14">
        <v>6</v>
      </c>
      <c r="D1042" s="16">
        <v>181.76</v>
      </c>
      <c r="E1042" s="17">
        <f>C1042*D1042</f>
        <v>1090.56</v>
      </c>
      <c r="F1042" s="18">
        <v>0.03</v>
      </c>
      <c r="G1042" s="17">
        <f>E1042*F1042</f>
        <v>32.716799999999999</v>
      </c>
      <c r="H1042" s="14">
        <v>2</v>
      </c>
      <c r="I1042" s="15">
        <v>300</v>
      </c>
      <c r="J1042" s="17">
        <f>E1042+I1042-G1042</f>
        <v>1357.8432</v>
      </c>
      <c r="K1042" s="23" t="str">
        <f>A1042&amp;"|"&amp;B1042</f>
        <v>P0087|Sep</v>
      </c>
    </row>
    <row r="1043" spans="1:11" ht="15" customHeight="1" x14ac:dyDescent="0.25">
      <c r="A1043" s="14" t="s">
        <v>233</v>
      </c>
      <c r="B1043" s="14" t="s">
        <v>32</v>
      </c>
      <c r="C1043" s="14">
        <v>6</v>
      </c>
      <c r="D1043" s="16">
        <v>154.22</v>
      </c>
      <c r="E1043" s="17">
        <f>C1043*D1043</f>
        <v>925.31999999999994</v>
      </c>
      <c r="F1043" s="18">
        <v>0.03</v>
      </c>
      <c r="G1043" s="17">
        <f>E1043*F1043</f>
        <v>27.759599999999995</v>
      </c>
      <c r="H1043" s="14">
        <v>2</v>
      </c>
      <c r="I1043" s="15">
        <v>300</v>
      </c>
      <c r="J1043" s="17">
        <f>E1043+I1043-G1043</f>
        <v>1197.5603999999998</v>
      </c>
      <c r="K1043" s="23" t="str">
        <f>A1043&amp;"|"&amp;B1043</f>
        <v>P0087|Oct</v>
      </c>
    </row>
    <row r="1044" spans="1:11" ht="15" customHeight="1" x14ac:dyDescent="0.25">
      <c r="A1044" s="14" t="s">
        <v>233</v>
      </c>
      <c r="B1044" s="14" t="s">
        <v>33</v>
      </c>
      <c r="C1044" s="14">
        <v>5</v>
      </c>
      <c r="D1044" s="16">
        <v>183.5</v>
      </c>
      <c r="E1044" s="17">
        <f>C1044*D1044</f>
        <v>917.5</v>
      </c>
      <c r="F1044" s="18">
        <v>0.03</v>
      </c>
      <c r="G1044" s="17">
        <f>E1044*F1044</f>
        <v>27.524999999999999</v>
      </c>
      <c r="H1044" s="14">
        <v>2</v>
      </c>
      <c r="I1044" s="15">
        <v>300</v>
      </c>
      <c r="J1044" s="17">
        <f>E1044+I1044-G1044</f>
        <v>1189.9749999999999</v>
      </c>
      <c r="K1044" s="23" t="str">
        <f>A1044&amp;"|"&amp;B1044</f>
        <v>P0087|Nov</v>
      </c>
    </row>
    <row r="1045" spans="1:11" ht="15" customHeight="1" x14ac:dyDescent="0.25">
      <c r="A1045" s="14" t="s">
        <v>233</v>
      </c>
      <c r="B1045" s="14" t="s">
        <v>34</v>
      </c>
      <c r="C1045" s="14">
        <v>15</v>
      </c>
      <c r="D1045" s="16">
        <v>319.04000000000002</v>
      </c>
      <c r="E1045" s="17">
        <f>C1045*D1045</f>
        <v>4785.6000000000004</v>
      </c>
      <c r="F1045" s="18">
        <v>0.03</v>
      </c>
      <c r="G1045" s="17">
        <f>E1045*F1045</f>
        <v>143.56800000000001</v>
      </c>
      <c r="H1045" s="14">
        <v>6</v>
      </c>
      <c r="I1045" s="15">
        <v>900</v>
      </c>
      <c r="J1045" s="17">
        <f>E1045+I1045-G1045</f>
        <v>5542.0320000000002</v>
      </c>
      <c r="K1045" s="23" t="str">
        <f>A1045&amp;"|"&amp;B1045</f>
        <v>P0087|Dec</v>
      </c>
    </row>
    <row r="1046" spans="1:11" ht="15" customHeight="1" x14ac:dyDescent="0.25">
      <c r="A1046" s="14" t="s">
        <v>233</v>
      </c>
      <c r="B1046" s="14" t="s">
        <v>35</v>
      </c>
      <c r="C1046" s="14">
        <v>13</v>
      </c>
      <c r="D1046" s="16">
        <v>281.91000000000003</v>
      </c>
      <c r="E1046" s="17">
        <f>C1046*D1046</f>
        <v>3664.8300000000004</v>
      </c>
      <c r="F1046" s="18">
        <v>0.03</v>
      </c>
      <c r="G1046" s="17">
        <f>E1046*F1046</f>
        <v>109.9449</v>
      </c>
      <c r="H1046" s="14">
        <v>5</v>
      </c>
      <c r="I1046" s="15">
        <v>750</v>
      </c>
      <c r="J1046" s="17">
        <f>E1046+I1046-G1046</f>
        <v>4304.8850999999995</v>
      </c>
      <c r="K1046" s="23" t="str">
        <f>A1046&amp;"|"&amp;B1046</f>
        <v>P0087|Jan</v>
      </c>
    </row>
    <row r="1047" spans="1:11" ht="15" customHeight="1" x14ac:dyDescent="0.25">
      <c r="A1047" s="14" t="s">
        <v>233</v>
      </c>
      <c r="B1047" s="14" t="s">
        <v>36</v>
      </c>
      <c r="C1047" s="14">
        <v>11</v>
      </c>
      <c r="D1047" s="16">
        <v>254.95</v>
      </c>
      <c r="E1047" s="17">
        <f>C1047*D1047</f>
        <v>2804.45</v>
      </c>
      <c r="F1047" s="18">
        <v>0.03</v>
      </c>
      <c r="G1047" s="17">
        <f>E1047*F1047</f>
        <v>84.133499999999998</v>
      </c>
      <c r="H1047" s="14">
        <v>4</v>
      </c>
      <c r="I1047" s="15">
        <v>600</v>
      </c>
      <c r="J1047" s="17">
        <f>E1047+I1047-G1047</f>
        <v>3320.3164999999999</v>
      </c>
      <c r="K1047" s="23" t="str">
        <f>A1047&amp;"|"&amp;B1047</f>
        <v>P0087|Feb</v>
      </c>
    </row>
    <row r="1048" spans="1:11" ht="15" customHeight="1" x14ac:dyDescent="0.25">
      <c r="A1048" s="14" t="s">
        <v>233</v>
      </c>
      <c r="B1048" s="14" t="s">
        <v>37</v>
      </c>
      <c r="C1048" s="14">
        <v>10</v>
      </c>
      <c r="D1048" s="16">
        <v>213.52</v>
      </c>
      <c r="E1048" s="17">
        <f>C1048*D1048</f>
        <v>2135.2000000000003</v>
      </c>
      <c r="F1048" s="18">
        <v>0.03</v>
      </c>
      <c r="G1048" s="17">
        <f>E1048*F1048</f>
        <v>64.056000000000012</v>
      </c>
      <c r="H1048" s="14">
        <v>4</v>
      </c>
      <c r="I1048" s="15">
        <v>600</v>
      </c>
      <c r="J1048" s="17">
        <f>E1048+I1048-G1048</f>
        <v>2671.1440000000002</v>
      </c>
      <c r="K1048" s="23" t="str">
        <f>A1048&amp;"|"&amp;B1048</f>
        <v>P0087|Mar</v>
      </c>
    </row>
    <row r="1049" spans="1:11" ht="15" customHeight="1" x14ac:dyDescent="0.25">
      <c r="A1049" s="14" t="s">
        <v>235</v>
      </c>
      <c r="B1049" s="14" t="s">
        <v>24</v>
      </c>
      <c r="C1049" s="14">
        <v>6</v>
      </c>
      <c r="D1049" s="16">
        <v>178.92</v>
      </c>
      <c r="E1049" s="17">
        <f>C1049*D1049</f>
        <v>1073.52</v>
      </c>
      <c r="F1049" s="18">
        <v>0.03</v>
      </c>
      <c r="G1049" s="17">
        <f>E1049*F1049</f>
        <v>32.205599999999997</v>
      </c>
      <c r="H1049" s="14">
        <v>2</v>
      </c>
      <c r="I1049" s="15">
        <v>370</v>
      </c>
      <c r="J1049" s="17">
        <f>E1049+I1049-G1049</f>
        <v>1411.3144</v>
      </c>
      <c r="K1049" s="23" t="str">
        <f>A1049&amp;"|"&amp;B1049</f>
        <v>P0088|Apr</v>
      </c>
    </row>
    <row r="1050" spans="1:11" ht="15" customHeight="1" x14ac:dyDescent="0.25">
      <c r="A1050" s="14" t="s">
        <v>235</v>
      </c>
      <c r="B1050" s="14" t="s">
        <v>26</v>
      </c>
      <c r="C1050" s="14">
        <v>7</v>
      </c>
      <c r="D1050" s="16">
        <v>197.21</v>
      </c>
      <c r="E1050" s="17">
        <f>C1050*D1050</f>
        <v>1380.47</v>
      </c>
      <c r="F1050" s="18">
        <v>0.03</v>
      </c>
      <c r="G1050" s="17">
        <f>E1050*F1050</f>
        <v>41.414099999999998</v>
      </c>
      <c r="H1050" s="14">
        <v>2</v>
      </c>
      <c r="I1050" s="15">
        <v>370</v>
      </c>
      <c r="J1050" s="17">
        <f>E1050+I1050-G1050</f>
        <v>1709.0559000000001</v>
      </c>
      <c r="K1050" s="23" t="str">
        <f>A1050&amp;"|"&amp;B1050</f>
        <v>P0088|May</v>
      </c>
    </row>
    <row r="1051" spans="1:11" ht="15" customHeight="1" x14ac:dyDescent="0.25">
      <c r="A1051" s="14" t="s">
        <v>235</v>
      </c>
      <c r="B1051" s="14" t="s">
        <v>28</v>
      </c>
      <c r="C1051" s="14">
        <v>8</v>
      </c>
      <c r="D1051" s="16">
        <v>204.58</v>
      </c>
      <c r="E1051" s="17">
        <f>C1051*D1051</f>
        <v>1636.64</v>
      </c>
      <c r="F1051" s="18">
        <v>0.03</v>
      </c>
      <c r="G1051" s="17">
        <f>E1051*F1051</f>
        <v>49.099200000000003</v>
      </c>
      <c r="H1051" s="14">
        <v>2</v>
      </c>
      <c r="I1051" s="15">
        <v>370</v>
      </c>
      <c r="J1051" s="17">
        <f>E1051+I1051-G1051</f>
        <v>1957.5408</v>
      </c>
      <c r="K1051" s="23" t="str">
        <f>A1051&amp;"|"&amp;B1051</f>
        <v>P0088|Jun</v>
      </c>
    </row>
    <row r="1052" spans="1:11" ht="15" customHeight="1" x14ac:dyDescent="0.25">
      <c r="A1052" s="14" t="s">
        <v>235</v>
      </c>
      <c r="B1052" s="14" t="s">
        <v>29</v>
      </c>
      <c r="C1052" s="14">
        <v>12</v>
      </c>
      <c r="D1052" s="16">
        <v>232.17</v>
      </c>
      <c r="E1052" s="17">
        <f>C1052*D1052</f>
        <v>2786.04</v>
      </c>
      <c r="F1052" s="18">
        <v>0.03</v>
      </c>
      <c r="G1052" s="17">
        <f>E1052*F1052</f>
        <v>83.581199999999995</v>
      </c>
      <c r="H1052" s="14">
        <v>3</v>
      </c>
      <c r="I1052" s="15">
        <v>555</v>
      </c>
      <c r="J1052" s="17">
        <f>E1052+I1052-G1052</f>
        <v>3257.4587999999999</v>
      </c>
      <c r="K1052" s="23" t="str">
        <f>A1052&amp;"|"&amp;B1052</f>
        <v>P0088|Jul</v>
      </c>
    </row>
    <row r="1053" spans="1:11" ht="15" customHeight="1" x14ac:dyDescent="0.25">
      <c r="A1053" s="14" t="s">
        <v>235</v>
      </c>
      <c r="B1053" s="14" t="s">
        <v>30</v>
      </c>
      <c r="C1053" s="14">
        <v>12</v>
      </c>
      <c r="D1053" s="16">
        <v>202.58</v>
      </c>
      <c r="E1053" s="17">
        <f>C1053*D1053</f>
        <v>2430.96</v>
      </c>
      <c r="F1053" s="18">
        <v>0.03</v>
      </c>
      <c r="G1053" s="17">
        <f>E1053*F1053</f>
        <v>72.928799999999995</v>
      </c>
      <c r="H1053" s="14">
        <v>3</v>
      </c>
      <c r="I1053" s="15">
        <v>555</v>
      </c>
      <c r="J1053" s="17">
        <f>E1053+I1053-G1053</f>
        <v>2913.0311999999999</v>
      </c>
      <c r="K1053" s="23" t="str">
        <f>A1053&amp;"|"&amp;B1053</f>
        <v>P0088|Aug</v>
      </c>
    </row>
    <row r="1054" spans="1:11" ht="15" customHeight="1" x14ac:dyDescent="0.25">
      <c r="A1054" s="14" t="s">
        <v>235</v>
      </c>
      <c r="B1054" s="14" t="s">
        <v>31</v>
      </c>
      <c r="C1054" s="14">
        <v>7</v>
      </c>
      <c r="D1054" s="16">
        <v>202.1</v>
      </c>
      <c r="E1054" s="17">
        <f>C1054*D1054</f>
        <v>1414.7</v>
      </c>
      <c r="F1054" s="18">
        <v>0.03</v>
      </c>
      <c r="G1054" s="17">
        <f>E1054*F1054</f>
        <v>42.441000000000003</v>
      </c>
      <c r="H1054" s="14">
        <v>2</v>
      </c>
      <c r="I1054" s="15">
        <v>370</v>
      </c>
      <c r="J1054" s="17">
        <f>E1054+I1054-G1054</f>
        <v>1742.259</v>
      </c>
      <c r="K1054" s="23" t="str">
        <f>A1054&amp;"|"&amp;B1054</f>
        <v>P0088|Sep</v>
      </c>
    </row>
    <row r="1055" spans="1:11" ht="15" customHeight="1" x14ac:dyDescent="0.25">
      <c r="A1055" s="14" t="s">
        <v>235</v>
      </c>
      <c r="B1055" s="14" t="s">
        <v>32</v>
      </c>
      <c r="C1055" s="14">
        <v>7</v>
      </c>
      <c r="D1055" s="16">
        <v>189.04</v>
      </c>
      <c r="E1055" s="17">
        <f>C1055*D1055</f>
        <v>1323.28</v>
      </c>
      <c r="F1055" s="18">
        <v>0.03</v>
      </c>
      <c r="G1055" s="17">
        <f>E1055*F1055</f>
        <v>39.698399999999999</v>
      </c>
      <c r="H1055" s="14">
        <v>2</v>
      </c>
      <c r="I1055" s="15">
        <v>370</v>
      </c>
      <c r="J1055" s="17">
        <f>E1055+I1055-G1055</f>
        <v>1653.5816</v>
      </c>
      <c r="K1055" s="23" t="str">
        <f>A1055&amp;"|"&amp;B1055</f>
        <v>P0088|Oct</v>
      </c>
    </row>
    <row r="1056" spans="1:11" ht="15" customHeight="1" x14ac:dyDescent="0.25">
      <c r="A1056" s="14" t="s">
        <v>235</v>
      </c>
      <c r="B1056" s="14" t="s">
        <v>33</v>
      </c>
      <c r="C1056" s="14">
        <v>7</v>
      </c>
      <c r="D1056" s="16">
        <v>195.68</v>
      </c>
      <c r="E1056" s="17">
        <f>C1056*D1056</f>
        <v>1369.76</v>
      </c>
      <c r="F1056" s="18">
        <v>0.03</v>
      </c>
      <c r="G1056" s="17">
        <f>E1056*F1056</f>
        <v>41.092799999999997</v>
      </c>
      <c r="H1056" s="14">
        <v>3</v>
      </c>
      <c r="I1056" s="15">
        <v>555</v>
      </c>
      <c r="J1056" s="17">
        <f>E1056+I1056-G1056</f>
        <v>1883.6672000000001</v>
      </c>
      <c r="K1056" s="23" t="str">
        <f>A1056&amp;"|"&amp;B1056</f>
        <v>P0088|Nov</v>
      </c>
    </row>
    <row r="1057" spans="1:11" ht="15" customHeight="1" x14ac:dyDescent="0.25">
      <c r="A1057" s="14" t="s">
        <v>235</v>
      </c>
      <c r="B1057" s="14" t="s">
        <v>34</v>
      </c>
      <c r="C1057" s="14">
        <v>15</v>
      </c>
      <c r="D1057" s="16">
        <v>370.26</v>
      </c>
      <c r="E1057" s="17">
        <f>C1057*D1057</f>
        <v>5553.9</v>
      </c>
      <c r="F1057" s="18">
        <v>0.03</v>
      </c>
      <c r="G1057" s="17">
        <f>E1057*F1057</f>
        <v>166.61699999999999</v>
      </c>
      <c r="H1057" s="14">
        <v>6</v>
      </c>
      <c r="I1057" s="15">
        <v>1110</v>
      </c>
      <c r="J1057" s="17">
        <f>E1057+I1057-G1057</f>
        <v>6497.2829999999994</v>
      </c>
      <c r="K1057" s="23" t="str">
        <f>A1057&amp;"|"&amp;B1057</f>
        <v>P0088|Dec</v>
      </c>
    </row>
    <row r="1058" spans="1:11" ht="15" customHeight="1" x14ac:dyDescent="0.25">
      <c r="A1058" s="14" t="s">
        <v>235</v>
      </c>
      <c r="B1058" s="14" t="s">
        <v>35</v>
      </c>
      <c r="C1058" s="14">
        <v>15</v>
      </c>
      <c r="D1058" s="16">
        <v>312.8</v>
      </c>
      <c r="E1058" s="17">
        <f>C1058*D1058</f>
        <v>4692</v>
      </c>
      <c r="F1058" s="18">
        <v>0.03</v>
      </c>
      <c r="G1058" s="17">
        <f>E1058*F1058</f>
        <v>140.76</v>
      </c>
      <c r="H1058" s="14">
        <v>6</v>
      </c>
      <c r="I1058" s="15">
        <v>1110</v>
      </c>
      <c r="J1058" s="17">
        <f>E1058+I1058-G1058</f>
        <v>5661.24</v>
      </c>
      <c r="K1058" s="23" t="str">
        <f>A1058&amp;"|"&amp;B1058</f>
        <v>P0088|Jan</v>
      </c>
    </row>
    <row r="1059" spans="1:11" ht="15" customHeight="1" x14ac:dyDescent="0.25">
      <c r="A1059" s="14" t="s">
        <v>235</v>
      </c>
      <c r="B1059" s="14" t="s">
        <v>36</v>
      </c>
      <c r="C1059" s="14">
        <v>13</v>
      </c>
      <c r="D1059" s="16">
        <v>288.23</v>
      </c>
      <c r="E1059" s="17">
        <f>C1059*D1059</f>
        <v>3746.9900000000002</v>
      </c>
      <c r="F1059" s="18">
        <v>0.03</v>
      </c>
      <c r="G1059" s="17">
        <f>E1059*F1059</f>
        <v>112.4097</v>
      </c>
      <c r="H1059" s="14">
        <v>5</v>
      </c>
      <c r="I1059" s="15">
        <v>925</v>
      </c>
      <c r="J1059" s="17">
        <f>E1059+I1059-G1059</f>
        <v>4559.5802999999996</v>
      </c>
      <c r="K1059" s="23" t="str">
        <f>A1059&amp;"|"&amp;B1059</f>
        <v>P0088|Feb</v>
      </c>
    </row>
    <row r="1060" spans="1:11" ht="15" customHeight="1" x14ac:dyDescent="0.25">
      <c r="A1060" s="14" t="s">
        <v>235</v>
      </c>
      <c r="B1060" s="14" t="s">
        <v>37</v>
      </c>
      <c r="C1060" s="14">
        <v>12</v>
      </c>
      <c r="D1060" s="16">
        <v>287.75</v>
      </c>
      <c r="E1060" s="17">
        <f>C1060*D1060</f>
        <v>3453</v>
      </c>
      <c r="F1060" s="18">
        <v>0.03</v>
      </c>
      <c r="G1060" s="17">
        <f>E1060*F1060</f>
        <v>103.58999999999999</v>
      </c>
      <c r="H1060" s="14">
        <v>4</v>
      </c>
      <c r="I1060" s="15">
        <v>740</v>
      </c>
      <c r="J1060" s="17">
        <f>E1060+I1060-G1060</f>
        <v>4089.41</v>
      </c>
      <c r="K1060" s="23" t="str">
        <f>A1060&amp;"|"&amp;B1060</f>
        <v>P0088|Mar</v>
      </c>
    </row>
    <row r="1061" spans="1:11" ht="15" customHeight="1" x14ac:dyDescent="0.25">
      <c r="A1061" s="14" t="s">
        <v>237</v>
      </c>
      <c r="B1061" s="14" t="s">
        <v>24</v>
      </c>
      <c r="C1061" s="14">
        <v>5</v>
      </c>
      <c r="D1061" s="16">
        <v>237.75</v>
      </c>
      <c r="E1061" s="17">
        <f>C1061*D1061</f>
        <v>1188.75</v>
      </c>
      <c r="F1061" s="18">
        <v>0.03</v>
      </c>
      <c r="G1061" s="17">
        <f>E1061*F1061</f>
        <v>35.662500000000001</v>
      </c>
      <c r="H1061" s="14">
        <v>2</v>
      </c>
      <c r="I1061" s="15">
        <v>450</v>
      </c>
      <c r="J1061" s="17">
        <f>E1061+I1061-G1061</f>
        <v>1603.0875000000001</v>
      </c>
      <c r="K1061" s="23" t="str">
        <f>A1061&amp;"|"&amp;B1061</f>
        <v>P0089|Apr</v>
      </c>
    </row>
    <row r="1062" spans="1:11" ht="15" customHeight="1" x14ac:dyDescent="0.25">
      <c r="A1062" s="14" t="s">
        <v>237</v>
      </c>
      <c r="B1062" s="14" t="s">
        <v>26</v>
      </c>
      <c r="C1062" s="14">
        <v>6</v>
      </c>
      <c r="D1062" s="16">
        <v>253.6</v>
      </c>
      <c r="E1062" s="17">
        <f>C1062*D1062</f>
        <v>1521.6</v>
      </c>
      <c r="F1062" s="18">
        <v>0.03</v>
      </c>
      <c r="G1062" s="17">
        <f>E1062*F1062</f>
        <v>45.647999999999996</v>
      </c>
      <c r="H1062" s="14">
        <v>2</v>
      </c>
      <c r="I1062" s="15">
        <v>450</v>
      </c>
      <c r="J1062" s="17">
        <f>E1062+I1062-G1062</f>
        <v>1925.952</v>
      </c>
      <c r="K1062" s="23" t="str">
        <f>A1062&amp;"|"&amp;B1062</f>
        <v>P0089|May</v>
      </c>
    </row>
    <row r="1063" spans="1:11" ht="15" customHeight="1" x14ac:dyDescent="0.25">
      <c r="A1063" s="14" t="s">
        <v>237</v>
      </c>
      <c r="B1063" s="14" t="s">
        <v>28</v>
      </c>
      <c r="C1063" s="14">
        <v>7</v>
      </c>
      <c r="D1063" s="16">
        <v>226.28</v>
      </c>
      <c r="E1063" s="17">
        <f>C1063*D1063</f>
        <v>1583.96</v>
      </c>
      <c r="F1063" s="18">
        <v>0.03</v>
      </c>
      <c r="G1063" s="17">
        <f>E1063*F1063</f>
        <v>47.518799999999999</v>
      </c>
      <c r="H1063" s="14">
        <v>2</v>
      </c>
      <c r="I1063" s="15">
        <v>450</v>
      </c>
      <c r="J1063" s="17">
        <f>E1063+I1063-G1063</f>
        <v>1986.4412</v>
      </c>
      <c r="K1063" s="23" t="str">
        <f>A1063&amp;"|"&amp;B1063</f>
        <v>P0089|Jun</v>
      </c>
    </row>
    <row r="1064" spans="1:11" ht="15" customHeight="1" x14ac:dyDescent="0.25">
      <c r="A1064" s="14" t="s">
        <v>237</v>
      </c>
      <c r="B1064" s="14" t="s">
        <v>29</v>
      </c>
      <c r="C1064" s="14">
        <v>9</v>
      </c>
      <c r="D1064" s="16">
        <v>285.02</v>
      </c>
      <c r="E1064" s="17">
        <f>C1064*D1064</f>
        <v>2565.1799999999998</v>
      </c>
      <c r="F1064" s="18">
        <v>0.03</v>
      </c>
      <c r="G1064" s="17">
        <f>E1064*F1064</f>
        <v>76.955399999999997</v>
      </c>
      <c r="H1064" s="14">
        <v>2</v>
      </c>
      <c r="I1064" s="15">
        <v>450</v>
      </c>
      <c r="J1064" s="17">
        <f>E1064+I1064-G1064</f>
        <v>2938.2246</v>
      </c>
      <c r="K1064" s="23" t="str">
        <f>A1064&amp;"|"&amp;B1064</f>
        <v>P0089|Jul</v>
      </c>
    </row>
    <row r="1065" spans="1:11" ht="15" customHeight="1" x14ac:dyDescent="0.25">
      <c r="A1065" s="14" t="s">
        <v>237</v>
      </c>
      <c r="B1065" s="14" t="s">
        <v>30</v>
      </c>
      <c r="C1065" s="14">
        <v>9</v>
      </c>
      <c r="D1065" s="16">
        <v>268.47000000000003</v>
      </c>
      <c r="E1065" s="17">
        <f>C1065*D1065</f>
        <v>2416.2300000000005</v>
      </c>
      <c r="F1065" s="18">
        <v>0.03</v>
      </c>
      <c r="G1065" s="17">
        <f>E1065*F1065</f>
        <v>72.486900000000006</v>
      </c>
      <c r="H1065" s="14">
        <v>2</v>
      </c>
      <c r="I1065" s="15">
        <v>450</v>
      </c>
      <c r="J1065" s="17">
        <f>E1065+I1065-G1065</f>
        <v>2793.7431000000006</v>
      </c>
      <c r="K1065" s="23" t="str">
        <f>A1065&amp;"|"&amp;B1065</f>
        <v>P0089|Aug</v>
      </c>
    </row>
    <row r="1066" spans="1:11" ht="15" customHeight="1" x14ac:dyDescent="0.25">
      <c r="A1066" s="14" t="s">
        <v>237</v>
      </c>
      <c r="B1066" s="14" t="s">
        <v>31</v>
      </c>
      <c r="C1066" s="14">
        <v>6</v>
      </c>
      <c r="D1066" s="16">
        <v>265.76</v>
      </c>
      <c r="E1066" s="17">
        <f>C1066*D1066</f>
        <v>1594.56</v>
      </c>
      <c r="F1066" s="18">
        <v>0.03</v>
      </c>
      <c r="G1066" s="17">
        <f>E1066*F1066</f>
        <v>47.836799999999997</v>
      </c>
      <c r="H1066" s="14">
        <v>2</v>
      </c>
      <c r="I1066" s="15">
        <v>450</v>
      </c>
      <c r="J1066" s="17">
        <f>E1066+I1066-G1066</f>
        <v>1996.7231999999999</v>
      </c>
      <c r="K1066" s="23" t="str">
        <f>A1066&amp;"|"&amp;B1066</f>
        <v>P0089|Sep</v>
      </c>
    </row>
    <row r="1067" spans="1:11" ht="15" customHeight="1" x14ac:dyDescent="0.25">
      <c r="A1067" s="14" t="s">
        <v>237</v>
      </c>
      <c r="B1067" s="14" t="s">
        <v>32</v>
      </c>
      <c r="C1067" s="14">
        <v>6</v>
      </c>
      <c r="D1067" s="16">
        <v>251.7</v>
      </c>
      <c r="E1067" s="17">
        <f>C1067*D1067</f>
        <v>1510.1999999999998</v>
      </c>
      <c r="F1067" s="18">
        <v>0.03</v>
      </c>
      <c r="G1067" s="17">
        <f>E1067*F1067</f>
        <v>45.30599999999999</v>
      </c>
      <c r="H1067" s="14">
        <v>2</v>
      </c>
      <c r="I1067" s="15">
        <v>450</v>
      </c>
      <c r="J1067" s="17">
        <f>E1067+I1067-G1067</f>
        <v>1914.8939999999998</v>
      </c>
      <c r="K1067" s="23" t="str">
        <f>A1067&amp;"|"&amp;B1067</f>
        <v>P0089|Oct</v>
      </c>
    </row>
    <row r="1068" spans="1:11" ht="15" customHeight="1" x14ac:dyDescent="0.25">
      <c r="A1068" s="14" t="s">
        <v>237</v>
      </c>
      <c r="B1068" s="14" t="s">
        <v>33</v>
      </c>
      <c r="C1068" s="14">
        <v>7</v>
      </c>
      <c r="D1068" s="16">
        <v>256.06</v>
      </c>
      <c r="E1068" s="17">
        <f>C1068*D1068</f>
        <v>1792.42</v>
      </c>
      <c r="F1068" s="18">
        <v>0.03</v>
      </c>
      <c r="G1068" s="17">
        <f>E1068*F1068</f>
        <v>53.772599999999997</v>
      </c>
      <c r="H1068" s="14">
        <v>2</v>
      </c>
      <c r="I1068" s="15">
        <v>450</v>
      </c>
      <c r="J1068" s="17">
        <f>E1068+I1068-G1068</f>
        <v>2188.6474000000003</v>
      </c>
      <c r="K1068" s="23" t="str">
        <f>A1068&amp;"|"&amp;B1068</f>
        <v>P0089|Nov</v>
      </c>
    </row>
    <row r="1069" spans="1:11" ht="15" customHeight="1" x14ac:dyDescent="0.25">
      <c r="A1069" s="14" t="s">
        <v>237</v>
      </c>
      <c r="B1069" s="14" t="s">
        <v>34</v>
      </c>
      <c r="C1069" s="14">
        <v>15</v>
      </c>
      <c r="D1069" s="16">
        <v>490.26</v>
      </c>
      <c r="E1069" s="17">
        <f>C1069*D1069</f>
        <v>7353.9</v>
      </c>
      <c r="F1069" s="18">
        <v>0.03</v>
      </c>
      <c r="G1069" s="17">
        <f>E1069*F1069</f>
        <v>220.61699999999999</v>
      </c>
      <c r="H1069" s="14">
        <v>6</v>
      </c>
      <c r="I1069" s="15">
        <v>1350</v>
      </c>
      <c r="J1069" s="17">
        <f>E1069+I1069-G1069</f>
        <v>8483.2829999999994</v>
      </c>
      <c r="K1069" s="23" t="str">
        <f>A1069&amp;"|"&amp;B1069</f>
        <v>P0089|Dec</v>
      </c>
    </row>
    <row r="1070" spans="1:11" ht="15" customHeight="1" x14ac:dyDescent="0.25">
      <c r="A1070" s="14" t="s">
        <v>237</v>
      </c>
      <c r="B1070" s="14" t="s">
        <v>35</v>
      </c>
      <c r="C1070" s="14">
        <v>12</v>
      </c>
      <c r="D1070" s="16">
        <v>419.95</v>
      </c>
      <c r="E1070" s="17">
        <f>C1070*D1070</f>
        <v>5039.3999999999996</v>
      </c>
      <c r="F1070" s="18">
        <v>0.03</v>
      </c>
      <c r="G1070" s="17">
        <f>E1070*F1070</f>
        <v>151.18199999999999</v>
      </c>
      <c r="H1070" s="14">
        <v>5</v>
      </c>
      <c r="I1070" s="15">
        <v>1125</v>
      </c>
      <c r="J1070" s="17">
        <f>E1070+I1070-G1070</f>
        <v>6013.2179999999998</v>
      </c>
      <c r="K1070" s="23" t="str">
        <f>A1070&amp;"|"&amp;B1070</f>
        <v>P0089|Jan</v>
      </c>
    </row>
    <row r="1071" spans="1:11" ht="15" customHeight="1" x14ac:dyDescent="0.25">
      <c r="A1071" s="14" t="s">
        <v>237</v>
      </c>
      <c r="B1071" s="14" t="s">
        <v>36</v>
      </c>
      <c r="C1071" s="14">
        <v>11</v>
      </c>
      <c r="D1071" s="16">
        <v>393.54</v>
      </c>
      <c r="E1071" s="17">
        <f>C1071*D1071</f>
        <v>4328.9400000000005</v>
      </c>
      <c r="F1071" s="18">
        <v>0.03</v>
      </c>
      <c r="G1071" s="17">
        <f>E1071*F1071</f>
        <v>129.8682</v>
      </c>
      <c r="H1071" s="14">
        <v>4</v>
      </c>
      <c r="I1071" s="15">
        <v>900</v>
      </c>
      <c r="J1071" s="17">
        <f>E1071+I1071-G1071</f>
        <v>5099.0718000000006</v>
      </c>
      <c r="K1071" s="23" t="str">
        <f>A1071&amp;"|"&amp;B1071</f>
        <v>P0089|Feb</v>
      </c>
    </row>
    <row r="1072" spans="1:11" ht="15" customHeight="1" x14ac:dyDescent="0.25">
      <c r="A1072" s="14" t="s">
        <v>237</v>
      </c>
      <c r="B1072" s="14" t="s">
        <v>37</v>
      </c>
      <c r="C1072" s="14">
        <v>11</v>
      </c>
      <c r="D1072" s="16">
        <v>369.7</v>
      </c>
      <c r="E1072" s="17">
        <f>C1072*D1072</f>
        <v>4066.7</v>
      </c>
      <c r="F1072" s="18">
        <v>0.03</v>
      </c>
      <c r="G1072" s="17">
        <f>E1072*F1072</f>
        <v>122.00099999999999</v>
      </c>
      <c r="H1072" s="14">
        <v>4</v>
      </c>
      <c r="I1072" s="15">
        <v>900</v>
      </c>
      <c r="J1072" s="17">
        <f>E1072+I1072-G1072</f>
        <v>4844.6989999999996</v>
      </c>
      <c r="K1072" s="23" t="str">
        <f>A1072&amp;"|"&amp;B1072</f>
        <v>P0089|Mar</v>
      </c>
    </row>
    <row r="1073" spans="1:11" ht="15" customHeight="1" x14ac:dyDescent="0.25">
      <c r="A1073" s="14" t="s">
        <v>239</v>
      </c>
      <c r="B1073" s="14" t="s">
        <v>24</v>
      </c>
      <c r="C1073" s="14">
        <v>6</v>
      </c>
      <c r="D1073" s="16">
        <v>172.2</v>
      </c>
      <c r="E1073" s="17">
        <f>C1073*D1073</f>
        <v>1033.1999999999998</v>
      </c>
      <c r="F1073" s="18">
        <v>0.03</v>
      </c>
      <c r="G1073" s="17">
        <f>E1073*F1073</f>
        <v>30.995999999999995</v>
      </c>
      <c r="H1073" s="14">
        <v>2</v>
      </c>
      <c r="I1073" s="15">
        <v>370</v>
      </c>
      <c r="J1073" s="17">
        <f>E1073+I1073-G1073</f>
        <v>1372.2039999999997</v>
      </c>
      <c r="K1073" s="23" t="str">
        <f>A1073&amp;"|"&amp;B1073</f>
        <v>P0090|Apr</v>
      </c>
    </row>
    <row r="1074" spans="1:11" ht="15" customHeight="1" x14ac:dyDescent="0.25">
      <c r="A1074" s="14" t="s">
        <v>239</v>
      </c>
      <c r="B1074" s="14" t="s">
        <v>26</v>
      </c>
      <c r="C1074" s="14">
        <v>7</v>
      </c>
      <c r="D1074" s="16">
        <v>200.24</v>
      </c>
      <c r="E1074" s="17">
        <f>C1074*D1074</f>
        <v>1401.68</v>
      </c>
      <c r="F1074" s="18">
        <v>0.03</v>
      </c>
      <c r="G1074" s="17">
        <f>E1074*F1074</f>
        <v>42.050400000000003</v>
      </c>
      <c r="H1074" s="14">
        <v>2</v>
      </c>
      <c r="I1074" s="15">
        <v>370</v>
      </c>
      <c r="J1074" s="17">
        <f>E1074+I1074-G1074</f>
        <v>1729.6296</v>
      </c>
      <c r="K1074" s="23" t="str">
        <f>A1074&amp;"|"&amp;B1074</f>
        <v>P0090|May</v>
      </c>
    </row>
    <row r="1075" spans="1:11" ht="15" customHeight="1" x14ac:dyDescent="0.25">
      <c r="A1075" s="14" t="s">
        <v>239</v>
      </c>
      <c r="B1075" s="14" t="s">
        <v>28</v>
      </c>
      <c r="C1075" s="14">
        <v>8</v>
      </c>
      <c r="D1075" s="16">
        <v>188.94</v>
      </c>
      <c r="E1075" s="17">
        <f>C1075*D1075</f>
        <v>1511.52</v>
      </c>
      <c r="F1075" s="18">
        <v>0.03</v>
      </c>
      <c r="G1075" s="17">
        <f>E1075*F1075</f>
        <v>45.345599999999997</v>
      </c>
      <c r="H1075" s="14">
        <v>2</v>
      </c>
      <c r="I1075" s="15">
        <v>370</v>
      </c>
      <c r="J1075" s="17">
        <f>E1075+I1075-G1075</f>
        <v>1836.1743999999999</v>
      </c>
      <c r="K1075" s="23" t="str">
        <f>A1075&amp;"|"&amp;B1075</f>
        <v>P0090|Jun</v>
      </c>
    </row>
    <row r="1076" spans="1:11" ht="15" customHeight="1" x14ac:dyDescent="0.25">
      <c r="A1076" s="14" t="s">
        <v>239</v>
      </c>
      <c r="B1076" s="14" t="s">
        <v>29</v>
      </c>
      <c r="C1076" s="14">
        <v>11</v>
      </c>
      <c r="D1076" s="16">
        <v>224.37</v>
      </c>
      <c r="E1076" s="17">
        <f>C1076*D1076</f>
        <v>2468.0700000000002</v>
      </c>
      <c r="F1076" s="18">
        <v>0.03</v>
      </c>
      <c r="G1076" s="17">
        <f>E1076*F1076</f>
        <v>74.042100000000005</v>
      </c>
      <c r="H1076" s="14">
        <v>3</v>
      </c>
      <c r="I1076" s="15">
        <v>555</v>
      </c>
      <c r="J1076" s="17">
        <f>E1076+I1076-G1076</f>
        <v>2949.0279</v>
      </c>
      <c r="K1076" s="23" t="str">
        <f>A1076&amp;"|"&amp;B1076</f>
        <v>P0090|Jul</v>
      </c>
    </row>
    <row r="1077" spans="1:11" ht="15" customHeight="1" x14ac:dyDescent="0.25">
      <c r="A1077" s="14" t="s">
        <v>239</v>
      </c>
      <c r="B1077" s="14" t="s">
        <v>30</v>
      </c>
      <c r="C1077" s="14">
        <v>9</v>
      </c>
      <c r="D1077" s="16">
        <v>191.8</v>
      </c>
      <c r="E1077" s="17">
        <f>C1077*D1077</f>
        <v>1726.2</v>
      </c>
      <c r="F1077" s="18">
        <v>0.03</v>
      </c>
      <c r="G1077" s="17">
        <f>E1077*F1077</f>
        <v>51.786000000000001</v>
      </c>
      <c r="H1077" s="14">
        <v>2</v>
      </c>
      <c r="I1077" s="15">
        <v>370</v>
      </c>
      <c r="J1077" s="17">
        <f>E1077+I1077-G1077</f>
        <v>2044.4139999999998</v>
      </c>
      <c r="K1077" s="23" t="str">
        <f>A1077&amp;"|"&amp;B1077</f>
        <v>P0090|Aug</v>
      </c>
    </row>
    <row r="1078" spans="1:11" ht="15" customHeight="1" x14ac:dyDescent="0.25">
      <c r="A1078" s="14" t="s">
        <v>239</v>
      </c>
      <c r="B1078" s="14" t="s">
        <v>31</v>
      </c>
      <c r="C1078" s="14">
        <v>7</v>
      </c>
      <c r="D1078" s="16">
        <v>194.08</v>
      </c>
      <c r="E1078" s="17">
        <f>C1078*D1078</f>
        <v>1358.5600000000002</v>
      </c>
      <c r="F1078" s="18">
        <v>0.03</v>
      </c>
      <c r="G1078" s="17">
        <f>E1078*F1078</f>
        <v>40.756800000000005</v>
      </c>
      <c r="H1078" s="14">
        <v>2</v>
      </c>
      <c r="I1078" s="15">
        <v>370</v>
      </c>
      <c r="J1078" s="17">
        <f>E1078+I1078-G1078</f>
        <v>1687.8032000000001</v>
      </c>
      <c r="K1078" s="23" t="str">
        <f>A1078&amp;"|"&amp;B1078</f>
        <v>P0090|Sep</v>
      </c>
    </row>
    <row r="1079" spans="1:11" ht="15" customHeight="1" x14ac:dyDescent="0.25">
      <c r="A1079" s="14" t="s">
        <v>239</v>
      </c>
      <c r="B1079" s="14" t="s">
        <v>32</v>
      </c>
      <c r="C1079" s="14">
        <v>6</v>
      </c>
      <c r="D1079" s="16">
        <v>212.53</v>
      </c>
      <c r="E1079" s="17">
        <f>C1079*D1079</f>
        <v>1275.18</v>
      </c>
      <c r="F1079" s="18">
        <v>0.03</v>
      </c>
      <c r="G1079" s="17">
        <f>E1079*F1079</f>
        <v>38.255400000000002</v>
      </c>
      <c r="H1079" s="14">
        <v>2</v>
      </c>
      <c r="I1079" s="15">
        <v>370</v>
      </c>
      <c r="J1079" s="17">
        <f>E1079+I1079-G1079</f>
        <v>1606.9246000000001</v>
      </c>
      <c r="K1079" s="23" t="str">
        <f>A1079&amp;"|"&amp;B1079</f>
        <v>P0090|Oct</v>
      </c>
    </row>
    <row r="1080" spans="1:11" ht="15" customHeight="1" x14ac:dyDescent="0.25">
      <c r="A1080" s="14" t="s">
        <v>239</v>
      </c>
      <c r="B1080" s="14" t="s">
        <v>33</v>
      </c>
      <c r="C1080" s="14">
        <v>7</v>
      </c>
      <c r="D1080" s="16">
        <v>179.95</v>
      </c>
      <c r="E1080" s="17">
        <f>C1080*D1080</f>
        <v>1259.6499999999999</v>
      </c>
      <c r="F1080" s="18">
        <v>0.03</v>
      </c>
      <c r="G1080" s="17">
        <f>E1080*F1080</f>
        <v>37.789499999999997</v>
      </c>
      <c r="H1080" s="14">
        <v>2</v>
      </c>
      <c r="I1080" s="15">
        <v>370</v>
      </c>
      <c r="J1080" s="17">
        <f>E1080+I1080-G1080</f>
        <v>1591.8604999999998</v>
      </c>
      <c r="K1080" s="23" t="str">
        <f>A1080&amp;"|"&amp;B1080</f>
        <v>P0090|Nov</v>
      </c>
    </row>
    <row r="1081" spans="1:11" ht="15" customHeight="1" x14ac:dyDescent="0.25">
      <c r="A1081" s="14" t="s">
        <v>239</v>
      </c>
      <c r="B1081" s="14" t="s">
        <v>34</v>
      </c>
      <c r="C1081" s="14">
        <v>15</v>
      </c>
      <c r="D1081" s="16">
        <v>342.24</v>
      </c>
      <c r="E1081" s="17">
        <f>C1081*D1081</f>
        <v>5133.6000000000004</v>
      </c>
      <c r="F1081" s="18">
        <v>0.03</v>
      </c>
      <c r="G1081" s="17">
        <f>E1081*F1081</f>
        <v>154.00800000000001</v>
      </c>
      <c r="H1081" s="14">
        <v>6</v>
      </c>
      <c r="I1081" s="15">
        <v>1110</v>
      </c>
      <c r="J1081" s="17">
        <f>E1081+I1081-G1081</f>
        <v>6089.5920000000006</v>
      </c>
      <c r="K1081" s="23" t="str">
        <f>A1081&amp;"|"&amp;B1081</f>
        <v>P0090|Dec</v>
      </c>
    </row>
    <row r="1082" spans="1:11" ht="15" customHeight="1" x14ac:dyDescent="0.25">
      <c r="A1082" s="14" t="s">
        <v>239</v>
      </c>
      <c r="B1082" s="14" t="s">
        <v>35</v>
      </c>
      <c r="C1082" s="14">
        <v>14</v>
      </c>
      <c r="D1082" s="16">
        <v>313.44</v>
      </c>
      <c r="E1082" s="17">
        <f>C1082*D1082</f>
        <v>4388.16</v>
      </c>
      <c r="F1082" s="18">
        <v>0.03</v>
      </c>
      <c r="G1082" s="17">
        <f>E1082*F1082</f>
        <v>131.6448</v>
      </c>
      <c r="H1082" s="14">
        <v>6</v>
      </c>
      <c r="I1082" s="15">
        <v>1110</v>
      </c>
      <c r="J1082" s="17">
        <f>E1082+I1082-G1082</f>
        <v>5366.5151999999998</v>
      </c>
      <c r="K1082" s="23" t="str">
        <f>A1082&amp;"|"&amp;B1082</f>
        <v>P0090|Jan</v>
      </c>
    </row>
    <row r="1083" spans="1:11" ht="15" customHeight="1" x14ac:dyDescent="0.25">
      <c r="A1083" s="14" t="s">
        <v>239</v>
      </c>
      <c r="B1083" s="14" t="s">
        <v>36</v>
      </c>
      <c r="C1083" s="14">
        <v>12</v>
      </c>
      <c r="D1083" s="16">
        <v>313.5</v>
      </c>
      <c r="E1083" s="17">
        <f>C1083*D1083</f>
        <v>3762</v>
      </c>
      <c r="F1083" s="18">
        <v>0.03</v>
      </c>
      <c r="G1083" s="17">
        <f>E1083*F1083</f>
        <v>112.86</v>
      </c>
      <c r="H1083" s="14">
        <v>5</v>
      </c>
      <c r="I1083" s="15">
        <v>925</v>
      </c>
      <c r="J1083" s="17">
        <f>E1083+I1083-G1083</f>
        <v>4574.1400000000003</v>
      </c>
      <c r="K1083" s="23" t="str">
        <f>A1083&amp;"|"&amp;B1083</f>
        <v>P0090|Feb</v>
      </c>
    </row>
    <row r="1084" spans="1:11" ht="15" customHeight="1" x14ac:dyDescent="0.25">
      <c r="A1084" s="14" t="s">
        <v>239</v>
      </c>
      <c r="B1084" s="14" t="s">
        <v>37</v>
      </c>
      <c r="C1084" s="14">
        <v>11</v>
      </c>
      <c r="D1084" s="16">
        <v>280.98</v>
      </c>
      <c r="E1084" s="17">
        <f>C1084*D1084</f>
        <v>3090.78</v>
      </c>
      <c r="F1084" s="18">
        <v>0.03</v>
      </c>
      <c r="G1084" s="17">
        <f>E1084*F1084</f>
        <v>92.723399999999998</v>
      </c>
      <c r="H1084" s="14">
        <v>4</v>
      </c>
      <c r="I1084" s="15">
        <v>740</v>
      </c>
      <c r="J1084" s="17">
        <f>E1084+I1084-G1084</f>
        <v>3738.0566000000003</v>
      </c>
      <c r="K1084" s="23" t="str">
        <f>A1084&amp;"|"&amp;B1084</f>
        <v>P0090|Mar</v>
      </c>
    </row>
    <row r="1085" spans="1:11" ht="15" customHeight="1" x14ac:dyDescent="0.25">
      <c r="A1085" s="14" t="s">
        <v>241</v>
      </c>
      <c r="B1085" s="14" t="s">
        <v>24</v>
      </c>
      <c r="C1085" s="14">
        <v>5</v>
      </c>
      <c r="D1085" s="16">
        <v>188.22</v>
      </c>
      <c r="E1085" s="17">
        <f>C1085*D1085</f>
        <v>941.1</v>
      </c>
      <c r="F1085" s="18">
        <v>0.03</v>
      </c>
      <c r="G1085" s="17">
        <f>E1085*F1085</f>
        <v>28.233000000000001</v>
      </c>
      <c r="H1085" s="14">
        <v>2</v>
      </c>
      <c r="I1085" s="15">
        <v>370</v>
      </c>
      <c r="J1085" s="17">
        <f>E1085+I1085-G1085</f>
        <v>1282.867</v>
      </c>
      <c r="K1085" s="23" t="str">
        <f>A1085&amp;"|"&amp;B1085</f>
        <v>P0091|Apr</v>
      </c>
    </row>
    <row r="1086" spans="1:11" ht="15" customHeight="1" x14ac:dyDescent="0.25">
      <c r="A1086" s="14" t="s">
        <v>241</v>
      </c>
      <c r="B1086" s="14" t="s">
        <v>26</v>
      </c>
      <c r="C1086" s="14">
        <v>5</v>
      </c>
      <c r="D1086" s="16">
        <v>199.03</v>
      </c>
      <c r="E1086" s="17">
        <f>C1086*D1086</f>
        <v>995.15</v>
      </c>
      <c r="F1086" s="18">
        <v>0.03</v>
      </c>
      <c r="G1086" s="17">
        <f>E1086*F1086</f>
        <v>29.854499999999998</v>
      </c>
      <c r="H1086" s="14">
        <v>2</v>
      </c>
      <c r="I1086" s="15">
        <v>370</v>
      </c>
      <c r="J1086" s="17">
        <f>E1086+I1086-G1086</f>
        <v>1335.2955000000002</v>
      </c>
      <c r="K1086" s="23" t="str">
        <f>A1086&amp;"|"&amp;B1086</f>
        <v>P0091|May</v>
      </c>
    </row>
    <row r="1087" spans="1:11" ht="15" customHeight="1" x14ac:dyDescent="0.25">
      <c r="A1087" s="14" t="s">
        <v>241</v>
      </c>
      <c r="B1087" s="14" t="s">
        <v>28</v>
      </c>
      <c r="C1087" s="14">
        <v>7</v>
      </c>
      <c r="D1087" s="16">
        <v>220.32</v>
      </c>
      <c r="E1087" s="17">
        <f>C1087*D1087</f>
        <v>1542.24</v>
      </c>
      <c r="F1087" s="18">
        <v>0.03</v>
      </c>
      <c r="G1087" s="17">
        <f>E1087*F1087</f>
        <v>46.267199999999995</v>
      </c>
      <c r="H1087" s="14">
        <v>2</v>
      </c>
      <c r="I1087" s="15">
        <v>370</v>
      </c>
      <c r="J1087" s="17">
        <f>E1087+I1087-G1087</f>
        <v>1865.9728</v>
      </c>
      <c r="K1087" s="23" t="str">
        <f>A1087&amp;"|"&amp;B1087</f>
        <v>P0091|Jun</v>
      </c>
    </row>
    <row r="1088" spans="1:11" ht="15" customHeight="1" x14ac:dyDescent="0.25">
      <c r="A1088" s="14" t="s">
        <v>241</v>
      </c>
      <c r="B1088" s="14" t="s">
        <v>29</v>
      </c>
      <c r="C1088" s="14">
        <v>8</v>
      </c>
      <c r="D1088" s="16">
        <v>237.6</v>
      </c>
      <c r="E1088" s="17">
        <f>C1088*D1088</f>
        <v>1900.8</v>
      </c>
      <c r="F1088" s="18">
        <v>0.03</v>
      </c>
      <c r="G1088" s="17">
        <f>E1088*F1088</f>
        <v>57.023999999999994</v>
      </c>
      <c r="H1088" s="14">
        <v>2</v>
      </c>
      <c r="I1088" s="15">
        <v>370</v>
      </c>
      <c r="J1088" s="17">
        <f>E1088+I1088-G1088</f>
        <v>2213.7760000000003</v>
      </c>
      <c r="K1088" s="23" t="str">
        <f>A1088&amp;"|"&amp;B1088</f>
        <v>P0091|Jul</v>
      </c>
    </row>
    <row r="1089" spans="1:11" ht="15" customHeight="1" x14ac:dyDescent="0.25">
      <c r="A1089" s="14" t="s">
        <v>241</v>
      </c>
      <c r="B1089" s="14" t="s">
        <v>30</v>
      </c>
      <c r="C1089" s="14">
        <v>8</v>
      </c>
      <c r="D1089" s="16">
        <v>248.79</v>
      </c>
      <c r="E1089" s="17">
        <f>C1089*D1089</f>
        <v>1990.32</v>
      </c>
      <c r="F1089" s="18">
        <v>0.03</v>
      </c>
      <c r="G1089" s="17">
        <f>E1089*F1089</f>
        <v>59.709599999999995</v>
      </c>
      <c r="H1089" s="14">
        <v>2</v>
      </c>
      <c r="I1089" s="15">
        <v>370</v>
      </c>
      <c r="J1089" s="17">
        <f>E1089+I1089-G1089</f>
        <v>2300.6103999999996</v>
      </c>
      <c r="K1089" s="23" t="str">
        <f>A1089&amp;"|"&amp;B1089</f>
        <v>P0091|Aug</v>
      </c>
    </row>
    <row r="1090" spans="1:11" ht="15" customHeight="1" x14ac:dyDescent="0.25">
      <c r="A1090" s="14" t="s">
        <v>241</v>
      </c>
      <c r="B1090" s="14" t="s">
        <v>31</v>
      </c>
      <c r="C1090" s="14">
        <v>6</v>
      </c>
      <c r="D1090" s="16">
        <v>204.05</v>
      </c>
      <c r="E1090" s="17">
        <f>C1090*D1090</f>
        <v>1224.3000000000002</v>
      </c>
      <c r="F1090" s="18">
        <v>0.03</v>
      </c>
      <c r="G1090" s="17">
        <f>E1090*F1090</f>
        <v>36.729000000000006</v>
      </c>
      <c r="H1090" s="14">
        <v>2</v>
      </c>
      <c r="I1090" s="15">
        <v>370</v>
      </c>
      <c r="J1090" s="17">
        <f>E1090+I1090-G1090</f>
        <v>1557.5710000000001</v>
      </c>
      <c r="K1090" s="23" t="str">
        <f>A1090&amp;"|"&amp;B1090</f>
        <v>P0091|Sep</v>
      </c>
    </row>
    <row r="1091" spans="1:11" ht="15" customHeight="1" x14ac:dyDescent="0.25">
      <c r="A1091" s="14" t="s">
        <v>241</v>
      </c>
      <c r="B1091" s="14" t="s">
        <v>32</v>
      </c>
      <c r="C1091" s="14">
        <v>5</v>
      </c>
      <c r="D1091" s="16">
        <v>217.25</v>
      </c>
      <c r="E1091" s="17">
        <f>C1091*D1091</f>
        <v>1086.25</v>
      </c>
      <c r="F1091" s="18">
        <v>0.03</v>
      </c>
      <c r="G1091" s="17">
        <f>E1091*F1091</f>
        <v>32.587499999999999</v>
      </c>
      <c r="H1091" s="14">
        <v>2</v>
      </c>
      <c r="I1091" s="15">
        <v>370</v>
      </c>
      <c r="J1091" s="17">
        <f>E1091+I1091-G1091</f>
        <v>1423.6624999999999</v>
      </c>
      <c r="K1091" s="23" t="str">
        <f>A1091&amp;"|"&amp;B1091</f>
        <v>P0091|Oct</v>
      </c>
    </row>
    <row r="1092" spans="1:11" ht="15" customHeight="1" x14ac:dyDescent="0.25">
      <c r="A1092" s="14" t="s">
        <v>241</v>
      </c>
      <c r="B1092" s="14" t="s">
        <v>33</v>
      </c>
      <c r="C1092" s="14">
        <v>5</v>
      </c>
      <c r="D1092" s="16">
        <v>207.97</v>
      </c>
      <c r="E1092" s="17">
        <f>C1092*D1092</f>
        <v>1039.8499999999999</v>
      </c>
      <c r="F1092" s="18">
        <v>0.03</v>
      </c>
      <c r="G1092" s="17">
        <f>E1092*F1092</f>
        <v>31.195499999999996</v>
      </c>
      <c r="H1092" s="14">
        <v>2</v>
      </c>
      <c r="I1092" s="15">
        <v>370</v>
      </c>
      <c r="J1092" s="17">
        <f>E1092+I1092-G1092</f>
        <v>1378.6544999999999</v>
      </c>
      <c r="K1092" s="23" t="str">
        <f>A1092&amp;"|"&amp;B1092</f>
        <v>P0091|Nov</v>
      </c>
    </row>
    <row r="1093" spans="1:11" ht="15" customHeight="1" x14ac:dyDescent="0.25">
      <c r="A1093" s="14" t="s">
        <v>241</v>
      </c>
      <c r="B1093" s="14" t="s">
        <v>34</v>
      </c>
      <c r="C1093" s="14">
        <v>12</v>
      </c>
      <c r="D1093" s="16">
        <v>373.85</v>
      </c>
      <c r="E1093" s="17">
        <f>C1093*D1093</f>
        <v>4486.2000000000007</v>
      </c>
      <c r="F1093" s="18">
        <v>0.03</v>
      </c>
      <c r="G1093" s="17">
        <f>E1093*F1093</f>
        <v>134.58600000000001</v>
      </c>
      <c r="H1093" s="14">
        <v>5</v>
      </c>
      <c r="I1093" s="15">
        <v>925</v>
      </c>
      <c r="J1093" s="17">
        <f>E1093+I1093-G1093</f>
        <v>5276.6140000000005</v>
      </c>
      <c r="K1093" s="23" t="str">
        <f>A1093&amp;"|"&amp;B1093</f>
        <v>P0091|Dec</v>
      </c>
    </row>
    <row r="1094" spans="1:11" ht="15" customHeight="1" x14ac:dyDescent="0.25">
      <c r="A1094" s="14" t="s">
        <v>241</v>
      </c>
      <c r="B1094" s="14" t="s">
        <v>35</v>
      </c>
      <c r="C1094" s="14">
        <v>12</v>
      </c>
      <c r="D1094" s="16">
        <v>322.06</v>
      </c>
      <c r="E1094" s="17">
        <f>C1094*D1094</f>
        <v>3864.7200000000003</v>
      </c>
      <c r="F1094" s="18">
        <v>0.03</v>
      </c>
      <c r="G1094" s="17">
        <f>E1094*F1094</f>
        <v>115.94160000000001</v>
      </c>
      <c r="H1094" s="14">
        <v>5</v>
      </c>
      <c r="I1094" s="15">
        <v>925</v>
      </c>
      <c r="J1094" s="17">
        <f>E1094+I1094-G1094</f>
        <v>4673.7784000000001</v>
      </c>
      <c r="K1094" s="23" t="str">
        <f>A1094&amp;"|"&amp;B1094</f>
        <v>P0091|Jan</v>
      </c>
    </row>
    <row r="1095" spans="1:11" ht="15" customHeight="1" x14ac:dyDescent="0.25">
      <c r="A1095" s="14" t="s">
        <v>241</v>
      </c>
      <c r="B1095" s="14" t="s">
        <v>36</v>
      </c>
      <c r="C1095" s="14">
        <v>10</v>
      </c>
      <c r="D1095" s="16">
        <v>310.54000000000002</v>
      </c>
      <c r="E1095" s="17">
        <f>C1095*D1095</f>
        <v>3105.4</v>
      </c>
      <c r="F1095" s="18">
        <v>0.03</v>
      </c>
      <c r="G1095" s="17">
        <f>E1095*F1095</f>
        <v>93.162000000000006</v>
      </c>
      <c r="H1095" s="14">
        <v>4</v>
      </c>
      <c r="I1095" s="15">
        <v>740</v>
      </c>
      <c r="J1095" s="17">
        <f>E1095+I1095-G1095</f>
        <v>3752.2380000000003</v>
      </c>
      <c r="K1095" s="23" t="str">
        <f>A1095&amp;"|"&amp;B1095</f>
        <v>P0091|Feb</v>
      </c>
    </row>
    <row r="1096" spans="1:11" ht="15" customHeight="1" x14ac:dyDescent="0.25">
      <c r="A1096" s="14" t="s">
        <v>241</v>
      </c>
      <c r="B1096" s="14" t="s">
        <v>37</v>
      </c>
      <c r="C1096" s="14">
        <v>9</v>
      </c>
      <c r="D1096" s="16">
        <v>305.89</v>
      </c>
      <c r="E1096" s="17">
        <f>C1096*D1096</f>
        <v>2753.0099999999998</v>
      </c>
      <c r="F1096" s="18">
        <v>0.03</v>
      </c>
      <c r="G1096" s="17">
        <f>E1096*F1096</f>
        <v>82.590299999999985</v>
      </c>
      <c r="H1096" s="14">
        <v>3</v>
      </c>
      <c r="I1096" s="15">
        <v>555</v>
      </c>
      <c r="J1096" s="17">
        <f>E1096+I1096-G1096</f>
        <v>3225.4196999999999</v>
      </c>
      <c r="K1096" s="23" t="str">
        <f>A1096&amp;"|"&amp;B1096</f>
        <v>P0091|Mar</v>
      </c>
    </row>
    <row r="1097" spans="1:11" ht="15" customHeight="1" x14ac:dyDescent="0.25">
      <c r="A1097" s="14" t="s">
        <v>243</v>
      </c>
      <c r="B1097" s="14" t="s">
        <v>24</v>
      </c>
      <c r="C1097" s="14">
        <v>5</v>
      </c>
      <c r="D1097" s="16">
        <v>240.79</v>
      </c>
      <c r="E1097" s="17">
        <f>C1097*D1097</f>
        <v>1203.95</v>
      </c>
      <c r="F1097" s="18">
        <v>0.03</v>
      </c>
      <c r="G1097" s="17">
        <f>E1097*F1097</f>
        <v>36.118499999999997</v>
      </c>
      <c r="H1097" s="14">
        <v>2</v>
      </c>
      <c r="I1097" s="15">
        <v>450</v>
      </c>
      <c r="J1097" s="17">
        <f>E1097+I1097-G1097</f>
        <v>1617.8315</v>
      </c>
      <c r="K1097" s="23" t="str">
        <f>A1097&amp;"|"&amp;B1097</f>
        <v>P0092|Apr</v>
      </c>
    </row>
    <row r="1098" spans="1:11" ht="15" customHeight="1" x14ac:dyDescent="0.25">
      <c r="A1098" s="14" t="s">
        <v>243</v>
      </c>
      <c r="B1098" s="14" t="s">
        <v>26</v>
      </c>
      <c r="C1098" s="14">
        <v>6</v>
      </c>
      <c r="D1098" s="16">
        <v>276.69</v>
      </c>
      <c r="E1098" s="17">
        <f>C1098*D1098</f>
        <v>1660.1399999999999</v>
      </c>
      <c r="F1098" s="18">
        <v>0.03</v>
      </c>
      <c r="G1098" s="17">
        <f>E1098*F1098</f>
        <v>49.804199999999994</v>
      </c>
      <c r="H1098" s="14">
        <v>2</v>
      </c>
      <c r="I1098" s="15">
        <v>450</v>
      </c>
      <c r="J1098" s="17">
        <f>E1098+I1098-G1098</f>
        <v>2060.3357999999998</v>
      </c>
      <c r="K1098" s="23" t="str">
        <f>A1098&amp;"|"&amp;B1098</f>
        <v>P0092|May</v>
      </c>
    </row>
    <row r="1099" spans="1:11" ht="15" customHeight="1" x14ac:dyDescent="0.25">
      <c r="A1099" s="14" t="s">
        <v>243</v>
      </c>
      <c r="B1099" s="14" t="s">
        <v>28</v>
      </c>
      <c r="C1099" s="14">
        <v>6</v>
      </c>
      <c r="D1099" s="16">
        <v>271.79000000000002</v>
      </c>
      <c r="E1099" s="17">
        <f>C1099*D1099</f>
        <v>1630.7400000000002</v>
      </c>
      <c r="F1099" s="18">
        <v>0.03</v>
      </c>
      <c r="G1099" s="17">
        <f>E1099*F1099</f>
        <v>48.922200000000004</v>
      </c>
      <c r="H1099" s="14">
        <v>2</v>
      </c>
      <c r="I1099" s="15">
        <v>450</v>
      </c>
      <c r="J1099" s="17">
        <f>E1099+I1099-G1099</f>
        <v>2031.8178000000003</v>
      </c>
      <c r="K1099" s="23" t="str">
        <f>A1099&amp;"|"&amp;B1099</f>
        <v>P0092|Jun</v>
      </c>
    </row>
    <row r="1100" spans="1:11" ht="15" customHeight="1" x14ac:dyDescent="0.25">
      <c r="A1100" s="14" t="s">
        <v>243</v>
      </c>
      <c r="B1100" s="14" t="s">
        <v>29</v>
      </c>
      <c r="C1100" s="14">
        <v>8</v>
      </c>
      <c r="D1100" s="16">
        <v>316.87</v>
      </c>
      <c r="E1100" s="17">
        <f>C1100*D1100</f>
        <v>2534.96</v>
      </c>
      <c r="F1100" s="18">
        <v>0.03</v>
      </c>
      <c r="G1100" s="17">
        <f>E1100*F1100</f>
        <v>76.0488</v>
      </c>
      <c r="H1100" s="14">
        <v>2</v>
      </c>
      <c r="I1100" s="15">
        <v>450</v>
      </c>
      <c r="J1100" s="17">
        <f>E1100+I1100-G1100</f>
        <v>2908.9112</v>
      </c>
      <c r="K1100" s="23" t="str">
        <f>A1100&amp;"|"&amp;B1100</f>
        <v>P0092|Jul</v>
      </c>
    </row>
    <row r="1101" spans="1:11" ht="15" customHeight="1" x14ac:dyDescent="0.25">
      <c r="A1101" s="14" t="s">
        <v>243</v>
      </c>
      <c r="B1101" s="14" t="s">
        <v>30</v>
      </c>
      <c r="C1101" s="14">
        <v>8</v>
      </c>
      <c r="D1101" s="16">
        <v>315.45999999999998</v>
      </c>
      <c r="E1101" s="17">
        <f>C1101*D1101</f>
        <v>2523.6799999999998</v>
      </c>
      <c r="F1101" s="18">
        <v>0.03</v>
      </c>
      <c r="G1101" s="17">
        <f>E1101*F1101</f>
        <v>75.710399999999993</v>
      </c>
      <c r="H1101" s="14">
        <v>2</v>
      </c>
      <c r="I1101" s="15">
        <v>450</v>
      </c>
      <c r="J1101" s="17">
        <f>E1101+I1101-G1101</f>
        <v>2897.9695999999999</v>
      </c>
      <c r="K1101" s="23" t="str">
        <f>A1101&amp;"|"&amp;B1101</f>
        <v>P0092|Aug</v>
      </c>
    </row>
    <row r="1102" spans="1:11" ht="15" customHeight="1" x14ac:dyDescent="0.25">
      <c r="A1102" s="14" t="s">
        <v>243</v>
      </c>
      <c r="B1102" s="14" t="s">
        <v>31</v>
      </c>
      <c r="C1102" s="14">
        <v>5</v>
      </c>
      <c r="D1102" s="16">
        <v>277.82</v>
      </c>
      <c r="E1102" s="17">
        <f>C1102*D1102</f>
        <v>1389.1</v>
      </c>
      <c r="F1102" s="18">
        <v>0.03</v>
      </c>
      <c r="G1102" s="17">
        <f>E1102*F1102</f>
        <v>41.672999999999995</v>
      </c>
      <c r="H1102" s="14">
        <v>2</v>
      </c>
      <c r="I1102" s="15">
        <v>450</v>
      </c>
      <c r="J1102" s="17">
        <f>E1102+I1102-G1102</f>
        <v>1797.4269999999999</v>
      </c>
      <c r="K1102" s="23" t="str">
        <f>A1102&amp;"|"&amp;B1102</f>
        <v>P0092|Sep</v>
      </c>
    </row>
    <row r="1103" spans="1:11" ht="15" customHeight="1" x14ac:dyDescent="0.25">
      <c r="A1103" s="14" t="s">
        <v>243</v>
      </c>
      <c r="B1103" s="14" t="s">
        <v>32</v>
      </c>
      <c r="C1103" s="14">
        <v>5</v>
      </c>
      <c r="D1103" s="16">
        <v>282.32</v>
      </c>
      <c r="E1103" s="17">
        <f>C1103*D1103</f>
        <v>1411.6</v>
      </c>
      <c r="F1103" s="18">
        <v>0.03</v>
      </c>
      <c r="G1103" s="17">
        <f>E1103*F1103</f>
        <v>42.347999999999999</v>
      </c>
      <c r="H1103" s="14">
        <v>2</v>
      </c>
      <c r="I1103" s="15">
        <v>450</v>
      </c>
      <c r="J1103" s="17">
        <f>E1103+I1103-G1103</f>
        <v>1819.252</v>
      </c>
      <c r="K1103" s="23" t="str">
        <f>A1103&amp;"|"&amp;B1103</f>
        <v>P0092|Oct</v>
      </c>
    </row>
    <row r="1104" spans="1:11" ht="15" customHeight="1" x14ac:dyDescent="0.25">
      <c r="A1104" s="14" t="s">
        <v>243</v>
      </c>
      <c r="B1104" s="14" t="s">
        <v>33</v>
      </c>
      <c r="C1104" s="14">
        <v>5</v>
      </c>
      <c r="D1104" s="16">
        <v>250.8</v>
      </c>
      <c r="E1104" s="17">
        <f>C1104*D1104</f>
        <v>1254</v>
      </c>
      <c r="F1104" s="18">
        <v>0.03</v>
      </c>
      <c r="G1104" s="17">
        <f>E1104*F1104</f>
        <v>37.619999999999997</v>
      </c>
      <c r="H1104" s="14">
        <v>2</v>
      </c>
      <c r="I1104" s="15">
        <v>450</v>
      </c>
      <c r="J1104" s="17">
        <f>E1104+I1104-G1104</f>
        <v>1666.38</v>
      </c>
      <c r="K1104" s="23" t="str">
        <f>A1104&amp;"|"&amp;B1104</f>
        <v>P0092|Nov</v>
      </c>
    </row>
    <row r="1105" spans="1:11" ht="15" customHeight="1" x14ac:dyDescent="0.25">
      <c r="A1105" s="14" t="s">
        <v>243</v>
      </c>
      <c r="B1105" s="14" t="s">
        <v>34</v>
      </c>
      <c r="C1105" s="14">
        <v>11</v>
      </c>
      <c r="D1105" s="16">
        <v>484.9</v>
      </c>
      <c r="E1105" s="17">
        <f>C1105*D1105</f>
        <v>5333.9</v>
      </c>
      <c r="F1105" s="18">
        <v>0.03</v>
      </c>
      <c r="G1105" s="17">
        <f>E1105*F1105</f>
        <v>160.017</v>
      </c>
      <c r="H1105" s="14">
        <v>4</v>
      </c>
      <c r="I1105" s="15">
        <v>900</v>
      </c>
      <c r="J1105" s="17">
        <f>E1105+I1105-G1105</f>
        <v>6073.8829999999998</v>
      </c>
      <c r="K1105" s="23" t="str">
        <f>A1105&amp;"|"&amp;B1105</f>
        <v>P0092|Dec</v>
      </c>
    </row>
    <row r="1106" spans="1:11" ht="15" customHeight="1" x14ac:dyDescent="0.25">
      <c r="A1106" s="14" t="s">
        <v>243</v>
      </c>
      <c r="B1106" s="14" t="s">
        <v>35</v>
      </c>
      <c r="C1106" s="14">
        <v>10</v>
      </c>
      <c r="D1106" s="16">
        <v>433.25</v>
      </c>
      <c r="E1106" s="17">
        <f>C1106*D1106</f>
        <v>4332.5</v>
      </c>
      <c r="F1106" s="18">
        <v>0.03</v>
      </c>
      <c r="G1106" s="17">
        <f>E1106*F1106</f>
        <v>129.97499999999999</v>
      </c>
      <c r="H1106" s="14">
        <v>4</v>
      </c>
      <c r="I1106" s="15">
        <v>900</v>
      </c>
      <c r="J1106" s="17">
        <f>E1106+I1106-G1106</f>
        <v>5102.5249999999996</v>
      </c>
      <c r="K1106" s="23" t="str">
        <f>A1106&amp;"|"&amp;B1106</f>
        <v>P0092|Jan</v>
      </c>
    </row>
    <row r="1107" spans="1:11" ht="15" customHeight="1" x14ac:dyDescent="0.25">
      <c r="A1107" s="14" t="s">
        <v>243</v>
      </c>
      <c r="B1107" s="14" t="s">
        <v>36</v>
      </c>
      <c r="C1107" s="14">
        <v>9</v>
      </c>
      <c r="D1107" s="16">
        <v>418.98</v>
      </c>
      <c r="E1107" s="17">
        <f>C1107*D1107</f>
        <v>3770.82</v>
      </c>
      <c r="F1107" s="18">
        <v>0.03</v>
      </c>
      <c r="G1107" s="17">
        <f>E1107*F1107</f>
        <v>113.1246</v>
      </c>
      <c r="H1107" s="14">
        <v>4</v>
      </c>
      <c r="I1107" s="15">
        <v>900</v>
      </c>
      <c r="J1107" s="17">
        <f>E1107+I1107-G1107</f>
        <v>4557.6953999999996</v>
      </c>
      <c r="K1107" s="23" t="str">
        <f>A1107&amp;"|"&amp;B1107</f>
        <v>P0092|Feb</v>
      </c>
    </row>
    <row r="1108" spans="1:11" ht="15" customHeight="1" x14ac:dyDescent="0.25">
      <c r="A1108" s="14" t="s">
        <v>243</v>
      </c>
      <c r="B1108" s="14" t="s">
        <v>37</v>
      </c>
      <c r="C1108" s="14">
        <v>9</v>
      </c>
      <c r="D1108" s="16">
        <v>385.85</v>
      </c>
      <c r="E1108" s="17">
        <f>C1108*D1108</f>
        <v>3472.65</v>
      </c>
      <c r="F1108" s="18">
        <v>0.03</v>
      </c>
      <c r="G1108" s="17">
        <f>E1108*F1108</f>
        <v>104.1795</v>
      </c>
      <c r="H1108" s="14">
        <v>3</v>
      </c>
      <c r="I1108" s="15">
        <v>675</v>
      </c>
      <c r="J1108" s="17">
        <f>E1108+I1108-G1108</f>
        <v>4043.4704999999994</v>
      </c>
      <c r="K1108" s="23" t="str">
        <f>A1108&amp;"|"&amp;B1108</f>
        <v>P0092|Mar</v>
      </c>
    </row>
    <row r="1109" spans="1:11" ht="15" customHeight="1" x14ac:dyDescent="0.25">
      <c r="A1109" s="14" t="s">
        <v>245</v>
      </c>
      <c r="B1109" s="14" t="s">
        <v>24</v>
      </c>
      <c r="C1109" s="14">
        <v>5</v>
      </c>
      <c r="D1109" s="16">
        <v>85.71</v>
      </c>
      <c r="E1109" s="17">
        <f>C1109*D1109</f>
        <v>428.54999999999995</v>
      </c>
      <c r="F1109" s="18">
        <v>0.03</v>
      </c>
      <c r="G1109" s="17">
        <f>E1109*F1109</f>
        <v>12.856499999999999</v>
      </c>
      <c r="H1109" s="14">
        <v>2</v>
      </c>
      <c r="I1109" s="15">
        <v>190</v>
      </c>
      <c r="J1109" s="17">
        <f>E1109+I1109-G1109</f>
        <v>605.69349999999997</v>
      </c>
      <c r="K1109" s="23" t="str">
        <f>A1109&amp;"|"&amp;B1109</f>
        <v>P0093|Apr</v>
      </c>
    </row>
    <row r="1110" spans="1:11" ht="15" customHeight="1" x14ac:dyDescent="0.25">
      <c r="A1110" s="14" t="s">
        <v>245</v>
      </c>
      <c r="B1110" s="14" t="s">
        <v>26</v>
      </c>
      <c r="C1110" s="14">
        <v>6</v>
      </c>
      <c r="D1110" s="16">
        <v>90.53</v>
      </c>
      <c r="E1110" s="17">
        <f>C1110*D1110</f>
        <v>543.18000000000006</v>
      </c>
      <c r="F1110" s="18">
        <v>0.03</v>
      </c>
      <c r="G1110" s="17">
        <f>E1110*F1110</f>
        <v>16.295400000000001</v>
      </c>
      <c r="H1110" s="14">
        <v>2</v>
      </c>
      <c r="I1110" s="15">
        <v>190</v>
      </c>
      <c r="J1110" s="17">
        <f>E1110+I1110-G1110</f>
        <v>716.88460000000009</v>
      </c>
      <c r="K1110" s="23" t="str">
        <f>A1110&amp;"|"&amp;B1110</f>
        <v>P0093|May</v>
      </c>
    </row>
    <row r="1111" spans="1:11" ht="15" customHeight="1" x14ac:dyDescent="0.25">
      <c r="A1111" s="14" t="s">
        <v>245</v>
      </c>
      <c r="B1111" s="14" t="s">
        <v>28</v>
      </c>
      <c r="C1111" s="14">
        <v>8</v>
      </c>
      <c r="D1111" s="16">
        <v>94.49</v>
      </c>
      <c r="E1111" s="17">
        <f>C1111*D1111</f>
        <v>755.92</v>
      </c>
      <c r="F1111" s="18">
        <v>0.03</v>
      </c>
      <c r="G1111" s="17">
        <f>E1111*F1111</f>
        <v>22.677599999999998</v>
      </c>
      <c r="H1111" s="14">
        <v>2</v>
      </c>
      <c r="I1111" s="15">
        <v>190</v>
      </c>
      <c r="J1111" s="17">
        <f>E1111+I1111-G1111</f>
        <v>923.24239999999998</v>
      </c>
      <c r="K1111" s="23" t="str">
        <f>A1111&amp;"|"&amp;B1111</f>
        <v>P0093|Jun</v>
      </c>
    </row>
    <row r="1112" spans="1:11" ht="15" customHeight="1" x14ac:dyDescent="0.25">
      <c r="A1112" s="14" t="s">
        <v>245</v>
      </c>
      <c r="B1112" s="14" t="s">
        <v>29</v>
      </c>
      <c r="C1112" s="14">
        <v>10</v>
      </c>
      <c r="D1112" s="16">
        <v>106.76</v>
      </c>
      <c r="E1112" s="17">
        <f>C1112*D1112</f>
        <v>1067.6000000000001</v>
      </c>
      <c r="F1112" s="18">
        <v>0.03</v>
      </c>
      <c r="G1112" s="17">
        <f>E1112*F1112</f>
        <v>32.028000000000006</v>
      </c>
      <c r="H1112" s="14">
        <v>3</v>
      </c>
      <c r="I1112" s="15">
        <v>285</v>
      </c>
      <c r="J1112" s="17">
        <f>E1112+I1112-G1112</f>
        <v>1320.5720000000001</v>
      </c>
      <c r="K1112" s="23" t="str">
        <f>A1112&amp;"|"&amp;B1112</f>
        <v>P0093|Jul</v>
      </c>
    </row>
    <row r="1113" spans="1:11" ht="15" customHeight="1" x14ac:dyDescent="0.25">
      <c r="A1113" s="14" t="s">
        <v>245</v>
      </c>
      <c r="B1113" s="14" t="s">
        <v>30</v>
      </c>
      <c r="C1113" s="14">
        <v>9</v>
      </c>
      <c r="D1113" s="16">
        <v>100.48</v>
      </c>
      <c r="E1113" s="17">
        <f>C1113*D1113</f>
        <v>904.32</v>
      </c>
      <c r="F1113" s="18">
        <v>0.03</v>
      </c>
      <c r="G1113" s="17">
        <f>E1113*F1113</f>
        <v>27.1296</v>
      </c>
      <c r="H1113" s="14">
        <v>2</v>
      </c>
      <c r="I1113" s="15">
        <v>190</v>
      </c>
      <c r="J1113" s="17">
        <f>E1113+I1113-G1113</f>
        <v>1067.1904000000002</v>
      </c>
      <c r="K1113" s="23" t="str">
        <f>A1113&amp;"|"&amp;B1113</f>
        <v>P0093|Aug</v>
      </c>
    </row>
    <row r="1114" spans="1:11" ht="15" customHeight="1" x14ac:dyDescent="0.25">
      <c r="A1114" s="14" t="s">
        <v>245</v>
      </c>
      <c r="B1114" s="14" t="s">
        <v>31</v>
      </c>
      <c r="C1114" s="14">
        <v>7</v>
      </c>
      <c r="D1114" s="16">
        <v>92.99</v>
      </c>
      <c r="E1114" s="17">
        <f>C1114*D1114</f>
        <v>650.92999999999995</v>
      </c>
      <c r="F1114" s="18">
        <v>0.03</v>
      </c>
      <c r="G1114" s="17">
        <f>E1114*F1114</f>
        <v>19.527899999999999</v>
      </c>
      <c r="H1114" s="14">
        <v>2</v>
      </c>
      <c r="I1114" s="15">
        <v>190</v>
      </c>
      <c r="J1114" s="17">
        <f>E1114+I1114-G1114</f>
        <v>821.4020999999999</v>
      </c>
      <c r="K1114" s="23" t="str">
        <f>A1114&amp;"|"&amp;B1114</f>
        <v>P0093|Sep</v>
      </c>
    </row>
    <row r="1115" spans="1:11" ht="15" customHeight="1" x14ac:dyDescent="0.25">
      <c r="A1115" s="14" t="s">
        <v>245</v>
      </c>
      <c r="B1115" s="14" t="s">
        <v>32</v>
      </c>
      <c r="C1115" s="14">
        <v>6</v>
      </c>
      <c r="D1115" s="16">
        <v>88.71</v>
      </c>
      <c r="E1115" s="17">
        <f>C1115*D1115</f>
        <v>532.26</v>
      </c>
      <c r="F1115" s="18">
        <v>0.03</v>
      </c>
      <c r="G1115" s="17">
        <f>E1115*F1115</f>
        <v>15.967799999999999</v>
      </c>
      <c r="H1115" s="14">
        <v>2</v>
      </c>
      <c r="I1115" s="15">
        <v>190</v>
      </c>
      <c r="J1115" s="17">
        <f>E1115+I1115-G1115</f>
        <v>706.29219999999998</v>
      </c>
      <c r="K1115" s="23" t="str">
        <f>A1115&amp;"|"&amp;B1115</f>
        <v>P0093|Oct</v>
      </c>
    </row>
    <row r="1116" spans="1:11" ht="15" customHeight="1" x14ac:dyDescent="0.25">
      <c r="A1116" s="14" t="s">
        <v>245</v>
      </c>
      <c r="B1116" s="14" t="s">
        <v>33</v>
      </c>
      <c r="C1116" s="14">
        <v>6</v>
      </c>
      <c r="D1116" s="16">
        <v>87.58</v>
      </c>
      <c r="E1116" s="17">
        <f>C1116*D1116</f>
        <v>525.48</v>
      </c>
      <c r="F1116" s="18">
        <v>0.03</v>
      </c>
      <c r="G1116" s="17">
        <f>E1116*F1116</f>
        <v>15.7644</v>
      </c>
      <c r="H1116" s="14">
        <v>2</v>
      </c>
      <c r="I1116" s="15">
        <v>190</v>
      </c>
      <c r="J1116" s="17">
        <f>E1116+I1116-G1116</f>
        <v>699.71559999999999</v>
      </c>
      <c r="K1116" s="23" t="str">
        <f>A1116&amp;"|"&amp;B1116</f>
        <v>P0093|Nov</v>
      </c>
    </row>
    <row r="1117" spans="1:11" ht="15" customHeight="1" x14ac:dyDescent="0.25">
      <c r="A1117" s="14" t="s">
        <v>245</v>
      </c>
      <c r="B1117" s="14" t="s">
        <v>34</v>
      </c>
      <c r="C1117" s="14">
        <v>15</v>
      </c>
      <c r="D1117" s="16">
        <v>159.34</v>
      </c>
      <c r="E1117" s="17">
        <f>C1117*D1117</f>
        <v>2390.1</v>
      </c>
      <c r="F1117" s="18">
        <v>0.03</v>
      </c>
      <c r="G1117" s="17">
        <f>E1117*F1117</f>
        <v>71.702999999999989</v>
      </c>
      <c r="H1117" s="14">
        <v>6</v>
      </c>
      <c r="I1117" s="15">
        <v>570</v>
      </c>
      <c r="J1117" s="17">
        <f>E1117+I1117-G1117</f>
        <v>2888.3969999999999</v>
      </c>
      <c r="K1117" s="23" t="str">
        <f>A1117&amp;"|"&amp;B1117</f>
        <v>P0093|Dec</v>
      </c>
    </row>
    <row r="1118" spans="1:11" ht="15" customHeight="1" x14ac:dyDescent="0.25">
      <c r="A1118" s="14" t="s">
        <v>245</v>
      </c>
      <c r="B1118" s="14" t="s">
        <v>35</v>
      </c>
      <c r="C1118" s="14">
        <v>14</v>
      </c>
      <c r="D1118" s="16">
        <v>156.61000000000001</v>
      </c>
      <c r="E1118" s="17">
        <f>C1118*D1118</f>
        <v>2192.54</v>
      </c>
      <c r="F1118" s="18">
        <v>0.03</v>
      </c>
      <c r="G1118" s="17">
        <f>E1118*F1118</f>
        <v>65.776200000000003</v>
      </c>
      <c r="H1118" s="14">
        <v>5</v>
      </c>
      <c r="I1118" s="15">
        <v>475</v>
      </c>
      <c r="J1118" s="17">
        <f>E1118+I1118-G1118</f>
        <v>2601.7638000000002</v>
      </c>
      <c r="K1118" s="23" t="str">
        <f>A1118&amp;"|"&amp;B1118</f>
        <v>P0093|Jan</v>
      </c>
    </row>
    <row r="1119" spans="1:11" ht="15" customHeight="1" x14ac:dyDescent="0.25">
      <c r="A1119" s="14" t="s">
        <v>245</v>
      </c>
      <c r="B1119" s="14" t="s">
        <v>36</v>
      </c>
      <c r="C1119" s="14">
        <v>11</v>
      </c>
      <c r="D1119" s="16">
        <v>133.36000000000001</v>
      </c>
      <c r="E1119" s="17">
        <f>C1119*D1119</f>
        <v>1466.96</v>
      </c>
      <c r="F1119" s="18">
        <v>0.03</v>
      </c>
      <c r="G1119" s="17">
        <f>E1119*F1119</f>
        <v>44.008800000000001</v>
      </c>
      <c r="H1119" s="14">
        <v>4</v>
      </c>
      <c r="I1119" s="15">
        <v>380</v>
      </c>
      <c r="J1119" s="17">
        <f>E1119+I1119-G1119</f>
        <v>1802.9512</v>
      </c>
      <c r="K1119" s="23" t="str">
        <f>A1119&amp;"|"&amp;B1119</f>
        <v>P0093|Feb</v>
      </c>
    </row>
    <row r="1120" spans="1:11" ht="15" customHeight="1" x14ac:dyDescent="0.25">
      <c r="A1120" s="14" t="s">
        <v>245</v>
      </c>
      <c r="B1120" s="14" t="s">
        <v>37</v>
      </c>
      <c r="C1120" s="14">
        <v>11</v>
      </c>
      <c r="D1120" s="16">
        <v>119.48</v>
      </c>
      <c r="E1120" s="17">
        <f>C1120*D1120</f>
        <v>1314.28</v>
      </c>
      <c r="F1120" s="18">
        <v>0.03</v>
      </c>
      <c r="G1120" s="17">
        <f>E1120*F1120</f>
        <v>39.428399999999996</v>
      </c>
      <c r="H1120" s="14">
        <v>4</v>
      </c>
      <c r="I1120" s="15">
        <v>380</v>
      </c>
      <c r="J1120" s="17">
        <f>E1120+I1120-G1120</f>
        <v>1654.8516</v>
      </c>
      <c r="K1120" s="23" t="str">
        <f>A1120&amp;"|"&amp;B1120</f>
        <v>P0093|Mar</v>
      </c>
    </row>
    <row r="1121" spans="1:11" ht="15" customHeight="1" x14ac:dyDescent="0.25">
      <c r="A1121" s="14" t="s">
        <v>247</v>
      </c>
      <c r="B1121" s="14" t="s">
        <v>24</v>
      </c>
      <c r="C1121" s="14">
        <v>4</v>
      </c>
      <c r="D1121" s="16">
        <v>240.43</v>
      </c>
      <c r="E1121" s="17">
        <f>C1121*D1121</f>
        <v>961.72</v>
      </c>
      <c r="F1121" s="18">
        <v>0.03</v>
      </c>
      <c r="G1121" s="17">
        <f>E1121*F1121</f>
        <v>28.851600000000001</v>
      </c>
      <c r="H1121" s="14">
        <v>1</v>
      </c>
      <c r="I1121" s="15">
        <v>225</v>
      </c>
      <c r="J1121" s="17">
        <f>E1121+I1121-G1121</f>
        <v>1157.8684000000001</v>
      </c>
      <c r="K1121" s="23" t="str">
        <f>A1121&amp;"|"&amp;B1121</f>
        <v>P0094|Apr</v>
      </c>
    </row>
    <row r="1122" spans="1:11" ht="15" customHeight="1" x14ac:dyDescent="0.25">
      <c r="A1122" s="14" t="s">
        <v>247</v>
      </c>
      <c r="B1122" s="14" t="s">
        <v>26</v>
      </c>
      <c r="C1122" s="14">
        <v>6</v>
      </c>
      <c r="D1122" s="16">
        <v>268.49</v>
      </c>
      <c r="E1122" s="17">
        <f>C1122*D1122</f>
        <v>1610.94</v>
      </c>
      <c r="F1122" s="18">
        <v>0.03</v>
      </c>
      <c r="G1122" s="17">
        <f>E1122*F1122</f>
        <v>48.328200000000002</v>
      </c>
      <c r="H1122" s="14">
        <v>2</v>
      </c>
      <c r="I1122" s="15">
        <v>450</v>
      </c>
      <c r="J1122" s="17">
        <f>E1122+I1122-G1122</f>
        <v>2012.6118000000001</v>
      </c>
      <c r="K1122" s="23" t="str">
        <f>A1122&amp;"|"&amp;B1122</f>
        <v>P0094|May</v>
      </c>
    </row>
    <row r="1123" spans="1:11" ht="15" customHeight="1" x14ac:dyDescent="0.25">
      <c r="A1123" s="14" t="s">
        <v>247</v>
      </c>
      <c r="B1123" s="14" t="s">
        <v>28</v>
      </c>
      <c r="C1123" s="14">
        <v>6</v>
      </c>
      <c r="D1123" s="16">
        <v>247.01</v>
      </c>
      <c r="E1123" s="17">
        <f>C1123*D1123</f>
        <v>1482.06</v>
      </c>
      <c r="F1123" s="18">
        <v>0.03</v>
      </c>
      <c r="G1123" s="17">
        <f>E1123*F1123</f>
        <v>44.461799999999997</v>
      </c>
      <c r="H1123" s="14">
        <v>2</v>
      </c>
      <c r="I1123" s="15">
        <v>450</v>
      </c>
      <c r="J1123" s="17">
        <f>E1123+I1123-G1123</f>
        <v>1887.5981999999999</v>
      </c>
      <c r="K1123" s="23" t="str">
        <f>A1123&amp;"|"&amp;B1123</f>
        <v>P0094|Jun</v>
      </c>
    </row>
    <row r="1124" spans="1:11" ht="15" customHeight="1" x14ac:dyDescent="0.25">
      <c r="A1124" s="14" t="s">
        <v>247</v>
      </c>
      <c r="B1124" s="14" t="s">
        <v>29</v>
      </c>
      <c r="C1124" s="14">
        <v>9</v>
      </c>
      <c r="D1124" s="16">
        <v>310.93</v>
      </c>
      <c r="E1124" s="17">
        <f>C1124*D1124</f>
        <v>2798.37</v>
      </c>
      <c r="F1124" s="18">
        <v>0.03</v>
      </c>
      <c r="G1124" s="17">
        <f>E1124*F1124</f>
        <v>83.951099999999997</v>
      </c>
      <c r="H1124" s="14">
        <v>2</v>
      </c>
      <c r="I1124" s="15">
        <v>450</v>
      </c>
      <c r="J1124" s="17">
        <f>E1124+I1124-G1124</f>
        <v>3164.4188999999997</v>
      </c>
      <c r="K1124" s="23" t="str">
        <f>A1124&amp;"|"&amp;B1124</f>
        <v>P0094|Jul</v>
      </c>
    </row>
    <row r="1125" spans="1:11" ht="15" customHeight="1" x14ac:dyDescent="0.25">
      <c r="A1125" s="14" t="s">
        <v>247</v>
      </c>
      <c r="B1125" s="14" t="s">
        <v>30</v>
      </c>
      <c r="C1125" s="14">
        <v>9</v>
      </c>
      <c r="D1125" s="16">
        <v>286.17</v>
      </c>
      <c r="E1125" s="17">
        <f>C1125*D1125</f>
        <v>2575.5300000000002</v>
      </c>
      <c r="F1125" s="18">
        <v>0.03</v>
      </c>
      <c r="G1125" s="17">
        <f>E1125*F1125</f>
        <v>77.265900000000002</v>
      </c>
      <c r="H1125" s="14">
        <v>2</v>
      </c>
      <c r="I1125" s="15">
        <v>450</v>
      </c>
      <c r="J1125" s="17">
        <f>E1125+I1125-G1125</f>
        <v>2948.2641000000003</v>
      </c>
      <c r="K1125" s="23" t="str">
        <f>A1125&amp;"|"&amp;B1125</f>
        <v>P0094|Aug</v>
      </c>
    </row>
    <row r="1126" spans="1:11" ht="15" customHeight="1" x14ac:dyDescent="0.25">
      <c r="A1126" s="14" t="s">
        <v>247</v>
      </c>
      <c r="B1126" s="14" t="s">
        <v>31</v>
      </c>
      <c r="C1126" s="14">
        <v>6</v>
      </c>
      <c r="D1126" s="16">
        <v>274.33999999999997</v>
      </c>
      <c r="E1126" s="17">
        <f>C1126*D1126</f>
        <v>1646.04</v>
      </c>
      <c r="F1126" s="18">
        <v>0.03</v>
      </c>
      <c r="G1126" s="17">
        <f>E1126*F1126</f>
        <v>49.3812</v>
      </c>
      <c r="H1126" s="14">
        <v>2</v>
      </c>
      <c r="I1126" s="15">
        <v>450</v>
      </c>
      <c r="J1126" s="17">
        <f>E1126+I1126-G1126</f>
        <v>2046.6587999999999</v>
      </c>
      <c r="K1126" s="23" t="str">
        <f>A1126&amp;"|"&amp;B1126</f>
        <v>P0094|Sep</v>
      </c>
    </row>
    <row r="1127" spans="1:11" ht="15" customHeight="1" x14ac:dyDescent="0.25">
      <c r="A1127" s="14" t="s">
        <v>247</v>
      </c>
      <c r="B1127" s="14" t="s">
        <v>32</v>
      </c>
      <c r="C1127" s="14">
        <v>6</v>
      </c>
      <c r="D1127" s="16">
        <v>248.39</v>
      </c>
      <c r="E1127" s="17">
        <f>C1127*D1127</f>
        <v>1490.34</v>
      </c>
      <c r="F1127" s="18">
        <v>0.03</v>
      </c>
      <c r="G1127" s="17">
        <f>E1127*F1127</f>
        <v>44.710199999999993</v>
      </c>
      <c r="H1127" s="14">
        <v>2</v>
      </c>
      <c r="I1127" s="15">
        <v>450</v>
      </c>
      <c r="J1127" s="17">
        <f>E1127+I1127-G1127</f>
        <v>1895.6297999999999</v>
      </c>
      <c r="K1127" s="23" t="str">
        <f>A1127&amp;"|"&amp;B1127</f>
        <v>P0094|Oct</v>
      </c>
    </row>
    <row r="1128" spans="1:11" ht="15" customHeight="1" x14ac:dyDescent="0.25">
      <c r="A1128" s="14" t="s">
        <v>247</v>
      </c>
      <c r="B1128" s="14" t="s">
        <v>33</v>
      </c>
      <c r="C1128" s="14">
        <v>6</v>
      </c>
      <c r="D1128" s="16">
        <v>234.32</v>
      </c>
      <c r="E1128" s="17">
        <f>C1128*D1128</f>
        <v>1405.92</v>
      </c>
      <c r="F1128" s="18">
        <v>0.03</v>
      </c>
      <c r="G1128" s="17">
        <f>E1128*F1128</f>
        <v>42.177599999999998</v>
      </c>
      <c r="H1128" s="14">
        <v>2</v>
      </c>
      <c r="I1128" s="15">
        <v>450</v>
      </c>
      <c r="J1128" s="17">
        <f>E1128+I1128-G1128</f>
        <v>1813.7424000000001</v>
      </c>
      <c r="K1128" s="23" t="str">
        <f>A1128&amp;"|"&amp;B1128</f>
        <v>P0094|Nov</v>
      </c>
    </row>
    <row r="1129" spans="1:11" ht="15" customHeight="1" x14ac:dyDescent="0.25">
      <c r="A1129" s="14" t="s">
        <v>247</v>
      </c>
      <c r="B1129" s="14" t="s">
        <v>34</v>
      </c>
      <c r="C1129" s="14">
        <v>13</v>
      </c>
      <c r="D1129" s="16">
        <v>518.37</v>
      </c>
      <c r="E1129" s="17">
        <f>C1129*D1129</f>
        <v>6738.81</v>
      </c>
      <c r="F1129" s="18">
        <v>0.03</v>
      </c>
      <c r="G1129" s="17">
        <f>E1129*F1129</f>
        <v>202.1643</v>
      </c>
      <c r="H1129" s="14">
        <v>5</v>
      </c>
      <c r="I1129" s="15">
        <v>1125</v>
      </c>
      <c r="J1129" s="17">
        <f>E1129+I1129-G1129</f>
        <v>7661.6457</v>
      </c>
      <c r="K1129" s="23" t="str">
        <f>A1129&amp;"|"&amp;B1129</f>
        <v>P0094|Dec</v>
      </c>
    </row>
    <row r="1130" spans="1:11" ht="15" customHeight="1" x14ac:dyDescent="0.25">
      <c r="A1130" s="14" t="s">
        <v>247</v>
      </c>
      <c r="B1130" s="14" t="s">
        <v>35</v>
      </c>
      <c r="C1130" s="14">
        <v>11</v>
      </c>
      <c r="D1130" s="16">
        <v>435.14</v>
      </c>
      <c r="E1130" s="17">
        <f>C1130*D1130</f>
        <v>4786.54</v>
      </c>
      <c r="F1130" s="18">
        <v>0.03</v>
      </c>
      <c r="G1130" s="17">
        <f>E1130*F1130</f>
        <v>143.59619999999998</v>
      </c>
      <c r="H1130" s="14">
        <v>4</v>
      </c>
      <c r="I1130" s="15">
        <v>900</v>
      </c>
      <c r="J1130" s="17">
        <f>E1130+I1130-G1130</f>
        <v>5542.9438</v>
      </c>
      <c r="K1130" s="23" t="str">
        <f>A1130&amp;"|"&amp;B1130</f>
        <v>P0094|Jan</v>
      </c>
    </row>
    <row r="1131" spans="1:11" ht="15" customHeight="1" x14ac:dyDescent="0.25">
      <c r="A1131" s="14" t="s">
        <v>247</v>
      </c>
      <c r="B1131" s="14" t="s">
        <v>36</v>
      </c>
      <c r="C1131" s="14">
        <v>10</v>
      </c>
      <c r="D1131" s="16">
        <v>395.24</v>
      </c>
      <c r="E1131" s="17">
        <f>C1131*D1131</f>
        <v>3952.4</v>
      </c>
      <c r="F1131" s="18">
        <v>0.03</v>
      </c>
      <c r="G1131" s="17">
        <f>E1131*F1131</f>
        <v>118.572</v>
      </c>
      <c r="H1131" s="14">
        <v>4</v>
      </c>
      <c r="I1131" s="15">
        <v>900</v>
      </c>
      <c r="J1131" s="17">
        <f>E1131+I1131-G1131</f>
        <v>4733.8279999999995</v>
      </c>
      <c r="K1131" s="23" t="str">
        <f>A1131&amp;"|"&amp;B1131</f>
        <v>P0094|Feb</v>
      </c>
    </row>
    <row r="1132" spans="1:11" ht="15" customHeight="1" x14ac:dyDescent="0.25">
      <c r="A1132" s="14" t="s">
        <v>247</v>
      </c>
      <c r="B1132" s="14" t="s">
        <v>37</v>
      </c>
      <c r="C1132" s="14">
        <v>9</v>
      </c>
      <c r="D1132" s="16">
        <v>354.27</v>
      </c>
      <c r="E1132" s="17">
        <f>C1132*D1132</f>
        <v>3188.43</v>
      </c>
      <c r="F1132" s="18">
        <v>0.03</v>
      </c>
      <c r="G1132" s="17">
        <f>E1132*F1132</f>
        <v>95.652899999999988</v>
      </c>
      <c r="H1132" s="14">
        <v>3</v>
      </c>
      <c r="I1132" s="15">
        <v>675</v>
      </c>
      <c r="J1132" s="17">
        <f>E1132+I1132-G1132</f>
        <v>3767.7770999999998</v>
      </c>
      <c r="K1132" s="23" t="str">
        <f>A1132&amp;"|"&amp;B1132</f>
        <v>P0094|Mar</v>
      </c>
    </row>
    <row r="1133" spans="1:11" ht="15" customHeight="1" x14ac:dyDescent="0.25">
      <c r="A1133" s="14" t="s">
        <v>249</v>
      </c>
      <c r="B1133" s="14" t="s">
        <v>24</v>
      </c>
      <c r="C1133" s="14">
        <v>6</v>
      </c>
      <c r="D1133" s="16">
        <v>110.85</v>
      </c>
      <c r="E1133" s="17">
        <f>C1133*D1133</f>
        <v>665.09999999999991</v>
      </c>
      <c r="F1133" s="18">
        <v>0.03</v>
      </c>
      <c r="G1133" s="17">
        <f>E1133*F1133</f>
        <v>19.952999999999996</v>
      </c>
      <c r="H1133" s="14">
        <v>2</v>
      </c>
      <c r="I1133" s="15">
        <v>240</v>
      </c>
      <c r="J1133" s="17">
        <f>E1133+I1133-G1133</f>
        <v>885.14699999999993</v>
      </c>
      <c r="K1133" s="23" t="str">
        <f>A1133&amp;"|"&amp;B1133</f>
        <v>P0095|Apr</v>
      </c>
    </row>
    <row r="1134" spans="1:11" ht="15" customHeight="1" x14ac:dyDescent="0.25">
      <c r="A1134" s="14" t="s">
        <v>249</v>
      </c>
      <c r="B1134" s="14" t="s">
        <v>26</v>
      </c>
      <c r="C1134" s="14">
        <v>7</v>
      </c>
      <c r="D1134" s="16">
        <v>106.79</v>
      </c>
      <c r="E1134" s="17">
        <f>C1134*D1134</f>
        <v>747.53000000000009</v>
      </c>
      <c r="F1134" s="18">
        <v>0.03</v>
      </c>
      <c r="G1134" s="17">
        <f>E1134*F1134</f>
        <v>22.425900000000002</v>
      </c>
      <c r="H1134" s="14">
        <v>2</v>
      </c>
      <c r="I1134" s="15">
        <v>240</v>
      </c>
      <c r="J1134" s="17">
        <f>E1134+I1134-G1134</f>
        <v>965.10410000000013</v>
      </c>
      <c r="K1134" s="23" t="str">
        <f>A1134&amp;"|"&amp;B1134</f>
        <v>P0095|May</v>
      </c>
    </row>
    <row r="1135" spans="1:11" ht="15" customHeight="1" x14ac:dyDescent="0.25">
      <c r="A1135" s="14" t="s">
        <v>249</v>
      </c>
      <c r="B1135" s="14" t="s">
        <v>28</v>
      </c>
      <c r="C1135" s="14">
        <v>8</v>
      </c>
      <c r="D1135" s="16">
        <v>106.08</v>
      </c>
      <c r="E1135" s="17">
        <f>C1135*D1135</f>
        <v>848.64</v>
      </c>
      <c r="F1135" s="18">
        <v>0.03</v>
      </c>
      <c r="G1135" s="17">
        <f>E1135*F1135</f>
        <v>25.459199999999999</v>
      </c>
      <c r="H1135" s="14">
        <v>2</v>
      </c>
      <c r="I1135" s="15">
        <v>240</v>
      </c>
      <c r="J1135" s="17">
        <f>E1135+I1135-G1135</f>
        <v>1063.1807999999999</v>
      </c>
      <c r="K1135" s="23" t="str">
        <f>A1135&amp;"|"&amp;B1135</f>
        <v>P0095|Jun</v>
      </c>
    </row>
    <row r="1136" spans="1:11" ht="15" customHeight="1" x14ac:dyDescent="0.25">
      <c r="A1136" s="14" t="s">
        <v>249</v>
      </c>
      <c r="B1136" s="14" t="s">
        <v>29</v>
      </c>
      <c r="C1136" s="14">
        <v>11</v>
      </c>
      <c r="D1136" s="16">
        <v>129.22999999999999</v>
      </c>
      <c r="E1136" s="17">
        <f>C1136*D1136</f>
        <v>1421.53</v>
      </c>
      <c r="F1136" s="18">
        <v>0.03</v>
      </c>
      <c r="G1136" s="17">
        <f>E1136*F1136</f>
        <v>42.645899999999997</v>
      </c>
      <c r="H1136" s="14">
        <v>3</v>
      </c>
      <c r="I1136" s="15">
        <v>360</v>
      </c>
      <c r="J1136" s="17">
        <f>E1136+I1136-G1136</f>
        <v>1738.8841</v>
      </c>
      <c r="K1136" s="23" t="str">
        <f>A1136&amp;"|"&amp;B1136</f>
        <v>P0095|Jul</v>
      </c>
    </row>
    <row r="1137" spans="1:11" ht="15" customHeight="1" x14ac:dyDescent="0.25">
      <c r="A1137" s="14" t="s">
        <v>249</v>
      </c>
      <c r="B1137" s="14" t="s">
        <v>30</v>
      </c>
      <c r="C1137" s="14">
        <v>10</v>
      </c>
      <c r="D1137" s="16">
        <v>109</v>
      </c>
      <c r="E1137" s="17">
        <f>C1137*D1137</f>
        <v>1090</v>
      </c>
      <c r="F1137" s="18">
        <v>0.03</v>
      </c>
      <c r="G1137" s="17">
        <f>E1137*F1137</f>
        <v>32.699999999999996</v>
      </c>
      <c r="H1137" s="14">
        <v>3</v>
      </c>
      <c r="I1137" s="15">
        <v>360</v>
      </c>
      <c r="J1137" s="17">
        <f>E1137+I1137-G1137</f>
        <v>1417.3</v>
      </c>
      <c r="K1137" s="23" t="str">
        <f>A1137&amp;"|"&amp;B1137</f>
        <v>P0095|Aug</v>
      </c>
    </row>
    <row r="1138" spans="1:11" ht="15" customHeight="1" x14ac:dyDescent="0.25">
      <c r="A1138" s="14" t="s">
        <v>249</v>
      </c>
      <c r="B1138" s="14" t="s">
        <v>31</v>
      </c>
      <c r="C1138" s="14">
        <v>7</v>
      </c>
      <c r="D1138" s="16">
        <v>116.8</v>
      </c>
      <c r="E1138" s="17">
        <f>C1138*D1138</f>
        <v>817.6</v>
      </c>
      <c r="F1138" s="18">
        <v>0.03</v>
      </c>
      <c r="G1138" s="17">
        <f>E1138*F1138</f>
        <v>24.527999999999999</v>
      </c>
      <c r="H1138" s="14">
        <v>2</v>
      </c>
      <c r="I1138" s="15">
        <v>240</v>
      </c>
      <c r="J1138" s="17">
        <f>E1138+I1138-G1138</f>
        <v>1033.0719999999999</v>
      </c>
      <c r="K1138" s="23" t="str">
        <f>A1138&amp;"|"&amp;B1138</f>
        <v>P0095|Sep</v>
      </c>
    </row>
    <row r="1139" spans="1:11" ht="15" customHeight="1" x14ac:dyDescent="0.25">
      <c r="A1139" s="14" t="s">
        <v>249</v>
      </c>
      <c r="B1139" s="14" t="s">
        <v>32</v>
      </c>
      <c r="C1139" s="14">
        <v>7</v>
      </c>
      <c r="D1139" s="16">
        <v>111.8</v>
      </c>
      <c r="E1139" s="17">
        <f>C1139*D1139</f>
        <v>782.6</v>
      </c>
      <c r="F1139" s="18">
        <v>0.03</v>
      </c>
      <c r="G1139" s="17">
        <f>E1139*F1139</f>
        <v>23.478000000000002</v>
      </c>
      <c r="H1139" s="14">
        <v>2</v>
      </c>
      <c r="I1139" s="15">
        <v>240</v>
      </c>
      <c r="J1139" s="17">
        <f>E1139+I1139-G1139</f>
        <v>999.12200000000007</v>
      </c>
      <c r="K1139" s="23" t="str">
        <f>A1139&amp;"|"&amp;B1139</f>
        <v>P0095|Oct</v>
      </c>
    </row>
    <row r="1140" spans="1:11" ht="15" customHeight="1" x14ac:dyDescent="0.25">
      <c r="A1140" s="14" t="s">
        <v>249</v>
      </c>
      <c r="B1140" s="14" t="s">
        <v>33</v>
      </c>
      <c r="C1140" s="14">
        <v>7</v>
      </c>
      <c r="D1140" s="16">
        <v>110.35</v>
      </c>
      <c r="E1140" s="17">
        <f>C1140*D1140</f>
        <v>772.44999999999993</v>
      </c>
      <c r="F1140" s="18">
        <v>0.03</v>
      </c>
      <c r="G1140" s="17">
        <f>E1140*F1140</f>
        <v>23.173499999999997</v>
      </c>
      <c r="H1140" s="14">
        <v>3</v>
      </c>
      <c r="I1140" s="15">
        <v>360</v>
      </c>
      <c r="J1140" s="17">
        <f>E1140+I1140-G1140</f>
        <v>1109.2764999999997</v>
      </c>
      <c r="K1140" s="23" t="str">
        <f>A1140&amp;"|"&amp;B1140</f>
        <v>P0095|Nov</v>
      </c>
    </row>
    <row r="1141" spans="1:11" ht="15" customHeight="1" x14ac:dyDescent="0.25">
      <c r="A1141" s="14" t="s">
        <v>249</v>
      </c>
      <c r="B1141" s="14" t="s">
        <v>34</v>
      </c>
      <c r="C1141" s="14">
        <v>15</v>
      </c>
      <c r="D1141" s="16">
        <v>217.71</v>
      </c>
      <c r="E1141" s="17">
        <f>C1141*D1141</f>
        <v>3265.65</v>
      </c>
      <c r="F1141" s="18">
        <v>0.03</v>
      </c>
      <c r="G1141" s="17">
        <f>E1141*F1141</f>
        <v>97.969499999999996</v>
      </c>
      <c r="H1141" s="14">
        <v>6</v>
      </c>
      <c r="I1141" s="15">
        <v>720</v>
      </c>
      <c r="J1141" s="17">
        <f>E1141+I1141-G1141</f>
        <v>3887.6804999999999</v>
      </c>
      <c r="K1141" s="23" t="str">
        <f>A1141&amp;"|"&amp;B1141</f>
        <v>P0095|Dec</v>
      </c>
    </row>
    <row r="1142" spans="1:11" ht="15" customHeight="1" x14ac:dyDescent="0.25">
      <c r="A1142" s="14" t="s">
        <v>249</v>
      </c>
      <c r="B1142" s="14" t="s">
        <v>35</v>
      </c>
      <c r="C1142" s="14">
        <v>15</v>
      </c>
      <c r="D1142" s="16">
        <v>182.27</v>
      </c>
      <c r="E1142" s="17">
        <f>C1142*D1142</f>
        <v>2734.05</v>
      </c>
      <c r="F1142" s="18">
        <v>0.03</v>
      </c>
      <c r="G1142" s="17">
        <f>E1142*F1142</f>
        <v>82.021500000000003</v>
      </c>
      <c r="H1142" s="14">
        <v>6</v>
      </c>
      <c r="I1142" s="15">
        <v>720</v>
      </c>
      <c r="J1142" s="17">
        <f>E1142+I1142-G1142</f>
        <v>3372.0285000000003</v>
      </c>
      <c r="K1142" s="23" t="str">
        <f>A1142&amp;"|"&amp;B1142</f>
        <v>P0095|Jan</v>
      </c>
    </row>
    <row r="1143" spans="1:11" ht="15" customHeight="1" x14ac:dyDescent="0.25">
      <c r="A1143" s="14" t="s">
        <v>249</v>
      </c>
      <c r="B1143" s="14" t="s">
        <v>36</v>
      </c>
      <c r="C1143" s="14">
        <v>11</v>
      </c>
      <c r="D1143" s="16">
        <v>172.12</v>
      </c>
      <c r="E1143" s="17">
        <f>C1143*D1143</f>
        <v>1893.3200000000002</v>
      </c>
      <c r="F1143" s="18">
        <v>0.03</v>
      </c>
      <c r="G1143" s="17">
        <f>E1143*F1143</f>
        <v>56.799600000000005</v>
      </c>
      <c r="H1143" s="14">
        <v>4</v>
      </c>
      <c r="I1143" s="15">
        <v>480</v>
      </c>
      <c r="J1143" s="17">
        <f>E1143+I1143-G1143</f>
        <v>2316.5204000000003</v>
      </c>
      <c r="K1143" s="23" t="str">
        <f>A1143&amp;"|"&amp;B1143</f>
        <v>P0095|Feb</v>
      </c>
    </row>
    <row r="1144" spans="1:11" ht="15" customHeight="1" x14ac:dyDescent="0.25">
      <c r="A1144" s="14" t="s">
        <v>249</v>
      </c>
      <c r="B1144" s="14" t="s">
        <v>37</v>
      </c>
      <c r="C1144" s="14">
        <v>12</v>
      </c>
      <c r="D1144" s="16">
        <v>159.62</v>
      </c>
      <c r="E1144" s="17">
        <f>C1144*D1144</f>
        <v>1915.44</v>
      </c>
      <c r="F1144" s="18">
        <v>0.03</v>
      </c>
      <c r="G1144" s="17">
        <f>E1144*F1144</f>
        <v>57.463200000000001</v>
      </c>
      <c r="H1144" s="14">
        <v>4</v>
      </c>
      <c r="I1144" s="15">
        <v>480</v>
      </c>
      <c r="J1144" s="17">
        <f>E1144+I1144-G1144</f>
        <v>2337.9767999999999</v>
      </c>
      <c r="K1144" s="23" t="str">
        <f>A1144&amp;"|"&amp;B1144</f>
        <v>P0095|Mar</v>
      </c>
    </row>
    <row r="1145" spans="1:11" ht="15" customHeight="1" x14ac:dyDescent="0.25">
      <c r="A1145" s="14" t="s">
        <v>251</v>
      </c>
      <c r="B1145" s="14" t="s">
        <v>24</v>
      </c>
      <c r="C1145" s="14">
        <v>6</v>
      </c>
      <c r="D1145" s="16">
        <v>144.84</v>
      </c>
      <c r="E1145" s="17">
        <f>C1145*D1145</f>
        <v>869.04</v>
      </c>
      <c r="F1145" s="18">
        <v>0.03</v>
      </c>
      <c r="G1145" s="17">
        <f>E1145*F1145</f>
        <v>26.071199999999997</v>
      </c>
      <c r="H1145" s="14">
        <v>2</v>
      </c>
      <c r="I1145" s="15">
        <v>300</v>
      </c>
      <c r="J1145" s="17">
        <f>E1145+I1145-G1145</f>
        <v>1142.9687999999999</v>
      </c>
      <c r="K1145" s="23" t="str">
        <f>A1145&amp;"|"&amp;B1145</f>
        <v>P0096|Apr</v>
      </c>
    </row>
    <row r="1146" spans="1:11" ht="15" customHeight="1" x14ac:dyDescent="0.25">
      <c r="A1146" s="14" t="s">
        <v>251</v>
      </c>
      <c r="B1146" s="14" t="s">
        <v>26</v>
      </c>
      <c r="C1146" s="14">
        <v>7</v>
      </c>
      <c r="D1146" s="16">
        <v>143.22</v>
      </c>
      <c r="E1146" s="17">
        <f>C1146*D1146</f>
        <v>1002.54</v>
      </c>
      <c r="F1146" s="18">
        <v>0.03</v>
      </c>
      <c r="G1146" s="17">
        <f>E1146*F1146</f>
        <v>30.076199999999996</v>
      </c>
      <c r="H1146" s="14">
        <v>2</v>
      </c>
      <c r="I1146" s="15">
        <v>300</v>
      </c>
      <c r="J1146" s="17">
        <f>E1146+I1146-G1146</f>
        <v>1272.4638</v>
      </c>
      <c r="K1146" s="23" t="str">
        <f>A1146&amp;"|"&amp;B1146</f>
        <v>P0096|May</v>
      </c>
    </row>
    <row r="1147" spans="1:11" ht="15" customHeight="1" x14ac:dyDescent="0.25">
      <c r="A1147" s="14" t="s">
        <v>251</v>
      </c>
      <c r="B1147" s="14" t="s">
        <v>28</v>
      </c>
      <c r="C1147" s="14">
        <v>8</v>
      </c>
      <c r="D1147" s="16">
        <v>158.76</v>
      </c>
      <c r="E1147" s="17">
        <f>C1147*D1147</f>
        <v>1270.08</v>
      </c>
      <c r="F1147" s="18">
        <v>0.03</v>
      </c>
      <c r="G1147" s="17">
        <f>E1147*F1147</f>
        <v>38.102399999999996</v>
      </c>
      <c r="H1147" s="14">
        <v>2</v>
      </c>
      <c r="I1147" s="15">
        <v>300</v>
      </c>
      <c r="J1147" s="17">
        <f>E1147+I1147-G1147</f>
        <v>1531.9775999999999</v>
      </c>
      <c r="K1147" s="23" t="str">
        <f>A1147&amp;"|"&amp;B1147</f>
        <v>P0096|Jun</v>
      </c>
    </row>
    <row r="1148" spans="1:11" ht="15" customHeight="1" x14ac:dyDescent="0.25">
      <c r="A1148" s="14" t="s">
        <v>251</v>
      </c>
      <c r="B1148" s="14" t="s">
        <v>29</v>
      </c>
      <c r="C1148" s="14">
        <v>11</v>
      </c>
      <c r="D1148" s="16">
        <v>177.32</v>
      </c>
      <c r="E1148" s="17">
        <f>C1148*D1148</f>
        <v>1950.52</v>
      </c>
      <c r="F1148" s="18">
        <v>0.03</v>
      </c>
      <c r="G1148" s="17">
        <f>E1148*F1148</f>
        <v>58.515599999999999</v>
      </c>
      <c r="H1148" s="14">
        <v>3</v>
      </c>
      <c r="I1148" s="15">
        <v>450</v>
      </c>
      <c r="J1148" s="17">
        <f>E1148+I1148-G1148</f>
        <v>2342.0043999999998</v>
      </c>
      <c r="K1148" s="23" t="str">
        <f>A1148&amp;"|"&amp;B1148</f>
        <v>P0096|Jul</v>
      </c>
    </row>
    <row r="1149" spans="1:11" ht="15" customHeight="1" x14ac:dyDescent="0.25">
      <c r="A1149" s="14" t="s">
        <v>251</v>
      </c>
      <c r="B1149" s="14" t="s">
        <v>30</v>
      </c>
      <c r="C1149" s="14">
        <v>9</v>
      </c>
      <c r="D1149" s="16">
        <v>194.06</v>
      </c>
      <c r="E1149" s="17">
        <f>C1149*D1149</f>
        <v>1746.54</v>
      </c>
      <c r="F1149" s="18">
        <v>0.03</v>
      </c>
      <c r="G1149" s="17">
        <f>E1149*F1149</f>
        <v>52.3962</v>
      </c>
      <c r="H1149" s="14">
        <v>2</v>
      </c>
      <c r="I1149" s="15">
        <v>300</v>
      </c>
      <c r="J1149" s="17">
        <f>E1149+I1149-G1149</f>
        <v>1994.1438000000001</v>
      </c>
      <c r="K1149" s="23" t="str">
        <f>A1149&amp;"|"&amp;B1149</f>
        <v>P0096|Aug</v>
      </c>
    </row>
    <row r="1150" spans="1:11" ht="15" customHeight="1" x14ac:dyDescent="0.25">
      <c r="A1150" s="14" t="s">
        <v>251</v>
      </c>
      <c r="B1150" s="14" t="s">
        <v>31</v>
      </c>
      <c r="C1150" s="14">
        <v>7</v>
      </c>
      <c r="D1150" s="16">
        <v>182.64</v>
      </c>
      <c r="E1150" s="17">
        <f>C1150*D1150</f>
        <v>1278.48</v>
      </c>
      <c r="F1150" s="18">
        <v>0.03</v>
      </c>
      <c r="G1150" s="17">
        <f>E1150*F1150</f>
        <v>38.354399999999998</v>
      </c>
      <c r="H1150" s="14">
        <v>2</v>
      </c>
      <c r="I1150" s="15">
        <v>300</v>
      </c>
      <c r="J1150" s="17">
        <f>E1150+I1150-G1150</f>
        <v>1540.1256000000001</v>
      </c>
      <c r="K1150" s="23" t="str">
        <f>A1150&amp;"|"&amp;B1150</f>
        <v>P0096|Sep</v>
      </c>
    </row>
    <row r="1151" spans="1:11" ht="15" customHeight="1" x14ac:dyDescent="0.25">
      <c r="A1151" s="14" t="s">
        <v>251</v>
      </c>
      <c r="B1151" s="14" t="s">
        <v>32</v>
      </c>
      <c r="C1151" s="14">
        <v>6</v>
      </c>
      <c r="D1151" s="16">
        <v>149.94999999999999</v>
      </c>
      <c r="E1151" s="17">
        <f>C1151*D1151</f>
        <v>899.69999999999993</v>
      </c>
      <c r="F1151" s="18">
        <v>0.03</v>
      </c>
      <c r="G1151" s="17">
        <f>E1151*F1151</f>
        <v>26.990999999999996</v>
      </c>
      <c r="H1151" s="14">
        <v>2</v>
      </c>
      <c r="I1151" s="15">
        <v>300</v>
      </c>
      <c r="J1151" s="17">
        <f>E1151+I1151-G1151</f>
        <v>1172.7089999999998</v>
      </c>
      <c r="K1151" s="23" t="str">
        <f>A1151&amp;"|"&amp;B1151</f>
        <v>P0096|Oct</v>
      </c>
    </row>
    <row r="1152" spans="1:11" ht="15" customHeight="1" x14ac:dyDescent="0.25">
      <c r="A1152" s="14" t="s">
        <v>251</v>
      </c>
      <c r="B1152" s="14" t="s">
        <v>33</v>
      </c>
      <c r="C1152" s="14">
        <v>6</v>
      </c>
      <c r="D1152" s="16">
        <v>166.82</v>
      </c>
      <c r="E1152" s="17">
        <f>C1152*D1152</f>
        <v>1000.92</v>
      </c>
      <c r="F1152" s="18">
        <v>0.03</v>
      </c>
      <c r="G1152" s="17">
        <f>E1152*F1152</f>
        <v>30.027599999999996</v>
      </c>
      <c r="H1152" s="14">
        <v>2</v>
      </c>
      <c r="I1152" s="15">
        <v>300</v>
      </c>
      <c r="J1152" s="17">
        <f>E1152+I1152-G1152</f>
        <v>1270.8924000000002</v>
      </c>
      <c r="K1152" s="23" t="str">
        <f>A1152&amp;"|"&amp;B1152</f>
        <v>P0096|Nov</v>
      </c>
    </row>
    <row r="1153" spans="1:11" ht="15" customHeight="1" x14ac:dyDescent="0.25">
      <c r="A1153" s="14" t="s">
        <v>251</v>
      </c>
      <c r="B1153" s="14" t="s">
        <v>34</v>
      </c>
      <c r="C1153" s="14">
        <v>15</v>
      </c>
      <c r="D1153" s="16">
        <v>280.95999999999998</v>
      </c>
      <c r="E1153" s="17">
        <f>C1153*D1153</f>
        <v>4214.3999999999996</v>
      </c>
      <c r="F1153" s="18">
        <v>0.03</v>
      </c>
      <c r="G1153" s="17">
        <f>E1153*F1153</f>
        <v>126.43199999999999</v>
      </c>
      <c r="H1153" s="14">
        <v>6</v>
      </c>
      <c r="I1153" s="15">
        <v>900</v>
      </c>
      <c r="J1153" s="17">
        <f>E1153+I1153-G1153</f>
        <v>4987.9679999999998</v>
      </c>
      <c r="K1153" s="23" t="str">
        <f>A1153&amp;"|"&amp;B1153</f>
        <v>P0096|Dec</v>
      </c>
    </row>
    <row r="1154" spans="1:11" ht="15" customHeight="1" x14ac:dyDescent="0.25">
      <c r="A1154" s="14" t="s">
        <v>251</v>
      </c>
      <c r="B1154" s="14" t="s">
        <v>35</v>
      </c>
      <c r="C1154" s="14">
        <v>13</v>
      </c>
      <c r="D1154" s="16">
        <v>271.73</v>
      </c>
      <c r="E1154" s="17">
        <f>C1154*D1154</f>
        <v>3532.4900000000002</v>
      </c>
      <c r="F1154" s="18">
        <v>0.03</v>
      </c>
      <c r="G1154" s="17">
        <f>E1154*F1154</f>
        <v>105.9747</v>
      </c>
      <c r="H1154" s="14">
        <v>5</v>
      </c>
      <c r="I1154" s="15">
        <v>750</v>
      </c>
      <c r="J1154" s="17">
        <f>E1154+I1154-G1154</f>
        <v>4176.5153</v>
      </c>
      <c r="K1154" s="23" t="str">
        <f>A1154&amp;"|"&amp;B1154</f>
        <v>P0096|Jan</v>
      </c>
    </row>
    <row r="1155" spans="1:11" ht="15" customHeight="1" x14ac:dyDescent="0.25">
      <c r="A1155" s="14" t="s">
        <v>251</v>
      </c>
      <c r="B1155" s="14" t="s">
        <v>36</v>
      </c>
      <c r="C1155" s="14">
        <v>11</v>
      </c>
      <c r="D1155" s="16">
        <v>212.98</v>
      </c>
      <c r="E1155" s="17">
        <f>C1155*D1155</f>
        <v>2342.7799999999997</v>
      </c>
      <c r="F1155" s="18">
        <v>0.03</v>
      </c>
      <c r="G1155" s="17">
        <f>E1155*F1155</f>
        <v>70.283399999999986</v>
      </c>
      <c r="H1155" s="14">
        <v>4</v>
      </c>
      <c r="I1155" s="15">
        <v>600</v>
      </c>
      <c r="J1155" s="17">
        <f>E1155+I1155-G1155</f>
        <v>2872.4965999999999</v>
      </c>
      <c r="K1155" s="23" t="str">
        <f>A1155&amp;"|"&amp;B1155</f>
        <v>P0096|Feb</v>
      </c>
    </row>
    <row r="1156" spans="1:11" ht="15" customHeight="1" x14ac:dyDescent="0.25">
      <c r="A1156" s="14" t="s">
        <v>251</v>
      </c>
      <c r="B1156" s="14" t="s">
        <v>37</v>
      </c>
      <c r="C1156" s="14">
        <v>12</v>
      </c>
      <c r="D1156" s="16">
        <v>226.21</v>
      </c>
      <c r="E1156" s="17">
        <f>C1156*D1156</f>
        <v>2714.52</v>
      </c>
      <c r="F1156" s="18">
        <v>0.03</v>
      </c>
      <c r="G1156" s="17">
        <f>E1156*F1156</f>
        <v>81.435599999999994</v>
      </c>
      <c r="H1156" s="14">
        <v>4</v>
      </c>
      <c r="I1156" s="15">
        <v>600</v>
      </c>
      <c r="J1156" s="17">
        <f>E1156+I1156-G1156</f>
        <v>3233.0844000000002</v>
      </c>
      <c r="K1156" s="23" t="str">
        <f>A1156&amp;"|"&amp;B1156</f>
        <v>P0096|Mar</v>
      </c>
    </row>
    <row r="1157" spans="1:11" ht="15" customHeight="1" x14ac:dyDescent="0.25">
      <c r="A1157" s="14" t="s">
        <v>253</v>
      </c>
      <c r="B1157" s="14" t="s">
        <v>24</v>
      </c>
      <c r="C1157" s="14">
        <v>6</v>
      </c>
      <c r="D1157" s="16">
        <v>457.94</v>
      </c>
      <c r="E1157" s="17">
        <f>C1157*D1157</f>
        <v>2747.64</v>
      </c>
      <c r="F1157" s="18">
        <v>0.03</v>
      </c>
      <c r="G1157" s="17">
        <f>E1157*F1157</f>
        <v>82.429199999999994</v>
      </c>
      <c r="H1157" s="14">
        <v>2</v>
      </c>
      <c r="I1157" s="15">
        <v>370</v>
      </c>
      <c r="J1157" s="17">
        <f>E1157+I1157-G1157</f>
        <v>3035.2107999999998</v>
      </c>
      <c r="K1157" s="23" t="str">
        <f>A1157&amp;"|"&amp;B1157</f>
        <v>P0097|Apr</v>
      </c>
    </row>
    <row r="1158" spans="1:11" ht="15" customHeight="1" x14ac:dyDescent="0.25">
      <c r="A1158" s="14" t="s">
        <v>253</v>
      </c>
      <c r="B1158" s="14" t="s">
        <v>26</v>
      </c>
      <c r="C1158" s="14">
        <v>8</v>
      </c>
      <c r="D1158" s="16">
        <v>425.01</v>
      </c>
      <c r="E1158" s="17">
        <f>C1158*D1158</f>
        <v>3400.08</v>
      </c>
      <c r="F1158" s="18">
        <v>0.03</v>
      </c>
      <c r="G1158" s="17">
        <f>E1158*F1158</f>
        <v>102.00239999999999</v>
      </c>
      <c r="H1158" s="14">
        <v>2</v>
      </c>
      <c r="I1158" s="15">
        <v>370</v>
      </c>
      <c r="J1158" s="17">
        <f>E1158+I1158-G1158</f>
        <v>3668.0776000000001</v>
      </c>
      <c r="K1158" s="23" t="str">
        <f>A1158&amp;"|"&amp;B1158</f>
        <v>P0097|May</v>
      </c>
    </row>
    <row r="1159" spans="1:11" ht="15" customHeight="1" x14ac:dyDescent="0.25">
      <c r="A1159" s="14" t="s">
        <v>253</v>
      </c>
      <c r="B1159" s="14" t="s">
        <v>28</v>
      </c>
      <c r="C1159" s="14">
        <v>8</v>
      </c>
      <c r="D1159" s="16">
        <v>482.66</v>
      </c>
      <c r="E1159" s="17">
        <f>C1159*D1159</f>
        <v>3861.28</v>
      </c>
      <c r="F1159" s="18">
        <v>0.03</v>
      </c>
      <c r="G1159" s="17">
        <f>E1159*F1159</f>
        <v>115.83840000000001</v>
      </c>
      <c r="H1159" s="14">
        <v>2</v>
      </c>
      <c r="I1159" s="15">
        <v>370</v>
      </c>
      <c r="J1159" s="17">
        <f>E1159+I1159-G1159</f>
        <v>4115.441600000001</v>
      </c>
      <c r="K1159" s="23" t="str">
        <f>A1159&amp;"|"&amp;B1159</f>
        <v>P0097|Jun</v>
      </c>
    </row>
    <row r="1160" spans="1:11" ht="15" customHeight="1" x14ac:dyDescent="0.25">
      <c r="A1160" s="14" t="s">
        <v>253</v>
      </c>
      <c r="B1160" s="14" t="s">
        <v>29</v>
      </c>
      <c r="C1160" s="14">
        <v>11</v>
      </c>
      <c r="D1160" s="16">
        <v>507.65</v>
      </c>
      <c r="E1160" s="17">
        <f>C1160*D1160</f>
        <v>5584.15</v>
      </c>
      <c r="F1160" s="18">
        <v>0.03</v>
      </c>
      <c r="G1160" s="17">
        <f>E1160*F1160</f>
        <v>167.52449999999999</v>
      </c>
      <c r="H1160" s="14">
        <v>3</v>
      </c>
      <c r="I1160" s="15">
        <v>555</v>
      </c>
      <c r="J1160" s="17">
        <f>E1160+I1160-G1160</f>
        <v>5971.6255000000001</v>
      </c>
      <c r="K1160" s="23" t="str">
        <f>A1160&amp;"|"&amp;B1160</f>
        <v>P0097|Jul</v>
      </c>
    </row>
    <row r="1161" spans="1:11" ht="15" customHeight="1" x14ac:dyDescent="0.25">
      <c r="A1161" s="14" t="s">
        <v>253</v>
      </c>
      <c r="B1161" s="14" t="s">
        <v>30</v>
      </c>
      <c r="C1161" s="14">
        <v>10</v>
      </c>
      <c r="D1161" s="16">
        <v>495.51</v>
      </c>
      <c r="E1161" s="17">
        <f>C1161*D1161</f>
        <v>4955.1000000000004</v>
      </c>
      <c r="F1161" s="18">
        <v>0.03</v>
      </c>
      <c r="G1161" s="17">
        <f>E1161*F1161</f>
        <v>148.65299999999999</v>
      </c>
      <c r="H1161" s="14">
        <v>3</v>
      </c>
      <c r="I1161" s="15">
        <v>555</v>
      </c>
      <c r="J1161" s="17">
        <f>E1161+I1161-G1161</f>
        <v>5361.4470000000001</v>
      </c>
      <c r="K1161" s="23" t="str">
        <f>A1161&amp;"|"&amp;B1161</f>
        <v>P0097|Aug</v>
      </c>
    </row>
    <row r="1162" spans="1:11" ht="15" customHeight="1" x14ac:dyDescent="0.25">
      <c r="A1162" s="14" t="s">
        <v>253</v>
      </c>
      <c r="B1162" s="14" t="s">
        <v>31</v>
      </c>
      <c r="C1162" s="14">
        <v>7</v>
      </c>
      <c r="D1162" s="16">
        <v>439.05</v>
      </c>
      <c r="E1162" s="17">
        <f>C1162*D1162</f>
        <v>3073.35</v>
      </c>
      <c r="F1162" s="18">
        <v>0.03</v>
      </c>
      <c r="G1162" s="17">
        <f>E1162*F1162</f>
        <v>92.200499999999991</v>
      </c>
      <c r="H1162" s="14">
        <v>2</v>
      </c>
      <c r="I1162" s="15">
        <v>370</v>
      </c>
      <c r="J1162" s="17">
        <f>E1162+I1162-G1162</f>
        <v>3351.1495</v>
      </c>
      <c r="K1162" s="23" t="str">
        <f>A1162&amp;"|"&amp;B1162</f>
        <v>P0097|Sep</v>
      </c>
    </row>
    <row r="1163" spans="1:11" ht="15" customHeight="1" x14ac:dyDescent="0.25">
      <c r="A1163" s="14" t="s">
        <v>253</v>
      </c>
      <c r="B1163" s="14" t="s">
        <v>32</v>
      </c>
      <c r="C1163" s="14">
        <v>6</v>
      </c>
      <c r="D1163" s="16">
        <v>455.46</v>
      </c>
      <c r="E1163" s="17">
        <f>C1163*D1163</f>
        <v>2732.7599999999998</v>
      </c>
      <c r="F1163" s="18">
        <v>0.03</v>
      </c>
      <c r="G1163" s="17">
        <f>E1163*F1163</f>
        <v>81.982799999999983</v>
      </c>
      <c r="H1163" s="14">
        <v>2</v>
      </c>
      <c r="I1163" s="15">
        <v>370</v>
      </c>
      <c r="J1163" s="17">
        <f>E1163+I1163-G1163</f>
        <v>3020.7772</v>
      </c>
      <c r="K1163" s="23" t="str">
        <f>A1163&amp;"|"&amp;B1163</f>
        <v>P0097|Oct</v>
      </c>
    </row>
    <row r="1164" spans="1:11" ht="15" customHeight="1" x14ac:dyDescent="0.25">
      <c r="A1164" s="14" t="s">
        <v>253</v>
      </c>
      <c r="B1164" s="14" t="s">
        <v>33</v>
      </c>
      <c r="C1164" s="14">
        <v>7</v>
      </c>
      <c r="D1164" s="16">
        <v>428.96</v>
      </c>
      <c r="E1164" s="17">
        <f>C1164*D1164</f>
        <v>3002.72</v>
      </c>
      <c r="F1164" s="18">
        <v>0.03</v>
      </c>
      <c r="G1164" s="17">
        <f>E1164*F1164</f>
        <v>90.081599999999995</v>
      </c>
      <c r="H1164" s="14">
        <v>3</v>
      </c>
      <c r="I1164" s="15">
        <v>555</v>
      </c>
      <c r="J1164" s="17">
        <f>E1164+I1164-G1164</f>
        <v>3467.6383999999998</v>
      </c>
      <c r="K1164" s="23" t="str">
        <f>A1164&amp;"|"&amp;B1164</f>
        <v>P0097|Nov</v>
      </c>
    </row>
    <row r="1165" spans="1:11" ht="15" customHeight="1" x14ac:dyDescent="0.25">
      <c r="A1165" s="14" t="s">
        <v>253</v>
      </c>
      <c r="B1165" s="14" t="s">
        <v>34</v>
      </c>
      <c r="C1165" s="14">
        <v>14</v>
      </c>
      <c r="D1165" s="16">
        <v>826.06</v>
      </c>
      <c r="E1165" s="17">
        <f>C1165*D1165</f>
        <v>11564.84</v>
      </c>
      <c r="F1165" s="18">
        <v>0.03</v>
      </c>
      <c r="G1165" s="17">
        <f>E1165*F1165</f>
        <v>346.9452</v>
      </c>
      <c r="H1165" s="14">
        <v>6</v>
      </c>
      <c r="I1165" s="15">
        <v>1110</v>
      </c>
      <c r="J1165" s="17">
        <f>E1165+I1165-G1165</f>
        <v>12327.8948</v>
      </c>
      <c r="K1165" s="23" t="str">
        <f>A1165&amp;"|"&amp;B1165</f>
        <v>P0097|Dec</v>
      </c>
    </row>
    <row r="1166" spans="1:11" ht="15" customHeight="1" x14ac:dyDescent="0.25">
      <c r="A1166" s="14" t="s">
        <v>253</v>
      </c>
      <c r="B1166" s="14" t="s">
        <v>35</v>
      </c>
      <c r="C1166" s="14">
        <v>12</v>
      </c>
      <c r="D1166" s="16">
        <v>766.75</v>
      </c>
      <c r="E1166" s="17">
        <f>C1166*D1166</f>
        <v>9201</v>
      </c>
      <c r="F1166" s="18">
        <v>0.03</v>
      </c>
      <c r="G1166" s="17">
        <f>E1166*F1166</f>
        <v>276.02999999999997</v>
      </c>
      <c r="H1166" s="14">
        <v>5</v>
      </c>
      <c r="I1166" s="15">
        <v>925</v>
      </c>
      <c r="J1166" s="17">
        <f>E1166+I1166-G1166</f>
        <v>9849.9699999999993</v>
      </c>
      <c r="K1166" s="23" t="str">
        <f>A1166&amp;"|"&amp;B1166</f>
        <v>P0097|Jan</v>
      </c>
    </row>
    <row r="1167" spans="1:11" ht="15" customHeight="1" x14ac:dyDescent="0.25">
      <c r="A1167" s="14" t="s">
        <v>253</v>
      </c>
      <c r="B1167" s="14" t="s">
        <v>36</v>
      </c>
      <c r="C1167" s="14">
        <v>11</v>
      </c>
      <c r="D1167" s="16">
        <v>760.5</v>
      </c>
      <c r="E1167" s="17">
        <f>C1167*D1167</f>
        <v>8365.5</v>
      </c>
      <c r="F1167" s="18">
        <v>0.03</v>
      </c>
      <c r="G1167" s="17">
        <f>E1167*F1167</f>
        <v>250.965</v>
      </c>
      <c r="H1167" s="14">
        <v>4</v>
      </c>
      <c r="I1167" s="15">
        <v>740</v>
      </c>
      <c r="J1167" s="17">
        <f>E1167+I1167-G1167</f>
        <v>8854.5349999999999</v>
      </c>
      <c r="K1167" s="23" t="str">
        <f>A1167&amp;"|"&amp;B1167</f>
        <v>P0097|Feb</v>
      </c>
    </row>
    <row r="1168" spans="1:11" ht="15" customHeight="1" x14ac:dyDescent="0.25">
      <c r="A1168" s="14" t="s">
        <v>253</v>
      </c>
      <c r="B1168" s="14" t="s">
        <v>37</v>
      </c>
      <c r="C1168" s="14">
        <v>11</v>
      </c>
      <c r="D1168" s="16">
        <v>680.41</v>
      </c>
      <c r="E1168" s="17">
        <f>C1168*D1168</f>
        <v>7484.5099999999993</v>
      </c>
      <c r="F1168" s="18">
        <v>0.03</v>
      </c>
      <c r="G1168" s="17">
        <f>E1168*F1168</f>
        <v>224.53529999999998</v>
      </c>
      <c r="H1168" s="14">
        <v>4</v>
      </c>
      <c r="I1168" s="15">
        <v>740</v>
      </c>
      <c r="J1168" s="17">
        <f>E1168+I1168-G1168</f>
        <v>7999.9746999999988</v>
      </c>
      <c r="K1168" s="23" t="str">
        <f>A1168&amp;"|"&amp;B1168</f>
        <v>P0097|Mar</v>
      </c>
    </row>
    <row r="1169" spans="1:11" ht="15" customHeight="1" x14ac:dyDescent="0.25">
      <c r="A1169" s="14" t="s">
        <v>255</v>
      </c>
      <c r="B1169" s="14" t="s">
        <v>24</v>
      </c>
      <c r="C1169" s="14">
        <v>5</v>
      </c>
      <c r="D1169" s="16">
        <v>200.05</v>
      </c>
      <c r="E1169" s="17">
        <f>C1169*D1169</f>
        <v>1000.25</v>
      </c>
      <c r="F1169" s="18">
        <v>0.03</v>
      </c>
      <c r="G1169" s="17">
        <f>E1169*F1169</f>
        <v>30.0075</v>
      </c>
      <c r="H1169" s="14">
        <v>2</v>
      </c>
      <c r="I1169" s="15">
        <v>370</v>
      </c>
      <c r="J1169" s="17">
        <f>E1169+I1169-G1169</f>
        <v>1340.2425000000001</v>
      </c>
      <c r="K1169" s="23" t="str">
        <f>A1169&amp;"|"&amp;B1169</f>
        <v>P0098|Apr</v>
      </c>
    </row>
    <row r="1170" spans="1:11" ht="15" customHeight="1" x14ac:dyDescent="0.25">
      <c r="A1170" s="14" t="s">
        <v>255</v>
      </c>
      <c r="B1170" s="14" t="s">
        <v>26</v>
      </c>
      <c r="C1170" s="14">
        <v>7</v>
      </c>
      <c r="D1170" s="16">
        <v>231.09</v>
      </c>
      <c r="E1170" s="17">
        <f>C1170*D1170</f>
        <v>1617.63</v>
      </c>
      <c r="F1170" s="18">
        <v>0.03</v>
      </c>
      <c r="G1170" s="17">
        <f>E1170*F1170</f>
        <v>48.5289</v>
      </c>
      <c r="H1170" s="14">
        <v>2</v>
      </c>
      <c r="I1170" s="15">
        <v>370</v>
      </c>
      <c r="J1170" s="17">
        <f>E1170+I1170-G1170</f>
        <v>1939.1011000000001</v>
      </c>
      <c r="K1170" s="23" t="str">
        <f>A1170&amp;"|"&amp;B1170</f>
        <v>P0098|May</v>
      </c>
    </row>
    <row r="1171" spans="1:11" ht="15" customHeight="1" x14ac:dyDescent="0.25">
      <c r="A1171" s="14" t="s">
        <v>255</v>
      </c>
      <c r="B1171" s="14" t="s">
        <v>28</v>
      </c>
      <c r="C1171" s="14">
        <v>8</v>
      </c>
      <c r="D1171" s="16">
        <v>228.98</v>
      </c>
      <c r="E1171" s="17">
        <f>C1171*D1171</f>
        <v>1831.84</v>
      </c>
      <c r="F1171" s="18">
        <v>0.03</v>
      </c>
      <c r="G1171" s="17">
        <f>E1171*F1171</f>
        <v>54.955199999999998</v>
      </c>
      <c r="H1171" s="14">
        <v>2</v>
      </c>
      <c r="I1171" s="15">
        <v>370</v>
      </c>
      <c r="J1171" s="17">
        <f>E1171+I1171-G1171</f>
        <v>2146.8848000000003</v>
      </c>
      <c r="K1171" s="23" t="str">
        <f>A1171&amp;"|"&amp;B1171</f>
        <v>P0098|Jun</v>
      </c>
    </row>
    <row r="1172" spans="1:11" ht="15" customHeight="1" x14ac:dyDescent="0.25">
      <c r="A1172" s="14" t="s">
        <v>255</v>
      </c>
      <c r="B1172" s="14" t="s">
        <v>29</v>
      </c>
      <c r="C1172" s="14">
        <v>9</v>
      </c>
      <c r="D1172" s="16">
        <v>304.23</v>
      </c>
      <c r="E1172" s="17">
        <f>C1172*D1172</f>
        <v>2738.07</v>
      </c>
      <c r="F1172" s="18">
        <v>0.03</v>
      </c>
      <c r="G1172" s="17">
        <f>E1172*F1172</f>
        <v>82.142099999999999</v>
      </c>
      <c r="H1172" s="14">
        <v>2</v>
      </c>
      <c r="I1172" s="15">
        <v>370</v>
      </c>
      <c r="J1172" s="17">
        <f>E1172+I1172-G1172</f>
        <v>3025.9279000000001</v>
      </c>
      <c r="K1172" s="23" t="str">
        <f>A1172&amp;"|"&amp;B1172</f>
        <v>P0098|Jul</v>
      </c>
    </row>
    <row r="1173" spans="1:11" ht="15" customHeight="1" x14ac:dyDescent="0.25">
      <c r="A1173" s="14" t="s">
        <v>255</v>
      </c>
      <c r="B1173" s="14" t="s">
        <v>30</v>
      </c>
      <c r="C1173" s="14">
        <v>10</v>
      </c>
      <c r="D1173" s="16">
        <v>264.60000000000002</v>
      </c>
      <c r="E1173" s="17">
        <f>C1173*D1173</f>
        <v>2646</v>
      </c>
      <c r="F1173" s="18">
        <v>0.03</v>
      </c>
      <c r="G1173" s="17">
        <f>E1173*F1173</f>
        <v>79.38</v>
      </c>
      <c r="H1173" s="14">
        <v>3</v>
      </c>
      <c r="I1173" s="15">
        <v>555</v>
      </c>
      <c r="J1173" s="17">
        <f>E1173+I1173-G1173</f>
        <v>3121.62</v>
      </c>
      <c r="K1173" s="23" t="str">
        <f>A1173&amp;"|"&amp;B1173</f>
        <v>P0098|Aug</v>
      </c>
    </row>
    <row r="1174" spans="1:11" ht="15" customHeight="1" x14ac:dyDescent="0.25">
      <c r="A1174" s="14" t="s">
        <v>255</v>
      </c>
      <c r="B1174" s="14" t="s">
        <v>31</v>
      </c>
      <c r="C1174" s="14">
        <v>6</v>
      </c>
      <c r="D1174" s="16">
        <v>220.32</v>
      </c>
      <c r="E1174" s="17">
        <f>C1174*D1174</f>
        <v>1321.92</v>
      </c>
      <c r="F1174" s="18">
        <v>0.03</v>
      </c>
      <c r="G1174" s="17">
        <f>E1174*F1174</f>
        <v>39.657600000000002</v>
      </c>
      <c r="H1174" s="14">
        <v>2</v>
      </c>
      <c r="I1174" s="15">
        <v>370</v>
      </c>
      <c r="J1174" s="17">
        <f>E1174+I1174-G1174</f>
        <v>1652.2624000000001</v>
      </c>
      <c r="K1174" s="23" t="str">
        <f>A1174&amp;"|"&amp;B1174</f>
        <v>P0098|Sep</v>
      </c>
    </row>
    <row r="1175" spans="1:11" ht="15" customHeight="1" x14ac:dyDescent="0.25">
      <c r="A1175" s="14" t="s">
        <v>255</v>
      </c>
      <c r="B1175" s="14" t="s">
        <v>32</v>
      </c>
      <c r="C1175" s="14">
        <v>6</v>
      </c>
      <c r="D1175" s="16">
        <v>219.1</v>
      </c>
      <c r="E1175" s="17">
        <f>C1175*D1175</f>
        <v>1314.6</v>
      </c>
      <c r="F1175" s="18">
        <v>0.03</v>
      </c>
      <c r="G1175" s="17">
        <f>E1175*F1175</f>
        <v>39.437999999999995</v>
      </c>
      <c r="H1175" s="14">
        <v>2</v>
      </c>
      <c r="I1175" s="15">
        <v>370</v>
      </c>
      <c r="J1175" s="17">
        <f>E1175+I1175-G1175</f>
        <v>1645.1619999999998</v>
      </c>
      <c r="K1175" s="23" t="str">
        <f>A1175&amp;"|"&amp;B1175</f>
        <v>P0098|Oct</v>
      </c>
    </row>
    <row r="1176" spans="1:11" ht="15" customHeight="1" x14ac:dyDescent="0.25">
      <c r="A1176" s="14" t="s">
        <v>255</v>
      </c>
      <c r="B1176" s="14" t="s">
        <v>33</v>
      </c>
      <c r="C1176" s="14">
        <v>6</v>
      </c>
      <c r="D1176" s="16">
        <v>223.28</v>
      </c>
      <c r="E1176" s="17">
        <f>C1176*D1176</f>
        <v>1339.68</v>
      </c>
      <c r="F1176" s="18">
        <v>0.03</v>
      </c>
      <c r="G1176" s="17">
        <f>E1176*F1176</f>
        <v>40.190400000000004</v>
      </c>
      <c r="H1176" s="14">
        <v>2</v>
      </c>
      <c r="I1176" s="15">
        <v>370</v>
      </c>
      <c r="J1176" s="17">
        <f>E1176+I1176-G1176</f>
        <v>1669.4896000000001</v>
      </c>
      <c r="K1176" s="23" t="str">
        <f>A1176&amp;"|"&amp;B1176</f>
        <v>P0098|Nov</v>
      </c>
    </row>
    <row r="1177" spans="1:11" ht="15" customHeight="1" x14ac:dyDescent="0.25">
      <c r="A1177" s="14" t="s">
        <v>255</v>
      </c>
      <c r="B1177" s="14" t="s">
        <v>34</v>
      </c>
      <c r="C1177" s="14">
        <v>15</v>
      </c>
      <c r="D1177" s="16">
        <v>370.83</v>
      </c>
      <c r="E1177" s="17">
        <f>C1177*D1177</f>
        <v>5562.45</v>
      </c>
      <c r="F1177" s="18">
        <v>0.03</v>
      </c>
      <c r="G1177" s="17">
        <f>E1177*F1177</f>
        <v>166.87349999999998</v>
      </c>
      <c r="H1177" s="14">
        <v>6</v>
      </c>
      <c r="I1177" s="15">
        <v>1110</v>
      </c>
      <c r="J1177" s="17">
        <f>E1177+I1177-G1177</f>
        <v>6505.5765000000001</v>
      </c>
      <c r="K1177" s="23" t="str">
        <f>A1177&amp;"|"&amp;B1177</f>
        <v>P0098|Dec</v>
      </c>
    </row>
    <row r="1178" spans="1:11" ht="15" customHeight="1" x14ac:dyDescent="0.25">
      <c r="A1178" s="14" t="s">
        <v>255</v>
      </c>
      <c r="B1178" s="14" t="s">
        <v>35</v>
      </c>
      <c r="C1178" s="14">
        <v>13</v>
      </c>
      <c r="D1178" s="16">
        <v>407.28</v>
      </c>
      <c r="E1178" s="17">
        <f>C1178*D1178</f>
        <v>5294.6399999999994</v>
      </c>
      <c r="F1178" s="18">
        <v>0.03</v>
      </c>
      <c r="G1178" s="17">
        <f>E1178*F1178</f>
        <v>158.83919999999998</v>
      </c>
      <c r="H1178" s="14">
        <v>5</v>
      </c>
      <c r="I1178" s="15">
        <v>925</v>
      </c>
      <c r="J1178" s="17">
        <f>E1178+I1178-G1178</f>
        <v>6060.8007999999991</v>
      </c>
      <c r="K1178" s="23" t="str">
        <f>A1178&amp;"|"&amp;B1178</f>
        <v>P0098|Jan</v>
      </c>
    </row>
    <row r="1179" spans="1:11" ht="15" customHeight="1" x14ac:dyDescent="0.25">
      <c r="A1179" s="14" t="s">
        <v>255</v>
      </c>
      <c r="B1179" s="14" t="s">
        <v>36</v>
      </c>
      <c r="C1179" s="14">
        <v>12</v>
      </c>
      <c r="D1179" s="16">
        <v>329.49</v>
      </c>
      <c r="E1179" s="17">
        <f>C1179*D1179</f>
        <v>3953.88</v>
      </c>
      <c r="F1179" s="18">
        <v>0.03</v>
      </c>
      <c r="G1179" s="17">
        <f>E1179*F1179</f>
        <v>118.6164</v>
      </c>
      <c r="H1179" s="14">
        <v>5</v>
      </c>
      <c r="I1179" s="15">
        <v>925</v>
      </c>
      <c r="J1179" s="17">
        <f>E1179+I1179-G1179</f>
        <v>4760.2636000000002</v>
      </c>
      <c r="K1179" s="23" t="str">
        <f>A1179&amp;"|"&amp;B1179</f>
        <v>P0098|Feb</v>
      </c>
    </row>
    <row r="1180" spans="1:11" ht="15" customHeight="1" x14ac:dyDescent="0.25">
      <c r="A1180" s="14" t="s">
        <v>255</v>
      </c>
      <c r="B1180" s="14" t="s">
        <v>37</v>
      </c>
      <c r="C1180" s="14">
        <v>12</v>
      </c>
      <c r="D1180" s="16">
        <v>331.48</v>
      </c>
      <c r="E1180" s="17">
        <f>C1180*D1180</f>
        <v>3977.76</v>
      </c>
      <c r="F1180" s="18">
        <v>0.03</v>
      </c>
      <c r="G1180" s="17">
        <f>E1180*F1180</f>
        <v>119.33280000000001</v>
      </c>
      <c r="H1180" s="14">
        <v>4</v>
      </c>
      <c r="I1180" s="15">
        <v>740</v>
      </c>
      <c r="J1180" s="17">
        <f>E1180+I1180-G1180</f>
        <v>4598.4272000000001</v>
      </c>
      <c r="K1180" s="23" t="str">
        <f>A1180&amp;"|"&amp;B1180</f>
        <v>P0098|Mar</v>
      </c>
    </row>
    <row r="1181" spans="1:11" ht="15" customHeight="1" x14ac:dyDescent="0.25">
      <c r="A1181" s="14" t="s">
        <v>257</v>
      </c>
      <c r="B1181" s="14" t="s">
        <v>24</v>
      </c>
      <c r="C1181" s="14">
        <v>5</v>
      </c>
      <c r="D1181" s="16">
        <v>125.86</v>
      </c>
      <c r="E1181" s="17">
        <f>C1181*D1181</f>
        <v>629.29999999999995</v>
      </c>
      <c r="F1181" s="18">
        <v>0.03</v>
      </c>
      <c r="G1181" s="17">
        <f>E1181*F1181</f>
        <v>18.878999999999998</v>
      </c>
      <c r="H1181" s="14">
        <v>2</v>
      </c>
      <c r="I1181" s="15">
        <v>240</v>
      </c>
      <c r="J1181" s="17">
        <f>E1181+I1181-G1181</f>
        <v>850.42099999999994</v>
      </c>
      <c r="K1181" s="23" t="str">
        <f>A1181&amp;"|"&amp;B1181</f>
        <v>P0099|Apr</v>
      </c>
    </row>
    <row r="1182" spans="1:11" ht="15" customHeight="1" x14ac:dyDescent="0.25">
      <c r="A1182" s="14" t="s">
        <v>257</v>
      </c>
      <c r="B1182" s="14" t="s">
        <v>26</v>
      </c>
      <c r="C1182" s="14">
        <v>6</v>
      </c>
      <c r="D1182" s="16">
        <v>119.21</v>
      </c>
      <c r="E1182" s="17">
        <f>C1182*D1182</f>
        <v>715.26</v>
      </c>
      <c r="F1182" s="18">
        <v>0.03</v>
      </c>
      <c r="G1182" s="17">
        <f>E1182*F1182</f>
        <v>21.457799999999999</v>
      </c>
      <c r="H1182" s="14">
        <v>2</v>
      </c>
      <c r="I1182" s="15">
        <v>240</v>
      </c>
      <c r="J1182" s="17">
        <f>E1182+I1182-G1182</f>
        <v>933.80219999999997</v>
      </c>
      <c r="K1182" s="23" t="str">
        <f>A1182&amp;"|"&amp;B1182</f>
        <v>P0099|May</v>
      </c>
    </row>
    <row r="1183" spans="1:11" ht="15" customHeight="1" x14ac:dyDescent="0.25">
      <c r="A1183" s="14" t="s">
        <v>257</v>
      </c>
      <c r="B1183" s="14" t="s">
        <v>28</v>
      </c>
      <c r="C1183" s="14">
        <v>6</v>
      </c>
      <c r="D1183" s="16">
        <v>120.78</v>
      </c>
      <c r="E1183" s="17">
        <f>C1183*D1183</f>
        <v>724.68000000000006</v>
      </c>
      <c r="F1183" s="18">
        <v>0.03</v>
      </c>
      <c r="G1183" s="17">
        <f>E1183*F1183</f>
        <v>21.740400000000001</v>
      </c>
      <c r="H1183" s="14">
        <v>2</v>
      </c>
      <c r="I1183" s="15">
        <v>240</v>
      </c>
      <c r="J1183" s="17">
        <f>E1183+I1183-G1183</f>
        <v>942.93960000000004</v>
      </c>
      <c r="K1183" s="23" t="str">
        <f>A1183&amp;"|"&amp;B1183</f>
        <v>P0099|Jun</v>
      </c>
    </row>
    <row r="1184" spans="1:11" ht="15" customHeight="1" x14ac:dyDescent="0.25">
      <c r="A1184" s="14" t="s">
        <v>257</v>
      </c>
      <c r="B1184" s="14" t="s">
        <v>29</v>
      </c>
      <c r="C1184" s="14">
        <v>8</v>
      </c>
      <c r="D1184" s="16">
        <v>149.41999999999999</v>
      </c>
      <c r="E1184" s="17">
        <f>C1184*D1184</f>
        <v>1195.3599999999999</v>
      </c>
      <c r="F1184" s="18">
        <v>0.03</v>
      </c>
      <c r="G1184" s="17">
        <f>E1184*F1184</f>
        <v>35.860799999999998</v>
      </c>
      <c r="H1184" s="14">
        <v>2</v>
      </c>
      <c r="I1184" s="15">
        <v>240</v>
      </c>
      <c r="J1184" s="17">
        <f>E1184+I1184-G1184</f>
        <v>1399.4992</v>
      </c>
      <c r="K1184" s="23" t="str">
        <f>A1184&amp;"|"&amp;B1184</f>
        <v>P0099|Jul</v>
      </c>
    </row>
    <row r="1185" spans="1:11" ht="15" customHeight="1" x14ac:dyDescent="0.25">
      <c r="A1185" s="14" t="s">
        <v>257</v>
      </c>
      <c r="B1185" s="14" t="s">
        <v>30</v>
      </c>
      <c r="C1185" s="14">
        <v>8</v>
      </c>
      <c r="D1185" s="16">
        <v>144.06</v>
      </c>
      <c r="E1185" s="17">
        <f>C1185*D1185</f>
        <v>1152.48</v>
      </c>
      <c r="F1185" s="18">
        <v>0.03</v>
      </c>
      <c r="G1185" s="17">
        <f>E1185*F1185</f>
        <v>34.574399999999997</v>
      </c>
      <c r="H1185" s="14">
        <v>2</v>
      </c>
      <c r="I1185" s="15">
        <v>240</v>
      </c>
      <c r="J1185" s="17">
        <f>E1185+I1185-G1185</f>
        <v>1357.9056</v>
      </c>
      <c r="K1185" s="23" t="str">
        <f>A1185&amp;"|"&amp;B1185</f>
        <v>P0099|Aug</v>
      </c>
    </row>
    <row r="1186" spans="1:11" ht="15" customHeight="1" x14ac:dyDescent="0.25">
      <c r="A1186" s="14" t="s">
        <v>257</v>
      </c>
      <c r="B1186" s="14" t="s">
        <v>31</v>
      </c>
      <c r="C1186" s="14">
        <v>6</v>
      </c>
      <c r="D1186" s="16">
        <v>121.56</v>
      </c>
      <c r="E1186" s="17">
        <f>C1186*D1186</f>
        <v>729.36</v>
      </c>
      <c r="F1186" s="18">
        <v>0.03</v>
      </c>
      <c r="G1186" s="17">
        <f>E1186*F1186</f>
        <v>21.880800000000001</v>
      </c>
      <c r="H1186" s="14">
        <v>2</v>
      </c>
      <c r="I1186" s="15">
        <v>240</v>
      </c>
      <c r="J1186" s="17">
        <f>E1186+I1186-G1186</f>
        <v>947.47919999999999</v>
      </c>
      <c r="K1186" s="23" t="str">
        <f>A1186&amp;"|"&amp;B1186</f>
        <v>P0099|Sep</v>
      </c>
    </row>
    <row r="1187" spans="1:11" ht="15" customHeight="1" x14ac:dyDescent="0.25">
      <c r="A1187" s="14" t="s">
        <v>257</v>
      </c>
      <c r="B1187" s="14" t="s">
        <v>32</v>
      </c>
      <c r="C1187" s="14">
        <v>5</v>
      </c>
      <c r="D1187" s="16">
        <v>123.32</v>
      </c>
      <c r="E1187" s="17">
        <f>C1187*D1187</f>
        <v>616.59999999999991</v>
      </c>
      <c r="F1187" s="18">
        <v>0.03</v>
      </c>
      <c r="G1187" s="17">
        <f>E1187*F1187</f>
        <v>18.497999999999998</v>
      </c>
      <c r="H1187" s="14">
        <v>2</v>
      </c>
      <c r="I1187" s="15">
        <v>240</v>
      </c>
      <c r="J1187" s="17">
        <f>E1187+I1187-G1187</f>
        <v>838.10199999999986</v>
      </c>
      <c r="K1187" s="23" t="str">
        <f>A1187&amp;"|"&amp;B1187</f>
        <v>P0099|Oct</v>
      </c>
    </row>
    <row r="1188" spans="1:11" ht="15" customHeight="1" x14ac:dyDescent="0.25">
      <c r="A1188" s="14" t="s">
        <v>257</v>
      </c>
      <c r="B1188" s="14" t="s">
        <v>33</v>
      </c>
      <c r="C1188" s="14">
        <v>6</v>
      </c>
      <c r="D1188" s="16">
        <v>140.03</v>
      </c>
      <c r="E1188" s="17">
        <f>C1188*D1188</f>
        <v>840.18000000000006</v>
      </c>
      <c r="F1188" s="18">
        <v>0.03</v>
      </c>
      <c r="G1188" s="17">
        <f>E1188*F1188</f>
        <v>25.205400000000001</v>
      </c>
      <c r="H1188" s="14">
        <v>2</v>
      </c>
      <c r="I1188" s="15">
        <v>240</v>
      </c>
      <c r="J1188" s="17">
        <f>E1188+I1188-G1188</f>
        <v>1054.9746</v>
      </c>
      <c r="K1188" s="23" t="str">
        <f>A1188&amp;"|"&amp;B1188</f>
        <v>P0099|Nov</v>
      </c>
    </row>
    <row r="1189" spans="1:11" ht="15" customHeight="1" x14ac:dyDescent="0.25">
      <c r="A1189" s="14" t="s">
        <v>257</v>
      </c>
      <c r="B1189" s="14" t="s">
        <v>34</v>
      </c>
      <c r="C1189" s="14">
        <v>14</v>
      </c>
      <c r="D1189" s="16">
        <v>220.23</v>
      </c>
      <c r="E1189" s="17">
        <f>C1189*D1189</f>
        <v>3083.22</v>
      </c>
      <c r="F1189" s="18">
        <v>0.03</v>
      </c>
      <c r="G1189" s="17">
        <f>E1189*F1189</f>
        <v>92.496599999999987</v>
      </c>
      <c r="H1189" s="14">
        <v>6</v>
      </c>
      <c r="I1189" s="15">
        <v>720</v>
      </c>
      <c r="J1189" s="17">
        <f>E1189+I1189-G1189</f>
        <v>3710.7233999999999</v>
      </c>
      <c r="K1189" s="23" t="str">
        <f>A1189&amp;"|"&amp;B1189</f>
        <v>P0099|Dec</v>
      </c>
    </row>
    <row r="1190" spans="1:11" ht="15" customHeight="1" x14ac:dyDescent="0.25">
      <c r="A1190" s="14" t="s">
        <v>257</v>
      </c>
      <c r="B1190" s="14" t="s">
        <v>35</v>
      </c>
      <c r="C1190" s="14">
        <v>11</v>
      </c>
      <c r="D1190" s="16">
        <v>203.19</v>
      </c>
      <c r="E1190" s="17">
        <f>C1190*D1190</f>
        <v>2235.09</v>
      </c>
      <c r="F1190" s="18">
        <v>0.03</v>
      </c>
      <c r="G1190" s="17">
        <f>E1190*F1190</f>
        <v>67.052700000000002</v>
      </c>
      <c r="H1190" s="14">
        <v>4</v>
      </c>
      <c r="I1190" s="15">
        <v>480</v>
      </c>
      <c r="J1190" s="17">
        <f>E1190+I1190-G1190</f>
        <v>2648.0373</v>
      </c>
      <c r="K1190" s="23" t="str">
        <f>A1190&amp;"|"&amp;B1190</f>
        <v>P0099|Jan</v>
      </c>
    </row>
    <row r="1191" spans="1:11" ht="15" customHeight="1" x14ac:dyDescent="0.25">
      <c r="A1191" s="14" t="s">
        <v>257</v>
      </c>
      <c r="B1191" s="14" t="s">
        <v>36</v>
      </c>
      <c r="C1191" s="14">
        <v>10</v>
      </c>
      <c r="D1191" s="16">
        <v>201.26</v>
      </c>
      <c r="E1191" s="17">
        <f>C1191*D1191</f>
        <v>2012.6</v>
      </c>
      <c r="F1191" s="18">
        <v>0.03</v>
      </c>
      <c r="G1191" s="17">
        <f>E1191*F1191</f>
        <v>60.377999999999993</v>
      </c>
      <c r="H1191" s="14">
        <v>4</v>
      </c>
      <c r="I1191" s="15">
        <v>480</v>
      </c>
      <c r="J1191" s="17">
        <f>E1191+I1191-G1191</f>
        <v>2432.2219999999998</v>
      </c>
      <c r="K1191" s="23" t="str">
        <f>A1191&amp;"|"&amp;B1191</f>
        <v>P0099|Feb</v>
      </c>
    </row>
    <row r="1192" spans="1:11" ht="15" customHeight="1" x14ac:dyDescent="0.25">
      <c r="A1192" s="14" t="s">
        <v>257</v>
      </c>
      <c r="B1192" s="14" t="s">
        <v>37</v>
      </c>
      <c r="C1192" s="14">
        <v>9</v>
      </c>
      <c r="D1192" s="16">
        <v>149.34</v>
      </c>
      <c r="E1192" s="17">
        <f>C1192*D1192</f>
        <v>1344.06</v>
      </c>
      <c r="F1192" s="18">
        <v>0.03</v>
      </c>
      <c r="G1192" s="17">
        <f>E1192*F1192</f>
        <v>40.321799999999996</v>
      </c>
      <c r="H1192" s="14">
        <v>3</v>
      </c>
      <c r="I1192" s="15">
        <v>360</v>
      </c>
      <c r="J1192" s="17">
        <f>E1192+I1192-G1192</f>
        <v>1663.7382</v>
      </c>
      <c r="K1192" s="23" t="str">
        <f>A1192&amp;"|"&amp;B1192</f>
        <v>P0099|Mar</v>
      </c>
    </row>
    <row r="1193" spans="1:11" ht="15" customHeight="1" x14ac:dyDescent="0.25">
      <c r="A1193" s="14" t="s">
        <v>259</v>
      </c>
      <c r="B1193" s="14" t="s">
        <v>24</v>
      </c>
      <c r="C1193" s="14">
        <v>6</v>
      </c>
      <c r="D1193" s="16">
        <v>140.22</v>
      </c>
      <c r="E1193" s="17">
        <f>C1193*D1193</f>
        <v>841.31999999999994</v>
      </c>
      <c r="F1193" s="18">
        <v>0.03</v>
      </c>
      <c r="G1193" s="17">
        <f>E1193*F1193</f>
        <v>25.239599999999996</v>
      </c>
      <c r="H1193" s="14">
        <v>2</v>
      </c>
      <c r="I1193" s="15">
        <v>300</v>
      </c>
      <c r="J1193" s="17">
        <f>E1193+I1193-G1193</f>
        <v>1116.0803999999998</v>
      </c>
      <c r="K1193" s="23" t="str">
        <f>A1193&amp;"|"&amp;B1193</f>
        <v>P0100|Apr</v>
      </c>
    </row>
    <row r="1194" spans="1:11" ht="15" customHeight="1" x14ac:dyDescent="0.25">
      <c r="A1194" s="14" t="s">
        <v>259</v>
      </c>
      <c r="B1194" s="14" t="s">
        <v>26</v>
      </c>
      <c r="C1194" s="14">
        <v>7</v>
      </c>
      <c r="D1194" s="16">
        <v>160.06</v>
      </c>
      <c r="E1194" s="17">
        <f>C1194*D1194</f>
        <v>1120.42</v>
      </c>
      <c r="F1194" s="18">
        <v>0.03</v>
      </c>
      <c r="G1194" s="17">
        <f>E1194*F1194</f>
        <v>33.6126</v>
      </c>
      <c r="H1194" s="14">
        <v>2</v>
      </c>
      <c r="I1194" s="15">
        <v>300</v>
      </c>
      <c r="J1194" s="17">
        <f>E1194+I1194-G1194</f>
        <v>1386.8074000000001</v>
      </c>
      <c r="K1194" s="23" t="str">
        <f>A1194&amp;"|"&amp;B1194</f>
        <v>P0100|May</v>
      </c>
    </row>
    <row r="1195" spans="1:11" ht="15" customHeight="1" x14ac:dyDescent="0.25">
      <c r="A1195" s="14" t="s">
        <v>259</v>
      </c>
      <c r="B1195" s="14" t="s">
        <v>28</v>
      </c>
      <c r="C1195" s="14">
        <v>7</v>
      </c>
      <c r="D1195" s="16">
        <v>149.4</v>
      </c>
      <c r="E1195" s="17">
        <f>C1195*D1195</f>
        <v>1045.8</v>
      </c>
      <c r="F1195" s="18">
        <v>0.03</v>
      </c>
      <c r="G1195" s="17">
        <f>E1195*F1195</f>
        <v>31.373999999999999</v>
      </c>
      <c r="H1195" s="14">
        <v>2</v>
      </c>
      <c r="I1195" s="15">
        <v>300</v>
      </c>
      <c r="J1195" s="17">
        <f>E1195+I1195-G1195</f>
        <v>1314.4259999999999</v>
      </c>
      <c r="K1195" s="23" t="str">
        <f>A1195&amp;"|"&amp;B1195</f>
        <v>P0100|Jun</v>
      </c>
    </row>
    <row r="1196" spans="1:11" ht="15" customHeight="1" x14ac:dyDescent="0.25">
      <c r="A1196" s="14" t="s">
        <v>259</v>
      </c>
      <c r="B1196" s="14" t="s">
        <v>29</v>
      </c>
      <c r="C1196" s="14">
        <v>9</v>
      </c>
      <c r="D1196" s="16">
        <v>176.05</v>
      </c>
      <c r="E1196" s="17">
        <f>C1196*D1196</f>
        <v>1584.45</v>
      </c>
      <c r="F1196" s="18">
        <v>0.03</v>
      </c>
      <c r="G1196" s="17">
        <f>E1196*F1196</f>
        <v>47.533499999999997</v>
      </c>
      <c r="H1196" s="14">
        <v>2</v>
      </c>
      <c r="I1196" s="15">
        <v>300</v>
      </c>
      <c r="J1196" s="17">
        <f>E1196+I1196-G1196</f>
        <v>1836.9165</v>
      </c>
      <c r="K1196" s="23" t="str">
        <f>A1196&amp;"|"&amp;B1196</f>
        <v>P0100|Jul</v>
      </c>
    </row>
    <row r="1197" spans="1:11" ht="15" customHeight="1" x14ac:dyDescent="0.25">
      <c r="A1197" s="14" t="s">
        <v>259</v>
      </c>
      <c r="B1197" s="14" t="s">
        <v>30</v>
      </c>
      <c r="C1197" s="14">
        <v>10</v>
      </c>
      <c r="D1197" s="16">
        <v>161.97</v>
      </c>
      <c r="E1197" s="17">
        <f>C1197*D1197</f>
        <v>1619.7</v>
      </c>
      <c r="F1197" s="18">
        <v>0.03</v>
      </c>
      <c r="G1197" s="17">
        <f>E1197*F1197</f>
        <v>48.591000000000001</v>
      </c>
      <c r="H1197" s="14">
        <v>3</v>
      </c>
      <c r="I1197" s="15">
        <v>450</v>
      </c>
      <c r="J1197" s="17">
        <f>E1197+I1197-G1197</f>
        <v>2021.1089999999999</v>
      </c>
      <c r="K1197" s="23" t="str">
        <f>A1197&amp;"|"&amp;B1197</f>
        <v>P0100|Aug</v>
      </c>
    </row>
    <row r="1198" spans="1:11" ht="15" customHeight="1" x14ac:dyDescent="0.25">
      <c r="A1198" s="14" t="s">
        <v>259</v>
      </c>
      <c r="B1198" s="14" t="s">
        <v>31</v>
      </c>
      <c r="C1198" s="14">
        <v>7</v>
      </c>
      <c r="D1198" s="16">
        <v>165.78</v>
      </c>
      <c r="E1198" s="17">
        <f>C1198*D1198</f>
        <v>1160.46</v>
      </c>
      <c r="F1198" s="18">
        <v>0.03</v>
      </c>
      <c r="G1198" s="17">
        <f>E1198*F1198</f>
        <v>34.813800000000001</v>
      </c>
      <c r="H1198" s="14">
        <v>2</v>
      </c>
      <c r="I1198" s="15">
        <v>300</v>
      </c>
      <c r="J1198" s="17">
        <f>E1198+I1198-G1198</f>
        <v>1425.6462000000001</v>
      </c>
      <c r="K1198" s="23" t="str">
        <f>A1198&amp;"|"&amp;B1198</f>
        <v>P0100|Sep</v>
      </c>
    </row>
    <row r="1199" spans="1:11" ht="15" customHeight="1" x14ac:dyDescent="0.25">
      <c r="A1199" s="14" t="s">
        <v>259</v>
      </c>
      <c r="B1199" s="14" t="s">
        <v>32</v>
      </c>
      <c r="C1199" s="14">
        <v>6</v>
      </c>
      <c r="D1199" s="16">
        <v>167.95</v>
      </c>
      <c r="E1199" s="17">
        <f>C1199*D1199</f>
        <v>1007.6999999999999</v>
      </c>
      <c r="F1199" s="18">
        <v>0.03</v>
      </c>
      <c r="G1199" s="17">
        <f>E1199*F1199</f>
        <v>30.230999999999998</v>
      </c>
      <c r="H1199" s="14">
        <v>2</v>
      </c>
      <c r="I1199" s="15">
        <v>300</v>
      </c>
      <c r="J1199" s="17">
        <f>E1199+I1199-G1199</f>
        <v>1277.4689999999998</v>
      </c>
      <c r="K1199" s="23" t="str">
        <f>A1199&amp;"|"&amp;B1199</f>
        <v>P0100|Oct</v>
      </c>
    </row>
    <row r="1200" spans="1:11" ht="15" customHeight="1" x14ac:dyDescent="0.25">
      <c r="A1200" s="14" t="s">
        <v>259</v>
      </c>
      <c r="B1200" s="14" t="s">
        <v>33</v>
      </c>
      <c r="C1200" s="14">
        <v>6</v>
      </c>
      <c r="D1200" s="16">
        <v>169.64</v>
      </c>
      <c r="E1200" s="17">
        <f>C1200*D1200</f>
        <v>1017.8399999999999</v>
      </c>
      <c r="F1200" s="18">
        <v>0.03</v>
      </c>
      <c r="G1200" s="17">
        <f>E1200*F1200</f>
        <v>30.535199999999996</v>
      </c>
      <c r="H1200" s="14">
        <v>2</v>
      </c>
      <c r="I1200" s="15">
        <v>300</v>
      </c>
      <c r="J1200" s="17">
        <f>E1200+I1200-G1200</f>
        <v>1287.3047999999999</v>
      </c>
      <c r="K1200" s="23" t="str">
        <f>A1200&amp;"|"&amp;B1200</f>
        <v>P0100|Nov</v>
      </c>
    </row>
    <row r="1201" spans="1:11" ht="15" customHeight="1" x14ac:dyDescent="0.25">
      <c r="A1201" s="14" t="s">
        <v>259</v>
      </c>
      <c r="B1201" s="14" t="s">
        <v>34</v>
      </c>
      <c r="C1201" s="14">
        <v>14</v>
      </c>
      <c r="D1201" s="16">
        <v>295.57</v>
      </c>
      <c r="E1201" s="17">
        <f>C1201*D1201</f>
        <v>4137.9799999999996</v>
      </c>
      <c r="F1201" s="18">
        <v>0.03</v>
      </c>
      <c r="G1201" s="17">
        <f>E1201*F1201</f>
        <v>124.13939999999998</v>
      </c>
      <c r="H1201" s="14">
        <v>6</v>
      </c>
      <c r="I1201" s="15">
        <v>900</v>
      </c>
      <c r="J1201" s="17">
        <f>E1201+I1201-G1201</f>
        <v>4913.8405999999995</v>
      </c>
      <c r="K1201" s="23" t="str">
        <f>A1201&amp;"|"&amp;B1201</f>
        <v>P0100|Dec</v>
      </c>
    </row>
    <row r="1202" spans="1:11" ht="15" customHeight="1" x14ac:dyDescent="0.25">
      <c r="A1202" s="14" t="s">
        <v>259</v>
      </c>
      <c r="B1202" s="14" t="s">
        <v>35</v>
      </c>
      <c r="C1202" s="14">
        <v>14</v>
      </c>
      <c r="D1202" s="16">
        <v>270.10000000000002</v>
      </c>
      <c r="E1202" s="17">
        <f>C1202*D1202</f>
        <v>3781.4000000000005</v>
      </c>
      <c r="F1202" s="18">
        <v>0.03</v>
      </c>
      <c r="G1202" s="17">
        <f>E1202*F1202</f>
        <v>113.44200000000001</v>
      </c>
      <c r="H1202" s="14">
        <v>5</v>
      </c>
      <c r="I1202" s="15">
        <v>750</v>
      </c>
      <c r="J1202" s="17">
        <f>E1202+I1202-G1202</f>
        <v>4417.9580000000005</v>
      </c>
      <c r="K1202" s="23" t="str">
        <f>A1202&amp;"|"&amp;B1202</f>
        <v>P0100|Jan</v>
      </c>
    </row>
    <row r="1203" spans="1:11" ht="15" customHeight="1" x14ac:dyDescent="0.25">
      <c r="A1203" s="14" t="s">
        <v>259</v>
      </c>
      <c r="B1203" s="14" t="s">
        <v>36</v>
      </c>
      <c r="C1203" s="14">
        <v>11</v>
      </c>
      <c r="D1203" s="16">
        <v>228.15</v>
      </c>
      <c r="E1203" s="17">
        <f>C1203*D1203</f>
        <v>2509.65</v>
      </c>
      <c r="F1203" s="18">
        <v>0.03</v>
      </c>
      <c r="G1203" s="17">
        <f>E1203*F1203</f>
        <v>75.289500000000004</v>
      </c>
      <c r="H1203" s="14">
        <v>4</v>
      </c>
      <c r="I1203" s="15">
        <v>600</v>
      </c>
      <c r="J1203" s="17">
        <f>E1203+I1203-G1203</f>
        <v>3034.3605000000002</v>
      </c>
      <c r="K1203" s="23" t="str">
        <f>A1203&amp;"|"&amp;B1203</f>
        <v>P0100|Feb</v>
      </c>
    </row>
    <row r="1204" spans="1:11" ht="15" customHeight="1" x14ac:dyDescent="0.25">
      <c r="A1204" s="14" t="s">
        <v>259</v>
      </c>
      <c r="B1204" s="14" t="s">
        <v>37</v>
      </c>
      <c r="C1204" s="14">
        <v>10</v>
      </c>
      <c r="D1204" s="16">
        <v>238.37</v>
      </c>
      <c r="E1204" s="17">
        <f>C1204*D1204</f>
        <v>2383.6999999999998</v>
      </c>
      <c r="F1204" s="18">
        <v>0.03</v>
      </c>
      <c r="G1204" s="17">
        <f>E1204*F1204</f>
        <v>71.510999999999996</v>
      </c>
      <c r="H1204" s="14">
        <v>4</v>
      </c>
      <c r="I1204" s="15">
        <v>600</v>
      </c>
      <c r="J1204" s="17">
        <f>E1204+I1204-G1204</f>
        <v>2912.1889999999999</v>
      </c>
      <c r="K1204" s="23" t="str">
        <f>A1204&amp;"|"&amp;B1204</f>
        <v>P0100|Mar</v>
      </c>
    </row>
    <row r="1205" spans="1:11" ht="15" customHeight="1" x14ac:dyDescent="0.25">
      <c r="A1205" s="14" t="s">
        <v>261</v>
      </c>
      <c r="B1205" s="14" t="s">
        <v>24</v>
      </c>
      <c r="C1205" s="14">
        <v>6</v>
      </c>
      <c r="D1205" s="16">
        <v>89.16</v>
      </c>
      <c r="E1205" s="17">
        <f>C1205*D1205</f>
        <v>534.96</v>
      </c>
      <c r="F1205" s="18">
        <v>0.03</v>
      </c>
      <c r="G1205" s="17">
        <f>E1205*F1205</f>
        <v>16.0488</v>
      </c>
      <c r="H1205" s="14">
        <v>2</v>
      </c>
      <c r="I1205" s="15">
        <v>190</v>
      </c>
      <c r="J1205" s="17">
        <f>E1205+I1205-G1205</f>
        <v>708.91120000000001</v>
      </c>
      <c r="K1205" s="23" t="str">
        <f>A1205&amp;"|"&amp;B1205</f>
        <v>P0101|Apr</v>
      </c>
    </row>
    <row r="1206" spans="1:11" ht="15" customHeight="1" x14ac:dyDescent="0.25">
      <c r="A1206" s="14" t="s">
        <v>261</v>
      </c>
      <c r="B1206" s="14" t="s">
        <v>26</v>
      </c>
      <c r="C1206" s="14">
        <v>6</v>
      </c>
      <c r="D1206" s="16">
        <v>99.35</v>
      </c>
      <c r="E1206" s="17">
        <f>C1206*D1206</f>
        <v>596.09999999999991</v>
      </c>
      <c r="F1206" s="18">
        <v>0.03</v>
      </c>
      <c r="G1206" s="17">
        <f>E1206*F1206</f>
        <v>17.882999999999996</v>
      </c>
      <c r="H1206" s="14">
        <v>2</v>
      </c>
      <c r="I1206" s="15">
        <v>190</v>
      </c>
      <c r="J1206" s="17">
        <f>E1206+I1206-G1206</f>
        <v>768.21699999999987</v>
      </c>
      <c r="K1206" s="23" t="str">
        <f>A1206&amp;"|"&amp;B1206</f>
        <v>P0101|May</v>
      </c>
    </row>
    <row r="1207" spans="1:11" ht="15" customHeight="1" x14ac:dyDescent="0.25">
      <c r="A1207" s="14" t="s">
        <v>261</v>
      </c>
      <c r="B1207" s="14" t="s">
        <v>28</v>
      </c>
      <c r="C1207" s="14">
        <v>8</v>
      </c>
      <c r="D1207" s="16">
        <v>99.03</v>
      </c>
      <c r="E1207" s="17">
        <f>C1207*D1207</f>
        <v>792.24</v>
      </c>
      <c r="F1207" s="18">
        <v>0.03</v>
      </c>
      <c r="G1207" s="17">
        <f>E1207*F1207</f>
        <v>23.767199999999999</v>
      </c>
      <c r="H1207" s="14">
        <v>2</v>
      </c>
      <c r="I1207" s="15">
        <v>190</v>
      </c>
      <c r="J1207" s="17">
        <f>E1207+I1207-G1207</f>
        <v>958.47280000000001</v>
      </c>
      <c r="K1207" s="23" t="str">
        <f>A1207&amp;"|"&amp;B1207</f>
        <v>P0101|Jun</v>
      </c>
    </row>
    <row r="1208" spans="1:11" ht="15" customHeight="1" x14ac:dyDescent="0.25">
      <c r="A1208" s="14" t="s">
        <v>261</v>
      </c>
      <c r="B1208" s="14" t="s">
        <v>29</v>
      </c>
      <c r="C1208" s="14">
        <v>10</v>
      </c>
      <c r="D1208" s="16">
        <v>107.15</v>
      </c>
      <c r="E1208" s="17">
        <f>C1208*D1208</f>
        <v>1071.5</v>
      </c>
      <c r="F1208" s="18">
        <v>0.03</v>
      </c>
      <c r="G1208" s="17">
        <f>E1208*F1208</f>
        <v>32.144999999999996</v>
      </c>
      <c r="H1208" s="14">
        <v>3</v>
      </c>
      <c r="I1208" s="15">
        <v>285</v>
      </c>
      <c r="J1208" s="17">
        <f>E1208+I1208-G1208</f>
        <v>1324.355</v>
      </c>
      <c r="K1208" s="23" t="str">
        <f>A1208&amp;"|"&amp;B1208</f>
        <v>P0101|Jul</v>
      </c>
    </row>
    <row r="1209" spans="1:11" ht="15" customHeight="1" x14ac:dyDescent="0.25">
      <c r="A1209" s="14" t="s">
        <v>261</v>
      </c>
      <c r="B1209" s="14" t="s">
        <v>30</v>
      </c>
      <c r="C1209" s="14">
        <v>9</v>
      </c>
      <c r="D1209" s="16">
        <v>113.99</v>
      </c>
      <c r="E1209" s="17">
        <f>C1209*D1209</f>
        <v>1025.9099999999999</v>
      </c>
      <c r="F1209" s="18">
        <v>0.03</v>
      </c>
      <c r="G1209" s="17">
        <f>E1209*F1209</f>
        <v>30.777299999999993</v>
      </c>
      <c r="H1209" s="14">
        <v>2</v>
      </c>
      <c r="I1209" s="15">
        <v>190</v>
      </c>
      <c r="J1209" s="17">
        <f>E1209+I1209-G1209</f>
        <v>1185.1326999999999</v>
      </c>
      <c r="K1209" s="23" t="str">
        <f>A1209&amp;"|"&amp;B1209</f>
        <v>P0101|Aug</v>
      </c>
    </row>
    <row r="1210" spans="1:11" ht="15" customHeight="1" x14ac:dyDescent="0.25">
      <c r="A1210" s="14" t="s">
        <v>261</v>
      </c>
      <c r="B1210" s="14" t="s">
        <v>31</v>
      </c>
      <c r="C1210" s="14">
        <v>7</v>
      </c>
      <c r="D1210" s="16">
        <v>102.12</v>
      </c>
      <c r="E1210" s="17">
        <f>C1210*D1210</f>
        <v>714.84</v>
      </c>
      <c r="F1210" s="18">
        <v>0.03</v>
      </c>
      <c r="G1210" s="17">
        <f>E1210*F1210</f>
        <v>21.4452</v>
      </c>
      <c r="H1210" s="14">
        <v>2</v>
      </c>
      <c r="I1210" s="15">
        <v>190</v>
      </c>
      <c r="J1210" s="17">
        <f>E1210+I1210-G1210</f>
        <v>883.39480000000003</v>
      </c>
      <c r="K1210" s="23" t="str">
        <f>A1210&amp;"|"&amp;B1210</f>
        <v>P0101|Sep</v>
      </c>
    </row>
    <row r="1211" spans="1:11" ht="15" customHeight="1" x14ac:dyDescent="0.25">
      <c r="A1211" s="14" t="s">
        <v>261</v>
      </c>
      <c r="B1211" s="14" t="s">
        <v>32</v>
      </c>
      <c r="C1211" s="14">
        <v>6</v>
      </c>
      <c r="D1211" s="16">
        <v>89.07</v>
      </c>
      <c r="E1211" s="17">
        <f>C1211*D1211</f>
        <v>534.41999999999996</v>
      </c>
      <c r="F1211" s="18">
        <v>0.03</v>
      </c>
      <c r="G1211" s="17">
        <f>E1211*F1211</f>
        <v>16.032599999999999</v>
      </c>
      <c r="H1211" s="14">
        <v>2</v>
      </c>
      <c r="I1211" s="15">
        <v>190</v>
      </c>
      <c r="J1211" s="17">
        <f>E1211+I1211-G1211</f>
        <v>708.38739999999996</v>
      </c>
      <c r="K1211" s="23" t="str">
        <f>A1211&amp;"|"&amp;B1211</f>
        <v>P0101|Oct</v>
      </c>
    </row>
    <row r="1212" spans="1:11" ht="15" customHeight="1" x14ac:dyDescent="0.25">
      <c r="A1212" s="14" t="s">
        <v>261</v>
      </c>
      <c r="B1212" s="14" t="s">
        <v>33</v>
      </c>
      <c r="C1212" s="14">
        <v>6</v>
      </c>
      <c r="D1212" s="16">
        <v>102.63</v>
      </c>
      <c r="E1212" s="17">
        <f>C1212*D1212</f>
        <v>615.78</v>
      </c>
      <c r="F1212" s="18">
        <v>0.03</v>
      </c>
      <c r="G1212" s="17">
        <f>E1212*F1212</f>
        <v>18.473399999999998</v>
      </c>
      <c r="H1212" s="14">
        <v>2</v>
      </c>
      <c r="I1212" s="15">
        <v>190</v>
      </c>
      <c r="J1212" s="17">
        <f>E1212+I1212-G1212</f>
        <v>787.3066</v>
      </c>
      <c r="K1212" s="23" t="str">
        <f>A1212&amp;"|"&amp;B1212</f>
        <v>P0101|Nov</v>
      </c>
    </row>
    <row r="1213" spans="1:11" ht="15" customHeight="1" x14ac:dyDescent="0.25">
      <c r="A1213" s="14" t="s">
        <v>261</v>
      </c>
      <c r="B1213" s="14" t="s">
        <v>34</v>
      </c>
      <c r="C1213" s="14">
        <v>15</v>
      </c>
      <c r="D1213" s="16">
        <v>170.44</v>
      </c>
      <c r="E1213" s="17">
        <f>C1213*D1213</f>
        <v>2556.6</v>
      </c>
      <c r="F1213" s="18">
        <v>0.03</v>
      </c>
      <c r="G1213" s="17">
        <f>E1213*F1213</f>
        <v>76.697999999999993</v>
      </c>
      <c r="H1213" s="14">
        <v>6</v>
      </c>
      <c r="I1213" s="15">
        <v>570</v>
      </c>
      <c r="J1213" s="17">
        <f>E1213+I1213-G1213</f>
        <v>3049.902</v>
      </c>
      <c r="K1213" s="23" t="str">
        <f>A1213&amp;"|"&amp;B1213</f>
        <v>P0101|Dec</v>
      </c>
    </row>
    <row r="1214" spans="1:11" ht="15" customHeight="1" x14ac:dyDescent="0.25">
      <c r="A1214" s="14" t="s">
        <v>261</v>
      </c>
      <c r="B1214" s="14" t="s">
        <v>35</v>
      </c>
      <c r="C1214" s="14">
        <v>12</v>
      </c>
      <c r="D1214" s="16">
        <v>154.72</v>
      </c>
      <c r="E1214" s="17">
        <f>C1214*D1214</f>
        <v>1856.6399999999999</v>
      </c>
      <c r="F1214" s="18">
        <v>0.03</v>
      </c>
      <c r="G1214" s="17">
        <f>E1214*F1214</f>
        <v>55.699199999999998</v>
      </c>
      <c r="H1214" s="14">
        <v>5</v>
      </c>
      <c r="I1214" s="15">
        <v>475</v>
      </c>
      <c r="J1214" s="17">
        <f>E1214+I1214-G1214</f>
        <v>2275.9407999999999</v>
      </c>
      <c r="K1214" s="23" t="str">
        <f>A1214&amp;"|"&amp;B1214</f>
        <v>P0101|Jan</v>
      </c>
    </row>
    <row r="1215" spans="1:11" ht="15" customHeight="1" x14ac:dyDescent="0.25">
      <c r="A1215" s="14" t="s">
        <v>261</v>
      </c>
      <c r="B1215" s="14" t="s">
        <v>36</v>
      </c>
      <c r="C1215" s="14">
        <v>11</v>
      </c>
      <c r="D1215" s="16">
        <v>148.87</v>
      </c>
      <c r="E1215" s="17">
        <f>C1215*D1215</f>
        <v>1637.5700000000002</v>
      </c>
      <c r="F1215" s="18">
        <v>0.03</v>
      </c>
      <c r="G1215" s="17">
        <f>E1215*F1215</f>
        <v>49.127100000000006</v>
      </c>
      <c r="H1215" s="14">
        <v>4</v>
      </c>
      <c r="I1215" s="15">
        <v>380</v>
      </c>
      <c r="J1215" s="17">
        <f>E1215+I1215-G1215</f>
        <v>1968.4429000000002</v>
      </c>
      <c r="K1215" s="23" t="str">
        <f>A1215&amp;"|"&amp;B1215</f>
        <v>P0101|Feb</v>
      </c>
    </row>
    <row r="1216" spans="1:11" ht="15" customHeight="1" x14ac:dyDescent="0.25">
      <c r="A1216" s="14" t="s">
        <v>261</v>
      </c>
      <c r="B1216" s="14" t="s">
        <v>37</v>
      </c>
      <c r="C1216" s="14">
        <v>10</v>
      </c>
      <c r="D1216" s="16">
        <v>121.57</v>
      </c>
      <c r="E1216" s="17">
        <f>C1216*D1216</f>
        <v>1215.6999999999998</v>
      </c>
      <c r="F1216" s="18">
        <v>0.03</v>
      </c>
      <c r="G1216" s="17">
        <f>E1216*F1216</f>
        <v>36.470999999999997</v>
      </c>
      <c r="H1216" s="14">
        <v>4</v>
      </c>
      <c r="I1216" s="15">
        <v>380</v>
      </c>
      <c r="J1216" s="17">
        <f>E1216+I1216-G1216</f>
        <v>1559.2289999999998</v>
      </c>
      <c r="K1216" s="23" t="str">
        <f>A1216&amp;"|"&amp;B1216</f>
        <v>P0101|Mar</v>
      </c>
    </row>
    <row r="1217" spans="1:11" ht="15" customHeight="1" x14ac:dyDescent="0.25">
      <c r="A1217" s="14" t="s">
        <v>263</v>
      </c>
      <c r="B1217" s="14" t="s">
        <v>24</v>
      </c>
      <c r="C1217" s="14">
        <v>5</v>
      </c>
      <c r="D1217" s="16">
        <v>134.87</v>
      </c>
      <c r="E1217" s="17">
        <f>C1217*D1217</f>
        <v>674.35</v>
      </c>
      <c r="F1217" s="18">
        <v>0.03</v>
      </c>
      <c r="G1217" s="17">
        <f>E1217*F1217</f>
        <v>20.230499999999999</v>
      </c>
      <c r="H1217" s="14">
        <v>2</v>
      </c>
      <c r="I1217" s="15">
        <v>240</v>
      </c>
      <c r="J1217" s="17">
        <f>E1217+I1217-G1217</f>
        <v>894.11950000000002</v>
      </c>
      <c r="K1217" s="23" t="str">
        <f>A1217&amp;"|"&amp;B1217</f>
        <v>P0102|Apr</v>
      </c>
    </row>
    <row r="1218" spans="1:11" ht="15" customHeight="1" x14ac:dyDescent="0.25">
      <c r="A1218" s="14" t="s">
        <v>263</v>
      </c>
      <c r="B1218" s="14" t="s">
        <v>26</v>
      </c>
      <c r="C1218" s="14">
        <v>7</v>
      </c>
      <c r="D1218" s="16">
        <v>129.97</v>
      </c>
      <c r="E1218" s="17">
        <f>C1218*D1218</f>
        <v>909.79</v>
      </c>
      <c r="F1218" s="18">
        <v>0.03</v>
      </c>
      <c r="G1218" s="17">
        <f>E1218*F1218</f>
        <v>27.293699999999998</v>
      </c>
      <c r="H1218" s="14">
        <v>2</v>
      </c>
      <c r="I1218" s="15">
        <v>240</v>
      </c>
      <c r="J1218" s="17">
        <f>E1218+I1218-G1218</f>
        <v>1122.4963</v>
      </c>
      <c r="K1218" s="23" t="str">
        <f>A1218&amp;"|"&amp;B1218</f>
        <v>P0102|May</v>
      </c>
    </row>
    <row r="1219" spans="1:11" ht="15" customHeight="1" x14ac:dyDescent="0.25">
      <c r="A1219" s="14" t="s">
        <v>263</v>
      </c>
      <c r="B1219" s="14" t="s">
        <v>28</v>
      </c>
      <c r="C1219" s="14">
        <v>7</v>
      </c>
      <c r="D1219" s="16">
        <v>129.36000000000001</v>
      </c>
      <c r="E1219" s="17">
        <f>C1219*D1219</f>
        <v>905.5200000000001</v>
      </c>
      <c r="F1219" s="18">
        <v>0.03</v>
      </c>
      <c r="G1219" s="17">
        <f>E1219*F1219</f>
        <v>27.165600000000001</v>
      </c>
      <c r="H1219" s="14">
        <v>2</v>
      </c>
      <c r="I1219" s="15">
        <v>240</v>
      </c>
      <c r="J1219" s="17">
        <f>E1219+I1219-G1219</f>
        <v>1118.3543999999999</v>
      </c>
      <c r="K1219" s="23" t="str">
        <f>A1219&amp;"|"&amp;B1219</f>
        <v>P0102|Jun</v>
      </c>
    </row>
    <row r="1220" spans="1:11" ht="15" customHeight="1" x14ac:dyDescent="0.25">
      <c r="A1220" s="14" t="s">
        <v>263</v>
      </c>
      <c r="B1220" s="14" t="s">
        <v>29</v>
      </c>
      <c r="C1220" s="14">
        <v>10</v>
      </c>
      <c r="D1220" s="16">
        <v>148.30000000000001</v>
      </c>
      <c r="E1220" s="17">
        <f>C1220*D1220</f>
        <v>1483</v>
      </c>
      <c r="F1220" s="18">
        <v>0.03</v>
      </c>
      <c r="G1220" s="17">
        <f>E1220*F1220</f>
        <v>44.489999999999995</v>
      </c>
      <c r="H1220" s="14">
        <v>3</v>
      </c>
      <c r="I1220" s="15">
        <v>360</v>
      </c>
      <c r="J1220" s="17">
        <f>E1220+I1220-G1220</f>
        <v>1798.51</v>
      </c>
      <c r="K1220" s="23" t="str">
        <f>A1220&amp;"|"&amp;B1220</f>
        <v>P0102|Jul</v>
      </c>
    </row>
    <row r="1221" spans="1:11" ht="15" customHeight="1" x14ac:dyDescent="0.25">
      <c r="A1221" s="14" t="s">
        <v>263</v>
      </c>
      <c r="B1221" s="14" t="s">
        <v>30</v>
      </c>
      <c r="C1221" s="14">
        <v>10</v>
      </c>
      <c r="D1221" s="16">
        <v>148.76</v>
      </c>
      <c r="E1221" s="17">
        <f>C1221*D1221</f>
        <v>1487.6</v>
      </c>
      <c r="F1221" s="18">
        <v>0.03</v>
      </c>
      <c r="G1221" s="17">
        <f>E1221*F1221</f>
        <v>44.627999999999993</v>
      </c>
      <c r="H1221" s="14">
        <v>3</v>
      </c>
      <c r="I1221" s="15">
        <v>360</v>
      </c>
      <c r="J1221" s="17">
        <f>E1221+I1221-G1221</f>
        <v>1802.972</v>
      </c>
      <c r="K1221" s="23" t="str">
        <f>A1221&amp;"|"&amp;B1221</f>
        <v>P0102|Aug</v>
      </c>
    </row>
    <row r="1222" spans="1:11" ht="15" customHeight="1" x14ac:dyDescent="0.25">
      <c r="A1222" s="14" t="s">
        <v>263</v>
      </c>
      <c r="B1222" s="14" t="s">
        <v>31</v>
      </c>
      <c r="C1222" s="14">
        <v>7</v>
      </c>
      <c r="D1222" s="16">
        <v>133.55000000000001</v>
      </c>
      <c r="E1222" s="17">
        <f>C1222*D1222</f>
        <v>934.85000000000014</v>
      </c>
      <c r="F1222" s="18">
        <v>0.03</v>
      </c>
      <c r="G1222" s="17">
        <f>E1222*F1222</f>
        <v>28.045500000000004</v>
      </c>
      <c r="H1222" s="14">
        <v>2</v>
      </c>
      <c r="I1222" s="15">
        <v>240</v>
      </c>
      <c r="J1222" s="17">
        <f>E1222+I1222-G1222</f>
        <v>1146.8045000000002</v>
      </c>
      <c r="K1222" s="23" t="str">
        <f>A1222&amp;"|"&amp;B1222</f>
        <v>P0102|Sep</v>
      </c>
    </row>
    <row r="1223" spans="1:11" ht="15" customHeight="1" x14ac:dyDescent="0.25">
      <c r="A1223" s="14" t="s">
        <v>263</v>
      </c>
      <c r="B1223" s="14" t="s">
        <v>32</v>
      </c>
      <c r="C1223" s="14">
        <v>6</v>
      </c>
      <c r="D1223" s="16">
        <v>127.54</v>
      </c>
      <c r="E1223" s="17">
        <f>C1223*D1223</f>
        <v>765.24</v>
      </c>
      <c r="F1223" s="18">
        <v>0.03</v>
      </c>
      <c r="G1223" s="17">
        <f>E1223*F1223</f>
        <v>22.9572</v>
      </c>
      <c r="H1223" s="14">
        <v>2</v>
      </c>
      <c r="I1223" s="15">
        <v>240</v>
      </c>
      <c r="J1223" s="17">
        <f>E1223+I1223-G1223</f>
        <v>982.28279999999995</v>
      </c>
      <c r="K1223" s="23" t="str">
        <f>A1223&amp;"|"&amp;B1223</f>
        <v>P0102|Oct</v>
      </c>
    </row>
    <row r="1224" spans="1:11" ht="15" customHeight="1" x14ac:dyDescent="0.25">
      <c r="A1224" s="14" t="s">
        <v>263</v>
      </c>
      <c r="B1224" s="14" t="s">
        <v>33</v>
      </c>
      <c r="C1224" s="14">
        <v>6</v>
      </c>
      <c r="D1224" s="16">
        <v>129.08000000000001</v>
      </c>
      <c r="E1224" s="17">
        <f>C1224*D1224</f>
        <v>774.48</v>
      </c>
      <c r="F1224" s="18">
        <v>0.03</v>
      </c>
      <c r="G1224" s="17">
        <f>E1224*F1224</f>
        <v>23.234400000000001</v>
      </c>
      <c r="H1224" s="14">
        <v>2</v>
      </c>
      <c r="I1224" s="15">
        <v>240</v>
      </c>
      <c r="J1224" s="17">
        <f>E1224+I1224-G1224</f>
        <v>991.24559999999997</v>
      </c>
      <c r="K1224" s="23" t="str">
        <f>A1224&amp;"|"&amp;B1224</f>
        <v>P0102|Nov</v>
      </c>
    </row>
    <row r="1225" spans="1:11" ht="15" customHeight="1" x14ac:dyDescent="0.25">
      <c r="A1225" s="14" t="s">
        <v>263</v>
      </c>
      <c r="B1225" s="14" t="s">
        <v>34</v>
      </c>
      <c r="C1225" s="14">
        <v>15</v>
      </c>
      <c r="D1225" s="16">
        <v>258.11</v>
      </c>
      <c r="E1225" s="17">
        <f>C1225*D1225</f>
        <v>3871.65</v>
      </c>
      <c r="F1225" s="18">
        <v>0.03</v>
      </c>
      <c r="G1225" s="17">
        <f>E1225*F1225</f>
        <v>116.1495</v>
      </c>
      <c r="H1225" s="14">
        <v>6</v>
      </c>
      <c r="I1225" s="15">
        <v>720</v>
      </c>
      <c r="J1225" s="17">
        <f>E1225+I1225-G1225</f>
        <v>4475.5004999999992</v>
      </c>
      <c r="K1225" s="23" t="str">
        <f>A1225&amp;"|"&amp;B1225</f>
        <v>P0102|Dec</v>
      </c>
    </row>
    <row r="1226" spans="1:11" ht="15" customHeight="1" x14ac:dyDescent="0.25">
      <c r="A1226" s="14" t="s">
        <v>263</v>
      </c>
      <c r="B1226" s="14" t="s">
        <v>35</v>
      </c>
      <c r="C1226" s="14">
        <v>12</v>
      </c>
      <c r="D1226" s="16">
        <v>223.99</v>
      </c>
      <c r="E1226" s="17">
        <f>C1226*D1226</f>
        <v>2687.88</v>
      </c>
      <c r="F1226" s="18">
        <v>0.03</v>
      </c>
      <c r="G1226" s="17">
        <f>E1226*F1226</f>
        <v>80.636399999999995</v>
      </c>
      <c r="H1226" s="14">
        <v>5</v>
      </c>
      <c r="I1226" s="15">
        <v>600</v>
      </c>
      <c r="J1226" s="17">
        <f>E1226+I1226-G1226</f>
        <v>3207.2436000000002</v>
      </c>
      <c r="K1226" s="23" t="str">
        <f>A1226&amp;"|"&amp;B1226</f>
        <v>P0102|Jan</v>
      </c>
    </row>
    <row r="1227" spans="1:11" ht="15" customHeight="1" x14ac:dyDescent="0.25">
      <c r="A1227" s="14" t="s">
        <v>263</v>
      </c>
      <c r="B1227" s="14" t="s">
        <v>36</v>
      </c>
      <c r="C1227" s="14">
        <v>10</v>
      </c>
      <c r="D1227" s="16">
        <v>232.11</v>
      </c>
      <c r="E1227" s="17">
        <f>C1227*D1227</f>
        <v>2321.1000000000004</v>
      </c>
      <c r="F1227" s="18">
        <v>0.03</v>
      </c>
      <c r="G1227" s="17">
        <f>E1227*F1227</f>
        <v>69.63300000000001</v>
      </c>
      <c r="H1227" s="14">
        <v>4</v>
      </c>
      <c r="I1227" s="15">
        <v>480</v>
      </c>
      <c r="J1227" s="17">
        <f>E1227+I1227-G1227</f>
        <v>2731.4670000000006</v>
      </c>
      <c r="K1227" s="23" t="str">
        <f>A1227&amp;"|"&amp;B1227</f>
        <v>P0102|Feb</v>
      </c>
    </row>
    <row r="1228" spans="1:11" ht="15" customHeight="1" x14ac:dyDescent="0.25">
      <c r="A1228" s="14" t="s">
        <v>263</v>
      </c>
      <c r="B1228" s="14" t="s">
        <v>37</v>
      </c>
      <c r="C1228" s="14">
        <v>11</v>
      </c>
      <c r="D1228" s="16">
        <v>185.04</v>
      </c>
      <c r="E1228" s="17">
        <f>C1228*D1228</f>
        <v>2035.4399999999998</v>
      </c>
      <c r="F1228" s="18">
        <v>0.03</v>
      </c>
      <c r="G1228" s="17">
        <f>E1228*F1228</f>
        <v>61.063199999999995</v>
      </c>
      <c r="H1228" s="14">
        <v>4</v>
      </c>
      <c r="I1228" s="15">
        <v>480</v>
      </c>
      <c r="J1228" s="17">
        <f>E1228+I1228-G1228</f>
        <v>2454.3767999999995</v>
      </c>
      <c r="K1228" s="23" t="str">
        <f>A1228&amp;"|"&amp;B1228</f>
        <v>P0102|Mar</v>
      </c>
    </row>
    <row r="1229" spans="1:11" ht="15" customHeight="1" x14ac:dyDescent="0.25">
      <c r="A1229" s="14" t="s">
        <v>265</v>
      </c>
      <c r="B1229" s="14" t="s">
        <v>24</v>
      </c>
      <c r="C1229" s="14">
        <v>6</v>
      </c>
      <c r="D1229" s="16">
        <v>191</v>
      </c>
      <c r="E1229" s="17">
        <f>C1229*D1229</f>
        <v>1146</v>
      </c>
      <c r="F1229" s="18">
        <v>0.03</v>
      </c>
      <c r="G1229" s="17">
        <f>E1229*F1229</f>
        <v>34.379999999999995</v>
      </c>
      <c r="H1229" s="14">
        <v>2</v>
      </c>
      <c r="I1229" s="15">
        <v>370</v>
      </c>
      <c r="J1229" s="17">
        <f>E1229+I1229-G1229</f>
        <v>1481.62</v>
      </c>
      <c r="K1229" s="23" t="str">
        <f>A1229&amp;"|"&amp;B1229</f>
        <v>P0103|Apr</v>
      </c>
    </row>
    <row r="1230" spans="1:11" ht="15" customHeight="1" x14ac:dyDescent="0.25">
      <c r="A1230" s="14" t="s">
        <v>265</v>
      </c>
      <c r="B1230" s="14" t="s">
        <v>26</v>
      </c>
      <c r="C1230" s="14">
        <v>7</v>
      </c>
      <c r="D1230" s="16">
        <v>203.93</v>
      </c>
      <c r="E1230" s="17">
        <f>C1230*D1230</f>
        <v>1427.51</v>
      </c>
      <c r="F1230" s="18">
        <v>0.03</v>
      </c>
      <c r="G1230" s="17">
        <f>E1230*F1230</f>
        <v>42.825299999999999</v>
      </c>
      <c r="H1230" s="14">
        <v>2</v>
      </c>
      <c r="I1230" s="15">
        <v>370</v>
      </c>
      <c r="J1230" s="17">
        <f>E1230+I1230-G1230</f>
        <v>1754.6847</v>
      </c>
      <c r="K1230" s="23" t="str">
        <f>A1230&amp;"|"&amp;B1230</f>
        <v>P0103|May</v>
      </c>
    </row>
    <row r="1231" spans="1:11" ht="15" customHeight="1" x14ac:dyDescent="0.25">
      <c r="A1231" s="14" t="s">
        <v>265</v>
      </c>
      <c r="B1231" s="14" t="s">
        <v>28</v>
      </c>
      <c r="C1231" s="14">
        <v>9</v>
      </c>
      <c r="D1231" s="16">
        <v>214.42</v>
      </c>
      <c r="E1231" s="17">
        <f>C1231*D1231</f>
        <v>1929.78</v>
      </c>
      <c r="F1231" s="18">
        <v>0.03</v>
      </c>
      <c r="G1231" s="17">
        <f>E1231*F1231</f>
        <v>57.8934</v>
      </c>
      <c r="H1231" s="14">
        <v>2</v>
      </c>
      <c r="I1231" s="15">
        <v>370</v>
      </c>
      <c r="J1231" s="17">
        <f>E1231+I1231-G1231</f>
        <v>2241.8865999999998</v>
      </c>
      <c r="K1231" s="23" t="str">
        <f>A1231&amp;"|"&amp;B1231</f>
        <v>P0103|Jun</v>
      </c>
    </row>
    <row r="1232" spans="1:11" ht="15" customHeight="1" x14ac:dyDescent="0.25">
      <c r="A1232" s="14" t="s">
        <v>265</v>
      </c>
      <c r="B1232" s="14" t="s">
        <v>29</v>
      </c>
      <c r="C1232" s="14">
        <v>10</v>
      </c>
      <c r="D1232" s="16">
        <v>229.63</v>
      </c>
      <c r="E1232" s="17">
        <f>C1232*D1232</f>
        <v>2296.3000000000002</v>
      </c>
      <c r="F1232" s="18">
        <v>0.03</v>
      </c>
      <c r="G1232" s="17">
        <f>E1232*F1232</f>
        <v>68.88900000000001</v>
      </c>
      <c r="H1232" s="14">
        <v>3</v>
      </c>
      <c r="I1232" s="15">
        <v>555</v>
      </c>
      <c r="J1232" s="17">
        <f>E1232+I1232-G1232</f>
        <v>2782.4110000000001</v>
      </c>
      <c r="K1232" s="23" t="str">
        <f>A1232&amp;"|"&amp;B1232</f>
        <v>P0103|Jul</v>
      </c>
    </row>
    <row r="1233" spans="1:11" ht="15" customHeight="1" x14ac:dyDescent="0.25">
      <c r="A1233" s="14" t="s">
        <v>265</v>
      </c>
      <c r="B1233" s="14" t="s">
        <v>30</v>
      </c>
      <c r="C1233" s="14">
        <v>9</v>
      </c>
      <c r="D1233" s="16">
        <v>208.63</v>
      </c>
      <c r="E1233" s="17">
        <f>C1233*D1233</f>
        <v>1877.67</v>
      </c>
      <c r="F1233" s="18">
        <v>0.03</v>
      </c>
      <c r="G1233" s="17">
        <f>E1233*F1233</f>
        <v>56.330100000000002</v>
      </c>
      <c r="H1233" s="14">
        <v>2</v>
      </c>
      <c r="I1233" s="15">
        <v>370</v>
      </c>
      <c r="J1233" s="17">
        <f>E1233+I1233-G1233</f>
        <v>2191.3398999999999</v>
      </c>
      <c r="K1233" s="23" t="str">
        <f>A1233&amp;"|"&amp;B1233</f>
        <v>P0103|Aug</v>
      </c>
    </row>
    <row r="1234" spans="1:11" ht="15" customHeight="1" x14ac:dyDescent="0.25">
      <c r="A1234" s="14" t="s">
        <v>265</v>
      </c>
      <c r="B1234" s="14" t="s">
        <v>31</v>
      </c>
      <c r="C1234" s="14">
        <v>7</v>
      </c>
      <c r="D1234" s="16">
        <v>214.63</v>
      </c>
      <c r="E1234" s="17">
        <f>C1234*D1234</f>
        <v>1502.4099999999999</v>
      </c>
      <c r="F1234" s="18">
        <v>0.03</v>
      </c>
      <c r="G1234" s="17">
        <f>E1234*F1234</f>
        <v>45.072299999999991</v>
      </c>
      <c r="H1234" s="14">
        <v>2</v>
      </c>
      <c r="I1234" s="15">
        <v>370</v>
      </c>
      <c r="J1234" s="17">
        <f>E1234+I1234-G1234</f>
        <v>1827.3376999999998</v>
      </c>
      <c r="K1234" s="23" t="str">
        <f>A1234&amp;"|"&amp;B1234</f>
        <v>P0103|Sep</v>
      </c>
    </row>
    <row r="1235" spans="1:11" ht="15" customHeight="1" x14ac:dyDescent="0.25">
      <c r="A1235" s="14" t="s">
        <v>265</v>
      </c>
      <c r="B1235" s="14" t="s">
        <v>32</v>
      </c>
      <c r="C1235" s="14">
        <v>6</v>
      </c>
      <c r="D1235" s="16">
        <v>203.07</v>
      </c>
      <c r="E1235" s="17">
        <f>C1235*D1235</f>
        <v>1218.42</v>
      </c>
      <c r="F1235" s="18">
        <v>0.03</v>
      </c>
      <c r="G1235" s="17">
        <f>E1235*F1235</f>
        <v>36.552599999999998</v>
      </c>
      <c r="H1235" s="14">
        <v>2</v>
      </c>
      <c r="I1235" s="15">
        <v>370</v>
      </c>
      <c r="J1235" s="17">
        <f>E1235+I1235-G1235</f>
        <v>1551.8674000000001</v>
      </c>
      <c r="K1235" s="23" t="str">
        <f>A1235&amp;"|"&amp;B1235</f>
        <v>P0103|Oct</v>
      </c>
    </row>
    <row r="1236" spans="1:11" ht="15" customHeight="1" x14ac:dyDescent="0.25">
      <c r="A1236" s="14" t="s">
        <v>265</v>
      </c>
      <c r="B1236" s="14" t="s">
        <v>33</v>
      </c>
      <c r="C1236" s="14">
        <v>7</v>
      </c>
      <c r="D1236" s="16">
        <v>219.97</v>
      </c>
      <c r="E1236" s="17">
        <f>C1236*D1236</f>
        <v>1539.79</v>
      </c>
      <c r="F1236" s="18">
        <v>0.03</v>
      </c>
      <c r="G1236" s="17">
        <f>E1236*F1236</f>
        <v>46.1937</v>
      </c>
      <c r="H1236" s="14">
        <v>3</v>
      </c>
      <c r="I1236" s="15">
        <v>555</v>
      </c>
      <c r="J1236" s="17">
        <f>E1236+I1236-G1236</f>
        <v>2048.5963000000002</v>
      </c>
      <c r="K1236" s="23" t="str">
        <f>A1236&amp;"|"&amp;B1236</f>
        <v>P0103|Nov</v>
      </c>
    </row>
    <row r="1237" spans="1:11" ht="15" customHeight="1" x14ac:dyDescent="0.25">
      <c r="A1237" s="14" t="s">
        <v>265</v>
      </c>
      <c r="B1237" s="14" t="s">
        <v>34</v>
      </c>
      <c r="C1237" s="14">
        <v>15</v>
      </c>
      <c r="D1237" s="16">
        <v>365.55</v>
      </c>
      <c r="E1237" s="17">
        <f>C1237*D1237</f>
        <v>5483.25</v>
      </c>
      <c r="F1237" s="18">
        <v>0.03</v>
      </c>
      <c r="G1237" s="17">
        <f>E1237*F1237</f>
        <v>164.4975</v>
      </c>
      <c r="H1237" s="14">
        <v>6</v>
      </c>
      <c r="I1237" s="15">
        <v>1110</v>
      </c>
      <c r="J1237" s="17">
        <f>E1237+I1237-G1237</f>
        <v>6428.7524999999996</v>
      </c>
      <c r="K1237" s="23" t="str">
        <f>A1237&amp;"|"&amp;B1237</f>
        <v>P0103|Dec</v>
      </c>
    </row>
    <row r="1238" spans="1:11" ht="15" customHeight="1" x14ac:dyDescent="0.25">
      <c r="A1238" s="14" t="s">
        <v>265</v>
      </c>
      <c r="B1238" s="14" t="s">
        <v>35</v>
      </c>
      <c r="C1238" s="14">
        <v>14</v>
      </c>
      <c r="D1238" s="16">
        <v>348.54</v>
      </c>
      <c r="E1238" s="17">
        <f>C1238*D1238</f>
        <v>4879.5600000000004</v>
      </c>
      <c r="F1238" s="18">
        <v>0.03</v>
      </c>
      <c r="G1238" s="17">
        <f>E1238*F1238</f>
        <v>146.38679999999999</v>
      </c>
      <c r="H1238" s="14">
        <v>6</v>
      </c>
      <c r="I1238" s="15">
        <v>1110</v>
      </c>
      <c r="J1238" s="17">
        <f>E1238+I1238-G1238</f>
        <v>5843.1732000000002</v>
      </c>
      <c r="K1238" s="23" t="str">
        <f>A1238&amp;"|"&amp;B1238</f>
        <v>P0103|Jan</v>
      </c>
    </row>
    <row r="1239" spans="1:11" ht="15" customHeight="1" x14ac:dyDescent="0.25">
      <c r="A1239" s="14" t="s">
        <v>265</v>
      </c>
      <c r="B1239" s="14" t="s">
        <v>36</v>
      </c>
      <c r="C1239" s="14">
        <v>12</v>
      </c>
      <c r="D1239" s="16">
        <v>324.10000000000002</v>
      </c>
      <c r="E1239" s="17">
        <f>C1239*D1239</f>
        <v>3889.2000000000003</v>
      </c>
      <c r="F1239" s="18">
        <v>0.03</v>
      </c>
      <c r="G1239" s="17">
        <f>E1239*F1239</f>
        <v>116.676</v>
      </c>
      <c r="H1239" s="14">
        <v>5</v>
      </c>
      <c r="I1239" s="15">
        <v>925</v>
      </c>
      <c r="J1239" s="17">
        <f>E1239+I1239-G1239</f>
        <v>4697.5240000000003</v>
      </c>
      <c r="K1239" s="23" t="str">
        <f>A1239&amp;"|"&amp;B1239</f>
        <v>P0103|Feb</v>
      </c>
    </row>
    <row r="1240" spans="1:11" ht="15" customHeight="1" x14ac:dyDescent="0.25">
      <c r="A1240" s="14" t="s">
        <v>265</v>
      </c>
      <c r="B1240" s="14" t="s">
        <v>37</v>
      </c>
      <c r="C1240" s="14">
        <v>11</v>
      </c>
      <c r="D1240" s="16">
        <v>301.47000000000003</v>
      </c>
      <c r="E1240" s="17">
        <f>C1240*D1240</f>
        <v>3316.17</v>
      </c>
      <c r="F1240" s="18">
        <v>0.03</v>
      </c>
      <c r="G1240" s="17">
        <f>E1240*F1240</f>
        <v>99.485100000000003</v>
      </c>
      <c r="H1240" s="14">
        <v>4</v>
      </c>
      <c r="I1240" s="15">
        <v>740</v>
      </c>
      <c r="J1240" s="17">
        <f>E1240+I1240-G1240</f>
        <v>3956.6849000000002</v>
      </c>
      <c r="K1240" s="23" t="str">
        <f>A1240&amp;"|"&amp;B1240</f>
        <v>P0103|Mar</v>
      </c>
    </row>
    <row r="1241" spans="1:11" ht="15" customHeight="1" x14ac:dyDescent="0.25">
      <c r="A1241" s="14" t="s">
        <v>267</v>
      </c>
      <c r="B1241" s="14" t="s">
        <v>24</v>
      </c>
      <c r="C1241" s="14">
        <v>6</v>
      </c>
      <c r="D1241" s="16">
        <v>157.72</v>
      </c>
      <c r="E1241" s="17">
        <f>C1241*D1241</f>
        <v>946.31999999999994</v>
      </c>
      <c r="F1241" s="18">
        <v>0.03</v>
      </c>
      <c r="G1241" s="17">
        <f>E1241*F1241</f>
        <v>28.389599999999998</v>
      </c>
      <c r="H1241" s="14">
        <v>2</v>
      </c>
      <c r="I1241" s="15">
        <v>300</v>
      </c>
      <c r="J1241" s="17">
        <f>E1241+I1241-G1241</f>
        <v>1217.9304</v>
      </c>
      <c r="K1241" s="23" t="str">
        <f>A1241&amp;"|"&amp;B1241</f>
        <v>P0104|Apr</v>
      </c>
    </row>
    <row r="1242" spans="1:11" ht="15" customHeight="1" x14ac:dyDescent="0.25">
      <c r="A1242" s="14" t="s">
        <v>267</v>
      </c>
      <c r="B1242" s="14" t="s">
        <v>26</v>
      </c>
      <c r="C1242" s="14">
        <v>6</v>
      </c>
      <c r="D1242" s="16">
        <v>156.66999999999999</v>
      </c>
      <c r="E1242" s="17">
        <f>C1242*D1242</f>
        <v>940.02</v>
      </c>
      <c r="F1242" s="18">
        <v>0.03</v>
      </c>
      <c r="G1242" s="17">
        <f>E1242*F1242</f>
        <v>28.200599999999998</v>
      </c>
      <c r="H1242" s="14">
        <v>2</v>
      </c>
      <c r="I1242" s="15">
        <v>300</v>
      </c>
      <c r="J1242" s="17">
        <f>E1242+I1242-G1242</f>
        <v>1211.8194000000001</v>
      </c>
      <c r="K1242" s="23" t="str">
        <f>A1242&amp;"|"&amp;B1242</f>
        <v>P0104|May</v>
      </c>
    </row>
    <row r="1243" spans="1:11" ht="15" customHeight="1" x14ac:dyDescent="0.25">
      <c r="A1243" s="14" t="s">
        <v>267</v>
      </c>
      <c r="B1243" s="14" t="s">
        <v>28</v>
      </c>
      <c r="C1243" s="14">
        <v>8</v>
      </c>
      <c r="D1243" s="16">
        <v>167.36</v>
      </c>
      <c r="E1243" s="17">
        <f>C1243*D1243</f>
        <v>1338.88</v>
      </c>
      <c r="F1243" s="18">
        <v>0.03</v>
      </c>
      <c r="G1243" s="17">
        <f>E1243*F1243</f>
        <v>40.166400000000003</v>
      </c>
      <c r="H1243" s="14">
        <v>2</v>
      </c>
      <c r="I1243" s="15">
        <v>300</v>
      </c>
      <c r="J1243" s="17">
        <f>E1243+I1243-G1243</f>
        <v>1598.7136</v>
      </c>
      <c r="K1243" s="23" t="str">
        <f>A1243&amp;"|"&amp;B1243</f>
        <v>P0104|Jun</v>
      </c>
    </row>
    <row r="1244" spans="1:11" ht="15" customHeight="1" x14ac:dyDescent="0.25">
      <c r="A1244" s="14" t="s">
        <v>267</v>
      </c>
      <c r="B1244" s="14" t="s">
        <v>29</v>
      </c>
      <c r="C1244" s="14">
        <v>9</v>
      </c>
      <c r="D1244" s="16">
        <v>204.23</v>
      </c>
      <c r="E1244" s="17">
        <f>C1244*D1244</f>
        <v>1838.07</v>
      </c>
      <c r="F1244" s="18">
        <v>0.03</v>
      </c>
      <c r="G1244" s="17">
        <f>E1244*F1244</f>
        <v>55.142099999999999</v>
      </c>
      <c r="H1244" s="14">
        <v>2</v>
      </c>
      <c r="I1244" s="15">
        <v>300</v>
      </c>
      <c r="J1244" s="17">
        <f>E1244+I1244-G1244</f>
        <v>2082.9278999999997</v>
      </c>
      <c r="K1244" s="23" t="str">
        <f>A1244&amp;"|"&amp;B1244</f>
        <v>P0104|Jul</v>
      </c>
    </row>
    <row r="1245" spans="1:11" ht="15" customHeight="1" x14ac:dyDescent="0.25">
      <c r="A1245" s="14" t="s">
        <v>267</v>
      </c>
      <c r="B1245" s="14" t="s">
        <v>30</v>
      </c>
      <c r="C1245" s="14">
        <v>8</v>
      </c>
      <c r="D1245" s="16">
        <v>173.87</v>
      </c>
      <c r="E1245" s="17">
        <f>C1245*D1245</f>
        <v>1390.96</v>
      </c>
      <c r="F1245" s="18">
        <v>0.03</v>
      </c>
      <c r="G1245" s="17">
        <f>E1245*F1245</f>
        <v>41.7288</v>
      </c>
      <c r="H1245" s="14">
        <v>2</v>
      </c>
      <c r="I1245" s="15">
        <v>300</v>
      </c>
      <c r="J1245" s="17">
        <f>E1245+I1245-G1245</f>
        <v>1649.2311999999999</v>
      </c>
      <c r="K1245" s="23" t="str">
        <f>A1245&amp;"|"&amp;B1245</f>
        <v>P0104|Aug</v>
      </c>
    </row>
    <row r="1246" spans="1:11" ht="15" customHeight="1" x14ac:dyDescent="0.25">
      <c r="A1246" s="14" t="s">
        <v>267</v>
      </c>
      <c r="B1246" s="14" t="s">
        <v>31</v>
      </c>
      <c r="C1246" s="14">
        <v>6</v>
      </c>
      <c r="D1246" s="16">
        <v>167.57</v>
      </c>
      <c r="E1246" s="17">
        <f>C1246*D1246</f>
        <v>1005.42</v>
      </c>
      <c r="F1246" s="18">
        <v>0.03</v>
      </c>
      <c r="G1246" s="17">
        <f>E1246*F1246</f>
        <v>30.162599999999998</v>
      </c>
      <c r="H1246" s="14">
        <v>2</v>
      </c>
      <c r="I1246" s="15">
        <v>300</v>
      </c>
      <c r="J1246" s="17">
        <f>E1246+I1246-G1246</f>
        <v>1275.2574</v>
      </c>
      <c r="K1246" s="23" t="str">
        <f>A1246&amp;"|"&amp;B1246</f>
        <v>P0104|Sep</v>
      </c>
    </row>
    <row r="1247" spans="1:11" ht="15" customHeight="1" x14ac:dyDescent="0.25">
      <c r="A1247" s="14" t="s">
        <v>267</v>
      </c>
      <c r="B1247" s="14" t="s">
        <v>32</v>
      </c>
      <c r="C1247" s="14">
        <v>5</v>
      </c>
      <c r="D1247" s="16">
        <v>164.8</v>
      </c>
      <c r="E1247" s="17">
        <f>C1247*D1247</f>
        <v>824</v>
      </c>
      <c r="F1247" s="18">
        <v>0.03</v>
      </c>
      <c r="G1247" s="17">
        <f>E1247*F1247</f>
        <v>24.72</v>
      </c>
      <c r="H1247" s="14">
        <v>2</v>
      </c>
      <c r="I1247" s="15">
        <v>300</v>
      </c>
      <c r="J1247" s="17">
        <f>E1247+I1247-G1247</f>
        <v>1099.28</v>
      </c>
      <c r="K1247" s="23" t="str">
        <f>A1247&amp;"|"&amp;B1247</f>
        <v>P0104|Oct</v>
      </c>
    </row>
    <row r="1248" spans="1:11" ht="15" customHeight="1" x14ac:dyDescent="0.25">
      <c r="A1248" s="14" t="s">
        <v>267</v>
      </c>
      <c r="B1248" s="14" t="s">
        <v>33</v>
      </c>
      <c r="C1248" s="14">
        <v>6</v>
      </c>
      <c r="D1248" s="16">
        <v>172.61</v>
      </c>
      <c r="E1248" s="17">
        <f>C1248*D1248</f>
        <v>1035.6600000000001</v>
      </c>
      <c r="F1248" s="18">
        <v>0.03</v>
      </c>
      <c r="G1248" s="17">
        <f>E1248*F1248</f>
        <v>31.069800000000001</v>
      </c>
      <c r="H1248" s="14">
        <v>2</v>
      </c>
      <c r="I1248" s="15">
        <v>300</v>
      </c>
      <c r="J1248" s="17">
        <f>E1248+I1248-G1248</f>
        <v>1304.5902000000001</v>
      </c>
      <c r="K1248" s="23" t="str">
        <f>A1248&amp;"|"&amp;B1248</f>
        <v>P0104|Nov</v>
      </c>
    </row>
    <row r="1249" spans="1:11" ht="15" customHeight="1" x14ac:dyDescent="0.25">
      <c r="A1249" s="14" t="s">
        <v>267</v>
      </c>
      <c r="B1249" s="14" t="s">
        <v>34</v>
      </c>
      <c r="C1249" s="14">
        <v>13</v>
      </c>
      <c r="D1249" s="16">
        <v>287.89999999999998</v>
      </c>
      <c r="E1249" s="17">
        <f>C1249*D1249</f>
        <v>3742.7</v>
      </c>
      <c r="F1249" s="18">
        <v>0.03</v>
      </c>
      <c r="G1249" s="17">
        <f>E1249*F1249</f>
        <v>112.28099999999999</v>
      </c>
      <c r="H1249" s="14">
        <v>5</v>
      </c>
      <c r="I1249" s="15">
        <v>750</v>
      </c>
      <c r="J1249" s="17">
        <f>E1249+I1249-G1249</f>
        <v>4380.4189999999999</v>
      </c>
      <c r="K1249" s="23" t="str">
        <f>A1249&amp;"|"&amp;B1249</f>
        <v>P0104|Dec</v>
      </c>
    </row>
    <row r="1250" spans="1:11" ht="15" customHeight="1" x14ac:dyDescent="0.25">
      <c r="A1250" s="14" t="s">
        <v>267</v>
      </c>
      <c r="B1250" s="14" t="s">
        <v>35</v>
      </c>
      <c r="C1250" s="14">
        <v>13</v>
      </c>
      <c r="D1250" s="16">
        <v>300.87</v>
      </c>
      <c r="E1250" s="17">
        <f>C1250*D1250</f>
        <v>3911.31</v>
      </c>
      <c r="F1250" s="18">
        <v>0.03</v>
      </c>
      <c r="G1250" s="17">
        <f>E1250*F1250</f>
        <v>117.33929999999999</v>
      </c>
      <c r="H1250" s="14">
        <v>5</v>
      </c>
      <c r="I1250" s="15">
        <v>750</v>
      </c>
      <c r="J1250" s="17">
        <f>E1250+I1250-G1250</f>
        <v>4543.9706999999999</v>
      </c>
      <c r="K1250" s="23" t="str">
        <f>A1250&amp;"|"&amp;B1250</f>
        <v>P0104|Jan</v>
      </c>
    </row>
    <row r="1251" spans="1:11" ht="15" customHeight="1" x14ac:dyDescent="0.25">
      <c r="A1251" s="14" t="s">
        <v>267</v>
      </c>
      <c r="B1251" s="14" t="s">
        <v>36</v>
      </c>
      <c r="C1251" s="14">
        <v>10</v>
      </c>
      <c r="D1251" s="16">
        <v>260.38</v>
      </c>
      <c r="E1251" s="17">
        <f>C1251*D1251</f>
        <v>2603.8000000000002</v>
      </c>
      <c r="F1251" s="18">
        <v>0.03</v>
      </c>
      <c r="G1251" s="17">
        <f>E1251*F1251</f>
        <v>78.114000000000004</v>
      </c>
      <c r="H1251" s="14">
        <v>4</v>
      </c>
      <c r="I1251" s="15">
        <v>600</v>
      </c>
      <c r="J1251" s="17">
        <f>E1251+I1251-G1251</f>
        <v>3125.6860000000001</v>
      </c>
      <c r="K1251" s="23" t="str">
        <f>A1251&amp;"|"&amp;B1251</f>
        <v>P0104|Feb</v>
      </c>
    </row>
    <row r="1252" spans="1:11" ht="15" customHeight="1" x14ac:dyDescent="0.25">
      <c r="A1252" s="14" t="s">
        <v>267</v>
      </c>
      <c r="B1252" s="14" t="s">
        <v>37</v>
      </c>
      <c r="C1252" s="14">
        <v>11</v>
      </c>
      <c r="D1252" s="16">
        <v>248.25</v>
      </c>
      <c r="E1252" s="17">
        <f>C1252*D1252</f>
        <v>2730.75</v>
      </c>
      <c r="F1252" s="18">
        <v>0.03</v>
      </c>
      <c r="G1252" s="17">
        <f>E1252*F1252</f>
        <v>81.922499999999999</v>
      </c>
      <c r="H1252" s="14">
        <v>4</v>
      </c>
      <c r="I1252" s="15">
        <v>600</v>
      </c>
      <c r="J1252" s="17">
        <f>E1252+I1252-G1252</f>
        <v>3248.8274999999999</v>
      </c>
      <c r="K1252" s="23" t="str">
        <f>A1252&amp;"|"&amp;B1252</f>
        <v>P0104|Mar</v>
      </c>
    </row>
    <row r="1253" spans="1:11" ht="15" customHeight="1" x14ac:dyDescent="0.25">
      <c r="A1253" s="14" t="s">
        <v>269</v>
      </c>
      <c r="B1253" s="14" t="s">
        <v>24</v>
      </c>
      <c r="C1253" s="14">
        <v>5</v>
      </c>
      <c r="D1253" s="16">
        <v>140.31</v>
      </c>
      <c r="E1253" s="17">
        <f>C1253*D1253</f>
        <v>701.55</v>
      </c>
      <c r="F1253" s="18">
        <v>0.03</v>
      </c>
      <c r="G1253" s="17">
        <f>E1253*F1253</f>
        <v>21.046499999999998</v>
      </c>
      <c r="H1253" s="14">
        <v>2</v>
      </c>
      <c r="I1253" s="15">
        <v>300</v>
      </c>
      <c r="J1253" s="17">
        <f>E1253+I1253-G1253</f>
        <v>980.50349999999992</v>
      </c>
      <c r="K1253" s="23" t="str">
        <f>A1253&amp;"|"&amp;B1253</f>
        <v>P0105|Apr</v>
      </c>
    </row>
    <row r="1254" spans="1:11" ht="15" customHeight="1" x14ac:dyDescent="0.25">
      <c r="A1254" s="14" t="s">
        <v>269</v>
      </c>
      <c r="B1254" s="14" t="s">
        <v>26</v>
      </c>
      <c r="C1254" s="14">
        <v>5</v>
      </c>
      <c r="D1254" s="16">
        <v>162.04</v>
      </c>
      <c r="E1254" s="17">
        <f>C1254*D1254</f>
        <v>810.19999999999993</v>
      </c>
      <c r="F1254" s="18">
        <v>0.03</v>
      </c>
      <c r="G1254" s="17">
        <f>E1254*F1254</f>
        <v>24.305999999999997</v>
      </c>
      <c r="H1254" s="14">
        <v>2</v>
      </c>
      <c r="I1254" s="15">
        <v>300</v>
      </c>
      <c r="J1254" s="17">
        <f>E1254+I1254-G1254</f>
        <v>1085.8939999999998</v>
      </c>
      <c r="K1254" s="23" t="str">
        <f>A1254&amp;"|"&amp;B1254</f>
        <v>P0105|May</v>
      </c>
    </row>
    <row r="1255" spans="1:11" ht="15" customHeight="1" x14ac:dyDescent="0.25">
      <c r="A1255" s="14" t="s">
        <v>269</v>
      </c>
      <c r="B1255" s="14" t="s">
        <v>28</v>
      </c>
      <c r="C1255" s="14">
        <v>6</v>
      </c>
      <c r="D1255" s="16">
        <v>154.97999999999999</v>
      </c>
      <c r="E1255" s="17">
        <f>C1255*D1255</f>
        <v>929.87999999999988</v>
      </c>
      <c r="F1255" s="18">
        <v>0.03</v>
      </c>
      <c r="G1255" s="17">
        <f>E1255*F1255</f>
        <v>27.896399999999996</v>
      </c>
      <c r="H1255" s="14">
        <v>2</v>
      </c>
      <c r="I1255" s="15">
        <v>300</v>
      </c>
      <c r="J1255" s="17">
        <f>E1255+I1255-G1255</f>
        <v>1201.9835999999998</v>
      </c>
      <c r="K1255" s="23" t="str">
        <f>A1255&amp;"|"&amp;B1255</f>
        <v>P0105|Jun</v>
      </c>
    </row>
    <row r="1256" spans="1:11" ht="15" customHeight="1" x14ac:dyDescent="0.25">
      <c r="A1256" s="14" t="s">
        <v>269</v>
      </c>
      <c r="B1256" s="14" t="s">
        <v>29</v>
      </c>
      <c r="C1256" s="14">
        <v>9</v>
      </c>
      <c r="D1256" s="16">
        <v>175.77</v>
      </c>
      <c r="E1256" s="17">
        <f>C1256*D1256</f>
        <v>1581.93</v>
      </c>
      <c r="F1256" s="18">
        <v>0.03</v>
      </c>
      <c r="G1256" s="17">
        <f>E1256*F1256</f>
        <v>47.457900000000002</v>
      </c>
      <c r="H1256" s="14">
        <v>2</v>
      </c>
      <c r="I1256" s="15">
        <v>300</v>
      </c>
      <c r="J1256" s="17">
        <f>E1256+I1256-G1256</f>
        <v>1834.4721</v>
      </c>
      <c r="K1256" s="23" t="str">
        <f>A1256&amp;"|"&amp;B1256</f>
        <v>P0105|Jul</v>
      </c>
    </row>
    <row r="1257" spans="1:11" ht="15" customHeight="1" x14ac:dyDescent="0.25">
      <c r="A1257" s="14" t="s">
        <v>269</v>
      </c>
      <c r="B1257" s="14" t="s">
        <v>30</v>
      </c>
      <c r="C1257" s="14">
        <v>8</v>
      </c>
      <c r="D1257" s="16">
        <v>177.7</v>
      </c>
      <c r="E1257" s="17">
        <f>C1257*D1257</f>
        <v>1421.6</v>
      </c>
      <c r="F1257" s="18">
        <v>0.03</v>
      </c>
      <c r="G1257" s="17">
        <f>E1257*F1257</f>
        <v>42.647999999999996</v>
      </c>
      <c r="H1257" s="14">
        <v>2</v>
      </c>
      <c r="I1257" s="15">
        <v>300</v>
      </c>
      <c r="J1257" s="17">
        <f>E1257+I1257-G1257</f>
        <v>1678.952</v>
      </c>
      <c r="K1257" s="23" t="str">
        <f>A1257&amp;"|"&amp;B1257</f>
        <v>P0105|Aug</v>
      </c>
    </row>
    <row r="1258" spans="1:11" ht="15" customHeight="1" x14ac:dyDescent="0.25">
      <c r="A1258" s="14" t="s">
        <v>269</v>
      </c>
      <c r="B1258" s="14" t="s">
        <v>31</v>
      </c>
      <c r="C1258" s="14">
        <v>6</v>
      </c>
      <c r="D1258" s="16">
        <v>158.85</v>
      </c>
      <c r="E1258" s="17">
        <f>C1258*D1258</f>
        <v>953.09999999999991</v>
      </c>
      <c r="F1258" s="18">
        <v>0.03</v>
      </c>
      <c r="G1258" s="17">
        <f>E1258*F1258</f>
        <v>28.592999999999996</v>
      </c>
      <c r="H1258" s="14">
        <v>2</v>
      </c>
      <c r="I1258" s="15">
        <v>300</v>
      </c>
      <c r="J1258" s="17">
        <f>E1258+I1258-G1258</f>
        <v>1224.5069999999998</v>
      </c>
      <c r="K1258" s="23" t="str">
        <f>A1258&amp;"|"&amp;B1258</f>
        <v>P0105|Sep</v>
      </c>
    </row>
    <row r="1259" spans="1:11" ht="15" customHeight="1" x14ac:dyDescent="0.25">
      <c r="A1259" s="14" t="s">
        <v>269</v>
      </c>
      <c r="B1259" s="14" t="s">
        <v>32</v>
      </c>
      <c r="C1259" s="14">
        <v>5</v>
      </c>
      <c r="D1259" s="16">
        <v>144.13</v>
      </c>
      <c r="E1259" s="17">
        <f>C1259*D1259</f>
        <v>720.65</v>
      </c>
      <c r="F1259" s="18">
        <v>0.03</v>
      </c>
      <c r="G1259" s="17">
        <f>E1259*F1259</f>
        <v>21.619499999999999</v>
      </c>
      <c r="H1259" s="14">
        <v>2</v>
      </c>
      <c r="I1259" s="15">
        <v>300</v>
      </c>
      <c r="J1259" s="17">
        <f>E1259+I1259-G1259</f>
        <v>999.03049999999996</v>
      </c>
      <c r="K1259" s="23" t="str">
        <f>A1259&amp;"|"&amp;B1259</f>
        <v>P0105|Oct</v>
      </c>
    </row>
    <row r="1260" spans="1:11" ht="15" customHeight="1" x14ac:dyDescent="0.25">
      <c r="A1260" s="14" t="s">
        <v>269</v>
      </c>
      <c r="B1260" s="14" t="s">
        <v>33</v>
      </c>
      <c r="C1260" s="14">
        <v>6</v>
      </c>
      <c r="D1260" s="16">
        <v>159.74</v>
      </c>
      <c r="E1260" s="17">
        <f>C1260*D1260</f>
        <v>958.44</v>
      </c>
      <c r="F1260" s="18">
        <v>0.03</v>
      </c>
      <c r="G1260" s="17">
        <f>E1260*F1260</f>
        <v>28.7532</v>
      </c>
      <c r="H1260" s="14">
        <v>2</v>
      </c>
      <c r="I1260" s="15">
        <v>300</v>
      </c>
      <c r="J1260" s="17">
        <f>E1260+I1260-G1260</f>
        <v>1229.6867999999999</v>
      </c>
      <c r="K1260" s="23" t="str">
        <f>A1260&amp;"|"&amp;B1260</f>
        <v>P0105|Nov</v>
      </c>
    </row>
    <row r="1261" spans="1:11" ht="15" customHeight="1" x14ac:dyDescent="0.25">
      <c r="A1261" s="14" t="s">
        <v>269</v>
      </c>
      <c r="B1261" s="14" t="s">
        <v>34</v>
      </c>
      <c r="C1261" s="14">
        <v>14</v>
      </c>
      <c r="D1261" s="16">
        <v>279.72000000000003</v>
      </c>
      <c r="E1261" s="17">
        <f>C1261*D1261</f>
        <v>3916.0800000000004</v>
      </c>
      <c r="F1261" s="18">
        <v>0.03</v>
      </c>
      <c r="G1261" s="17">
        <f>E1261*F1261</f>
        <v>117.48240000000001</v>
      </c>
      <c r="H1261" s="14">
        <v>6</v>
      </c>
      <c r="I1261" s="15">
        <v>900</v>
      </c>
      <c r="J1261" s="17">
        <f>E1261+I1261-G1261</f>
        <v>4698.5976000000001</v>
      </c>
      <c r="K1261" s="23" t="str">
        <f>A1261&amp;"|"&amp;B1261</f>
        <v>P0105|Dec</v>
      </c>
    </row>
    <row r="1262" spans="1:11" ht="15" customHeight="1" x14ac:dyDescent="0.25">
      <c r="A1262" s="14" t="s">
        <v>269</v>
      </c>
      <c r="B1262" s="14" t="s">
        <v>35</v>
      </c>
      <c r="C1262" s="14">
        <v>11</v>
      </c>
      <c r="D1262" s="16">
        <v>258.8</v>
      </c>
      <c r="E1262" s="17">
        <f>C1262*D1262</f>
        <v>2846.8</v>
      </c>
      <c r="F1262" s="18">
        <v>0.03</v>
      </c>
      <c r="G1262" s="17">
        <f>E1262*F1262</f>
        <v>85.403999999999996</v>
      </c>
      <c r="H1262" s="14">
        <v>4</v>
      </c>
      <c r="I1262" s="15">
        <v>600</v>
      </c>
      <c r="J1262" s="17">
        <f>E1262+I1262-G1262</f>
        <v>3361.3960000000002</v>
      </c>
      <c r="K1262" s="23" t="str">
        <f>A1262&amp;"|"&amp;B1262</f>
        <v>P0105|Jan</v>
      </c>
    </row>
    <row r="1263" spans="1:11" ht="15" customHeight="1" x14ac:dyDescent="0.25">
      <c r="A1263" s="14" t="s">
        <v>269</v>
      </c>
      <c r="B1263" s="14" t="s">
        <v>36</v>
      </c>
      <c r="C1263" s="14">
        <v>11</v>
      </c>
      <c r="D1263" s="16">
        <v>247.47</v>
      </c>
      <c r="E1263" s="17">
        <f>C1263*D1263</f>
        <v>2722.17</v>
      </c>
      <c r="F1263" s="18">
        <v>0.03</v>
      </c>
      <c r="G1263" s="17">
        <f>E1263*F1263</f>
        <v>81.665099999999995</v>
      </c>
      <c r="H1263" s="14">
        <v>4</v>
      </c>
      <c r="I1263" s="15">
        <v>600</v>
      </c>
      <c r="J1263" s="17">
        <f>E1263+I1263-G1263</f>
        <v>3240.5048999999999</v>
      </c>
      <c r="K1263" s="23" t="str">
        <f>A1263&amp;"|"&amp;B1263</f>
        <v>P0105|Feb</v>
      </c>
    </row>
    <row r="1264" spans="1:11" ht="15" customHeight="1" x14ac:dyDescent="0.25">
      <c r="A1264" s="14" t="s">
        <v>269</v>
      </c>
      <c r="B1264" s="14" t="s">
        <v>37</v>
      </c>
      <c r="C1264" s="14">
        <v>8</v>
      </c>
      <c r="D1264" s="16">
        <v>200.24</v>
      </c>
      <c r="E1264" s="17">
        <f>C1264*D1264</f>
        <v>1601.92</v>
      </c>
      <c r="F1264" s="18">
        <v>0.03</v>
      </c>
      <c r="G1264" s="17">
        <f>E1264*F1264</f>
        <v>48.057600000000001</v>
      </c>
      <c r="H1264" s="14">
        <v>3</v>
      </c>
      <c r="I1264" s="15">
        <v>450</v>
      </c>
      <c r="J1264" s="17">
        <f>E1264+I1264-G1264</f>
        <v>2003.8624</v>
      </c>
      <c r="K1264" s="23" t="str">
        <f>A1264&amp;"|"&amp;B1264</f>
        <v>P0105|Mar</v>
      </c>
    </row>
    <row r="1265" spans="1:11" ht="15" customHeight="1" x14ac:dyDescent="0.25">
      <c r="A1265" s="14" t="s">
        <v>271</v>
      </c>
      <c r="B1265" s="14" t="s">
        <v>24</v>
      </c>
      <c r="C1265" s="14">
        <v>6</v>
      </c>
      <c r="D1265" s="16">
        <v>191.72</v>
      </c>
      <c r="E1265" s="17">
        <f>C1265*D1265</f>
        <v>1150.32</v>
      </c>
      <c r="F1265" s="18">
        <v>0.03</v>
      </c>
      <c r="G1265" s="17">
        <f>E1265*F1265</f>
        <v>34.509599999999999</v>
      </c>
      <c r="H1265" s="14">
        <v>2</v>
      </c>
      <c r="I1265" s="15">
        <v>370</v>
      </c>
      <c r="J1265" s="17">
        <f>E1265+I1265-G1265</f>
        <v>1485.8103999999998</v>
      </c>
      <c r="K1265" s="23" t="str">
        <f>A1265&amp;"|"&amp;B1265</f>
        <v>P0106|Apr</v>
      </c>
    </row>
    <row r="1266" spans="1:11" ht="15" customHeight="1" x14ac:dyDescent="0.25">
      <c r="A1266" s="14" t="s">
        <v>271</v>
      </c>
      <c r="B1266" s="14" t="s">
        <v>26</v>
      </c>
      <c r="C1266" s="14">
        <v>7</v>
      </c>
      <c r="D1266" s="16">
        <v>215.49</v>
      </c>
      <c r="E1266" s="17">
        <f>C1266*D1266</f>
        <v>1508.43</v>
      </c>
      <c r="F1266" s="18">
        <v>0.03</v>
      </c>
      <c r="G1266" s="17">
        <f>E1266*F1266</f>
        <v>45.252899999999997</v>
      </c>
      <c r="H1266" s="14">
        <v>2</v>
      </c>
      <c r="I1266" s="15">
        <v>370</v>
      </c>
      <c r="J1266" s="17">
        <f>E1266+I1266-G1266</f>
        <v>1833.1771000000001</v>
      </c>
      <c r="K1266" s="23" t="str">
        <f>A1266&amp;"|"&amp;B1266</f>
        <v>P0106|May</v>
      </c>
    </row>
    <row r="1267" spans="1:11" ht="15" customHeight="1" x14ac:dyDescent="0.25">
      <c r="A1267" s="14" t="s">
        <v>271</v>
      </c>
      <c r="B1267" s="14" t="s">
        <v>28</v>
      </c>
      <c r="C1267" s="14">
        <v>8</v>
      </c>
      <c r="D1267" s="16">
        <v>225.37</v>
      </c>
      <c r="E1267" s="17">
        <f>C1267*D1267</f>
        <v>1802.96</v>
      </c>
      <c r="F1267" s="18">
        <v>0.03</v>
      </c>
      <c r="G1267" s="17">
        <f>E1267*F1267</f>
        <v>54.088799999999999</v>
      </c>
      <c r="H1267" s="14">
        <v>2</v>
      </c>
      <c r="I1267" s="15">
        <v>370</v>
      </c>
      <c r="J1267" s="17">
        <f>E1267+I1267-G1267</f>
        <v>2118.8712</v>
      </c>
      <c r="K1267" s="23" t="str">
        <f>A1267&amp;"|"&amp;B1267</f>
        <v>P0106|Jun</v>
      </c>
    </row>
    <row r="1268" spans="1:11" ht="15" customHeight="1" x14ac:dyDescent="0.25">
      <c r="A1268" s="14" t="s">
        <v>271</v>
      </c>
      <c r="B1268" s="14" t="s">
        <v>29</v>
      </c>
      <c r="C1268" s="14">
        <v>10</v>
      </c>
      <c r="D1268" s="16">
        <v>247.76</v>
      </c>
      <c r="E1268" s="17">
        <f>C1268*D1268</f>
        <v>2477.6</v>
      </c>
      <c r="F1268" s="18">
        <v>0.03</v>
      </c>
      <c r="G1268" s="17">
        <f>E1268*F1268</f>
        <v>74.327999999999989</v>
      </c>
      <c r="H1268" s="14">
        <v>3</v>
      </c>
      <c r="I1268" s="15">
        <v>555</v>
      </c>
      <c r="J1268" s="17">
        <f>E1268+I1268-G1268</f>
        <v>2958.2719999999999</v>
      </c>
      <c r="K1268" s="23" t="str">
        <f>A1268&amp;"|"&amp;B1268</f>
        <v>P0106|Jul</v>
      </c>
    </row>
    <row r="1269" spans="1:11" ht="15" customHeight="1" x14ac:dyDescent="0.25">
      <c r="A1269" s="14" t="s">
        <v>271</v>
      </c>
      <c r="B1269" s="14" t="s">
        <v>30</v>
      </c>
      <c r="C1269" s="14">
        <v>9</v>
      </c>
      <c r="D1269" s="16">
        <v>230.46</v>
      </c>
      <c r="E1269" s="17">
        <f>C1269*D1269</f>
        <v>2074.14</v>
      </c>
      <c r="F1269" s="18">
        <v>0.03</v>
      </c>
      <c r="G1269" s="17">
        <f>E1269*F1269</f>
        <v>62.224199999999996</v>
      </c>
      <c r="H1269" s="14">
        <v>2</v>
      </c>
      <c r="I1269" s="15">
        <v>370</v>
      </c>
      <c r="J1269" s="17">
        <f>E1269+I1269-G1269</f>
        <v>2381.9157999999998</v>
      </c>
      <c r="K1269" s="23" t="str">
        <f>A1269&amp;"|"&amp;B1269</f>
        <v>P0106|Aug</v>
      </c>
    </row>
    <row r="1270" spans="1:11" ht="15" customHeight="1" x14ac:dyDescent="0.25">
      <c r="A1270" s="14" t="s">
        <v>271</v>
      </c>
      <c r="B1270" s="14" t="s">
        <v>31</v>
      </c>
      <c r="C1270" s="14">
        <v>6</v>
      </c>
      <c r="D1270" s="16">
        <v>208.87</v>
      </c>
      <c r="E1270" s="17">
        <f>C1270*D1270</f>
        <v>1253.22</v>
      </c>
      <c r="F1270" s="18">
        <v>0.03</v>
      </c>
      <c r="G1270" s="17">
        <f>E1270*F1270</f>
        <v>37.596600000000002</v>
      </c>
      <c r="H1270" s="14">
        <v>2</v>
      </c>
      <c r="I1270" s="15">
        <v>370</v>
      </c>
      <c r="J1270" s="17">
        <f>E1270+I1270-G1270</f>
        <v>1585.6233999999999</v>
      </c>
      <c r="K1270" s="23" t="str">
        <f>A1270&amp;"|"&amp;B1270</f>
        <v>P0106|Sep</v>
      </c>
    </row>
    <row r="1271" spans="1:11" ht="15" customHeight="1" x14ac:dyDescent="0.25">
      <c r="A1271" s="14" t="s">
        <v>271</v>
      </c>
      <c r="B1271" s="14" t="s">
        <v>32</v>
      </c>
      <c r="C1271" s="14">
        <v>6</v>
      </c>
      <c r="D1271" s="16">
        <v>215.28</v>
      </c>
      <c r="E1271" s="17">
        <f>C1271*D1271</f>
        <v>1291.68</v>
      </c>
      <c r="F1271" s="18">
        <v>0.03</v>
      </c>
      <c r="G1271" s="17">
        <f>E1271*F1271</f>
        <v>38.750399999999999</v>
      </c>
      <c r="H1271" s="14">
        <v>2</v>
      </c>
      <c r="I1271" s="15">
        <v>370</v>
      </c>
      <c r="J1271" s="17">
        <f>E1271+I1271-G1271</f>
        <v>1622.9296000000002</v>
      </c>
      <c r="K1271" s="23" t="str">
        <f>A1271&amp;"|"&amp;B1271</f>
        <v>P0106|Oct</v>
      </c>
    </row>
    <row r="1272" spans="1:11" ht="15" customHeight="1" x14ac:dyDescent="0.25">
      <c r="A1272" s="14" t="s">
        <v>271</v>
      </c>
      <c r="B1272" s="14" t="s">
        <v>33</v>
      </c>
      <c r="C1272" s="14">
        <v>6</v>
      </c>
      <c r="D1272" s="16">
        <v>223.78</v>
      </c>
      <c r="E1272" s="17">
        <f>C1272*D1272</f>
        <v>1342.68</v>
      </c>
      <c r="F1272" s="18">
        <v>0.03</v>
      </c>
      <c r="G1272" s="17">
        <f>E1272*F1272</f>
        <v>40.2804</v>
      </c>
      <c r="H1272" s="14">
        <v>2</v>
      </c>
      <c r="I1272" s="15">
        <v>370</v>
      </c>
      <c r="J1272" s="17">
        <f>E1272+I1272-G1272</f>
        <v>1672.3996</v>
      </c>
      <c r="K1272" s="23" t="str">
        <f>A1272&amp;"|"&amp;B1272</f>
        <v>P0106|Nov</v>
      </c>
    </row>
    <row r="1273" spans="1:11" ht="15" customHeight="1" x14ac:dyDescent="0.25">
      <c r="A1273" s="14" t="s">
        <v>271</v>
      </c>
      <c r="B1273" s="14" t="s">
        <v>34</v>
      </c>
      <c r="C1273" s="14">
        <v>14</v>
      </c>
      <c r="D1273" s="16">
        <v>380.01</v>
      </c>
      <c r="E1273" s="17">
        <f>C1273*D1273</f>
        <v>5320.1399999999994</v>
      </c>
      <c r="F1273" s="18">
        <v>0.03</v>
      </c>
      <c r="G1273" s="17">
        <f>E1273*F1273</f>
        <v>159.60419999999996</v>
      </c>
      <c r="H1273" s="14">
        <v>6</v>
      </c>
      <c r="I1273" s="15">
        <v>1110</v>
      </c>
      <c r="J1273" s="17">
        <f>E1273+I1273-G1273</f>
        <v>6270.5357999999997</v>
      </c>
      <c r="K1273" s="23" t="str">
        <f>A1273&amp;"|"&amp;B1273</f>
        <v>P0106|Dec</v>
      </c>
    </row>
    <row r="1274" spans="1:11" ht="15" customHeight="1" x14ac:dyDescent="0.25">
      <c r="A1274" s="14" t="s">
        <v>271</v>
      </c>
      <c r="B1274" s="14" t="s">
        <v>35</v>
      </c>
      <c r="C1274" s="14">
        <v>14</v>
      </c>
      <c r="D1274" s="16">
        <v>378.55</v>
      </c>
      <c r="E1274" s="17">
        <f>C1274*D1274</f>
        <v>5299.7</v>
      </c>
      <c r="F1274" s="18">
        <v>0.03</v>
      </c>
      <c r="G1274" s="17">
        <f>E1274*F1274</f>
        <v>158.99099999999999</v>
      </c>
      <c r="H1274" s="14">
        <v>5</v>
      </c>
      <c r="I1274" s="15">
        <v>925</v>
      </c>
      <c r="J1274" s="17">
        <f>E1274+I1274-G1274</f>
        <v>6065.7089999999998</v>
      </c>
      <c r="K1274" s="23" t="str">
        <f>A1274&amp;"|"&amp;B1274</f>
        <v>P0106|Jan</v>
      </c>
    </row>
    <row r="1275" spans="1:11" ht="15" customHeight="1" x14ac:dyDescent="0.25">
      <c r="A1275" s="14" t="s">
        <v>271</v>
      </c>
      <c r="B1275" s="14" t="s">
        <v>36</v>
      </c>
      <c r="C1275" s="14">
        <v>11</v>
      </c>
      <c r="D1275" s="16">
        <v>325.95</v>
      </c>
      <c r="E1275" s="17">
        <f>C1275*D1275</f>
        <v>3585.45</v>
      </c>
      <c r="F1275" s="18">
        <v>0.03</v>
      </c>
      <c r="G1275" s="17">
        <f>E1275*F1275</f>
        <v>107.56349999999999</v>
      </c>
      <c r="H1275" s="14">
        <v>4</v>
      </c>
      <c r="I1275" s="15">
        <v>740</v>
      </c>
      <c r="J1275" s="17">
        <f>E1275+I1275-G1275</f>
        <v>4217.8864999999996</v>
      </c>
      <c r="K1275" s="23" t="str">
        <f>A1275&amp;"|"&amp;B1275</f>
        <v>P0106|Feb</v>
      </c>
    </row>
    <row r="1276" spans="1:11" ht="15" customHeight="1" x14ac:dyDescent="0.25">
      <c r="A1276" s="14" t="s">
        <v>271</v>
      </c>
      <c r="B1276" s="14" t="s">
        <v>37</v>
      </c>
      <c r="C1276" s="14">
        <v>10</v>
      </c>
      <c r="D1276" s="16">
        <v>276.48</v>
      </c>
      <c r="E1276" s="17">
        <f>C1276*D1276</f>
        <v>2764.8</v>
      </c>
      <c r="F1276" s="18">
        <v>0.03</v>
      </c>
      <c r="G1276" s="17">
        <f>E1276*F1276</f>
        <v>82.944000000000003</v>
      </c>
      <c r="H1276" s="14">
        <v>4</v>
      </c>
      <c r="I1276" s="15">
        <v>740</v>
      </c>
      <c r="J1276" s="17">
        <f>E1276+I1276-G1276</f>
        <v>3421.8560000000002</v>
      </c>
      <c r="K1276" s="23" t="str">
        <f>A1276&amp;"|"&amp;B1276</f>
        <v>P0106|Mar</v>
      </c>
    </row>
    <row r="1277" spans="1:11" ht="15" customHeight="1" x14ac:dyDescent="0.25">
      <c r="A1277" s="14" t="s">
        <v>273</v>
      </c>
      <c r="B1277" s="14" t="s">
        <v>24</v>
      </c>
      <c r="C1277" s="14">
        <v>5</v>
      </c>
      <c r="D1277" s="16">
        <v>185.87</v>
      </c>
      <c r="E1277" s="17">
        <f>C1277*D1277</f>
        <v>929.35</v>
      </c>
      <c r="F1277" s="18">
        <v>0.03</v>
      </c>
      <c r="G1277" s="17">
        <f>E1277*F1277</f>
        <v>27.880500000000001</v>
      </c>
      <c r="H1277" s="14">
        <v>2</v>
      </c>
      <c r="I1277" s="15">
        <v>370</v>
      </c>
      <c r="J1277" s="17">
        <f>E1277+I1277-G1277</f>
        <v>1271.4694999999999</v>
      </c>
      <c r="K1277" s="23" t="str">
        <f>A1277&amp;"|"&amp;B1277</f>
        <v>P0107|Apr</v>
      </c>
    </row>
    <row r="1278" spans="1:11" ht="15" customHeight="1" x14ac:dyDescent="0.25">
      <c r="A1278" s="14" t="s">
        <v>273</v>
      </c>
      <c r="B1278" s="14" t="s">
        <v>26</v>
      </c>
      <c r="C1278" s="14">
        <v>5</v>
      </c>
      <c r="D1278" s="16">
        <v>180.72</v>
      </c>
      <c r="E1278" s="17">
        <f>C1278*D1278</f>
        <v>903.6</v>
      </c>
      <c r="F1278" s="18">
        <v>0.03</v>
      </c>
      <c r="G1278" s="17">
        <f>E1278*F1278</f>
        <v>27.108000000000001</v>
      </c>
      <c r="H1278" s="14">
        <v>2</v>
      </c>
      <c r="I1278" s="15">
        <v>370</v>
      </c>
      <c r="J1278" s="17">
        <f>E1278+I1278-G1278</f>
        <v>1246.492</v>
      </c>
      <c r="K1278" s="23" t="str">
        <f>A1278&amp;"|"&amp;B1278</f>
        <v>P0107|May</v>
      </c>
    </row>
    <row r="1279" spans="1:11" ht="15" customHeight="1" x14ac:dyDescent="0.25">
      <c r="A1279" s="14" t="s">
        <v>273</v>
      </c>
      <c r="B1279" s="14" t="s">
        <v>28</v>
      </c>
      <c r="C1279" s="14">
        <v>6</v>
      </c>
      <c r="D1279" s="16">
        <v>189.05</v>
      </c>
      <c r="E1279" s="17">
        <f>C1279*D1279</f>
        <v>1134.3000000000002</v>
      </c>
      <c r="F1279" s="18">
        <v>0.03</v>
      </c>
      <c r="G1279" s="17">
        <f>E1279*F1279</f>
        <v>34.029000000000003</v>
      </c>
      <c r="H1279" s="14">
        <v>2</v>
      </c>
      <c r="I1279" s="15">
        <v>370</v>
      </c>
      <c r="J1279" s="17">
        <f>E1279+I1279-G1279</f>
        <v>1470.2710000000002</v>
      </c>
      <c r="K1279" s="23" t="str">
        <f>A1279&amp;"|"&amp;B1279</f>
        <v>P0107|Jun</v>
      </c>
    </row>
    <row r="1280" spans="1:11" ht="15" customHeight="1" x14ac:dyDescent="0.25">
      <c r="A1280" s="14" t="s">
        <v>273</v>
      </c>
      <c r="B1280" s="14" t="s">
        <v>29</v>
      </c>
      <c r="C1280" s="14">
        <v>8</v>
      </c>
      <c r="D1280" s="16">
        <v>209.42</v>
      </c>
      <c r="E1280" s="17">
        <f>C1280*D1280</f>
        <v>1675.36</v>
      </c>
      <c r="F1280" s="18">
        <v>0.03</v>
      </c>
      <c r="G1280" s="17">
        <f>E1280*F1280</f>
        <v>50.260799999999996</v>
      </c>
      <c r="H1280" s="14">
        <v>2</v>
      </c>
      <c r="I1280" s="15">
        <v>370</v>
      </c>
      <c r="J1280" s="17">
        <f>E1280+I1280-G1280</f>
        <v>1995.0991999999999</v>
      </c>
      <c r="K1280" s="23" t="str">
        <f>A1280&amp;"|"&amp;B1280</f>
        <v>P0107|Jul</v>
      </c>
    </row>
    <row r="1281" spans="1:11" ht="15" customHeight="1" x14ac:dyDescent="0.25">
      <c r="A1281" s="14" t="s">
        <v>273</v>
      </c>
      <c r="B1281" s="14" t="s">
        <v>30</v>
      </c>
      <c r="C1281" s="14">
        <v>8</v>
      </c>
      <c r="D1281" s="16">
        <v>244.48</v>
      </c>
      <c r="E1281" s="17">
        <f>C1281*D1281</f>
        <v>1955.84</v>
      </c>
      <c r="F1281" s="18">
        <v>0.03</v>
      </c>
      <c r="G1281" s="17">
        <f>E1281*F1281</f>
        <v>58.675199999999997</v>
      </c>
      <c r="H1281" s="14">
        <v>2</v>
      </c>
      <c r="I1281" s="15">
        <v>370</v>
      </c>
      <c r="J1281" s="17">
        <f>E1281+I1281-G1281</f>
        <v>2267.1648</v>
      </c>
      <c r="K1281" s="23" t="str">
        <f>A1281&amp;"|"&amp;B1281</f>
        <v>P0107|Aug</v>
      </c>
    </row>
    <row r="1282" spans="1:11" ht="15" customHeight="1" x14ac:dyDescent="0.25">
      <c r="A1282" s="14" t="s">
        <v>273</v>
      </c>
      <c r="B1282" s="14" t="s">
        <v>31</v>
      </c>
      <c r="C1282" s="14">
        <v>5</v>
      </c>
      <c r="D1282" s="16">
        <v>208.54</v>
      </c>
      <c r="E1282" s="17">
        <f>C1282*D1282</f>
        <v>1042.7</v>
      </c>
      <c r="F1282" s="18">
        <v>0.03</v>
      </c>
      <c r="G1282" s="17">
        <f>E1282*F1282</f>
        <v>31.280999999999999</v>
      </c>
      <c r="H1282" s="14">
        <v>2</v>
      </c>
      <c r="I1282" s="15">
        <v>370</v>
      </c>
      <c r="J1282" s="17">
        <f>E1282+I1282-G1282</f>
        <v>1381.4190000000001</v>
      </c>
      <c r="K1282" s="23" t="str">
        <f>A1282&amp;"|"&amp;B1282</f>
        <v>P0107|Sep</v>
      </c>
    </row>
    <row r="1283" spans="1:11" ht="15" customHeight="1" x14ac:dyDescent="0.25">
      <c r="A1283" s="14" t="s">
        <v>273</v>
      </c>
      <c r="B1283" s="14" t="s">
        <v>32</v>
      </c>
      <c r="C1283" s="14">
        <v>5</v>
      </c>
      <c r="D1283" s="16">
        <v>192.44</v>
      </c>
      <c r="E1283" s="17">
        <f>C1283*D1283</f>
        <v>962.2</v>
      </c>
      <c r="F1283" s="18">
        <v>0.03</v>
      </c>
      <c r="G1283" s="17">
        <f>E1283*F1283</f>
        <v>28.866</v>
      </c>
      <c r="H1283" s="14">
        <v>2</v>
      </c>
      <c r="I1283" s="15">
        <v>370</v>
      </c>
      <c r="J1283" s="17">
        <f>E1283+I1283-G1283</f>
        <v>1303.3340000000001</v>
      </c>
      <c r="K1283" s="23" t="str">
        <f>A1283&amp;"|"&amp;B1283</f>
        <v>P0107|Oct</v>
      </c>
    </row>
    <row r="1284" spans="1:11" ht="15" customHeight="1" x14ac:dyDescent="0.25">
      <c r="A1284" s="14" t="s">
        <v>273</v>
      </c>
      <c r="B1284" s="14" t="s">
        <v>33</v>
      </c>
      <c r="C1284" s="14">
        <v>6</v>
      </c>
      <c r="D1284" s="16">
        <v>218.12</v>
      </c>
      <c r="E1284" s="17">
        <f>C1284*D1284</f>
        <v>1308.72</v>
      </c>
      <c r="F1284" s="18">
        <v>0.03</v>
      </c>
      <c r="G1284" s="17">
        <f>E1284*F1284</f>
        <v>39.261600000000001</v>
      </c>
      <c r="H1284" s="14">
        <v>2</v>
      </c>
      <c r="I1284" s="15">
        <v>370</v>
      </c>
      <c r="J1284" s="17">
        <f>E1284+I1284-G1284</f>
        <v>1639.4584</v>
      </c>
      <c r="K1284" s="23" t="str">
        <f>A1284&amp;"|"&amp;B1284</f>
        <v>P0107|Nov</v>
      </c>
    </row>
    <row r="1285" spans="1:11" ht="15" customHeight="1" x14ac:dyDescent="0.25">
      <c r="A1285" s="14" t="s">
        <v>273</v>
      </c>
      <c r="B1285" s="14" t="s">
        <v>34</v>
      </c>
      <c r="C1285" s="14">
        <v>12</v>
      </c>
      <c r="D1285" s="16">
        <v>340.24</v>
      </c>
      <c r="E1285" s="17">
        <f>C1285*D1285</f>
        <v>4082.88</v>
      </c>
      <c r="F1285" s="18">
        <v>0.03</v>
      </c>
      <c r="G1285" s="17">
        <f>E1285*F1285</f>
        <v>122.4864</v>
      </c>
      <c r="H1285" s="14">
        <v>5</v>
      </c>
      <c r="I1285" s="15">
        <v>925</v>
      </c>
      <c r="J1285" s="17">
        <f>E1285+I1285-G1285</f>
        <v>4885.3936000000003</v>
      </c>
      <c r="K1285" s="23" t="str">
        <f>A1285&amp;"|"&amp;B1285</f>
        <v>P0107|Dec</v>
      </c>
    </row>
    <row r="1286" spans="1:11" ht="15" customHeight="1" x14ac:dyDescent="0.25">
      <c r="A1286" s="14" t="s">
        <v>273</v>
      </c>
      <c r="B1286" s="14" t="s">
        <v>35</v>
      </c>
      <c r="C1286" s="14">
        <v>12</v>
      </c>
      <c r="D1286" s="16">
        <v>322.66000000000003</v>
      </c>
      <c r="E1286" s="17">
        <f>C1286*D1286</f>
        <v>3871.92</v>
      </c>
      <c r="F1286" s="18">
        <v>0.03</v>
      </c>
      <c r="G1286" s="17">
        <f>E1286*F1286</f>
        <v>116.1576</v>
      </c>
      <c r="H1286" s="14">
        <v>5</v>
      </c>
      <c r="I1286" s="15">
        <v>925</v>
      </c>
      <c r="J1286" s="17">
        <f>E1286+I1286-G1286</f>
        <v>4680.7623999999996</v>
      </c>
      <c r="K1286" s="23" t="str">
        <f>A1286&amp;"|"&amp;B1286</f>
        <v>P0107|Jan</v>
      </c>
    </row>
    <row r="1287" spans="1:11" ht="15" customHeight="1" x14ac:dyDescent="0.25">
      <c r="A1287" s="14" t="s">
        <v>273</v>
      </c>
      <c r="B1287" s="14" t="s">
        <v>36</v>
      </c>
      <c r="C1287" s="14">
        <v>10</v>
      </c>
      <c r="D1287" s="16">
        <v>337.71</v>
      </c>
      <c r="E1287" s="17">
        <f>C1287*D1287</f>
        <v>3377.1</v>
      </c>
      <c r="F1287" s="18">
        <v>0.03</v>
      </c>
      <c r="G1287" s="17">
        <f>E1287*F1287</f>
        <v>101.31299999999999</v>
      </c>
      <c r="H1287" s="14">
        <v>4</v>
      </c>
      <c r="I1287" s="15">
        <v>740</v>
      </c>
      <c r="J1287" s="17">
        <f>E1287+I1287-G1287</f>
        <v>4015.7870000000003</v>
      </c>
      <c r="K1287" s="23" t="str">
        <f>A1287&amp;"|"&amp;B1287</f>
        <v>P0107|Feb</v>
      </c>
    </row>
    <row r="1288" spans="1:11" ht="15" customHeight="1" x14ac:dyDescent="0.25">
      <c r="A1288" s="14" t="s">
        <v>273</v>
      </c>
      <c r="B1288" s="14" t="s">
        <v>37</v>
      </c>
      <c r="C1288" s="14">
        <v>9</v>
      </c>
      <c r="D1288" s="16">
        <v>259.33999999999997</v>
      </c>
      <c r="E1288" s="17">
        <f>C1288*D1288</f>
        <v>2334.06</v>
      </c>
      <c r="F1288" s="18">
        <v>0.03</v>
      </c>
      <c r="G1288" s="17">
        <f>E1288*F1288</f>
        <v>70.021799999999999</v>
      </c>
      <c r="H1288" s="14">
        <v>3</v>
      </c>
      <c r="I1288" s="15">
        <v>555</v>
      </c>
      <c r="J1288" s="17">
        <f>E1288+I1288-G1288</f>
        <v>2819.0382</v>
      </c>
      <c r="K1288" s="23" t="str">
        <f>A1288&amp;"|"&amp;B1288</f>
        <v>P0107|Mar</v>
      </c>
    </row>
    <row r="1289" spans="1:11" ht="15" customHeight="1" x14ac:dyDescent="0.25">
      <c r="A1289" s="14" t="s">
        <v>275</v>
      </c>
      <c r="B1289" s="14" t="s">
        <v>24</v>
      </c>
      <c r="C1289" s="14">
        <v>5</v>
      </c>
      <c r="D1289" s="16">
        <v>187.52</v>
      </c>
      <c r="E1289" s="17">
        <f>C1289*D1289</f>
        <v>937.6</v>
      </c>
      <c r="F1289" s="18">
        <v>0.03</v>
      </c>
      <c r="G1289" s="17">
        <f>E1289*F1289</f>
        <v>28.128</v>
      </c>
      <c r="H1289" s="14">
        <v>2</v>
      </c>
      <c r="I1289" s="15">
        <v>370</v>
      </c>
      <c r="J1289" s="17">
        <f>E1289+I1289-G1289</f>
        <v>1279.472</v>
      </c>
      <c r="K1289" s="23" t="str">
        <f>A1289&amp;"|"&amp;B1289</f>
        <v>P0108|Apr</v>
      </c>
    </row>
    <row r="1290" spans="1:11" ht="15" customHeight="1" x14ac:dyDescent="0.25">
      <c r="A1290" s="14" t="s">
        <v>275</v>
      </c>
      <c r="B1290" s="14" t="s">
        <v>26</v>
      </c>
      <c r="C1290" s="14">
        <v>6</v>
      </c>
      <c r="D1290" s="16">
        <v>181.99</v>
      </c>
      <c r="E1290" s="17">
        <f>C1290*D1290</f>
        <v>1091.94</v>
      </c>
      <c r="F1290" s="18">
        <v>0.03</v>
      </c>
      <c r="G1290" s="17">
        <f>E1290*F1290</f>
        <v>32.758200000000002</v>
      </c>
      <c r="H1290" s="14">
        <v>2</v>
      </c>
      <c r="I1290" s="15">
        <v>370</v>
      </c>
      <c r="J1290" s="17">
        <f>E1290+I1290-G1290</f>
        <v>1429.1818000000001</v>
      </c>
      <c r="K1290" s="23" t="str">
        <f>A1290&amp;"|"&amp;B1290</f>
        <v>P0108|May</v>
      </c>
    </row>
    <row r="1291" spans="1:11" ht="15" customHeight="1" x14ac:dyDescent="0.25">
      <c r="A1291" s="14" t="s">
        <v>275</v>
      </c>
      <c r="B1291" s="14" t="s">
        <v>28</v>
      </c>
      <c r="C1291" s="14">
        <v>7</v>
      </c>
      <c r="D1291" s="16">
        <v>195.79</v>
      </c>
      <c r="E1291" s="17">
        <f>C1291*D1291</f>
        <v>1370.53</v>
      </c>
      <c r="F1291" s="18">
        <v>0.03</v>
      </c>
      <c r="G1291" s="17">
        <f>E1291*F1291</f>
        <v>41.115899999999996</v>
      </c>
      <c r="H1291" s="14">
        <v>2</v>
      </c>
      <c r="I1291" s="15">
        <v>370</v>
      </c>
      <c r="J1291" s="17">
        <f>E1291+I1291-G1291</f>
        <v>1699.4141</v>
      </c>
      <c r="K1291" s="23" t="str">
        <f>A1291&amp;"|"&amp;B1291</f>
        <v>P0108|Jun</v>
      </c>
    </row>
    <row r="1292" spans="1:11" ht="15" customHeight="1" x14ac:dyDescent="0.25">
      <c r="A1292" s="14" t="s">
        <v>275</v>
      </c>
      <c r="B1292" s="14" t="s">
        <v>29</v>
      </c>
      <c r="C1292" s="14">
        <v>9</v>
      </c>
      <c r="D1292" s="16">
        <v>223.48</v>
      </c>
      <c r="E1292" s="17">
        <f>C1292*D1292</f>
        <v>2011.32</v>
      </c>
      <c r="F1292" s="18">
        <v>0.03</v>
      </c>
      <c r="G1292" s="17">
        <f>E1292*F1292</f>
        <v>60.339599999999997</v>
      </c>
      <c r="H1292" s="14">
        <v>2</v>
      </c>
      <c r="I1292" s="15">
        <v>370</v>
      </c>
      <c r="J1292" s="17">
        <f>E1292+I1292-G1292</f>
        <v>2320.9803999999999</v>
      </c>
      <c r="K1292" s="23" t="str">
        <f>A1292&amp;"|"&amp;B1292</f>
        <v>P0108|Jul</v>
      </c>
    </row>
    <row r="1293" spans="1:11" ht="15" customHeight="1" x14ac:dyDescent="0.25">
      <c r="A1293" s="14" t="s">
        <v>275</v>
      </c>
      <c r="B1293" s="14" t="s">
        <v>30</v>
      </c>
      <c r="C1293" s="14">
        <v>9</v>
      </c>
      <c r="D1293" s="16">
        <v>188.23</v>
      </c>
      <c r="E1293" s="17">
        <f>C1293*D1293</f>
        <v>1694.07</v>
      </c>
      <c r="F1293" s="18">
        <v>0.03</v>
      </c>
      <c r="G1293" s="17">
        <f>E1293*F1293</f>
        <v>50.822099999999999</v>
      </c>
      <c r="H1293" s="14">
        <v>2</v>
      </c>
      <c r="I1293" s="15">
        <v>370</v>
      </c>
      <c r="J1293" s="17">
        <f>E1293+I1293-G1293</f>
        <v>2013.2478999999996</v>
      </c>
      <c r="K1293" s="23" t="str">
        <f>A1293&amp;"|"&amp;B1293</f>
        <v>P0108|Aug</v>
      </c>
    </row>
    <row r="1294" spans="1:11" ht="15" customHeight="1" x14ac:dyDescent="0.25">
      <c r="A1294" s="14" t="s">
        <v>275</v>
      </c>
      <c r="B1294" s="14" t="s">
        <v>31</v>
      </c>
      <c r="C1294" s="14">
        <v>5</v>
      </c>
      <c r="D1294" s="16">
        <v>191.64</v>
      </c>
      <c r="E1294" s="17">
        <f>C1294*D1294</f>
        <v>958.19999999999993</v>
      </c>
      <c r="F1294" s="18">
        <v>0.03</v>
      </c>
      <c r="G1294" s="17">
        <f>E1294*F1294</f>
        <v>28.745999999999999</v>
      </c>
      <c r="H1294" s="14">
        <v>2</v>
      </c>
      <c r="I1294" s="15">
        <v>370</v>
      </c>
      <c r="J1294" s="17">
        <f>E1294+I1294-G1294</f>
        <v>1299.4539999999997</v>
      </c>
      <c r="K1294" s="23" t="str">
        <f>A1294&amp;"|"&amp;B1294</f>
        <v>P0108|Sep</v>
      </c>
    </row>
    <row r="1295" spans="1:11" ht="15" customHeight="1" x14ac:dyDescent="0.25">
      <c r="A1295" s="14" t="s">
        <v>275</v>
      </c>
      <c r="B1295" s="14" t="s">
        <v>32</v>
      </c>
      <c r="C1295" s="14">
        <v>6</v>
      </c>
      <c r="D1295" s="16">
        <v>203.62</v>
      </c>
      <c r="E1295" s="17">
        <f>C1295*D1295</f>
        <v>1221.72</v>
      </c>
      <c r="F1295" s="18">
        <v>0.03</v>
      </c>
      <c r="G1295" s="17">
        <f>E1295*F1295</f>
        <v>36.651600000000002</v>
      </c>
      <c r="H1295" s="14">
        <v>2</v>
      </c>
      <c r="I1295" s="15">
        <v>370</v>
      </c>
      <c r="J1295" s="17">
        <f>E1295+I1295-G1295</f>
        <v>1555.0684000000001</v>
      </c>
      <c r="K1295" s="23" t="str">
        <f>A1295&amp;"|"&amp;B1295</f>
        <v>P0108|Oct</v>
      </c>
    </row>
    <row r="1296" spans="1:11" ht="15" customHeight="1" x14ac:dyDescent="0.25">
      <c r="A1296" s="14" t="s">
        <v>275</v>
      </c>
      <c r="B1296" s="14" t="s">
        <v>33</v>
      </c>
      <c r="C1296" s="14">
        <v>5</v>
      </c>
      <c r="D1296" s="16">
        <v>193.69</v>
      </c>
      <c r="E1296" s="17">
        <f>C1296*D1296</f>
        <v>968.45</v>
      </c>
      <c r="F1296" s="18">
        <v>0.03</v>
      </c>
      <c r="G1296" s="17">
        <f>E1296*F1296</f>
        <v>29.0535</v>
      </c>
      <c r="H1296" s="14">
        <v>2</v>
      </c>
      <c r="I1296" s="15">
        <v>370</v>
      </c>
      <c r="J1296" s="17">
        <f>E1296+I1296-G1296</f>
        <v>1309.3965000000001</v>
      </c>
      <c r="K1296" s="23" t="str">
        <f>A1296&amp;"|"&amp;B1296</f>
        <v>P0108|Nov</v>
      </c>
    </row>
    <row r="1297" spans="1:11" ht="15" customHeight="1" x14ac:dyDescent="0.25">
      <c r="A1297" s="14" t="s">
        <v>275</v>
      </c>
      <c r="B1297" s="14" t="s">
        <v>34</v>
      </c>
      <c r="C1297" s="14">
        <v>13</v>
      </c>
      <c r="D1297" s="16">
        <v>345.68</v>
      </c>
      <c r="E1297" s="17">
        <f>C1297*D1297</f>
        <v>4493.84</v>
      </c>
      <c r="F1297" s="18">
        <v>0.03</v>
      </c>
      <c r="G1297" s="17">
        <f>E1297*F1297</f>
        <v>134.8152</v>
      </c>
      <c r="H1297" s="14">
        <v>5</v>
      </c>
      <c r="I1297" s="15">
        <v>925</v>
      </c>
      <c r="J1297" s="17">
        <f>E1297+I1297-G1297</f>
        <v>5284.0248000000001</v>
      </c>
      <c r="K1297" s="23" t="str">
        <f>A1297&amp;"|"&amp;B1297</f>
        <v>P0108|Dec</v>
      </c>
    </row>
    <row r="1298" spans="1:11" ht="15" customHeight="1" x14ac:dyDescent="0.25">
      <c r="A1298" s="14" t="s">
        <v>275</v>
      </c>
      <c r="B1298" s="14" t="s">
        <v>35</v>
      </c>
      <c r="C1298" s="14">
        <v>10</v>
      </c>
      <c r="D1298" s="16">
        <v>315.47000000000003</v>
      </c>
      <c r="E1298" s="17">
        <f>C1298*D1298</f>
        <v>3154.7000000000003</v>
      </c>
      <c r="F1298" s="18">
        <v>0.03</v>
      </c>
      <c r="G1298" s="17">
        <f>E1298*F1298</f>
        <v>94.641000000000005</v>
      </c>
      <c r="H1298" s="14">
        <v>4</v>
      </c>
      <c r="I1298" s="15">
        <v>740</v>
      </c>
      <c r="J1298" s="17">
        <f>E1298+I1298-G1298</f>
        <v>3800.0590000000002</v>
      </c>
      <c r="K1298" s="23" t="str">
        <f>A1298&amp;"|"&amp;B1298</f>
        <v>P0108|Jan</v>
      </c>
    </row>
    <row r="1299" spans="1:11" ht="15" customHeight="1" x14ac:dyDescent="0.25">
      <c r="A1299" s="14" t="s">
        <v>275</v>
      </c>
      <c r="B1299" s="14" t="s">
        <v>36</v>
      </c>
      <c r="C1299" s="14">
        <v>9</v>
      </c>
      <c r="D1299" s="16">
        <v>294.64</v>
      </c>
      <c r="E1299" s="17">
        <f>C1299*D1299</f>
        <v>2651.7599999999998</v>
      </c>
      <c r="F1299" s="18">
        <v>0.03</v>
      </c>
      <c r="G1299" s="17">
        <f>E1299*F1299</f>
        <v>79.552799999999991</v>
      </c>
      <c r="H1299" s="14">
        <v>3</v>
      </c>
      <c r="I1299" s="15">
        <v>555</v>
      </c>
      <c r="J1299" s="17">
        <f>E1299+I1299-G1299</f>
        <v>3127.2071999999998</v>
      </c>
      <c r="K1299" s="23" t="str">
        <f>A1299&amp;"|"&amp;B1299</f>
        <v>P0108|Feb</v>
      </c>
    </row>
    <row r="1300" spans="1:11" ht="15" customHeight="1" x14ac:dyDescent="0.25">
      <c r="A1300" s="14" t="s">
        <v>275</v>
      </c>
      <c r="B1300" s="14" t="s">
        <v>37</v>
      </c>
      <c r="C1300" s="14">
        <v>9</v>
      </c>
      <c r="D1300" s="16">
        <v>260.5</v>
      </c>
      <c r="E1300" s="17">
        <f>C1300*D1300</f>
        <v>2344.5</v>
      </c>
      <c r="F1300" s="18">
        <v>0.03</v>
      </c>
      <c r="G1300" s="17">
        <f>E1300*F1300</f>
        <v>70.334999999999994</v>
      </c>
      <c r="H1300" s="14">
        <v>3</v>
      </c>
      <c r="I1300" s="15">
        <v>555</v>
      </c>
      <c r="J1300" s="17">
        <f>E1300+I1300-G1300</f>
        <v>2829.165</v>
      </c>
      <c r="K1300" s="23" t="str">
        <f>A1300&amp;"|"&amp;B1300</f>
        <v>P0108|Mar</v>
      </c>
    </row>
    <row r="1301" spans="1:11" ht="15" customHeight="1" x14ac:dyDescent="0.25">
      <c r="A1301" s="14" t="s">
        <v>277</v>
      </c>
      <c r="B1301" s="14" t="s">
        <v>24</v>
      </c>
      <c r="C1301" s="14">
        <v>5</v>
      </c>
      <c r="D1301" s="16">
        <v>78.489999999999995</v>
      </c>
      <c r="E1301" s="17">
        <f>C1301*D1301</f>
        <v>392.45</v>
      </c>
      <c r="F1301" s="18">
        <v>0.03</v>
      </c>
      <c r="G1301" s="17">
        <f>E1301*F1301</f>
        <v>11.773499999999999</v>
      </c>
      <c r="H1301" s="14">
        <v>2</v>
      </c>
      <c r="I1301" s="15">
        <v>190</v>
      </c>
      <c r="J1301" s="17">
        <f>E1301+I1301-G1301</f>
        <v>570.67650000000003</v>
      </c>
      <c r="K1301" s="23" t="str">
        <f>A1301&amp;"|"&amp;B1301</f>
        <v>P0109|Apr</v>
      </c>
    </row>
    <row r="1302" spans="1:11" ht="15" customHeight="1" x14ac:dyDescent="0.25">
      <c r="A1302" s="14" t="s">
        <v>277</v>
      </c>
      <c r="B1302" s="14" t="s">
        <v>26</v>
      </c>
      <c r="C1302" s="14">
        <v>5</v>
      </c>
      <c r="D1302" s="16">
        <v>84.53</v>
      </c>
      <c r="E1302" s="17">
        <f>C1302*D1302</f>
        <v>422.65</v>
      </c>
      <c r="F1302" s="18">
        <v>0.03</v>
      </c>
      <c r="G1302" s="17">
        <f>E1302*F1302</f>
        <v>12.679499999999999</v>
      </c>
      <c r="H1302" s="14">
        <v>2</v>
      </c>
      <c r="I1302" s="15">
        <v>190</v>
      </c>
      <c r="J1302" s="17">
        <f>E1302+I1302-G1302</f>
        <v>599.97050000000002</v>
      </c>
      <c r="K1302" s="23" t="str">
        <f>A1302&amp;"|"&amp;B1302</f>
        <v>P0109|May</v>
      </c>
    </row>
    <row r="1303" spans="1:11" ht="15" customHeight="1" x14ac:dyDescent="0.25">
      <c r="A1303" s="14" t="s">
        <v>277</v>
      </c>
      <c r="B1303" s="14" t="s">
        <v>28</v>
      </c>
      <c r="C1303" s="14">
        <v>7</v>
      </c>
      <c r="D1303" s="16">
        <v>85.09</v>
      </c>
      <c r="E1303" s="17">
        <f>C1303*D1303</f>
        <v>595.63</v>
      </c>
      <c r="F1303" s="18">
        <v>0.03</v>
      </c>
      <c r="G1303" s="17">
        <f>E1303*F1303</f>
        <v>17.8689</v>
      </c>
      <c r="H1303" s="14">
        <v>2</v>
      </c>
      <c r="I1303" s="15">
        <v>190</v>
      </c>
      <c r="J1303" s="17">
        <f>E1303+I1303-G1303</f>
        <v>767.76109999999994</v>
      </c>
      <c r="K1303" s="23" t="str">
        <f>A1303&amp;"|"&amp;B1303</f>
        <v>P0109|Jun</v>
      </c>
    </row>
    <row r="1304" spans="1:11" ht="15" customHeight="1" x14ac:dyDescent="0.25">
      <c r="A1304" s="14" t="s">
        <v>277</v>
      </c>
      <c r="B1304" s="14" t="s">
        <v>29</v>
      </c>
      <c r="C1304" s="14">
        <v>8</v>
      </c>
      <c r="D1304" s="16">
        <v>98.98</v>
      </c>
      <c r="E1304" s="17">
        <f>C1304*D1304</f>
        <v>791.84</v>
      </c>
      <c r="F1304" s="18">
        <v>0.03</v>
      </c>
      <c r="G1304" s="17">
        <f>E1304*F1304</f>
        <v>23.755199999999999</v>
      </c>
      <c r="H1304" s="14">
        <v>2</v>
      </c>
      <c r="I1304" s="15">
        <v>190</v>
      </c>
      <c r="J1304" s="17">
        <f>E1304+I1304-G1304</f>
        <v>958.08480000000009</v>
      </c>
      <c r="K1304" s="23" t="str">
        <f>A1304&amp;"|"&amp;B1304</f>
        <v>P0109|Jul</v>
      </c>
    </row>
    <row r="1305" spans="1:11" ht="15" customHeight="1" x14ac:dyDescent="0.25">
      <c r="A1305" s="14" t="s">
        <v>277</v>
      </c>
      <c r="B1305" s="14" t="s">
        <v>30</v>
      </c>
      <c r="C1305" s="14">
        <v>8</v>
      </c>
      <c r="D1305" s="16">
        <v>103.97</v>
      </c>
      <c r="E1305" s="17">
        <f>C1305*D1305</f>
        <v>831.76</v>
      </c>
      <c r="F1305" s="18">
        <v>0.03</v>
      </c>
      <c r="G1305" s="17">
        <f>E1305*F1305</f>
        <v>24.9528</v>
      </c>
      <c r="H1305" s="14">
        <v>2</v>
      </c>
      <c r="I1305" s="15">
        <v>190</v>
      </c>
      <c r="J1305" s="17">
        <f>E1305+I1305-G1305</f>
        <v>996.80719999999997</v>
      </c>
      <c r="K1305" s="23" t="str">
        <f>A1305&amp;"|"&amp;B1305</f>
        <v>P0109|Aug</v>
      </c>
    </row>
    <row r="1306" spans="1:11" ht="15" customHeight="1" x14ac:dyDescent="0.25">
      <c r="A1306" s="14" t="s">
        <v>277</v>
      </c>
      <c r="B1306" s="14" t="s">
        <v>31</v>
      </c>
      <c r="C1306" s="14">
        <v>6</v>
      </c>
      <c r="D1306" s="16">
        <v>94.94</v>
      </c>
      <c r="E1306" s="17">
        <f>C1306*D1306</f>
        <v>569.64</v>
      </c>
      <c r="F1306" s="18">
        <v>0.03</v>
      </c>
      <c r="G1306" s="17">
        <f>E1306*F1306</f>
        <v>17.089199999999998</v>
      </c>
      <c r="H1306" s="14">
        <v>2</v>
      </c>
      <c r="I1306" s="15">
        <v>190</v>
      </c>
      <c r="J1306" s="17">
        <f>E1306+I1306-G1306</f>
        <v>742.55079999999998</v>
      </c>
      <c r="K1306" s="23" t="str">
        <f>A1306&amp;"|"&amp;B1306</f>
        <v>P0109|Sep</v>
      </c>
    </row>
    <row r="1307" spans="1:11" ht="15" customHeight="1" x14ac:dyDescent="0.25">
      <c r="A1307" s="14" t="s">
        <v>277</v>
      </c>
      <c r="B1307" s="14" t="s">
        <v>32</v>
      </c>
      <c r="C1307" s="14">
        <v>5</v>
      </c>
      <c r="D1307" s="16">
        <v>85.6</v>
      </c>
      <c r="E1307" s="17">
        <f>C1307*D1307</f>
        <v>428</v>
      </c>
      <c r="F1307" s="18">
        <v>0.03</v>
      </c>
      <c r="G1307" s="17">
        <f>E1307*F1307</f>
        <v>12.84</v>
      </c>
      <c r="H1307" s="14">
        <v>2</v>
      </c>
      <c r="I1307" s="15">
        <v>190</v>
      </c>
      <c r="J1307" s="17">
        <f>E1307+I1307-G1307</f>
        <v>605.16</v>
      </c>
      <c r="K1307" s="23" t="str">
        <f>A1307&amp;"|"&amp;B1307</f>
        <v>P0109|Oct</v>
      </c>
    </row>
    <row r="1308" spans="1:11" ht="15" customHeight="1" x14ac:dyDescent="0.25">
      <c r="A1308" s="14" t="s">
        <v>277</v>
      </c>
      <c r="B1308" s="14" t="s">
        <v>33</v>
      </c>
      <c r="C1308" s="14">
        <v>6</v>
      </c>
      <c r="D1308" s="16">
        <v>93.81</v>
      </c>
      <c r="E1308" s="17">
        <f>C1308*D1308</f>
        <v>562.86</v>
      </c>
      <c r="F1308" s="18">
        <v>0.03</v>
      </c>
      <c r="G1308" s="17">
        <f>E1308*F1308</f>
        <v>16.8858</v>
      </c>
      <c r="H1308" s="14">
        <v>2</v>
      </c>
      <c r="I1308" s="15">
        <v>190</v>
      </c>
      <c r="J1308" s="17">
        <f>E1308+I1308-G1308</f>
        <v>735.9742</v>
      </c>
      <c r="K1308" s="23" t="str">
        <f>A1308&amp;"|"&amp;B1308</f>
        <v>P0109|Nov</v>
      </c>
    </row>
    <row r="1309" spans="1:11" ht="15" customHeight="1" x14ac:dyDescent="0.25">
      <c r="A1309" s="14" t="s">
        <v>277</v>
      </c>
      <c r="B1309" s="14" t="s">
        <v>34</v>
      </c>
      <c r="C1309" s="14">
        <v>12</v>
      </c>
      <c r="D1309" s="16">
        <v>166.14</v>
      </c>
      <c r="E1309" s="17">
        <f>C1309*D1309</f>
        <v>1993.6799999999998</v>
      </c>
      <c r="F1309" s="18">
        <v>0.03</v>
      </c>
      <c r="G1309" s="17">
        <f>E1309*F1309</f>
        <v>59.810399999999994</v>
      </c>
      <c r="H1309" s="14">
        <v>5</v>
      </c>
      <c r="I1309" s="15">
        <v>475</v>
      </c>
      <c r="J1309" s="17">
        <f>E1309+I1309-G1309</f>
        <v>2408.8696</v>
      </c>
      <c r="K1309" s="23" t="str">
        <f>A1309&amp;"|"&amp;B1309</f>
        <v>P0109|Dec</v>
      </c>
    </row>
    <row r="1310" spans="1:11" ht="15" customHeight="1" x14ac:dyDescent="0.25">
      <c r="A1310" s="14" t="s">
        <v>277</v>
      </c>
      <c r="B1310" s="14" t="s">
        <v>35</v>
      </c>
      <c r="C1310" s="14">
        <v>11</v>
      </c>
      <c r="D1310" s="16">
        <v>141.59</v>
      </c>
      <c r="E1310" s="17">
        <f>C1310*D1310</f>
        <v>1557.49</v>
      </c>
      <c r="F1310" s="18">
        <v>0.03</v>
      </c>
      <c r="G1310" s="17">
        <f>E1310*F1310</f>
        <v>46.724699999999999</v>
      </c>
      <c r="H1310" s="14">
        <v>4</v>
      </c>
      <c r="I1310" s="15">
        <v>380</v>
      </c>
      <c r="J1310" s="17">
        <f>E1310+I1310-G1310</f>
        <v>1890.7653</v>
      </c>
      <c r="K1310" s="23" t="str">
        <f>A1310&amp;"|"&amp;B1310</f>
        <v>P0109|Jan</v>
      </c>
    </row>
    <row r="1311" spans="1:11" ht="15" customHeight="1" x14ac:dyDescent="0.25">
      <c r="A1311" s="14" t="s">
        <v>277</v>
      </c>
      <c r="B1311" s="14" t="s">
        <v>36</v>
      </c>
      <c r="C1311" s="14">
        <v>10</v>
      </c>
      <c r="D1311" s="16">
        <v>131.91999999999999</v>
      </c>
      <c r="E1311" s="17">
        <f>C1311*D1311</f>
        <v>1319.1999999999998</v>
      </c>
      <c r="F1311" s="18">
        <v>0.03</v>
      </c>
      <c r="G1311" s="17">
        <f>E1311*F1311</f>
        <v>39.575999999999993</v>
      </c>
      <c r="H1311" s="14">
        <v>4</v>
      </c>
      <c r="I1311" s="15">
        <v>380</v>
      </c>
      <c r="J1311" s="17">
        <f>E1311+I1311-G1311</f>
        <v>1659.6239999999998</v>
      </c>
      <c r="K1311" s="23" t="str">
        <f>A1311&amp;"|"&amp;B1311</f>
        <v>P0109|Feb</v>
      </c>
    </row>
    <row r="1312" spans="1:11" ht="15" customHeight="1" x14ac:dyDescent="0.25">
      <c r="A1312" s="14" t="s">
        <v>277</v>
      </c>
      <c r="B1312" s="14" t="s">
        <v>37</v>
      </c>
      <c r="C1312" s="14">
        <v>9</v>
      </c>
      <c r="D1312" s="16">
        <v>123.43</v>
      </c>
      <c r="E1312" s="17">
        <f>C1312*D1312</f>
        <v>1110.8700000000001</v>
      </c>
      <c r="F1312" s="18">
        <v>0.03</v>
      </c>
      <c r="G1312" s="17">
        <f>E1312*F1312</f>
        <v>33.326100000000004</v>
      </c>
      <c r="H1312" s="14">
        <v>3</v>
      </c>
      <c r="I1312" s="15">
        <v>285</v>
      </c>
      <c r="J1312" s="17">
        <f>E1312+I1312-G1312</f>
        <v>1362.5439000000001</v>
      </c>
      <c r="K1312" s="23" t="str">
        <f>A1312&amp;"|"&amp;B1312</f>
        <v>P0109|Mar</v>
      </c>
    </row>
    <row r="1313" spans="1:11" ht="15" customHeight="1" x14ac:dyDescent="0.25">
      <c r="A1313" s="14" t="s">
        <v>279</v>
      </c>
      <c r="B1313" s="14" t="s">
        <v>24</v>
      </c>
      <c r="C1313" s="14">
        <v>5</v>
      </c>
      <c r="D1313" s="16">
        <v>148.69999999999999</v>
      </c>
      <c r="E1313" s="17">
        <f>C1313*D1313</f>
        <v>743.5</v>
      </c>
      <c r="F1313" s="18">
        <v>0.03</v>
      </c>
      <c r="G1313" s="17">
        <f>E1313*F1313</f>
        <v>22.305</v>
      </c>
      <c r="H1313" s="14">
        <v>2</v>
      </c>
      <c r="I1313" s="15">
        <v>300</v>
      </c>
      <c r="J1313" s="17">
        <f>E1313+I1313-G1313</f>
        <v>1021.1950000000001</v>
      </c>
      <c r="K1313" s="23" t="str">
        <f>A1313&amp;"|"&amp;B1313</f>
        <v>P0110|Apr</v>
      </c>
    </row>
    <row r="1314" spans="1:11" ht="15" customHeight="1" x14ac:dyDescent="0.25">
      <c r="A1314" s="14" t="s">
        <v>279</v>
      </c>
      <c r="B1314" s="14" t="s">
        <v>26</v>
      </c>
      <c r="C1314" s="14">
        <v>6</v>
      </c>
      <c r="D1314" s="16">
        <v>160.91</v>
      </c>
      <c r="E1314" s="17">
        <f>C1314*D1314</f>
        <v>965.46</v>
      </c>
      <c r="F1314" s="18">
        <v>0.03</v>
      </c>
      <c r="G1314" s="17">
        <f>E1314*F1314</f>
        <v>28.963799999999999</v>
      </c>
      <c r="H1314" s="14">
        <v>2</v>
      </c>
      <c r="I1314" s="15">
        <v>300</v>
      </c>
      <c r="J1314" s="17">
        <f>E1314+I1314-G1314</f>
        <v>1236.4962</v>
      </c>
      <c r="K1314" s="23" t="str">
        <f>A1314&amp;"|"&amp;B1314</f>
        <v>P0110|May</v>
      </c>
    </row>
    <row r="1315" spans="1:11" ht="15" customHeight="1" x14ac:dyDescent="0.25">
      <c r="A1315" s="14" t="s">
        <v>279</v>
      </c>
      <c r="B1315" s="14" t="s">
        <v>28</v>
      </c>
      <c r="C1315" s="14">
        <v>7</v>
      </c>
      <c r="D1315" s="16">
        <v>158.58000000000001</v>
      </c>
      <c r="E1315" s="17">
        <f>C1315*D1315</f>
        <v>1110.0600000000002</v>
      </c>
      <c r="F1315" s="18">
        <v>0.03</v>
      </c>
      <c r="G1315" s="17">
        <f>E1315*F1315</f>
        <v>33.301800000000007</v>
      </c>
      <c r="H1315" s="14">
        <v>2</v>
      </c>
      <c r="I1315" s="15">
        <v>300</v>
      </c>
      <c r="J1315" s="17">
        <f>E1315+I1315-G1315</f>
        <v>1376.7582000000002</v>
      </c>
      <c r="K1315" s="23" t="str">
        <f>A1315&amp;"|"&amp;B1315</f>
        <v>P0110|Jun</v>
      </c>
    </row>
    <row r="1316" spans="1:11" ht="15" customHeight="1" x14ac:dyDescent="0.25">
      <c r="A1316" s="14" t="s">
        <v>279</v>
      </c>
      <c r="B1316" s="14" t="s">
        <v>29</v>
      </c>
      <c r="C1316" s="14">
        <v>10</v>
      </c>
      <c r="D1316" s="16">
        <v>190.38</v>
      </c>
      <c r="E1316" s="17">
        <f>C1316*D1316</f>
        <v>1903.8</v>
      </c>
      <c r="F1316" s="18">
        <v>0.03</v>
      </c>
      <c r="G1316" s="17">
        <f>E1316*F1316</f>
        <v>57.113999999999997</v>
      </c>
      <c r="H1316" s="14">
        <v>3</v>
      </c>
      <c r="I1316" s="15">
        <v>450</v>
      </c>
      <c r="J1316" s="17">
        <f>E1316+I1316-G1316</f>
        <v>2296.6860000000001</v>
      </c>
      <c r="K1316" s="23" t="str">
        <f>A1316&amp;"|"&amp;B1316</f>
        <v>P0110|Jul</v>
      </c>
    </row>
    <row r="1317" spans="1:11" ht="15" customHeight="1" x14ac:dyDescent="0.25">
      <c r="A1317" s="14" t="s">
        <v>279</v>
      </c>
      <c r="B1317" s="14" t="s">
        <v>30</v>
      </c>
      <c r="C1317" s="14">
        <v>10</v>
      </c>
      <c r="D1317" s="16">
        <v>165.8</v>
      </c>
      <c r="E1317" s="17">
        <f>C1317*D1317</f>
        <v>1658</v>
      </c>
      <c r="F1317" s="18">
        <v>0.03</v>
      </c>
      <c r="G1317" s="17">
        <f>E1317*F1317</f>
        <v>49.739999999999995</v>
      </c>
      <c r="H1317" s="14">
        <v>3</v>
      </c>
      <c r="I1317" s="15">
        <v>450</v>
      </c>
      <c r="J1317" s="17">
        <f>E1317+I1317-G1317</f>
        <v>2058.2600000000002</v>
      </c>
      <c r="K1317" s="23" t="str">
        <f>A1317&amp;"|"&amp;B1317</f>
        <v>P0110|Aug</v>
      </c>
    </row>
    <row r="1318" spans="1:11" ht="15" customHeight="1" x14ac:dyDescent="0.25">
      <c r="A1318" s="14" t="s">
        <v>279</v>
      </c>
      <c r="B1318" s="14" t="s">
        <v>31</v>
      </c>
      <c r="C1318" s="14">
        <v>6</v>
      </c>
      <c r="D1318" s="16">
        <v>156.32</v>
      </c>
      <c r="E1318" s="17">
        <f>C1318*D1318</f>
        <v>937.92</v>
      </c>
      <c r="F1318" s="18">
        <v>0.03</v>
      </c>
      <c r="G1318" s="17">
        <f>E1318*F1318</f>
        <v>28.137599999999999</v>
      </c>
      <c r="H1318" s="14">
        <v>2</v>
      </c>
      <c r="I1318" s="15">
        <v>300</v>
      </c>
      <c r="J1318" s="17">
        <f>E1318+I1318-G1318</f>
        <v>1209.7824000000001</v>
      </c>
      <c r="K1318" s="23" t="str">
        <f>A1318&amp;"|"&amp;B1318</f>
        <v>P0110|Sep</v>
      </c>
    </row>
    <row r="1319" spans="1:11" ht="15" customHeight="1" x14ac:dyDescent="0.25">
      <c r="A1319" s="14" t="s">
        <v>279</v>
      </c>
      <c r="B1319" s="14" t="s">
        <v>32</v>
      </c>
      <c r="C1319" s="14">
        <v>6</v>
      </c>
      <c r="D1319" s="16">
        <v>154.12</v>
      </c>
      <c r="E1319" s="17">
        <f>C1319*D1319</f>
        <v>924.72</v>
      </c>
      <c r="F1319" s="18">
        <v>0.03</v>
      </c>
      <c r="G1319" s="17">
        <f>E1319*F1319</f>
        <v>27.741599999999998</v>
      </c>
      <c r="H1319" s="14">
        <v>2</v>
      </c>
      <c r="I1319" s="15">
        <v>300</v>
      </c>
      <c r="J1319" s="17">
        <f>E1319+I1319-G1319</f>
        <v>1196.9784</v>
      </c>
      <c r="K1319" s="23" t="str">
        <f>A1319&amp;"|"&amp;B1319</f>
        <v>P0110|Oct</v>
      </c>
    </row>
    <row r="1320" spans="1:11" ht="15" customHeight="1" x14ac:dyDescent="0.25">
      <c r="A1320" s="14" t="s">
        <v>279</v>
      </c>
      <c r="B1320" s="14" t="s">
        <v>33</v>
      </c>
      <c r="C1320" s="14">
        <v>6</v>
      </c>
      <c r="D1320" s="16">
        <v>177.11</v>
      </c>
      <c r="E1320" s="17">
        <f>C1320*D1320</f>
        <v>1062.6600000000001</v>
      </c>
      <c r="F1320" s="18">
        <v>0.03</v>
      </c>
      <c r="G1320" s="17">
        <f>E1320*F1320</f>
        <v>31.879800000000003</v>
      </c>
      <c r="H1320" s="14">
        <v>2</v>
      </c>
      <c r="I1320" s="15">
        <v>300</v>
      </c>
      <c r="J1320" s="17">
        <f>E1320+I1320-G1320</f>
        <v>1330.7802000000001</v>
      </c>
      <c r="K1320" s="23" t="str">
        <f>A1320&amp;"|"&amp;B1320</f>
        <v>P0110|Nov</v>
      </c>
    </row>
    <row r="1321" spans="1:11" ht="15" customHeight="1" x14ac:dyDescent="0.25">
      <c r="A1321" s="14" t="s">
        <v>279</v>
      </c>
      <c r="B1321" s="14" t="s">
        <v>34</v>
      </c>
      <c r="C1321" s="14">
        <v>11</v>
      </c>
      <c r="D1321" s="16">
        <v>329.92</v>
      </c>
      <c r="E1321" s="17">
        <f>C1321*D1321</f>
        <v>3629.1200000000003</v>
      </c>
      <c r="F1321" s="18">
        <v>0.03</v>
      </c>
      <c r="G1321" s="17">
        <f>E1321*F1321</f>
        <v>108.87360000000001</v>
      </c>
      <c r="H1321" s="14">
        <v>4</v>
      </c>
      <c r="I1321" s="15">
        <v>600</v>
      </c>
      <c r="J1321" s="17">
        <f>E1321+I1321-G1321</f>
        <v>4120.2464000000009</v>
      </c>
      <c r="K1321" s="23" t="str">
        <f>A1321&amp;"|"&amp;B1321</f>
        <v>P0110|Dec</v>
      </c>
    </row>
    <row r="1322" spans="1:11" ht="15" customHeight="1" x14ac:dyDescent="0.25">
      <c r="A1322" s="14" t="s">
        <v>279</v>
      </c>
      <c r="B1322" s="14" t="s">
        <v>35</v>
      </c>
      <c r="C1322" s="14">
        <v>13</v>
      </c>
      <c r="D1322" s="16">
        <v>282.42</v>
      </c>
      <c r="E1322" s="17">
        <f>C1322*D1322</f>
        <v>3671.46</v>
      </c>
      <c r="F1322" s="18">
        <v>0.03</v>
      </c>
      <c r="G1322" s="17">
        <f>E1322*F1322</f>
        <v>110.1438</v>
      </c>
      <c r="H1322" s="14">
        <v>5</v>
      </c>
      <c r="I1322" s="15">
        <v>750</v>
      </c>
      <c r="J1322" s="17">
        <f>E1322+I1322-G1322</f>
        <v>4311.3162000000002</v>
      </c>
      <c r="K1322" s="23" t="str">
        <f>A1322&amp;"|"&amp;B1322</f>
        <v>P0110|Jan</v>
      </c>
    </row>
    <row r="1323" spans="1:11" ht="15" customHeight="1" x14ac:dyDescent="0.25">
      <c r="A1323" s="14" t="s">
        <v>279</v>
      </c>
      <c r="B1323" s="14" t="s">
        <v>36</v>
      </c>
      <c r="C1323" s="14">
        <v>10</v>
      </c>
      <c r="D1323" s="16">
        <v>265.06</v>
      </c>
      <c r="E1323" s="17">
        <f>C1323*D1323</f>
        <v>2650.6</v>
      </c>
      <c r="F1323" s="18">
        <v>0.03</v>
      </c>
      <c r="G1323" s="17">
        <f>E1323*F1323</f>
        <v>79.518000000000001</v>
      </c>
      <c r="H1323" s="14">
        <v>4</v>
      </c>
      <c r="I1323" s="15">
        <v>600</v>
      </c>
      <c r="J1323" s="17">
        <f>E1323+I1323-G1323</f>
        <v>3171.0819999999999</v>
      </c>
      <c r="K1323" s="23" t="str">
        <f>A1323&amp;"|"&amp;B1323</f>
        <v>P0110|Feb</v>
      </c>
    </row>
    <row r="1324" spans="1:11" ht="15" customHeight="1" x14ac:dyDescent="0.25">
      <c r="A1324" s="14" t="s">
        <v>279</v>
      </c>
      <c r="B1324" s="14" t="s">
        <v>37</v>
      </c>
      <c r="C1324" s="14">
        <v>9</v>
      </c>
      <c r="D1324" s="16">
        <v>216.91</v>
      </c>
      <c r="E1324" s="17">
        <f>C1324*D1324</f>
        <v>1952.19</v>
      </c>
      <c r="F1324" s="18">
        <v>0.03</v>
      </c>
      <c r="G1324" s="17">
        <f>E1324*F1324</f>
        <v>58.5657</v>
      </c>
      <c r="H1324" s="14">
        <v>3</v>
      </c>
      <c r="I1324" s="15">
        <v>450</v>
      </c>
      <c r="J1324" s="17">
        <f>E1324+I1324-G1324</f>
        <v>2343.6242999999999</v>
      </c>
      <c r="K1324" s="23" t="str">
        <f>A1324&amp;"|"&amp;B1324</f>
        <v>P0110|Mar</v>
      </c>
    </row>
    <row r="1325" spans="1:11" ht="15" customHeight="1" x14ac:dyDescent="0.25">
      <c r="A1325" s="14" t="s">
        <v>281</v>
      </c>
      <c r="B1325" s="14" t="s">
        <v>24</v>
      </c>
      <c r="C1325" s="14">
        <v>6</v>
      </c>
      <c r="D1325" s="16">
        <v>133.38</v>
      </c>
      <c r="E1325" s="17">
        <f>C1325*D1325</f>
        <v>800.28</v>
      </c>
      <c r="F1325" s="18">
        <v>0.03</v>
      </c>
      <c r="G1325" s="17">
        <f>E1325*F1325</f>
        <v>24.008399999999998</v>
      </c>
      <c r="H1325" s="14">
        <v>2</v>
      </c>
      <c r="I1325" s="15">
        <v>300</v>
      </c>
      <c r="J1325" s="17">
        <f>E1325+I1325-G1325</f>
        <v>1076.2716</v>
      </c>
      <c r="K1325" s="23" t="str">
        <f>A1325&amp;"|"&amp;B1325</f>
        <v>P0111|Apr</v>
      </c>
    </row>
    <row r="1326" spans="1:11" ht="15" customHeight="1" x14ac:dyDescent="0.25">
      <c r="A1326" s="14" t="s">
        <v>281</v>
      </c>
      <c r="B1326" s="14" t="s">
        <v>26</v>
      </c>
      <c r="C1326" s="14">
        <v>7</v>
      </c>
      <c r="D1326" s="16">
        <v>154.66999999999999</v>
      </c>
      <c r="E1326" s="17">
        <f>C1326*D1326</f>
        <v>1082.6899999999998</v>
      </c>
      <c r="F1326" s="18">
        <v>0.03</v>
      </c>
      <c r="G1326" s="17">
        <f>E1326*F1326</f>
        <v>32.480699999999992</v>
      </c>
      <c r="H1326" s="14">
        <v>2</v>
      </c>
      <c r="I1326" s="15">
        <v>300</v>
      </c>
      <c r="J1326" s="17">
        <f>E1326+I1326-G1326</f>
        <v>1350.2092999999998</v>
      </c>
      <c r="K1326" s="23" t="str">
        <f>A1326&amp;"|"&amp;B1326</f>
        <v>P0111|May</v>
      </c>
    </row>
    <row r="1327" spans="1:11" ht="15" customHeight="1" x14ac:dyDescent="0.25">
      <c r="A1327" s="14" t="s">
        <v>281</v>
      </c>
      <c r="B1327" s="14" t="s">
        <v>28</v>
      </c>
      <c r="C1327" s="14">
        <v>7</v>
      </c>
      <c r="D1327" s="16">
        <v>147.69</v>
      </c>
      <c r="E1327" s="17">
        <f>C1327*D1327</f>
        <v>1033.83</v>
      </c>
      <c r="F1327" s="18">
        <v>0.03</v>
      </c>
      <c r="G1327" s="17">
        <f>E1327*F1327</f>
        <v>31.014899999999997</v>
      </c>
      <c r="H1327" s="14">
        <v>2</v>
      </c>
      <c r="I1327" s="15">
        <v>300</v>
      </c>
      <c r="J1327" s="17">
        <f>E1327+I1327-G1327</f>
        <v>1302.8151</v>
      </c>
      <c r="K1327" s="23" t="str">
        <f>A1327&amp;"|"&amp;B1327</f>
        <v>P0111|Jun</v>
      </c>
    </row>
    <row r="1328" spans="1:11" ht="15" customHeight="1" x14ac:dyDescent="0.25">
      <c r="A1328" s="14" t="s">
        <v>281</v>
      </c>
      <c r="B1328" s="14" t="s">
        <v>29</v>
      </c>
      <c r="C1328" s="14">
        <v>10</v>
      </c>
      <c r="D1328" s="16">
        <v>165.4</v>
      </c>
      <c r="E1328" s="17">
        <f>C1328*D1328</f>
        <v>1654</v>
      </c>
      <c r="F1328" s="18">
        <v>0.03</v>
      </c>
      <c r="G1328" s="17">
        <f>E1328*F1328</f>
        <v>49.62</v>
      </c>
      <c r="H1328" s="14">
        <v>3</v>
      </c>
      <c r="I1328" s="15">
        <v>450</v>
      </c>
      <c r="J1328" s="17">
        <f>E1328+I1328-G1328</f>
        <v>2054.38</v>
      </c>
      <c r="K1328" s="23" t="str">
        <f>A1328&amp;"|"&amp;B1328</f>
        <v>P0111|Jul</v>
      </c>
    </row>
    <row r="1329" spans="1:11" ht="15" customHeight="1" x14ac:dyDescent="0.25">
      <c r="A1329" s="14" t="s">
        <v>281</v>
      </c>
      <c r="B1329" s="14" t="s">
        <v>30</v>
      </c>
      <c r="C1329" s="14">
        <v>11</v>
      </c>
      <c r="D1329" s="16">
        <v>164.71</v>
      </c>
      <c r="E1329" s="17">
        <f>C1329*D1329</f>
        <v>1811.8100000000002</v>
      </c>
      <c r="F1329" s="18">
        <v>0.03</v>
      </c>
      <c r="G1329" s="17">
        <f>E1329*F1329</f>
        <v>54.354300000000002</v>
      </c>
      <c r="H1329" s="14">
        <v>3</v>
      </c>
      <c r="I1329" s="15">
        <v>450</v>
      </c>
      <c r="J1329" s="17">
        <f>E1329+I1329-G1329</f>
        <v>2207.4557000000004</v>
      </c>
      <c r="K1329" s="23" t="str">
        <f>A1329&amp;"|"&amp;B1329</f>
        <v>P0111|Aug</v>
      </c>
    </row>
    <row r="1330" spans="1:11" ht="15" customHeight="1" x14ac:dyDescent="0.25">
      <c r="A1330" s="14" t="s">
        <v>281</v>
      </c>
      <c r="B1330" s="14" t="s">
        <v>31</v>
      </c>
      <c r="C1330" s="14">
        <v>7</v>
      </c>
      <c r="D1330" s="16">
        <v>156.53</v>
      </c>
      <c r="E1330" s="17">
        <f>C1330*D1330</f>
        <v>1095.71</v>
      </c>
      <c r="F1330" s="18">
        <v>0.03</v>
      </c>
      <c r="G1330" s="17">
        <f>E1330*F1330</f>
        <v>32.871299999999998</v>
      </c>
      <c r="H1330" s="14">
        <v>2</v>
      </c>
      <c r="I1330" s="15">
        <v>300</v>
      </c>
      <c r="J1330" s="17">
        <f>E1330+I1330-G1330</f>
        <v>1362.8387</v>
      </c>
      <c r="K1330" s="23" t="str">
        <f>A1330&amp;"|"&amp;B1330</f>
        <v>P0111|Sep</v>
      </c>
    </row>
    <row r="1331" spans="1:11" ht="15" customHeight="1" x14ac:dyDescent="0.25">
      <c r="A1331" s="14" t="s">
        <v>281</v>
      </c>
      <c r="B1331" s="14" t="s">
        <v>32</v>
      </c>
      <c r="C1331" s="14">
        <v>6</v>
      </c>
      <c r="D1331" s="16">
        <v>152.68</v>
      </c>
      <c r="E1331" s="17">
        <f>C1331*D1331</f>
        <v>916.08</v>
      </c>
      <c r="F1331" s="18">
        <v>0.03</v>
      </c>
      <c r="G1331" s="17">
        <f>E1331*F1331</f>
        <v>27.482400000000002</v>
      </c>
      <c r="H1331" s="14">
        <v>2</v>
      </c>
      <c r="I1331" s="15">
        <v>300</v>
      </c>
      <c r="J1331" s="17">
        <f>E1331+I1331-G1331</f>
        <v>1188.5975999999998</v>
      </c>
      <c r="K1331" s="23" t="str">
        <f>A1331&amp;"|"&amp;B1331</f>
        <v>P0111|Oct</v>
      </c>
    </row>
    <row r="1332" spans="1:11" ht="15" customHeight="1" x14ac:dyDescent="0.25">
      <c r="A1332" s="14" t="s">
        <v>281</v>
      </c>
      <c r="B1332" s="14" t="s">
        <v>33</v>
      </c>
      <c r="C1332" s="14">
        <v>7</v>
      </c>
      <c r="D1332" s="16">
        <v>155.03</v>
      </c>
      <c r="E1332" s="17">
        <f>C1332*D1332</f>
        <v>1085.21</v>
      </c>
      <c r="F1332" s="18">
        <v>0.03</v>
      </c>
      <c r="G1332" s="17">
        <f>E1332*F1332</f>
        <v>32.5563</v>
      </c>
      <c r="H1332" s="14">
        <v>3</v>
      </c>
      <c r="I1332" s="15">
        <v>450</v>
      </c>
      <c r="J1332" s="17">
        <f>E1332+I1332-G1332</f>
        <v>1502.6537000000001</v>
      </c>
      <c r="K1332" s="23" t="str">
        <f>A1332&amp;"|"&amp;B1332</f>
        <v>P0111|Nov</v>
      </c>
    </row>
    <row r="1333" spans="1:11" ht="15" customHeight="1" x14ac:dyDescent="0.25">
      <c r="A1333" s="14" t="s">
        <v>281</v>
      </c>
      <c r="B1333" s="14" t="s">
        <v>34</v>
      </c>
      <c r="C1333" s="14">
        <v>15</v>
      </c>
      <c r="D1333" s="16">
        <v>257.23</v>
      </c>
      <c r="E1333" s="17">
        <f>C1333*D1333</f>
        <v>3858.4500000000003</v>
      </c>
      <c r="F1333" s="18">
        <v>0.03</v>
      </c>
      <c r="G1333" s="17">
        <f>E1333*F1333</f>
        <v>115.7535</v>
      </c>
      <c r="H1333" s="14">
        <v>6</v>
      </c>
      <c r="I1333" s="15">
        <v>900</v>
      </c>
      <c r="J1333" s="17">
        <f>E1333+I1333-G1333</f>
        <v>4642.6965000000009</v>
      </c>
      <c r="K1333" s="23" t="str">
        <f>A1333&amp;"|"&amp;B1333</f>
        <v>P0111|Dec</v>
      </c>
    </row>
    <row r="1334" spans="1:11" ht="15" customHeight="1" x14ac:dyDescent="0.25">
      <c r="A1334" s="14" t="s">
        <v>281</v>
      </c>
      <c r="B1334" s="14" t="s">
        <v>35</v>
      </c>
      <c r="C1334" s="14">
        <v>14</v>
      </c>
      <c r="D1334" s="16">
        <v>246.48</v>
      </c>
      <c r="E1334" s="17">
        <f>C1334*D1334</f>
        <v>3450.72</v>
      </c>
      <c r="F1334" s="18">
        <v>0.03</v>
      </c>
      <c r="G1334" s="17">
        <f>E1334*F1334</f>
        <v>103.52159999999999</v>
      </c>
      <c r="H1334" s="14">
        <v>6</v>
      </c>
      <c r="I1334" s="15">
        <v>900</v>
      </c>
      <c r="J1334" s="17">
        <f>E1334+I1334-G1334</f>
        <v>4247.1983999999993</v>
      </c>
      <c r="K1334" s="23" t="str">
        <f>A1334&amp;"|"&amp;B1334</f>
        <v>P0111|Jan</v>
      </c>
    </row>
    <row r="1335" spans="1:11" ht="15" customHeight="1" x14ac:dyDescent="0.25">
      <c r="A1335" s="14" t="s">
        <v>281</v>
      </c>
      <c r="B1335" s="14" t="s">
        <v>36</v>
      </c>
      <c r="C1335" s="14">
        <v>13</v>
      </c>
      <c r="D1335" s="16">
        <v>241.83</v>
      </c>
      <c r="E1335" s="17">
        <f>C1335*D1335</f>
        <v>3143.79</v>
      </c>
      <c r="F1335" s="18">
        <v>0.03</v>
      </c>
      <c r="G1335" s="17">
        <f>E1335*F1335</f>
        <v>94.313699999999997</v>
      </c>
      <c r="H1335" s="14">
        <v>5</v>
      </c>
      <c r="I1335" s="15">
        <v>750</v>
      </c>
      <c r="J1335" s="17">
        <f>E1335+I1335-G1335</f>
        <v>3799.4762999999998</v>
      </c>
      <c r="K1335" s="23" t="str">
        <f>A1335&amp;"|"&amp;B1335</f>
        <v>P0111|Feb</v>
      </c>
    </row>
    <row r="1336" spans="1:11" ht="15" customHeight="1" x14ac:dyDescent="0.25">
      <c r="A1336" s="14" t="s">
        <v>281</v>
      </c>
      <c r="B1336" s="14" t="s">
        <v>37</v>
      </c>
      <c r="C1336" s="14">
        <v>11</v>
      </c>
      <c r="D1336" s="16">
        <v>218.44</v>
      </c>
      <c r="E1336" s="17">
        <f>C1336*D1336</f>
        <v>2402.84</v>
      </c>
      <c r="F1336" s="18">
        <v>0.03</v>
      </c>
      <c r="G1336" s="17">
        <f>E1336*F1336</f>
        <v>72.0852</v>
      </c>
      <c r="H1336" s="14">
        <v>4</v>
      </c>
      <c r="I1336" s="15">
        <v>600</v>
      </c>
      <c r="J1336" s="17">
        <f>E1336+I1336-G1336</f>
        <v>2930.7548000000002</v>
      </c>
      <c r="K1336" s="23" t="str">
        <f>A1336&amp;"|"&amp;B1336</f>
        <v>P0111|Mar</v>
      </c>
    </row>
    <row r="1337" spans="1:11" ht="15" customHeight="1" x14ac:dyDescent="0.25">
      <c r="A1337" s="14" t="s">
        <v>283</v>
      </c>
      <c r="B1337" s="14" t="s">
        <v>24</v>
      </c>
      <c r="C1337" s="14">
        <v>6</v>
      </c>
      <c r="D1337" s="16">
        <v>79.61</v>
      </c>
      <c r="E1337" s="17">
        <f>C1337*D1337</f>
        <v>477.65999999999997</v>
      </c>
      <c r="F1337" s="18">
        <v>0.03</v>
      </c>
      <c r="G1337" s="17">
        <f>E1337*F1337</f>
        <v>14.329799999999999</v>
      </c>
      <c r="H1337" s="14">
        <v>2</v>
      </c>
      <c r="I1337" s="15">
        <v>190</v>
      </c>
      <c r="J1337" s="17">
        <f>E1337+I1337-G1337</f>
        <v>653.33019999999999</v>
      </c>
      <c r="K1337" s="23" t="str">
        <f>A1337&amp;"|"&amp;B1337</f>
        <v>P0112|Apr</v>
      </c>
    </row>
    <row r="1338" spans="1:11" ht="15" customHeight="1" x14ac:dyDescent="0.25">
      <c r="A1338" s="14" t="s">
        <v>283</v>
      </c>
      <c r="B1338" s="14" t="s">
        <v>26</v>
      </c>
      <c r="C1338" s="14">
        <v>7</v>
      </c>
      <c r="D1338" s="16">
        <v>90.13</v>
      </c>
      <c r="E1338" s="17">
        <f>C1338*D1338</f>
        <v>630.91</v>
      </c>
      <c r="F1338" s="18">
        <v>0.03</v>
      </c>
      <c r="G1338" s="17">
        <f>E1338*F1338</f>
        <v>18.927299999999999</v>
      </c>
      <c r="H1338" s="14">
        <v>2</v>
      </c>
      <c r="I1338" s="15">
        <v>190</v>
      </c>
      <c r="J1338" s="17">
        <f>E1338+I1338-G1338</f>
        <v>801.98270000000002</v>
      </c>
      <c r="K1338" s="23" t="str">
        <f>A1338&amp;"|"&amp;B1338</f>
        <v>P0112|May</v>
      </c>
    </row>
    <row r="1339" spans="1:11" ht="15" customHeight="1" x14ac:dyDescent="0.25">
      <c r="A1339" s="14" t="s">
        <v>283</v>
      </c>
      <c r="B1339" s="14" t="s">
        <v>28</v>
      </c>
      <c r="C1339" s="14">
        <v>9</v>
      </c>
      <c r="D1339" s="16">
        <v>85.09</v>
      </c>
      <c r="E1339" s="17">
        <f>C1339*D1339</f>
        <v>765.81000000000006</v>
      </c>
      <c r="F1339" s="18">
        <v>0.03</v>
      </c>
      <c r="G1339" s="17">
        <f>E1339*F1339</f>
        <v>22.974299999999999</v>
      </c>
      <c r="H1339" s="14">
        <v>2</v>
      </c>
      <c r="I1339" s="15">
        <v>190</v>
      </c>
      <c r="J1339" s="17">
        <f>E1339+I1339-G1339</f>
        <v>932.83570000000009</v>
      </c>
      <c r="K1339" s="23" t="str">
        <f>A1339&amp;"|"&amp;B1339</f>
        <v>P0112|Jun</v>
      </c>
    </row>
    <row r="1340" spans="1:11" ht="15" customHeight="1" x14ac:dyDescent="0.25">
      <c r="A1340" s="14" t="s">
        <v>283</v>
      </c>
      <c r="B1340" s="14" t="s">
        <v>29</v>
      </c>
      <c r="C1340" s="14">
        <v>10</v>
      </c>
      <c r="D1340" s="16">
        <v>97.19</v>
      </c>
      <c r="E1340" s="17">
        <f>C1340*D1340</f>
        <v>971.9</v>
      </c>
      <c r="F1340" s="18">
        <v>0.03</v>
      </c>
      <c r="G1340" s="17">
        <f>E1340*F1340</f>
        <v>29.156999999999996</v>
      </c>
      <c r="H1340" s="14">
        <v>3</v>
      </c>
      <c r="I1340" s="15">
        <v>285</v>
      </c>
      <c r="J1340" s="17">
        <f>E1340+I1340-G1340</f>
        <v>1227.7430000000002</v>
      </c>
      <c r="K1340" s="23" t="str">
        <f>A1340&amp;"|"&amp;B1340</f>
        <v>P0112|Jul</v>
      </c>
    </row>
    <row r="1341" spans="1:11" ht="15" customHeight="1" x14ac:dyDescent="0.25">
      <c r="A1341" s="14" t="s">
        <v>283</v>
      </c>
      <c r="B1341" s="14" t="s">
        <v>30</v>
      </c>
      <c r="C1341" s="14">
        <v>11</v>
      </c>
      <c r="D1341" s="16">
        <v>104.12</v>
      </c>
      <c r="E1341" s="17">
        <f>C1341*D1341</f>
        <v>1145.3200000000002</v>
      </c>
      <c r="F1341" s="18">
        <v>0.03</v>
      </c>
      <c r="G1341" s="17">
        <f>E1341*F1341</f>
        <v>34.3596</v>
      </c>
      <c r="H1341" s="14">
        <v>3</v>
      </c>
      <c r="I1341" s="15">
        <v>285</v>
      </c>
      <c r="J1341" s="17">
        <f>E1341+I1341-G1341</f>
        <v>1395.9604000000002</v>
      </c>
      <c r="K1341" s="23" t="str">
        <f>A1341&amp;"|"&amp;B1341</f>
        <v>P0112|Aug</v>
      </c>
    </row>
    <row r="1342" spans="1:11" ht="15" customHeight="1" x14ac:dyDescent="0.25">
      <c r="A1342" s="14" t="s">
        <v>283</v>
      </c>
      <c r="B1342" s="14" t="s">
        <v>31</v>
      </c>
      <c r="C1342" s="14">
        <v>8</v>
      </c>
      <c r="D1342" s="16">
        <v>92.82</v>
      </c>
      <c r="E1342" s="17">
        <f>C1342*D1342</f>
        <v>742.56</v>
      </c>
      <c r="F1342" s="18">
        <v>0.03</v>
      </c>
      <c r="G1342" s="17">
        <f>E1342*F1342</f>
        <v>22.276799999999998</v>
      </c>
      <c r="H1342" s="14">
        <v>2</v>
      </c>
      <c r="I1342" s="15">
        <v>190</v>
      </c>
      <c r="J1342" s="17">
        <f>E1342+I1342-G1342</f>
        <v>910.28319999999997</v>
      </c>
      <c r="K1342" s="23" t="str">
        <f>A1342&amp;"|"&amp;B1342</f>
        <v>P0112|Sep</v>
      </c>
    </row>
    <row r="1343" spans="1:11" ht="15" customHeight="1" x14ac:dyDescent="0.25">
      <c r="A1343" s="14" t="s">
        <v>283</v>
      </c>
      <c r="B1343" s="14" t="s">
        <v>32</v>
      </c>
      <c r="C1343" s="14">
        <v>6</v>
      </c>
      <c r="D1343" s="16">
        <v>88.67</v>
      </c>
      <c r="E1343" s="17">
        <f>C1343*D1343</f>
        <v>532.02</v>
      </c>
      <c r="F1343" s="18">
        <v>0.03</v>
      </c>
      <c r="G1343" s="17">
        <f>E1343*F1343</f>
        <v>15.960599999999999</v>
      </c>
      <c r="H1343" s="14">
        <v>2</v>
      </c>
      <c r="I1343" s="15">
        <v>190</v>
      </c>
      <c r="J1343" s="17">
        <f>E1343+I1343-G1343</f>
        <v>706.05939999999998</v>
      </c>
      <c r="K1343" s="23" t="str">
        <f>A1343&amp;"|"&amp;B1343</f>
        <v>P0112|Oct</v>
      </c>
    </row>
    <row r="1344" spans="1:11" ht="15" customHeight="1" x14ac:dyDescent="0.25">
      <c r="A1344" s="14" t="s">
        <v>283</v>
      </c>
      <c r="B1344" s="14" t="s">
        <v>33</v>
      </c>
      <c r="C1344" s="14">
        <v>7</v>
      </c>
      <c r="D1344" s="16">
        <v>83.24</v>
      </c>
      <c r="E1344" s="17">
        <f>C1344*D1344</f>
        <v>582.67999999999995</v>
      </c>
      <c r="F1344" s="18">
        <v>0.03</v>
      </c>
      <c r="G1344" s="17">
        <f>E1344*F1344</f>
        <v>17.480399999999999</v>
      </c>
      <c r="H1344" s="14">
        <v>2</v>
      </c>
      <c r="I1344" s="15">
        <v>190</v>
      </c>
      <c r="J1344" s="17">
        <f>E1344+I1344-G1344</f>
        <v>755.19959999999992</v>
      </c>
      <c r="K1344" s="23" t="str">
        <f>A1344&amp;"|"&amp;B1344</f>
        <v>P0112|Nov</v>
      </c>
    </row>
    <row r="1345" spans="1:11" ht="15" customHeight="1" x14ac:dyDescent="0.25">
      <c r="A1345" s="14" t="s">
        <v>283</v>
      </c>
      <c r="B1345" s="14" t="s">
        <v>34</v>
      </c>
      <c r="C1345" s="14">
        <v>15</v>
      </c>
      <c r="D1345" s="16">
        <v>176.44</v>
      </c>
      <c r="E1345" s="17">
        <f>C1345*D1345</f>
        <v>2646.6</v>
      </c>
      <c r="F1345" s="18">
        <v>0.03</v>
      </c>
      <c r="G1345" s="17">
        <f>E1345*F1345</f>
        <v>79.397999999999996</v>
      </c>
      <c r="H1345" s="14">
        <v>6</v>
      </c>
      <c r="I1345" s="15">
        <v>570</v>
      </c>
      <c r="J1345" s="17">
        <f>E1345+I1345-G1345</f>
        <v>3137.2019999999998</v>
      </c>
      <c r="K1345" s="23" t="str">
        <f>A1345&amp;"|"&amp;B1345</f>
        <v>P0112|Dec</v>
      </c>
    </row>
    <row r="1346" spans="1:11" ht="15" customHeight="1" x14ac:dyDescent="0.25">
      <c r="A1346" s="14" t="s">
        <v>283</v>
      </c>
      <c r="B1346" s="14" t="s">
        <v>35</v>
      </c>
      <c r="C1346" s="14">
        <v>14</v>
      </c>
      <c r="D1346" s="16">
        <v>148.83000000000001</v>
      </c>
      <c r="E1346" s="17">
        <f>C1346*D1346</f>
        <v>2083.6200000000003</v>
      </c>
      <c r="F1346" s="18">
        <v>0.03</v>
      </c>
      <c r="G1346" s="17">
        <f>E1346*F1346</f>
        <v>62.508600000000008</v>
      </c>
      <c r="H1346" s="14">
        <v>6</v>
      </c>
      <c r="I1346" s="15">
        <v>570</v>
      </c>
      <c r="J1346" s="17">
        <f>E1346+I1346-G1346</f>
        <v>2591.1114000000002</v>
      </c>
      <c r="K1346" s="23" t="str">
        <f>A1346&amp;"|"&amp;B1346</f>
        <v>P0112|Jan</v>
      </c>
    </row>
    <row r="1347" spans="1:11" ht="15" customHeight="1" x14ac:dyDescent="0.25">
      <c r="A1347" s="14" t="s">
        <v>283</v>
      </c>
      <c r="B1347" s="14" t="s">
        <v>36</v>
      </c>
      <c r="C1347" s="14">
        <v>12</v>
      </c>
      <c r="D1347" s="16">
        <v>145.74</v>
      </c>
      <c r="E1347" s="17">
        <f>C1347*D1347</f>
        <v>1748.88</v>
      </c>
      <c r="F1347" s="18">
        <v>0.03</v>
      </c>
      <c r="G1347" s="17">
        <f>E1347*F1347</f>
        <v>52.4664</v>
      </c>
      <c r="H1347" s="14">
        <v>5</v>
      </c>
      <c r="I1347" s="15">
        <v>475</v>
      </c>
      <c r="J1347" s="17">
        <f>E1347+I1347-G1347</f>
        <v>2171.4136000000003</v>
      </c>
      <c r="K1347" s="23" t="str">
        <f>A1347&amp;"|"&amp;B1347</f>
        <v>P0112|Feb</v>
      </c>
    </row>
    <row r="1348" spans="1:11" ht="15" customHeight="1" x14ac:dyDescent="0.25">
      <c r="A1348" s="14" t="s">
        <v>283</v>
      </c>
      <c r="B1348" s="14" t="s">
        <v>37</v>
      </c>
      <c r="C1348" s="14">
        <v>12</v>
      </c>
      <c r="D1348" s="16">
        <v>142.03</v>
      </c>
      <c r="E1348" s="17">
        <f>C1348*D1348</f>
        <v>1704.3600000000001</v>
      </c>
      <c r="F1348" s="18">
        <v>0.03</v>
      </c>
      <c r="G1348" s="17">
        <f>E1348*F1348</f>
        <v>51.130800000000001</v>
      </c>
      <c r="H1348" s="14">
        <v>4</v>
      </c>
      <c r="I1348" s="15">
        <v>380</v>
      </c>
      <c r="J1348" s="17">
        <f>E1348+I1348-G1348</f>
        <v>2033.2292000000002</v>
      </c>
      <c r="K1348" s="23" t="str">
        <f>A1348&amp;"|"&amp;B1348</f>
        <v>P0112|Mar</v>
      </c>
    </row>
    <row r="1349" spans="1:11" ht="15" customHeight="1" x14ac:dyDescent="0.25">
      <c r="A1349" s="14" t="s">
        <v>285</v>
      </c>
      <c r="B1349" s="14" t="s">
        <v>24</v>
      </c>
      <c r="C1349" s="14">
        <v>6</v>
      </c>
      <c r="D1349" s="16">
        <v>157.72</v>
      </c>
      <c r="E1349" s="17">
        <f>C1349*D1349</f>
        <v>946.31999999999994</v>
      </c>
      <c r="F1349" s="18">
        <v>0.03</v>
      </c>
      <c r="G1349" s="17">
        <f>E1349*F1349</f>
        <v>28.389599999999998</v>
      </c>
      <c r="H1349" s="14">
        <v>2</v>
      </c>
      <c r="I1349" s="15">
        <v>300</v>
      </c>
      <c r="J1349" s="17">
        <f>E1349+I1349-G1349</f>
        <v>1217.9304</v>
      </c>
      <c r="K1349" s="23" t="str">
        <f>A1349&amp;"|"&amp;B1349</f>
        <v>P0113|Apr</v>
      </c>
    </row>
    <row r="1350" spans="1:11" ht="15" customHeight="1" x14ac:dyDescent="0.25">
      <c r="A1350" s="14" t="s">
        <v>285</v>
      </c>
      <c r="B1350" s="14" t="s">
        <v>26</v>
      </c>
      <c r="C1350" s="14">
        <v>7</v>
      </c>
      <c r="D1350" s="16">
        <v>189.82</v>
      </c>
      <c r="E1350" s="17">
        <f>C1350*D1350</f>
        <v>1328.74</v>
      </c>
      <c r="F1350" s="18">
        <v>0.03</v>
      </c>
      <c r="G1350" s="17">
        <f>E1350*F1350</f>
        <v>39.862200000000001</v>
      </c>
      <c r="H1350" s="14">
        <v>2</v>
      </c>
      <c r="I1350" s="15">
        <v>300</v>
      </c>
      <c r="J1350" s="17">
        <f>E1350+I1350-G1350</f>
        <v>1588.8778</v>
      </c>
      <c r="K1350" s="23" t="str">
        <f>A1350&amp;"|"&amp;B1350</f>
        <v>P0113|May</v>
      </c>
    </row>
    <row r="1351" spans="1:11" ht="15" customHeight="1" x14ac:dyDescent="0.25">
      <c r="A1351" s="14" t="s">
        <v>285</v>
      </c>
      <c r="B1351" s="14" t="s">
        <v>28</v>
      </c>
      <c r="C1351" s="14">
        <v>8</v>
      </c>
      <c r="D1351" s="16">
        <v>175.31</v>
      </c>
      <c r="E1351" s="17">
        <f>C1351*D1351</f>
        <v>1402.48</v>
      </c>
      <c r="F1351" s="18">
        <v>0.03</v>
      </c>
      <c r="G1351" s="17">
        <f>E1351*F1351</f>
        <v>42.074399999999997</v>
      </c>
      <c r="H1351" s="14">
        <v>2</v>
      </c>
      <c r="I1351" s="15">
        <v>300</v>
      </c>
      <c r="J1351" s="17">
        <f>E1351+I1351-G1351</f>
        <v>1660.4056</v>
      </c>
      <c r="K1351" s="23" t="str">
        <f>A1351&amp;"|"&amp;B1351</f>
        <v>P0113|Jun</v>
      </c>
    </row>
    <row r="1352" spans="1:11" ht="15" customHeight="1" x14ac:dyDescent="0.25">
      <c r="A1352" s="14" t="s">
        <v>285</v>
      </c>
      <c r="B1352" s="14" t="s">
        <v>29</v>
      </c>
      <c r="C1352" s="14">
        <v>11</v>
      </c>
      <c r="D1352" s="16">
        <v>210.73</v>
      </c>
      <c r="E1352" s="17">
        <f>C1352*D1352</f>
        <v>2318.0299999999997</v>
      </c>
      <c r="F1352" s="18">
        <v>0.03</v>
      </c>
      <c r="G1352" s="17">
        <f>E1352*F1352</f>
        <v>69.540899999999993</v>
      </c>
      <c r="H1352" s="14">
        <v>3</v>
      </c>
      <c r="I1352" s="15">
        <v>450</v>
      </c>
      <c r="J1352" s="17">
        <f>E1352+I1352-G1352</f>
        <v>2698.4890999999998</v>
      </c>
      <c r="K1352" s="23" t="str">
        <f>A1352&amp;"|"&amp;B1352</f>
        <v>P0113|Jul</v>
      </c>
    </row>
    <row r="1353" spans="1:11" ht="15" customHeight="1" x14ac:dyDescent="0.25">
      <c r="A1353" s="14" t="s">
        <v>285</v>
      </c>
      <c r="B1353" s="14" t="s">
        <v>30</v>
      </c>
      <c r="C1353" s="14">
        <v>11</v>
      </c>
      <c r="D1353" s="16">
        <v>211.99</v>
      </c>
      <c r="E1353" s="17">
        <f>C1353*D1353</f>
        <v>2331.8900000000003</v>
      </c>
      <c r="F1353" s="18">
        <v>0.03</v>
      </c>
      <c r="G1353" s="17">
        <f>E1353*F1353</f>
        <v>69.956700000000012</v>
      </c>
      <c r="H1353" s="14">
        <v>3</v>
      </c>
      <c r="I1353" s="15">
        <v>450</v>
      </c>
      <c r="J1353" s="17">
        <f>E1353+I1353-G1353</f>
        <v>2711.9333000000001</v>
      </c>
      <c r="K1353" s="23" t="str">
        <f>A1353&amp;"|"&amp;B1353</f>
        <v>P0113|Aug</v>
      </c>
    </row>
    <row r="1354" spans="1:11" ht="15" customHeight="1" x14ac:dyDescent="0.25">
      <c r="A1354" s="14" t="s">
        <v>285</v>
      </c>
      <c r="B1354" s="14" t="s">
        <v>31</v>
      </c>
      <c r="C1354" s="14">
        <v>8</v>
      </c>
      <c r="D1354" s="16">
        <v>194.16</v>
      </c>
      <c r="E1354" s="17">
        <f>C1354*D1354</f>
        <v>1553.28</v>
      </c>
      <c r="F1354" s="18">
        <v>0.03</v>
      </c>
      <c r="G1354" s="17">
        <f>E1354*F1354</f>
        <v>46.598399999999998</v>
      </c>
      <c r="H1354" s="14">
        <v>2</v>
      </c>
      <c r="I1354" s="15">
        <v>300</v>
      </c>
      <c r="J1354" s="17">
        <f>E1354+I1354-G1354</f>
        <v>1806.6815999999999</v>
      </c>
      <c r="K1354" s="23" t="str">
        <f>A1354&amp;"|"&amp;B1354</f>
        <v>P0113|Sep</v>
      </c>
    </row>
    <row r="1355" spans="1:11" ht="15" customHeight="1" x14ac:dyDescent="0.25">
      <c r="A1355" s="14" t="s">
        <v>285</v>
      </c>
      <c r="B1355" s="14" t="s">
        <v>32</v>
      </c>
      <c r="C1355" s="14">
        <v>6</v>
      </c>
      <c r="D1355" s="16">
        <v>166.36</v>
      </c>
      <c r="E1355" s="17">
        <f>C1355*D1355</f>
        <v>998.16000000000008</v>
      </c>
      <c r="F1355" s="18">
        <v>0.03</v>
      </c>
      <c r="G1355" s="17">
        <f>E1355*F1355</f>
        <v>29.944800000000001</v>
      </c>
      <c r="H1355" s="14">
        <v>2</v>
      </c>
      <c r="I1355" s="15">
        <v>300</v>
      </c>
      <c r="J1355" s="17">
        <f>E1355+I1355-G1355</f>
        <v>1268.2152000000001</v>
      </c>
      <c r="K1355" s="23" t="str">
        <f>A1355&amp;"|"&amp;B1355</f>
        <v>P0113|Oct</v>
      </c>
    </row>
    <row r="1356" spans="1:11" ht="15" customHeight="1" x14ac:dyDescent="0.25">
      <c r="A1356" s="14" t="s">
        <v>285</v>
      </c>
      <c r="B1356" s="14" t="s">
        <v>33</v>
      </c>
      <c r="C1356" s="14">
        <v>7</v>
      </c>
      <c r="D1356" s="16">
        <v>177.6</v>
      </c>
      <c r="E1356" s="17">
        <f>C1356*D1356</f>
        <v>1243.2</v>
      </c>
      <c r="F1356" s="18">
        <v>0.03</v>
      </c>
      <c r="G1356" s="17">
        <f>E1356*F1356</f>
        <v>37.295999999999999</v>
      </c>
      <c r="H1356" s="14">
        <v>2</v>
      </c>
      <c r="I1356" s="15">
        <v>300</v>
      </c>
      <c r="J1356" s="17">
        <f>E1356+I1356-G1356</f>
        <v>1505.904</v>
      </c>
      <c r="K1356" s="23" t="str">
        <f>A1356&amp;"|"&amp;B1356</f>
        <v>P0113|Nov</v>
      </c>
    </row>
    <row r="1357" spans="1:11" ht="15" customHeight="1" x14ac:dyDescent="0.25">
      <c r="A1357" s="14" t="s">
        <v>285</v>
      </c>
      <c r="B1357" s="14" t="s">
        <v>34</v>
      </c>
      <c r="C1357" s="14">
        <v>15</v>
      </c>
      <c r="D1357" s="16">
        <v>335.56</v>
      </c>
      <c r="E1357" s="17">
        <f>C1357*D1357</f>
        <v>5033.3999999999996</v>
      </c>
      <c r="F1357" s="18">
        <v>0.03</v>
      </c>
      <c r="G1357" s="17">
        <f>E1357*F1357</f>
        <v>151.00199999999998</v>
      </c>
      <c r="H1357" s="14">
        <v>6</v>
      </c>
      <c r="I1357" s="15">
        <v>900</v>
      </c>
      <c r="J1357" s="17">
        <f>E1357+I1357-G1357</f>
        <v>5782.3979999999992</v>
      </c>
      <c r="K1357" s="23" t="str">
        <f>A1357&amp;"|"&amp;B1357</f>
        <v>P0113|Dec</v>
      </c>
    </row>
    <row r="1358" spans="1:11" ht="15" customHeight="1" x14ac:dyDescent="0.25">
      <c r="A1358" s="14" t="s">
        <v>285</v>
      </c>
      <c r="B1358" s="14" t="s">
        <v>35</v>
      </c>
      <c r="C1358" s="14">
        <v>13</v>
      </c>
      <c r="D1358" s="16">
        <v>286.10000000000002</v>
      </c>
      <c r="E1358" s="17">
        <f>C1358*D1358</f>
        <v>3719.3</v>
      </c>
      <c r="F1358" s="18">
        <v>0.03</v>
      </c>
      <c r="G1358" s="17">
        <f>E1358*F1358</f>
        <v>111.57900000000001</v>
      </c>
      <c r="H1358" s="14">
        <v>5</v>
      </c>
      <c r="I1358" s="15">
        <v>750</v>
      </c>
      <c r="J1358" s="17">
        <f>E1358+I1358-G1358</f>
        <v>4357.7210000000005</v>
      </c>
      <c r="K1358" s="23" t="str">
        <f>A1358&amp;"|"&amp;B1358</f>
        <v>P0113|Jan</v>
      </c>
    </row>
    <row r="1359" spans="1:11" ht="15" customHeight="1" x14ac:dyDescent="0.25">
      <c r="A1359" s="14" t="s">
        <v>285</v>
      </c>
      <c r="B1359" s="14" t="s">
        <v>36</v>
      </c>
      <c r="C1359" s="14">
        <v>12</v>
      </c>
      <c r="D1359" s="16">
        <v>300.75</v>
      </c>
      <c r="E1359" s="17">
        <f>C1359*D1359</f>
        <v>3609</v>
      </c>
      <c r="F1359" s="18">
        <v>0.03</v>
      </c>
      <c r="G1359" s="17">
        <f>E1359*F1359</f>
        <v>108.27</v>
      </c>
      <c r="H1359" s="14">
        <v>5</v>
      </c>
      <c r="I1359" s="15">
        <v>750</v>
      </c>
      <c r="J1359" s="17">
        <f>E1359+I1359-G1359</f>
        <v>4250.7299999999996</v>
      </c>
      <c r="K1359" s="23" t="str">
        <f>A1359&amp;"|"&amp;B1359</f>
        <v>P0113|Feb</v>
      </c>
    </row>
    <row r="1360" spans="1:11" ht="15" customHeight="1" x14ac:dyDescent="0.25">
      <c r="A1360" s="14" t="s">
        <v>285</v>
      </c>
      <c r="B1360" s="14" t="s">
        <v>37</v>
      </c>
      <c r="C1360" s="14">
        <v>11</v>
      </c>
      <c r="D1360" s="16">
        <v>261.31</v>
      </c>
      <c r="E1360" s="17">
        <f>C1360*D1360</f>
        <v>2874.41</v>
      </c>
      <c r="F1360" s="18">
        <v>0.03</v>
      </c>
      <c r="G1360" s="17">
        <f>E1360*F1360</f>
        <v>86.232299999999995</v>
      </c>
      <c r="H1360" s="14">
        <v>4</v>
      </c>
      <c r="I1360" s="15">
        <v>600</v>
      </c>
      <c r="J1360" s="17">
        <f>E1360+I1360-G1360</f>
        <v>3388.1776999999997</v>
      </c>
      <c r="K1360" s="23" t="str">
        <f>A1360&amp;"|"&amp;B1360</f>
        <v>P0113|Mar</v>
      </c>
    </row>
    <row r="1361" spans="1:11" ht="15" customHeight="1" x14ac:dyDescent="0.25">
      <c r="A1361" s="14" t="s">
        <v>287</v>
      </c>
      <c r="B1361" s="14" t="s">
        <v>24</v>
      </c>
      <c r="C1361" s="14">
        <v>6</v>
      </c>
      <c r="D1361" s="16">
        <v>143.03</v>
      </c>
      <c r="E1361" s="17">
        <f>C1361*D1361</f>
        <v>858.18000000000006</v>
      </c>
      <c r="F1361" s="18">
        <v>0.03</v>
      </c>
      <c r="G1361" s="17">
        <f>E1361*F1361</f>
        <v>25.7454</v>
      </c>
      <c r="H1361" s="14">
        <v>2</v>
      </c>
      <c r="I1361" s="15">
        <v>300</v>
      </c>
      <c r="J1361" s="17">
        <f>E1361+I1361-G1361</f>
        <v>1132.4346</v>
      </c>
      <c r="K1361" s="23" t="str">
        <f>A1361&amp;"|"&amp;B1361</f>
        <v>P0114|Apr</v>
      </c>
    </row>
    <row r="1362" spans="1:11" ht="15" customHeight="1" x14ac:dyDescent="0.25">
      <c r="A1362" s="14" t="s">
        <v>287</v>
      </c>
      <c r="B1362" s="14" t="s">
        <v>26</v>
      </c>
      <c r="C1362" s="14">
        <v>7</v>
      </c>
      <c r="D1362" s="16">
        <v>164.23</v>
      </c>
      <c r="E1362" s="17">
        <f>C1362*D1362</f>
        <v>1149.6099999999999</v>
      </c>
      <c r="F1362" s="18">
        <v>0.03</v>
      </c>
      <c r="G1362" s="17">
        <f>E1362*F1362</f>
        <v>34.488299999999995</v>
      </c>
      <c r="H1362" s="14">
        <v>2</v>
      </c>
      <c r="I1362" s="15">
        <v>300</v>
      </c>
      <c r="J1362" s="17">
        <f>E1362+I1362-G1362</f>
        <v>1415.1216999999999</v>
      </c>
      <c r="K1362" s="23" t="str">
        <f>A1362&amp;"|"&amp;B1362</f>
        <v>P0114|May</v>
      </c>
    </row>
    <row r="1363" spans="1:11" ht="15" customHeight="1" x14ac:dyDescent="0.25">
      <c r="A1363" s="14" t="s">
        <v>287</v>
      </c>
      <c r="B1363" s="14" t="s">
        <v>28</v>
      </c>
      <c r="C1363" s="14">
        <v>8</v>
      </c>
      <c r="D1363" s="16">
        <v>178.94</v>
      </c>
      <c r="E1363" s="17">
        <f>C1363*D1363</f>
        <v>1431.52</v>
      </c>
      <c r="F1363" s="18">
        <v>0.03</v>
      </c>
      <c r="G1363" s="17">
        <f>E1363*F1363</f>
        <v>42.945599999999999</v>
      </c>
      <c r="H1363" s="14">
        <v>2</v>
      </c>
      <c r="I1363" s="15">
        <v>300</v>
      </c>
      <c r="J1363" s="17">
        <f>E1363+I1363-G1363</f>
        <v>1688.5744</v>
      </c>
      <c r="K1363" s="23" t="str">
        <f>A1363&amp;"|"&amp;B1363</f>
        <v>P0114|Jun</v>
      </c>
    </row>
    <row r="1364" spans="1:11" ht="15" customHeight="1" x14ac:dyDescent="0.25">
      <c r="A1364" s="14" t="s">
        <v>287</v>
      </c>
      <c r="B1364" s="14" t="s">
        <v>29</v>
      </c>
      <c r="C1364" s="14">
        <v>11</v>
      </c>
      <c r="D1364" s="16">
        <v>198.92</v>
      </c>
      <c r="E1364" s="17">
        <f>C1364*D1364</f>
        <v>2188.12</v>
      </c>
      <c r="F1364" s="18">
        <v>0.03</v>
      </c>
      <c r="G1364" s="17">
        <f>E1364*F1364</f>
        <v>65.643599999999992</v>
      </c>
      <c r="H1364" s="14">
        <v>3</v>
      </c>
      <c r="I1364" s="15">
        <v>450</v>
      </c>
      <c r="J1364" s="17">
        <f>E1364+I1364-G1364</f>
        <v>2572.4764</v>
      </c>
      <c r="K1364" s="23" t="str">
        <f>A1364&amp;"|"&amp;B1364</f>
        <v>P0114|Jul</v>
      </c>
    </row>
    <row r="1365" spans="1:11" ht="15" customHeight="1" x14ac:dyDescent="0.25">
      <c r="A1365" s="14" t="s">
        <v>287</v>
      </c>
      <c r="B1365" s="14" t="s">
        <v>30</v>
      </c>
      <c r="C1365" s="14">
        <v>11</v>
      </c>
      <c r="D1365" s="16">
        <v>195.54</v>
      </c>
      <c r="E1365" s="17">
        <f>C1365*D1365</f>
        <v>2150.94</v>
      </c>
      <c r="F1365" s="18">
        <v>0.03</v>
      </c>
      <c r="G1365" s="17">
        <f>E1365*F1365</f>
        <v>64.528199999999998</v>
      </c>
      <c r="H1365" s="14">
        <v>3</v>
      </c>
      <c r="I1365" s="15">
        <v>450</v>
      </c>
      <c r="J1365" s="17">
        <f>E1365+I1365-G1365</f>
        <v>2536.4117999999999</v>
      </c>
      <c r="K1365" s="23" t="str">
        <f>A1365&amp;"|"&amp;B1365</f>
        <v>P0114|Aug</v>
      </c>
    </row>
    <row r="1366" spans="1:11" ht="15" customHeight="1" x14ac:dyDescent="0.25">
      <c r="A1366" s="14" t="s">
        <v>287</v>
      </c>
      <c r="B1366" s="14" t="s">
        <v>31</v>
      </c>
      <c r="C1366" s="14">
        <v>7</v>
      </c>
      <c r="D1366" s="16">
        <v>175.06</v>
      </c>
      <c r="E1366" s="17">
        <f>C1366*D1366</f>
        <v>1225.42</v>
      </c>
      <c r="F1366" s="18">
        <v>0.03</v>
      </c>
      <c r="G1366" s="17">
        <f>E1366*F1366</f>
        <v>36.762599999999999</v>
      </c>
      <c r="H1366" s="14">
        <v>2</v>
      </c>
      <c r="I1366" s="15">
        <v>300</v>
      </c>
      <c r="J1366" s="17">
        <f>E1366+I1366-G1366</f>
        <v>1488.6574000000001</v>
      </c>
      <c r="K1366" s="23" t="str">
        <f>A1366&amp;"|"&amp;B1366</f>
        <v>P0114|Sep</v>
      </c>
    </row>
    <row r="1367" spans="1:11" ht="15" customHeight="1" x14ac:dyDescent="0.25">
      <c r="A1367" s="14" t="s">
        <v>287</v>
      </c>
      <c r="B1367" s="14" t="s">
        <v>32</v>
      </c>
      <c r="C1367" s="14">
        <v>6</v>
      </c>
      <c r="D1367" s="16">
        <v>161.79</v>
      </c>
      <c r="E1367" s="17">
        <f>C1367*D1367</f>
        <v>970.74</v>
      </c>
      <c r="F1367" s="18">
        <v>0.03</v>
      </c>
      <c r="G1367" s="17">
        <f>E1367*F1367</f>
        <v>29.122199999999999</v>
      </c>
      <c r="H1367" s="14">
        <v>2</v>
      </c>
      <c r="I1367" s="15">
        <v>300</v>
      </c>
      <c r="J1367" s="17">
        <f>E1367+I1367-G1367</f>
        <v>1241.6178</v>
      </c>
      <c r="K1367" s="23" t="str">
        <f>A1367&amp;"|"&amp;B1367</f>
        <v>P0114|Oct</v>
      </c>
    </row>
    <row r="1368" spans="1:11" ht="15" customHeight="1" x14ac:dyDescent="0.25">
      <c r="A1368" s="14" t="s">
        <v>287</v>
      </c>
      <c r="B1368" s="14" t="s">
        <v>33</v>
      </c>
      <c r="C1368" s="14">
        <v>8</v>
      </c>
      <c r="D1368" s="16">
        <v>158.52000000000001</v>
      </c>
      <c r="E1368" s="17">
        <f>C1368*D1368</f>
        <v>1268.1600000000001</v>
      </c>
      <c r="F1368" s="18">
        <v>0.03</v>
      </c>
      <c r="G1368" s="17">
        <f>E1368*F1368</f>
        <v>38.044800000000002</v>
      </c>
      <c r="H1368" s="14">
        <v>3</v>
      </c>
      <c r="I1368" s="15">
        <v>450</v>
      </c>
      <c r="J1368" s="17">
        <f>E1368+I1368-G1368</f>
        <v>1680.1152000000002</v>
      </c>
      <c r="K1368" s="23" t="str">
        <f>A1368&amp;"|"&amp;B1368</f>
        <v>P0114|Nov</v>
      </c>
    </row>
    <row r="1369" spans="1:11" ht="15" customHeight="1" x14ac:dyDescent="0.25">
      <c r="A1369" s="14" t="s">
        <v>287</v>
      </c>
      <c r="B1369" s="14" t="s">
        <v>34</v>
      </c>
      <c r="C1369" s="14">
        <v>14</v>
      </c>
      <c r="D1369" s="16">
        <v>321.58999999999997</v>
      </c>
      <c r="E1369" s="17">
        <f>C1369*D1369</f>
        <v>4502.2599999999993</v>
      </c>
      <c r="F1369" s="18">
        <v>0.03</v>
      </c>
      <c r="G1369" s="17">
        <f>E1369*F1369</f>
        <v>135.06779999999998</v>
      </c>
      <c r="H1369" s="14">
        <v>6</v>
      </c>
      <c r="I1369" s="15">
        <v>900</v>
      </c>
      <c r="J1369" s="17">
        <f>E1369+I1369-G1369</f>
        <v>5267.1921999999995</v>
      </c>
      <c r="K1369" s="23" t="str">
        <f>A1369&amp;"|"&amp;B1369</f>
        <v>P0114|Dec</v>
      </c>
    </row>
    <row r="1370" spans="1:11" ht="15" customHeight="1" x14ac:dyDescent="0.25">
      <c r="A1370" s="14" t="s">
        <v>287</v>
      </c>
      <c r="B1370" s="14" t="s">
        <v>35</v>
      </c>
      <c r="C1370" s="14">
        <v>13</v>
      </c>
      <c r="D1370" s="16">
        <v>298.93</v>
      </c>
      <c r="E1370" s="17">
        <f>C1370*D1370</f>
        <v>3886.09</v>
      </c>
      <c r="F1370" s="18">
        <v>0.03</v>
      </c>
      <c r="G1370" s="17">
        <f>E1370*F1370</f>
        <v>116.5827</v>
      </c>
      <c r="H1370" s="14">
        <v>5</v>
      </c>
      <c r="I1370" s="15">
        <v>750</v>
      </c>
      <c r="J1370" s="17">
        <f>E1370+I1370-G1370</f>
        <v>4519.5073000000002</v>
      </c>
      <c r="K1370" s="23" t="str">
        <f>A1370&amp;"|"&amp;B1370</f>
        <v>P0114|Jan</v>
      </c>
    </row>
    <row r="1371" spans="1:11" ht="15" customHeight="1" x14ac:dyDescent="0.25">
      <c r="A1371" s="14" t="s">
        <v>287</v>
      </c>
      <c r="B1371" s="14" t="s">
        <v>36</v>
      </c>
      <c r="C1371" s="14">
        <v>12</v>
      </c>
      <c r="D1371" s="16">
        <v>264.43</v>
      </c>
      <c r="E1371" s="17">
        <f>C1371*D1371</f>
        <v>3173.16</v>
      </c>
      <c r="F1371" s="18">
        <v>0.03</v>
      </c>
      <c r="G1371" s="17">
        <f>E1371*F1371</f>
        <v>95.194799999999987</v>
      </c>
      <c r="H1371" s="14">
        <v>5</v>
      </c>
      <c r="I1371" s="15">
        <v>750</v>
      </c>
      <c r="J1371" s="17">
        <f>E1371+I1371-G1371</f>
        <v>3827.9651999999996</v>
      </c>
      <c r="K1371" s="23" t="str">
        <f>A1371&amp;"|"&amp;B1371</f>
        <v>P0114|Feb</v>
      </c>
    </row>
    <row r="1372" spans="1:11" ht="15" customHeight="1" x14ac:dyDescent="0.25">
      <c r="A1372" s="14" t="s">
        <v>287</v>
      </c>
      <c r="B1372" s="14" t="s">
        <v>37</v>
      </c>
      <c r="C1372" s="14">
        <v>11</v>
      </c>
      <c r="D1372" s="16">
        <v>239.12</v>
      </c>
      <c r="E1372" s="17">
        <f>C1372*D1372</f>
        <v>2630.32</v>
      </c>
      <c r="F1372" s="18">
        <v>0.03</v>
      </c>
      <c r="G1372" s="17">
        <f>E1372*F1372</f>
        <v>78.909599999999998</v>
      </c>
      <c r="H1372" s="14">
        <v>4</v>
      </c>
      <c r="I1372" s="15">
        <v>600</v>
      </c>
      <c r="J1372" s="17">
        <f>E1372+I1372-G1372</f>
        <v>3151.4104000000002</v>
      </c>
      <c r="K1372" s="23" t="str">
        <f>A1372&amp;"|"&amp;B1372</f>
        <v>P0114|Mar</v>
      </c>
    </row>
    <row r="1373" spans="1:11" ht="15" customHeight="1" x14ac:dyDescent="0.25">
      <c r="A1373" s="14" t="s">
        <v>289</v>
      </c>
      <c r="B1373" s="14" t="s">
        <v>24</v>
      </c>
      <c r="C1373" s="14">
        <v>6</v>
      </c>
      <c r="D1373" s="16">
        <v>188.16</v>
      </c>
      <c r="E1373" s="17">
        <f>C1373*D1373</f>
        <v>1128.96</v>
      </c>
      <c r="F1373" s="18">
        <v>0.03</v>
      </c>
      <c r="G1373" s="17">
        <f>E1373*F1373</f>
        <v>33.8688</v>
      </c>
      <c r="H1373" s="14">
        <v>2</v>
      </c>
      <c r="I1373" s="15">
        <v>370</v>
      </c>
      <c r="J1373" s="17">
        <f>E1373+I1373-G1373</f>
        <v>1465.0912000000001</v>
      </c>
      <c r="K1373" s="23" t="str">
        <f>A1373&amp;"|"&amp;B1373</f>
        <v>P0115|Apr</v>
      </c>
    </row>
    <row r="1374" spans="1:11" ht="15" customHeight="1" x14ac:dyDescent="0.25">
      <c r="A1374" s="14" t="s">
        <v>289</v>
      </c>
      <c r="B1374" s="14" t="s">
        <v>26</v>
      </c>
      <c r="C1374" s="14">
        <v>6</v>
      </c>
      <c r="D1374" s="16">
        <v>215.93</v>
      </c>
      <c r="E1374" s="17">
        <f>C1374*D1374</f>
        <v>1295.58</v>
      </c>
      <c r="F1374" s="18">
        <v>0.03</v>
      </c>
      <c r="G1374" s="17">
        <f>E1374*F1374</f>
        <v>38.867399999999996</v>
      </c>
      <c r="H1374" s="14">
        <v>2</v>
      </c>
      <c r="I1374" s="15">
        <v>370</v>
      </c>
      <c r="J1374" s="17">
        <f>E1374+I1374-G1374</f>
        <v>1626.7125999999998</v>
      </c>
      <c r="K1374" s="23" t="str">
        <f>A1374&amp;"|"&amp;B1374</f>
        <v>P0115|May</v>
      </c>
    </row>
    <row r="1375" spans="1:11" ht="15" customHeight="1" x14ac:dyDescent="0.25">
      <c r="A1375" s="14" t="s">
        <v>289</v>
      </c>
      <c r="B1375" s="14" t="s">
        <v>28</v>
      </c>
      <c r="C1375" s="14">
        <v>7</v>
      </c>
      <c r="D1375" s="16">
        <v>216.28</v>
      </c>
      <c r="E1375" s="17">
        <f>C1375*D1375</f>
        <v>1513.96</v>
      </c>
      <c r="F1375" s="18">
        <v>0.03</v>
      </c>
      <c r="G1375" s="17">
        <f>E1375*F1375</f>
        <v>45.418799999999997</v>
      </c>
      <c r="H1375" s="14">
        <v>2</v>
      </c>
      <c r="I1375" s="15">
        <v>370</v>
      </c>
      <c r="J1375" s="17">
        <f>E1375+I1375-G1375</f>
        <v>1838.5412000000001</v>
      </c>
      <c r="K1375" s="23" t="str">
        <f>A1375&amp;"|"&amp;B1375</f>
        <v>P0115|Jun</v>
      </c>
    </row>
    <row r="1376" spans="1:11" ht="15" customHeight="1" x14ac:dyDescent="0.25">
      <c r="A1376" s="14" t="s">
        <v>289</v>
      </c>
      <c r="B1376" s="14" t="s">
        <v>29</v>
      </c>
      <c r="C1376" s="14">
        <v>11</v>
      </c>
      <c r="D1376" s="16">
        <v>251.63</v>
      </c>
      <c r="E1376" s="17">
        <f>C1376*D1376</f>
        <v>2767.93</v>
      </c>
      <c r="F1376" s="18">
        <v>0.03</v>
      </c>
      <c r="G1376" s="17">
        <f>E1376*F1376</f>
        <v>83.037899999999993</v>
      </c>
      <c r="H1376" s="14">
        <v>3</v>
      </c>
      <c r="I1376" s="15">
        <v>555</v>
      </c>
      <c r="J1376" s="17">
        <f>E1376+I1376-G1376</f>
        <v>3239.8921</v>
      </c>
      <c r="K1376" s="23" t="str">
        <f>A1376&amp;"|"&amp;B1376</f>
        <v>P0115|Jul</v>
      </c>
    </row>
    <row r="1377" spans="1:11" ht="15" customHeight="1" x14ac:dyDescent="0.25">
      <c r="A1377" s="14" t="s">
        <v>289</v>
      </c>
      <c r="B1377" s="14" t="s">
        <v>30</v>
      </c>
      <c r="C1377" s="14">
        <v>9</v>
      </c>
      <c r="D1377" s="16">
        <v>227.21</v>
      </c>
      <c r="E1377" s="17">
        <f>C1377*D1377</f>
        <v>2044.89</v>
      </c>
      <c r="F1377" s="18">
        <v>0.03</v>
      </c>
      <c r="G1377" s="17">
        <f>E1377*F1377</f>
        <v>61.346699999999998</v>
      </c>
      <c r="H1377" s="14">
        <v>2</v>
      </c>
      <c r="I1377" s="15">
        <v>370</v>
      </c>
      <c r="J1377" s="17">
        <f>E1377+I1377-G1377</f>
        <v>2353.5433000000003</v>
      </c>
      <c r="K1377" s="23" t="str">
        <f>A1377&amp;"|"&amp;B1377</f>
        <v>P0115|Aug</v>
      </c>
    </row>
    <row r="1378" spans="1:11" ht="15" customHeight="1" x14ac:dyDescent="0.25">
      <c r="A1378" s="14" t="s">
        <v>289</v>
      </c>
      <c r="B1378" s="14" t="s">
        <v>31</v>
      </c>
      <c r="C1378" s="14">
        <v>7</v>
      </c>
      <c r="D1378" s="16">
        <v>221.97</v>
      </c>
      <c r="E1378" s="17">
        <f>C1378*D1378</f>
        <v>1553.79</v>
      </c>
      <c r="F1378" s="18">
        <v>0.03</v>
      </c>
      <c r="G1378" s="17">
        <f>E1378*F1378</f>
        <v>46.613699999999994</v>
      </c>
      <c r="H1378" s="14">
        <v>2</v>
      </c>
      <c r="I1378" s="15">
        <v>370</v>
      </c>
      <c r="J1378" s="17">
        <f>E1378+I1378-G1378</f>
        <v>1877.1763000000001</v>
      </c>
      <c r="K1378" s="23" t="str">
        <f>A1378&amp;"|"&amp;B1378</f>
        <v>P0115|Sep</v>
      </c>
    </row>
    <row r="1379" spans="1:11" ht="15" customHeight="1" x14ac:dyDescent="0.25">
      <c r="A1379" s="14" t="s">
        <v>289</v>
      </c>
      <c r="B1379" s="14" t="s">
        <v>32</v>
      </c>
      <c r="C1379" s="14">
        <v>6</v>
      </c>
      <c r="D1379" s="16">
        <v>210.18</v>
      </c>
      <c r="E1379" s="17">
        <f>C1379*D1379</f>
        <v>1261.08</v>
      </c>
      <c r="F1379" s="18">
        <v>0.03</v>
      </c>
      <c r="G1379" s="17">
        <f>E1379*F1379</f>
        <v>37.8324</v>
      </c>
      <c r="H1379" s="14">
        <v>2</v>
      </c>
      <c r="I1379" s="15">
        <v>370</v>
      </c>
      <c r="J1379" s="17">
        <f>E1379+I1379-G1379</f>
        <v>1593.2475999999999</v>
      </c>
      <c r="K1379" s="23" t="str">
        <f>A1379&amp;"|"&amp;B1379</f>
        <v>P0115|Oct</v>
      </c>
    </row>
    <row r="1380" spans="1:11" ht="15" customHeight="1" x14ac:dyDescent="0.25">
      <c r="A1380" s="14" t="s">
        <v>289</v>
      </c>
      <c r="B1380" s="14" t="s">
        <v>33</v>
      </c>
      <c r="C1380" s="14">
        <v>7</v>
      </c>
      <c r="D1380" s="16">
        <v>211.55</v>
      </c>
      <c r="E1380" s="17">
        <f>C1380*D1380</f>
        <v>1480.8500000000001</v>
      </c>
      <c r="F1380" s="18">
        <v>0.03</v>
      </c>
      <c r="G1380" s="17">
        <f>E1380*F1380</f>
        <v>44.4255</v>
      </c>
      <c r="H1380" s="14">
        <v>2</v>
      </c>
      <c r="I1380" s="15">
        <v>370</v>
      </c>
      <c r="J1380" s="17">
        <f>E1380+I1380-G1380</f>
        <v>1806.4245000000001</v>
      </c>
      <c r="K1380" s="23" t="str">
        <f>A1380&amp;"|"&amp;B1380</f>
        <v>P0115|Nov</v>
      </c>
    </row>
    <row r="1381" spans="1:11" ht="15" customHeight="1" x14ac:dyDescent="0.25">
      <c r="A1381" s="14" t="s">
        <v>289</v>
      </c>
      <c r="B1381" s="14" t="s">
        <v>34</v>
      </c>
      <c r="C1381" s="14">
        <v>14</v>
      </c>
      <c r="D1381" s="16">
        <v>420.17</v>
      </c>
      <c r="E1381" s="17">
        <f>C1381*D1381</f>
        <v>5882.38</v>
      </c>
      <c r="F1381" s="18">
        <v>0.03</v>
      </c>
      <c r="G1381" s="17">
        <f>E1381*F1381</f>
        <v>176.47139999999999</v>
      </c>
      <c r="H1381" s="14">
        <v>6</v>
      </c>
      <c r="I1381" s="15">
        <v>1110</v>
      </c>
      <c r="J1381" s="17">
        <f>E1381+I1381-G1381</f>
        <v>6815.9085999999998</v>
      </c>
      <c r="K1381" s="23" t="str">
        <f>A1381&amp;"|"&amp;B1381</f>
        <v>P0115|Dec</v>
      </c>
    </row>
    <row r="1382" spans="1:11" ht="15" customHeight="1" x14ac:dyDescent="0.25">
      <c r="A1382" s="14" t="s">
        <v>289</v>
      </c>
      <c r="B1382" s="14" t="s">
        <v>35</v>
      </c>
      <c r="C1382" s="14">
        <v>14</v>
      </c>
      <c r="D1382" s="16">
        <v>375.92</v>
      </c>
      <c r="E1382" s="17">
        <f>C1382*D1382</f>
        <v>5262.88</v>
      </c>
      <c r="F1382" s="18">
        <v>0.03</v>
      </c>
      <c r="G1382" s="17">
        <f>E1382*F1382</f>
        <v>157.88640000000001</v>
      </c>
      <c r="H1382" s="14">
        <v>5</v>
      </c>
      <c r="I1382" s="15">
        <v>925</v>
      </c>
      <c r="J1382" s="17">
        <f>E1382+I1382-G1382</f>
        <v>6029.9935999999998</v>
      </c>
      <c r="K1382" s="23" t="str">
        <f>A1382&amp;"|"&amp;B1382</f>
        <v>P0115|Jan</v>
      </c>
    </row>
    <row r="1383" spans="1:11" ht="15" customHeight="1" x14ac:dyDescent="0.25">
      <c r="A1383" s="14" t="s">
        <v>289</v>
      </c>
      <c r="B1383" s="14" t="s">
        <v>36</v>
      </c>
      <c r="C1383" s="14">
        <v>11</v>
      </c>
      <c r="D1383" s="16">
        <v>334.52</v>
      </c>
      <c r="E1383" s="17">
        <f>C1383*D1383</f>
        <v>3679.72</v>
      </c>
      <c r="F1383" s="18">
        <v>0.03</v>
      </c>
      <c r="G1383" s="17">
        <f>E1383*F1383</f>
        <v>110.3916</v>
      </c>
      <c r="H1383" s="14">
        <v>4</v>
      </c>
      <c r="I1383" s="15">
        <v>740</v>
      </c>
      <c r="J1383" s="17">
        <f>E1383+I1383-G1383</f>
        <v>4309.3283999999994</v>
      </c>
      <c r="K1383" s="23" t="str">
        <f>A1383&amp;"|"&amp;B1383</f>
        <v>P0115|Feb</v>
      </c>
    </row>
    <row r="1384" spans="1:11" ht="15" customHeight="1" x14ac:dyDescent="0.25">
      <c r="A1384" s="14" t="s">
        <v>289</v>
      </c>
      <c r="B1384" s="14" t="s">
        <v>37</v>
      </c>
      <c r="C1384" s="14">
        <v>11</v>
      </c>
      <c r="D1384" s="16">
        <v>266.22000000000003</v>
      </c>
      <c r="E1384" s="17">
        <f>C1384*D1384</f>
        <v>2928.42</v>
      </c>
      <c r="F1384" s="18">
        <v>0.03</v>
      </c>
      <c r="G1384" s="17">
        <f>E1384*F1384</f>
        <v>87.852599999999995</v>
      </c>
      <c r="H1384" s="14">
        <v>4</v>
      </c>
      <c r="I1384" s="15">
        <v>740</v>
      </c>
      <c r="J1384" s="17">
        <f>E1384+I1384-G1384</f>
        <v>3580.5673999999999</v>
      </c>
      <c r="K1384" s="23" t="str">
        <f>A1384&amp;"|"&amp;B1384</f>
        <v>P0115|Mar</v>
      </c>
    </row>
    <row r="1385" spans="1:11" ht="15" customHeight="1" x14ac:dyDescent="0.25">
      <c r="A1385" s="14" t="s">
        <v>291</v>
      </c>
      <c r="B1385" s="14" t="s">
        <v>24</v>
      </c>
      <c r="C1385" s="14">
        <v>5</v>
      </c>
      <c r="D1385" s="16">
        <v>232.83</v>
      </c>
      <c r="E1385" s="17">
        <f>C1385*D1385</f>
        <v>1164.1500000000001</v>
      </c>
      <c r="F1385" s="18">
        <v>0.03</v>
      </c>
      <c r="G1385" s="17">
        <f>E1385*F1385</f>
        <v>34.924500000000002</v>
      </c>
      <c r="H1385" s="14">
        <v>2</v>
      </c>
      <c r="I1385" s="15">
        <v>450</v>
      </c>
      <c r="J1385" s="17">
        <f>E1385+I1385-G1385</f>
        <v>1579.2255</v>
      </c>
      <c r="K1385" s="23" t="str">
        <f>A1385&amp;"|"&amp;B1385</f>
        <v>P0116|Apr</v>
      </c>
    </row>
    <row r="1386" spans="1:11" ht="15" customHeight="1" x14ac:dyDescent="0.25">
      <c r="A1386" s="14" t="s">
        <v>291</v>
      </c>
      <c r="B1386" s="14" t="s">
        <v>26</v>
      </c>
      <c r="C1386" s="14">
        <v>6</v>
      </c>
      <c r="D1386" s="16">
        <v>245.67</v>
      </c>
      <c r="E1386" s="17">
        <f>C1386*D1386</f>
        <v>1474.02</v>
      </c>
      <c r="F1386" s="18">
        <v>0.03</v>
      </c>
      <c r="G1386" s="17">
        <f>E1386*F1386</f>
        <v>44.220599999999997</v>
      </c>
      <c r="H1386" s="14">
        <v>2</v>
      </c>
      <c r="I1386" s="15">
        <v>450</v>
      </c>
      <c r="J1386" s="17">
        <f>E1386+I1386-G1386</f>
        <v>1879.7993999999999</v>
      </c>
      <c r="K1386" s="23" t="str">
        <f>A1386&amp;"|"&amp;B1386</f>
        <v>P0116|May</v>
      </c>
    </row>
    <row r="1387" spans="1:11" ht="15" customHeight="1" x14ac:dyDescent="0.25">
      <c r="A1387" s="14" t="s">
        <v>291</v>
      </c>
      <c r="B1387" s="14" t="s">
        <v>28</v>
      </c>
      <c r="C1387" s="14">
        <v>7</v>
      </c>
      <c r="D1387" s="16">
        <v>245.83</v>
      </c>
      <c r="E1387" s="17">
        <f>C1387*D1387</f>
        <v>1720.8100000000002</v>
      </c>
      <c r="F1387" s="18">
        <v>0.03</v>
      </c>
      <c r="G1387" s="17">
        <f>E1387*F1387</f>
        <v>51.624300000000005</v>
      </c>
      <c r="H1387" s="14">
        <v>2</v>
      </c>
      <c r="I1387" s="15">
        <v>450</v>
      </c>
      <c r="J1387" s="17">
        <f>E1387+I1387-G1387</f>
        <v>2119.1857000000005</v>
      </c>
      <c r="K1387" s="23" t="str">
        <f>A1387&amp;"|"&amp;B1387</f>
        <v>P0116|Jun</v>
      </c>
    </row>
    <row r="1388" spans="1:11" ht="15" customHeight="1" x14ac:dyDescent="0.25">
      <c r="A1388" s="14" t="s">
        <v>291</v>
      </c>
      <c r="B1388" s="14" t="s">
        <v>29</v>
      </c>
      <c r="C1388" s="14">
        <v>10</v>
      </c>
      <c r="D1388" s="16">
        <v>275.07</v>
      </c>
      <c r="E1388" s="17">
        <f>C1388*D1388</f>
        <v>2750.7</v>
      </c>
      <c r="F1388" s="18">
        <v>0.03</v>
      </c>
      <c r="G1388" s="17">
        <f>E1388*F1388</f>
        <v>82.520999999999987</v>
      </c>
      <c r="H1388" s="14">
        <v>3</v>
      </c>
      <c r="I1388" s="15">
        <v>675</v>
      </c>
      <c r="J1388" s="17">
        <f>E1388+I1388-G1388</f>
        <v>3343.1789999999996</v>
      </c>
      <c r="K1388" s="23" t="str">
        <f>A1388&amp;"|"&amp;B1388</f>
        <v>P0116|Jul</v>
      </c>
    </row>
    <row r="1389" spans="1:11" ht="15" customHeight="1" x14ac:dyDescent="0.25">
      <c r="A1389" s="14" t="s">
        <v>291</v>
      </c>
      <c r="B1389" s="14" t="s">
        <v>30</v>
      </c>
      <c r="C1389" s="14">
        <v>9</v>
      </c>
      <c r="D1389" s="16">
        <v>292.08</v>
      </c>
      <c r="E1389" s="17">
        <f>C1389*D1389</f>
        <v>2628.72</v>
      </c>
      <c r="F1389" s="18">
        <v>0.03</v>
      </c>
      <c r="G1389" s="17">
        <f>E1389*F1389</f>
        <v>78.861599999999996</v>
      </c>
      <c r="H1389" s="14">
        <v>2</v>
      </c>
      <c r="I1389" s="15">
        <v>450</v>
      </c>
      <c r="J1389" s="17">
        <f>E1389+I1389-G1389</f>
        <v>2999.8583999999996</v>
      </c>
      <c r="K1389" s="23" t="str">
        <f>A1389&amp;"|"&amp;B1389</f>
        <v>P0116|Aug</v>
      </c>
    </row>
    <row r="1390" spans="1:11" ht="15" customHeight="1" x14ac:dyDescent="0.25">
      <c r="A1390" s="14" t="s">
        <v>291</v>
      </c>
      <c r="B1390" s="14" t="s">
        <v>31</v>
      </c>
      <c r="C1390" s="14">
        <v>6</v>
      </c>
      <c r="D1390" s="16">
        <v>270.83999999999997</v>
      </c>
      <c r="E1390" s="17">
        <f>C1390*D1390</f>
        <v>1625.04</v>
      </c>
      <c r="F1390" s="18">
        <v>0.03</v>
      </c>
      <c r="G1390" s="17">
        <f>E1390*F1390</f>
        <v>48.751199999999997</v>
      </c>
      <c r="H1390" s="14">
        <v>2</v>
      </c>
      <c r="I1390" s="15">
        <v>450</v>
      </c>
      <c r="J1390" s="17">
        <f>E1390+I1390-G1390</f>
        <v>2026.2888</v>
      </c>
      <c r="K1390" s="23" t="str">
        <f>A1390&amp;"|"&amp;B1390</f>
        <v>P0116|Sep</v>
      </c>
    </row>
    <row r="1391" spans="1:11" ht="15" customHeight="1" x14ac:dyDescent="0.25">
      <c r="A1391" s="14" t="s">
        <v>291</v>
      </c>
      <c r="B1391" s="14" t="s">
        <v>32</v>
      </c>
      <c r="C1391" s="14">
        <v>5</v>
      </c>
      <c r="D1391" s="16">
        <v>231.07</v>
      </c>
      <c r="E1391" s="17">
        <f>C1391*D1391</f>
        <v>1155.3499999999999</v>
      </c>
      <c r="F1391" s="18">
        <v>0.03</v>
      </c>
      <c r="G1391" s="17">
        <f>E1391*F1391</f>
        <v>34.660499999999999</v>
      </c>
      <c r="H1391" s="14">
        <v>2</v>
      </c>
      <c r="I1391" s="15">
        <v>450</v>
      </c>
      <c r="J1391" s="17">
        <f>E1391+I1391-G1391</f>
        <v>1570.6895</v>
      </c>
      <c r="K1391" s="23" t="str">
        <f>A1391&amp;"|"&amp;B1391</f>
        <v>P0116|Oct</v>
      </c>
    </row>
    <row r="1392" spans="1:11" ht="15" customHeight="1" x14ac:dyDescent="0.25">
      <c r="A1392" s="14" t="s">
        <v>291</v>
      </c>
      <c r="B1392" s="14" t="s">
        <v>33</v>
      </c>
      <c r="C1392" s="14">
        <v>6</v>
      </c>
      <c r="D1392" s="16">
        <v>255.33</v>
      </c>
      <c r="E1392" s="17">
        <f>C1392*D1392</f>
        <v>1531.98</v>
      </c>
      <c r="F1392" s="18">
        <v>0.03</v>
      </c>
      <c r="G1392" s="17">
        <f>E1392*F1392</f>
        <v>45.959400000000002</v>
      </c>
      <c r="H1392" s="14">
        <v>2</v>
      </c>
      <c r="I1392" s="15">
        <v>450</v>
      </c>
      <c r="J1392" s="17">
        <f>E1392+I1392-G1392</f>
        <v>1936.0206000000001</v>
      </c>
      <c r="K1392" s="23" t="str">
        <f>A1392&amp;"|"&amp;B1392</f>
        <v>P0116|Nov</v>
      </c>
    </row>
    <row r="1393" spans="1:11" ht="15" customHeight="1" x14ac:dyDescent="0.25">
      <c r="A1393" s="14" t="s">
        <v>291</v>
      </c>
      <c r="B1393" s="14" t="s">
        <v>34</v>
      </c>
      <c r="C1393" s="14">
        <v>12</v>
      </c>
      <c r="D1393" s="16">
        <v>486.22</v>
      </c>
      <c r="E1393" s="17">
        <f>C1393*D1393</f>
        <v>5834.64</v>
      </c>
      <c r="F1393" s="18">
        <v>0.03</v>
      </c>
      <c r="G1393" s="17">
        <f>E1393*F1393</f>
        <v>175.03919999999999</v>
      </c>
      <c r="H1393" s="14">
        <v>5</v>
      </c>
      <c r="I1393" s="15">
        <v>1125</v>
      </c>
      <c r="J1393" s="17">
        <f>E1393+I1393-G1393</f>
        <v>6784.6008000000002</v>
      </c>
      <c r="K1393" s="23" t="str">
        <f>A1393&amp;"|"&amp;B1393</f>
        <v>P0116|Dec</v>
      </c>
    </row>
    <row r="1394" spans="1:11" ht="15" customHeight="1" x14ac:dyDescent="0.25">
      <c r="A1394" s="14" t="s">
        <v>291</v>
      </c>
      <c r="B1394" s="14" t="s">
        <v>35</v>
      </c>
      <c r="C1394" s="14">
        <v>12</v>
      </c>
      <c r="D1394" s="16">
        <v>408.18</v>
      </c>
      <c r="E1394" s="17">
        <f>C1394*D1394</f>
        <v>4898.16</v>
      </c>
      <c r="F1394" s="18">
        <v>0.03</v>
      </c>
      <c r="G1394" s="17">
        <f>E1394*F1394</f>
        <v>146.94479999999999</v>
      </c>
      <c r="H1394" s="14">
        <v>5</v>
      </c>
      <c r="I1394" s="15">
        <v>1125</v>
      </c>
      <c r="J1394" s="17">
        <f>E1394+I1394-G1394</f>
        <v>5876.2151999999996</v>
      </c>
      <c r="K1394" s="23" t="str">
        <f>A1394&amp;"|"&amp;B1394</f>
        <v>P0116|Jan</v>
      </c>
    </row>
    <row r="1395" spans="1:11" ht="15" customHeight="1" x14ac:dyDescent="0.25">
      <c r="A1395" s="14" t="s">
        <v>291</v>
      </c>
      <c r="B1395" s="14" t="s">
        <v>36</v>
      </c>
      <c r="C1395" s="14">
        <v>10</v>
      </c>
      <c r="D1395" s="16">
        <v>357.14</v>
      </c>
      <c r="E1395" s="17">
        <f>C1395*D1395</f>
        <v>3571.3999999999996</v>
      </c>
      <c r="F1395" s="18">
        <v>0.03</v>
      </c>
      <c r="G1395" s="17">
        <f>E1395*F1395</f>
        <v>107.14199999999998</v>
      </c>
      <c r="H1395" s="14">
        <v>4</v>
      </c>
      <c r="I1395" s="15">
        <v>900</v>
      </c>
      <c r="J1395" s="17">
        <f>E1395+I1395-G1395</f>
        <v>4364.2579999999998</v>
      </c>
      <c r="K1395" s="23" t="str">
        <f>A1395&amp;"|"&amp;B1395</f>
        <v>P0116|Feb</v>
      </c>
    </row>
    <row r="1396" spans="1:11" ht="15" customHeight="1" x14ac:dyDescent="0.25">
      <c r="A1396" s="14" t="s">
        <v>291</v>
      </c>
      <c r="B1396" s="14" t="s">
        <v>37</v>
      </c>
      <c r="C1396" s="14">
        <v>10</v>
      </c>
      <c r="D1396" s="16">
        <v>342.66</v>
      </c>
      <c r="E1396" s="17">
        <f>C1396*D1396</f>
        <v>3426.6000000000004</v>
      </c>
      <c r="F1396" s="18">
        <v>0.03</v>
      </c>
      <c r="G1396" s="17">
        <f>E1396*F1396</f>
        <v>102.798</v>
      </c>
      <c r="H1396" s="14">
        <v>4</v>
      </c>
      <c r="I1396" s="15">
        <v>900</v>
      </c>
      <c r="J1396" s="17">
        <f>E1396+I1396-G1396</f>
        <v>4223.8020000000006</v>
      </c>
      <c r="K1396" s="23" t="str">
        <f>A1396&amp;"|"&amp;B1396</f>
        <v>P0116|Mar</v>
      </c>
    </row>
    <row r="1397" spans="1:11" ht="15" customHeight="1" x14ac:dyDescent="0.25">
      <c r="A1397" s="14" t="s">
        <v>293</v>
      </c>
      <c r="B1397" s="14" t="s">
        <v>24</v>
      </c>
      <c r="C1397" s="14">
        <v>5</v>
      </c>
      <c r="D1397" s="16">
        <v>107.92</v>
      </c>
      <c r="E1397" s="17">
        <f>C1397*D1397</f>
        <v>539.6</v>
      </c>
      <c r="F1397" s="18">
        <v>0.03</v>
      </c>
      <c r="G1397" s="17">
        <f>E1397*F1397</f>
        <v>16.187999999999999</v>
      </c>
      <c r="H1397" s="14">
        <v>2</v>
      </c>
      <c r="I1397" s="15">
        <v>240</v>
      </c>
      <c r="J1397" s="17">
        <f>E1397+I1397-G1397</f>
        <v>763.41200000000003</v>
      </c>
      <c r="K1397" s="23" t="str">
        <f>A1397&amp;"|"&amp;B1397</f>
        <v>P0117|Apr</v>
      </c>
    </row>
    <row r="1398" spans="1:11" ht="15" customHeight="1" x14ac:dyDescent="0.25">
      <c r="A1398" s="14" t="s">
        <v>293</v>
      </c>
      <c r="B1398" s="14" t="s">
        <v>26</v>
      </c>
      <c r="C1398" s="14">
        <v>6</v>
      </c>
      <c r="D1398" s="16">
        <v>109.14</v>
      </c>
      <c r="E1398" s="17">
        <f>C1398*D1398</f>
        <v>654.84</v>
      </c>
      <c r="F1398" s="18">
        <v>0.03</v>
      </c>
      <c r="G1398" s="17">
        <f>E1398*F1398</f>
        <v>19.645199999999999</v>
      </c>
      <c r="H1398" s="14">
        <v>2</v>
      </c>
      <c r="I1398" s="15">
        <v>240</v>
      </c>
      <c r="J1398" s="17">
        <f>E1398+I1398-G1398</f>
        <v>875.19479999999999</v>
      </c>
      <c r="K1398" s="23" t="str">
        <f>A1398&amp;"|"&amp;B1398</f>
        <v>P0117|May</v>
      </c>
    </row>
    <row r="1399" spans="1:11" ht="15" customHeight="1" x14ac:dyDescent="0.25">
      <c r="A1399" s="14" t="s">
        <v>293</v>
      </c>
      <c r="B1399" s="14" t="s">
        <v>28</v>
      </c>
      <c r="C1399" s="14">
        <v>7</v>
      </c>
      <c r="D1399" s="16">
        <v>123.57</v>
      </c>
      <c r="E1399" s="17">
        <f>C1399*D1399</f>
        <v>864.99</v>
      </c>
      <c r="F1399" s="18">
        <v>0.03</v>
      </c>
      <c r="G1399" s="17">
        <f>E1399*F1399</f>
        <v>25.9497</v>
      </c>
      <c r="H1399" s="14">
        <v>2</v>
      </c>
      <c r="I1399" s="15">
        <v>240</v>
      </c>
      <c r="J1399" s="17">
        <f>E1399+I1399-G1399</f>
        <v>1079.0403000000001</v>
      </c>
      <c r="K1399" s="23" t="str">
        <f>A1399&amp;"|"&amp;B1399</f>
        <v>P0117|Jun</v>
      </c>
    </row>
    <row r="1400" spans="1:11" ht="15" customHeight="1" x14ac:dyDescent="0.25">
      <c r="A1400" s="14" t="s">
        <v>293</v>
      </c>
      <c r="B1400" s="14" t="s">
        <v>29</v>
      </c>
      <c r="C1400" s="14">
        <v>8</v>
      </c>
      <c r="D1400" s="16">
        <v>125.07</v>
      </c>
      <c r="E1400" s="17">
        <f>C1400*D1400</f>
        <v>1000.56</v>
      </c>
      <c r="F1400" s="18">
        <v>0.03</v>
      </c>
      <c r="G1400" s="17">
        <f>E1400*F1400</f>
        <v>30.016799999999996</v>
      </c>
      <c r="H1400" s="14">
        <v>2</v>
      </c>
      <c r="I1400" s="15">
        <v>240</v>
      </c>
      <c r="J1400" s="17">
        <f>E1400+I1400-G1400</f>
        <v>1210.5431999999998</v>
      </c>
      <c r="K1400" s="23" t="str">
        <f>A1400&amp;"|"&amp;B1400</f>
        <v>P0117|Jul</v>
      </c>
    </row>
    <row r="1401" spans="1:11" ht="15" customHeight="1" x14ac:dyDescent="0.25">
      <c r="A1401" s="14" t="s">
        <v>293</v>
      </c>
      <c r="B1401" s="14" t="s">
        <v>30</v>
      </c>
      <c r="C1401" s="14">
        <v>9</v>
      </c>
      <c r="D1401" s="16">
        <v>132.69999999999999</v>
      </c>
      <c r="E1401" s="17">
        <f>C1401*D1401</f>
        <v>1194.3</v>
      </c>
      <c r="F1401" s="18">
        <v>0.03</v>
      </c>
      <c r="G1401" s="17">
        <f>E1401*F1401</f>
        <v>35.829000000000001</v>
      </c>
      <c r="H1401" s="14">
        <v>2</v>
      </c>
      <c r="I1401" s="15">
        <v>240</v>
      </c>
      <c r="J1401" s="17">
        <f>E1401+I1401-G1401</f>
        <v>1398.471</v>
      </c>
      <c r="K1401" s="23" t="str">
        <f>A1401&amp;"|"&amp;B1401</f>
        <v>P0117|Aug</v>
      </c>
    </row>
    <row r="1402" spans="1:11" ht="15" customHeight="1" x14ac:dyDescent="0.25">
      <c r="A1402" s="14" t="s">
        <v>293</v>
      </c>
      <c r="B1402" s="14" t="s">
        <v>31</v>
      </c>
      <c r="C1402" s="14">
        <v>6</v>
      </c>
      <c r="D1402" s="16">
        <v>122.11</v>
      </c>
      <c r="E1402" s="17">
        <f>C1402*D1402</f>
        <v>732.66</v>
      </c>
      <c r="F1402" s="18">
        <v>0.03</v>
      </c>
      <c r="G1402" s="17">
        <f>E1402*F1402</f>
        <v>21.979799999999997</v>
      </c>
      <c r="H1402" s="14">
        <v>2</v>
      </c>
      <c r="I1402" s="15">
        <v>240</v>
      </c>
      <c r="J1402" s="17">
        <f>E1402+I1402-G1402</f>
        <v>950.68020000000001</v>
      </c>
      <c r="K1402" s="23" t="str">
        <f>A1402&amp;"|"&amp;B1402</f>
        <v>P0117|Sep</v>
      </c>
    </row>
    <row r="1403" spans="1:11" ht="15" customHeight="1" x14ac:dyDescent="0.25">
      <c r="A1403" s="14" t="s">
        <v>293</v>
      </c>
      <c r="B1403" s="14" t="s">
        <v>32</v>
      </c>
      <c r="C1403" s="14">
        <v>6</v>
      </c>
      <c r="D1403" s="16">
        <v>109.05</v>
      </c>
      <c r="E1403" s="17">
        <f>C1403*D1403</f>
        <v>654.29999999999995</v>
      </c>
      <c r="F1403" s="18">
        <v>0.03</v>
      </c>
      <c r="G1403" s="17">
        <f>E1403*F1403</f>
        <v>19.628999999999998</v>
      </c>
      <c r="H1403" s="14">
        <v>2</v>
      </c>
      <c r="I1403" s="15">
        <v>240</v>
      </c>
      <c r="J1403" s="17">
        <f>E1403+I1403-G1403</f>
        <v>874.67099999999994</v>
      </c>
      <c r="K1403" s="23" t="str">
        <f>A1403&amp;"|"&amp;B1403</f>
        <v>P0117|Oct</v>
      </c>
    </row>
    <row r="1404" spans="1:11" ht="15" customHeight="1" x14ac:dyDescent="0.25">
      <c r="A1404" s="14" t="s">
        <v>293</v>
      </c>
      <c r="B1404" s="14" t="s">
        <v>33</v>
      </c>
      <c r="C1404" s="14">
        <v>6</v>
      </c>
      <c r="D1404" s="16">
        <v>109.84</v>
      </c>
      <c r="E1404" s="17">
        <f>C1404*D1404</f>
        <v>659.04</v>
      </c>
      <c r="F1404" s="18">
        <v>0.03</v>
      </c>
      <c r="G1404" s="17">
        <f>E1404*F1404</f>
        <v>19.771199999999997</v>
      </c>
      <c r="H1404" s="14">
        <v>2</v>
      </c>
      <c r="I1404" s="15">
        <v>240</v>
      </c>
      <c r="J1404" s="17">
        <f>E1404+I1404-G1404</f>
        <v>879.26879999999994</v>
      </c>
      <c r="K1404" s="23" t="str">
        <f>A1404&amp;"|"&amp;B1404</f>
        <v>P0117|Nov</v>
      </c>
    </row>
    <row r="1405" spans="1:11" ht="15" customHeight="1" x14ac:dyDescent="0.25">
      <c r="A1405" s="14" t="s">
        <v>293</v>
      </c>
      <c r="B1405" s="14" t="s">
        <v>34</v>
      </c>
      <c r="C1405" s="14">
        <v>14</v>
      </c>
      <c r="D1405" s="16">
        <v>221.47</v>
      </c>
      <c r="E1405" s="17">
        <f>C1405*D1405</f>
        <v>3100.58</v>
      </c>
      <c r="F1405" s="18">
        <v>0.03</v>
      </c>
      <c r="G1405" s="17">
        <f>E1405*F1405</f>
        <v>93.017399999999995</v>
      </c>
      <c r="H1405" s="14">
        <v>6</v>
      </c>
      <c r="I1405" s="15">
        <v>720</v>
      </c>
      <c r="J1405" s="17">
        <f>E1405+I1405-G1405</f>
        <v>3727.5625999999997</v>
      </c>
      <c r="K1405" s="23" t="str">
        <f>A1405&amp;"|"&amp;B1405</f>
        <v>P0117|Dec</v>
      </c>
    </row>
    <row r="1406" spans="1:11" ht="15" customHeight="1" x14ac:dyDescent="0.25">
      <c r="A1406" s="14" t="s">
        <v>293</v>
      </c>
      <c r="B1406" s="14" t="s">
        <v>35</v>
      </c>
      <c r="C1406" s="14">
        <v>12</v>
      </c>
      <c r="D1406" s="16">
        <v>209.37</v>
      </c>
      <c r="E1406" s="17">
        <f>C1406*D1406</f>
        <v>2512.44</v>
      </c>
      <c r="F1406" s="18">
        <v>0.03</v>
      </c>
      <c r="G1406" s="17">
        <f>E1406*F1406</f>
        <v>75.373199999999997</v>
      </c>
      <c r="H1406" s="14">
        <v>5</v>
      </c>
      <c r="I1406" s="15">
        <v>600</v>
      </c>
      <c r="J1406" s="17">
        <f>E1406+I1406-G1406</f>
        <v>3037.0668000000001</v>
      </c>
      <c r="K1406" s="23" t="str">
        <f>A1406&amp;"|"&amp;B1406</f>
        <v>P0117|Jan</v>
      </c>
    </row>
    <row r="1407" spans="1:11" ht="15" customHeight="1" x14ac:dyDescent="0.25">
      <c r="A1407" s="14" t="s">
        <v>293</v>
      </c>
      <c r="B1407" s="14" t="s">
        <v>36</v>
      </c>
      <c r="C1407" s="14">
        <v>11</v>
      </c>
      <c r="D1407" s="16">
        <v>174.85</v>
      </c>
      <c r="E1407" s="17">
        <f>C1407*D1407</f>
        <v>1923.35</v>
      </c>
      <c r="F1407" s="18">
        <v>0.03</v>
      </c>
      <c r="G1407" s="17">
        <f>E1407*F1407</f>
        <v>57.700499999999998</v>
      </c>
      <c r="H1407" s="14">
        <v>4</v>
      </c>
      <c r="I1407" s="15">
        <v>480</v>
      </c>
      <c r="J1407" s="17">
        <f>E1407+I1407-G1407</f>
        <v>2345.6495</v>
      </c>
      <c r="K1407" s="23" t="str">
        <f>A1407&amp;"|"&amp;B1407</f>
        <v>P0117|Feb</v>
      </c>
    </row>
    <row r="1408" spans="1:11" ht="15" customHeight="1" x14ac:dyDescent="0.25">
      <c r="A1408" s="14" t="s">
        <v>293</v>
      </c>
      <c r="B1408" s="14" t="s">
        <v>37</v>
      </c>
      <c r="C1408" s="14">
        <v>9</v>
      </c>
      <c r="D1408" s="16">
        <v>170.68</v>
      </c>
      <c r="E1408" s="17">
        <f>C1408*D1408</f>
        <v>1536.1200000000001</v>
      </c>
      <c r="F1408" s="18">
        <v>0.03</v>
      </c>
      <c r="G1408" s="17">
        <f>E1408*F1408</f>
        <v>46.083600000000004</v>
      </c>
      <c r="H1408" s="14">
        <v>3</v>
      </c>
      <c r="I1408" s="15">
        <v>360</v>
      </c>
      <c r="J1408" s="17">
        <f>E1408+I1408-G1408</f>
        <v>1850.0364000000002</v>
      </c>
      <c r="K1408" s="23" t="str">
        <f>A1408&amp;"|"&amp;B1408</f>
        <v>P0117|Mar</v>
      </c>
    </row>
    <row r="1409" spans="1:11" ht="15" customHeight="1" x14ac:dyDescent="0.25">
      <c r="A1409" s="14" t="s">
        <v>295</v>
      </c>
      <c r="B1409" s="14" t="s">
        <v>24</v>
      </c>
      <c r="C1409" s="14">
        <v>5</v>
      </c>
      <c r="D1409" s="16">
        <v>121.32</v>
      </c>
      <c r="E1409" s="17">
        <f>C1409*D1409</f>
        <v>606.59999999999991</v>
      </c>
      <c r="F1409" s="18">
        <v>0.03</v>
      </c>
      <c r="G1409" s="17">
        <f>E1409*F1409</f>
        <v>18.197999999999997</v>
      </c>
      <c r="H1409" s="14">
        <v>2</v>
      </c>
      <c r="I1409" s="15">
        <v>240</v>
      </c>
      <c r="J1409" s="17">
        <f>E1409+I1409-G1409</f>
        <v>828.40199999999993</v>
      </c>
      <c r="K1409" s="23" t="str">
        <f>A1409&amp;"|"&amp;B1409</f>
        <v>P0118|Apr</v>
      </c>
    </row>
    <row r="1410" spans="1:11" ht="15" customHeight="1" x14ac:dyDescent="0.25">
      <c r="A1410" s="14" t="s">
        <v>295</v>
      </c>
      <c r="B1410" s="14" t="s">
        <v>26</v>
      </c>
      <c r="C1410" s="14">
        <v>5</v>
      </c>
      <c r="D1410" s="16">
        <v>135.88</v>
      </c>
      <c r="E1410" s="17">
        <f>C1410*D1410</f>
        <v>679.4</v>
      </c>
      <c r="F1410" s="18">
        <v>0.03</v>
      </c>
      <c r="G1410" s="17">
        <f>E1410*F1410</f>
        <v>20.381999999999998</v>
      </c>
      <c r="H1410" s="14">
        <v>2</v>
      </c>
      <c r="I1410" s="15">
        <v>240</v>
      </c>
      <c r="J1410" s="17">
        <f>E1410+I1410-G1410</f>
        <v>899.01800000000003</v>
      </c>
      <c r="K1410" s="23" t="str">
        <f>A1410&amp;"|"&amp;B1410</f>
        <v>P0118|May</v>
      </c>
    </row>
    <row r="1411" spans="1:11" ht="15" customHeight="1" x14ac:dyDescent="0.25">
      <c r="A1411" s="14" t="s">
        <v>295</v>
      </c>
      <c r="B1411" s="14" t="s">
        <v>28</v>
      </c>
      <c r="C1411" s="14">
        <v>6</v>
      </c>
      <c r="D1411" s="16">
        <v>130.16</v>
      </c>
      <c r="E1411" s="17">
        <f>C1411*D1411</f>
        <v>780.96</v>
      </c>
      <c r="F1411" s="18">
        <v>0.03</v>
      </c>
      <c r="G1411" s="17">
        <f>E1411*F1411</f>
        <v>23.428799999999999</v>
      </c>
      <c r="H1411" s="14">
        <v>2</v>
      </c>
      <c r="I1411" s="15">
        <v>240</v>
      </c>
      <c r="J1411" s="17">
        <f>E1411+I1411-G1411</f>
        <v>997.53120000000001</v>
      </c>
      <c r="K1411" s="23" t="str">
        <f>A1411&amp;"|"&amp;B1411</f>
        <v>P0118|Jun</v>
      </c>
    </row>
    <row r="1412" spans="1:11" ht="15" customHeight="1" x14ac:dyDescent="0.25">
      <c r="A1412" s="14" t="s">
        <v>295</v>
      </c>
      <c r="B1412" s="14" t="s">
        <v>29</v>
      </c>
      <c r="C1412" s="14">
        <v>9</v>
      </c>
      <c r="D1412" s="16">
        <v>147.41999999999999</v>
      </c>
      <c r="E1412" s="17">
        <f>C1412*D1412</f>
        <v>1326.78</v>
      </c>
      <c r="F1412" s="18">
        <v>0.03</v>
      </c>
      <c r="G1412" s="17">
        <f>E1412*F1412</f>
        <v>39.803399999999996</v>
      </c>
      <c r="H1412" s="14">
        <v>2</v>
      </c>
      <c r="I1412" s="15">
        <v>240</v>
      </c>
      <c r="J1412" s="17">
        <f>E1412+I1412-G1412</f>
        <v>1526.9766</v>
      </c>
      <c r="K1412" s="23" t="str">
        <f>A1412&amp;"|"&amp;B1412</f>
        <v>P0118|Jul</v>
      </c>
    </row>
    <row r="1413" spans="1:11" ht="15" customHeight="1" x14ac:dyDescent="0.25">
      <c r="A1413" s="14" t="s">
        <v>295</v>
      </c>
      <c r="B1413" s="14" t="s">
        <v>30</v>
      </c>
      <c r="C1413" s="14">
        <v>8</v>
      </c>
      <c r="D1413" s="16">
        <v>136.88999999999999</v>
      </c>
      <c r="E1413" s="17">
        <f>C1413*D1413</f>
        <v>1095.1199999999999</v>
      </c>
      <c r="F1413" s="18">
        <v>0.03</v>
      </c>
      <c r="G1413" s="17">
        <f>E1413*F1413</f>
        <v>32.853599999999993</v>
      </c>
      <c r="H1413" s="14">
        <v>2</v>
      </c>
      <c r="I1413" s="15">
        <v>240</v>
      </c>
      <c r="J1413" s="17">
        <f>E1413+I1413-G1413</f>
        <v>1302.2664</v>
      </c>
      <c r="K1413" s="23" t="str">
        <f>A1413&amp;"|"&amp;B1413</f>
        <v>P0118|Aug</v>
      </c>
    </row>
    <row r="1414" spans="1:11" ht="15" customHeight="1" x14ac:dyDescent="0.25">
      <c r="A1414" s="14" t="s">
        <v>295</v>
      </c>
      <c r="B1414" s="14" t="s">
        <v>31</v>
      </c>
      <c r="C1414" s="14">
        <v>6</v>
      </c>
      <c r="D1414" s="16">
        <v>144.31</v>
      </c>
      <c r="E1414" s="17">
        <f>C1414*D1414</f>
        <v>865.86</v>
      </c>
      <c r="F1414" s="18">
        <v>0.03</v>
      </c>
      <c r="G1414" s="17">
        <f>E1414*F1414</f>
        <v>25.9758</v>
      </c>
      <c r="H1414" s="14">
        <v>2</v>
      </c>
      <c r="I1414" s="15">
        <v>240</v>
      </c>
      <c r="J1414" s="17">
        <f>E1414+I1414-G1414</f>
        <v>1079.8842000000002</v>
      </c>
      <c r="K1414" s="23" t="str">
        <f>A1414&amp;"|"&amp;B1414</f>
        <v>P0118|Sep</v>
      </c>
    </row>
    <row r="1415" spans="1:11" ht="15" customHeight="1" x14ac:dyDescent="0.25">
      <c r="A1415" s="14" t="s">
        <v>295</v>
      </c>
      <c r="B1415" s="14" t="s">
        <v>32</v>
      </c>
      <c r="C1415" s="14">
        <v>6</v>
      </c>
      <c r="D1415" s="16">
        <v>133.9</v>
      </c>
      <c r="E1415" s="17">
        <f>C1415*D1415</f>
        <v>803.40000000000009</v>
      </c>
      <c r="F1415" s="18">
        <v>0.03</v>
      </c>
      <c r="G1415" s="17">
        <f>E1415*F1415</f>
        <v>24.102</v>
      </c>
      <c r="H1415" s="14">
        <v>2</v>
      </c>
      <c r="I1415" s="15">
        <v>240</v>
      </c>
      <c r="J1415" s="17">
        <f>E1415+I1415-G1415</f>
        <v>1019.2980000000001</v>
      </c>
      <c r="K1415" s="23" t="str">
        <f>A1415&amp;"|"&amp;B1415</f>
        <v>P0118|Oct</v>
      </c>
    </row>
    <row r="1416" spans="1:11" ht="15" customHeight="1" x14ac:dyDescent="0.25">
      <c r="A1416" s="14" t="s">
        <v>295</v>
      </c>
      <c r="B1416" s="14" t="s">
        <v>33</v>
      </c>
      <c r="C1416" s="14">
        <v>5</v>
      </c>
      <c r="D1416" s="16">
        <v>139.76</v>
      </c>
      <c r="E1416" s="17">
        <f>C1416*D1416</f>
        <v>698.8</v>
      </c>
      <c r="F1416" s="18">
        <v>0.03</v>
      </c>
      <c r="G1416" s="17">
        <f>E1416*F1416</f>
        <v>20.963999999999999</v>
      </c>
      <c r="H1416" s="14">
        <v>2</v>
      </c>
      <c r="I1416" s="15">
        <v>240</v>
      </c>
      <c r="J1416" s="17">
        <f>E1416+I1416-G1416</f>
        <v>917.83600000000001</v>
      </c>
      <c r="K1416" s="23" t="str">
        <f>A1416&amp;"|"&amp;B1416</f>
        <v>P0118|Nov</v>
      </c>
    </row>
    <row r="1417" spans="1:11" ht="15" customHeight="1" x14ac:dyDescent="0.25">
      <c r="A1417" s="14" t="s">
        <v>295</v>
      </c>
      <c r="B1417" s="14" t="s">
        <v>34</v>
      </c>
      <c r="C1417" s="14">
        <v>12</v>
      </c>
      <c r="D1417" s="16">
        <v>251.75</v>
      </c>
      <c r="E1417" s="17">
        <f>C1417*D1417</f>
        <v>3021</v>
      </c>
      <c r="F1417" s="18">
        <v>0.03</v>
      </c>
      <c r="G1417" s="17">
        <f>E1417*F1417</f>
        <v>90.63</v>
      </c>
      <c r="H1417" s="14">
        <v>5</v>
      </c>
      <c r="I1417" s="15">
        <v>600</v>
      </c>
      <c r="J1417" s="17">
        <f>E1417+I1417-G1417</f>
        <v>3530.37</v>
      </c>
      <c r="K1417" s="23" t="str">
        <f>A1417&amp;"|"&amp;B1417</f>
        <v>P0118|Dec</v>
      </c>
    </row>
    <row r="1418" spans="1:11" ht="15" customHeight="1" x14ac:dyDescent="0.25">
      <c r="A1418" s="14" t="s">
        <v>295</v>
      </c>
      <c r="B1418" s="14" t="s">
        <v>35</v>
      </c>
      <c r="C1418" s="14">
        <v>11</v>
      </c>
      <c r="D1418" s="16">
        <v>239.53</v>
      </c>
      <c r="E1418" s="17">
        <f>C1418*D1418</f>
        <v>2634.83</v>
      </c>
      <c r="F1418" s="18">
        <v>0.03</v>
      </c>
      <c r="G1418" s="17">
        <f>E1418*F1418</f>
        <v>79.044899999999998</v>
      </c>
      <c r="H1418" s="14">
        <v>4</v>
      </c>
      <c r="I1418" s="15">
        <v>480</v>
      </c>
      <c r="J1418" s="17">
        <f>E1418+I1418-G1418</f>
        <v>3035.7851000000001</v>
      </c>
      <c r="K1418" s="23" t="str">
        <f>A1418&amp;"|"&amp;B1418</f>
        <v>P0118|Jan</v>
      </c>
    </row>
    <row r="1419" spans="1:11" ht="15" customHeight="1" x14ac:dyDescent="0.25">
      <c r="A1419" s="14" t="s">
        <v>295</v>
      </c>
      <c r="B1419" s="14" t="s">
        <v>36</v>
      </c>
      <c r="C1419" s="14">
        <v>9</v>
      </c>
      <c r="D1419" s="16">
        <v>205.22</v>
      </c>
      <c r="E1419" s="17">
        <f>C1419*D1419</f>
        <v>1846.98</v>
      </c>
      <c r="F1419" s="18">
        <v>0.03</v>
      </c>
      <c r="G1419" s="17">
        <f>E1419*F1419</f>
        <v>55.409399999999998</v>
      </c>
      <c r="H1419" s="14">
        <v>3</v>
      </c>
      <c r="I1419" s="15">
        <v>360</v>
      </c>
      <c r="J1419" s="17">
        <f>E1419+I1419-G1419</f>
        <v>2151.5706</v>
      </c>
      <c r="K1419" s="23" t="str">
        <f>A1419&amp;"|"&amp;B1419</f>
        <v>P0118|Feb</v>
      </c>
    </row>
    <row r="1420" spans="1:11" ht="15" customHeight="1" x14ac:dyDescent="0.25">
      <c r="A1420" s="14" t="s">
        <v>295</v>
      </c>
      <c r="B1420" s="14" t="s">
        <v>37</v>
      </c>
      <c r="C1420" s="14">
        <v>9</v>
      </c>
      <c r="D1420" s="16">
        <v>193.86</v>
      </c>
      <c r="E1420" s="17">
        <f>C1420*D1420</f>
        <v>1744.7400000000002</v>
      </c>
      <c r="F1420" s="18">
        <v>0.03</v>
      </c>
      <c r="G1420" s="17">
        <f>E1420*F1420</f>
        <v>52.342200000000005</v>
      </c>
      <c r="H1420" s="14">
        <v>3</v>
      </c>
      <c r="I1420" s="15">
        <v>360</v>
      </c>
      <c r="J1420" s="17">
        <f>E1420+I1420-G1420</f>
        <v>2052.3978000000002</v>
      </c>
      <c r="K1420" s="23" t="str">
        <f>A1420&amp;"|"&amp;B1420</f>
        <v>P0118|Mar</v>
      </c>
    </row>
    <row r="1421" spans="1:11" ht="15" customHeight="1" x14ac:dyDescent="0.25">
      <c r="A1421" s="14" t="s">
        <v>297</v>
      </c>
      <c r="B1421" s="14" t="s">
        <v>24</v>
      </c>
      <c r="C1421" s="14">
        <v>5</v>
      </c>
      <c r="D1421" s="16">
        <v>134.71</v>
      </c>
      <c r="E1421" s="17">
        <f>C1421*D1421</f>
        <v>673.55000000000007</v>
      </c>
      <c r="F1421" s="18">
        <v>0.03</v>
      </c>
      <c r="G1421" s="17">
        <f>E1421*F1421</f>
        <v>20.206500000000002</v>
      </c>
      <c r="H1421" s="14">
        <v>2</v>
      </c>
      <c r="I1421" s="15">
        <v>300</v>
      </c>
      <c r="J1421" s="17">
        <f>E1421+I1421-G1421</f>
        <v>953.34350000000006</v>
      </c>
      <c r="K1421" s="23" t="str">
        <f>A1421&amp;"|"&amp;B1421</f>
        <v>P0119|Apr</v>
      </c>
    </row>
    <row r="1422" spans="1:11" ht="15" customHeight="1" x14ac:dyDescent="0.25">
      <c r="A1422" s="14" t="s">
        <v>297</v>
      </c>
      <c r="B1422" s="14" t="s">
        <v>26</v>
      </c>
      <c r="C1422" s="14">
        <v>6</v>
      </c>
      <c r="D1422" s="16">
        <v>141.15</v>
      </c>
      <c r="E1422" s="17">
        <f>C1422*D1422</f>
        <v>846.90000000000009</v>
      </c>
      <c r="F1422" s="18">
        <v>0.03</v>
      </c>
      <c r="G1422" s="17">
        <f>E1422*F1422</f>
        <v>25.407</v>
      </c>
      <c r="H1422" s="14">
        <v>2</v>
      </c>
      <c r="I1422" s="15">
        <v>300</v>
      </c>
      <c r="J1422" s="17">
        <f>E1422+I1422-G1422</f>
        <v>1121.4930000000002</v>
      </c>
      <c r="K1422" s="23" t="str">
        <f>A1422&amp;"|"&amp;B1422</f>
        <v>P0119|May</v>
      </c>
    </row>
    <row r="1423" spans="1:11" ht="15" customHeight="1" x14ac:dyDescent="0.25">
      <c r="A1423" s="14" t="s">
        <v>297</v>
      </c>
      <c r="B1423" s="14" t="s">
        <v>28</v>
      </c>
      <c r="C1423" s="14">
        <v>7</v>
      </c>
      <c r="D1423" s="16">
        <v>151.69</v>
      </c>
      <c r="E1423" s="17">
        <f>C1423*D1423</f>
        <v>1061.83</v>
      </c>
      <c r="F1423" s="18">
        <v>0.03</v>
      </c>
      <c r="G1423" s="17">
        <f>E1423*F1423</f>
        <v>31.854899999999997</v>
      </c>
      <c r="H1423" s="14">
        <v>2</v>
      </c>
      <c r="I1423" s="15">
        <v>300</v>
      </c>
      <c r="J1423" s="17">
        <f>E1423+I1423-G1423</f>
        <v>1329.9750999999999</v>
      </c>
      <c r="K1423" s="23" t="str">
        <f>A1423&amp;"|"&amp;B1423</f>
        <v>P0119|Jun</v>
      </c>
    </row>
    <row r="1424" spans="1:11" ht="15" customHeight="1" x14ac:dyDescent="0.25">
      <c r="A1424" s="14" t="s">
        <v>297</v>
      </c>
      <c r="B1424" s="14" t="s">
        <v>29</v>
      </c>
      <c r="C1424" s="14">
        <v>10</v>
      </c>
      <c r="D1424" s="16">
        <v>182.25</v>
      </c>
      <c r="E1424" s="17">
        <f>C1424*D1424</f>
        <v>1822.5</v>
      </c>
      <c r="F1424" s="18">
        <v>0.03</v>
      </c>
      <c r="G1424" s="17">
        <f>E1424*F1424</f>
        <v>54.674999999999997</v>
      </c>
      <c r="H1424" s="14">
        <v>3</v>
      </c>
      <c r="I1424" s="15">
        <v>450</v>
      </c>
      <c r="J1424" s="17">
        <f>E1424+I1424-G1424</f>
        <v>2217.8249999999998</v>
      </c>
      <c r="K1424" s="23" t="str">
        <f>A1424&amp;"|"&amp;B1424</f>
        <v>P0119|Jul</v>
      </c>
    </row>
    <row r="1425" spans="1:11" ht="15" customHeight="1" x14ac:dyDescent="0.25">
      <c r="A1425" s="14" t="s">
        <v>297</v>
      </c>
      <c r="B1425" s="14" t="s">
        <v>30</v>
      </c>
      <c r="C1425" s="14">
        <v>9</v>
      </c>
      <c r="D1425" s="16">
        <v>167.58</v>
      </c>
      <c r="E1425" s="17">
        <f>C1425*D1425</f>
        <v>1508.22</v>
      </c>
      <c r="F1425" s="18">
        <v>0.03</v>
      </c>
      <c r="G1425" s="17">
        <f>E1425*F1425</f>
        <v>45.246600000000001</v>
      </c>
      <c r="H1425" s="14">
        <v>2</v>
      </c>
      <c r="I1425" s="15">
        <v>300</v>
      </c>
      <c r="J1425" s="17">
        <f>E1425+I1425-G1425</f>
        <v>1762.9734000000001</v>
      </c>
      <c r="K1425" s="23" t="str">
        <f>A1425&amp;"|"&amp;B1425</f>
        <v>P0119|Aug</v>
      </c>
    </row>
    <row r="1426" spans="1:11" ht="15" customHeight="1" x14ac:dyDescent="0.25">
      <c r="A1426" s="14" t="s">
        <v>297</v>
      </c>
      <c r="B1426" s="14" t="s">
        <v>31</v>
      </c>
      <c r="C1426" s="14">
        <v>6</v>
      </c>
      <c r="D1426" s="16">
        <v>150.83000000000001</v>
      </c>
      <c r="E1426" s="17">
        <f>C1426*D1426</f>
        <v>904.98</v>
      </c>
      <c r="F1426" s="18">
        <v>0.03</v>
      </c>
      <c r="G1426" s="17">
        <f>E1426*F1426</f>
        <v>27.1494</v>
      </c>
      <c r="H1426" s="14">
        <v>2</v>
      </c>
      <c r="I1426" s="15">
        <v>300</v>
      </c>
      <c r="J1426" s="17">
        <f>E1426+I1426-G1426</f>
        <v>1177.8306</v>
      </c>
      <c r="K1426" s="23" t="str">
        <f>A1426&amp;"|"&amp;B1426</f>
        <v>P0119|Sep</v>
      </c>
    </row>
    <row r="1427" spans="1:11" ht="15" customHeight="1" x14ac:dyDescent="0.25">
      <c r="A1427" s="14" t="s">
        <v>297</v>
      </c>
      <c r="B1427" s="14" t="s">
        <v>32</v>
      </c>
      <c r="C1427" s="14">
        <v>6</v>
      </c>
      <c r="D1427" s="16">
        <v>139.35</v>
      </c>
      <c r="E1427" s="17">
        <f>C1427*D1427</f>
        <v>836.09999999999991</v>
      </c>
      <c r="F1427" s="18">
        <v>0.03</v>
      </c>
      <c r="G1427" s="17">
        <f>E1427*F1427</f>
        <v>25.082999999999995</v>
      </c>
      <c r="H1427" s="14">
        <v>2</v>
      </c>
      <c r="I1427" s="15">
        <v>300</v>
      </c>
      <c r="J1427" s="17">
        <f>E1427+I1427-G1427</f>
        <v>1111.0169999999998</v>
      </c>
      <c r="K1427" s="23" t="str">
        <f>A1427&amp;"|"&amp;B1427</f>
        <v>P0119|Oct</v>
      </c>
    </row>
    <row r="1428" spans="1:11" ht="15" customHeight="1" x14ac:dyDescent="0.25">
      <c r="A1428" s="14" t="s">
        <v>297</v>
      </c>
      <c r="B1428" s="14" t="s">
        <v>33</v>
      </c>
      <c r="C1428" s="14">
        <v>6</v>
      </c>
      <c r="D1428" s="16">
        <v>152.68</v>
      </c>
      <c r="E1428" s="17">
        <f>C1428*D1428</f>
        <v>916.08</v>
      </c>
      <c r="F1428" s="18">
        <v>0.03</v>
      </c>
      <c r="G1428" s="17">
        <f>E1428*F1428</f>
        <v>27.482400000000002</v>
      </c>
      <c r="H1428" s="14">
        <v>2</v>
      </c>
      <c r="I1428" s="15">
        <v>300</v>
      </c>
      <c r="J1428" s="17">
        <f>E1428+I1428-G1428</f>
        <v>1188.5975999999998</v>
      </c>
      <c r="K1428" s="23" t="str">
        <f>A1428&amp;"|"&amp;B1428</f>
        <v>P0119|Nov</v>
      </c>
    </row>
    <row r="1429" spans="1:11" ht="15" customHeight="1" x14ac:dyDescent="0.25">
      <c r="A1429" s="14" t="s">
        <v>297</v>
      </c>
      <c r="B1429" s="14" t="s">
        <v>34</v>
      </c>
      <c r="C1429" s="14">
        <v>13</v>
      </c>
      <c r="D1429" s="16">
        <v>278.95</v>
      </c>
      <c r="E1429" s="17">
        <f>C1429*D1429</f>
        <v>3626.35</v>
      </c>
      <c r="F1429" s="18">
        <v>0.03</v>
      </c>
      <c r="G1429" s="17">
        <f>E1429*F1429</f>
        <v>108.79049999999999</v>
      </c>
      <c r="H1429" s="14">
        <v>5</v>
      </c>
      <c r="I1429" s="15">
        <v>750</v>
      </c>
      <c r="J1429" s="17">
        <f>E1429+I1429-G1429</f>
        <v>4267.5595000000003</v>
      </c>
      <c r="K1429" s="23" t="str">
        <f>A1429&amp;"|"&amp;B1429</f>
        <v>P0119|Dec</v>
      </c>
    </row>
    <row r="1430" spans="1:11" ht="15" customHeight="1" x14ac:dyDescent="0.25">
      <c r="A1430" s="14" t="s">
        <v>297</v>
      </c>
      <c r="B1430" s="14" t="s">
        <v>35</v>
      </c>
      <c r="C1430" s="14">
        <v>13</v>
      </c>
      <c r="D1430" s="16">
        <v>229.05</v>
      </c>
      <c r="E1430" s="17">
        <f>C1430*D1430</f>
        <v>2977.65</v>
      </c>
      <c r="F1430" s="18">
        <v>0.03</v>
      </c>
      <c r="G1430" s="17">
        <f>E1430*F1430</f>
        <v>89.329499999999996</v>
      </c>
      <c r="H1430" s="14">
        <v>5</v>
      </c>
      <c r="I1430" s="15">
        <v>750</v>
      </c>
      <c r="J1430" s="17">
        <f>E1430+I1430-G1430</f>
        <v>3638.3205000000003</v>
      </c>
      <c r="K1430" s="23" t="str">
        <f>A1430&amp;"|"&amp;B1430</f>
        <v>P0119|Jan</v>
      </c>
    </row>
    <row r="1431" spans="1:11" ht="15" customHeight="1" x14ac:dyDescent="0.25">
      <c r="A1431" s="14" t="s">
        <v>297</v>
      </c>
      <c r="B1431" s="14" t="s">
        <v>36</v>
      </c>
      <c r="C1431" s="14">
        <v>11</v>
      </c>
      <c r="D1431" s="16">
        <v>257.27</v>
      </c>
      <c r="E1431" s="17">
        <f>C1431*D1431</f>
        <v>2829.97</v>
      </c>
      <c r="F1431" s="18">
        <v>0.03</v>
      </c>
      <c r="G1431" s="17">
        <f>E1431*F1431</f>
        <v>84.89909999999999</v>
      </c>
      <c r="H1431" s="14">
        <v>4</v>
      </c>
      <c r="I1431" s="15">
        <v>600</v>
      </c>
      <c r="J1431" s="17">
        <f>E1431+I1431-G1431</f>
        <v>3345.0708999999997</v>
      </c>
      <c r="K1431" s="23" t="str">
        <f>A1431&amp;"|"&amp;B1431</f>
        <v>P0119|Feb</v>
      </c>
    </row>
    <row r="1432" spans="1:11" ht="15" customHeight="1" x14ac:dyDescent="0.25">
      <c r="A1432" s="14" t="s">
        <v>297</v>
      </c>
      <c r="B1432" s="14" t="s">
        <v>37</v>
      </c>
      <c r="C1432" s="14">
        <v>11</v>
      </c>
      <c r="D1432" s="16">
        <v>190.43</v>
      </c>
      <c r="E1432" s="17">
        <f>C1432*D1432</f>
        <v>2094.73</v>
      </c>
      <c r="F1432" s="18">
        <v>0.03</v>
      </c>
      <c r="G1432" s="17">
        <f>E1432*F1432</f>
        <v>62.841899999999995</v>
      </c>
      <c r="H1432" s="14">
        <v>4</v>
      </c>
      <c r="I1432" s="15">
        <v>600</v>
      </c>
      <c r="J1432" s="17">
        <f>E1432+I1432-G1432</f>
        <v>2631.8881000000001</v>
      </c>
      <c r="K1432" s="23" t="str">
        <f>A1432&amp;"|"&amp;B1432</f>
        <v>P0119|Mar</v>
      </c>
    </row>
    <row r="1433" spans="1:11" ht="15" customHeight="1" x14ac:dyDescent="0.25">
      <c r="A1433" s="14" t="s">
        <v>299</v>
      </c>
      <c r="B1433" s="14" t="s">
        <v>24</v>
      </c>
      <c r="C1433" s="14">
        <v>7</v>
      </c>
      <c r="D1433" s="16">
        <v>103.41</v>
      </c>
      <c r="E1433" s="17">
        <f>C1433*D1433</f>
        <v>723.87</v>
      </c>
      <c r="F1433" s="18">
        <v>0.03</v>
      </c>
      <c r="G1433" s="17">
        <f>E1433*F1433</f>
        <v>21.716100000000001</v>
      </c>
      <c r="H1433" s="14">
        <v>2</v>
      </c>
      <c r="I1433" s="15">
        <v>240</v>
      </c>
      <c r="J1433" s="17">
        <f>E1433+I1433-G1433</f>
        <v>942.15390000000002</v>
      </c>
      <c r="K1433" s="23" t="str">
        <f>A1433&amp;"|"&amp;B1433</f>
        <v>P0120|Apr</v>
      </c>
    </row>
    <row r="1434" spans="1:11" ht="15" customHeight="1" x14ac:dyDescent="0.25">
      <c r="A1434" s="14" t="s">
        <v>299</v>
      </c>
      <c r="B1434" s="14" t="s">
        <v>26</v>
      </c>
      <c r="C1434" s="14">
        <v>8</v>
      </c>
      <c r="D1434" s="16">
        <v>112.46</v>
      </c>
      <c r="E1434" s="17">
        <f>C1434*D1434</f>
        <v>899.68</v>
      </c>
      <c r="F1434" s="18">
        <v>0.03</v>
      </c>
      <c r="G1434" s="17">
        <f>E1434*F1434</f>
        <v>26.990399999999998</v>
      </c>
      <c r="H1434" s="14">
        <v>2</v>
      </c>
      <c r="I1434" s="15">
        <v>240</v>
      </c>
      <c r="J1434" s="17">
        <f>E1434+I1434-G1434</f>
        <v>1112.6895999999999</v>
      </c>
      <c r="K1434" s="23" t="str">
        <f>A1434&amp;"|"&amp;B1434</f>
        <v>P0120|May</v>
      </c>
    </row>
    <row r="1435" spans="1:11" ht="15" customHeight="1" x14ac:dyDescent="0.25">
      <c r="A1435" s="14" t="s">
        <v>299</v>
      </c>
      <c r="B1435" s="14" t="s">
        <v>28</v>
      </c>
      <c r="C1435" s="14">
        <v>9</v>
      </c>
      <c r="D1435" s="16">
        <v>111.42</v>
      </c>
      <c r="E1435" s="17">
        <f>C1435*D1435</f>
        <v>1002.78</v>
      </c>
      <c r="F1435" s="18">
        <v>0.03</v>
      </c>
      <c r="G1435" s="17">
        <f>E1435*F1435</f>
        <v>30.083399999999997</v>
      </c>
      <c r="H1435" s="14">
        <v>3</v>
      </c>
      <c r="I1435" s="15">
        <v>360</v>
      </c>
      <c r="J1435" s="17">
        <f>E1435+I1435-G1435</f>
        <v>1332.6966</v>
      </c>
      <c r="K1435" s="23" t="str">
        <f>A1435&amp;"|"&amp;B1435</f>
        <v>P0120|Jun</v>
      </c>
    </row>
    <row r="1436" spans="1:11" ht="15" customHeight="1" x14ac:dyDescent="0.25">
      <c r="A1436" s="14" t="s">
        <v>299</v>
      </c>
      <c r="B1436" s="14" t="s">
        <v>29</v>
      </c>
      <c r="C1436" s="14">
        <v>11</v>
      </c>
      <c r="D1436" s="16">
        <v>140.38</v>
      </c>
      <c r="E1436" s="17">
        <f>C1436*D1436</f>
        <v>1544.1799999999998</v>
      </c>
      <c r="F1436" s="18">
        <v>0.03</v>
      </c>
      <c r="G1436" s="17">
        <f>E1436*F1436</f>
        <v>46.325399999999995</v>
      </c>
      <c r="H1436" s="14">
        <v>3</v>
      </c>
      <c r="I1436" s="15">
        <v>360</v>
      </c>
      <c r="J1436" s="17">
        <f>E1436+I1436-G1436</f>
        <v>1857.8545999999999</v>
      </c>
      <c r="K1436" s="23" t="str">
        <f>A1436&amp;"|"&amp;B1436</f>
        <v>P0120|Jul</v>
      </c>
    </row>
    <row r="1437" spans="1:11" ht="15" customHeight="1" x14ac:dyDescent="0.25">
      <c r="A1437" s="14" t="s">
        <v>299</v>
      </c>
      <c r="B1437" s="14" t="s">
        <v>30</v>
      </c>
      <c r="C1437" s="14">
        <v>11</v>
      </c>
      <c r="D1437" s="16">
        <v>132.12</v>
      </c>
      <c r="E1437" s="17">
        <f>C1437*D1437</f>
        <v>1453.3200000000002</v>
      </c>
      <c r="F1437" s="18">
        <v>0.03</v>
      </c>
      <c r="G1437" s="17">
        <f>E1437*F1437</f>
        <v>43.599600000000002</v>
      </c>
      <c r="H1437" s="14">
        <v>3</v>
      </c>
      <c r="I1437" s="15">
        <v>360</v>
      </c>
      <c r="J1437" s="17">
        <f>E1437+I1437-G1437</f>
        <v>1769.7204000000002</v>
      </c>
      <c r="K1437" s="23" t="str">
        <f>A1437&amp;"|"&amp;B1437</f>
        <v>P0120|Aug</v>
      </c>
    </row>
    <row r="1438" spans="1:11" ht="15" customHeight="1" x14ac:dyDescent="0.25">
      <c r="A1438" s="14" t="s">
        <v>299</v>
      </c>
      <c r="B1438" s="14" t="s">
        <v>31</v>
      </c>
      <c r="C1438" s="14">
        <v>7</v>
      </c>
      <c r="D1438" s="16">
        <v>114.07</v>
      </c>
      <c r="E1438" s="17">
        <f>C1438*D1438</f>
        <v>798.49</v>
      </c>
      <c r="F1438" s="18">
        <v>0.03</v>
      </c>
      <c r="G1438" s="17">
        <f>E1438*F1438</f>
        <v>23.954699999999999</v>
      </c>
      <c r="H1438" s="14">
        <v>2</v>
      </c>
      <c r="I1438" s="15">
        <v>240</v>
      </c>
      <c r="J1438" s="17">
        <f>E1438+I1438-G1438</f>
        <v>1014.5353</v>
      </c>
      <c r="K1438" s="23" t="str">
        <f>A1438&amp;"|"&amp;B1438</f>
        <v>P0120|Sep</v>
      </c>
    </row>
    <row r="1439" spans="1:11" ht="15" customHeight="1" x14ac:dyDescent="0.25">
      <c r="A1439" s="14" t="s">
        <v>299</v>
      </c>
      <c r="B1439" s="14" t="s">
        <v>32</v>
      </c>
      <c r="C1439" s="14">
        <v>7</v>
      </c>
      <c r="D1439" s="16">
        <v>98.14</v>
      </c>
      <c r="E1439" s="17">
        <f>C1439*D1439</f>
        <v>686.98</v>
      </c>
      <c r="F1439" s="18">
        <v>0.03</v>
      </c>
      <c r="G1439" s="17">
        <f>E1439*F1439</f>
        <v>20.609400000000001</v>
      </c>
      <c r="H1439" s="14">
        <v>2</v>
      </c>
      <c r="I1439" s="15">
        <v>240</v>
      </c>
      <c r="J1439" s="17">
        <f>E1439+I1439-G1439</f>
        <v>906.37059999999997</v>
      </c>
      <c r="K1439" s="23" t="str">
        <f>A1439&amp;"|"&amp;B1439</f>
        <v>P0120|Oct</v>
      </c>
    </row>
    <row r="1440" spans="1:11" ht="15" customHeight="1" x14ac:dyDescent="0.25">
      <c r="A1440" s="14" t="s">
        <v>299</v>
      </c>
      <c r="B1440" s="14" t="s">
        <v>33</v>
      </c>
      <c r="C1440" s="14">
        <v>7</v>
      </c>
      <c r="D1440" s="16">
        <v>123</v>
      </c>
      <c r="E1440" s="17">
        <f>C1440*D1440</f>
        <v>861</v>
      </c>
      <c r="F1440" s="18">
        <v>0.03</v>
      </c>
      <c r="G1440" s="17">
        <f>E1440*F1440</f>
        <v>25.83</v>
      </c>
      <c r="H1440" s="14">
        <v>2</v>
      </c>
      <c r="I1440" s="15">
        <v>240</v>
      </c>
      <c r="J1440" s="17">
        <f>E1440+I1440-G1440</f>
        <v>1075.17</v>
      </c>
      <c r="K1440" s="23" t="str">
        <f>A1440&amp;"|"&amp;B1440</f>
        <v>P0120|Nov</v>
      </c>
    </row>
    <row r="1441" spans="1:11" ht="15" customHeight="1" x14ac:dyDescent="0.25">
      <c r="A1441" s="14" t="s">
        <v>299</v>
      </c>
      <c r="B1441" s="14" t="s">
        <v>34</v>
      </c>
      <c r="C1441" s="14">
        <v>15</v>
      </c>
      <c r="D1441" s="16">
        <v>237.19</v>
      </c>
      <c r="E1441" s="17">
        <f>C1441*D1441</f>
        <v>3557.85</v>
      </c>
      <c r="F1441" s="18">
        <v>0.03</v>
      </c>
      <c r="G1441" s="17">
        <f>E1441*F1441</f>
        <v>106.73549999999999</v>
      </c>
      <c r="H1441" s="14">
        <v>6</v>
      </c>
      <c r="I1441" s="15">
        <v>720</v>
      </c>
      <c r="J1441" s="17">
        <f>E1441+I1441-G1441</f>
        <v>4171.1145000000006</v>
      </c>
      <c r="K1441" s="23" t="str">
        <f>A1441&amp;"|"&amp;B1441</f>
        <v>P0120|Dec</v>
      </c>
    </row>
    <row r="1442" spans="1:11" ht="15" customHeight="1" x14ac:dyDescent="0.25">
      <c r="A1442" s="14" t="s">
        <v>299</v>
      </c>
      <c r="B1442" s="14" t="s">
        <v>35</v>
      </c>
      <c r="C1442" s="14">
        <v>15</v>
      </c>
      <c r="D1442" s="16">
        <v>198.12</v>
      </c>
      <c r="E1442" s="17">
        <f>C1442*D1442</f>
        <v>2971.8</v>
      </c>
      <c r="F1442" s="18">
        <v>0.03</v>
      </c>
      <c r="G1442" s="17">
        <f>E1442*F1442</f>
        <v>89.153999999999996</v>
      </c>
      <c r="H1442" s="14">
        <v>6</v>
      </c>
      <c r="I1442" s="15">
        <v>720</v>
      </c>
      <c r="J1442" s="17">
        <f>E1442+I1442-G1442</f>
        <v>3602.6460000000002</v>
      </c>
      <c r="K1442" s="23" t="str">
        <f>A1442&amp;"|"&amp;B1442</f>
        <v>P0120|Jan</v>
      </c>
    </row>
    <row r="1443" spans="1:11" ht="15" customHeight="1" x14ac:dyDescent="0.25">
      <c r="A1443" s="14" t="s">
        <v>299</v>
      </c>
      <c r="B1443" s="14" t="s">
        <v>36</v>
      </c>
      <c r="C1443" s="14">
        <v>11</v>
      </c>
      <c r="D1443" s="16">
        <v>189.94</v>
      </c>
      <c r="E1443" s="17">
        <f>C1443*D1443</f>
        <v>2089.34</v>
      </c>
      <c r="F1443" s="18">
        <v>0.03</v>
      </c>
      <c r="G1443" s="17">
        <f>E1443*F1443</f>
        <v>62.680199999999999</v>
      </c>
      <c r="H1443" s="14">
        <v>4</v>
      </c>
      <c r="I1443" s="15">
        <v>480</v>
      </c>
      <c r="J1443" s="17">
        <f>E1443+I1443-G1443</f>
        <v>2506.6598000000004</v>
      </c>
      <c r="K1443" s="23" t="str">
        <f>A1443&amp;"|"&amp;B1443</f>
        <v>P0120|Feb</v>
      </c>
    </row>
    <row r="1444" spans="1:11" ht="15" customHeight="1" x14ac:dyDescent="0.25">
      <c r="A1444" s="14" t="s">
        <v>299</v>
      </c>
      <c r="B1444" s="14" t="s">
        <v>37</v>
      </c>
      <c r="C1444" s="14">
        <v>13</v>
      </c>
      <c r="D1444" s="16">
        <v>169.37</v>
      </c>
      <c r="E1444" s="17">
        <f>C1444*D1444</f>
        <v>2201.81</v>
      </c>
      <c r="F1444" s="18">
        <v>0.03</v>
      </c>
      <c r="G1444" s="17">
        <f>E1444*F1444</f>
        <v>66.054299999999998</v>
      </c>
      <c r="H1444" s="14">
        <v>5</v>
      </c>
      <c r="I1444" s="15">
        <v>600</v>
      </c>
      <c r="J1444" s="17">
        <f>E1444+I1444-G1444</f>
        <v>2735.7557000000002</v>
      </c>
      <c r="K1444" s="23" t="str">
        <f>A1444&amp;"|"&amp;B1444</f>
        <v>P0120|Mar</v>
      </c>
    </row>
    <row r="1445" spans="1:11" ht="15" customHeight="1" x14ac:dyDescent="0.25">
      <c r="A1445" s="14" t="s">
        <v>301</v>
      </c>
      <c r="B1445" s="14" t="s">
        <v>24</v>
      </c>
      <c r="C1445" s="14">
        <v>6</v>
      </c>
      <c r="D1445" s="16">
        <v>121.67</v>
      </c>
      <c r="E1445" s="17">
        <f>C1445*D1445</f>
        <v>730.02</v>
      </c>
      <c r="F1445" s="18">
        <v>0.03</v>
      </c>
      <c r="G1445" s="17">
        <f>E1445*F1445</f>
        <v>21.900599999999997</v>
      </c>
      <c r="H1445" s="14">
        <v>2</v>
      </c>
      <c r="I1445" s="15">
        <v>240</v>
      </c>
      <c r="J1445" s="17">
        <f>E1445+I1445-G1445</f>
        <v>948.11940000000004</v>
      </c>
      <c r="K1445" s="23" t="str">
        <f>A1445&amp;"|"&amp;B1445</f>
        <v>P0121|Apr</v>
      </c>
    </row>
    <row r="1446" spans="1:11" ht="15" customHeight="1" x14ac:dyDescent="0.25">
      <c r="A1446" s="14" t="s">
        <v>301</v>
      </c>
      <c r="B1446" s="14" t="s">
        <v>26</v>
      </c>
      <c r="C1446" s="14">
        <v>7</v>
      </c>
      <c r="D1446" s="16">
        <v>113.8</v>
      </c>
      <c r="E1446" s="17">
        <f>C1446*D1446</f>
        <v>796.6</v>
      </c>
      <c r="F1446" s="18">
        <v>0.03</v>
      </c>
      <c r="G1446" s="17">
        <f>E1446*F1446</f>
        <v>23.898</v>
      </c>
      <c r="H1446" s="14">
        <v>2</v>
      </c>
      <c r="I1446" s="15">
        <v>240</v>
      </c>
      <c r="J1446" s="17">
        <f>E1446+I1446-G1446</f>
        <v>1012.7019999999999</v>
      </c>
      <c r="K1446" s="23" t="str">
        <f>A1446&amp;"|"&amp;B1446</f>
        <v>P0121|May</v>
      </c>
    </row>
    <row r="1447" spans="1:11" ht="15" customHeight="1" x14ac:dyDescent="0.25">
      <c r="A1447" s="14" t="s">
        <v>301</v>
      </c>
      <c r="B1447" s="14" t="s">
        <v>28</v>
      </c>
      <c r="C1447" s="14">
        <v>8</v>
      </c>
      <c r="D1447" s="16">
        <v>122</v>
      </c>
      <c r="E1447" s="17">
        <f>C1447*D1447</f>
        <v>976</v>
      </c>
      <c r="F1447" s="18">
        <v>0.03</v>
      </c>
      <c r="G1447" s="17">
        <f>E1447*F1447</f>
        <v>29.279999999999998</v>
      </c>
      <c r="H1447" s="14">
        <v>2</v>
      </c>
      <c r="I1447" s="15">
        <v>240</v>
      </c>
      <c r="J1447" s="17">
        <f>E1447+I1447-G1447</f>
        <v>1186.72</v>
      </c>
      <c r="K1447" s="23" t="str">
        <f>A1447&amp;"|"&amp;B1447</f>
        <v>P0121|Jun</v>
      </c>
    </row>
    <row r="1448" spans="1:11" ht="15" customHeight="1" x14ac:dyDescent="0.25">
      <c r="A1448" s="14" t="s">
        <v>301</v>
      </c>
      <c r="B1448" s="14" t="s">
        <v>29</v>
      </c>
      <c r="C1448" s="14">
        <v>11</v>
      </c>
      <c r="D1448" s="16">
        <v>140.99</v>
      </c>
      <c r="E1448" s="17">
        <f>C1448*D1448</f>
        <v>1550.89</v>
      </c>
      <c r="F1448" s="18">
        <v>0.03</v>
      </c>
      <c r="G1448" s="17">
        <f>E1448*F1448</f>
        <v>46.526699999999998</v>
      </c>
      <c r="H1448" s="14">
        <v>3</v>
      </c>
      <c r="I1448" s="15">
        <v>360</v>
      </c>
      <c r="J1448" s="17">
        <f>E1448+I1448-G1448</f>
        <v>1864.3633000000002</v>
      </c>
      <c r="K1448" s="23" t="str">
        <f>A1448&amp;"|"&amp;B1448</f>
        <v>P0121|Jul</v>
      </c>
    </row>
    <row r="1449" spans="1:11" ht="15" customHeight="1" x14ac:dyDescent="0.25">
      <c r="A1449" s="14" t="s">
        <v>301</v>
      </c>
      <c r="B1449" s="14" t="s">
        <v>30</v>
      </c>
      <c r="C1449" s="14">
        <v>12</v>
      </c>
      <c r="D1449" s="16">
        <v>145.38999999999999</v>
      </c>
      <c r="E1449" s="17">
        <f>C1449*D1449</f>
        <v>1744.6799999999998</v>
      </c>
      <c r="F1449" s="18">
        <v>0.03</v>
      </c>
      <c r="G1449" s="17">
        <f>E1449*F1449</f>
        <v>52.340399999999995</v>
      </c>
      <c r="H1449" s="14">
        <v>3</v>
      </c>
      <c r="I1449" s="15">
        <v>360</v>
      </c>
      <c r="J1449" s="17">
        <f>E1449+I1449-G1449</f>
        <v>2052.3395999999998</v>
      </c>
      <c r="K1449" s="23" t="str">
        <f>A1449&amp;"|"&amp;B1449</f>
        <v>P0121|Aug</v>
      </c>
    </row>
    <row r="1450" spans="1:11" ht="15" customHeight="1" x14ac:dyDescent="0.25">
      <c r="A1450" s="14" t="s">
        <v>301</v>
      </c>
      <c r="B1450" s="14" t="s">
        <v>31</v>
      </c>
      <c r="C1450" s="14">
        <v>7</v>
      </c>
      <c r="D1450" s="16">
        <v>137.37</v>
      </c>
      <c r="E1450" s="17">
        <f>C1450*D1450</f>
        <v>961.59</v>
      </c>
      <c r="F1450" s="18">
        <v>0.03</v>
      </c>
      <c r="G1450" s="17">
        <f>E1450*F1450</f>
        <v>28.8477</v>
      </c>
      <c r="H1450" s="14">
        <v>2</v>
      </c>
      <c r="I1450" s="15">
        <v>240</v>
      </c>
      <c r="J1450" s="17">
        <f>E1450+I1450-G1450</f>
        <v>1172.7423000000001</v>
      </c>
      <c r="K1450" s="23" t="str">
        <f>A1450&amp;"|"&amp;B1450</f>
        <v>P0121|Sep</v>
      </c>
    </row>
    <row r="1451" spans="1:11" ht="15" customHeight="1" x14ac:dyDescent="0.25">
      <c r="A1451" s="14" t="s">
        <v>301</v>
      </c>
      <c r="B1451" s="14" t="s">
        <v>32</v>
      </c>
      <c r="C1451" s="14">
        <v>7</v>
      </c>
      <c r="D1451" s="16">
        <v>120.11</v>
      </c>
      <c r="E1451" s="17">
        <f>C1451*D1451</f>
        <v>840.77</v>
      </c>
      <c r="F1451" s="18">
        <v>0.03</v>
      </c>
      <c r="G1451" s="17">
        <f>E1451*F1451</f>
        <v>25.223099999999999</v>
      </c>
      <c r="H1451" s="14">
        <v>2</v>
      </c>
      <c r="I1451" s="15">
        <v>240</v>
      </c>
      <c r="J1451" s="17">
        <f>E1451+I1451-G1451</f>
        <v>1055.5469000000001</v>
      </c>
      <c r="K1451" s="23" t="str">
        <f>A1451&amp;"|"&amp;B1451</f>
        <v>P0121|Oct</v>
      </c>
    </row>
    <row r="1452" spans="1:11" ht="15" customHeight="1" x14ac:dyDescent="0.25">
      <c r="A1452" s="14" t="s">
        <v>301</v>
      </c>
      <c r="B1452" s="14" t="s">
        <v>33</v>
      </c>
      <c r="C1452" s="14">
        <v>6</v>
      </c>
      <c r="D1452" s="16">
        <v>127.65</v>
      </c>
      <c r="E1452" s="17">
        <f>C1452*D1452</f>
        <v>765.90000000000009</v>
      </c>
      <c r="F1452" s="18">
        <v>0.03</v>
      </c>
      <c r="G1452" s="17">
        <f>E1452*F1452</f>
        <v>22.977</v>
      </c>
      <c r="H1452" s="14">
        <v>2</v>
      </c>
      <c r="I1452" s="15">
        <v>240</v>
      </c>
      <c r="J1452" s="17">
        <f>E1452+I1452-G1452</f>
        <v>982.92300000000012</v>
      </c>
      <c r="K1452" s="23" t="str">
        <f>A1452&amp;"|"&amp;B1452</f>
        <v>P0121|Nov</v>
      </c>
    </row>
    <row r="1453" spans="1:11" ht="15" customHeight="1" x14ac:dyDescent="0.25">
      <c r="A1453" s="14" t="s">
        <v>301</v>
      </c>
      <c r="B1453" s="14" t="s">
        <v>34</v>
      </c>
      <c r="C1453" s="14">
        <v>15</v>
      </c>
      <c r="D1453" s="16">
        <v>214.3</v>
      </c>
      <c r="E1453" s="17">
        <f>C1453*D1453</f>
        <v>3214.5</v>
      </c>
      <c r="F1453" s="18">
        <v>0.03</v>
      </c>
      <c r="G1453" s="17">
        <f>E1453*F1453</f>
        <v>96.435000000000002</v>
      </c>
      <c r="H1453" s="14">
        <v>6</v>
      </c>
      <c r="I1453" s="15">
        <v>720</v>
      </c>
      <c r="J1453" s="17">
        <f>E1453+I1453-G1453</f>
        <v>3838.0650000000001</v>
      </c>
      <c r="K1453" s="23" t="str">
        <f>A1453&amp;"|"&amp;B1453</f>
        <v>P0121|Dec</v>
      </c>
    </row>
    <row r="1454" spans="1:11" ht="15" customHeight="1" x14ac:dyDescent="0.25">
      <c r="A1454" s="14" t="s">
        <v>301</v>
      </c>
      <c r="B1454" s="14" t="s">
        <v>35</v>
      </c>
      <c r="C1454" s="14">
        <v>14</v>
      </c>
      <c r="D1454" s="16">
        <v>190.43</v>
      </c>
      <c r="E1454" s="17">
        <f>C1454*D1454</f>
        <v>2666.02</v>
      </c>
      <c r="F1454" s="18">
        <v>0.03</v>
      </c>
      <c r="G1454" s="17">
        <f>E1454*F1454</f>
        <v>79.980599999999995</v>
      </c>
      <c r="H1454" s="14">
        <v>6</v>
      </c>
      <c r="I1454" s="15">
        <v>720</v>
      </c>
      <c r="J1454" s="17">
        <f>E1454+I1454-G1454</f>
        <v>3306.0394000000001</v>
      </c>
      <c r="K1454" s="23" t="str">
        <f>A1454&amp;"|"&amp;B1454</f>
        <v>P0121|Jan</v>
      </c>
    </row>
    <row r="1455" spans="1:11" ht="15" customHeight="1" x14ac:dyDescent="0.25">
      <c r="A1455" s="14" t="s">
        <v>301</v>
      </c>
      <c r="B1455" s="14" t="s">
        <v>36</v>
      </c>
      <c r="C1455" s="14">
        <v>13</v>
      </c>
      <c r="D1455" s="16">
        <v>202.6</v>
      </c>
      <c r="E1455" s="17">
        <f>C1455*D1455</f>
        <v>2633.7999999999997</v>
      </c>
      <c r="F1455" s="18">
        <v>0.03</v>
      </c>
      <c r="G1455" s="17">
        <f>E1455*F1455</f>
        <v>79.013999999999996</v>
      </c>
      <c r="H1455" s="14">
        <v>5</v>
      </c>
      <c r="I1455" s="15">
        <v>600</v>
      </c>
      <c r="J1455" s="17">
        <f>E1455+I1455-G1455</f>
        <v>3154.7859999999996</v>
      </c>
      <c r="K1455" s="23" t="str">
        <f>A1455&amp;"|"&amp;B1455</f>
        <v>P0121|Feb</v>
      </c>
    </row>
    <row r="1456" spans="1:11" ht="15" customHeight="1" x14ac:dyDescent="0.25">
      <c r="A1456" s="14" t="s">
        <v>301</v>
      </c>
      <c r="B1456" s="14" t="s">
        <v>37</v>
      </c>
      <c r="C1456" s="14">
        <v>13</v>
      </c>
      <c r="D1456" s="16">
        <v>198.37</v>
      </c>
      <c r="E1456" s="17">
        <f>C1456*D1456</f>
        <v>2578.81</v>
      </c>
      <c r="F1456" s="18">
        <v>0.03</v>
      </c>
      <c r="G1456" s="17">
        <f>E1456*F1456</f>
        <v>77.3643</v>
      </c>
      <c r="H1456" s="14">
        <v>5</v>
      </c>
      <c r="I1456" s="15">
        <v>600</v>
      </c>
      <c r="J1456" s="17">
        <f>E1456+I1456-G1456</f>
        <v>3101.4456999999998</v>
      </c>
      <c r="K1456" s="23" t="str">
        <f>A1456&amp;"|"&amp;B1456</f>
        <v>P0121|Mar</v>
      </c>
    </row>
    <row r="1457" spans="1:11" ht="15" customHeight="1" x14ac:dyDescent="0.25">
      <c r="A1457" s="14" t="s">
        <v>303</v>
      </c>
      <c r="B1457" s="14" t="s">
        <v>24</v>
      </c>
      <c r="C1457" s="14">
        <v>6</v>
      </c>
      <c r="D1457" s="16">
        <v>136.66</v>
      </c>
      <c r="E1457" s="17">
        <f>C1457*D1457</f>
        <v>819.96</v>
      </c>
      <c r="F1457" s="18">
        <v>0.03</v>
      </c>
      <c r="G1457" s="17">
        <f>E1457*F1457</f>
        <v>24.598800000000001</v>
      </c>
      <c r="H1457" s="14">
        <v>2</v>
      </c>
      <c r="I1457" s="15">
        <v>300</v>
      </c>
      <c r="J1457" s="17">
        <f>E1457+I1457-G1457</f>
        <v>1095.3612000000001</v>
      </c>
      <c r="K1457" s="23" t="str">
        <f>A1457&amp;"|"&amp;B1457</f>
        <v>P0122|Apr</v>
      </c>
    </row>
    <row r="1458" spans="1:11" ht="15" customHeight="1" x14ac:dyDescent="0.25">
      <c r="A1458" s="14" t="s">
        <v>303</v>
      </c>
      <c r="B1458" s="14" t="s">
        <v>26</v>
      </c>
      <c r="C1458" s="14">
        <v>7</v>
      </c>
      <c r="D1458" s="16">
        <v>151.52000000000001</v>
      </c>
      <c r="E1458" s="17">
        <f>C1458*D1458</f>
        <v>1060.6400000000001</v>
      </c>
      <c r="F1458" s="18">
        <v>0.03</v>
      </c>
      <c r="G1458" s="17">
        <f>E1458*F1458</f>
        <v>31.819200000000002</v>
      </c>
      <c r="H1458" s="14">
        <v>2</v>
      </c>
      <c r="I1458" s="15">
        <v>300</v>
      </c>
      <c r="J1458" s="17">
        <f>E1458+I1458-G1458</f>
        <v>1328.8208000000002</v>
      </c>
      <c r="K1458" s="23" t="str">
        <f>A1458&amp;"|"&amp;B1458</f>
        <v>P0122|May</v>
      </c>
    </row>
    <row r="1459" spans="1:11" ht="15" customHeight="1" x14ac:dyDescent="0.25">
      <c r="A1459" s="14" t="s">
        <v>303</v>
      </c>
      <c r="B1459" s="14" t="s">
        <v>28</v>
      </c>
      <c r="C1459" s="14">
        <v>7</v>
      </c>
      <c r="D1459" s="16">
        <v>147.96</v>
      </c>
      <c r="E1459" s="17">
        <f>C1459*D1459</f>
        <v>1035.72</v>
      </c>
      <c r="F1459" s="18">
        <v>0.03</v>
      </c>
      <c r="G1459" s="17">
        <f>E1459*F1459</f>
        <v>31.0716</v>
      </c>
      <c r="H1459" s="14">
        <v>2</v>
      </c>
      <c r="I1459" s="15">
        <v>300</v>
      </c>
      <c r="J1459" s="17">
        <f>E1459+I1459-G1459</f>
        <v>1304.6484</v>
      </c>
      <c r="K1459" s="23" t="str">
        <f>A1459&amp;"|"&amp;B1459</f>
        <v>P0122|Jun</v>
      </c>
    </row>
    <row r="1460" spans="1:11" ht="15" customHeight="1" x14ac:dyDescent="0.25">
      <c r="A1460" s="14" t="s">
        <v>303</v>
      </c>
      <c r="B1460" s="14" t="s">
        <v>29</v>
      </c>
      <c r="C1460" s="14">
        <v>11</v>
      </c>
      <c r="D1460" s="16">
        <v>178.91</v>
      </c>
      <c r="E1460" s="17">
        <f>C1460*D1460</f>
        <v>1968.01</v>
      </c>
      <c r="F1460" s="18">
        <v>0.03</v>
      </c>
      <c r="G1460" s="17">
        <f>E1460*F1460</f>
        <v>59.040299999999995</v>
      </c>
      <c r="H1460" s="14">
        <v>3</v>
      </c>
      <c r="I1460" s="15">
        <v>450</v>
      </c>
      <c r="J1460" s="17">
        <f>E1460+I1460-G1460</f>
        <v>2358.9697000000001</v>
      </c>
      <c r="K1460" s="23" t="str">
        <f>A1460&amp;"|"&amp;B1460</f>
        <v>P0122|Jul</v>
      </c>
    </row>
    <row r="1461" spans="1:11" ht="15" customHeight="1" x14ac:dyDescent="0.25">
      <c r="A1461" s="14" t="s">
        <v>303</v>
      </c>
      <c r="B1461" s="14" t="s">
        <v>30</v>
      </c>
      <c r="C1461" s="14">
        <v>9</v>
      </c>
      <c r="D1461" s="16">
        <v>170.39</v>
      </c>
      <c r="E1461" s="17">
        <f>C1461*D1461</f>
        <v>1533.5099999999998</v>
      </c>
      <c r="F1461" s="18">
        <v>0.03</v>
      </c>
      <c r="G1461" s="17">
        <f>E1461*F1461</f>
        <v>46.005299999999991</v>
      </c>
      <c r="H1461" s="14">
        <v>2</v>
      </c>
      <c r="I1461" s="15">
        <v>300</v>
      </c>
      <c r="J1461" s="17">
        <f>E1461+I1461-G1461</f>
        <v>1787.5046999999997</v>
      </c>
      <c r="K1461" s="23" t="str">
        <f>A1461&amp;"|"&amp;B1461</f>
        <v>P0122|Aug</v>
      </c>
    </row>
    <row r="1462" spans="1:11" ht="15" customHeight="1" x14ac:dyDescent="0.25">
      <c r="A1462" s="14" t="s">
        <v>303</v>
      </c>
      <c r="B1462" s="14" t="s">
        <v>31</v>
      </c>
      <c r="C1462" s="14">
        <v>6</v>
      </c>
      <c r="D1462" s="16">
        <v>173.7</v>
      </c>
      <c r="E1462" s="17">
        <f>C1462*D1462</f>
        <v>1042.1999999999998</v>
      </c>
      <c r="F1462" s="18">
        <v>0.03</v>
      </c>
      <c r="G1462" s="17">
        <f>E1462*F1462</f>
        <v>31.265999999999995</v>
      </c>
      <c r="H1462" s="14">
        <v>2</v>
      </c>
      <c r="I1462" s="15">
        <v>300</v>
      </c>
      <c r="J1462" s="17">
        <f>E1462+I1462-G1462</f>
        <v>1310.9339999999997</v>
      </c>
      <c r="K1462" s="23" t="str">
        <f>A1462&amp;"|"&amp;B1462</f>
        <v>P0122|Sep</v>
      </c>
    </row>
    <row r="1463" spans="1:11" ht="15" customHeight="1" x14ac:dyDescent="0.25">
      <c r="A1463" s="14" t="s">
        <v>303</v>
      </c>
      <c r="B1463" s="14" t="s">
        <v>32</v>
      </c>
      <c r="C1463" s="14">
        <v>7</v>
      </c>
      <c r="D1463" s="16">
        <v>140.88</v>
      </c>
      <c r="E1463" s="17">
        <f>C1463*D1463</f>
        <v>986.16</v>
      </c>
      <c r="F1463" s="18">
        <v>0.03</v>
      </c>
      <c r="G1463" s="17">
        <f>E1463*F1463</f>
        <v>29.584799999999998</v>
      </c>
      <c r="H1463" s="14">
        <v>2</v>
      </c>
      <c r="I1463" s="15">
        <v>300</v>
      </c>
      <c r="J1463" s="17">
        <f>E1463+I1463-G1463</f>
        <v>1256.5751999999998</v>
      </c>
      <c r="K1463" s="23" t="str">
        <f>A1463&amp;"|"&amp;B1463</f>
        <v>P0122|Oct</v>
      </c>
    </row>
    <row r="1464" spans="1:11" ht="15" customHeight="1" x14ac:dyDescent="0.25">
      <c r="A1464" s="14" t="s">
        <v>303</v>
      </c>
      <c r="B1464" s="14" t="s">
        <v>33</v>
      </c>
      <c r="C1464" s="14">
        <v>8</v>
      </c>
      <c r="D1464" s="16">
        <v>162.63999999999999</v>
      </c>
      <c r="E1464" s="17">
        <f>C1464*D1464</f>
        <v>1301.1199999999999</v>
      </c>
      <c r="F1464" s="18">
        <v>0.03</v>
      </c>
      <c r="G1464" s="17">
        <f>E1464*F1464</f>
        <v>39.033599999999993</v>
      </c>
      <c r="H1464" s="14">
        <v>3</v>
      </c>
      <c r="I1464" s="15">
        <v>450</v>
      </c>
      <c r="J1464" s="17">
        <f>E1464+I1464-G1464</f>
        <v>1712.0863999999999</v>
      </c>
      <c r="K1464" s="23" t="str">
        <f>A1464&amp;"|"&amp;B1464</f>
        <v>P0122|Nov</v>
      </c>
    </row>
    <row r="1465" spans="1:11" ht="15" customHeight="1" x14ac:dyDescent="0.25">
      <c r="A1465" s="14" t="s">
        <v>303</v>
      </c>
      <c r="B1465" s="14" t="s">
        <v>34</v>
      </c>
      <c r="C1465" s="14">
        <v>15</v>
      </c>
      <c r="D1465" s="16">
        <v>295.33</v>
      </c>
      <c r="E1465" s="17">
        <f>C1465*D1465</f>
        <v>4429.95</v>
      </c>
      <c r="F1465" s="18">
        <v>0.03</v>
      </c>
      <c r="G1465" s="17">
        <f>E1465*F1465</f>
        <v>132.89849999999998</v>
      </c>
      <c r="H1465" s="14">
        <v>6</v>
      </c>
      <c r="I1465" s="15">
        <v>900</v>
      </c>
      <c r="J1465" s="17">
        <f>E1465+I1465-G1465</f>
        <v>5197.0514999999996</v>
      </c>
      <c r="K1465" s="23" t="str">
        <f>A1465&amp;"|"&amp;B1465</f>
        <v>P0122|Dec</v>
      </c>
    </row>
    <row r="1466" spans="1:11" ht="15" customHeight="1" x14ac:dyDescent="0.25">
      <c r="A1466" s="14" t="s">
        <v>303</v>
      </c>
      <c r="B1466" s="14" t="s">
        <v>35</v>
      </c>
      <c r="C1466" s="14">
        <v>14</v>
      </c>
      <c r="D1466" s="16">
        <v>267.98</v>
      </c>
      <c r="E1466" s="17">
        <f>C1466*D1466</f>
        <v>3751.7200000000003</v>
      </c>
      <c r="F1466" s="18">
        <v>0.03</v>
      </c>
      <c r="G1466" s="17">
        <f>E1466*F1466</f>
        <v>112.55160000000001</v>
      </c>
      <c r="H1466" s="14">
        <v>6</v>
      </c>
      <c r="I1466" s="15">
        <v>900</v>
      </c>
      <c r="J1466" s="17">
        <f>E1466+I1466-G1466</f>
        <v>4539.1684000000005</v>
      </c>
      <c r="K1466" s="23" t="str">
        <f>A1466&amp;"|"&amp;B1466</f>
        <v>P0122|Jan</v>
      </c>
    </row>
    <row r="1467" spans="1:11" ht="15" customHeight="1" x14ac:dyDescent="0.25">
      <c r="A1467" s="14" t="s">
        <v>303</v>
      </c>
      <c r="B1467" s="14" t="s">
        <v>36</v>
      </c>
      <c r="C1467" s="14">
        <v>13</v>
      </c>
      <c r="D1467" s="16">
        <v>243.14</v>
      </c>
      <c r="E1467" s="17">
        <f>C1467*D1467</f>
        <v>3160.8199999999997</v>
      </c>
      <c r="F1467" s="18">
        <v>0.03</v>
      </c>
      <c r="G1467" s="17">
        <f>E1467*F1467</f>
        <v>94.82459999999999</v>
      </c>
      <c r="H1467" s="14">
        <v>5</v>
      </c>
      <c r="I1467" s="15">
        <v>750</v>
      </c>
      <c r="J1467" s="17">
        <f>E1467+I1467-G1467</f>
        <v>3815.9953999999998</v>
      </c>
      <c r="K1467" s="23" t="str">
        <f>A1467&amp;"|"&amp;B1467</f>
        <v>P0122|Feb</v>
      </c>
    </row>
    <row r="1468" spans="1:11" ht="15" customHeight="1" x14ac:dyDescent="0.25">
      <c r="A1468" s="14" t="s">
        <v>303</v>
      </c>
      <c r="B1468" s="14" t="s">
        <v>37</v>
      </c>
      <c r="C1468" s="14">
        <v>11</v>
      </c>
      <c r="D1468" s="16">
        <v>200.3</v>
      </c>
      <c r="E1468" s="17">
        <f>C1468*D1468</f>
        <v>2203.3000000000002</v>
      </c>
      <c r="F1468" s="18">
        <v>0.03</v>
      </c>
      <c r="G1468" s="17">
        <f>E1468*F1468</f>
        <v>66.099000000000004</v>
      </c>
      <c r="H1468" s="14">
        <v>4</v>
      </c>
      <c r="I1468" s="15">
        <v>600</v>
      </c>
      <c r="J1468" s="17">
        <f>E1468+I1468-G1468</f>
        <v>2737.201</v>
      </c>
      <c r="K1468" s="23" t="str">
        <f>A1468&amp;"|"&amp;B1468</f>
        <v>P0122|Mar</v>
      </c>
    </row>
    <row r="1469" spans="1:11" ht="15" customHeight="1" x14ac:dyDescent="0.25">
      <c r="A1469" s="14" t="s">
        <v>305</v>
      </c>
      <c r="B1469" s="14" t="s">
        <v>24</v>
      </c>
      <c r="C1469" s="14">
        <v>5</v>
      </c>
      <c r="D1469" s="16">
        <v>103.28</v>
      </c>
      <c r="E1469" s="17">
        <f>C1469*D1469</f>
        <v>516.4</v>
      </c>
      <c r="F1469" s="18">
        <v>0.03</v>
      </c>
      <c r="G1469" s="17">
        <f>E1469*F1469</f>
        <v>15.491999999999999</v>
      </c>
      <c r="H1469" s="14">
        <v>2</v>
      </c>
      <c r="I1469" s="15">
        <v>240</v>
      </c>
      <c r="J1469" s="17">
        <f>E1469+I1469-G1469</f>
        <v>740.90800000000002</v>
      </c>
      <c r="K1469" s="23" t="str">
        <f>A1469&amp;"|"&amp;B1469</f>
        <v>P0123|Apr</v>
      </c>
    </row>
    <row r="1470" spans="1:11" ht="15" customHeight="1" x14ac:dyDescent="0.25">
      <c r="A1470" s="14" t="s">
        <v>305</v>
      </c>
      <c r="B1470" s="14" t="s">
        <v>26</v>
      </c>
      <c r="C1470" s="14">
        <v>6</v>
      </c>
      <c r="D1470" s="16">
        <v>104.71</v>
      </c>
      <c r="E1470" s="17">
        <f>C1470*D1470</f>
        <v>628.26</v>
      </c>
      <c r="F1470" s="18">
        <v>0.03</v>
      </c>
      <c r="G1470" s="17">
        <f>E1470*F1470</f>
        <v>18.847799999999999</v>
      </c>
      <c r="H1470" s="14">
        <v>2</v>
      </c>
      <c r="I1470" s="15">
        <v>240</v>
      </c>
      <c r="J1470" s="17">
        <f>E1470+I1470-G1470</f>
        <v>849.41219999999998</v>
      </c>
      <c r="K1470" s="23" t="str">
        <f>A1470&amp;"|"&amp;B1470</f>
        <v>P0123|May</v>
      </c>
    </row>
    <row r="1471" spans="1:11" ht="15" customHeight="1" x14ac:dyDescent="0.25">
      <c r="A1471" s="14" t="s">
        <v>305</v>
      </c>
      <c r="B1471" s="14" t="s">
        <v>28</v>
      </c>
      <c r="C1471" s="14">
        <v>6</v>
      </c>
      <c r="D1471" s="16">
        <v>121.23</v>
      </c>
      <c r="E1471" s="17">
        <f>C1471*D1471</f>
        <v>727.38</v>
      </c>
      <c r="F1471" s="18">
        <v>0.03</v>
      </c>
      <c r="G1471" s="17">
        <f>E1471*F1471</f>
        <v>21.821400000000001</v>
      </c>
      <c r="H1471" s="14">
        <v>2</v>
      </c>
      <c r="I1471" s="15">
        <v>240</v>
      </c>
      <c r="J1471" s="17">
        <f>E1471+I1471-G1471</f>
        <v>945.55859999999996</v>
      </c>
      <c r="K1471" s="23" t="str">
        <f>A1471&amp;"|"&amp;B1471</f>
        <v>P0123|Jun</v>
      </c>
    </row>
    <row r="1472" spans="1:11" ht="15" customHeight="1" x14ac:dyDescent="0.25">
      <c r="A1472" s="14" t="s">
        <v>305</v>
      </c>
      <c r="B1472" s="14" t="s">
        <v>29</v>
      </c>
      <c r="C1472" s="14">
        <v>9</v>
      </c>
      <c r="D1472" s="16">
        <v>120.08</v>
      </c>
      <c r="E1472" s="17">
        <f>C1472*D1472</f>
        <v>1080.72</v>
      </c>
      <c r="F1472" s="18">
        <v>0.03</v>
      </c>
      <c r="G1472" s="17">
        <f>E1472*F1472</f>
        <v>32.421599999999998</v>
      </c>
      <c r="H1472" s="14">
        <v>2</v>
      </c>
      <c r="I1472" s="15">
        <v>240</v>
      </c>
      <c r="J1472" s="17">
        <f>E1472+I1472-G1472</f>
        <v>1288.2984000000001</v>
      </c>
      <c r="K1472" s="23" t="str">
        <f>A1472&amp;"|"&amp;B1472</f>
        <v>P0123|Jul</v>
      </c>
    </row>
    <row r="1473" spans="1:11" ht="15" customHeight="1" x14ac:dyDescent="0.25">
      <c r="A1473" s="14" t="s">
        <v>305</v>
      </c>
      <c r="B1473" s="14" t="s">
        <v>30</v>
      </c>
      <c r="C1473" s="14">
        <v>8</v>
      </c>
      <c r="D1473" s="16">
        <v>129.55000000000001</v>
      </c>
      <c r="E1473" s="17">
        <f>C1473*D1473</f>
        <v>1036.4000000000001</v>
      </c>
      <c r="F1473" s="18">
        <v>0.03</v>
      </c>
      <c r="G1473" s="17">
        <f>E1473*F1473</f>
        <v>31.092000000000002</v>
      </c>
      <c r="H1473" s="14">
        <v>2</v>
      </c>
      <c r="I1473" s="15">
        <v>240</v>
      </c>
      <c r="J1473" s="17">
        <f>E1473+I1473-G1473</f>
        <v>1245.308</v>
      </c>
      <c r="K1473" s="23" t="str">
        <f>A1473&amp;"|"&amp;B1473</f>
        <v>P0123|Aug</v>
      </c>
    </row>
    <row r="1474" spans="1:11" ht="15" customHeight="1" x14ac:dyDescent="0.25">
      <c r="A1474" s="14" t="s">
        <v>305</v>
      </c>
      <c r="B1474" s="14" t="s">
        <v>31</v>
      </c>
      <c r="C1474" s="14">
        <v>6</v>
      </c>
      <c r="D1474" s="16">
        <v>116.63</v>
      </c>
      <c r="E1474" s="17">
        <f>C1474*D1474</f>
        <v>699.78</v>
      </c>
      <c r="F1474" s="18">
        <v>0.03</v>
      </c>
      <c r="G1474" s="17">
        <f>E1474*F1474</f>
        <v>20.993399999999998</v>
      </c>
      <c r="H1474" s="14">
        <v>2</v>
      </c>
      <c r="I1474" s="15">
        <v>240</v>
      </c>
      <c r="J1474" s="17">
        <f>E1474+I1474-G1474</f>
        <v>918.78660000000002</v>
      </c>
      <c r="K1474" s="23" t="str">
        <f>A1474&amp;"|"&amp;B1474</f>
        <v>P0123|Sep</v>
      </c>
    </row>
    <row r="1475" spans="1:11" ht="15" customHeight="1" x14ac:dyDescent="0.25">
      <c r="A1475" s="14" t="s">
        <v>305</v>
      </c>
      <c r="B1475" s="14" t="s">
        <v>32</v>
      </c>
      <c r="C1475" s="14">
        <v>5</v>
      </c>
      <c r="D1475" s="16">
        <v>122.14</v>
      </c>
      <c r="E1475" s="17">
        <f>C1475*D1475</f>
        <v>610.70000000000005</v>
      </c>
      <c r="F1475" s="18">
        <v>0.03</v>
      </c>
      <c r="G1475" s="17">
        <f>E1475*F1475</f>
        <v>18.321000000000002</v>
      </c>
      <c r="H1475" s="14">
        <v>2</v>
      </c>
      <c r="I1475" s="15">
        <v>240</v>
      </c>
      <c r="J1475" s="17">
        <f>E1475+I1475-G1475</f>
        <v>832.37900000000002</v>
      </c>
      <c r="K1475" s="23" t="str">
        <f>A1475&amp;"|"&amp;B1475</f>
        <v>P0123|Oct</v>
      </c>
    </row>
    <row r="1476" spans="1:11" ht="15" customHeight="1" x14ac:dyDescent="0.25">
      <c r="A1476" s="14" t="s">
        <v>305</v>
      </c>
      <c r="B1476" s="14" t="s">
        <v>33</v>
      </c>
      <c r="C1476" s="14">
        <v>5</v>
      </c>
      <c r="D1476" s="16">
        <v>110.83</v>
      </c>
      <c r="E1476" s="17">
        <f>C1476*D1476</f>
        <v>554.15</v>
      </c>
      <c r="F1476" s="18">
        <v>0.03</v>
      </c>
      <c r="G1476" s="17">
        <f>E1476*F1476</f>
        <v>16.624499999999998</v>
      </c>
      <c r="H1476" s="14">
        <v>2</v>
      </c>
      <c r="I1476" s="15">
        <v>240</v>
      </c>
      <c r="J1476" s="17">
        <f>E1476+I1476-G1476</f>
        <v>777.52549999999997</v>
      </c>
      <c r="K1476" s="23" t="str">
        <f>A1476&amp;"|"&amp;B1476</f>
        <v>P0123|Nov</v>
      </c>
    </row>
    <row r="1477" spans="1:11" ht="15" customHeight="1" x14ac:dyDescent="0.25">
      <c r="A1477" s="14" t="s">
        <v>305</v>
      </c>
      <c r="B1477" s="14" t="s">
        <v>34</v>
      </c>
      <c r="C1477" s="14">
        <v>13</v>
      </c>
      <c r="D1477" s="16">
        <v>197.54</v>
      </c>
      <c r="E1477" s="17">
        <f>C1477*D1477</f>
        <v>2568.02</v>
      </c>
      <c r="F1477" s="18">
        <v>0.03</v>
      </c>
      <c r="G1477" s="17">
        <f>E1477*F1477</f>
        <v>77.040599999999998</v>
      </c>
      <c r="H1477" s="14">
        <v>5</v>
      </c>
      <c r="I1477" s="15">
        <v>600</v>
      </c>
      <c r="J1477" s="17">
        <f>E1477+I1477-G1477</f>
        <v>3090.9794000000002</v>
      </c>
      <c r="K1477" s="23" t="str">
        <f>A1477&amp;"|"&amp;B1477</f>
        <v>P0123|Dec</v>
      </c>
    </row>
    <row r="1478" spans="1:11" ht="15" customHeight="1" x14ac:dyDescent="0.25">
      <c r="A1478" s="14" t="s">
        <v>305</v>
      </c>
      <c r="B1478" s="14" t="s">
        <v>35</v>
      </c>
      <c r="C1478" s="14">
        <v>11</v>
      </c>
      <c r="D1478" s="16">
        <v>192.44</v>
      </c>
      <c r="E1478" s="17">
        <f>C1478*D1478</f>
        <v>2116.84</v>
      </c>
      <c r="F1478" s="18">
        <v>0.03</v>
      </c>
      <c r="G1478" s="17">
        <f>E1478*F1478</f>
        <v>63.505200000000002</v>
      </c>
      <c r="H1478" s="14">
        <v>4</v>
      </c>
      <c r="I1478" s="15">
        <v>480</v>
      </c>
      <c r="J1478" s="17">
        <f>E1478+I1478-G1478</f>
        <v>2533.3348000000001</v>
      </c>
      <c r="K1478" s="23" t="str">
        <f>A1478&amp;"|"&amp;B1478</f>
        <v>P0123|Jan</v>
      </c>
    </row>
    <row r="1479" spans="1:11" ht="15" customHeight="1" x14ac:dyDescent="0.25">
      <c r="A1479" s="14" t="s">
        <v>305</v>
      </c>
      <c r="B1479" s="14" t="s">
        <v>36</v>
      </c>
      <c r="C1479" s="14">
        <v>10</v>
      </c>
      <c r="D1479" s="16">
        <v>177.62</v>
      </c>
      <c r="E1479" s="17">
        <f>C1479*D1479</f>
        <v>1776.2</v>
      </c>
      <c r="F1479" s="18">
        <v>0.03</v>
      </c>
      <c r="G1479" s="17">
        <f>E1479*F1479</f>
        <v>53.286000000000001</v>
      </c>
      <c r="H1479" s="14">
        <v>4</v>
      </c>
      <c r="I1479" s="15">
        <v>480</v>
      </c>
      <c r="J1479" s="17">
        <f>E1479+I1479-G1479</f>
        <v>2202.9139999999998</v>
      </c>
      <c r="K1479" s="23" t="str">
        <f>A1479&amp;"|"&amp;B1479</f>
        <v>P0123|Feb</v>
      </c>
    </row>
    <row r="1480" spans="1:11" ht="15" customHeight="1" x14ac:dyDescent="0.25">
      <c r="A1480" s="14" t="s">
        <v>305</v>
      </c>
      <c r="B1480" s="14" t="s">
        <v>37</v>
      </c>
      <c r="C1480" s="14">
        <v>9</v>
      </c>
      <c r="D1480" s="16">
        <v>150.08000000000001</v>
      </c>
      <c r="E1480" s="17">
        <f>C1480*D1480</f>
        <v>1350.72</v>
      </c>
      <c r="F1480" s="18">
        <v>0.03</v>
      </c>
      <c r="G1480" s="17">
        <f>E1480*F1480</f>
        <v>40.521599999999999</v>
      </c>
      <c r="H1480" s="14">
        <v>3</v>
      </c>
      <c r="I1480" s="15">
        <v>360</v>
      </c>
      <c r="J1480" s="17">
        <f>E1480+I1480-G1480</f>
        <v>1670.1984</v>
      </c>
      <c r="K1480" s="23" t="str">
        <f>A1480&amp;"|"&amp;B1480</f>
        <v>P0123|Mar</v>
      </c>
    </row>
    <row r="1481" spans="1:11" ht="15" customHeight="1" x14ac:dyDescent="0.25">
      <c r="A1481" s="14" t="s">
        <v>307</v>
      </c>
      <c r="B1481" s="14" t="s">
        <v>24</v>
      </c>
      <c r="C1481" s="14">
        <v>5</v>
      </c>
      <c r="D1481" s="16">
        <v>162.93</v>
      </c>
      <c r="E1481" s="17">
        <f>C1481*D1481</f>
        <v>814.65000000000009</v>
      </c>
      <c r="F1481" s="18">
        <v>0.03</v>
      </c>
      <c r="G1481" s="17">
        <f>E1481*F1481</f>
        <v>24.439500000000002</v>
      </c>
      <c r="H1481" s="14">
        <v>2</v>
      </c>
      <c r="I1481" s="15">
        <v>370</v>
      </c>
      <c r="J1481" s="17">
        <f>E1481+I1481-G1481</f>
        <v>1160.2105000000001</v>
      </c>
      <c r="K1481" s="23" t="str">
        <f>A1481&amp;"|"&amp;B1481</f>
        <v>P0124|Apr</v>
      </c>
    </row>
    <row r="1482" spans="1:11" ht="15" customHeight="1" x14ac:dyDescent="0.25">
      <c r="A1482" s="14" t="s">
        <v>307</v>
      </c>
      <c r="B1482" s="14" t="s">
        <v>26</v>
      </c>
      <c r="C1482" s="14">
        <v>6</v>
      </c>
      <c r="D1482" s="16">
        <v>212.24</v>
      </c>
      <c r="E1482" s="17">
        <f>C1482*D1482</f>
        <v>1273.44</v>
      </c>
      <c r="F1482" s="18">
        <v>0.03</v>
      </c>
      <c r="G1482" s="17">
        <f>E1482*F1482</f>
        <v>38.203200000000002</v>
      </c>
      <c r="H1482" s="14">
        <v>2</v>
      </c>
      <c r="I1482" s="15">
        <v>370</v>
      </c>
      <c r="J1482" s="17">
        <f>E1482+I1482-G1482</f>
        <v>1605.2368000000001</v>
      </c>
      <c r="K1482" s="23" t="str">
        <f>A1482&amp;"|"&amp;B1482</f>
        <v>P0124|May</v>
      </c>
    </row>
    <row r="1483" spans="1:11" ht="15" customHeight="1" x14ac:dyDescent="0.25">
      <c r="A1483" s="14" t="s">
        <v>307</v>
      </c>
      <c r="B1483" s="14" t="s">
        <v>28</v>
      </c>
      <c r="C1483" s="14">
        <v>7</v>
      </c>
      <c r="D1483" s="16">
        <v>204.41</v>
      </c>
      <c r="E1483" s="17">
        <f>C1483*D1483</f>
        <v>1430.87</v>
      </c>
      <c r="F1483" s="18">
        <v>0.03</v>
      </c>
      <c r="G1483" s="17">
        <f>E1483*F1483</f>
        <v>42.926099999999998</v>
      </c>
      <c r="H1483" s="14">
        <v>2</v>
      </c>
      <c r="I1483" s="15">
        <v>370</v>
      </c>
      <c r="J1483" s="17">
        <f>E1483+I1483-G1483</f>
        <v>1757.9439</v>
      </c>
      <c r="K1483" s="23" t="str">
        <f>A1483&amp;"|"&amp;B1483</f>
        <v>P0124|Jun</v>
      </c>
    </row>
    <row r="1484" spans="1:11" ht="15" customHeight="1" x14ac:dyDescent="0.25">
      <c r="A1484" s="14" t="s">
        <v>307</v>
      </c>
      <c r="B1484" s="14" t="s">
        <v>29</v>
      </c>
      <c r="C1484" s="14">
        <v>10</v>
      </c>
      <c r="D1484" s="16">
        <v>239.07</v>
      </c>
      <c r="E1484" s="17">
        <f>C1484*D1484</f>
        <v>2390.6999999999998</v>
      </c>
      <c r="F1484" s="18">
        <v>0.03</v>
      </c>
      <c r="G1484" s="17">
        <f>E1484*F1484</f>
        <v>71.720999999999989</v>
      </c>
      <c r="H1484" s="14">
        <v>3</v>
      </c>
      <c r="I1484" s="15">
        <v>555</v>
      </c>
      <c r="J1484" s="17">
        <f>E1484+I1484-G1484</f>
        <v>2873.9789999999998</v>
      </c>
      <c r="K1484" s="23" t="str">
        <f>A1484&amp;"|"&amp;B1484</f>
        <v>P0124|Jul</v>
      </c>
    </row>
    <row r="1485" spans="1:11" ht="15" customHeight="1" x14ac:dyDescent="0.25">
      <c r="A1485" s="14" t="s">
        <v>307</v>
      </c>
      <c r="B1485" s="14" t="s">
        <v>30</v>
      </c>
      <c r="C1485" s="14">
        <v>10</v>
      </c>
      <c r="D1485" s="16">
        <v>229.72</v>
      </c>
      <c r="E1485" s="17">
        <f>C1485*D1485</f>
        <v>2297.1999999999998</v>
      </c>
      <c r="F1485" s="18">
        <v>0.03</v>
      </c>
      <c r="G1485" s="17">
        <f>E1485*F1485</f>
        <v>68.915999999999997</v>
      </c>
      <c r="H1485" s="14">
        <v>3</v>
      </c>
      <c r="I1485" s="15">
        <v>555</v>
      </c>
      <c r="J1485" s="17">
        <f>E1485+I1485-G1485</f>
        <v>2783.2839999999997</v>
      </c>
      <c r="K1485" s="23" t="str">
        <f>A1485&amp;"|"&amp;B1485</f>
        <v>P0124|Aug</v>
      </c>
    </row>
    <row r="1486" spans="1:11" ht="15" customHeight="1" x14ac:dyDescent="0.25">
      <c r="A1486" s="14" t="s">
        <v>307</v>
      </c>
      <c r="B1486" s="14" t="s">
        <v>31</v>
      </c>
      <c r="C1486" s="14">
        <v>7</v>
      </c>
      <c r="D1486" s="16">
        <v>195.57</v>
      </c>
      <c r="E1486" s="17">
        <f>C1486*D1486</f>
        <v>1368.99</v>
      </c>
      <c r="F1486" s="18">
        <v>0.03</v>
      </c>
      <c r="G1486" s="17">
        <f>E1486*F1486</f>
        <v>41.069699999999997</v>
      </c>
      <c r="H1486" s="14">
        <v>2</v>
      </c>
      <c r="I1486" s="15">
        <v>370</v>
      </c>
      <c r="J1486" s="17">
        <f>E1486+I1486-G1486</f>
        <v>1697.9203</v>
      </c>
      <c r="K1486" s="23" t="str">
        <f>A1486&amp;"|"&amp;B1486</f>
        <v>P0124|Sep</v>
      </c>
    </row>
    <row r="1487" spans="1:11" ht="15" customHeight="1" x14ac:dyDescent="0.25">
      <c r="A1487" s="14" t="s">
        <v>307</v>
      </c>
      <c r="B1487" s="14" t="s">
        <v>32</v>
      </c>
      <c r="C1487" s="14">
        <v>7</v>
      </c>
      <c r="D1487" s="16">
        <v>191.15</v>
      </c>
      <c r="E1487" s="17">
        <f>C1487*D1487</f>
        <v>1338.05</v>
      </c>
      <c r="F1487" s="18">
        <v>0.03</v>
      </c>
      <c r="G1487" s="17">
        <f>E1487*F1487</f>
        <v>40.141500000000001</v>
      </c>
      <c r="H1487" s="14">
        <v>2</v>
      </c>
      <c r="I1487" s="15">
        <v>370</v>
      </c>
      <c r="J1487" s="17">
        <f>E1487+I1487-G1487</f>
        <v>1667.9085</v>
      </c>
      <c r="K1487" s="23" t="str">
        <f>A1487&amp;"|"&amp;B1487</f>
        <v>P0124|Oct</v>
      </c>
    </row>
    <row r="1488" spans="1:11" ht="15" customHeight="1" x14ac:dyDescent="0.25">
      <c r="A1488" s="14" t="s">
        <v>307</v>
      </c>
      <c r="B1488" s="14" t="s">
        <v>33</v>
      </c>
      <c r="C1488" s="14">
        <v>6</v>
      </c>
      <c r="D1488" s="16">
        <v>219.67</v>
      </c>
      <c r="E1488" s="17">
        <f>C1488*D1488</f>
        <v>1318.02</v>
      </c>
      <c r="F1488" s="18">
        <v>0.03</v>
      </c>
      <c r="G1488" s="17">
        <f>E1488*F1488</f>
        <v>39.540599999999998</v>
      </c>
      <c r="H1488" s="14">
        <v>2</v>
      </c>
      <c r="I1488" s="15">
        <v>370</v>
      </c>
      <c r="J1488" s="17">
        <f>E1488+I1488-G1488</f>
        <v>1648.4793999999999</v>
      </c>
      <c r="K1488" s="23" t="str">
        <f>A1488&amp;"|"&amp;B1488</f>
        <v>P0124|Nov</v>
      </c>
    </row>
    <row r="1489" spans="1:11" ht="15" customHeight="1" x14ac:dyDescent="0.25">
      <c r="A1489" s="14" t="s">
        <v>307</v>
      </c>
      <c r="B1489" s="14" t="s">
        <v>34</v>
      </c>
      <c r="C1489" s="14">
        <v>15</v>
      </c>
      <c r="D1489" s="16">
        <v>370.11</v>
      </c>
      <c r="E1489" s="17">
        <f>C1489*D1489</f>
        <v>5551.6500000000005</v>
      </c>
      <c r="F1489" s="18">
        <v>0.03</v>
      </c>
      <c r="G1489" s="17">
        <f>E1489*F1489</f>
        <v>166.54950000000002</v>
      </c>
      <c r="H1489" s="14">
        <v>6</v>
      </c>
      <c r="I1489" s="15">
        <v>1110</v>
      </c>
      <c r="J1489" s="17">
        <f>E1489+I1489-G1489</f>
        <v>6495.1005000000005</v>
      </c>
      <c r="K1489" s="23" t="str">
        <f>A1489&amp;"|"&amp;B1489</f>
        <v>P0124|Dec</v>
      </c>
    </row>
    <row r="1490" spans="1:11" ht="15" customHeight="1" x14ac:dyDescent="0.25">
      <c r="A1490" s="14" t="s">
        <v>307</v>
      </c>
      <c r="B1490" s="14" t="s">
        <v>35</v>
      </c>
      <c r="C1490" s="14">
        <v>13</v>
      </c>
      <c r="D1490" s="16">
        <v>336.85</v>
      </c>
      <c r="E1490" s="17">
        <f>C1490*D1490</f>
        <v>4379.05</v>
      </c>
      <c r="F1490" s="18">
        <v>0.03</v>
      </c>
      <c r="G1490" s="17">
        <f>E1490*F1490</f>
        <v>131.3715</v>
      </c>
      <c r="H1490" s="14">
        <v>5</v>
      </c>
      <c r="I1490" s="15">
        <v>925</v>
      </c>
      <c r="J1490" s="17">
        <f>E1490+I1490-G1490</f>
        <v>5172.6785</v>
      </c>
      <c r="K1490" s="23" t="str">
        <f>A1490&amp;"|"&amp;B1490</f>
        <v>P0124|Jan</v>
      </c>
    </row>
    <row r="1491" spans="1:11" ht="15" customHeight="1" x14ac:dyDescent="0.25">
      <c r="A1491" s="14" t="s">
        <v>307</v>
      </c>
      <c r="B1491" s="14" t="s">
        <v>36</v>
      </c>
      <c r="C1491" s="14">
        <v>11</v>
      </c>
      <c r="D1491" s="16">
        <v>324.88</v>
      </c>
      <c r="E1491" s="17">
        <f>C1491*D1491</f>
        <v>3573.68</v>
      </c>
      <c r="F1491" s="18">
        <v>0.03</v>
      </c>
      <c r="G1491" s="17">
        <f>E1491*F1491</f>
        <v>107.21039999999999</v>
      </c>
      <c r="H1491" s="14">
        <v>4</v>
      </c>
      <c r="I1491" s="15">
        <v>740</v>
      </c>
      <c r="J1491" s="17">
        <f>E1491+I1491-G1491</f>
        <v>4206.4696000000004</v>
      </c>
      <c r="K1491" s="23" t="str">
        <f>A1491&amp;"|"&amp;B1491</f>
        <v>P0124|Feb</v>
      </c>
    </row>
    <row r="1492" spans="1:11" ht="15" customHeight="1" x14ac:dyDescent="0.25">
      <c r="A1492" s="14" t="s">
        <v>307</v>
      </c>
      <c r="B1492" s="14" t="s">
        <v>37</v>
      </c>
      <c r="C1492" s="14">
        <v>11</v>
      </c>
      <c r="D1492" s="16">
        <v>276.49</v>
      </c>
      <c r="E1492" s="17">
        <f>C1492*D1492</f>
        <v>3041.3900000000003</v>
      </c>
      <c r="F1492" s="18">
        <v>0.03</v>
      </c>
      <c r="G1492" s="17">
        <f>E1492*F1492</f>
        <v>91.241700000000009</v>
      </c>
      <c r="H1492" s="14">
        <v>4</v>
      </c>
      <c r="I1492" s="15">
        <v>740</v>
      </c>
      <c r="J1492" s="17">
        <f>E1492+I1492-G1492</f>
        <v>3690.1483000000003</v>
      </c>
      <c r="K1492" s="23" t="str">
        <f>A1492&amp;"|"&amp;B1492</f>
        <v>P0124|Mar</v>
      </c>
    </row>
    <row r="1493" spans="1:11" ht="15" customHeight="1" x14ac:dyDescent="0.25">
      <c r="A1493" s="14" t="s">
        <v>309</v>
      </c>
      <c r="B1493" s="14" t="s">
        <v>24</v>
      </c>
      <c r="C1493" s="14">
        <v>6</v>
      </c>
      <c r="D1493" s="16">
        <v>231.24</v>
      </c>
      <c r="E1493" s="17">
        <f>C1493*D1493</f>
        <v>1387.44</v>
      </c>
      <c r="F1493" s="18">
        <v>0.03</v>
      </c>
      <c r="G1493" s="17">
        <f>E1493*F1493</f>
        <v>41.623199999999997</v>
      </c>
      <c r="H1493" s="14">
        <v>2</v>
      </c>
      <c r="I1493" s="15">
        <v>450</v>
      </c>
      <c r="J1493" s="17">
        <f>E1493+I1493-G1493</f>
        <v>1795.8168000000001</v>
      </c>
      <c r="K1493" s="23" t="str">
        <f>A1493&amp;"|"&amp;B1493</f>
        <v>P0125|Apr</v>
      </c>
    </row>
    <row r="1494" spans="1:11" ht="15" customHeight="1" x14ac:dyDescent="0.25">
      <c r="A1494" s="14" t="s">
        <v>309</v>
      </c>
      <c r="B1494" s="14" t="s">
        <v>26</v>
      </c>
      <c r="C1494" s="14">
        <v>6</v>
      </c>
      <c r="D1494" s="16">
        <v>252.76</v>
      </c>
      <c r="E1494" s="17">
        <f>C1494*D1494</f>
        <v>1516.56</v>
      </c>
      <c r="F1494" s="18">
        <v>0.03</v>
      </c>
      <c r="G1494" s="17">
        <f>E1494*F1494</f>
        <v>45.496799999999993</v>
      </c>
      <c r="H1494" s="14">
        <v>2</v>
      </c>
      <c r="I1494" s="15">
        <v>450</v>
      </c>
      <c r="J1494" s="17">
        <f>E1494+I1494-G1494</f>
        <v>1921.0632000000001</v>
      </c>
      <c r="K1494" s="23" t="str">
        <f>A1494&amp;"|"&amp;B1494</f>
        <v>P0125|May</v>
      </c>
    </row>
    <row r="1495" spans="1:11" ht="15" customHeight="1" x14ac:dyDescent="0.25">
      <c r="A1495" s="14" t="s">
        <v>309</v>
      </c>
      <c r="B1495" s="14" t="s">
        <v>28</v>
      </c>
      <c r="C1495" s="14">
        <v>7</v>
      </c>
      <c r="D1495" s="16">
        <v>223.11</v>
      </c>
      <c r="E1495" s="17">
        <f>C1495*D1495</f>
        <v>1561.77</v>
      </c>
      <c r="F1495" s="18">
        <v>0.03</v>
      </c>
      <c r="G1495" s="17">
        <f>E1495*F1495</f>
        <v>46.853099999999998</v>
      </c>
      <c r="H1495" s="14">
        <v>2</v>
      </c>
      <c r="I1495" s="15">
        <v>450</v>
      </c>
      <c r="J1495" s="17">
        <f>E1495+I1495-G1495</f>
        <v>1964.9168999999999</v>
      </c>
      <c r="K1495" s="23" t="str">
        <f>A1495&amp;"|"&amp;B1495</f>
        <v>P0125|Jun</v>
      </c>
    </row>
    <row r="1496" spans="1:11" ht="15" customHeight="1" x14ac:dyDescent="0.25">
      <c r="A1496" s="14" t="s">
        <v>309</v>
      </c>
      <c r="B1496" s="14" t="s">
        <v>29</v>
      </c>
      <c r="C1496" s="14">
        <v>10</v>
      </c>
      <c r="D1496" s="16">
        <v>269.02999999999997</v>
      </c>
      <c r="E1496" s="17">
        <f>C1496*D1496</f>
        <v>2690.2999999999997</v>
      </c>
      <c r="F1496" s="18">
        <v>0.03</v>
      </c>
      <c r="G1496" s="17">
        <f>E1496*F1496</f>
        <v>80.708999999999989</v>
      </c>
      <c r="H1496" s="14">
        <v>3</v>
      </c>
      <c r="I1496" s="15">
        <v>675</v>
      </c>
      <c r="J1496" s="17">
        <f>E1496+I1496-G1496</f>
        <v>3284.5909999999999</v>
      </c>
      <c r="K1496" s="23" t="str">
        <f>A1496&amp;"|"&amp;B1496</f>
        <v>P0125|Jul</v>
      </c>
    </row>
    <row r="1497" spans="1:11" ht="15" customHeight="1" x14ac:dyDescent="0.25">
      <c r="A1497" s="14" t="s">
        <v>309</v>
      </c>
      <c r="B1497" s="14" t="s">
        <v>30</v>
      </c>
      <c r="C1497" s="14">
        <v>10</v>
      </c>
      <c r="D1497" s="16">
        <v>271.35000000000002</v>
      </c>
      <c r="E1497" s="17">
        <f>C1497*D1497</f>
        <v>2713.5</v>
      </c>
      <c r="F1497" s="18">
        <v>0.03</v>
      </c>
      <c r="G1497" s="17">
        <f>E1497*F1497</f>
        <v>81.405000000000001</v>
      </c>
      <c r="H1497" s="14">
        <v>3</v>
      </c>
      <c r="I1497" s="15">
        <v>675</v>
      </c>
      <c r="J1497" s="17">
        <f>E1497+I1497-G1497</f>
        <v>3307.0949999999998</v>
      </c>
      <c r="K1497" s="23" t="str">
        <f>A1497&amp;"|"&amp;B1497</f>
        <v>P0125|Aug</v>
      </c>
    </row>
    <row r="1498" spans="1:11" ht="15" customHeight="1" x14ac:dyDescent="0.25">
      <c r="A1498" s="14" t="s">
        <v>309</v>
      </c>
      <c r="B1498" s="14" t="s">
        <v>31</v>
      </c>
      <c r="C1498" s="14">
        <v>6</v>
      </c>
      <c r="D1498" s="16">
        <v>248.22</v>
      </c>
      <c r="E1498" s="17">
        <f>C1498*D1498</f>
        <v>1489.32</v>
      </c>
      <c r="F1498" s="18">
        <v>0.03</v>
      </c>
      <c r="G1498" s="17">
        <f>E1498*F1498</f>
        <v>44.679599999999994</v>
      </c>
      <c r="H1498" s="14">
        <v>2</v>
      </c>
      <c r="I1498" s="15">
        <v>450</v>
      </c>
      <c r="J1498" s="17">
        <f>E1498+I1498-G1498</f>
        <v>1894.6404</v>
      </c>
      <c r="K1498" s="23" t="str">
        <f>A1498&amp;"|"&amp;B1498</f>
        <v>P0125|Sep</v>
      </c>
    </row>
    <row r="1499" spans="1:11" ht="15" customHeight="1" x14ac:dyDescent="0.25">
      <c r="A1499" s="14" t="s">
        <v>309</v>
      </c>
      <c r="B1499" s="14" t="s">
        <v>32</v>
      </c>
      <c r="C1499" s="14">
        <v>6</v>
      </c>
      <c r="D1499" s="16">
        <v>263.72000000000003</v>
      </c>
      <c r="E1499" s="17">
        <f>C1499*D1499</f>
        <v>1582.3200000000002</v>
      </c>
      <c r="F1499" s="18">
        <v>0.03</v>
      </c>
      <c r="G1499" s="17">
        <f>E1499*F1499</f>
        <v>47.4696</v>
      </c>
      <c r="H1499" s="14">
        <v>2</v>
      </c>
      <c r="I1499" s="15">
        <v>450</v>
      </c>
      <c r="J1499" s="17">
        <f>E1499+I1499-G1499</f>
        <v>1984.8504000000003</v>
      </c>
      <c r="K1499" s="23" t="str">
        <f>A1499&amp;"|"&amp;B1499</f>
        <v>P0125|Oct</v>
      </c>
    </row>
    <row r="1500" spans="1:11" ht="15" customHeight="1" x14ac:dyDescent="0.25">
      <c r="A1500" s="14" t="s">
        <v>309</v>
      </c>
      <c r="B1500" s="14" t="s">
        <v>33</v>
      </c>
      <c r="C1500" s="14">
        <v>7</v>
      </c>
      <c r="D1500" s="16">
        <v>232.44</v>
      </c>
      <c r="E1500" s="17">
        <f>C1500*D1500</f>
        <v>1627.08</v>
      </c>
      <c r="F1500" s="18">
        <v>0.03</v>
      </c>
      <c r="G1500" s="17">
        <f>E1500*F1500</f>
        <v>48.812399999999997</v>
      </c>
      <c r="H1500" s="14">
        <v>2</v>
      </c>
      <c r="I1500" s="15">
        <v>450</v>
      </c>
      <c r="J1500" s="17">
        <f>E1500+I1500-G1500</f>
        <v>2028.2675999999999</v>
      </c>
      <c r="K1500" s="23" t="str">
        <f>A1500&amp;"|"&amp;B1500</f>
        <v>P0125|Nov</v>
      </c>
    </row>
    <row r="1501" spans="1:11" ht="15" customHeight="1" x14ac:dyDescent="0.25">
      <c r="A1501" s="14" t="s">
        <v>309</v>
      </c>
      <c r="B1501" s="14" t="s">
        <v>34</v>
      </c>
      <c r="C1501" s="14">
        <v>14</v>
      </c>
      <c r="D1501" s="16">
        <v>419.39</v>
      </c>
      <c r="E1501" s="17">
        <f>C1501*D1501</f>
        <v>5871.46</v>
      </c>
      <c r="F1501" s="18">
        <v>0.03</v>
      </c>
      <c r="G1501" s="17">
        <f>E1501*F1501</f>
        <v>176.1438</v>
      </c>
      <c r="H1501" s="14">
        <v>6</v>
      </c>
      <c r="I1501" s="15">
        <v>1350</v>
      </c>
      <c r="J1501" s="17">
        <f>E1501+I1501-G1501</f>
        <v>7045.3162000000002</v>
      </c>
      <c r="K1501" s="23" t="str">
        <f>A1501&amp;"|"&amp;B1501</f>
        <v>P0125|Dec</v>
      </c>
    </row>
    <row r="1502" spans="1:11" ht="15" customHeight="1" x14ac:dyDescent="0.25">
      <c r="A1502" s="14" t="s">
        <v>309</v>
      </c>
      <c r="B1502" s="14" t="s">
        <v>35</v>
      </c>
      <c r="C1502" s="14">
        <v>13</v>
      </c>
      <c r="D1502" s="16">
        <v>418.73</v>
      </c>
      <c r="E1502" s="17">
        <f>C1502*D1502</f>
        <v>5443.49</v>
      </c>
      <c r="F1502" s="18">
        <v>0.03</v>
      </c>
      <c r="G1502" s="17">
        <f>E1502*F1502</f>
        <v>163.3047</v>
      </c>
      <c r="H1502" s="14">
        <v>5</v>
      </c>
      <c r="I1502" s="15">
        <v>1125</v>
      </c>
      <c r="J1502" s="17">
        <f>E1502+I1502-G1502</f>
        <v>6405.1853000000001</v>
      </c>
      <c r="K1502" s="23" t="str">
        <f>A1502&amp;"|"&amp;B1502</f>
        <v>P0125|Jan</v>
      </c>
    </row>
    <row r="1503" spans="1:11" ht="15" customHeight="1" x14ac:dyDescent="0.25">
      <c r="A1503" s="14" t="s">
        <v>309</v>
      </c>
      <c r="B1503" s="14" t="s">
        <v>36</v>
      </c>
      <c r="C1503" s="14">
        <v>11</v>
      </c>
      <c r="D1503" s="16">
        <v>345.79</v>
      </c>
      <c r="E1503" s="17">
        <f>C1503*D1503</f>
        <v>3803.69</v>
      </c>
      <c r="F1503" s="18">
        <v>0.03</v>
      </c>
      <c r="G1503" s="17">
        <f>E1503*F1503</f>
        <v>114.11069999999999</v>
      </c>
      <c r="H1503" s="14">
        <v>4</v>
      </c>
      <c r="I1503" s="15">
        <v>900</v>
      </c>
      <c r="J1503" s="17">
        <f>E1503+I1503-G1503</f>
        <v>4589.5793000000003</v>
      </c>
      <c r="K1503" s="23" t="str">
        <f>A1503&amp;"|"&amp;B1503</f>
        <v>P0125|Feb</v>
      </c>
    </row>
    <row r="1504" spans="1:11" ht="15" customHeight="1" x14ac:dyDescent="0.25">
      <c r="A1504" s="14" t="s">
        <v>309</v>
      </c>
      <c r="B1504" s="14" t="s">
        <v>37</v>
      </c>
      <c r="C1504" s="14">
        <v>11</v>
      </c>
      <c r="D1504" s="16">
        <v>350.65</v>
      </c>
      <c r="E1504" s="17">
        <f>C1504*D1504</f>
        <v>3857.1499999999996</v>
      </c>
      <c r="F1504" s="18">
        <v>0.03</v>
      </c>
      <c r="G1504" s="17">
        <f>E1504*F1504</f>
        <v>115.71449999999999</v>
      </c>
      <c r="H1504" s="14">
        <v>4</v>
      </c>
      <c r="I1504" s="15">
        <v>900</v>
      </c>
      <c r="J1504" s="17">
        <f>E1504+I1504-G1504</f>
        <v>4641.4354999999996</v>
      </c>
      <c r="K1504" s="23" t="str">
        <f>A1504&amp;"|"&amp;B1504</f>
        <v>P0125|Mar</v>
      </c>
    </row>
    <row r="1505" spans="1:11" ht="15" customHeight="1" x14ac:dyDescent="0.25">
      <c r="A1505" s="14" t="s">
        <v>311</v>
      </c>
      <c r="B1505" s="14" t="s">
        <v>24</v>
      </c>
      <c r="C1505" s="14">
        <v>5</v>
      </c>
      <c r="D1505" s="16">
        <v>68.67</v>
      </c>
      <c r="E1505" s="17">
        <f>C1505*D1505</f>
        <v>343.35</v>
      </c>
      <c r="F1505" s="18">
        <v>0.03</v>
      </c>
      <c r="G1505" s="17">
        <f>E1505*F1505</f>
        <v>10.3005</v>
      </c>
      <c r="H1505" s="14">
        <v>2</v>
      </c>
      <c r="I1505" s="15">
        <v>190</v>
      </c>
      <c r="J1505" s="17">
        <f>E1505+I1505-G1505</f>
        <v>523.04950000000008</v>
      </c>
      <c r="K1505" s="23" t="str">
        <f>A1505&amp;"|"&amp;B1505</f>
        <v>P0126|Apr</v>
      </c>
    </row>
    <row r="1506" spans="1:11" ht="15" customHeight="1" x14ac:dyDescent="0.25">
      <c r="A1506" s="14" t="s">
        <v>311</v>
      </c>
      <c r="B1506" s="14" t="s">
        <v>26</v>
      </c>
      <c r="C1506" s="14">
        <v>6</v>
      </c>
      <c r="D1506" s="16">
        <v>77.48</v>
      </c>
      <c r="E1506" s="17">
        <f>C1506*D1506</f>
        <v>464.88</v>
      </c>
      <c r="F1506" s="18">
        <v>0.03</v>
      </c>
      <c r="G1506" s="17">
        <f>E1506*F1506</f>
        <v>13.946399999999999</v>
      </c>
      <c r="H1506" s="14">
        <v>2</v>
      </c>
      <c r="I1506" s="15">
        <v>190</v>
      </c>
      <c r="J1506" s="17">
        <f>E1506+I1506-G1506</f>
        <v>640.93359999999996</v>
      </c>
      <c r="K1506" s="23" t="str">
        <f>A1506&amp;"|"&amp;B1506</f>
        <v>P0126|May</v>
      </c>
    </row>
    <row r="1507" spans="1:11" ht="15" customHeight="1" x14ac:dyDescent="0.25">
      <c r="A1507" s="14" t="s">
        <v>311</v>
      </c>
      <c r="B1507" s="14" t="s">
        <v>28</v>
      </c>
      <c r="C1507" s="14">
        <v>7</v>
      </c>
      <c r="D1507" s="16">
        <v>81.13</v>
      </c>
      <c r="E1507" s="17">
        <f>C1507*D1507</f>
        <v>567.91</v>
      </c>
      <c r="F1507" s="18">
        <v>0.03</v>
      </c>
      <c r="G1507" s="17">
        <f>E1507*F1507</f>
        <v>17.037299999999998</v>
      </c>
      <c r="H1507" s="14">
        <v>2</v>
      </c>
      <c r="I1507" s="15">
        <v>190</v>
      </c>
      <c r="J1507" s="17">
        <f>E1507+I1507-G1507</f>
        <v>740.87270000000001</v>
      </c>
      <c r="K1507" s="23" t="str">
        <f>A1507&amp;"|"&amp;B1507</f>
        <v>P0126|Jun</v>
      </c>
    </row>
    <row r="1508" spans="1:11" ht="15" customHeight="1" x14ac:dyDescent="0.25">
      <c r="A1508" s="14" t="s">
        <v>311</v>
      </c>
      <c r="B1508" s="14" t="s">
        <v>29</v>
      </c>
      <c r="C1508" s="14">
        <v>10</v>
      </c>
      <c r="D1508" s="16">
        <v>94.4</v>
      </c>
      <c r="E1508" s="17">
        <f>C1508*D1508</f>
        <v>944</v>
      </c>
      <c r="F1508" s="18">
        <v>0.03</v>
      </c>
      <c r="G1508" s="17">
        <f>E1508*F1508</f>
        <v>28.32</v>
      </c>
      <c r="H1508" s="14">
        <v>3</v>
      </c>
      <c r="I1508" s="15">
        <v>285</v>
      </c>
      <c r="J1508" s="17">
        <f>E1508+I1508-G1508</f>
        <v>1200.68</v>
      </c>
      <c r="K1508" s="23" t="str">
        <f>A1508&amp;"|"&amp;B1508</f>
        <v>P0126|Jul</v>
      </c>
    </row>
    <row r="1509" spans="1:11" ht="15" customHeight="1" x14ac:dyDescent="0.25">
      <c r="A1509" s="14" t="s">
        <v>311</v>
      </c>
      <c r="B1509" s="14" t="s">
        <v>30</v>
      </c>
      <c r="C1509" s="14">
        <v>8</v>
      </c>
      <c r="D1509" s="16">
        <v>89.64</v>
      </c>
      <c r="E1509" s="17">
        <f>C1509*D1509</f>
        <v>717.12</v>
      </c>
      <c r="F1509" s="18">
        <v>0.03</v>
      </c>
      <c r="G1509" s="17">
        <f>E1509*F1509</f>
        <v>21.5136</v>
      </c>
      <c r="H1509" s="14">
        <v>2</v>
      </c>
      <c r="I1509" s="15">
        <v>190</v>
      </c>
      <c r="J1509" s="17">
        <f>E1509+I1509-G1509</f>
        <v>885.60640000000001</v>
      </c>
      <c r="K1509" s="23" t="str">
        <f>A1509&amp;"|"&amp;B1509</f>
        <v>P0126|Aug</v>
      </c>
    </row>
    <row r="1510" spans="1:11" ht="15" customHeight="1" x14ac:dyDescent="0.25">
      <c r="A1510" s="14" t="s">
        <v>311</v>
      </c>
      <c r="B1510" s="14" t="s">
        <v>31</v>
      </c>
      <c r="C1510" s="14">
        <v>6</v>
      </c>
      <c r="D1510" s="16">
        <v>80.17</v>
      </c>
      <c r="E1510" s="17">
        <f>C1510*D1510</f>
        <v>481.02</v>
      </c>
      <c r="F1510" s="18">
        <v>0.03</v>
      </c>
      <c r="G1510" s="17">
        <f>E1510*F1510</f>
        <v>14.430599999999998</v>
      </c>
      <c r="H1510" s="14">
        <v>2</v>
      </c>
      <c r="I1510" s="15">
        <v>190</v>
      </c>
      <c r="J1510" s="17">
        <f>E1510+I1510-G1510</f>
        <v>656.58939999999996</v>
      </c>
      <c r="K1510" s="23" t="str">
        <f>A1510&amp;"|"&amp;B1510</f>
        <v>P0126|Sep</v>
      </c>
    </row>
    <row r="1511" spans="1:11" ht="15" customHeight="1" x14ac:dyDescent="0.25">
      <c r="A1511" s="14" t="s">
        <v>311</v>
      </c>
      <c r="B1511" s="14" t="s">
        <v>32</v>
      </c>
      <c r="C1511" s="14">
        <v>6</v>
      </c>
      <c r="D1511" s="16">
        <v>80.98</v>
      </c>
      <c r="E1511" s="17">
        <f>C1511*D1511</f>
        <v>485.88</v>
      </c>
      <c r="F1511" s="18">
        <v>0.03</v>
      </c>
      <c r="G1511" s="17">
        <f>E1511*F1511</f>
        <v>14.5764</v>
      </c>
      <c r="H1511" s="14">
        <v>2</v>
      </c>
      <c r="I1511" s="15">
        <v>190</v>
      </c>
      <c r="J1511" s="17">
        <f>E1511+I1511-G1511</f>
        <v>661.30359999999996</v>
      </c>
      <c r="K1511" s="23" t="str">
        <f>A1511&amp;"|"&amp;B1511</f>
        <v>P0126|Oct</v>
      </c>
    </row>
    <row r="1512" spans="1:11" ht="15" customHeight="1" x14ac:dyDescent="0.25">
      <c r="A1512" s="14" t="s">
        <v>311</v>
      </c>
      <c r="B1512" s="14" t="s">
        <v>33</v>
      </c>
      <c r="C1512" s="14">
        <v>6</v>
      </c>
      <c r="D1512" s="16">
        <v>77.11</v>
      </c>
      <c r="E1512" s="17">
        <f>C1512*D1512</f>
        <v>462.65999999999997</v>
      </c>
      <c r="F1512" s="18">
        <v>0.03</v>
      </c>
      <c r="G1512" s="17">
        <f>E1512*F1512</f>
        <v>13.879799999999998</v>
      </c>
      <c r="H1512" s="14">
        <v>2</v>
      </c>
      <c r="I1512" s="15">
        <v>190</v>
      </c>
      <c r="J1512" s="17">
        <f>E1512+I1512-G1512</f>
        <v>638.78019999999992</v>
      </c>
      <c r="K1512" s="23" t="str">
        <f>A1512&amp;"|"&amp;B1512</f>
        <v>P0126|Nov</v>
      </c>
    </row>
    <row r="1513" spans="1:11" ht="15" customHeight="1" x14ac:dyDescent="0.25">
      <c r="A1513" s="14" t="s">
        <v>311</v>
      </c>
      <c r="B1513" s="14" t="s">
        <v>34</v>
      </c>
      <c r="C1513" s="14">
        <v>12</v>
      </c>
      <c r="D1513" s="16">
        <v>148.30000000000001</v>
      </c>
      <c r="E1513" s="17">
        <f>C1513*D1513</f>
        <v>1779.6000000000001</v>
      </c>
      <c r="F1513" s="18">
        <v>0.03</v>
      </c>
      <c r="G1513" s="17">
        <f>E1513*F1513</f>
        <v>53.388000000000005</v>
      </c>
      <c r="H1513" s="14">
        <v>5</v>
      </c>
      <c r="I1513" s="15">
        <v>475</v>
      </c>
      <c r="J1513" s="17">
        <f>E1513+I1513-G1513</f>
        <v>2201.2120000000004</v>
      </c>
      <c r="K1513" s="23" t="str">
        <f>A1513&amp;"|"&amp;B1513</f>
        <v>P0126|Dec</v>
      </c>
    </row>
    <row r="1514" spans="1:11" ht="15" customHeight="1" x14ac:dyDescent="0.25">
      <c r="A1514" s="14" t="s">
        <v>311</v>
      </c>
      <c r="B1514" s="14" t="s">
        <v>35</v>
      </c>
      <c r="C1514" s="14">
        <v>13</v>
      </c>
      <c r="D1514" s="16">
        <v>136.63999999999999</v>
      </c>
      <c r="E1514" s="17">
        <f>C1514*D1514</f>
        <v>1776.3199999999997</v>
      </c>
      <c r="F1514" s="18">
        <v>0.03</v>
      </c>
      <c r="G1514" s="17">
        <f>E1514*F1514</f>
        <v>53.289599999999986</v>
      </c>
      <c r="H1514" s="14">
        <v>5</v>
      </c>
      <c r="I1514" s="15">
        <v>475</v>
      </c>
      <c r="J1514" s="17">
        <f>E1514+I1514-G1514</f>
        <v>2198.0303999999996</v>
      </c>
      <c r="K1514" s="23" t="str">
        <f>A1514&amp;"|"&amp;B1514</f>
        <v>P0126|Jan</v>
      </c>
    </row>
    <row r="1515" spans="1:11" ht="15" customHeight="1" x14ac:dyDescent="0.25">
      <c r="A1515" s="14" t="s">
        <v>311</v>
      </c>
      <c r="B1515" s="14" t="s">
        <v>36</v>
      </c>
      <c r="C1515" s="14">
        <v>10</v>
      </c>
      <c r="D1515" s="16">
        <v>125.26</v>
      </c>
      <c r="E1515" s="17">
        <f>C1515*D1515</f>
        <v>1252.6000000000001</v>
      </c>
      <c r="F1515" s="18">
        <v>0.03</v>
      </c>
      <c r="G1515" s="17">
        <f>E1515*F1515</f>
        <v>37.578000000000003</v>
      </c>
      <c r="H1515" s="14">
        <v>4</v>
      </c>
      <c r="I1515" s="15">
        <v>380</v>
      </c>
      <c r="J1515" s="17">
        <f>E1515+I1515-G1515</f>
        <v>1595.0220000000002</v>
      </c>
      <c r="K1515" s="23" t="str">
        <f>A1515&amp;"|"&amp;B1515</f>
        <v>P0126|Feb</v>
      </c>
    </row>
    <row r="1516" spans="1:11" ht="15" customHeight="1" x14ac:dyDescent="0.25">
      <c r="A1516" s="14" t="s">
        <v>311</v>
      </c>
      <c r="B1516" s="14" t="s">
        <v>37</v>
      </c>
      <c r="C1516" s="14">
        <v>10</v>
      </c>
      <c r="D1516" s="16">
        <v>108.5</v>
      </c>
      <c r="E1516" s="17">
        <f>C1516*D1516</f>
        <v>1085</v>
      </c>
      <c r="F1516" s="18">
        <v>0.03</v>
      </c>
      <c r="G1516" s="17">
        <f>E1516*F1516</f>
        <v>32.549999999999997</v>
      </c>
      <c r="H1516" s="14">
        <v>4</v>
      </c>
      <c r="I1516" s="15">
        <v>380</v>
      </c>
      <c r="J1516" s="17">
        <f>E1516+I1516-G1516</f>
        <v>1432.45</v>
      </c>
      <c r="K1516" s="23" t="str">
        <f>A1516&amp;"|"&amp;B1516</f>
        <v>P0126|Mar</v>
      </c>
    </row>
    <row r="1517" spans="1:11" ht="15" customHeight="1" x14ac:dyDescent="0.25">
      <c r="A1517" s="14" t="s">
        <v>313</v>
      </c>
      <c r="B1517" s="14" t="s">
        <v>24</v>
      </c>
      <c r="C1517" s="14">
        <v>7</v>
      </c>
      <c r="D1517" s="16">
        <v>446.9</v>
      </c>
      <c r="E1517" s="17">
        <f>C1517*D1517</f>
        <v>3128.2999999999997</v>
      </c>
      <c r="F1517" s="18">
        <v>0.03</v>
      </c>
      <c r="G1517" s="17">
        <f>E1517*F1517</f>
        <v>93.84899999999999</v>
      </c>
      <c r="H1517" s="14">
        <v>2</v>
      </c>
      <c r="I1517" s="15">
        <v>300</v>
      </c>
      <c r="J1517" s="17">
        <f>E1517+I1517-G1517</f>
        <v>3334.4509999999996</v>
      </c>
      <c r="K1517" s="23" t="str">
        <f>A1517&amp;"|"&amp;B1517</f>
        <v>P0127|Apr</v>
      </c>
    </row>
    <row r="1518" spans="1:11" ht="15" customHeight="1" x14ac:dyDescent="0.25">
      <c r="A1518" s="14" t="s">
        <v>313</v>
      </c>
      <c r="B1518" s="14" t="s">
        <v>26</v>
      </c>
      <c r="C1518" s="14">
        <v>7</v>
      </c>
      <c r="D1518" s="16">
        <v>455.17</v>
      </c>
      <c r="E1518" s="17">
        <f>C1518*D1518</f>
        <v>3186.19</v>
      </c>
      <c r="F1518" s="18">
        <v>0.03</v>
      </c>
      <c r="G1518" s="17">
        <f>E1518*F1518</f>
        <v>95.585700000000003</v>
      </c>
      <c r="H1518" s="14">
        <v>2</v>
      </c>
      <c r="I1518" s="15">
        <v>300</v>
      </c>
      <c r="J1518" s="17">
        <f>E1518+I1518-G1518</f>
        <v>3390.6043</v>
      </c>
      <c r="K1518" s="23" t="str">
        <f>A1518&amp;"|"&amp;B1518</f>
        <v>P0127|May</v>
      </c>
    </row>
    <row r="1519" spans="1:11" ht="15" customHeight="1" x14ac:dyDescent="0.25">
      <c r="A1519" s="14" t="s">
        <v>313</v>
      </c>
      <c r="B1519" s="14" t="s">
        <v>28</v>
      </c>
      <c r="C1519" s="14">
        <v>9</v>
      </c>
      <c r="D1519" s="16">
        <v>476.11</v>
      </c>
      <c r="E1519" s="17">
        <f>C1519*D1519</f>
        <v>4284.99</v>
      </c>
      <c r="F1519" s="18">
        <v>0.03</v>
      </c>
      <c r="G1519" s="17">
        <f>E1519*F1519</f>
        <v>128.5497</v>
      </c>
      <c r="H1519" s="14">
        <v>2</v>
      </c>
      <c r="I1519" s="15">
        <v>300</v>
      </c>
      <c r="J1519" s="17">
        <f>E1519+I1519-G1519</f>
        <v>4456.4403000000002</v>
      </c>
      <c r="K1519" s="23" t="str">
        <f>A1519&amp;"|"&amp;B1519</f>
        <v>P0127|Jun</v>
      </c>
    </row>
    <row r="1520" spans="1:11" ht="15" customHeight="1" x14ac:dyDescent="0.25">
      <c r="A1520" s="14" t="s">
        <v>313</v>
      </c>
      <c r="B1520" s="14" t="s">
        <v>29</v>
      </c>
      <c r="C1520" s="14">
        <v>12</v>
      </c>
      <c r="D1520" s="16">
        <v>550.07000000000005</v>
      </c>
      <c r="E1520" s="17">
        <f>C1520*D1520</f>
        <v>6600.84</v>
      </c>
      <c r="F1520" s="18">
        <v>0.03</v>
      </c>
      <c r="G1520" s="17">
        <f>E1520*F1520</f>
        <v>198.02519999999998</v>
      </c>
      <c r="H1520" s="14">
        <v>3</v>
      </c>
      <c r="I1520" s="15">
        <v>450</v>
      </c>
      <c r="J1520" s="17">
        <f>E1520+I1520-G1520</f>
        <v>6852.8148000000001</v>
      </c>
      <c r="K1520" s="23" t="str">
        <f>A1520&amp;"|"&amp;B1520</f>
        <v>P0127|Jul</v>
      </c>
    </row>
    <row r="1521" spans="1:11" ht="15" customHeight="1" x14ac:dyDescent="0.25">
      <c r="A1521" s="14" t="s">
        <v>313</v>
      </c>
      <c r="B1521" s="14" t="s">
        <v>30</v>
      </c>
      <c r="C1521" s="14">
        <v>11</v>
      </c>
      <c r="D1521" s="16">
        <v>503.89</v>
      </c>
      <c r="E1521" s="17">
        <f>C1521*D1521</f>
        <v>5542.79</v>
      </c>
      <c r="F1521" s="18">
        <v>0.03</v>
      </c>
      <c r="G1521" s="17">
        <f>E1521*F1521</f>
        <v>166.28369999999998</v>
      </c>
      <c r="H1521" s="14">
        <v>3</v>
      </c>
      <c r="I1521" s="15">
        <v>450</v>
      </c>
      <c r="J1521" s="17">
        <f>E1521+I1521-G1521</f>
        <v>5826.5063</v>
      </c>
      <c r="K1521" s="23" t="str">
        <f>A1521&amp;"|"&amp;B1521</f>
        <v>P0127|Aug</v>
      </c>
    </row>
    <row r="1522" spans="1:11" ht="15" customHeight="1" x14ac:dyDescent="0.25">
      <c r="A1522" s="14" t="s">
        <v>313</v>
      </c>
      <c r="B1522" s="14" t="s">
        <v>31</v>
      </c>
      <c r="C1522" s="14">
        <v>8</v>
      </c>
      <c r="D1522" s="16">
        <v>447.39</v>
      </c>
      <c r="E1522" s="17">
        <f>C1522*D1522</f>
        <v>3579.12</v>
      </c>
      <c r="F1522" s="18">
        <v>0.03</v>
      </c>
      <c r="G1522" s="17">
        <f>E1522*F1522</f>
        <v>107.3736</v>
      </c>
      <c r="H1522" s="14">
        <v>2</v>
      </c>
      <c r="I1522" s="15">
        <v>300</v>
      </c>
      <c r="J1522" s="17">
        <f>E1522+I1522-G1522</f>
        <v>3771.7464</v>
      </c>
      <c r="K1522" s="23" t="str">
        <f>A1522&amp;"|"&amp;B1522</f>
        <v>P0127|Sep</v>
      </c>
    </row>
    <row r="1523" spans="1:11" ht="15" customHeight="1" x14ac:dyDescent="0.25">
      <c r="A1523" s="14" t="s">
        <v>313</v>
      </c>
      <c r="B1523" s="14" t="s">
        <v>32</v>
      </c>
      <c r="C1523" s="14">
        <v>7</v>
      </c>
      <c r="D1523" s="16">
        <v>426.17</v>
      </c>
      <c r="E1523" s="17">
        <f>C1523*D1523</f>
        <v>2983.19</v>
      </c>
      <c r="F1523" s="18">
        <v>0.03</v>
      </c>
      <c r="G1523" s="17">
        <f>E1523*F1523</f>
        <v>89.495699999999999</v>
      </c>
      <c r="H1523" s="14">
        <v>2</v>
      </c>
      <c r="I1523" s="15">
        <v>300</v>
      </c>
      <c r="J1523" s="17">
        <f>E1523+I1523-G1523</f>
        <v>3193.6943000000001</v>
      </c>
      <c r="K1523" s="23" t="str">
        <f>A1523&amp;"|"&amp;B1523</f>
        <v>P0127|Oct</v>
      </c>
    </row>
    <row r="1524" spans="1:11" ht="15" customHeight="1" x14ac:dyDescent="0.25">
      <c r="A1524" s="14" t="s">
        <v>313</v>
      </c>
      <c r="B1524" s="14" t="s">
        <v>33</v>
      </c>
      <c r="C1524" s="14">
        <v>6</v>
      </c>
      <c r="D1524" s="16">
        <v>477.63</v>
      </c>
      <c r="E1524" s="17">
        <f>C1524*D1524</f>
        <v>2865.7799999999997</v>
      </c>
      <c r="F1524" s="18">
        <v>0.03</v>
      </c>
      <c r="G1524" s="17">
        <f>E1524*F1524</f>
        <v>85.973399999999984</v>
      </c>
      <c r="H1524" s="14">
        <v>2</v>
      </c>
      <c r="I1524" s="15">
        <v>300</v>
      </c>
      <c r="J1524" s="17">
        <f>E1524+I1524-G1524</f>
        <v>3079.8065999999999</v>
      </c>
      <c r="K1524" s="23" t="str">
        <f>A1524&amp;"|"&amp;B1524</f>
        <v>P0127|Nov</v>
      </c>
    </row>
    <row r="1525" spans="1:11" ht="15" customHeight="1" x14ac:dyDescent="0.25">
      <c r="A1525" s="14" t="s">
        <v>313</v>
      </c>
      <c r="B1525" s="14" t="s">
        <v>34</v>
      </c>
      <c r="C1525" s="14">
        <v>15</v>
      </c>
      <c r="D1525" s="16">
        <v>851.45</v>
      </c>
      <c r="E1525" s="17">
        <f>C1525*D1525</f>
        <v>12771.75</v>
      </c>
      <c r="F1525" s="18">
        <v>0.03</v>
      </c>
      <c r="G1525" s="17">
        <f>E1525*F1525</f>
        <v>383.15249999999997</v>
      </c>
      <c r="H1525" s="14">
        <v>6</v>
      </c>
      <c r="I1525" s="15">
        <v>900</v>
      </c>
      <c r="J1525" s="17">
        <f>E1525+I1525-G1525</f>
        <v>13288.5975</v>
      </c>
      <c r="K1525" s="23" t="str">
        <f>A1525&amp;"|"&amp;B1525</f>
        <v>P0127|Dec</v>
      </c>
    </row>
    <row r="1526" spans="1:11" ht="15" customHeight="1" x14ac:dyDescent="0.25">
      <c r="A1526" s="14" t="s">
        <v>313</v>
      </c>
      <c r="B1526" s="14" t="s">
        <v>35</v>
      </c>
      <c r="C1526" s="14">
        <v>14</v>
      </c>
      <c r="D1526" s="16">
        <v>788.35</v>
      </c>
      <c r="E1526" s="17">
        <f>C1526*D1526</f>
        <v>11036.9</v>
      </c>
      <c r="F1526" s="18">
        <v>0.03</v>
      </c>
      <c r="G1526" s="17">
        <f>E1526*F1526</f>
        <v>331.10699999999997</v>
      </c>
      <c r="H1526" s="14">
        <v>5</v>
      </c>
      <c r="I1526" s="15">
        <v>750</v>
      </c>
      <c r="J1526" s="17">
        <f>E1526+I1526-G1526</f>
        <v>11455.793</v>
      </c>
      <c r="K1526" s="23" t="str">
        <f>A1526&amp;"|"&amp;B1526</f>
        <v>P0127|Jan</v>
      </c>
    </row>
    <row r="1527" spans="1:11" ht="15" customHeight="1" x14ac:dyDescent="0.25">
      <c r="A1527" s="14" t="s">
        <v>313</v>
      </c>
      <c r="B1527" s="14" t="s">
        <v>36</v>
      </c>
      <c r="C1527" s="14">
        <v>12</v>
      </c>
      <c r="D1527" s="16">
        <v>716.6</v>
      </c>
      <c r="E1527" s="17">
        <f>C1527*D1527</f>
        <v>8599.2000000000007</v>
      </c>
      <c r="F1527" s="18">
        <v>0.03</v>
      </c>
      <c r="G1527" s="17">
        <f>E1527*F1527</f>
        <v>257.976</v>
      </c>
      <c r="H1527" s="14">
        <v>5</v>
      </c>
      <c r="I1527" s="15">
        <v>750</v>
      </c>
      <c r="J1527" s="17">
        <f>E1527+I1527-G1527</f>
        <v>9091.2240000000002</v>
      </c>
      <c r="K1527" s="23" t="str">
        <f>A1527&amp;"|"&amp;B1527</f>
        <v>P0127|Feb</v>
      </c>
    </row>
    <row r="1528" spans="1:11" ht="15" customHeight="1" x14ac:dyDescent="0.25">
      <c r="A1528" s="14" t="s">
        <v>313</v>
      </c>
      <c r="B1528" s="14" t="s">
        <v>37</v>
      </c>
      <c r="C1528" s="14">
        <v>12</v>
      </c>
      <c r="D1528" s="16">
        <v>604.08000000000004</v>
      </c>
      <c r="E1528" s="17">
        <f>C1528*D1528</f>
        <v>7248.9600000000009</v>
      </c>
      <c r="F1528" s="18">
        <v>0.03</v>
      </c>
      <c r="G1528" s="17">
        <f>E1528*F1528</f>
        <v>217.46880000000002</v>
      </c>
      <c r="H1528" s="14">
        <v>4</v>
      </c>
      <c r="I1528" s="15">
        <v>600</v>
      </c>
      <c r="J1528" s="17">
        <f>E1528+I1528-G1528</f>
        <v>7631.4912000000013</v>
      </c>
      <c r="K1528" s="23" t="str">
        <f>A1528&amp;"|"&amp;B1528</f>
        <v>P0127|Mar</v>
      </c>
    </row>
    <row r="1529" spans="1:11" ht="15" customHeight="1" x14ac:dyDescent="0.25">
      <c r="A1529" s="14" t="s">
        <v>315</v>
      </c>
      <c r="B1529" s="14" t="s">
        <v>24</v>
      </c>
      <c r="C1529" s="14">
        <v>5</v>
      </c>
      <c r="D1529" s="16">
        <v>197.36</v>
      </c>
      <c r="E1529" s="17">
        <f>C1529*D1529</f>
        <v>986.80000000000007</v>
      </c>
      <c r="F1529" s="18">
        <v>0.03</v>
      </c>
      <c r="G1529" s="17">
        <f>E1529*F1529</f>
        <v>29.603999999999999</v>
      </c>
      <c r="H1529" s="14">
        <v>2</v>
      </c>
      <c r="I1529" s="15">
        <v>370</v>
      </c>
      <c r="J1529" s="17">
        <f>E1529+I1529-G1529</f>
        <v>1327.1960000000001</v>
      </c>
      <c r="K1529" s="23" t="str">
        <f>A1529&amp;"|"&amp;B1529</f>
        <v>P0128|Apr</v>
      </c>
    </row>
    <row r="1530" spans="1:11" ht="15" customHeight="1" x14ac:dyDescent="0.25">
      <c r="A1530" s="14" t="s">
        <v>315</v>
      </c>
      <c r="B1530" s="14" t="s">
        <v>26</v>
      </c>
      <c r="C1530" s="14">
        <v>6</v>
      </c>
      <c r="D1530" s="16">
        <v>219.73</v>
      </c>
      <c r="E1530" s="17">
        <f>C1530*D1530</f>
        <v>1318.3799999999999</v>
      </c>
      <c r="F1530" s="18">
        <v>0.03</v>
      </c>
      <c r="G1530" s="17">
        <f>E1530*F1530</f>
        <v>39.551399999999994</v>
      </c>
      <c r="H1530" s="14">
        <v>2</v>
      </c>
      <c r="I1530" s="15">
        <v>370</v>
      </c>
      <c r="J1530" s="17">
        <f>E1530+I1530-G1530</f>
        <v>1648.8285999999998</v>
      </c>
      <c r="K1530" s="23" t="str">
        <f>A1530&amp;"|"&amp;B1530</f>
        <v>P0128|May</v>
      </c>
    </row>
    <row r="1531" spans="1:11" ht="15" customHeight="1" x14ac:dyDescent="0.25">
      <c r="A1531" s="14" t="s">
        <v>315</v>
      </c>
      <c r="B1531" s="14" t="s">
        <v>28</v>
      </c>
      <c r="C1531" s="14">
        <v>6</v>
      </c>
      <c r="D1531" s="16">
        <v>235.37</v>
      </c>
      <c r="E1531" s="17">
        <f>C1531*D1531</f>
        <v>1412.22</v>
      </c>
      <c r="F1531" s="18">
        <v>0.03</v>
      </c>
      <c r="G1531" s="17">
        <f>E1531*F1531</f>
        <v>42.366599999999998</v>
      </c>
      <c r="H1531" s="14">
        <v>2</v>
      </c>
      <c r="I1531" s="15">
        <v>370</v>
      </c>
      <c r="J1531" s="17">
        <f>E1531+I1531-G1531</f>
        <v>1739.8534</v>
      </c>
      <c r="K1531" s="23" t="str">
        <f>A1531&amp;"|"&amp;B1531</f>
        <v>P0128|Jun</v>
      </c>
    </row>
    <row r="1532" spans="1:11" ht="15" customHeight="1" x14ac:dyDescent="0.25">
      <c r="A1532" s="14" t="s">
        <v>315</v>
      </c>
      <c r="B1532" s="14" t="s">
        <v>29</v>
      </c>
      <c r="C1532" s="14">
        <v>8</v>
      </c>
      <c r="D1532" s="16">
        <v>228.65</v>
      </c>
      <c r="E1532" s="17">
        <f>C1532*D1532</f>
        <v>1829.2</v>
      </c>
      <c r="F1532" s="18">
        <v>0.03</v>
      </c>
      <c r="G1532" s="17">
        <f>E1532*F1532</f>
        <v>54.875999999999998</v>
      </c>
      <c r="H1532" s="14">
        <v>2</v>
      </c>
      <c r="I1532" s="15">
        <v>370</v>
      </c>
      <c r="J1532" s="17">
        <f>E1532+I1532-G1532</f>
        <v>2144.3239999999996</v>
      </c>
      <c r="K1532" s="23" t="str">
        <f>A1532&amp;"|"&amp;B1532</f>
        <v>P0128|Jul</v>
      </c>
    </row>
    <row r="1533" spans="1:11" ht="15" customHeight="1" x14ac:dyDescent="0.25">
      <c r="A1533" s="14" t="s">
        <v>315</v>
      </c>
      <c r="B1533" s="14" t="s">
        <v>30</v>
      </c>
      <c r="C1533" s="14">
        <v>8</v>
      </c>
      <c r="D1533" s="16">
        <v>240.92</v>
      </c>
      <c r="E1533" s="17">
        <f>C1533*D1533</f>
        <v>1927.36</v>
      </c>
      <c r="F1533" s="18">
        <v>0.03</v>
      </c>
      <c r="G1533" s="17">
        <f>E1533*F1533</f>
        <v>57.820799999999991</v>
      </c>
      <c r="H1533" s="14">
        <v>2</v>
      </c>
      <c r="I1533" s="15">
        <v>370</v>
      </c>
      <c r="J1533" s="17">
        <f>E1533+I1533-G1533</f>
        <v>2239.5391999999997</v>
      </c>
      <c r="K1533" s="23" t="str">
        <f>A1533&amp;"|"&amp;B1533</f>
        <v>P0128|Aug</v>
      </c>
    </row>
    <row r="1534" spans="1:11" ht="15" customHeight="1" x14ac:dyDescent="0.25">
      <c r="A1534" s="14" t="s">
        <v>315</v>
      </c>
      <c r="B1534" s="14" t="s">
        <v>31</v>
      </c>
      <c r="C1534" s="14">
        <v>6</v>
      </c>
      <c r="D1534" s="16">
        <v>230.86</v>
      </c>
      <c r="E1534" s="17">
        <f>C1534*D1534</f>
        <v>1385.16</v>
      </c>
      <c r="F1534" s="18">
        <v>0.03</v>
      </c>
      <c r="G1534" s="17">
        <f>E1534*F1534</f>
        <v>41.5548</v>
      </c>
      <c r="H1534" s="14">
        <v>2</v>
      </c>
      <c r="I1534" s="15">
        <v>370</v>
      </c>
      <c r="J1534" s="17">
        <f>E1534+I1534-G1534</f>
        <v>1713.6052</v>
      </c>
      <c r="K1534" s="23" t="str">
        <f>A1534&amp;"|"&amp;B1534</f>
        <v>P0128|Sep</v>
      </c>
    </row>
    <row r="1535" spans="1:11" ht="15" customHeight="1" x14ac:dyDescent="0.25">
      <c r="A1535" s="14" t="s">
        <v>315</v>
      </c>
      <c r="B1535" s="14" t="s">
        <v>32</v>
      </c>
      <c r="C1535" s="14">
        <v>5</v>
      </c>
      <c r="D1535" s="16">
        <v>209.26</v>
      </c>
      <c r="E1535" s="17">
        <f>C1535*D1535</f>
        <v>1046.3</v>
      </c>
      <c r="F1535" s="18">
        <v>0.03</v>
      </c>
      <c r="G1535" s="17">
        <f>E1535*F1535</f>
        <v>31.388999999999996</v>
      </c>
      <c r="H1535" s="14">
        <v>2</v>
      </c>
      <c r="I1535" s="15">
        <v>370</v>
      </c>
      <c r="J1535" s="17">
        <f>E1535+I1535-G1535</f>
        <v>1384.9110000000001</v>
      </c>
      <c r="K1535" s="23" t="str">
        <f>A1535&amp;"|"&amp;B1535</f>
        <v>P0128|Oct</v>
      </c>
    </row>
    <row r="1536" spans="1:11" ht="15" customHeight="1" x14ac:dyDescent="0.25">
      <c r="A1536" s="14" t="s">
        <v>315</v>
      </c>
      <c r="B1536" s="14" t="s">
        <v>33</v>
      </c>
      <c r="C1536" s="14">
        <v>5</v>
      </c>
      <c r="D1536" s="16">
        <v>221.32</v>
      </c>
      <c r="E1536" s="17">
        <f>C1536*D1536</f>
        <v>1106.5999999999999</v>
      </c>
      <c r="F1536" s="18">
        <v>0.03</v>
      </c>
      <c r="G1536" s="17">
        <f>E1536*F1536</f>
        <v>33.197999999999993</v>
      </c>
      <c r="H1536" s="14">
        <v>2</v>
      </c>
      <c r="I1536" s="15">
        <v>370</v>
      </c>
      <c r="J1536" s="17">
        <f>E1536+I1536-G1536</f>
        <v>1443.4019999999998</v>
      </c>
      <c r="K1536" s="23" t="str">
        <f>A1536&amp;"|"&amp;B1536</f>
        <v>P0128|Nov</v>
      </c>
    </row>
    <row r="1537" spans="1:11" ht="15" customHeight="1" x14ac:dyDescent="0.25">
      <c r="A1537" s="14" t="s">
        <v>315</v>
      </c>
      <c r="B1537" s="14" t="s">
        <v>34</v>
      </c>
      <c r="C1537" s="14">
        <v>12</v>
      </c>
      <c r="D1537" s="16">
        <v>397.26</v>
      </c>
      <c r="E1537" s="17">
        <f>C1537*D1537</f>
        <v>4767.12</v>
      </c>
      <c r="F1537" s="18">
        <v>0.03</v>
      </c>
      <c r="G1537" s="17">
        <f>E1537*F1537</f>
        <v>143.0136</v>
      </c>
      <c r="H1537" s="14">
        <v>5</v>
      </c>
      <c r="I1537" s="15">
        <v>925</v>
      </c>
      <c r="J1537" s="17">
        <f>E1537+I1537-G1537</f>
        <v>5549.1063999999997</v>
      </c>
      <c r="K1537" s="23" t="str">
        <f>A1537&amp;"|"&amp;B1537</f>
        <v>P0128|Dec</v>
      </c>
    </row>
    <row r="1538" spans="1:11" ht="15" customHeight="1" x14ac:dyDescent="0.25">
      <c r="A1538" s="14" t="s">
        <v>315</v>
      </c>
      <c r="B1538" s="14" t="s">
        <v>35</v>
      </c>
      <c r="C1538" s="14">
        <v>10</v>
      </c>
      <c r="D1538" s="16">
        <v>374.96</v>
      </c>
      <c r="E1538" s="17">
        <f>C1538*D1538</f>
        <v>3749.6</v>
      </c>
      <c r="F1538" s="18">
        <v>0.03</v>
      </c>
      <c r="G1538" s="17">
        <f>E1538*F1538</f>
        <v>112.488</v>
      </c>
      <c r="H1538" s="14">
        <v>4</v>
      </c>
      <c r="I1538" s="15">
        <v>740</v>
      </c>
      <c r="J1538" s="17">
        <f>E1538+I1538-G1538</f>
        <v>4377.1120000000001</v>
      </c>
      <c r="K1538" s="23" t="str">
        <f>A1538&amp;"|"&amp;B1538</f>
        <v>P0128|Jan</v>
      </c>
    </row>
    <row r="1539" spans="1:11" ht="15" customHeight="1" x14ac:dyDescent="0.25">
      <c r="A1539" s="14" t="s">
        <v>315</v>
      </c>
      <c r="B1539" s="14" t="s">
        <v>36</v>
      </c>
      <c r="C1539" s="14">
        <v>8</v>
      </c>
      <c r="D1539" s="16">
        <v>334.88</v>
      </c>
      <c r="E1539" s="17">
        <f>C1539*D1539</f>
        <v>2679.04</v>
      </c>
      <c r="F1539" s="18">
        <v>0.03</v>
      </c>
      <c r="G1539" s="17">
        <f>E1539*F1539</f>
        <v>80.371200000000002</v>
      </c>
      <c r="H1539" s="14">
        <v>3</v>
      </c>
      <c r="I1539" s="15">
        <v>555</v>
      </c>
      <c r="J1539" s="17">
        <f>E1539+I1539-G1539</f>
        <v>3153.6687999999999</v>
      </c>
      <c r="K1539" s="23" t="str">
        <f>A1539&amp;"|"&amp;B1539</f>
        <v>P0128|Feb</v>
      </c>
    </row>
    <row r="1540" spans="1:11" ht="15" customHeight="1" x14ac:dyDescent="0.25">
      <c r="A1540" s="14" t="s">
        <v>315</v>
      </c>
      <c r="B1540" s="14" t="s">
        <v>37</v>
      </c>
      <c r="C1540" s="14">
        <v>8</v>
      </c>
      <c r="D1540" s="16">
        <v>299.26</v>
      </c>
      <c r="E1540" s="17">
        <f>C1540*D1540</f>
        <v>2394.08</v>
      </c>
      <c r="F1540" s="18">
        <v>0.03</v>
      </c>
      <c r="G1540" s="17">
        <f>E1540*F1540</f>
        <v>71.822400000000002</v>
      </c>
      <c r="H1540" s="14">
        <v>3</v>
      </c>
      <c r="I1540" s="15">
        <v>555</v>
      </c>
      <c r="J1540" s="17">
        <f>E1540+I1540-G1540</f>
        <v>2877.2575999999999</v>
      </c>
      <c r="K1540" s="23" t="str">
        <f>A1540&amp;"|"&amp;B1540</f>
        <v>P0128|Mar</v>
      </c>
    </row>
    <row r="1541" spans="1:11" ht="15" customHeight="1" x14ac:dyDescent="0.25">
      <c r="A1541" s="14" t="s">
        <v>317</v>
      </c>
      <c r="B1541" s="14" t="s">
        <v>24</v>
      </c>
      <c r="C1541" s="14">
        <v>6</v>
      </c>
      <c r="D1541" s="16">
        <v>284.22000000000003</v>
      </c>
      <c r="E1541" s="17">
        <f>C1541*D1541</f>
        <v>1705.3200000000002</v>
      </c>
      <c r="F1541" s="18">
        <v>0.03</v>
      </c>
      <c r="G1541" s="17">
        <f>E1541*F1541</f>
        <v>51.159600000000005</v>
      </c>
      <c r="H1541" s="14">
        <v>2</v>
      </c>
      <c r="I1541" s="15">
        <v>540</v>
      </c>
      <c r="J1541" s="17">
        <f>E1541+I1541-G1541</f>
        <v>2194.1604000000002</v>
      </c>
      <c r="K1541" s="23" t="str">
        <f>A1541&amp;"|"&amp;B1541</f>
        <v>P0129|Apr</v>
      </c>
    </row>
    <row r="1542" spans="1:11" ht="15" customHeight="1" x14ac:dyDescent="0.25">
      <c r="A1542" s="14" t="s">
        <v>317</v>
      </c>
      <c r="B1542" s="14" t="s">
        <v>26</v>
      </c>
      <c r="C1542" s="14">
        <v>6</v>
      </c>
      <c r="D1542" s="16">
        <v>311.35000000000002</v>
      </c>
      <c r="E1542" s="17">
        <f>C1542*D1542</f>
        <v>1868.1000000000001</v>
      </c>
      <c r="F1542" s="18">
        <v>0.03</v>
      </c>
      <c r="G1542" s="17">
        <f>E1542*F1542</f>
        <v>56.042999999999999</v>
      </c>
      <c r="H1542" s="14">
        <v>2</v>
      </c>
      <c r="I1542" s="15">
        <v>540</v>
      </c>
      <c r="J1542" s="17">
        <f>E1542+I1542-G1542</f>
        <v>2352.0570000000002</v>
      </c>
      <c r="K1542" s="23" t="str">
        <f>A1542&amp;"|"&amp;B1542</f>
        <v>P0129|May</v>
      </c>
    </row>
    <row r="1543" spans="1:11" ht="15" customHeight="1" x14ac:dyDescent="0.25">
      <c r="A1543" s="14" t="s">
        <v>317</v>
      </c>
      <c r="B1543" s="14" t="s">
        <v>28</v>
      </c>
      <c r="C1543" s="14">
        <v>8</v>
      </c>
      <c r="D1543" s="16">
        <v>308.99</v>
      </c>
      <c r="E1543" s="17">
        <f>C1543*D1543</f>
        <v>2471.92</v>
      </c>
      <c r="F1543" s="18">
        <v>0.03</v>
      </c>
      <c r="G1543" s="17">
        <f>E1543*F1543</f>
        <v>74.157600000000002</v>
      </c>
      <c r="H1543" s="14">
        <v>2</v>
      </c>
      <c r="I1543" s="15">
        <v>540</v>
      </c>
      <c r="J1543" s="17">
        <f>E1543+I1543-G1543</f>
        <v>2937.7624000000001</v>
      </c>
      <c r="K1543" s="23" t="str">
        <f>A1543&amp;"|"&amp;B1543</f>
        <v>P0129|Jun</v>
      </c>
    </row>
    <row r="1544" spans="1:11" ht="15" customHeight="1" x14ac:dyDescent="0.25">
      <c r="A1544" s="14" t="s">
        <v>317</v>
      </c>
      <c r="B1544" s="14" t="s">
        <v>29</v>
      </c>
      <c r="C1544" s="14">
        <v>11</v>
      </c>
      <c r="D1544" s="16">
        <v>362.48</v>
      </c>
      <c r="E1544" s="17">
        <f>C1544*D1544</f>
        <v>3987.28</v>
      </c>
      <c r="F1544" s="18">
        <v>0.03</v>
      </c>
      <c r="G1544" s="17">
        <f>E1544*F1544</f>
        <v>119.61840000000001</v>
      </c>
      <c r="H1544" s="14">
        <v>3</v>
      </c>
      <c r="I1544" s="15">
        <v>810</v>
      </c>
      <c r="J1544" s="17">
        <f>E1544+I1544-G1544</f>
        <v>4677.6616000000004</v>
      </c>
      <c r="K1544" s="23" t="str">
        <f>A1544&amp;"|"&amp;B1544</f>
        <v>P0129|Jul</v>
      </c>
    </row>
    <row r="1545" spans="1:11" ht="15" customHeight="1" x14ac:dyDescent="0.25">
      <c r="A1545" s="14" t="s">
        <v>317</v>
      </c>
      <c r="B1545" s="14" t="s">
        <v>30</v>
      </c>
      <c r="C1545" s="14">
        <v>8</v>
      </c>
      <c r="D1545" s="16">
        <v>312.70999999999998</v>
      </c>
      <c r="E1545" s="17">
        <f>C1545*D1545</f>
        <v>2501.6799999999998</v>
      </c>
      <c r="F1545" s="18">
        <v>0.03</v>
      </c>
      <c r="G1545" s="17">
        <f>E1545*F1545</f>
        <v>75.050399999999996</v>
      </c>
      <c r="H1545" s="14">
        <v>2</v>
      </c>
      <c r="I1545" s="15">
        <v>540</v>
      </c>
      <c r="J1545" s="17">
        <f>E1545+I1545-G1545</f>
        <v>2966.6295999999998</v>
      </c>
      <c r="K1545" s="23" t="str">
        <f>A1545&amp;"|"&amp;B1545</f>
        <v>P0129|Aug</v>
      </c>
    </row>
    <row r="1546" spans="1:11" ht="15" customHeight="1" x14ac:dyDescent="0.25">
      <c r="A1546" s="14" t="s">
        <v>317</v>
      </c>
      <c r="B1546" s="14" t="s">
        <v>31</v>
      </c>
      <c r="C1546" s="14">
        <v>7</v>
      </c>
      <c r="D1546" s="16">
        <v>338.3</v>
      </c>
      <c r="E1546" s="17">
        <f>C1546*D1546</f>
        <v>2368.1</v>
      </c>
      <c r="F1546" s="18">
        <v>0.03</v>
      </c>
      <c r="G1546" s="17">
        <f>E1546*F1546</f>
        <v>71.042999999999992</v>
      </c>
      <c r="H1546" s="14">
        <v>2</v>
      </c>
      <c r="I1546" s="15">
        <v>540</v>
      </c>
      <c r="J1546" s="17">
        <f>E1546+I1546-G1546</f>
        <v>2837.0569999999998</v>
      </c>
      <c r="K1546" s="23" t="str">
        <f>A1546&amp;"|"&amp;B1546</f>
        <v>P0129|Sep</v>
      </c>
    </row>
    <row r="1547" spans="1:11" ht="15" customHeight="1" x14ac:dyDescent="0.25">
      <c r="A1547" s="14" t="s">
        <v>317</v>
      </c>
      <c r="B1547" s="14" t="s">
        <v>32</v>
      </c>
      <c r="C1547" s="14">
        <v>7</v>
      </c>
      <c r="D1547" s="16">
        <v>284.52</v>
      </c>
      <c r="E1547" s="17">
        <f>C1547*D1547</f>
        <v>1991.6399999999999</v>
      </c>
      <c r="F1547" s="18">
        <v>0.03</v>
      </c>
      <c r="G1547" s="17">
        <f>E1547*F1547</f>
        <v>59.749199999999995</v>
      </c>
      <c r="H1547" s="14">
        <v>2</v>
      </c>
      <c r="I1547" s="15">
        <v>540</v>
      </c>
      <c r="J1547" s="17">
        <f>E1547+I1547-G1547</f>
        <v>2471.8907999999997</v>
      </c>
      <c r="K1547" s="23" t="str">
        <f>A1547&amp;"|"&amp;B1547</f>
        <v>P0129|Oct</v>
      </c>
    </row>
    <row r="1548" spans="1:11" ht="15" customHeight="1" x14ac:dyDescent="0.25">
      <c r="A1548" s="14" t="s">
        <v>317</v>
      </c>
      <c r="B1548" s="14" t="s">
        <v>33</v>
      </c>
      <c r="C1548" s="14">
        <v>6</v>
      </c>
      <c r="D1548" s="16">
        <v>329.24</v>
      </c>
      <c r="E1548" s="17">
        <f>C1548*D1548</f>
        <v>1975.44</v>
      </c>
      <c r="F1548" s="18">
        <v>0.03</v>
      </c>
      <c r="G1548" s="17">
        <f>E1548*F1548</f>
        <v>59.263199999999998</v>
      </c>
      <c r="H1548" s="14">
        <v>2</v>
      </c>
      <c r="I1548" s="15">
        <v>540</v>
      </c>
      <c r="J1548" s="17">
        <f>E1548+I1548-G1548</f>
        <v>2456.1768000000002</v>
      </c>
      <c r="K1548" s="23" t="str">
        <f>A1548&amp;"|"&amp;B1548</f>
        <v>P0129|Nov</v>
      </c>
    </row>
    <row r="1549" spans="1:11" ht="15" customHeight="1" x14ac:dyDescent="0.25">
      <c r="A1549" s="14" t="s">
        <v>317</v>
      </c>
      <c r="B1549" s="14" t="s">
        <v>34</v>
      </c>
      <c r="C1549" s="14">
        <v>14</v>
      </c>
      <c r="D1549" s="16">
        <v>565.47</v>
      </c>
      <c r="E1549" s="17">
        <f>C1549*D1549</f>
        <v>7916.58</v>
      </c>
      <c r="F1549" s="18">
        <v>0.03</v>
      </c>
      <c r="G1549" s="17">
        <f>E1549*F1549</f>
        <v>237.4974</v>
      </c>
      <c r="H1549" s="14">
        <v>6</v>
      </c>
      <c r="I1549" s="15">
        <v>1620</v>
      </c>
      <c r="J1549" s="17">
        <f>E1549+I1549-G1549</f>
        <v>9299.0825999999997</v>
      </c>
      <c r="K1549" s="23" t="str">
        <f>A1549&amp;"|"&amp;B1549</f>
        <v>P0129|Dec</v>
      </c>
    </row>
    <row r="1550" spans="1:11" ht="15" customHeight="1" x14ac:dyDescent="0.25">
      <c r="A1550" s="14" t="s">
        <v>317</v>
      </c>
      <c r="B1550" s="14" t="s">
        <v>35</v>
      </c>
      <c r="C1550" s="14">
        <v>14</v>
      </c>
      <c r="D1550" s="16">
        <v>473.52</v>
      </c>
      <c r="E1550" s="17">
        <f>C1550*D1550</f>
        <v>6629.28</v>
      </c>
      <c r="F1550" s="18">
        <v>0.03</v>
      </c>
      <c r="G1550" s="17">
        <f>E1550*F1550</f>
        <v>198.8784</v>
      </c>
      <c r="H1550" s="14">
        <v>6</v>
      </c>
      <c r="I1550" s="15">
        <v>1620</v>
      </c>
      <c r="J1550" s="17">
        <f>E1550+I1550-G1550</f>
        <v>8050.4015999999992</v>
      </c>
      <c r="K1550" s="23" t="str">
        <f>A1550&amp;"|"&amp;B1550</f>
        <v>P0129|Jan</v>
      </c>
    </row>
    <row r="1551" spans="1:11" ht="15" customHeight="1" x14ac:dyDescent="0.25">
      <c r="A1551" s="14" t="s">
        <v>317</v>
      </c>
      <c r="B1551" s="14" t="s">
        <v>36</v>
      </c>
      <c r="C1551" s="14">
        <v>11</v>
      </c>
      <c r="D1551" s="16">
        <v>453.09</v>
      </c>
      <c r="E1551" s="17">
        <f>C1551*D1551</f>
        <v>4983.99</v>
      </c>
      <c r="F1551" s="18">
        <v>0.03</v>
      </c>
      <c r="G1551" s="17">
        <f>E1551*F1551</f>
        <v>149.5197</v>
      </c>
      <c r="H1551" s="14">
        <v>4</v>
      </c>
      <c r="I1551" s="15">
        <v>1080</v>
      </c>
      <c r="J1551" s="17">
        <f>E1551+I1551-G1551</f>
        <v>5914.4703</v>
      </c>
      <c r="K1551" s="23" t="str">
        <f>A1551&amp;"|"&amp;B1551</f>
        <v>P0129|Feb</v>
      </c>
    </row>
    <row r="1552" spans="1:11" ht="15" customHeight="1" x14ac:dyDescent="0.25">
      <c r="A1552" s="14" t="s">
        <v>317</v>
      </c>
      <c r="B1552" s="14" t="s">
        <v>37</v>
      </c>
      <c r="C1552" s="14">
        <v>11</v>
      </c>
      <c r="D1552" s="16">
        <v>416.9</v>
      </c>
      <c r="E1552" s="17">
        <f>C1552*D1552</f>
        <v>4585.8999999999996</v>
      </c>
      <c r="F1552" s="18">
        <v>0.03</v>
      </c>
      <c r="G1552" s="17">
        <f>E1552*F1552</f>
        <v>137.577</v>
      </c>
      <c r="H1552" s="14">
        <v>4</v>
      </c>
      <c r="I1552" s="15">
        <v>1080</v>
      </c>
      <c r="J1552" s="17">
        <f>E1552+I1552-G1552</f>
        <v>5528.3229999999994</v>
      </c>
      <c r="K1552" s="23" t="str">
        <f>A1552&amp;"|"&amp;B1552</f>
        <v>P0129|Mar</v>
      </c>
    </row>
    <row r="1553" spans="1:11" ht="15" customHeight="1" x14ac:dyDescent="0.25">
      <c r="A1553" s="14" t="s">
        <v>319</v>
      </c>
      <c r="B1553" s="14" t="s">
        <v>24</v>
      </c>
      <c r="C1553" s="14">
        <v>7</v>
      </c>
      <c r="D1553" s="16">
        <v>119.22</v>
      </c>
      <c r="E1553" s="17">
        <f>C1553*D1553</f>
        <v>834.54</v>
      </c>
      <c r="F1553" s="18">
        <v>0.03</v>
      </c>
      <c r="G1553" s="17">
        <f>E1553*F1553</f>
        <v>25.036199999999997</v>
      </c>
      <c r="H1553" s="14">
        <v>2</v>
      </c>
      <c r="I1553" s="15">
        <v>240</v>
      </c>
      <c r="J1553" s="17">
        <f>E1553+I1553-G1553</f>
        <v>1049.5038</v>
      </c>
      <c r="K1553" s="23" t="str">
        <f>A1553&amp;"|"&amp;B1553</f>
        <v>P0130|Apr</v>
      </c>
    </row>
    <row r="1554" spans="1:11" ht="15" customHeight="1" x14ac:dyDescent="0.25">
      <c r="A1554" s="14" t="s">
        <v>319</v>
      </c>
      <c r="B1554" s="14" t="s">
        <v>26</v>
      </c>
      <c r="C1554" s="14">
        <v>7</v>
      </c>
      <c r="D1554" s="16">
        <v>139.5</v>
      </c>
      <c r="E1554" s="17">
        <f>C1554*D1554</f>
        <v>976.5</v>
      </c>
      <c r="F1554" s="18">
        <v>0.03</v>
      </c>
      <c r="G1554" s="17">
        <f>E1554*F1554</f>
        <v>29.294999999999998</v>
      </c>
      <c r="H1554" s="14">
        <v>2</v>
      </c>
      <c r="I1554" s="15">
        <v>240</v>
      </c>
      <c r="J1554" s="17">
        <f>E1554+I1554-G1554</f>
        <v>1187.2049999999999</v>
      </c>
      <c r="K1554" s="23" t="str">
        <f>A1554&amp;"|"&amp;B1554</f>
        <v>P0130|May</v>
      </c>
    </row>
    <row r="1555" spans="1:11" ht="15" customHeight="1" x14ac:dyDescent="0.25">
      <c r="A1555" s="14" t="s">
        <v>319</v>
      </c>
      <c r="B1555" s="14" t="s">
        <v>28</v>
      </c>
      <c r="C1555" s="14">
        <v>9</v>
      </c>
      <c r="D1555" s="16">
        <v>141.33000000000001</v>
      </c>
      <c r="E1555" s="17">
        <f>C1555*D1555</f>
        <v>1271.97</v>
      </c>
      <c r="F1555" s="18">
        <v>0.03</v>
      </c>
      <c r="G1555" s="17">
        <f>E1555*F1555</f>
        <v>38.159100000000002</v>
      </c>
      <c r="H1555" s="14">
        <v>3</v>
      </c>
      <c r="I1555" s="15">
        <v>360</v>
      </c>
      <c r="J1555" s="17">
        <f>E1555+I1555-G1555</f>
        <v>1593.8108999999999</v>
      </c>
      <c r="K1555" s="23" t="str">
        <f>A1555&amp;"|"&amp;B1555</f>
        <v>P0130|Jun</v>
      </c>
    </row>
    <row r="1556" spans="1:11" ht="15" customHeight="1" x14ac:dyDescent="0.25">
      <c r="A1556" s="14" t="s">
        <v>319</v>
      </c>
      <c r="B1556" s="14" t="s">
        <v>29</v>
      </c>
      <c r="C1556" s="14">
        <v>11</v>
      </c>
      <c r="D1556" s="16">
        <v>148.93</v>
      </c>
      <c r="E1556" s="17">
        <f>C1556*D1556</f>
        <v>1638.23</v>
      </c>
      <c r="F1556" s="18">
        <v>0.03</v>
      </c>
      <c r="G1556" s="17">
        <f>E1556*F1556</f>
        <v>49.146900000000002</v>
      </c>
      <c r="H1556" s="14">
        <v>3</v>
      </c>
      <c r="I1556" s="15">
        <v>360</v>
      </c>
      <c r="J1556" s="17">
        <f>E1556+I1556-G1556</f>
        <v>1949.0831000000001</v>
      </c>
      <c r="K1556" s="23" t="str">
        <f>A1556&amp;"|"&amp;B1556</f>
        <v>P0130|Jul</v>
      </c>
    </row>
    <row r="1557" spans="1:11" ht="15" customHeight="1" x14ac:dyDescent="0.25">
      <c r="A1557" s="14" t="s">
        <v>319</v>
      </c>
      <c r="B1557" s="14" t="s">
        <v>30</v>
      </c>
      <c r="C1557" s="14">
        <v>11</v>
      </c>
      <c r="D1557" s="16">
        <v>156.53</v>
      </c>
      <c r="E1557" s="17">
        <f>C1557*D1557</f>
        <v>1721.83</v>
      </c>
      <c r="F1557" s="18">
        <v>0.03</v>
      </c>
      <c r="G1557" s="17">
        <f>E1557*F1557</f>
        <v>51.654899999999998</v>
      </c>
      <c r="H1557" s="14">
        <v>3</v>
      </c>
      <c r="I1557" s="15">
        <v>360</v>
      </c>
      <c r="J1557" s="17">
        <f>E1557+I1557-G1557</f>
        <v>2030.1750999999999</v>
      </c>
      <c r="K1557" s="23" t="str">
        <f>A1557&amp;"|"&amp;B1557</f>
        <v>P0130|Aug</v>
      </c>
    </row>
    <row r="1558" spans="1:11" ht="15" customHeight="1" x14ac:dyDescent="0.25">
      <c r="A1558" s="14" t="s">
        <v>319</v>
      </c>
      <c r="B1558" s="14" t="s">
        <v>31</v>
      </c>
      <c r="C1558" s="14">
        <v>7</v>
      </c>
      <c r="D1558" s="16">
        <v>151.74</v>
      </c>
      <c r="E1558" s="17">
        <f>C1558*D1558</f>
        <v>1062.18</v>
      </c>
      <c r="F1558" s="18">
        <v>0.03</v>
      </c>
      <c r="G1558" s="17">
        <f>E1558*F1558</f>
        <v>31.865400000000001</v>
      </c>
      <c r="H1558" s="14">
        <v>2</v>
      </c>
      <c r="I1558" s="15">
        <v>240</v>
      </c>
      <c r="J1558" s="17">
        <f>E1558+I1558-G1558</f>
        <v>1270.3146000000002</v>
      </c>
      <c r="K1558" s="23" t="str">
        <f>A1558&amp;"|"&amp;B1558</f>
        <v>P0130|Sep</v>
      </c>
    </row>
    <row r="1559" spans="1:11" ht="15" customHeight="1" x14ac:dyDescent="0.25">
      <c r="A1559" s="14" t="s">
        <v>319</v>
      </c>
      <c r="B1559" s="14" t="s">
        <v>32</v>
      </c>
      <c r="C1559" s="14">
        <v>7</v>
      </c>
      <c r="D1559" s="16">
        <v>133.94999999999999</v>
      </c>
      <c r="E1559" s="17">
        <f>C1559*D1559</f>
        <v>937.64999999999986</v>
      </c>
      <c r="F1559" s="18">
        <v>0.03</v>
      </c>
      <c r="G1559" s="17">
        <f>E1559*F1559</f>
        <v>28.129499999999997</v>
      </c>
      <c r="H1559" s="14">
        <v>2</v>
      </c>
      <c r="I1559" s="15">
        <v>240</v>
      </c>
      <c r="J1559" s="17">
        <f>E1559+I1559-G1559</f>
        <v>1149.5204999999999</v>
      </c>
      <c r="K1559" s="23" t="str">
        <f>A1559&amp;"|"&amp;B1559</f>
        <v>P0130|Oct</v>
      </c>
    </row>
    <row r="1560" spans="1:11" ht="15" customHeight="1" x14ac:dyDescent="0.25">
      <c r="A1560" s="14" t="s">
        <v>319</v>
      </c>
      <c r="B1560" s="14" t="s">
        <v>33</v>
      </c>
      <c r="C1560" s="14">
        <v>7</v>
      </c>
      <c r="D1560" s="16">
        <v>143.76</v>
      </c>
      <c r="E1560" s="17">
        <f>C1560*D1560</f>
        <v>1006.3199999999999</v>
      </c>
      <c r="F1560" s="18">
        <v>0.03</v>
      </c>
      <c r="G1560" s="17">
        <f>E1560*F1560</f>
        <v>30.189599999999999</v>
      </c>
      <c r="H1560" s="14">
        <v>2</v>
      </c>
      <c r="I1560" s="15">
        <v>240</v>
      </c>
      <c r="J1560" s="17">
        <f>E1560+I1560-G1560</f>
        <v>1216.1304</v>
      </c>
      <c r="K1560" s="23" t="str">
        <f>A1560&amp;"|"&amp;B1560</f>
        <v>P0130|Nov</v>
      </c>
    </row>
    <row r="1561" spans="1:11" ht="15" customHeight="1" x14ac:dyDescent="0.25">
      <c r="A1561" s="14" t="s">
        <v>319</v>
      </c>
      <c r="B1561" s="14" t="s">
        <v>34</v>
      </c>
      <c r="C1561" s="14">
        <v>15</v>
      </c>
      <c r="D1561" s="16">
        <v>255.91</v>
      </c>
      <c r="E1561" s="17">
        <f>C1561*D1561</f>
        <v>3838.65</v>
      </c>
      <c r="F1561" s="18">
        <v>0.03</v>
      </c>
      <c r="G1561" s="17">
        <f>E1561*F1561</f>
        <v>115.15949999999999</v>
      </c>
      <c r="H1561" s="14">
        <v>6</v>
      </c>
      <c r="I1561" s="15">
        <v>720</v>
      </c>
      <c r="J1561" s="17">
        <f>E1561+I1561-G1561</f>
        <v>4443.4904999999999</v>
      </c>
      <c r="K1561" s="23" t="str">
        <f>A1561&amp;"|"&amp;B1561</f>
        <v>P0130|Dec</v>
      </c>
    </row>
    <row r="1562" spans="1:11" ht="15" customHeight="1" x14ac:dyDescent="0.25">
      <c r="A1562" s="14" t="s">
        <v>319</v>
      </c>
      <c r="B1562" s="14" t="s">
        <v>35</v>
      </c>
      <c r="C1562" s="14">
        <v>15</v>
      </c>
      <c r="D1562" s="16">
        <v>259.13</v>
      </c>
      <c r="E1562" s="17">
        <f>C1562*D1562</f>
        <v>3886.95</v>
      </c>
      <c r="F1562" s="18">
        <v>0.03</v>
      </c>
      <c r="G1562" s="17">
        <f>E1562*F1562</f>
        <v>116.60849999999999</v>
      </c>
      <c r="H1562" s="14">
        <v>6</v>
      </c>
      <c r="I1562" s="15">
        <v>720</v>
      </c>
      <c r="J1562" s="17">
        <f>E1562+I1562-G1562</f>
        <v>4490.3414999999995</v>
      </c>
      <c r="K1562" s="23" t="str">
        <f>A1562&amp;"|"&amp;B1562</f>
        <v>P0130|Jan</v>
      </c>
    </row>
    <row r="1563" spans="1:11" ht="15" customHeight="1" x14ac:dyDescent="0.25">
      <c r="A1563" s="14" t="s">
        <v>319</v>
      </c>
      <c r="B1563" s="14" t="s">
        <v>36</v>
      </c>
      <c r="C1563" s="14">
        <v>12</v>
      </c>
      <c r="D1563" s="16">
        <v>186.94</v>
      </c>
      <c r="E1563" s="17">
        <f>C1563*D1563</f>
        <v>2243.2799999999997</v>
      </c>
      <c r="F1563" s="18">
        <v>0.03</v>
      </c>
      <c r="G1563" s="17">
        <f>E1563*F1563</f>
        <v>67.298399999999987</v>
      </c>
      <c r="H1563" s="14">
        <v>5</v>
      </c>
      <c r="I1563" s="15">
        <v>600</v>
      </c>
      <c r="J1563" s="17">
        <f>E1563+I1563-G1563</f>
        <v>2775.9815999999996</v>
      </c>
      <c r="K1563" s="23" t="str">
        <f>A1563&amp;"|"&amp;B1563</f>
        <v>P0130|Feb</v>
      </c>
    </row>
    <row r="1564" spans="1:11" ht="15" customHeight="1" x14ac:dyDescent="0.25">
      <c r="A1564" s="14" t="s">
        <v>319</v>
      </c>
      <c r="B1564" s="14" t="s">
        <v>37</v>
      </c>
      <c r="C1564" s="14">
        <v>13</v>
      </c>
      <c r="D1564" s="16">
        <v>180.79</v>
      </c>
      <c r="E1564" s="17">
        <f>C1564*D1564</f>
        <v>2350.27</v>
      </c>
      <c r="F1564" s="18">
        <v>0.03</v>
      </c>
      <c r="G1564" s="17">
        <f>E1564*F1564</f>
        <v>70.508099999999999</v>
      </c>
      <c r="H1564" s="14">
        <v>5</v>
      </c>
      <c r="I1564" s="15">
        <v>600</v>
      </c>
      <c r="J1564" s="17">
        <f>E1564+I1564-G1564</f>
        <v>2879.7619</v>
      </c>
      <c r="K1564" s="23" t="str">
        <f>A1564&amp;"|"&amp;B1564</f>
        <v>P0130|Mar</v>
      </c>
    </row>
    <row r="1565" spans="1:11" ht="15" customHeight="1" x14ac:dyDescent="0.25">
      <c r="A1565" s="14" t="s">
        <v>321</v>
      </c>
      <c r="B1565" s="14" t="s">
        <v>24</v>
      </c>
      <c r="C1565" s="14">
        <v>6</v>
      </c>
      <c r="D1565" s="16">
        <v>103.97</v>
      </c>
      <c r="E1565" s="17">
        <f>C1565*D1565</f>
        <v>623.81999999999994</v>
      </c>
      <c r="F1565" s="18">
        <v>0.03</v>
      </c>
      <c r="G1565" s="17">
        <f>E1565*F1565</f>
        <v>18.714599999999997</v>
      </c>
      <c r="H1565" s="14">
        <v>2</v>
      </c>
      <c r="I1565" s="15">
        <v>240</v>
      </c>
      <c r="J1565" s="17">
        <f>E1565+I1565-G1565</f>
        <v>845.10539999999992</v>
      </c>
      <c r="K1565" s="23" t="str">
        <f>A1565&amp;"|"&amp;B1565</f>
        <v>P0131|Apr</v>
      </c>
    </row>
    <row r="1566" spans="1:11" ht="15" customHeight="1" x14ac:dyDescent="0.25">
      <c r="A1566" s="14" t="s">
        <v>321</v>
      </c>
      <c r="B1566" s="14" t="s">
        <v>26</v>
      </c>
      <c r="C1566" s="14">
        <v>6</v>
      </c>
      <c r="D1566" s="16">
        <v>111.78</v>
      </c>
      <c r="E1566" s="17">
        <f>C1566*D1566</f>
        <v>670.68000000000006</v>
      </c>
      <c r="F1566" s="18">
        <v>0.03</v>
      </c>
      <c r="G1566" s="17">
        <f>E1566*F1566</f>
        <v>20.1204</v>
      </c>
      <c r="H1566" s="14">
        <v>2</v>
      </c>
      <c r="I1566" s="15">
        <v>240</v>
      </c>
      <c r="J1566" s="17">
        <f>E1566+I1566-G1566</f>
        <v>890.55960000000005</v>
      </c>
      <c r="K1566" s="23" t="str">
        <f>A1566&amp;"|"&amp;B1566</f>
        <v>P0131|May</v>
      </c>
    </row>
    <row r="1567" spans="1:11" ht="15" customHeight="1" x14ac:dyDescent="0.25">
      <c r="A1567" s="14" t="s">
        <v>321</v>
      </c>
      <c r="B1567" s="14" t="s">
        <v>28</v>
      </c>
      <c r="C1567" s="14">
        <v>8</v>
      </c>
      <c r="D1567" s="16">
        <v>104.95</v>
      </c>
      <c r="E1567" s="17">
        <f>C1567*D1567</f>
        <v>839.6</v>
      </c>
      <c r="F1567" s="18">
        <v>0.03</v>
      </c>
      <c r="G1567" s="17">
        <f>E1567*F1567</f>
        <v>25.187999999999999</v>
      </c>
      <c r="H1567" s="14">
        <v>2</v>
      </c>
      <c r="I1567" s="15">
        <v>240</v>
      </c>
      <c r="J1567" s="17">
        <f>E1567+I1567-G1567</f>
        <v>1054.4119999999998</v>
      </c>
      <c r="K1567" s="23" t="str">
        <f>A1567&amp;"|"&amp;B1567</f>
        <v>P0131|Jun</v>
      </c>
    </row>
    <row r="1568" spans="1:11" ht="15" customHeight="1" x14ac:dyDescent="0.25">
      <c r="A1568" s="14" t="s">
        <v>321</v>
      </c>
      <c r="B1568" s="14" t="s">
        <v>29</v>
      </c>
      <c r="C1568" s="14">
        <v>10</v>
      </c>
      <c r="D1568" s="16">
        <v>125.21</v>
      </c>
      <c r="E1568" s="17">
        <f>C1568*D1568</f>
        <v>1252.0999999999999</v>
      </c>
      <c r="F1568" s="18">
        <v>0.03</v>
      </c>
      <c r="G1568" s="17">
        <f>E1568*F1568</f>
        <v>37.562999999999995</v>
      </c>
      <c r="H1568" s="14">
        <v>3</v>
      </c>
      <c r="I1568" s="15">
        <v>360</v>
      </c>
      <c r="J1568" s="17">
        <f>E1568+I1568-G1568</f>
        <v>1574.5369999999998</v>
      </c>
      <c r="K1568" s="23" t="str">
        <f>A1568&amp;"|"&amp;B1568</f>
        <v>P0131|Jul</v>
      </c>
    </row>
    <row r="1569" spans="1:11" ht="15" customHeight="1" x14ac:dyDescent="0.25">
      <c r="A1569" s="14" t="s">
        <v>321</v>
      </c>
      <c r="B1569" s="14" t="s">
        <v>30</v>
      </c>
      <c r="C1569" s="14">
        <v>10</v>
      </c>
      <c r="D1569" s="16">
        <v>135.58000000000001</v>
      </c>
      <c r="E1569" s="17">
        <f>C1569*D1569</f>
        <v>1355.8000000000002</v>
      </c>
      <c r="F1569" s="18">
        <v>0.03</v>
      </c>
      <c r="G1569" s="17">
        <f>E1569*F1569</f>
        <v>40.674000000000007</v>
      </c>
      <c r="H1569" s="14">
        <v>3</v>
      </c>
      <c r="I1569" s="15">
        <v>360</v>
      </c>
      <c r="J1569" s="17">
        <f>E1569+I1569-G1569</f>
        <v>1675.1260000000002</v>
      </c>
      <c r="K1569" s="23" t="str">
        <f>A1569&amp;"|"&amp;B1569</f>
        <v>P0131|Aug</v>
      </c>
    </row>
    <row r="1570" spans="1:11" ht="15" customHeight="1" x14ac:dyDescent="0.25">
      <c r="A1570" s="14" t="s">
        <v>321</v>
      </c>
      <c r="B1570" s="14" t="s">
        <v>31</v>
      </c>
      <c r="C1570" s="14">
        <v>7</v>
      </c>
      <c r="D1570" s="16">
        <v>117.34</v>
      </c>
      <c r="E1570" s="17">
        <f>C1570*D1570</f>
        <v>821.38</v>
      </c>
      <c r="F1570" s="18">
        <v>0.03</v>
      </c>
      <c r="G1570" s="17">
        <f>E1570*F1570</f>
        <v>24.641399999999997</v>
      </c>
      <c r="H1570" s="14">
        <v>2</v>
      </c>
      <c r="I1570" s="15">
        <v>240</v>
      </c>
      <c r="J1570" s="17">
        <f>E1570+I1570-G1570</f>
        <v>1036.7386000000001</v>
      </c>
      <c r="K1570" s="23" t="str">
        <f>A1570&amp;"|"&amp;B1570</f>
        <v>P0131|Sep</v>
      </c>
    </row>
    <row r="1571" spans="1:11" ht="15" customHeight="1" x14ac:dyDescent="0.25">
      <c r="A1571" s="14" t="s">
        <v>321</v>
      </c>
      <c r="B1571" s="14" t="s">
        <v>32</v>
      </c>
      <c r="C1571" s="14">
        <v>7</v>
      </c>
      <c r="D1571" s="16">
        <v>98.46</v>
      </c>
      <c r="E1571" s="17">
        <f>C1571*D1571</f>
        <v>689.21999999999991</v>
      </c>
      <c r="F1571" s="18">
        <v>0.03</v>
      </c>
      <c r="G1571" s="17">
        <f>E1571*F1571</f>
        <v>20.676599999999997</v>
      </c>
      <c r="H1571" s="14">
        <v>2</v>
      </c>
      <c r="I1571" s="15">
        <v>240</v>
      </c>
      <c r="J1571" s="17">
        <f>E1571+I1571-G1571</f>
        <v>908.54339999999991</v>
      </c>
      <c r="K1571" s="23" t="str">
        <f>A1571&amp;"|"&amp;B1571</f>
        <v>P0131|Oct</v>
      </c>
    </row>
    <row r="1572" spans="1:11" ht="15" customHeight="1" x14ac:dyDescent="0.25">
      <c r="A1572" s="14" t="s">
        <v>321</v>
      </c>
      <c r="B1572" s="14" t="s">
        <v>33</v>
      </c>
      <c r="C1572" s="14">
        <v>7</v>
      </c>
      <c r="D1572" s="16">
        <v>113.49</v>
      </c>
      <c r="E1572" s="17">
        <f>C1572*D1572</f>
        <v>794.43</v>
      </c>
      <c r="F1572" s="18">
        <v>0.03</v>
      </c>
      <c r="G1572" s="17">
        <f>E1572*F1572</f>
        <v>23.832899999999999</v>
      </c>
      <c r="H1572" s="14">
        <v>2</v>
      </c>
      <c r="I1572" s="15">
        <v>240</v>
      </c>
      <c r="J1572" s="17">
        <f>E1572+I1572-G1572</f>
        <v>1010.5970999999998</v>
      </c>
      <c r="K1572" s="23" t="str">
        <f>A1572&amp;"|"&amp;B1572</f>
        <v>P0131|Nov</v>
      </c>
    </row>
    <row r="1573" spans="1:11" ht="15" customHeight="1" x14ac:dyDescent="0.25">
      <c r="A1573" s="14" t="s">
        <v>321</v>
      </c>
      <c r="B1573" s="14" t="s">
        <v>34</v>
      </c>
      <c r="C1573" s="14">
        <v>15</v>
      </c>
      <c r="D1573" s="16">
        <v>224.91</v>
      </c>
      <c r="E1573" s="17">
        <f>C1573*D1573</f>
        <v>3373.65</v>
      </c>
      <c r="F1573" s="18">
        <v>0.03</v>
      </c>
      <c r="G1573" s="17">
        <f>E1573*F1573</f>
        <v>101.20950000000001</v>
      </c>
      <c r="H1573" s="14">
        <v>6</v>
      </c>
      <c r="I1573" s="15">
        <v>720</v>
      </c>
      <c r="J1573" s="17">
        <f>E1573+I1573-G1573</f>
        <v>3992.4405000000002</v>
      </c>
      <c r="K1573" s="23" t="str">
        <f>A1573&amp;"|"&amp;B1573</f>
        <v>P0131|Dec</v>
      </c>
    </row>
    <row r="1574" spans="1:11" ht="15" customHeight="1" x14ac:dyDescent="0.25">
      <c r="A1574" s="14" t="s">
        <v>321</v>
      </c>
      <c r="B1574" s="14" t="s">
        <v>35</v>
      </c>
      <c r="C1574" s="14">
        <v>13</v>
      </c>
      <c r="D1574" s="16">
        <v>183.09</v>
      </c>
      <c r="E1574" s="17">
        <f>C1574*D1574</f>
        <v>2380.17</v>
      </c>
      <c r="F1574" s="18">
        <v>0.03</v>
      </c>
      <c r="G1574" s="17">
        <f>E1574*F1574</f>
        <v>71.405100000000004</v>
      </c>
      <c r="H1574" s="14">
        <v>5</v>
      </c>
      <c r="I1574" s="15">
        <v>600</v>
      </c>
      <c r="J1574" s="17">
        <f>E1574+I1574-G1574</f>
        <v>2908.7649000000001</v>
      </c>
      <c r="K1574" s="23" t="str">
        <f>A1574&amp;"|"&amp;B1574</f>
        <v>P0131|Jan</v>
      </c>
    </row>
    <row r="1575" spans="1:11" ht="15" customHeight="1" x14ac:dyDescent="0.25">
      <c r="A1575" s="14" t="s">
        <v>321</v>
      </c>
      <c r="B1575" s="14" t="s">
        <v>36</v>
      </c>
      <c r="C1575" s="14">
        <v>11</v>
      </c>
      <c r="D1575" s="16">
        <v>171.32</v>
      </c>
      <c r="E1575" s="17">
        <f>C1575*D1575</f>
        <v>1884.52</v>
      </c>
      <c r="F1575" s="18">
        <v>0.03</v>
      </c>
      <c r="G1575" s="17">
        <f>E1575*F1575</f>
        <v>56.535599999999995</v>
      </c>
      <c r="H1575" s="14">
        <v>4</v>
      </c>
      <c r="I1575" s="15">
        <v>480</v>
      </c>
      <c r="J1575" s="17">
        <f>E1575+I1575-G1575</f>
        <v>2307.9843999999998</v>
      </c>
      <c r="K1575" s="23" t="str">
        <f>A1575&amp;"|"&amp;B1575</f>
        <v>P0131|Feb</v>
      </c>
    </row>
    <row r="1576" spans="1:11" ht="15" customHeight="1" x14ac:dyDescent="0.25">
      <c r="A1576" s="14" t="s">
        <v>321</v>
      </c>
      <c r="B1576" s="14" t="s">
        <v>37</v>
      </c>
      <c r="C1576" s="14">
        <v>11</v>
      </c>
      <c r="D1576" s="16">
        <v>155.78</v>
      </c>
      <c r="E1576" s="17">
        <f>C1576*D1576</f>
        <v>1713.58</v>
      </c>
      <c r="F1576" s="18">
        <v>0.03</v>
      </c>
      <c r="G1576" s="17">
        <f>E1576*F1576</f>
        <v>51.407399999999996</v>
      </c>
      <c r="H1576" s="14">
        <v>4</v>
      </c>
      <c r="I1576" s="15">
        <v>480</v>
      </c>
      <c r="J1576" s="17">
        <f>E1576+I1576-G1576</f>
        <v>2142.1725999999999</v>
      </c>
      <c r="K1576" s="23" t="str">
        <f>A1576&amp;"|"&amp;B1576</f>
        <v>P0131|Mar</v>
      </c>
    </row>
    <row r="1577" spans="1:11" ht="15" customHeight="1" x14ac:dyDescent="0.25">
      <c r="A1577" s="14" t="s">
        <v>323</v>
      </c>
      <c r="B1577" s="14" t="s">
        <v>24</v>
      </c>
      <c r="C1577" s="14">
        <v>6</v>
      </c>
      <c r="D1577" s="16">
        <v>221.37</v>
      </c>
      <c r="E1577" s="17">
        <f>C1577*D1577</f>
        <v>1328.22</v>
      </c>
      <c r="F1577" s="18">
        <v>0.03</v>
      </c>
      <c r="G1577" s="17">
        <f>E1577*F1577</f>
        <v>39.846600000000002</v>
      </c>
      <c r="H1577" s="14">
        <v>2</v>
      </c>
      <c r="I1577" s="15">
        <v>450</v>
      </c>
      <c r="J1577" s="17">
        <f>E1577+I1577-G1577</f>
        <v>1738.3733999999999</v>
      </c>
      <c r="K1577" s="23" t="str">
        <f>A1577&amp;"|"&amp;B1577</f>
        <v>P0132|Apr</v>
      </c>
    </row>
    <row r="1578" spans="1:11" ht="15" customHeight="1" x14ac:dyDescent="0.25">
      <c r="A1578" s="14" t="s">
        <v>323</v>
      </c>
      <c r="B1578" s="14" t="s">
        <v>26</v>
      </c>
      <c r="C1578" s="14">
        <v>7</v>
      </c>
      <c r="D1578" s="16">
        <v>249.65</v>
      </c>
      <c r="E1578" s="17">
        <f>C1578*D1578</f>
        <v>1747.55</v>
      </c>
      <c r="F1578" s="18">
        <v>0.03</v>
      </c>
      <c r="G1578" s="17">
        <f>E1578*F1578</f>
        <v>52.426499999999997</v>
      </c>
      <c r="H1578" s="14">
        <v>2</v>
      </c>
      <c r="I1578" s="15">
        <v>450</v>
      </c>
      <c r="J1578" s="17">
        <f>E1578+I1578-G1578</f>
        <v>2145.1235000000001</v>
      </c>
      <c r="K1578" s="23" t="str">
        <f>A1578&amp;"|"&amp;B1578</f>
        <v>P0132|May</v>
      </c>
    </row>
    <row r="1579" spans="1:11" ht="15" customHeight="1" x14ac:dyDescent="0.25">
      <c r="A1579" s="14" t="s">
        <v>323</v>
      </c>
      <c r="B1579" s="14" t="s">
        <v>28</v>
      </c>
      <c r="C1579" s="14">
        <v>8</v>
      </c>
      <c r="D1579" s="16">
        <v>269.58</v>
      </c>
      <c r="E1579" s="17">
        <f>C1579*D1579</f>
        <v>2156.64</v>
      </c>
      <c r="F1579" s="18">
        <v>0.03</v>
      </c>
      <c r="G1579" s="17">
        <f>E1579*F1579</f>
        <v>64.69919999999999</v>
      </c>
      <c r="H1579" s="14">
        <v>2</v>
      </c>
      <c r="I1579" s="15">
        <v>450</v>
      </c>
      <c r="J1579" s="17">
        <f>E1579+I1579-G1579</f>
        <v>2541.9407999999999</v>
      </c>
      <c r="K1579" s="23" t="str">
        <f>A1579&amp;"|"&amp;B1579</f>
        <v>P0132|Jun</v>
      </c>
    </row>
    <row r="1580" spans="1:11" ht="15" customHeight="1" x14ac:dyDescent="0.25">
      <c r="A1580" s="14" t="s">
        <v>323</v>
      </c>
      <c r="B1580" s="14" t="s">
        <v>29</v>
      </c>
      <c r="C1580" s="14">
        <v>10</v>
      </c>
      <c r="D1580" s="16">
        <v>334.28</v>
      </c>
      <c r="E1580" s="17">
        <f>C1580*D1580</f>
        <v>3342.7999999999997</v>
      </c>
      <c r="F1580" s="18">
        <v>0.03</v>
      </c>
      <c r="G1580" s="17">
        <f>E1580*F1580</f>
        <v>100.28399999999999</v>
      </c>
      <c r="H1580" s="14">
        <v>3</v>
      </c>
      <c r="I1580" s="15">
        <v>675</v>
      </c>
      <c r="J1580" s="17">
        <f>E1580+I1580-G1580</f>
        <v>3917.5159999999996</v>
      </c>
      <c r="K1580" s="23" t="str">
        <f>A1580&amp;"|"&amp;B1580</f>
        <v>P0132|Jul</v>
      </c>
    </row>
    <row r="1581" spans="1:11" ht="15" customHeight="1" x14ac:dyDescent="0.25">
      <c r="A1581" s="14" t="s">
        <v>323</v>
      </c>
      <c r="B1581" s="14" t="s">
        <v>30</v>
      </c>
      <c r="C1581" s="14">
        <v>9</v>
      </c>
      <c r="D1581" s="16">
        <v>290.86</v>
      </c>
      <c r="E1581" s="17">
        <f>C1581*D1581</f>
        <v>2617.7400000000002</v>
      </c>
      <c r="F1581" s="18">
        <v>0.03</v>
      </c>
      <c r="G1581" s="17">
        <f>E1581*F1581</f>
        <v>78.532200000000003</v>
      </c>
      <c r="H1581" s="14">
        <v>2</v>
      </c>
      <c r="I1581" s="15">
        <v>450</v>
      </c>
      <c r="J1581" s="17">
        <f>E1581+I1581-G1581</f>
        <v>2989.2078000000001</v>
      </c>
      <c r="K1581" s="23" t="str">
        <f>A1581&amp;"|"&amp;B1581</f>
        <v>P0132|Aug</v>
      </c>
    </row>
    <row r="1582" spans="1:11" ht="15" customHeight="1" x14ac:dyDescent="0.25">
      <c r="A1582" s="14" t="s">
        <v>323</v>
      </c>
      <c r="B1582" s="14" t="s">
        <v>31</v>
      </c>
      <c r="C1582" s="14">
        <v>7</v>
      </c>
      <c r="D1582" s="16">
        <v>305.57</v>
      </c>
      <c r="E1582" s="17">
        <f>C1582*D1582</f>
        <v>2138.9899999999998</v>
      </c>
      <c r="F1582" s="18">
        <v>0.03</v>
      </c>
      <c r="G1582" s="17">
        <f>E1582*F1582</f>
        <v>64.169699999999992</v>
      </c>
      <c r="H1582" s="14">
        <v>2</v>
      </c>
      <c r="I1582" s="15">
        <v>450</v>
      </c>
      <c r="J1582" s="17">
        <f>E1582+I1582-G1582</f>
        <v>2524.8202999999999</v>
      </c>
      <c r="K1582" s="23" t="str">
        <f>A1582&amp;"|"&amp;B1582</f>
        <v>P0132|Sep</v>
      </c>
    </row>
    <row r="1583" spans="1:11" ht="15" customHeight="1" x14ac:dyDescent="0.25">
      <c r="A1583" s="14" t="s">
        <v>323</v>
      </c>
      <c r="B1583" s="14" t="s">
        <v>32</v>
      </c>
      <c r="C1583" s="14">
        <v>7</v>
      </c>
      <c r="D1583" s="16">
        <v>254.19</v>
      </c>
      <c r="E1583" s="17">
        <f>C1583*D1583</f>
        <v>1779.33</v>
      </c>
      <c r="F1583" s="18">
        <v>0.03</v>
      </c>
      <c r="G1583" s="17">
        <f>E1583*F1583</f>
        <v>53.379899999999999</v>
      </c>
      <c r="H1583" s="14">
        <v>2</v>
      </c>
      <c r="I1583" s="15">
        <v>450</v>
      </c>
      <c r="J1583" s="17">
        <f>E1583+I1583-G1583</f>
        <v>2175.9501</v>
      </c>
      <c r="K1583" s="23" t="str">
        <f>A1583&amp;"|"&amp;B1583</f>
        <v>P0132|Oct</v>
      </c>
    </row>
    <row r="1584" spans="1:11" ht="15" customHeight="1" x14ac:dyDescent="0.25">
      <c r="A1584" s="14" t="s">
        <v>323</v>
      </c>
      <c r="B1584" s="14" t="s">
        <v>33</v>
      </c>
      <c r="C1584" s="14">
        <v>7</v>
      </c>
      <c r="D1584" s="16">
        <v>248.27</v>
      </c>
      <c r="E1584" s="17">
        <f>C1584*D1584</f>
        <v>1737.89</v>
      </c>
      <c r="F1584" s="18">
        <v>0.03</v>
      </c>
      <c r="G1584" s="17">
        <f>E1584*F1584</f>
        <v>52.136699999999998</v>
      </c>
      <c r="H1584" s="14">
        <v>2</v>
      </c>
      <c r="I1584" s="15">
        <v>450</v>
      </c>
      <c r="J1584" s="17">
        <f>E1584+I1584-G1584</f>
        <v>2135.7533000000003</v>
      </c>
      <c r="K1584" s="23" t="str">
        <f>A1584&amp;"|"&amp;B1584</f>
        <v>P0132|Nov</v>
      </c>
    </row>
    <row r="1585" spans="1:11" ht="15" customHeight="1" x14ac:dyDescent="0.25">
      <c r="A1585" s="14" t="s">
        <v>323</v>
      </c>
      <c r="B1585" s="14" t="s">
        <v>34</v>
      </c>
      <c r="C1585" s="14">
        <v>15</v>
      </c>
      <c r="D1585" s="16">
        <v>479.66</v>
      </c>
      <c r="E1585" s="17">
        <f>C1585*D1585</f>
        <v>7194.9000000000005</v>
      </c>
      <c r="F1585" s="18">
        <v>0.03</v>
      </c>
      <c r="G1585" s="17">
        <f>E1585*F1585</f>
        <v>215.84700000000001</v>
      </c>
      <c r="H1585" s="14">
        <v>6</v>
      </c>
      <c r="I1585" s="15">
        <v>1350</v>
      </c>
      <c r="J1585" s="17">
        <f>E1585+I1585-G1585</f>
        <v>8329.0530000000017</v>
      </c>
      <c r="K1585" s="23" t="str">
        <f>A1585&amp;"|"&amp;B1585</f>
        <v>P0132|Dec</v>
      </c>
    </row>
    <row r="1586" spans="1:11" ht="15" customHeight="1" x14ac:dyDescent="0.25">
      <c r="A1586" s="14" t="s">
        <v>323</v>
      </c>
      <c r="B1586" s="14" t="s">
        <v>35</v>
      </c>
      <c r="C1586" s="14">
        <v>13</v>
      </c>
      <c r="D1586" s="16">
        <v>421.54</v>
      </c>
      <c r="E1586" s="17">
        <f>C1586*D1586</f>
        <v>5480.02</v>
      </c>
      <c r="F1586" s="18">
        <v>0.03</v>
      </c>
      <c r="G1586" s="17">
        <f>E1586*F1586</f>
        <v>164.4006</v>
      </c>
      <c r="H1586" s="14">
        <v>5</v>
      </c>
      <c r="I1586" s="15">
        <v>1125</v>
      </c>
      <c r="J1586" s="17">
        <f>E1586+I1586-G1586</f>
        <v>6440.6194000000005</v>
      </c>
      <c r="K1586" s="23" t="str">
        <f>A1586&amp;"|"&amp;B1586</f>
        <v>P0132|Jan</v>
      </c>
    </row>
    <row r="1587" spans="1:11" ht="15" customHeight="1" x14ac:dyDescent="0.25">
      <c r="A1587" s="14" t="s">
        <v>323</v>
      </c>
      <c r="B1587" s="14" t="s">
        <v>36</v>
      </c>
      <c r="C1587" s="14">
        <v>10</v>
      </c>
      <c r="D1587" s="16">
        <v>399.23</v>
      </c>
      <c r="E1587" s="17">
        <f>C1587*D1587</f>
        <v>3992.3</v>
      </c>
      <c r="F1587" s="18">
        <v>0.03</v>
      </c>
      <c r="G1587" s="17">
        <f>E1587*F1587</f>
        <v>119.76900000000001</v>
      </c>
      <c r="H1587" s="14">
        <v>4</v>
      </c>
      <c r="I1587" s="15">
        <v>900</v>
      </c>
      <c r="J1587" s="17">
        <f>E1587+I1587-G1587</f>
        <v>4772.5309999999999</v>
      </c>
      <c r="K1587" s="23" t="str">
        <f>A1587&amp;"|"&amp;B1587</f>
        <v>P0132|Feb</v>
      </c>
    </row>
    <row r="1588" spans="1:11" ht="15" customHeight="1" x14ac:dyDescent="0.25">
      <c r="A1588" s="14" t="s">
        <v>323</v>
      </c>
      <c r="B1588" s="14" t="s">
        <v>37</v>
      </c>
      <c r="C1588" s="14">
        <v>12</v>
      </c>
      <c r="D1588" s="16">
        <v>365.79</v>
      </c>
      <c r="E1588" s="17">
        <f>C1588*D1588</f>
        <v>4389.4800000000005</v>
      </c>
      <c r="F1588" s="18">
        <v>0.03</v>
      </c>
      <c r="G1588" s="17">
        <f>E1588*F1588</f>
        <v>131.68440000000001</v>
      </c>
      <c r="H1588" s="14">
        <v>4</v>
      </c>
      <c r="I1588" s="15">
        <v>900</v>
      </c>
      <c r="J1588" s="17">
        <f>E1588+I1588-G1588</f>
        <v>5157.7956000000004</v>
      </c>
      <c r="K1588" s="23" t="str">
        <f>A1588&amp;"|"&amp;B1588</f>
        <v>P0132|Mar</v>
      </c>
    </row>
    <row r="1589" spans="1:11" ht="15" customHeight="1" x14ac:dyDescent="0.25">
      <c r="A1589" s="14" t="s">
        <v>325</v>
      </c>
      <c r="B1589" s="14" t="s">
        <v>24</v>
      </c>
      <c r="C1589" s="14">
        <v>5</v>
      </c>
      <c r="D1589" s="16">
        <v>240.84</v>
      </c>
      <c r="E1589" s="17">
        <f>C1589*D1589</f>
        <v>1204.2</v>
      </c>
      <c r="F1589" s="18">
        <v>0.03</v>
      </c>
      <c r="G1589" s="17">
        <f>E1589*F1589</f>
        <v>36.125999999999998</v>
      </c>
      <c r="H1589" s="14">
        <v>2</v>
      </c>
      <c r="I1589" s="15">
        <v>450</v>
      </c>
      <c r="J1589" s="17">
        <f>E1589+I1589-G1589</f>
        <v>1618.0740000000001</v>
      </c>
      <c r="K1589" s="23" t="str">
        <f>A1589&amp;"|"&amp;B1589</f>
        <v>P0133|Apr</v>
      </c>
    </row>
    <row r="1590" spans="1:11" ht="15" customHeight="1" x14ac:dyDescent="0.25">
      <c r="A1590" s="14" t="s">
        <v>325</v>
      </c>
      <c r="B1590" s="14" t="s">
        <v>26</v>
      </c>
      <c r="C1590" s="14">
        <v>5</v>
      </c>
      <c r="D1590" s="16">
        <v>258.72000000000003</v>
      </c>
      <c r="E1590" s="17">
        <f>C1590*D1590</f>
        <v>1293.6000000000001</v>
      </c>
      <c r="F1590" s="18">
        <v>0.03</v>
      </c>
      <c r="G1590" s="17">
        <f>E1590*F1590</f>
        <v>38.808</v>
      </c>
      <c r="H1590" s="14">
        <v>2</v>
      </c>
      <c r="I1590" s="15">
        <v>450</v>
      </c>
      <c r="J1590" s="17">
        <f>E1590+I1590-G1590</f>
        <v>1704.7920000000001</v>
      </c>
      <c r="K1590" s="23" t="str">
        <f>A1590&amp;"|"&amp;B1590</f>
        <v>P0133|May</v>
      </c>
    </row>
    <row r="1591" spans="1:11" ht="15" customHeight="1" x14ac:dyDescent="0.25">
      <c r="A1591" s="14" t="s">
        <v>325</v>
      </c>
      <c r="B1591" s="14" t="s">
        <v>28</v>
      </c>
      <c r="C1591" s="14">
        <v>8</v>
      </c>
      <c r="D1591" s="16">
        <v>283.69</v>
      </c>
      <c r="E1591" s="17">
        <f>C1591*D1591</f>
        <v>2269.52</v>
      </c>
      <c r="F1591" s="18">
        <v>0.03</v>
      </c>
      <c r="G1591" s="17">
        <f>E1591*F1591</f>
        <v>68.085599999999999</v>
      </c>
      <c r="H1591" s="14">
        <v>2</v>
      </c>
      <c r="I1591" s="15">
        <v>450</v>
      </c>
      <c r="J1591" s="17">
        <f>E1591+I1591-G1591</f>
        <v>2651.4344000000001</v>
      </c>
      <c r="K1591" s="23" t="str">
        <f>A1591&amp;"|"&amp;B1591</f>
        <v>P0133|Jun</v>
      </c>
    </row>
    <row r="1592" spans="1:11" ht="15" customHeight="1" x14ac:dyDescent="0.25">
      <c r="A1592" s="14" t="s">
        <v>325</v>
      </c>
      <c r="B1592" s="14" t="s">
        <v>29</v>
      </c>
      <c r="C1592" s="14">
        <v>9</v>
      </c>
      <c r="D1592" s="16">
        <v>322.20999999999998</v>
      </c>
      <c r="E1592" s="17">
        <f>C1592*D1592</f>
        <v>2899.89</v>
      </c>
      <c r="F1592" s="18">
        <v>0.03</v>
      </c>
      <c r="G1592" s="17">
        <f>E1592*F1592</f>
        <v>86.99669999999999</v>
      </c>
      <c r="H1592" s="14">
        <v>2</v>
      </c>
      <c r="I1592" s="15">
        <v>450</v>
      </c>
      <c r="J1592" s="17">
        <f>E1592+I1592-G1592</f>
        <v>3262.8932999999997</v>
      </c>
      <c r="K1592" s="23" t="str">
        <f>A1592&amp;"|"&amp;B1592</f>
        <v>P0133|Jul</v>
      </c>
    </row>
    <row r="1593" spans="1:11" ht="15" customHeight="1" x14ac:dyDescent="0.25">
      <c r="A1593" s="14" t="s">
        <v>325</v>
      </c>
      <c r="B1593" s="14" t="s">
        <v>30</v>
      </c>
      <c r="C1593" s="14">
        <v>9</v>
      </c>
      <c r="D1593" s="16">
        <v>298.61</v>
      </c>
      <c r="E1593" s="17">
        <f>C1593*D1593</f>
        <v>2687.4900000000002</v>
      </c>
      <c r="F1593" s="18">
        <v>0.03</v>
      </c>
      <c r="G1593" s="17">
        <f>E1593*F1593</f>
        <v>80.624700000000004</v>
      </c>
      <c r="H1593" s="14">
        <v>2</v>
      </c>
      <c r="I1593" s="15">
        <v>450</v>
      </c>
      <c r="J1593" s="17">
        <f>E1593+I1593-G1593</f>
        <v>3056.8653000000004</v>
      </c>
      <c r="K1593" s="23" t="str">
        <f>A1593&amp;"|"&amp;B1593</f>
        <v>P0133|Aug</v>
      </c>
    </row>
    <row r="1594" spans="1:11" ht="15" customHeight="1" x14ac:dyDescent="0.25">
      <c r="A1594" s="14" t="s">
        <v>325</v>
      </c>
      <c r="B1594" s="14" t="s">
        <v>31</v>
      </c>
      <c r="C1594" s="14">
        <v>5</v>
      </c>
      <c r="D1594" s="16">
        <v>279.72000000000003</v>
      </c>
      <c r="E1594" s="17">
        <f>C1594*D1594</f>
        <v>1398.6000000000001</v>
      </c>
      <c r="F1594" s="18">
        <v>0.03</v>
      </c>
      <c r="G1594" s="17">
        <f>E1594*F1594</f>
        <v>41.958000000000006</v>
      </c>
      <c r="H1594" s="14">
        <v>2</v>
      </c>
      <c r="I1594" s="15">
        <v>450</v>
      </c>
      <c r="J1594" s="17">
        <f>E1594+I1594-G1594</f>
        <v>1806.6420000000001</v>
      </c>
      <c r="K1594" s="23" t="str">
        <f>A1594&amp;"|"&amp;B1594</f>
        <v>P0133|Sep</v>
      </c>
    </row>
    <row r="1595" spans="1:11" ht="15" customHeight="1" x14ac:dyDescent="0.25">
      <c r="A1595" s="14" t="s">
        <v>325</v>
      </c>
      <c r="B1595" s="14" t="s">
        <v>32</v>
      </c>
      <c r="C1595" s="14">
        <v>6</v>
      </c>
      <c r="D1595" s="16">
        <v>266.48</v>
      </c>
      <c r="E1595" s="17">
        <f>C1595*D1595</f>
        <v>1598.88</v>
      </c>
      <c r="F1595" s="18">
        <v>0.03</v>
      </c>
      <c r="G1595" s="17">
        <f>E1595*F1595</f>
        <v>47.9664</v>
      </c>
      <c r="H1595" s="14">
        <v>2</v>
      </c>
      <c r="I1595" s="15">
        <v>450</v>
      </c>
      <c r="J1595" s="17">
        <f>E1595+I1595-G1595</f>
        <v>2000.9136000000001</v>
      </c>
      <c r="K1595" s="23" t="str">
        <f>A1595&amp;"|"&amp;B1595</f>
        <v>P0133|Oct</v>
      </c>
    </row>
    <row r="1596" spans="1:11" ht="15" customHeight="1" x14ac:dyDescent="0.25">
      <c r="A1596" s="14" t="s">
        <v>325</v>
      </c>
      <c r="B1596" s="14" t="s">
        <v>33</v>
      </c>
      <c r="C1596" s="14">
        <v>5</v>
      </c>
      <c r="D1596" s="16">
        <v>260.14</v>
      </c>
      <c r="E1596" s="17">
        <f>C1596*D1596</f>
        <v>1300.6999999999998</v>
      </c>
      <c r="F1596" s="18">
        <v>0.03</v>
      </c>
      <c r="G1596" s="17">
        <f>E1596*F1596</f>
        <v>39.020999999999994</v>
      </c>
      <c r="H1596" s="14">
        <v>2</v>
      </c>
      <c r="I1596" s="15">
        <v>450</v>
      </c>
      <c r="J1596" s="17">
        <f>E1596+I1596-G1596</f>
        <v>1711.6789999999999</v>
      </c>
      <c r="K1596" s="23" t="str">
        <f>A1596&amp;"|"&amp;B1596</f>
        <v>P0133|Nov</v>
      </c>
    </row>
    <row r="1597" spans="1:11" ht="15" customHeight="1" x14ac:dyDescent="0.25">
      <c r="A1597" s="14" t="s">
        <v>325</v>
      </c>
      <c r="B1597" s="14" t="s">
        <v>34</v>
      </c>
      <c r="C1597" s="14">
        <v>14</v>
      </c>
      <c r="D1597" s="16">
        <v>465.72</v>
      </c>
      <c r="E1597" s="17">
        <f>C1597*D1597</f>
        <v>6520.08</v>
      </c>
      <c r="F1597" s="18">
        <v>0.03</v>
      </c>
      <c r="G1597" s="17">
        <f>E1597*F1597</f>
        <v>195.60239999999999</v>
      </c>
      <c r="H1597" s="14">
        <v>6</v>
      </c>
      <c r="I1597" s="15">
        <v>1350</v>
      </c>
      <c r="J1597" s="17">
        <f>E1597+I1597-G1597</f>
        <v>7674.4776000000002</v>
      </c>
      <c r="K1597" s="23" t="str">
        <f>A1597&amp;"|"&amp;B1597</f>
        <v>P0133|Dec</v>
      </c>
    </row>
    <row r="1598" spans="1:11" ht="15" customHeight="1" x14ac:dyDescent="0.25">
      <c r="A1598" s="14" t="s">
        <v>325</v>
      </c>
      <c r="B1598" s="14" t="s">
        <v>35</v>
      </c>
      <c r="C1598" s="14">
        <v>13</v>
      </c>
      <c r="D1598" s="16">
        <v>470.45</v>
      </c>
      <c r="E1598" s="17">
        <f>C1598*D1598</f>
        <v>6115.8499999999995</v>
      </c>
      <c r="F1598" s="18">
        <v>0.03</v>
      </c>
      <c r="G1598" s="17">
        <f>E1598*F1598</f>
        <v>183.47549999999998</v>
      </c>
      <c r="H1598" s="14">
        <v>5</v>
      </c>
      <c r="I1598" s="15">
        <v>1125</v>
      </c>
      <c r="J1598" s="17">
        <f>E1598+I1598-G1598</f>
        <v>7057.3744999999999</v>
      </c>
      <c r="K1598" s="23" t="str">
        <f>A1598&amp;"|"&amp;B1598</f>
        <v>P0133|Jan</v>
      </c>
    </row>
    <row r="1599" spans="1:11" ht="15" customHeight="1" x14ac:dyDescent="0.25">
      <c r="A1599" s="14" t="s">
        <v>325</v>
      </c>
      <c r="B1599" s="14" t="s">
        <v>36</v>
      </c>
      <c r="C1599" s="14">
        <v>11</v>
      </c>
      <c r="D1599" s="16">
        <v>392.29</v>
      </c>
      <c r="E1599" s="17">
        <f>C1599*D1599</f>
        <v>4315.1900000000005</v>
      </c>
      <c r="F1599" s="18">
        <v>0.03</v>
      </c>
      <c r="G1599" s="17">
        <f>E1599*F1599</f>
        <v>129.45570000000001</v>
      </c>
      <c r="H1599" s="14">
        <v>4</v>
      </c>
      <c r="I1599" s="15">
        <v>900</v>
      </c>
      <c r="J1599" s="17">
        <f>E1599+I1599-G1599</f>
        <v>5085.7343000000001</v>
      </c>
      <c r="K1599" s="23" t="str">
        <f>A1599&amp;"|"&amp;B1599</f>
        <v>P0133|Feb</v>
      </c>
    </row>
    <row r="1600" spans="1:11" ht="15" customHeight="1" x14ac:dyDescent="0.25">
      <c r="A1600" s="14" t="s">
        <v>325</v>
      </c>
      <c r="B1600" s="14" t="s">
        <v>37</v>
      </c>
      <c r="C1600" s="14">
        <v>10</v>
      </c>
      <c r="D1600" s="16">
        <v>364.14</v>
      </c>
      <c r="E1600" s="17">
        <f>C1600*D1600</f>
        <v>3641.3999999999996</v>
      </c>
      <c r="F1600" s="18">
        <v>0.03</v>
      </c>
      <c r="G1600" s="17">
        <f>E1600*F1600</f>
        <v>109.24199999999999</v>
      </c>
      <c r="H1600" s="14">
        <v>4</v>
      </c>
      <c r="I1600" s="15">
        <v>900</v>
      </c>
      <c r="J1600" s="17">
        <f>E1600+I1600-G1600</f>
        <v>4432.1579999999994</v>
      </c>
      <c r="K1600" s="23" t="str">
        <f>A1600&amp;"|"&amp;B1600</f>
        <v>P0133|Mar</v>
      </c>
    </row>
    <row r="1601" spans="1:11" ht="15" customHeight="1" x14ac:dyDescent="0.25">
      <c r="A1601" s="14" t="s">
        <v>327</v>
      </c>
      <c r="B1601" s="14" t="s">
        <v>24</v>
      </c>
      <c r="C1601" s="14">
        <v>6</v>
      </c>
      <c r="D1601" s="16">
        <v>115.46</v>
      </c>
      <c r="E1601" s="17">
        <f>C1601*D1601</f>
        <v>692.76</v>
      </c>
      <c r="F1601" s="18">
        <v>0.03</v>
      </c>
      <c r="G1601" s="17">
        <f>E1601*F1601</f>
        <v>20.782799999999998</v>
      </c>
      <c r="H1601" s="14">
        <v>2</v>
      </c>
      <c r="I1601" s="15">
        <v>240</v>
      </c>
      <c r="J1601" s="17">
        <f>E1601+I1601-G1601</f>
        <v>911.97720000000004</v>
      </c>
      <c r="K1601" s="23" t="str">
        <f>A1601&amp;"|"&amp;B1601</f>
        <v>P0134|Apr</v>
      </c>
    </row>
    <row r="1602" spans="1:11" ht="15" customHeight="1" x14ac:dyDescent="0.25">
      <c r="A1602" s="14" t="s">
        <v>327</v>
      </c>
      <c r="B1602" s="14" t="s">
        <v>26</v>
      </c>
      <c r="C1602" s="14">
        <v>7</v>
      </c>
      <c r="D1602" s="16">
        <v>123.83</v>
      </c>
      <c r="E1602" s="17">
        <f>C1602*D1602</f>
        <v>866.81</v>
      </c>
      <c r="F1602" s="18">
        <v>0.03</v>
      </c>
      <c r="G1602" s="17">
        <f>E1602*F1602</f>
        <v>26.004299999999997</v>
      </c>
      <c r="H1602" s="14">
        <v>2</v>
      </c>
      <c r="I1602" s="15">
        <v>240</v>
      </c>
      <c r="J1602" s="17">
        <f>E1602+I1602-G1602</f>
        <v>1080.8056999999999</v>
      </c>
      <c r="K1602" s="23" t="str">
        <f>A1602&amp;"|"&amp;B1602</f>
        <v>P0134|May</v>
      </c>
    </row>
    <row r="1603" spans="1:11" ht="15" customHeight="1" x14ac:dyDescent="0.25">
      <c r="A1603" s="14" t="s">
        <v>327</v>
      </c>
      <c r="B1603" s="14" t="s">
        <v>28</v>
      </c>
      <c r="C1603" s="14">
        <v>7</v>
      </c>
      <c r="D1603" s="16">
        <v>129.74</v>
      </c>
      <c r="E1603" s="17">
        <f>C1603*D1603</f>
        <v>908.18000000000006</v>
      </c>
      <c r="F1603" s="18">
        <v>0.03</v>
      </c>
      <c r="G1603" s="17">
        <f>E1603*F1603</f>
        <v>27.2454</v>
      </c>
      <c r="H1603" s="14">
        <v>2</v>
      </c>
      <c r="I1603" s="15">
        <v>240</v>
      </c>
      <c r="J1603" s="17">
        <f>E1603+I1603-G1603</f>
        <v>1120.9346</v>
      </c>
      <c r="K1603" s="23" t="str">
        <f>A1603&amp;"|"&amp;B1603</f>
        <v>P0134|Jun</v>
      </c>
    </row>
    <row r="1604" spans="1:11" ht="15" customHeight="1" x14ac:dyDescent="0.25">
      <c r="A1604" s="14" t="s">
        <v>327</v>
      </c>
      <c r="B1604" s="14" t="s">
        <v>29</v>
      </c>
      <c r="C1604" s="14">
        <v>10</v>
      </c>
      <c r="D1604" s="16">
        <v>137.6</v>
      </c>
      <c r="E1604" s="17">
        <f>C1604*D1604</f>
        <v>1376</v>
      </c>
      <c r="F1604" s="18">
        <v>0.03</v>
      </c>
      <c r="G1604" s="17">
        <f>E1604*F1604</f>
        <v>41.28</v>
      </c>
      <c r="H1604" s="14">
        <v>3</v>
      </c>
      <c r="I1604" s="15">
        <v>360</v>
      </c>
      <c r="J1604" s="17">
        <f>E1604+I1604-G1604</f>
        <v>1694.72</v>
      </c>
      <c r="K1604" s="23" t="str">
        <f>A1604&amp;"|"&amp;B1604</f>
        <v>P0134|Jul</v>
      </c>
    </row>
    <row r="1605" spans="1:11" ht="15" customHeight="1" x14ac:dyDescent="0.25">
      <c r="A1605" s="14" t="s">
        <v>327</v>
      </c>
      <c r="B1605" s="14" t="s">
        <v>30</v>
      </c>
      <c r="C1605" s="14">
        <v>9</v>
      </c>
      <c r="D1605" s="16">
        <v>140.44999999999999</v>
      </c>
      <c r="E1605" s="17">
        <f>C1605*D1605</f>
        <v>1264.05</v>
      </c>
      <c r="F1605" s="18">
        <v>0.03</v>
      </c>
      <c r="G1605" s="17">
        <f>E1605*F1605</f>
        <v>37.921499999999995</v>
      </c>
      <c r="H1605" s="14">
        <v>2</v>
      </c>
      <c r="I1605" s="15">
        <v>240</v>
      </c>
      <c r="J1605" s="17">
        <f>E1605+I1605-G1605</f>
        <v>1466.1285</v>
      </c>
      <c r="K1605" s="23" t="str">
        <f>A1605&amp;"|"&amp;B1605</f>
        <v>P0134|Aug</v>
      </c>
    </row>
    <row r="1606" spans="1:11" ht="15" customHeight="1" x14ac:dyDescent="0.25">
      <c r="A1606" s="14" t="s">
        <v>327</v>
      </c>
      <c r="B1606" s="14" t="s">
        <v>31</v>
      </c>
      <c r="C1606" s="14">
        <v>7</v>
      </c>
      <c r="D1606" s="16">
        <v>145.1</v>
      </c>
      <c r="E1606" s="17">
        <f>C1606*D1606</f>
        <v>1015.6999999999999</v>
      </c>
      <c r="F1606" s="18">
        <v>0.03</v>
      </c>
      <c r="G1606" s="17">
        <f>E1606*F1606</f>
        <v>30.470999999999997</v>
      </c>
      <c r="H1606" s="14">
        <v>2</v>
      </c>
      <c r="I1606" s="15">
        <v>240</v>
      </c>
      <c r="J1606" s="17">
        <f>E1606+I1606-G1606</f>
        <v>1225.2289999999998</v>
      </c>
      <c r="K1606" s="23" t="str">
        <f>A1606&amp;"|"&amp;B1606</f>
        <v>P0134|Sep</v>
      </c>
    </row>
    <row r="1607" spans="1:11" ht="15" customHeight="1" x14ac:dyDescent="0.25">
      <c r="A1607" s="14" t="s">
        <v>327</v>
      </c>
      <c r="B1607" s="14" t="s">
        <v>32</v>
      </c>
      <c r="C1607" s="14">
        <v>6</v>
      </c>
      <c r="D1607" s="16">
        <v>127.86</v>
      </c>
      <c r="E1607" s="17">
        <f>C1607*D1607</f>
        <v>767.16</v>
      </c>
      <c r="F1607" s="18">
        <v>0.03</v>
      </c>
      <c r="G1607" s="17">
        <f>E1607*F1607</f>
        <v>23.014799999999997</v>
      </c>
      <c r="H1607" s="14">
        <v>2</v>
      </c>
      <c r="I1607" s="15">
        <v>240</v>
      </c>
      <c r="J1607" s="17">
        <f>E1607+I1607-G1607</f>
        <v>984.14519999999993</v>
      </c>
      <c r="K1607" s="23" t="str">
        <f>A1607&amp;"|"&amp;B1607</f>
        <v>P0134|Oct</v>
      </c>
    </row>
    <row r="1608" spans="1:11" ht="15" customHeight="1" x14ac:dyDescent="0.25">
      <c r="A1608" s="14" t="s">
        <v>327</v>
      </c>
      <c r="B1608" s="14" t="s">
        <v>33</v>
      </c>
      <c r="C1608" s="14">
        <v>6</v>
      </c>
      <c r="D1608" s="16">
        <v>126.36</v>
      </c>
      <c r="E1608" s="17">
        <f>C1608*D1608</f>
        <v>758.16</v>
      </c>
      <c r="F1608" s="18">
        <v>0.03</v>
      </c>
      <c r="G1608" s="17">
        <f>E1608*F1608</f>
        <v>22.744799999999998</v>
      </c>
      <c r="H1608" s="14">
        <v>2</v>
      </c>
      <c r="I1608" s="15">
        <v>240</v>
      </c>
      <c r="J1608" s="17">
        <f>E1608+I1608-G1608</f>
        <v>975.41519999999991</v>
      </c>
      <c r="K1608" s="23" t="str">
        <f>A1608&amp;"|"&amp;B1608</f>
        <v>P0134|Nov</v>
      </c>
    </row>
    <row r="1609" spans="1:11" ht="15" customHeight="1" x14ac:dyDescent="0.25">
      <c r="A1609" s="14" t="s">
        <v>327</v>
      </c>
      <c r="B1609" s="14" t="s">
        <v>34</v>
      </c>
      <c r="C1609" s="14">
        <v>13</v>
      </c>
      <c r="D1609" s="16">
        <v>244.48</v>
      </c>
      <c r="E1609" s="17">
        <f>C1609*D1609</f>
        <v>3178.24</v>
      </c>
      <c r="F1609" s="18">
        <v>0.03</v>
      </c>
      <c r="G1609" s="17">
        <f>E1609*F1609</f>
        <v>95.347199999999987</v>
      </c>
      <c r="H1609" s="14">
        <v>5</v>
      </c>
      <c r="I1609" s="15">
        <v>600</v>
      </c>
      <c r="J1609" s="17">
        <f>E1609+I1609-G1609</f>
        <v>3682.8927999999996</v>
      </c>
      <c r="K1609" s="23" t="str">
        <f>A1609&amp;"|"&amp;B1609</f>
        <v>P0134|Dec</v>
      </c>
    </row>
    <row r="1610" spans="1:11" ht="15" customHeight="1" x14ac:dyDescent="0.25">
      <c r="A1610" s="14" t="s">
        <v>327</v>
      </c>
      <c r="B1610" s="14" t="s">
        <v>35</v>
      </c>
      <c r="C1610" s="14">
        <v>12</v>
      </c>
      <c r="D1610" s="16">
        <v>205.94</v>
      </c>
      <c r="E1610" s="17">
        <f>C1610*D1610</f>
        <v>2471.2799999999997</v>
      </c>
      <c r="F1610" s="18">
        <v>0.03</v>
      </c>
      <c r="G1610" s="17">
        <f>E1610*F1610</f>
        <v>74.13839999999999</v>
      </c>
      <c r="H1610" s="14">
        <v>5</v>
      </c>
      <c r="I1610" s="15">
        <v>600</v>
      </c>
      <c r="J1610" s="17">
        <f>E1610+I1610-G1610</f>
        <v>2997.1415999999999</v>
      </c>
      <c r="K1610" s="23" t="str">
        <f>A1610&amp;"|"&amp;B1610</f>
        <v>P0134|Jan</v>
      </c>
    </row>
    <row r="1611" spans="1:11" ht="15" customHeight="1" x14ac:dyDescent="0.25">
      <c r="A1611" s="14" t="s">
        <v>327</v>
      </c>
      <c r="B1611" s="14" t="s">
        <v>36</v>
      </c>
      <c r="C1611" s="14">
        <v>10</v>
      </c>
      <c r="D1611" s="16">
        <v>181.54</v>
      </c>
      <c r="E1611" s="17">
        <f>C1611*D1611</f>
        <v>1815.3999999999999</v>
      </c>
      <c r="F1611" s="18">
        <v>0.03</v>
      </c>
      <c r="G1611" s="17">
        <f>E1611*F1611</f>
        <v>54.461999999999996</v>
      </c>
      <c r="H1611" s="14">
        <v>4</v>
      </c>
      <c r="I1611" s="15">
        <v>480</v>
      </c>
      <c r="J1611" s="17">
        <f>E1611+I1611-G1611</f>
        <v>2240.9379999999996</v>
      </c>
      <c r="K1611" s="23" t="str">
        <f>A1611&amp;"|"&amp;B1611</f>
        <v>P0134|Feb</v>
      </c>
    </row>
    <row r="1612" spans="1:11" ht="15" customHeight="1" x14ac:dyDescent="0.25">
      <c r="A1612" s="14" t="s">
        <v>327</v>
      </c>
      <c r="B1612" s="14" t="s">
        <v>37</v>
      </c>
      <c r="C1612" s="14">
        <v>10</v>
      </c>
      <c r="D1612" s="16">
        <v>169.52</v>
      </c>
      <c r="E1612" s="17">
        <f>C1612*D1612</f>
        <v>1695.2</v>
      </c>
      <c r="F1612" s="18">
        <v>0.03</v>
      </c>
      <c r="G1612" s="17">
        <f>E1612*F1612</f>
        <v>50.856000000000002</v>
      </c>
      <c r="H1612" s="14">
        <v>4</v>
      </c>
      <c r="I1612" s="15">
        <v>480</v>
      </c>
      <c r="J1612" s="17">
        <f>E1612+I1612-G1612</f>
        <v>2124.3439999999996</v>
      </c>
      <c r="K1612" s="23" t="str">
        <f>A1612&amp;"|"&amp;B1612</f>
        <v>P0134|Mar</v>
      </c>
    </row>
    <row r="1613" spans="1:11" ht="15" customHeight="1" x14ac:dyDescent="0.25">
      <c r="A1613" s="14" t="s">
        <v>329</v>
      </c>
      <c r="B1613" s="14" t="s">
        <v>24</v>
      </c>
      <c r="C1613" s="14">
        <v>5</v>
      </c>
      <c r="D1613" s="16">
        <v>156.61000000000001</v>
      </c>
      <c r="E1613" s="17">
        <f>C1613*D1613</f>
        <v>783.05000000000007</v>
      </c>
      <c r="F1613" s="18">
        <v>0.03</v>
      </c>
      <c r="G1613" s="17">
        <f>E1613*F1613</f>
        <v>23.491500000000002</v>
      </c>
      <c r="H1613" s="14">
        <v>2</v>
      </c>
      <c r="I1613" s="15">
        <v>300</v>
      </c>
      <c r="J1613" s="17">
        <f>E1613+I1613-G1613</f>
        <v>1059.5585000000001</v>
      </c>
      <c r="K1613" s="23" t="str">
        <f>A1613&amp;"|"&amp;B1613</f>
        <v>P0135|Apr</v>
      </c>
    </row>
    <row r="1614" spans="1:11" ht="15" customHeight="1" x14ac:dyDescent="0.25">
      <c r="A1614" s="14" t="s">
        <v>329</v>
      </c>
      <c r="B1614" s="14" t="s">
        <v>26</v>
      </c>
      <c r="C1614" s="14">
        <v>6</v>
      </c>
      <c r="D1614" s="16">
        <v>171.46</v>
      </c>
      <c r="E1614" s="17">
        <f>C1614*D1614</f>
        <v>1028.76</v>
      </c>
      <c r="F1614" s="18">
        <v>0.03</v>
      </c>
      <c r="G1614" s="17">
        <f>E1614*F1614</f>
        <v>30.8628</v>
      </c>
      <c r="H1614" s="14">
        <v>2</v>
      </c>
      <c r="I1614" s="15">
        <v>300</v>
      </c>
      <c r="J1614" s="17">
        <f>E1614+I1614-G1614</f>
        <v>1297.8971999999999</v>
      </c>
      <c r="K1614" s="23" t="str">
        <f>A1614&amp;"|"&amp;B1614</f>
        <v>P0135|May</v>
      </c>
    </row>
    <row r="1615" spans="1:11" ht="15" customHeight="1" x14ac:dyDescent="0.25">
      <c r="A1615" s="14" t="s">
        <v>329</v>
      </c>
      <c r="B1615" s="14" t="s">
        <v>28</v>
      </c>
      <c r="C1615" s="14">
        <v>7</v>
      </c>
      <c r="D1615" s="16">
        <v>164.41</v>
      </c>
      <c r="E1615" s="17">
        <f>C1615*D1615</f>
        <v>1150.8699999999999</v>
      </c>
      <c r="F1615" s="18">
        <v>0.03</v>
      </c>
      <c r="G1615" s="17">
        <f>E1615*F1615</f>
        <v>34.526099999999992</v>
      </c>
      <c r="H1615" s="14">
        <v>2</v>
      </c>
      <c r="I1615" s="15">
        <v>300</v>
      </c>
      <c r="J1615" s="17">
        <f>E1615+I1615-G1615</f>
        <v>1416.3438999999998</v>
      </c>
      <c r="K1615" s="23" t="str">
        <f>A1615&amp;"|"&amp;B1615</f>
        <v>P0135|Jun</v>
      </c>
    </row>
    <row r="1616" spans="1:11" ht="15" customHeight="1" x14ac:dyDescent="0.25">
      <c r="A1616" s="14" t="s">
        <v>329</v>
      </c>
      <c r="B1616" s="14" t="s">
        <v>29</v>
      </c>
      <c r="C1616" s="14">
        <v>10</v>
      </c>
      <c r="D1616" s="16">
        <v>175.21</v>
      </c>
      <c r="E1616" s="17">
        <f>C1616*D1616</f>
        <v>1752.1000000000001</v>
      </c>
      <c r="F1616" s="18">
        <v>0.03</v>
      </c>
      <c r="G1616" s="17">
        <f>E1616*F1616</f>
        <v>52.563000000000002</v>
      </c>
      <c r="H1616" s="14">
        <v>3</v>
      </c>
      <c r="I1616" s="15">
        <v>450</v>
      </c>
      <c r="J1616" s="17">
        <f>E1616+I1616-G1616</f>
        <v>2149.5370000000003</v>
      </c>
      <c r="K1616" s="23" t="str">
        <f>A1616&amp;"|"&amp;B1616</f>
        <v>P0135|Jul</v>
      </c>
    </row>
    <row r="1617" spans="1:11" ht="15" customHeight="1" x14ac:dyDescent="0.25">
      <c r="A1617" s="14" t="s">
        <v>329</v>
      </c>
      <c r="B1617" s="14" t="s">
        <v>30</v>
      </c>
      <c r="C1617" s="14">
        <v>10</v>
      </c>
      <c r="D1617" s="16">
        <v>178.1</v>
      </c>
      <c r="E1617" s="17">
        <f>C1617*D1617</f>
        <v>1781</v>
      </c>
      <c r="F1617" s="18">
        <v>0.03</v>
      </c>
      <c r="G1617" s="17">
        <f>E1617*F1617</f>
        <v>53.43</v>
      </c>
      <c r="H1617" s="14">
        <v>3</v>
      </c>
      <c r="I1617" s="15">
        <v>450</v>
      </c>
      <c r="J1617" s="17">
        <f>E1617+I1617-G1617</f>
        <v>2177.5700000000002</v>
      </c>
      <c r="K1617" s="23" t="str">
        <f>A1617&amp;"|"&amp;B1617</f>
        <v>P0135|Aug</v>
      </c>
    </row>
    <row r="1618" spans="1:11" ht="15" customHeight="1" x14ac:dyDescent="0.25">
      <c r="A1618" s="14" t="s">
        <v>329</v>
      </c>
      <c r="B1618" s="14" t="s">
        <v>31</v>
      </c>
      <c r="C1618" s="14">
        <v>7</v>
      </c>
      <c r="D1618" s="16">
        <v>171.31</v>
      </c>
      <c r="E1618" s="17">
        <f>C1618*D1618</f>
        <v>1199.17</v>
      </c>
      <c r="F1618" s="18">
        <v>0.03</v>
      </c>
      <c r="G1618" s="17">
        <f>E1618*F1618</f>
        <v>35.975099999999998</v>
      </c>
      <c r="H1618" s="14">
        <v>2</v>
      </c>
      <c r="I1618" s="15">
        <v>300</v>
      </c>
      <c r="J1618" s="17">
        <f>E1618+I1618-G1618</f>
        <v>1463.1949</v>
      </c>
      <c r="K1618" s="23" t="str">
        <f>A1618&amp;"|"&amp;B1618</f>
        <v>P0135|Sep</v>
      </c>
    </row>
    <row r="1619" spans="1:11" ht="15" customHeight="1" x14ac:dyDescent="0.25">
      <c r="A1619" s="14" t="s">
        <v>329</v>
      </c>
      <c r="B1619" s="14" t="s">
        <v>32</v>
      </c>
      <c r="C1619" s="14">
        <v>6</v>
      </c>
      <c r="D1619" s="16">
        <v>160.44999999999999</v>
      </c>
      <c r="E1619" s="17">
        <f>C1619*D1619</f>
        <v>962.69999999999993</v>
      </c>
      <c r="F1619" s="18">
        <v>0.03</v>
      </c>
      <c r="G1619" s="17">
        <f>E1619*F1619</f>
        <v>28.880999999999997</v>
      </c>
      <c r="H1619" s="14">
        <v>2</v>
      </c>
      <c r="I1619" s="15">
        <v>300</v>
      </c>
      <c r="J1619" s="17">
        <f>E1619+I1619-G1619</f>
        <v>1233.8189999999997</v>
      </c>
      <c r="K1619" s="23" t="str">
        <f>A1619&amp;"|"&amp;B1619</f>
        <v>P0135|Oct</v>
      </c>
    </row>
    <row r="1620" spans="1:11" ht="15" customHeight="1" x14ac:dyDescent="0.25">
      <c r="A1620" s="14" t="s">
        <v>329</v>
      </c>
      <c r="B1620" s="14" t="s">
        <v>33</v>
      </c>
      <c r="C1620" s="14">
        <v>6</v>
      </c>
      <c r="D1620" s="16">
        <v>175.18</v>
      </c>
      <c r="E1620" s="17">
        <f>C1620*D1620</f>
        <v>1051.08</v>
      </c>
      <c r="F1620" s="18">
        <v>0.03</v>
      </c>
      <c r="G1620" s="17">
        <f>E1620*F1620</f>
        <v>31.532399999999996</v>
      </c>
      <c r="H1620" s="14">
        <v>2</v>
      </c>
      <c r="I1620" s="15">
        <v>300</v>
      </c>
      <c r="J1620" s="17">
        <f>E1620+I1620-G1620</f>
        <v>1319.5475999999999</v>
      </c>
      <c r="K1620" s="23" t="str">
        <f>A1620&amp;"|"&amp;B1620</f>
        <v>P0135|Nov</v>
      </c>
    </row>
    <row r="1621" spans="1:11" ht="15" customHeight="1" x14ac:dyDescent="0.25">
      <c r="A1621" s="14" t="s">
        <v>329</v>
      </c>
      <c r="B1621" s="14" t="s">
        <v>34</v>
      </c>
      <c r="C1621" s="14">
        <v>14</v>
      </c>
      <c r="D1621" s="16">
        <v>271.92</v>
      </c>
      <c r="E1621" s="17">
        <f>C1621*D1621</f>
        <v>3806.88</v>
      </c>
      <c r="F1621" s="18">
        <v>0.03</v>
      </c>
      <c r="G1621" s="17">
        <f>E1621*F1621</f>
        <v>114.2064</v>
      </c>
      <c r="H1621" s="14">
        <v>6</v>
      </c>
      <c r="I1621" s="15">
        <v>900</v>
      </c>
      <c r="J1621" s="17">
        <f>E1621+I1621-G1621</f>
        <v>4592.6736000000001</v>
      </c>
      <c r="K1621" s="23" t="str">
        <f>A1621&amp;"|"&amp;B1621</f>
        <v>P0135|Dec</v>
      </c>
    </row>
    <row r="1622" spans="1:11" ht="15" customHeight="1" x14ac:dyDescent="0.25">
      <c r="A1622" s="14" t="s">
        <v>329</v>
      </c>
      <c r="B1622" s="14" t="s">
        <v>35</v>
      </c>
      <c r="C1622" s="14">
        <v>12</v>
      </c>
      <c r="D1622" s="16">
        <v>254.77</v>
      </c>
      <c r="E1622" s="17">
        <f>C1622*D1622</f>
        <v>3057.2400000000002</v>
      </c>
      <c r="F1622" s="18">
        <v>0.03</v>
      </c>
      <c r="G1622" s="17">
        <f>E1622*F1622</f>
        <v>91.717200000000005</v>
      </c>
      <c r="H1622" s="14">
        <v>5</v>
      </c>
      <c r="I1622" s="15">
        <v>750</v>
      </c>
      <c r="J1622" s="17">
        <f>E1622+I1622-G1622</f>
        <v>3715.5228000000002</v>
      </c>
      <c r="K1622" s="23" t="str">
        <f>A1622&amp;"|"&amp;B1622</f>
        <v>P0135|Jan</v>
      </c>
    </row>
    <row r="1623" spans="1:11" ht="15" customHeight="1" x14ac:dyDescent="0.25">
      <c r="A1623" s="14" t="s">
        <v>329</v>
      </c>
      <c r="B1623" s="14" t="s">
        <v>36</v>
      </c>
      <c r="C1623" s="14">
        <v>12</v>
      </c>
      <c r="D1623" s="16">
        <v>253.9</v>
      </c>
      <c r="E1623" s="17">
        <f>C1623*D1623</f>
        <v>3046.8</v>
      </c>
      <c r="F1623" s="18">
        <v>0.03</v>
      </c>
      <c r="G1623" s="17">
        <f>E1623*F1623</f>
        <v>91.403999999999996</v>
      </c>
      <c r="H1623" s="14">
        <v>5</v>
      </c>
      <c r="I1623" s="15">
        <v>750</v>
      </c>
      <c r="J1623" s="17">
        <f>E1623+I1623-G1623</f>
        <v>3705.3960000000002</v>
      </c>
      <c r="K1623" s="23" t="str">
        <f>A1623&amp;"|"&amp;B1623</f>
        <v>P0135|Feb</v>
      </c>
    </row>
    <row r="1624" spans="1:11" ht="15" customHeight="1" x14ac:dyDescent="0.25">
      <c r="A1624" s="14" t="s">
        <v>329</v>
      </c>
      <c r="B1624" s="14" t="s">
        <v>37</v>
      </c>
      <c r="C1624" s="14">
        <v>11</v>
      </c>
      <c r="D1624" s="16">
        <v>236.5</v>
      </c>
      <c r="E1624" s="17">
        <f>C1624*D1624</f>
        <v>2601.5</v>
      </c>
      <c r="F1624" s="18">
        <v>0.03</v>
      </c>
      <c r="G1624" s="17">
        <f>E1624*F1624</f>
        <v>78.045000000000002</v>
      </c>
      <c r="H1624" s="14">
        <v>4</v>
      </c>
      <c r="I1624" s="15">
        <v>600</v>
      </c>
      <c r="J1624" s="17">
        <f>E1624+I1624-G1624</f>
        <v>3123.4549999999999</v>
      </c>
      <c r="K1624" s="23" t="str">
        <f>A1624&amp;"|"&amp;B1624</f>
        <v>P0135|Mar</v>
      </c>
    </row>
    <row r="1625" spans="1:11" ht="15" customHeight="1" x14ac:dyDescent="0.25">
      <c r="A1625" s="14" t="s">
        <v>331</v>
      </c>
      <c r="B1625" s="14" t="s">
        <v>24</v>
      </c>
      <c r="C1625" s="14">
        <v>5</v>
      </c>
      <c r="D1625" s="16">
        <v>225.02</v>
      </c>
      <c r="E1625" s="17">
        <f>C1625*D1625</f>
        <v>1125.1000000000001</v>
      </c>
      <c r="F1625" s="18">
        <v>0.03</v>
      </c>
      <c r="G1625" s="17">
        <f>E1625*F1625</f>
        <v>33.753</v>
      </c>
      <c r="H1625" s="14">
        <v>2</v>
      </c>
      <c r="I1625" s="15">
        <v>370</v>
      </c>
      <c r="J1625" s="17">
        <f>E1625+I1625-G1625</f>
        <v>1461.3470000000002</v>
      </c>
      <c r="K1625" s="23" t="str">
        <f>A1625&amp;"|"&amp;B1625</f>
        <v>P0136|Apr</v>
      </c>
    </row>
    <row r="1626" spans="1:11" ht="15" customHeight="1" x14ac:dyDescent="0.25">
      <c r="A1626" s="14" t="s">
        <v>331</v>
      </c>
      <c r="B1626" s="14" t="s">
        <v>26</v>
      </c>
      <c r="C1626" s="14">
        <v>6</v>
      </c>
      <c r="D1626" s="16">
        <v>208.23</v>
      </c>
      <c r="E1626" s="17">
        <f>C1626*D1626</f>
        <v>1249.3799999999999</v>
      </c>
      <c r="F1626" s="18">
        <v>0.03</v>
      </c>
      <c r="G1626" s="17">
        <f>E1626*F1626</f>
        <v>37.481399999999994</v>
      </c>
      <c r="H1626" s="14">
        <v>2</v>
      </c>
      <c r="I1626" s="15">
        <v>370</v>
      </c>
      <c r="J1626" s="17">
        <f>E1626+I1626-G1626</f>
        <v>1581.8986</v>
      </c>
      <c r="K1626" s="23" t="str">
        <f>A1626&amp;"|"&amp;B1626</f>
        <v>P0136|May</v>
      </c>
    </row>
    <row r="1627" spans="1:11" ht="15" customHeight="1" x14ac:dyDescent="0.25">
      <c r="A1627" s="14" t="s">
        <v>331</v>
      </c>
      <c r="B1627" s="14" t="s">
        <v>28</v>
      </c>
      <c r="C1627" s="14">
        <v>7</v>
      </c>
      <c r="D1627" s="16">
        <v>213.2</v>
      </c>
      <c r="E1627" s="17">
        <f>C1627*D1627</f>
        <v>1492.3999999999999</v>
      </c>
      <c r="F1627" s="18">
        <v>0.03</v>
      </c>
      <c r="G1627" s="17">
        <f>E1627*F1627</f>
        <v>44.771999999999991</v>
      </c>
      <c r="H1627" s="14">
        <v>2</v>
      </c>
      <c r="I1627" s="15">
        <v>370</v>
      </c>
      <c r="J1627" s="17">
        <f>E1627+I1627-G1627</f>
        <v>1817.6279999999999</v>
      </c>
      <c r="K1627" s="23" t="str">
        <f>A1627&amp;"|"&amp;B1627</f>
        <v>P0136|Jun</v>
      </c>
    </row>
    <row r="1628" spans="1:11" ht="15" customHeight="1" x14ac:dyDescent="0.25">
      <c r="A1628" s="14" t="s">
        <v>331</v>
      </c>
      <c r="B1628" s="14" t="s">
        <v>29</v>
      </c>
      <c r="C1628" s="14">
        <v>8</v>
      </c>
      <c r="D1628" s="16">
        <v>274.36</v>
      </c>
      <c r="E1628" s="17">
        <f>C1628*D1628</f>
        <v>2194.88</v>
      </c>
      <c r="F1628" s="18">
        <v>0.03</v>
      </c>
      <c r="G1628" s="17">
        <f>E1628*F1628</f>
        <v>65.846400000000003</v>
      </c>
      <c r="H1628" s="14">
        <v>2</v>
      </c>
      <c r="I1628" s="15">
        <v>370</v>
      </c>
      <c r="J1628" s="17">
        <f>E1628+I1628-G1628</f>
        <v>2499.0336000000002</v>
      </c>
      <c r="K1628" s="23" t="str">
        <f>A1628&amp;"|"&amp;B1628</f>
        <v>P0136|Jul</v>
      </c>
    </row>
    <row r="1629" spans="1:11" ht="15" customHeight="1" x14ac:dyDescent="0.25">
      <c r="A1629" s="14" t="s">
        <v>331</v>
      </c>
      <c r="B1629" s="14" t="s">
        <v>30</v>
      </c>
      <c r="C1629" s="14">
        <v>8</v>
      </c>
      <c r="D1629" s="16">
        <v>247.62</v>
      </c>
      <c r="E1629" s="17">
        <f>C1629*D1629</f>
        <v>1980.96</v>
      </c>
      <c r="F1629" s="18">
        <v>0.03</v>
      </c>
      <c r="G1629" s="17">
        <f>E1629*F1629</f>
        <v>59.428799999999995</v>
      </c>
      <c r="H1629" s="14">
        <v>2</v>
      </c>
      <c r="I1629" s="15">
        <v>370</v>
      </c>
      <c r="J1629" s="17">
        <f>E1629+I1629-G1629</f>
        <v>2291.5311999999999</v>
      </c>
      <c r="K1629" s="23" t="str">
        <f>A1629&amp;"|"&amp;B1629</f>
        <v>P0136|Aug</v>
      </c>
    </row>
    <row r="1630" spans="1:11" ht="15" customHeight="1" x14ac:dyDescent="0.25">
      <c r="A1630" s="14" t="s">
        <v>331</v>
      </c>
      <c r="B1630" s="14" t="s">
        <v>31</v>
      </c>
      <c r="C1630" s="14">
        <v>6</v>
      </c>
      <c r="D1630" s="16">
        <v>217.18</v>
      </c>
      <c r="E1630" s="17">
        <f>C1630*D1630</f>
        <v>1303.08</v>
      </c>
      <c r="F1630" s="18">
        <v>0.03</v>
      </c>
      <c r="G1630" s="17">
        <f>E1630*F1630</f>
        <v>39.092399999999998</v>
      </c>
      <c r="H1630" s="14">
        <v>2</v>
      </c>
      <c r="I1630" s="15">
        <v>370</v>
      </c>
      <c r="J1630" s="17">
        <f>E1630+I1630-G1630</f>
        <v>1633.9875999999999</v>
      </c>
      <c r="K1630" s="23" t="str">
        <f>A1630&amp;"|"&amp;B1630</f>
        <v>P0136|Sep</v>
      </c>
    </row>
    <row r="1631" spans="1:11" ht="15" customHeight="1" x14ac:dyDescent="0.25">
      <c r="A1631" s="14" t="s">
        <v>331</v>
      </c>
      <c r="B1631" s="14" t="s">
        <v>32</v>
      </c>
      <c r="C1631" s="14">
        <v>5</v>
      </c>
      <c r="D1631" s="16">
        <v>218.54</v>
      </c>
      <c r="E1631" s="17">
        <f>C1631*D1631</f>
        <v>1092.7</v>
      </c>
      <c r="F1631" s="18">
        <v>0.03</v>
      </c>
      <c r="G1631" s="17">
        <f>E1631*F1631</f>
        <v>32.780999999999999</v>
      </c>
      <c r="H1631" s="14">
        <v>2</v>
      </c>
      <c r="I1631" s="15">
        <v>370</v>
      </c>
      <c r="J1631" s="17">
        <f>E1631+I1631-G1631</f>
        <v>1429.9190000000001</v>
      </c>
      <c r="K1631" s="23" t="str">
        <f>A1631&amp;"|"&amp;B1631</f>
        <v>P0136|Oct</v>
      </c>
    </row>
    <row r="1632" spans="1:11" ht="15" customHeight="1" x14ac:dyDescent="0.25">
      <c r="A1632" s="14" t="s">
        <v>331</v>
      </c>
      <c r="B1632" s="14" t="s">
        <v>33</v>
      </c>
      <c r="C1632" s="14">
        <v>6</v>
      </c>
      <c r="D1632" s="16">
        <v>232.26</v>
      </c>
      <c r="E1632" s="17">
        <f>C1632*D1632</f>
        <v>1393.56</v>
      </c>
      <c r="F1632" s="18">
        <v>0.03</v>
      </c>
      <c r="G1632" s="17">
        <f>E1632*F1632</f>
        <v>41.806799999999996</v>
      </c>
      <c r="H1632" s="14">
        <v>2</v>
      </c>
      <c r="I1632" s="15">
        <v>370</v>
      </c>
      <c r="J1632" s="17">
        <f>E1632+I1632-G1632</f>
        <v>1721.7531999999999</v>
      </c>
      <c r="K1632" s="23" t="str">
        <f>A1632&amp;"|"&amp;B1632</f>
        <v>P0136|Nov</v>
      </c>
    </row>
    <row r="1633" spans="1:11" ht="15" customHeight="1" x14ac:dyDescent="0.25">
      <c r="A1633" s="14" t="s">
        <v>331</v>
      </c>
      <c r="B1633" s="14" t="s">
        <v>34</v>
      </c>
      <c r="C1633" s="14">
        <v>13</v>
      </c>
      <c r="D1633" s="16">
        <v>393.66</v>
      </c>
      <c r="E1633" s="17">
        <f>C1633*D1633</f>
        <v>5117.58</v>
      </c>
      <c r="F1633" s="18">
        <v>0.03</v>
      </c>
      <c r="G1633" s="17">
        <f>E1633*F1633</f>
        <v>153.5274</v>
      </c>
      <c r="H1633" s="14">
        <v>5</v>
      </c>
      <c r="I1633" s="15">
        <v>925</v>
      </c>
      <c r="J1633" s="17">
        <f>E1633+I1633-G1633</f>
        <v>5889.0526</v>
      </c>
      <c r="K1633" s="23" t="str">
        <f>A1633&amp;"|"&amp;B1633</f>
        <v>P0136|Dec</v>
      </c>
    </row>
    <row r="1634" spans="1:11" ht="15" customHeight="1" x14ac:dyDescent="0.25">
      <c r="A1634" s="14" t="s">
        <v>331</v>
      </c>
      <c r="B1634" s="14" t="s">
        <v>35</v>
      </c>
      <c r="C1634" s="14">
        <v>12</v>
      </c>
      <c r="D1634" s="16">
        <v>353.46</v>
      </c>
      <c r="E1634" s="17">
        <f>C1634*D1634</f>
        <v>4241.5199999999995</v>
      </c>
      <c r="F1634" s="18">
        <v>0.03</v>
      </c>
      <c r="G1634" s="17">
        <f>E1634*F1634</f>
        <v>127.24559999999998</v>
      </c>
      <c r="H1634" s="14">
        <v>5</v>
      </c>
      <c r="I1634" s="15">
        <v>925</v>
      </c>
      <c r="J1634" s="17">
        <f>E1634+I1634-G1634</f>
        <v>5039.2743999999993</v>
      </c>
      <c r="K1634" s="23" t="str">
        <f>A1634&amp;"|"&amp;B1634</f>
        <v>P0136|Jan</v>
      </c>
    </row>
    <row r="1635" spans="1:11" ht="15" customHeight="1" x14ac:dyDescent="0.25">
      <c r="A1635" s="14" t="s">
        <v>331</v>
      </c>
      <c r="B1635" s="14" t="s">
        <v>36</v>
      </c>
      <c r="C1635" s="14">
        <v>9</v>
      </c>
      <c r="D1635" s="16">
        <v>340.56</v>
      </c>
      <c r="E1635" s="17">
        <f>C1635*D1635</f>
        <v>3065.04</v>
      </c>
      <c r="F1635" s="18">
        <v>0.03</v>
      </c>
      <c r="G1635" s="17">
        <f>E1635*F1635</f>
        <v>91.9512</v>
      </c>
      <c r="H1635" s="14">
        <v>4</v>
      </c>
      <c r="I1635" s="15">
        <v>740</v>
      </c>
      <c r="J1635" s="17">
        <f>E1635+I1635-G1635</f>
        <v>3713.0888</v>
      </c>
      <c r="K1635" s="23" t="str">
        <f>A1635&amp;"|"&amp;B1635</f>
        <v>P0136|Feb</v>
      </c>
    </row>
    <row r="1636" spans="1:11" ht="15" customHeight="1" x14ac:dyDescent="0.25">
      <c r="A1636" s="14" t="s">
        <v>331</v>
      </c>
      <c r="B1636" s="14" t="s">
        <v>37</v>
      </c>
      <c r="C1636" s="14">
        <v>9</v>
      </c>
      <c r="D1636" s="16">
        <v>309</v>
      </c>
      <c r="E1636" s="17">
        <f>C1636*D1636</f>
        <v>2781</v>
      </c>
      <c r="F1636" s="18">
        <v>0.03</v>
      </c>
      <c r="G1636" s="17">
        <f>E1636*F1636</f>
        <v>83.429999999999993</v>
      </c>
      <c r="H1636" s="14">
        <v>3</v>
      </c>
      <c r="I1636" s="15">
        <v>555</v>
      </c>
      <c r="J1636" s="17">
        <f>E1636+I1636-G1636</f>
        <v>3252.57</v>
      </c>
      <c r="K1636" s="23" t="str">
        <f>A1636&amp;"|"&amp;B1636</f>
        <v>P0136|Mar</v>
      </c>
    </row>
    <row r="1637" spans="1:11" ht="15" customHeight="1" x14ac:dyDescent="0.25">
      <c r="A1637" s="14" t="s">
        <v>333</v>
      </c>
      <c r="B1637" s="14" t="s">
        <v>24</v>
      </c>
      <c r="C1637" s="14">
        <v>6</v>
      </c>
      <c r="D1637" s="16">
        <v>234.36</v>
      </c>
      <c r="E1637" s="17">
        <f>C1637*D1637</f>
        <v>1406.16</v>
      </c>
      <c r="F1637" s="18">
        <v>0.03</v>
      </c>
      <c r="G1637" s="17">
        <f>E1637*F1637</f>
        <v>42.184800000000003</v>
      </c>
      <c r="H1637" s="14">
        <v>2</v>
      </c>
      <c r="I1637" s="15">
        <v>450</v>
      </c>
      <c r="J1637" s="17">
        <f>E1637+I1637-G1637</f>
        <v>1813.9752000000001</v>
      </c>
      <c r="K1637" s="23" t="str">
        <f>A1637&amp;"|"&amp;B1637</f>
        <v>P0137|Apr</v>
      </c>
    </row>
    <row r="1638" spans="1:11" ht="15" customHeight="1" x14ac:dyDescent="0.25">
      <c r="A1638" s="14" t="s">
        <v>333</v>
      </c>
      <c r="B1638" s="14" t="s">
        <v>26</v>
      </c>
      <c r="C1638" s="14">
        <v>9</v>
      </c>
      <c r="D1638" s="16">
        <v>231.47</v>
      </c>
      <c r="E1638" s="17">
        <f>C1638*D1638</f>
        <v>2083.23</v>
      </c>
      <c r="F1638" s="18">
        <v>0.03</v>
      </c>
      <c r="G1638" s="17">
        <f>E1638*F1638</f>
        <v>62.496899999999997</v>
      </c>
      <c r="H1638" s="14">
        <v>3</v>
      </c>
      <c r="I1638" s="15">
        <v>675</v>
      </c>
      <c r="J1638" s="17">
        <f>E1638+I1638-G1638</f>
        <v>2695.7330999999999</v>
      </c>
      <c r="K1638" s="23" t="str">
        <f>A1638&amp;"|"&amp;B1638</f>
        <v>P0137|May</v>
      </c>
    </row>
    <row r="1639" spans="1:11" ht="15" customHeight="1" x14ac:dyDescent="0.25">
      <c r="A1639" s="14" t="s">
        <v>333</v>
      </c>
      <c r="B1639" s="14" t="s">
        <v>28</v>
      </c>
      <c r="C1639" s="14">
        <v>10</v>
      </c>
      <c r="D1639" s="16">
        <v>259.92</v>
      </c>
      <c r="E1639" s="17">
        <f>C1639*D1639</f>
        <v>2599.2000000000003</v>
      </c>
      <c r="F1639" s="18">
        <v>0.03</v>
      </c>
      <c r="G1639" s="17">
        <f>E1639*F1639</f>
        <v>77.975999999999999</v>
      </c>
      <c r="H1639" s="14">
        <v>3</v>
      </c>
      <c r="I1639" s="15">
        <v>675</v>
      </c>
      <c r="J1639" s="17">
        <f>E1639+I1639-G1639</f>
        <v>3196.2240000000002</v>
      </c>
      <c r="K1639" s="23" t="str">
        <f>A1639&amp;"|"&amp;B1639</f>
        <v>P0137|Jun</v>
      </c>
    </row>
    <row r="1640" spans="1:11" ht="15" customHeight="1" x14ac:dyDescent="0.25">
      <c r="A1640" s="14" t="s">
        <v>333</v>
      </c>
      <c r="B1640" s="14" t="s">
        <v>29</v>
      </c>
      <c r="C1640" s="14">
        <v>13</v>
      </c>
      <c r="D1640" s="16">
        <v>299.98</v>
      </c>
      <c r="E1640" s="17">
        <f>C1640*D1640</f>
        <v>3899.7400000000002</v>
      </c>
      <c r="F1640" s="18">
        <v>0.03</v>
      </c>
      <c r="G1640" s="17">
        <f>E1640*F1640</f>
        <v>116.9922</v>
      </c>
      <c r="H1640" s="14">
        <v>3</v>
      </c>
      <c r="I1640" s="15">
        <v>675</v>
      </c>
      <c r="J1640" s="17">
        <f>E1640+I1640-G1640</f>
        <v>4457.7478000000001</v>
      </c>
      <c r="K1640" s="23" t="str">
        <f>A1640&amp;"|"&amp;B1640</f>
        <v>P0137|Jul</v>
      </c>
    </row>
    <row r="1641" spans="1:11" ht="15" customHeight="1" x14ac:dyDescent="0.25">
      <c r="A1641" s="14" t="s">
        <v>333</v>
      </c>
      <c r="B1641" s="14" t="s">
        <v>30</v>
      </c>
      <c r="C1641" s="14">
        <v>11</v>
      </c>
      <c r="D1641" s="16">
        <v>279.17</v>
      </c>
      <c r="E1641" s="17">
        <f>C1641*D1641</f>
        <v>3070.8700000000003</v>
      </c>
      <c r="F1641" s="18">
        <v>0.03</v>
      </c>
      <c r="G1641" s="17">
        <f>E1641*F1641</f>
        <v>92.126100000000008</v>
      </c>
      <c r="H1641" s="14">
        <v>3</v>
      </c>
      <c r="I1641" s="15">
        <v>675</v>
      </c>
      <c r="J1641" s="17">
        <f>E1641+I1641-G1641</f>
        <v>3653.7439000000004</v>
      </c>
      <c r="K1641" s="23" t="str">
        <f>A1641&amp;"|"&amp;B1641</f>
        <v>P0137|Aug</v>
      </c>
    </row>
    <row r="1642" spans="1:11" ht="15" customHeight="1" x14ac:dyDescent="0.25">
      <c r="A1642" s="14" t="s">
        <v>333</v>
      </c>
      <c r="B1642" s="14" t="s">
        <v>31</v>
      </c>
      <c r="C1642" s="14">
        <v>8</v>
      </c>
      <c r="D1642" s="16">
        <v>222.64</v>
      </c>
      <c r="E1642" s="17">
        <f>C1642*D1642</f>
        <v>1781.12</v>
      </c>
      <c r="F1642" s="18">
        <v>0.03</v>
      </c>
      <c r="G1642" s="17">
        <f>E1642*F1642</f>
        <v>53.433599999999991</v>
      </c>
      <c r="H1642" s="14">
        <v>2</v>
      </c>
      <c r="I1642" s="15">
        <v>450</v>
      </c>
      <c r="J1642" s="17">
        <f>E1642+I1642-G1642</f>
        <v>2177.6864</v>
      </c>
      <c r="K1642" s="23" t="str">
        <f>A1642&amp;"|"&amp;B1642</f>
        <v>P0137|Sep</v>
      </c>
    </row>
    <row r="1643" spans="1:11" ht="15" customHeight="1" x14ac:dyDescent="0.25">
      <c r="A1643" s="14" t="s">
        <v>333</v>
      </c>
      <c r="B1643" s="14" t="s">
        <v>32</v>
      </c>
      <c r="C1643" s="14">
        <v>8</v>
      </c>
      <c r="D1643" s="16">
        <v>244</v>
      </c>
      <c r="E1643" s="17">
        <f>C1643*D1643</f>
        <v>1952</v>
      </c>
      <c r="F1643" s="18">
        <v>0.03</v>
      </c>
      <c r="G1643" s="17">
        <f>E1643*F1643</f>
        <v>58.559999999999995</v>
      </c>
      <c r="H1643" s="14">
        <v>3</v>
      </c>
      <c r="I1643" s="15">
        <v>675</v>
      </c>
      <c r="J1643" s="17">
        <f>E1643+I1643-G1643</f>
        <v>2568.44</v>
      </c>
      <c r="K1643" s="23" t="str">
        <f>A1643&amp;"|"&amp;B1643</f>
        <v>P0137|Oct</v>
      </c>
    </row>
    <row r="1644" spans="1:11" ht="15" customHeight="1" x14ac:dyDescent="0.25">
      <c r="A1644" s="14" t="s">
        <v>333</v>
      </c>
      <c r="B1644" s="14" t="s">
        <v>33</v>
      </c>
      <c r="C1644" s="14">
        <v>8</v>
      </c>
      <c r="D1644" s="16">
        <v>244.82</v>
      </c>
      <c r="E1644" s="17">
        <f>C1644*D1644</f>
        <v>1958.56</v>
      </c>
      <c r="F1644" s="18">
        <v>0.03</v>
      </c>
      <c r="G1644" s="17">
        <f>E1644*F1644</f>
        <v>58.756799999999998</v>
      </c>
      <c r="H1644" s="14">
        <v>3</v>
      </c>
      <c r="I1644" s="15">
        <v>675</v>
      </c>
      <c r="J1644" s="17">
        <f>E1644+I1644-G1644</f>
        <v>2574.8031999999998</v>
      </c>
      <c r="K1644" s="23" t="str">
        <f>A1644&amp;"|"&amp;B1644</f>
        <v>P0137|Nov</v>
      </c>
    </row>
    <row r="1645" spans="1:11" ht="15" customHeight="1" x14ac:dyDescent="0.25">
      <c r="A1645" s="14" t="s">
        <v>333</v>
      </c>
      <c r="B1645" s="14" t="s">
        <v>34</v>
      </c>
      <c r="C1645" s="14">
        <v>15</v>
      </c>
      <c r="D1645" s="16">
        <v>463.22</v>
      </c>
      <c r="E1645" s="17">
        <f>C1645*D1645</f>
        <v>6948.3</v>
      </c>
      <c r="F1645" s="18">
        <v>0.03</v>
      </c>
      <c r="G1645" s="17">
        <f>E1645*F1645</f>
        <v>208.44899999999998</v>
      </c>
      <c r="H1645" s="14">
        <v>6</v>
      </c>
      <c r="I1645" s="15">
        <v>1350</v>
      </c>
      <c r="J1645" s="17">
        <f>E1645+I1645-G1645</f>
        <v>8089.8509999999997</v>
      </c>
      <c r="K1645" s="23" t="str">
        <f>A1645&amp;"|"&amp;B1645</f>
        <v>P0137|Dec</v>
      </c>
    </row>
    <row r="1646" spans="1:11" ht="15" customHeight="1" x14ac:dyDescent="0.25">
      <c r="A1646" s="14" t="s">
        <v>333</v>
      </c>
      <c r="B1646" s="14" t="s">
        <v>35</v>
      </c>
      <c r="C1646" s="14">
        <v>15</v>
      </c>
      <c r="D1646" s="16">
        <v>413.76</v>
      </c>
      <c r="E1646" s="17">
        <f>C1646*D1646</f>
        <v>6206.4</v>
      </c>
      <c r="F1646" s="18">
        <v>0.03</v>
      </c>
      <c r="G1646" s="17">
        <f>E1646*F1646</f>
        <v>186.19199999999998</v>
      </c>
      <c r="H1646" s="14">
        <v>6</v>
      </c>
      <c r="I1646" s="15">
        <v>1350</v>
      </c>
      <c r="J1646" s="17">
        <f>E1646+I1646-G1646</f>
        <v>7370.2079999999996</v>
      </c>
      <c r="K1646" s="23" t="str">
        <f>A1646&amp;"|"&amp;B1646</f>
        <v>P0137|Jan</v>
      </c>
    </row>
    <row r="1647" spans="1:11" ht="15" customHeight="1" x14ac:dyDescent="0.25">
      <c r="A1647" s="14" t="s">
        <v>333</v>
      </c>
      <c r="B1647" s="14" t="s">
        <v>36</v>
      </c>
      <c r="C1647" s="14">
        <v>14</v>
      </c>
      <c r="D1647" s="16">
        <v>400.45</v>
      </c>
      <c r="E1647" s="17">
        <f>C1647*D1647</f>
        <v>5606.3</v>
      </c>
      <c r="F1647" s="18">
        <v>0.03</v>
      </c>
      <c r="G1647" s="17">
        <f>E1647*F1647</f>
        <v>168.18899999999999</v>
      </c>
      <c r="H1647" s="14">
        <v>5</v>
      </c>
      <c r="I1647" s="15">
        <v>1125</v>
      </c>
      <c r="J1647" s="17">
        <f>E1647+I1647-G1647</f>
        <v>6563.1109999999999</v>
      </c>
      <c r="K1647" s="23" t="str">
        <f>A1647&amp;"|"&amp;B1647</f>
        <v>P0137|Feb</v>
      </c>
    </row>
    <row r="1648" spans="1:11" ht="15" customHeight="1" x14ac:dyDescent="0.25">
      <c r="A1648" s="14" t="s">
        <v>333</v>
      </c>
      <c r="B1648" s="14" t="s">
        <v>37</v>
      </c>
      <c r="C1648" s="14">
        <v>12</v>
      </c>
      <c r="D1648" s="16">
        <v>387.73</v>
      </c>
      <c r="E1648" s="17">
        <f>C1648*D1648</f>
        <v>4652.76</v>
      </c>
      <c r="F1648" s="18">
        <v>0.03</v>
      </c>
      <c r="G1648" s="17">
        <f>E1648*F1648</f>
        <v>139.58279999999999</v>
      </c>
      <c r="H1648" s="14">
        <v>4</v>
      </c>
      <c r="I1648" s="15">
        <v>900</v>
      </c>
      <c r="J1648" s="17">
        <f>E1648+I1648-G1648</f>
        <v>5413.1772000000001</v>
      </c>
      <c r="K1648" s="23" t="str">
        <f>A1648&amp;"|"&amp;B1648</f>
        <v>P0137|Mar</v>
      </c>
    </row>
    <row r="1649" spans="1:11" ht="15" customHeight="1" x14ac:dyDescent="0.25">
      <c r="A1649" s="14" t="s">
        <v>335</v>
      </c>
      <c r="B1649" s="14" t="s">
        <v>24</v>
      </c>
      <c r="C1649" s="14">
        <v>5</v>
      </c>
      <c r="D1649" s="16">
        <v>100.01</v>
      </c>
      <c r="E1649" s="17">
        <f>C1649*D1649</f>
        <v>500.05</v>
      </c>
      <c r="F1649" s="18">
        <v>0.03</v>
      </c>
      <c r="G1649" s="17">
        <f>E1649*F1649</f>
        <v>15.0015</v>
      </c>
      <c r="H1649" s="14">
        <v>2</v>
      </c>
      <c r="I1649" s="15">
        <v>240</v>
      </c>
      <c r="J1649" s="17">
        <f>E1649+I1649-G1649</f>
        <v>725.04849999999999</v>
      </c>
      <c r="K1649" s="23" t="str">
        <f>A1649&amp;"|"&amp;B1649</f>
        <v>P0138|Apr</v>
      </c>
    </row>
    <row r="1650" spans="1:11" ht="15" customHeight="1" x14ac:dyDescent="0.25">
      <c r="A1650" s="14" t="s">
        <v>335</v>
      </c>
      <c r="B1650" s="14" t="s">
        <v>26</v>
      </c>
      <c r="C1650" s="14">
        <v>7</v>
      </c>
      <c r="D1650" s="16">
        <v>104.4</v>
      </c>
      <c r="E1650" s="17">
        <f>C1650*D1650</f>
        <v>730.80000000000007</v>
      </c>
      <c r="F1650" s="18">
        <v>0.03</v>
      </c>
      <c r="G1650" s="17">
        <f>E1650*F1650</f>
        <v>21.923999999999999</v>
      </c>
      <c r="H1650" s="14">
        <v>2</v>
      </c>
      <c r="I1650" s="15">
        <v>240</v>
      </c>
      <c r="J1650" s="17">
        <f>E1650+I1650-G1650</f>
        <v>948.87600000000009</v>
      </c>
      <c r="K1650" s="23" t="str">
        <f>A1650&amp;"|"&amp;B1650</f>
        <v>P0138|May</v>
      </c>
    </row>
    <row r="1651" spans="1:11" ht="15" customHeight="1" x14ac:dyDescent="0.25">
      <c r="A1651" s="14" t="s">
        <v>335</v>
      </c>
      <c r="B1651" s="14" t="s">
        <v>28</v>
      </c>
      <c r="C1651" s="14">
        <v>7</v>
      </c>
      <c r="D1651" s="16">
        <v>112.55</v>
      </c>
      <c r="E1651" s="17">
        <f>C1651*D1651</f>
        <v>787.85</v>
      </c>
      <c r="F1651" s="18">
        <v>0.03</v>
      </c>
      <c r="G1651" s="17">
        <f>E1651*F1651</f>
        <v>23.6355</v>
      </c>
      <c r="H1651" s="14">
        <v>2</v>
      </c>
      <c r="I1651" s="15">
        <v>240</v>
      </c>
      <c r="J1651" s="17">
        <f>E1651+I1651-G1651</f>
        <v>1004.2144999999999</v>
      </c>
      <c r="K1651" s="23" t="str">
        <f>A1651&amp;"|"&amp;B1651</f>
        <v>P0138|Jun</v>
      </c>
    </row>
    <row r="1652" spans="1:11" ht="15" customHeight="1" x14ac:dyDescent="0.25">
      <c r="A1652" s="14" t="s">
        <v>335</v>
      </c>
      <c r="B1652" s="14" t="s">
        <v>29</v>
      </c>
      <c r="C1652" s="14">
        <v>10</v>
      </c>
      <c r="D1652" s="16">
        <v>132.86000000000001</v>
      </c>
      <c r="E1652" s="17">
        <f>C1652*D1652</f>
        <v>1328.6000000000001</v>
      </c>
      <c r="F1652" s="18">
        <v>0.03</v>
      </c>
      <c r="G1652" s="17">
        <f>E1652*F1652</f>
        <v>39.858000000000004</v>
      </c>
      <c r="H1652" s="14">
        <v>3</v>
      </c>
      <c r="I1652" s="15">
        <v>360</v>
      </c>
      <c r="J1652" s="17">
        <f>E1652+I1652-G1652</f>
        <v>1648.7420000000002</v>
      </c>
      <c r="K1652" s="23" t="str">
        <f>A1652&amp;"|"&amp;B1652</f>
        <v>P0138|Jul</v>
      </c>
    </row>
    <row r="1653" spans="1:11" ht="15" customHeight="1" x14ac:dyDescent="0.25">
      <c r="A1653" s="14" t="s">
        <v>335</v>
      </c>
      <c r="B1653" s="14" t="s">
        <v>30</v>
      </c>
      <c r="C1653" s="14">
        <v>9</v>
      </c>
      <c r="D1653" s="16">
        <v>122.57</v>
      </c>
      <c r="E1653" s="17">
        <f>C1653*D1653</f>
        <v>1103.1299999999999</v>
      </c>
      <c r="F1653" s="18">
        <v>0.03</v>
      </c>
      <c r="G1653" s="17">
        <f>E1653*F1653</f>
        <v>33.093899999999998</v>
      </c>
      <c r="H1653" s="14">
        <v>2</v>
      </c>
      <c r="I1653" s="15">
        <v>240</v>
      </c>
      <c r="J1653" s="17">
        <f>E1653+I1653-G1653</f>
        <v>1310.0360999999998</v>
      </c>
      <c r="K1653" s="23" t="str">
        <f>A1653&amp;"|"&amp;B1653</f>
        <v>P0138|Aug</v>
      </c>
    </row>
    <row r="1654" spans="1:11" ht="15" customHeight="1" x14ac:dyDescent="0.25">
      <c r="A1654" s="14" t="s">
        <v>335</v>
      </c>
      <c r="B1654" s="14" t="s">
        <v>31</v>
      </c>
      <c r="C1654" s="14">
        <v>6</v>
      </c>
      <c r="D1654" s="16">
        <v>106.66</v>
      </c>
      <c r="E1654" s="17">
        <f>C1654*D1654</f>
        <v>639.96</v>
      </c>
      <c r="F1654" s="18">
        <v>0.03</v>
      </c>
      <c r="G1654" s="17">
        <f>E1654*F1654</f>
        <v>19.198800000000002</v>
      </c>
      <c r="H1654" s="14">
        <v>2</v>
      </c>
      <c r="I1654" s="15">
        <v>240</v>
      </c>
      <c r="J1654" s="17">
        <f>E1654+I1654-G1654</f>
        <v>860.76120000000003</v>
      </c>
      <c r="K1654" s="23" t="str">
        <f>A1654&amp;"|"&amp;B1654</f>
        <v>P0138|Sep</v>
      </c>
    </row>
    <row r="1655" spans="1:11" ht="15" customHeight="1" x14ac:dyDescent="0.25">
      <c r="A1655" s="14" t="s">
        <v>335</v>
      </c>
      <c r="B1655" s="14" t="s">
        <v>32</v>
      </c>
      <c r="C1655" s="14">
        <v>6</v>
      </c>
      <c r="D1655" s="16">
        <v>108.2</v>
      </c>
      <c r="E1655" s="17">
        <f>C1655*D1655</f>
        <v>649.20000000000005</v>
      </c>
      <c r="F1655" s="18">
        <v>0.03</v>
      </c>
      <c r="G1655" s="17">
        <f>E1655*F1655</f>
        <v>19.475999999999999</v>
      </c>
      <c r="H1655" s="14">
        <v>2</v>
      </c>
      <c r="I1655" s="15">
        <v>240</v>
      </c>
      <c r="J1655" s="17">
        <f>E1655+I1655-G1655</f>
        <v>869.72400000000005</v>
      </c>
      <c r="K1655" s="23" t="str">
        <f>A1655&amp;"|"&amp;B1655</f>
        <v>P0138|Oct</v>
      </c>
    </row>
    <row r="1656" spans="1:11" ht="15" customHeight="1" x14ac:dyDescent="0.25">
      <c r="A1656" s="14" t="s">
        <v>335</v>
      </c>
      <c r="B1656" s="14" t="s">
        <v>33</v>
      </c>
      <c r="C1656" s="14">
        <v>6</v>
      </c>
      <c r="D1656" s="16">
        <v>112.38</v>
      </c>
      <c r="E1656" s="17">
        <f>C1656*D1656</f>
        <v>674.28</v>
      </c>
      <c r="F1656" s="18">
        <v>0.03</v>
      </c>
      <c r="G1656" s="17">
        <f>E1656*F1656</f>
        <v>20.228399999999997</v>
      </c>
      <c r="H1656" s="14">
        <v>2</v>
      </c>
      <c r="I1656" s="15">
        <v>240</v>
      </c>
      <c r="J1656" s="17">
        <f>E1656+I1656-G1656</f>
        <v>894.05160000000001</v>
      </c>
      <c r="K1656" s="23" t="str">
        <f>A1656&amp;"|"&amp;B1656</f>
        <v>P0138|Nov</v>
      </c>
    </row>
    <row r="1657" spans="1:11" ht="15" customHeight="1" x14ac:dyDescent="0.25">
      <c r="A1657" s="14" t="s">
        <v>335</v>
      </c>
      <c r="B1657" s="14" t="s">
        <v>34</v>
      </c>
      <c r="C1657" s="14">
        <v>13</v>
      </c>
      <c r="D1657" s="16">
        <v>185.17</v>
      </c>
      <c r="E1657" s="17">
        <f>C1657*D1657</f>
        <v>2407.21</v>
      </c>
      <c r="F1657" s="18">
        <v>0.03</v>
      </c>
      <c r="G1657" s="17">
        <f>E1657*F1657</f>
        <v>72.216300000000004</v>
      </c>
      <c r="H1657" s="14">
        <v>5</v>
      </c>
      <c r="I1657" s="15">
        <v>600</v>
      </c>
      <c r="J1657" s="17">
        <f>E1657+I1657-G1657</f>
        <v>2934.9937</v>
      </c>
      <c r="K1657" s="23" t="str">
        <f>A1657&amp;"|"&amp;B1657</f>
        <v>P0138|Dec</v>
      </c>
    </row>
    <row r="1658" spans="1:11" ht="15" customHeight="1" x14ac:dyDescent="0.25">
      <c r="A1658" s="14" t="s">
        <v>335</v>
      </c>
      <c r="B1658" s="14" t="s">
        <v>35</v>
      </c>
      <c r="C1658" s="14">
        <v>12</v>
      </c>
      <c r="D1658" s="16">
        <v>187.84</v>
      </c>
      <c r="E1658" s="17">
        <f>C1658*D1658</f>
        <v>2254.08</v>
      </c>
      <c r="F1658" s="18">
        <v>0.03</v>
      </c>
      <c r="G1658" s="17">
        <f>E1658*F1658</f>
        <v>67.622399999999999</v>
      </c>
      <c r="H1658" s="14">
        <v>5</v>
      </c>
      <c r="I1658" s="15">
        <v>600</v>
      </c>
      <c r="J1658" s="17">
        <f>E1658+I1658-G1658</f>
        <v>2786.4575999999997</v>
      </c>
      <c r="K1658" s="23" t="str">
        <f>A1658&amp;"|"&amp;B1658</f>
        <v>P0138|Jan</v>
      </c>
    </row>
    <row r="1659" spans="1:11" ht="15" customHeight="1" x14ac:dyDescent="0.25">
      <c r="A1659" s="14" t="s">
        <v>335</v>
      </c>
      <c r="B1659" s="14" t="s">
        <v>36</v>
      </c>
      <c r="C1659" s="14">
        <v>11</v>
      </c>
      <c r="D1659" s="16">
        <v>172.06</v>
      </c>
      <c r="E1659" s="17">
        <f>C1659*D1659</f>
        <v>1892.66</v>
      </c>
      <c r="F1659" s="18">
        <v>0.03</v>
      </c>
      <c r="G1659" s="17">
        <f>E1659*F1659</f>
        <v>56.779800000000002</v>
      </c>
      <c r="H1659" s="14">
        <v>4</v>
      </c>
      <c r="I1659" s="15">
        <v>480</v>
      </c>
      <c r="J1659" s="17">
        <f>E1659+I1659-G1659</f>
        <v>2315.8802000000001</v>
      </c>
      <c r="K1659" s="23" t="str">
        <f>A1659&amp;"|"&amp;B1659</f>
        <v>P0138|Feb</v>
      </c>
    </row>
    <row r="1660" spans="1:11" ht="15" customHeight="1" x14ac:dyDescent="0.25">
      <c r="A1660" s="14" t="s">
        <v>335</v>
      </c>
      <c r="B1660" s="14" t="s">
        <v>37</v>
      </c>
      <c r="C1660" s="14">
        <v>9</v>
      </c>
      <c r="D1660" s="16">
        <v>151.22999999999999</v>
      </c>
      <c r="E1660" s="17">
        <f>C1660*D1660</f>
        <v>1361.07</v>
      </c>
      <c r="F1660" s="18">
        <v>0.03</v>
      </c>
      <c r="G1660" s="17">
        <f>E1660*F1660</f>
        <v>40.832099999999997</v>
      </c>
      <c r="H1660" s="14">
        <v>3</v>
      </c>
      <c r="I1660" s="15">
        <v>360</v>
      </c>
      <c r="J1660" s="17">
        <f>E1660+I1660-G1660</f>
        <v>1680.2378999999999</v>
      </c>
      <c r="K1660" s="23" t="str">
        <f>A1660&amp;"|"&amp;B1660</f>
        <v>P0138|Mar</v>
      </c>
    </row>
    <row r="1661" spans="1:11" ht="15" customHeight="1" x14ac:dyDescent="0.25">
      <c r="A1661" s="14" t="s">
        <v>337</v>
      </c>
      <c r="B1661" s="14" t="s">
        <v>24</v>
      </c>
      <c r="C1661" s="14">
        <v>6</v>
      </c>
      <c r="D1661" s="16">
        <v>193</v>
      </c>
      <c r="E1661" s="17">
        <f>C1661*D1661</f>
        <v>1158</v>
      </c>
      <c r="F1661" s="18">
        <v>0.03</v>
      </c>
      <c r="G1661" s="17">
        <f>E1661*F1661</f>
        <v>34.74</v>
      </c>
      <c r="H1661" s="14">
        <v>2</v>
      </c>
      <c r="I1661" s="15">
        <v>370</v>
      </c>
      <c r="J1661" s="17">
        <f>E1661+I1661-G1661</f>
        <v>1493.26</v>
      </c>
      <c r="K1661" s="23" t="str">
        <f>A1661&amp;"|"&amp;B1661</f>
        <v>P0139|Apr</v>
      </c>
    </row>
    <row r="1662" spans="1:11" ht="15" customHeight="1" x14ac:dyDescent="0.25">
      <c r="A1662" s="14" t="s">
        <v>337</v>
      </c>
      <c r="B1662" s="14" t="s">
        <v>26</v>
      </c>
      <c r="C1662" s="14">
        <v>7</v>
      </c>
      <c r="D1662" s="16">
        <v>192.6</v>
      </c>
      <c r="E1662" s="17">
        <f>C1662*D1662</f>
        <v>1348.2</v>
      </c>
      <c r="F1662" s="18">
        <v>0.03</v>
      </c>
      <c r="G1662" s="17">
        <f>E1662*F1662</f>
        <v>40.445999999999998</v>
      </c>
      <c r="H1662" s="14">
        <v>2</v>
      </c>
      <c r="I1662" s="15">
        <v>370</v>
      </c>
      <c r="J1662" s="17">
        <f>E1662+I1662-G1662</f>
        <v>1677.7540000000001</v>
      </c>
      <c r="K1662" s="23" t="str">
        <f>A1662&amp;"|"&amp;B1662</f>
        <v>P0139|May</v>
      </c>
    </row>
    <row r="1663" spans="1:11" ht="15" customHeight="1" x14ac:dyDescent="0.25">
      <c r="A1663" s="14" t="s">
        <v>337</v>
      </c>
      <c r="B1663" s="14" t="s">
        <v>28</v>
      </c>
      <c r="C1663" s="14">
        <v>9</v>
      </c>
      <c r="D1663" s="16">
        <v>217.13</v>
      </c>
      <c r="E1663" s="17">
        <f>C1663*D1663</f>
        <v>1954.17</v>
      </c>
      <c r="F1663" s="18">
        <v>0.03</v>
      </c>
      <c r="G1663" s="17">
        <f>E1663*F1663</f>
        <v>58.625100000000003</v>
      </c>
      <c r="H1663" s="14">
        <v>2</v>
      </c>
      <c r="I1663" s="15">
        <v>370</v>
      </c>
      <c r="J1663" s="17">
        <f>E1663+I1663-G1663</f>
        <v>2265.5448999999999</v>
      </c>
      <c r="K1663" s="23" t="str">
        <f>A1663&amp;"|"&amp;B1663</f>
        <v>P0139|Jun</v>
      </c>
    </row>
    <row r="1664" spans="1:11" ht="15" customHeight="1" x14ac:dyDescent="0.25">
      <c r="A1664" s="14" t="s">
        <v>337</v>
      </c>
      <c r="B1664" s="14" t="s">
        <v>29</v>
      </c>
      <c r="C1664" s="14">
        <v>11</v>
      </c>
      <c r="D1664" s="16">
        <v>249.92</v>
      </c>
      <c r="E1664" s="17">
        <f>C1664*D1664</f>
        <v>2749.12</v>
      </c>
      <c r="F1664" s="18">
        <v>0.03</v>
      </c>
      <c r="G1664" s="17">
        <f>E1664*F1664</f>
        <v>82.47359999999999</v>
      </c>
      <c r="H1664" s="14">
        <v>3</v>
      </c>
      <c r="I1664" s="15">
        <v>555</v>
      </c>
      <c r="J1664" s="17">
        <f>E1664+I1664-G1664</f>
        <v>3221.6464000000001</v>
      </c>
      <c r="K1664" s="23" t="str">
        <f>A1664&amp;"|"&amp;B1664</f>
        <v>P0139|Jul</v>
      </c>
    </row>
    <row r="1665" spans="1:11" ht="15" customHeight="1" x14ac:dyDescent="0.25">
      <c r="A1665" s="14" t="s">
        <v>337</v>
      </c>
      <c r="B1665" s="14" t="s">
        <v>30</v>
      </c>
      <c r="C1665" s="14">
        <v>9</v>
      </c>
      <c r="D1665" s="16">
        <v>240.66</v>
      </c>
      <c r="E1665" s="17">
        <f>C1665*D1665</f>
        <v>2165.94</v>
      </c>
      <c r="F1665" s="18">
        <v>0.03</v>
      </c>
      <c r="G1665" s="17">
        <f>E1665*F1665</f>
        <v>64.978200000000001</v>
      </c>
      <c r="H1665" s="14">
        <v>2</v>
      </c>
      <c r="I1665" s="15">
        <v>370</v>
      </c>
      <c r="J1665" s="17">
        <f>E1665+I1665-G1665</f>
        <v>2470.9618</v>
      </c>
      <c r="K1665" s="23" t="str">
        <f>A1665&amp;"|"&amp;B1665</f>
        <v>P0139|Aug</v>
      </c>
    </row>
    <row r="1666" spans="1:11" ht="15" customHeight="1" x14ac:dyDescent="0.25">
      <c r="A1666" s="14" t="s">
        <v>337</v>
      </c>
      <c r="B1666" s="14" t="s">
        <v>31</v>
      </c>
      <c r="C1666" s="14">
        <v>7</v>
      </c>
      <c r="D1666" s="16">
        <v>201.72</v>
      </c>
      <c r="E1666" s="17">
        <f>C1666*D1666</f>
        <v>1412.04</v>
      </c>
      <c r="F1666" s="18">
        <v>0.03</v>
      </c>
      <c r="G1666" s="17">
        <f>E1666*F1666</f>
        <v>42.361199999999997</v>
      </c>
      <c r="H1666" s="14">
        <v>2</v>
      </c>
      <c r="I1666" s="15">
        <v>370</v>
      </c>
      <c r="J1666" s="17">
        <f>E1666+I1666-G1666</f>
        <v>1739.6787999999999</v>
      </c>
      <c r="K1666" s="23" t="str">
        <f>A1666&amp;"|"&amp;B1666</f>
        <v>P0139|Sep</v>
      </c>
    </row>
    <row r="1667" spans="1:11" ht="15" customHeight="1" x14ac:dyDescent="0.25">
      <c r="A1667" s="14" t="s">
        <v>337</v>
      </c>
      <c r="B1667" s="14" t="s">
        <v>32</v>
      </c>
      <c r="C1667" s="14">
        <v>7</v>
      </c>
      <c r="D1667" s="16">
        <v>198.54</v>
      </c>
      <c r="E1667" s="17">
        <f>C1667*D1667</f>
        <v>1389.78</v>
      </c>
      <c r="F1667" s="18">
        <v>0.03</v>
      </c>
      <c r="G1667" s="17">
        <f>E1667*F1667</f>
        <v>41.693399999999997</v>
      </c>
      <c r="H1667" s="14">
        <v>2</v>
      </c>
      <c r="I1667" s="15">
        <v>370</v>
      </c>
      <c r="J1667" s="17">
        <f>E1667+I1667-G1667</f>
        <v>1718.0866000000001</v>
      </c>
      <c r="K1667" s="23" t="str">
        <f>A1667&amp;"|"&amp;B1667</f>
        <v>P0139|Oct</v>
      </c>
    </row>
    <row r="1668" spans="1:11" ht="15" customHeight="1" x14ac:dyDescent="0.25">
      <c r="A1668" s="14" t="s">
        <v>337</v>
      </c>
      <c r="B1668" s="14" t="s">
        <v>33</v>
      </c>
      <c r="C1668" s="14">
        <v>7</v>
      </c>
      <c r="D1668" s="16">
        <v>201.65</v>
      </c>
      <c r="E1668" s="17">
        <f>C1668*D1668</f>
        <v>1411.55</v>
      </c>
      <c r="F1668" s="18">
        <v>0.03</v>
      </c>
      <c r="G1668" s="17">
        <f>E1668*F1668</f>
        <v>42.346499999999999</v>
      </c>
      <c r="H1668" s="14">
        <v>3</v>
      </c>
      <c r="I1668" s="15">
        <v>555</v>
      </c>
      <c r="J1668" s="17">
        <f>E1668+I1668-G1668</f>
        <v>1924.2034999999998</v>
      </c>
      <c r="K1668" s="23" t="str">
        <f>A1668&amp;"|"&amp;B1668</f>
        <v>P0139|Nov</v>
      </c>
    </row>
    <row r="1669" spans="1:11" ht="15" customHeight="1" x14ac:dyDescent="0.25">
      <c r="A1669" s="14" t="s">
        <v>337</v>
      </c>
      <c r="B1669" s="14" t="s">
        <v>34</v>
      </c>
      <c r="C1669" s="14">
        <v>15</v>
      </c>
      <c r="D1669" s="16">
        <v>398.62</v>
      </c>
      <c r="E1669" s="17">
        <f>C1669*D1669</f>
        <v>5979.3</v>
      </c>
      <c r="F1669" s="18">
        <v>0.03</v>
      </c>
      <c r="G1669" s="17">
        <f>E1669*F1669</f>
        <v>179.37899999999999</v>
      </c>
      <c r="H1669" s="14">
        <v>6</v>
      </c>
      <c r="I1669" s="15">
        <v>1110</v>
      </c>
      <c r="J1669" s="17">
        <f>E1669+I1669-G1669</f>
        <v>6909.9210000000003</v>
      </c>
      <c r="K1669" s="23" t="str">
        <f>A1669&amp;"|"&amp;B1669</f>
        <v>P0139|Dec</v>
      </c>
    </row>
    <row r="1670" spans="1:11" ht="15" customHeight="1" x14ac:dyDescent="0.25">
      <c r="A1670" s="14" t="s">
        <v>337</v>
      </c>
      <c r="B1670" s="14" t="s">
        <v>35</v>
      </c>
      <c r="C1670" s="14">
        <v>13</v>
      </c>
      <c r="D1670" s="16">
        <v>363.2</v>
      </c>
      <c r="E1670" s="17">
        <f>C1670*D1670</f>
        <v>4721.5999999999995</v>
      </c>
      <c r="F1670" s="18">
        <v>0.03</v>
      </c>
      <c r="G1670" s="17">
        <f>E1670*F1670</f>
        <v>141.64799999999997</v>
      </c>
      <c r="H1670" s="14">
        <v>5</v>
      </c>
      <c r="I1670" s="15">
        <v>925</v>
      </c>
      <c r="J1670" s="17">
        <f>E1670+I1670-G1670</f>
        <v>5504.9519999999993</v>
      </c>
      <c r="K1670" s="23" t="str">
        <f>A1670&amp;"|"&amp;B1670</f>
        <v>P0139|Jan</v>
      </c>
    </row>
    <row r="1671" spans="1:11" ht="15" customHeight="1" x14ac:dyDescent="0.25">
      <c r="A1671" s="14" t="s">
        <v>337</v>
      </c>
      <c r="B1671" s="14" t="s">
        <v>36</v>
      </c>
      <c r="C1671" s="14">
        <v>13</v>
      </c>
      <c r="D1671" s="16">
        <v>351.64</v>
      </c>
      <c r="E1671" s="17">
        <f>C1671*D1671</f>
        <v>4571.32</v>
      </c>
      <c r="F1671" s="18">
        <v>0.03</v>
      </c>
      <c r="G1671" s="17">
        <f>E1671*F1671</f>
        <v>137.13959999999997</v>
      </c>
      <c r="H1671" s="14">
        <v>5</v>
      </c>
      <c r="I1671" s="15">
        <v>925</v>
      </c>
      <c r="J1671" s="17">
        <f>E1671+I1671-G1671</f>
        <v>5359.1803999999993</v>
      </c>
      <c r="K1671" s="23" t="str">
        <f>A1671&amp;"|"&amp;B1671</f>
        <v>P0139|Feb</v>
      </c>
    </row>
    <row r="1672" spans="1:11" ht="15" customHeight="1" x14ac:dyDescent="0.25">
      <c r="A1672" s="14" t="s">
        <v>337</v>
      </c>
      <c r="B1672" s="14" t="s">
        <v>37</v>
      </c>
      <c r="C1672" s="14">
        <v>11</v>
      </c>
      <c r="D1672" s="16">
        <v>292.94</v>
      </c>
      <c r="E1672" s="17">
        <f>C1672*D1672</f>
        <v>3222.34</v>
      </c>
      <c r="F1672" s="18">
        <v>0.03</v>
      </c>
      <c r="G1672" s="17">
        <f>E1672*F1672</f>
        <v>96.670199999999994</v>
      </c>
      <c r="H1672" s="14">
        <v>4</v>
      </c>
      <c r="I1672" s="15">
        <v>740</v>
      </c>
      <c r="J1672" s="17">
        <f>E1672+I1672-G1672</f>
        <v>3865.6698000000001</v>
      </c>
      <c r="K1672" s="23" t="str">
        <f>A1672&amp;"|"&amp;B1672</f>
        <v>P0139|Mar</v>
      </c>
    </row>
    <row r="1673" spans="1:11" ht="15" customHeight="1" x14ac:dyDescent="0.25">
      <c r="A1673" s="14" t="s">
        <v>339</v>
      </c>
      <c r="B1673" s="14" t="s">
        <v>24</v>
      </c>
      <c r="C1673" s="14">
        <v>6</v>
      </c>
      <c r="D1673" s="16">
        <v>175.23</v>
      </c>
      <c r="E1673" s="17">
        <f>C1673*D1673</f>
        <v>1051.3799999999999</v>
      </c>
      <c r="F1673" s="18">
        <v>0.03</v>
      </c>
      <c r="G1673" s="17">
        <f>E1673*F1673</f>
        <v>31.541399999999996</v>
      </c>
      <c r="H1673" s="14">
        <v>2</v>
      </c>
      <c r="I1673" s="15">
        <v>370</v>
      </c>
      <c r="J1673" s="17">
        <f>E1673+I1673-G1673</f>
        <v>1389.8385999999998</v>
      </c>
      <c r="K1673" s="23" t="str">
        <f>A1673&amp;"|"&amp;B1673</f>
        <v>P0140|Apr</v>
      </c>
    </row>
    <row r="1674" spans="1:11" ht="15" customHeight="1" x14ac:dyDescent="0.25">
      <c r="A1674" s="14" t="s">
        <v>339</v>
      </c>
      <c r="B1674" s="14" t="s">
        <v>26</v>
      </c>
      <c r="C1674" s="14">
        <v>8</v>
      </c>
      <c r="D1674" s="16">
        <v>188.47</v>
      </c>
      <c r="E1674" s="17">
        <f>C1674*D1674</f>
        <v>1507.76</v>
      </c>
      <c r="F1674" s="18">
        <v>0.03</v>
      </c>
      <c r="G1674" s="17">
        <f>E1674*F1674</f>
        <v>45.232799999999997</v>
      </c>
      <c r="H1674" s="14">
        <v>2</v>
      </c>
      <c r="I1674" s="15">
        <v>370</v>
      </c>
      <c r="J1674" s="17">
        <f>E1674+I1674-G1674</f>
        <v>1832.5272</v>
      </c>
      <c r="K1674" s="23" t="str">
        <f>A1674&amp;"|"&amp;B1674</f>
        <v>P0140|May</v>
      </c>
    </row>
    <row r="1675" spans="1:11" ht="15" customHeight="1" x14ac:dyDescent="0.25">
      <c r="A1675" s="14" t="s">
        <v>339</v>
      </c>
      <c r="B1675" s="14" t="s">
        <v>28</v>
      </c>
      <c r="C1675" s="14">
        <v>8</v>
      </c>
      <c r="D1675" s="16">
        <v>181.81</v>
      </c>
      <c r="E1675" s="17">
        <f>C1675*D1675</f>
        <v>1454.48</v>
      </c>
      <c r="F1675" s="18">
        <v>0.03</v>
      </c>
      <c r="G1675" s="17">
        <f>E1675*F1675</f>
        <v>43.634399999999999</v>
      </c>
      <c r="H1675" s="14">
        <v>2</v>
      </c>
      <c r="I1675" s="15">
        <v>370</v>
      </c>
      <c r="J1675" s="17">
        <f>E1675+I1675-G1675</f>
        <v>1780.8456000000001</v>
      </c>
      <c r="K1675" s="23" t="str">
        <f>A1675&amp;"|"&amp;B1675</f>
        <v>P0140|Jun</v>
      </c>
    </row>
    <row r="1676" spans="1:11" ht="15" customHeight="1" x14ac:dyDescent="0.25">
      <c r="A1676" s="14" t="s">
        <v>339</v>
      </c>
      <c r="B1676" s="14" t="s">
        <v>29</v>
      </c>
      <c r="C1676" s="14">
        <v>11</v>
      </c>
      <c r="D1676" s="16">
        <v>246.79</v>
      </c>
      <c r="E1676" s="17">
        <f>C1676*D1676</f>
        <v>2714.69</v>
      </c>
      <c r="F1676" s="18">
        <v>0.03</v>
      </c>
      <c r="G1676" s="17">
        <f>E1676*F1676</f>
        <v>81.440699999999993</v>
      </c>
      <c r="H1676" s="14">
        <v>3</v>
      </c>
      <c r="I1676" s="15">
        <v>555</v>
      </c>
      <c r="J1676" s="17">
        <f>E1676+I1676-G1676</f>
        <v>3188.2492999999999</v>
      </c>
      <c r="K1676" s="23" t="str">
        <f>A1676&amp;"|"&amp;B1676</f>
        <v>P0140|Jul</v>
      </c>
    </row>
    <row r="1677" spans="1:11" ht="15" customHeight="1" x14ac:dyDescent="0.25">
      <c r="A1677" s="14" t="s">
        <v>339</v>
      </c>
      <c r="B1677" s="14" t="s">
        <v>30</v>
      </c>
      <c r="C1677" s="14">
        <v>11</v>
      </c>
      <c r="D1677" s="16">
        <v>213.32</v>
      </c>
      <c r="E1677" s="17">
        <f>C1677*D1677</f>
        <v>2346.52</v>
      </c>
      <c r="F1677" s="18">
        <v>0.03</v>
      </c>
      <c r="G1677" s="17">
        <f>E1677*F1677</f>
        <v>70.395600000000002</v>
      </c>
      <c r="H1677" s="14">
        <v>3</v>
      </c>
      <c r="I1677" s="15">
        <v>555</v>
      </c>
      <c r="J1677" s="17">
        <f>E1677+I1677-G1677</f>
        <v>2831.1244000000002</v>
      </c>
      <c r="K1677" s="23" t="str">
        <f>A1677&amp;"|"&amp;B1677</f>
        <v>P0140|Aug</v>
      </c>
    </row>
    <row r="1678" spans="1:11" ht="15" customHeight="1" x14ac:dyDescent="0.25">
      <c r="A1678" s="14" t="s">
        <v>339</v>
      </c>
      <c r="B1678" s="14" t="s">
        <v>31</v>
      </c>
      <c r="C1678" s="14">
        <v>7</v>
      </c>
      <c r="D1678" s="16">
        <v>215.4</v>
      </c>
      <c r="E1678" s="17">
        <f>C1678*D1678</f>
        <v>1507.8</v>
      </c>
      <c r="F1678" s="18">
        <v>0.03</v>
      </c>
      <c r="G1678" s="17">
        <f>E1678*F1678</f>
        <v>45.233999999999995</v>
      </c>
      <c r="H1678" s="14">
        <v>2</v>
      </c>
      <c r="I1678" s="15">
        <v>370</v>
      </c>
      <c r="J1678" s="17">
        <f>E1678+I1678-G1678</f>
        <v>1832.566</v>
      </c>
      <c r="K1678" s="23" t="str">
        <f>A1678&amp;"|"&amp;B1678</f>
        <v>P0140|Sep</v>
      </c>
    </row>
    <row r="1679" spans="1:11" ht="15" customHeight="1" x14ac:dyDescent="0.25">
      <c r="A1679" s="14" t="s">
        <v>339</v>
      </c>
      <c r="B1679" s="14" t="s">
        <v>32</v>
      </c>
      <c r="C1679" s="14">
        <v>7</v>
      </c>
      <c r="D1679" s="16">
        <v>178.9</v>
      </c>
      <c r="E1679" s="17">
        <f>C1679*D1679</f>
        <v>1252.3</v>
      </c>
      <c r="F1679" s="18">
        <v>0.03</v>
      </c>
      <c r="G1679" s="17">
        <f>E1679*F1679</f>
        <v>37.568999999999996</v>
      </c>
      <c r="H1679" s="14">
        <v>2</v>
      </c>
      <c r="I1679" s="15">
        <v>370</v>
      </c>
      <c r="J1679" s="17">
        <f>E1679+I1679-G1679</f>
        <v>1584.731</v>
      </c>
      <c r="K1679" s="23" t="str">
        <f>A1679&amp;"|"&amp;B1679</f>
        <v>P0140|Oct</v>
      </c>
    </row>
    <row r="1680" spans="1:11" ht="15" customHeight="1" x14ac:dyDescent="0.25">
      <c r="A1680" s="14" t="s">
        <v>339</v>
      </c>
      <c r="B1680" s="14" t="s">
        <v>33</v>
      </c>
      <c r="C1680" s="14">
        <v>7</v>
      </c>
      <c r="D1680" s="16">
        <v>191.82</v>
      </c>
      <c r="E1680" s="17">
        <f>C1680*D1680</f>
        <v>1342.74</v>
      </c>
      <c r="F1680" s="18">
        <v>0.03</v>
      </c>
      <c r="G1680" s="17">
        <f>E1680*F1680</f>
        <v>40.282199999999996</v>
      </c>
      <c r="H1680" s="14">
        <v>3</v>
      </c>
      <c r="I1680" s="15">
        <v>555</v>
      </c>
      <c r="J1680" s="17">
        <f>E1680+I1680-G1680</f>
        <v>1857.4577999999999</v>
      </c>
      <c r="K1680" s="23" t="str">
        <f>A1680&amp;"|"&amp;B1680</f>
        <v>P0140|Nov</v>
      </c>
    </row>
    <row r="1681" spans="1:11" ht="15" customHeight="1" x14ac:dyDescent="0.25">
      <c r="A1681" s="14" t="s">
        <v>339</v>
      </c>
      <c r="B1681" s="14" t="s">
        <v>34</v>
      </c>
      <c r="C1681" s="14">
        <v>14</v>
      </c>
      <c r="D1681" s="16">
        <v>355.36</v>
      </c>
      <c r="E1681" s="17">
        <f>C1681*D1681</f>
        <v>4975.04</v>
      </c>
      <c r="F1681" s="18">
        <v>0.03</v>
      </c>
      <c r="G1681" s="17">
        <f>E1681*F1681</f>
        <v>149.25119999999998</v>
      </c>
      <c r="H1681" s="14">
        <v>6</v>
      </c>
      <c r="I1681" s="15">
        <v>1110</v>
      </c>
      <c r="J1681" s="17">
        <f>E1681+I1681-G1681</f>
        <v>5935.7888000000003</v>
      </c>
      <c r="K1681" s="23" t="str">
        <f>A1681&amp;"|"&amp;B1681</f>
        <v>P0140|Dec</v>
      </c>
    </row>
    <row r="1682" spans="1:11" ht="15" customHeight="1" x14ac:dyDescent="0.25">
      <c r="A1682" s="14" t="s">
        <v>339</v>
      </c>
      <c r="B1682" s="14" t="s">
        <v>35</v>
      </c>
      <c r="C1682" s="14">
        <v>14</v>
      </c>
      <c r="D1682" s="16">
        <v>327.22000000000003</v>
      </c>
      <c r="E1682" s="17">
        <f>C1682*D1682</f>
        <v>4581.08</v>
      </c>
      <c r="F1682" s="18">
        <v>0.03</v>
      </c>
      <c r="G1682" s="17">
        <f>E1682*F1682</f>
        <v>137.4324</v>
      </c>
      <c r="H1682" s="14">
        <v>6</v>
      </c>
      <c r="I1682" s="15">
        <v>1110</v>
      </c>
      <c r="J1682" s="17">
        <f>E1682+I1682-G1682</f>
        <v>5553.6476000000002</v>
      </c>
      <c r="K1682" s="23" t="str">
        <f>A1682&amp;"|"&amp;B1682</f>
        <v>P0140|Jan</v>
      </c>
    </row>
    <row r="1683" spans="1:11" ht="15" customHeight="1" x14ac:dyDescent="0.25">
      <c r="A1683" s="14" t="s">
        <v>339</v>
      </c>
      <c r="B1683" s="14" t="s">
        <v>36</v>
      </c>
      <c r="C1683" s="14">
        <v>13</v>
      </c>
      <c r="D1683" s="16">
        <v>300.02</v>
      </c>
      <c r="E1683" s="17">
        <f>C1683*D1683</f>
        <v>3900.2599999999998</v>
      </c>
      <c r="F1683" s="18">
        <v>0.03</v>
      </c>
      <c r="G1683" s="17">
        <f>E1683*F1683</f>
        <v>117.00779999999999</v>
      </c>
      <c r="H1683" s="14">
        <v>5</v>
      </c>
      <c r="I1683" s="15">
        <v>925</v>
      </c>
      <c r="J1683" s="17">
        <f>E1683+I1683-G1683</f>
        <v>4708.2521999999999</v>
      </c>
      <c r="K1683" s="23" t="str">
        <f>A1683&amp;"|"&amp;B1683</f>
        <v>P0140|Feb</v>
      </c>
    </row>
    <row r="1684" spans="1:11" ht="15" customHeight="1" x14ac:dyDescent="0.25">
      <c r="A1684" s="14" t="s">
        <v>339</v>
      </c>
      <c r="B1684" s="14" t="s">
        <v>37</v>
      </c>
      <c r="C1684" s="14">
        <v>11</v>
      </c>
      <c r="D1684" s="16">
        <v>256.41000000000003</v>
      </c>
      <c r="E1684" s="17">
        <f>C1684*D1684</f>
        <v>2820.51</v>
      </c>
      <c r="F1684" s="18">
        <v>0.03</v>
      </c>
      <c r="G1684" s="17">
        <f>E1684*F1684</f>
        <v>84.615300000000005</v>
      </c>
      <c r="H1684" s="14">
        <v>4</v>
      </c>
      <c r="I1684" s="15">
        <v>740</v>
      </c>
      <c r="J1684" s="17">
        <f>E1684+I1684-G1684</f>
        <v>3475.8947000000003</v>
      </c>
      <c r="K1684" s="23" t="str">
        <f>A1684&amp;"|"&amp;B1684</f>
        <v>P0140|Mar</v>
      </c>
    </row>
    <row r="1685" spans="1:11" ht="15" customHeight="1" x14ac:dyDescent="0.25">
      <c r="A1685" s="14" t="s">
        <v>341</v>
      </c>
      <c r="B1685" s="14" t="s">
        <v>24</v>
      </c>
      <c r="C1685" s="14">
        <v>6</v>
      </c>
      <c r="D1685" s="16">
        <v>158.19</v>
      </c>
      <c r="E1685" s="17">
        <f>C1685*D1685</f>
        <v>949.14</v>
      </c>
      <c r="F1685" s="18">
        <v>0.03</v>
      </c>
      <c r="G1685" s="17">
        <f>E1685*F1685</f>
        <v>28.4742</v>
      </c>
      <c r="H1685" s="14">
        <v>2</v>
      </c>
      <c r="I1685" s="15">
        <v>300</v>
      </c>
      <c r="J1685" s="17">
        <f>E1685+I1685-G1685</f>
        <v>1220.6657999999998</v>
      </c>
      <c r="K1685" s="23" t="str">
        <f>A1685&amp;"|"&amp;B1685</f>
        <v>P0141|Apr</v>
      </c>
    </row>
    <row r="1686" spans="1:11" ht="15" customHeight="1" x14ac:dyDescent="0.25">
      <c r="A1686" s="14" t="s">
        <v>341</v>
      </c>
      <c r="B1686" s="14" t="s">
        <v>26</v>
      </c>
      <c r="C1686" s="14">
        <v>6</v>
      </c>
      <c r="D1686" s="16">
        <v>170.52</v>
      </c>
      <c r="E1686" s="17">
        <f>C1686*D1686</f>
        <v>1023.1200000000001</v>
      </c>
      <c r="F1686" s="18">
        <v>0.03</v>
      </c>
      <c r="G1686" s="17">
        <f>E1686*F1686</f>
        <v>30.693600000000004</v>
      </c>
      <c r="H1686" s="14">
        <v>2</v>
      </c>
      <c r="I1686" s="15">
        <v>300</v>
      </c>
      <c r="J1686" s="17">
        <f>E1686+I1686-G1686</f>
        <v>1292.4264000000001</v>
      </c>
      <c r="K1686" s="23" t="str">
        <f>A1686&amp;"|"&amp;B1686</f>
        <v>P0141|May</v>
      </c>
    </row>
    <row r="1687" spans="1:11" ht="15" customHeight="1" x14ac:dyDescent="0.25">
      <c r="A1687" s="14" t="s">
        <v>341</v>
      </c>
      <c r="B1687" s="14" t="s">
        <v>28</v>
      </c>
      <c r="C1687" s="14">
        <v>8</v>
      </c>
      <c r="D1687" s="16">
        <v>166.98</v>
      </c>
      <c r="E1687" s="17">
        <f>C1687*D1687</f>
        <v>1335.84</v>
      </c>
      <c r="F1687" s="18">
        <v>0.03</v>
      </c>
      <c r="G1687" s="17">
        <f>E1687*F1687</f>
        <v>40.075199999999995</v>
      </c>
      <c r="H1687" s="14">
        <v>2</v>
      </c>
      <c r="I1687" s="15">
        <v>300</v>
      </c>
      <c r="J1687" s="17">
        <f>E1687+I1687-G1687</f>
        <v>1595.7647999999999</v>
      </c>
      <c r="K1687" s="23" t="str">
        <f>A1687&amp;"|"&amp;B1687</f>
        <v>P0141|Jun</v>
      </c>
    </row>
    <row r="1688" spans="1:11" ht="15" customHeight="1" x14ac:dyDescent="0.25">
      <c r="A1688" s="14" t="s">
        <v>341</v>
      </c>
      <c r="B1688" s="14" t="s">
        <v>29</v>
      </c>
      <c r="C1688" s="14">
        <v>10</v>
      </c>
      <c r="D1688" s="16">
        <v>214.15</v>
      </c>
      <c r="E1688" s="17">
        <f>C1688*D1688</f>
        <v>2141.5</v>
      </c>
      <c r="F1688" s="18">
        <v>0.03</v>
      </c>
      <c r="G1688" s="17">
        <f>E1688*F1688</f>
        <v>64.245000000000005</v>
      </c>
      <c r="H1688" s="14">
        <v>3</v>
      </c>
      <c r="I1688" s="15">
        <v>450</v>
      </c>
      <c r="J1688" s="17">
        <f>E1688+I1688-G1688</f>
        <v>2527.2550000000001</v>
      </c>
      <c r="K1688" s="23" t="str">
        <f>A1688&amp;"|"&amp;B1688</f>
        <v>P0141|Jul</v>
      </c>
    </row>
    <row r="1689" spans="1:11" ht="15" customHeight="1" x14ac:dyDescent="0.25">
      <c r="A1689" s="14" t="s">
        <v>341</v>
      </c>
      <c r="B1689" s="14" t="s">
        <v>30</v>
      </c>
      <c r="C1689" s="14">
        <v>9</v>
      </c>
      <c r="D1689" s="16">
        <v>193.58</v>
      </c>
      <c r="E1689" s="17">
        <f>C1689*D1689</f>
        <v>1742.22</v>
      </c>
      <c r="F1689" s="18">
        <v>0.03</v>
      </c>
      <c r="G1689" s="17">
        <f>E1689*F1689</f>
        <v>52.266599999999997</v>
      </c>
      <c r="H1689" s="14">
        <v>2</v>
      </c>
      <c r="I1689" s="15">
        <v>300</v>
      </c>
      <c r="J1689" s="17">
        <f>E1689+I1689-G1689</f>
        <v>1989.9534000000001</v>
      </c>
      <c r="K1689" s="23" t="str">
        <f>A1689&amp;"|"&amp;B1689</f>
        <v>P0141|Aug</v>
      </c>
    </row>
    <row r="1690" spans="1:11" ht="15" customHeight="1" x14ac:dyDescent="0.25">
      <c r="A1690" s="14" t="s">
        <v>341</v>
      </c>
      <c r="B1690" s="14" t="s">
        <v>31</v>
      </c>
      <c r="C1690" s="14">
        <v>6</v>
      </c>
      <c r="D1690" s="16">
        <v>175.96</v>
      </c>
      <c r="E1690" s="17">
        <f>C1690*D1690</f>
        <v>1055.76</v>
      </c>
      <c r="F1690" s="18">
        <v>0.03</v>
      </c>
      <c r="G1690" s="17">
        <f>E1690*F1690</f>
        <v>31.672799999999999</v>
      </c>
      <c r="H1690" s="14">
        <v>2</v>
      </c>
      <c r="I1690" s="15">
        <v>300</v>
      </c>
      <c r="J1690" s="17">
        <f>E1690+I1690-G1690</f>
        <v>1324.0871999999999</v>
      </c>
      <c r="K1690" s="23" t="str">
        <f>A1690&amp;"|"&amp;B1690</f>
        <v>P0141|Sep</v>
      </c>
    </row>
    <row r="1691" spans="1:11" ht="15" customHeight="1" x14ac:dyDescent="0.25">
      <c r="A1691" s="14" t="s">
        <v>341</v>
      </c>
      <c r="B1691" s="14" t="s">
        <v>32</v>
      </c>
      <c r="C1691" s="14">
        <v>6</v>
      </c>
      <c r="D1691" s="16">
        <v>176.53</v>
      </c>
      <c r="E1691" s="17">
        <f>C1691*D1691</f>
        <v>1059.18</v>
      </c>
      <c r="F1691" s="18">
        <v>0.03</v>
      </c>
      <c r="G1691" s="17">
        <f>E1691*F1691</f>
        <v>31.775400000000001</v>
      </c>
      <c r="H1691" s="14">
        <v>2</v>
      </c>
      <c r="I1691" s="15">
        <v>300</v>
      </c>
      <c r="J1691" s="17">
        <f>E1691+I1691-G1691</f>
        <v>1327.4046000000001</v>
      </c>
      <c r="K1691" s="23" t="str">
        <f>A1691&amp;"|"&amp;B1691</f>
        <v>P0141|Oct</v>
      </c>
    </row>
    <row r="1692" spans="1:11" ht="15" customHeight="1" x14ac:dyDescent="0.25">
      <c r="A1692" s="14" t="s">
        <v>341</v>
      </c>
      <c r="B1692" s="14" t="s">
        <v>33</v>
      </c>
      <c r="C1692" s="14">
        <v>6</v>
      </c>
      <c r="D1692" s="16">
        <v>168.37</v>
      </c>
      <c r="E1692" s="17">
        <f>C1692*D1692</f>
        <v>1010.22</v>
      </c>
      <c r="F1692" s="18">
        <v>0.03</v>
      </c>
      <c r="G1692" s="17">
        <f>E1692*F1692</f>
        <v>30.3066</v>
      </c>
      <c r="H1692" s="14">
        <v>2</v>
      </c>
      <c r="I1692" s="15">
        <v>300</v>
      </c>
      <c r="J1692" s="17">
        <f>E1692+I1692-G1692</f>
        <v>1279.9134000000001</v>
      </c>
      <c r="K1692" s="23" t="str">
        <f>A1692&amp;"|"&amp;B1692</f>
        <v>P0141|Nov</v>
      </c>
    </row>
    <row r="1693" spans="1:11" ht="15" customHeight="1" x14ac:dyDescent="0.25">
      <c r="A1693" s="14" t="s">
        <v>341</v>
      </c>
      <c r="B1693" s="14" t="s">
        <v>34</v>
      </c>
      <c r="C1693" s="14">
        <v>14</v>
      </c>
      <c r="D1693" s="16">
        <v>303.47000000000003</v>
      </c>
      <c r="E1693" s="17">
        <f>C1693*D1693</f>
        <v>4248.58</v>
      </c>
      <c r="F1693" s="18">
        <v>0.03</v>
      </c>
      <c r="G1693" s="17">
        <f>E1693*F1693</f>
        <v>127.45739999999999</v>
      </c>
      <c r="H1693" s="14">
        <v>6</v>
      </c>
      <c r="I1693" s="15">
        <v>900</v>
      </c>
      <c r="J1693" s="17">
        <f>E1693+I1693-G1693</f>
        <v>5021.1225999999997</v>
      </c>
      <c r="K1693" s="23" t="str">
        <f>A1693&amp;"|"&amp;B1693</f>
        <v>P0141|Dec</v>
      </c>
    </row>
    <row r="1694" spans="1:11" ht="15" customHeight="1" x14ac:dyDescent="0.25">
      <c r="A1694" s="14" t="s">
        <v>341</v>
      </c>
      <c r="B1694" s="14" t="s">
        <v>35</v>
      </c>
      <c r="C1694" s="14">
        <v>12</v>
      </c>
      <c r="D1694" s="16">
        <v>313.58</v>
      </c>
      <c r="E1694" s="17">
        <f>C1694*D1694</f>
        <v>3762.96</v>
      </c>
      <c r="F1694" s="18">
        <v>0.03</v>
      </c>
      <c r="G1694" s="17">
        <f>E1694*F1694</f>
        <v>112.8888</v>
      </c>
      <c r="H1694" s="14">
        <v>5</v>
      </c>
      <c r="I1694" s="15">
        <v>750</v>
      </c>
      <c r="J1694" s="17">
        <f>E1694+I1694-G1694</f>
        <v>4400.0712000000003</v>
      </c>
      <c r="K1694" s="23" t="str">
        <f>A1694&amp;"|"&amp;B1694</f>
        <v>P0141|Jan</v>
      </c>
    </row>
    <row r="1695" spans="1:11" ht="15" customHeight="1" x14ac:dyDescent="0.25">
      <c r="A1695" s="14" t="s">
        <v>341</v>
      </c>
      <c r="B1695" s="14" t="s">
        <v>36</v>
      </c>
      <c r="C1695" s="14">
        <v>11</v>
      </c>
      <c r="D1695" s="16">
        <v>261.11</v>
      </c>
      <c r="E1695" s="17">
        <f>C1695*D1695</f>
        <v>2872.21</v>
      </c>
      <c r="F1695" s="18">
        <v>0.03</v>
      </c>
      <c r="G1695" s="17">
        <f>E1695*F1695</f>
        <v>86.166299999999993</v>
      </c>
      <c r="H1695" s="14">
        <v>4</v>
      </c>
      <c r="I1695" s="15">
        <v>600</v>
      </c>
      <c r="J1695" s="17">
        <f>E1695+I1695-G1695</f>
        <v>3386.0437000000002</v>
      </c>
      <c r="K1695" s="23" t="str">
        <f>A1695&amp;"|"&amp;B1695</f>
        <v>P0141|Feb</v>
      </c>
    </row>
    <row r="1696" spans="1:11" ht="15" customHeight="1" x14ac:dyDescent="0.25">
      <c r="A1696" s="14" t="s">
        <v>341</v>
      </c>
      <c r="B1696" s="14" t="s">
        <v>37</v>
      </c>
      <c r="C1696" s="14">
        <v>10</v>
      </c>
      <c r="D1696" s="16">
        <v>249.59</v>
      </c>
      <c r="E1696" s="17">
        <f>C1696*D1696</f>
        <v>2495.9</v>
      </c>
      <c r="F1696" s="18">
        <v>0.03</v>
      </c>
      <c r="G1696" s="17">
        <f>E1696*F1696</f>
        <v>74.876999999999995</v>
      </c>
      <c r="H1696" s="14">
        <v>4</v>
      </c>
      <c r="I1696" s="15">
        <v>600</v>
      </c>
      <c r="J1696" s="17">
        <f>E1696+I1696-G1696</f>
        <v>3021.0230000000001</v>
      </c>
      <c r="K1696" s="23" t="str">
        <f>A1696&amp;"|"&amp;B1696</f>
        <v>P0141|Mar</v>
      </c>
    </row>
    <row r="1697" spans="1:11" ht="15" customHeight="1" x14ac:dyDescent="0.25">
      <c r="A1697" s="14" t="s">
        <v>343</v>
      </c>
      <c r="B1697" s="14" t="s">
        <v>24</v>
      </c>
      <c r="C1697" s="14">
        <v>5</v>
      </c>
      <c r="D1697" s="16">
        <v>108.76</v>
      </c>
      <c r="E1697" s="17">
        <f>C1697*D1697</f>
        <v>543.80000000000007</v>
      </c>
      <c r="F1697" s="18">
        <v>0.03</v>
      </c>
      <c r="G1697" s="17">
        <f>E1697*F1697</f>
        <v>16.314</v>
      </c>
      <c r="H1697" s="14">
        <v>2</v>
      </c>
      <c r="I1697" s="15">
        <v>240</v>
      </c>
      <c r="J1697" s="17">
        <f>E1697+I1697-G1697</f>
        <v>767.4860000000001</v>
      </c>
      <c r="K1697" s="23" t="str">
        <f>A1697&amp;"|"&amp;B1697</f>
        <v>P0142|Apr</v>
      </c>
    </row>
    <row r="1698" spans="1:11" ht="15" customHeight="1" x14ac:dyDescent="0.25">
      <c r="A1698" s="14" t="s">
        <v>343</v>
      </c>
      <c r="B1698" s="14" t="s">
        <v>26</v>
      </c>
      <c r="C1698" s="14">
        <v>5</v>
      </c>
      <c r="D1698" s="16">
        <v>124.2</v>
      </c>
      <c r="E1698" s="17">
        <f>C1698*D1698</f>
        <v>621</v>
      </c>
      <c r="F1698" s="18">
        <v>0.03</v>
      </c>
      <c r="G1698" s="17">
        <f>E1698*F1698</f>
        <v>18.63</v>
      </c>
      <c r="H1698" s="14">
        <v>2</v>
      </c>
      <c r="I1698" s="15">
        <v>240</v>
      </c>
      <c r="J1698" s="17">
        <f>E1698+I1698-G1698</f>
        <v>842.37</v>
      </c>
      <c r="K1698" s="23" t="str">
        <f>A1698&amp;"|"&amp;B1698</f>
        <v>P0142|May</v>
      </c>
    </row>
    <row r="1699" spans="1:11" ht="15" customHeight="1" x14ac:dyDescent="0.25">
      <c r="A1699" s="14" t="s">
        <v>343</v>
      </c>
      <c r="B1699" s="14" t="s">
        <v>28</v>
      </c>
      <c r="C1699" s="14">
        <v>7</v>
      </c>
      <c r="D1699" s="16">
        <v>132.16999999999999</v>
      </c>
      <c r="E1699" s="17">
        <f>C1699*D1699</f>
        <v>925.18999999999994</v>
      </c>
      <c r="F1699" s="18">
        <v>0.03</v>
      </c>
      <c r="G1699" s="17">
        <f>E1699*F1699</f>
        <v>27.755699999999997</v>
      </c>
      <c r="H1699" s="14">
        <v>2</v>
      </c>
      <c r="I1699" s="15">
        <v>240</v>
      </c>
      <c r="J1699" s="17">
        <f>E1699+I1699-G1699</f>
        <v>1137.4343000000001</v>
      </c>
      <c r="K1699" s="23" t="str">
        <f>A1699&amp;"|"&amp;B1699</f>
        <v>P0142|Jun</v>
      </c>
    </row>
    <row r="1700" spans="1:11" ht="15" customHeight="1" x14ac:dyDescent="0.25">
      <c r="A1700" s="14" t="s">
        <v>343</v>
      </c>
      <c r="B1700" s="14" t="s">
        <v>29</v>
      </c>
      <c r="C1700" s="14">
        <v>9</v>
      </c>
      <c r="D1700" s="16">
        <v>149.46</v>
      </c>
      <c r="E1700" s="17">
        <f>C1700*D1700</f>
        <v>1345.14</v>
      </c>
      <c r="F1700" s="18">
        <v>0.03</v>
      </c>
      <c r="G1700" s="17">
        <f>E1700*F1700</f>
        <v>40.354199999999999</v>
      </c>
      <c r="H1700" s="14">
        <v>2</v>
      </c>
      <c r="I1700" s="15">
        <v>240</v>
      </c>
      <c r="J1700" s="17">
        <f>E1700+I1700-G1700</f>
        <v>1544.7858000000001</v>
      </c>
      <c r="K1700" s="23" t="str">
        <f>A1700&amp;"|"&amp;B1700</f>
        <v>P0142|Jul</v>
      </c>
    </row>
    <row r="1701" spans="1:11" ht="15" customHeight="1" x14ac:dyDescent="0.25">
      <c r="A1701" s="14" t="s">
        <v>343</v>
      </c>
      <c r="B1701" s="14" t="s">
        <v>30</v>
      </c>
      <c r="C1701" s="14">
        <v>8</v>
      </c>
      <c r="D1701" s="16">
        <v>140.80000000000001</v>
      </c>
      <c r="E1701" s="17">
        <f>C1701*D1701</f>
        <v>1126.4000000000001</v>
      </c>
      <c r="F1701" s="18">
        <v>0.03</v>
      </c>
      <c r="G1701" s="17">
        <f>E1701*F1701</f>
        <v>33.792000000000002</v>
      </c>
      <c r="H1701" s="14">
        <v>2</v>
      </c>
      <c r="I1701" s="15">
        <v>240</v>
      </c>
      <c r="J1701" s="17">
        <f>E1701+I1701-G1701</f>
        <v>1332.6080000000002</v>
      </c>
      <c r="K1701" s="23" t="str">
        <f>A1701&amp;"|"&amp;B1701</f>
        <v>P0142|Aug</v>
      </c>
    </row>
    <row r="1702" spans="1:11" ht="15" customHeight="1" x14ac:dyDescent="0.25">
      <c r="A1702" s="14" t="s">
        <v>343</v>
      </c>
      <c r="B1702" s="14" t="s">
        <v>31</v>
      </c>
      <c r="C1702" s="14">
        <v>6</v>
      </c>
      <c r="D1702" s="16">
        <v>136.9</v>
      </c>
      <c r="E1702" s="17">
        <f>C1702*D1702</f>
        <v>821.40000000000009</v>
      </c>
      <c r="F1702" s="18">
        <v>0.03</v>
      </c>
      <c r="G1702" s="17">
        <f>E1702*F1702</f>
        <v>24.642000000000003</v>
      </c>
      <c r="H1702" s="14">
        <v>2</v>
      </c>
      <c r="I1702" s="15">
        <v>240</v>
      </c>
      <c r="J1702" s="17">
        <f>E1702+I1702-G1702</f>
        <v>1036.758</v>
      </c>
      <c r="K1702" s="23" t="str">
        <f>A1702&amp;"|"&amp;B1702</f>
        <v>P0142|Sep</v>
      </c>
    </row>
    <row r="1703" spans="1:11" ht="15" customHeight="1" x14ac:dyDescent="0.25">
      <c r="A1703" s="14" t="s">
        <v>343</v>
      </c>
      <c r="B1703" s="14" t="s">
        <v>32</v>
      </c>
      <c r="C1703" s="14">
        <v>5</v>
      </c>
      <c r="D1703" s="16">
        <v>126.35</v>
      </c>
      <c r="E1703" s="17">
        <f>C1703*D1703</f>
        <v>631.75</v>
      </c>
      <c r="F1703" s="18">
        <v>0.03</v>
      </c>
      <c r="G1703" s="17">
        <f>E1703*F1703</f>
        <v>18.952500000000001</v>
      </c>
      <c r="H1703" s="14">
        <v>2</v>
      </c>
      <c r="I1703" s="15">
        <v>240</v>
      </c>
      <c r="J1703" s="17">
        <f>E1703+I1703-G1703</f>
        <v>852.79750000000001</v>
      </c>
      <c r="K1703" s="23" t="str">
        <f>A1703&amp;"|"&amp;B1703</f>
        <v>P0142|Oct</v>
      </c>
    </row>
    <row r="1704" spans="1:11" ht="15" customHeight="1" x14ac:dyDescent="0.25">
      <c r="A1704" s="14" t="s">
        <v>343</v>
      </c>
      <c r="B1704" s="14" t="s">
        <v>33</v>
      </c>
      <c r="C1704" s="14">
        <v>5</v>
      </c>
      <c r="D1704" s="16">
        <v>123.06</v>
      </c>
      <c r="E1704" s="17">
        <f>C1704*D1704</f>
        <v>615.29999999999995</v>
      </c>
      <c r="F1704" s="18">
        <v>0.03</v>
      </c>
      <c r="G1704" s="17">
        <f>E1704*F1704</f>
        <v>18.459</v>
      </c>
      <c r="H1704" s="14">
        <v>2</v>
      </c>
      <c r="I1704" s="15">
        <v>240</v>
      </c>
      <c r="J1704" s="17">
        <f>E1704+I1704-G1704</f>
        <v>836.84100000000001</v>
      </c>
      <c r="K1704" s="23" t="str">
        <f>A1704&amp;"|"&amp;B1704</f>
        <v>P0142|Nov</v>
      </c>
    </row>
    <row r="1705" spans="1:11" ht="15" customHeight="1" x14ac:dyDescent="0.25">
      <c r="A1705" s="14" t="s">
        <v>343</v>
      </c>
      <c r="B1705" s="14" t="s">
        <v>34</v>
      </c>
      <c r="C1705" s="14">
        <v>13</v>
      </c>
      <c r="D1705" s="16">
        <v>202.64</v>
      </c>
      <c r="E1705" s="17">
        <f>C1705*D1705</f>
        <v>2634.3199999999997</v>
      </c>
      <c r="F1705" s="18">
        <v>0.03</v>
      </c>
      <c r="G1705" s="17">
        <f>E1705*F1705</f>
        <v>79.029599999999988</v>
      </c>
      <c r="H1705" s="14">
        <v>5</v>
      </c>
      <c r="I1705" s="15">
        <v>600</v>
      </c>
      <c r="J1705" s="17">
        <f>E1705+I1705-G1705</f>
        <v>3155.2903999999999</v>
      </c>
      <c r="K1705" s="23" t="str">
        <f>A1705&amp;"|"&amp;B1705</f>
        <v>P0142|Dec</v>
      </c>
    </row>
    <row r="1706" spans="1:11" ht="15" customHeight="1" x14ac:dyDescent="0.25">
      <c r="A1706" s="14" t="s">
        <v>343</v>
      </c>
      <c r="B1706" s="14" t="s">
        <v>35</v>
      </c>
      <c r="C1706" s="14">
        <v>12</v>
      </c>
      <c r="D1706" s="16">
        <v>218.24</v>
      </c>
      <c r="E1706" s="17">
        <f>C1706*D1706</f>
        <v>2618.88</v>
      </c>
      <c r="F1706" s="18">
        <v>0.03</v>
      </c>
      <c r="G1706" s="17">
        <f>E1706*F1706</f>
        <v>78.566400000000002</v>
      </c>
      <c r="H1706" s="14">
        <v>5</v>
      </c>
      <c r="I1706" s="15">
        <v>600</v>
      </c>
      <c r="J1706" s="17">
        <f>E1706+I1706-G1706</f>
        <v>3140.3136</v>
      </c>
      <c r="K1706" s="23" t="str">
        <f>A1706&amp;"|"&amp;B1706</f>
        <v>P0142|Jan</v>
      </c>
    </row>
    <row r="1707" spans="1:11" ht="15" customHeight="1" x14ac:dyDescent="0.25">
      <c r="A1707" s="14" t="s">
        <v>343</v>
      </c>
      <c r="B1707" s="14" t="s">
        <v>36</v>
      </c>
      <c r="C1707" s="14">
        <v>11</v>
      </c>
      <c r="D1707" s="16">
        <v>195.95</v>
      </c>
      <c r="E1707" s="17">
        <f>C1707*D1707</f>
        <v>2155.4499999999998</v>
      </c>
      <c r="F1707" s="18">
        <v>0.03</v>
      </c>
      <c r="G1707" s="17">
        <f>E1707*F1707</f>
        <v>64.663499999999999</v>
      </c>
      <c r="H1707" s="14">
        <v>4</v>
      </c>
      <c r="I1707" s="15">
        <v>480</v>
      </c>
      <c r="J1707" s="17">
        <f>E1707+I1707-G1707</f>
        <v>2570.7864999999997</v>
      </c>
      <c r="K1707" s="23" t="str">
        <f>A1707&amp;"|"&amp;B1707</f>
        <v>P0142|Feb</v>
      </c>
    </row>
    <row r="1708" spans="1:11" ht="15" customHeight="1" x14ac:dyDescent="0.25">
      <c r="A1708" s="14" t="s">
        <v>343</v>
      </c>
      <c r="B1708" s="14" t="s">
        <v>37</v>
      </c>
      <c r="C1708" s="14">
        <v>10</v>
      </c>
      <c r="D1708" s="16">
        <v>172.07</v>
      </c>
      <c r="E1708" s="17">
        <f>C1708*D1708</f>
        <v>1720.6999999999998</v>
      </c>
      <c r="F1708" s="18">
        <v>0.03</v>
      </c>
      <c r="G1708" s="17">
        <f>E1708*F1708</f>
        <v>51.620999999999995</v>
      </c>
      <c r="H1708" s="14">
        <v>4</v>
      </c>
      <c r="I1708" s="15">
        <v>480</v>
      </c>
      <c r="J1708" s="17">
        <f>E1708+I1708-G1708</f>
        <v>2149.0789999999997</v>
      </c>
      <c r="K1708" s="23" t="str">
        <f>A1708&amp;"|"&amp;B1708</f>
        <v>P0142|Mar</v>
      </c>
    </row>
    <row r="1709" spans="1:11" ht="15" customHeight="1" x14ac:dyDescent="0.25">
      <c r="A1709" s="14" t="s">
        <v>345</v>
      </c>
      <c r="B1709" s="14" t="s">
        <v>24</v>
      </c>
      <c r="C1709" s="14">
        <v>5</v>
      </c>
      <c r="D1709" s="16">
        <v>91.3</v>
      </c>
      <c r="E1709" s="17">
        <f>C1709*D1709</f>
        <v>456.5</v>
      </c>
      <c r="F1709" s="18">
        <v>0.03</v>
      </c>
      <c r="G1709" s="17">
        <f>E1709*F1709</f>
        <v>13.695</v>
      </c>
      <c r="H1709" s="14">
        <v>2</v>
      </c>
      <c r="I1709" s="15">
        <v>190</v>
      </c>
      <c r="J1709" s="17">
        <f>E1709+I1709-G1709</f>
        <v>632.80499999999995</v>
      </c>
      <c r="K1709" s="23" t="str">
        <f>A1709&amp;"|"&amp;B1709</f>
        <v>P0143|Apr</v>
      </c>
    </row>
    <row r="1710" spans="1:11" ht="15" customHeight="1" x14ac:dyDescent="0.25">
      <c r="A1710" s="14" t="s">
        <v>345</v>
      </c>
      <c r="B1710" s="14" t="s">
        <v>26</v>
      </c>
      <c r="C1710" s="14">
        <v>6</v>
      </c>
      <c r="D1710" s="16">
        <v>98.03</v>
      </c>
      <c r="E1710" s="17">
        <f>C1710*D1710</f>
        <v>588.18000000000006</v>
      </c>
      <c r="F1710" s="18">
        <v>0.03</v>
      </c>
      <c r="G1710" s="17">
        <f>E1710*F1710</f>
        <v>17.645400000000002</v>
      </c>
      <c r="H1710" s="14">
        <v>2</v>
      </c>
      <c r="I1710" s="15">
        <v>190</v>
      </c>
      <c r="J1710" s="17">
        <f>E1710+I1710-G1710</f>
        <v>760.53460000000007</v>
      </c>
      <c r="K1710" s="23" t="str">
        <f>A1710&amp;"|"&amp;B1710</f>
        <v>P0143|May</v>
      </c>
    </row>
    <row r="1711" spans="1:11" ht="15" customHeight="1" x14ac:dyDescent="0.25">
      <c r="A1711" s="14" t="s">
        <v>345</v>
      </c>
      <c r="B1711" s="14" t="s">
        <v>28</v>
      </c>
      <c r="C1711" s="14">
        <v>8</v>
      </c>
      <c r="D1711" s="16">
        <v>94.3</v>
      </c>
      <c r="E1711" s="17">
        <f>C1711*D1711</f>
        <v>754.4</v>
      </c>
      <c r="F1711" s="18">
        <v>0.03</v>
      </c>
      <c r="G1711" s="17">
        <f>E1711*F1711</f>
        <v>22.631999999999998</v>
      </c>
      <c r="H1711" s="14">
        <v>2</v>
      </c>
      <c r="I1711" s="15">
        <v>190</v>
      </c>
      <c r="J1711" s="17">
        <f>E1711+I1711-G1711</f>
        <v>921.76800000000003</v>
      </c>
      <c r="K1711" s="23" t="str">
        <f>A1711&amp;"|"&amp;B1711</f>
        <v>P0143|Jun</v>
      </c>
    </row>
    <row r="1712" spans="1:11" ht="15" customHeight="1" x14ac:dyDescent="0.25">
      <c r="A1712" s="14" t="s">
        <v>345</v>
      </c>
      <c r="B1712" s="14" t="s">
        <v>29</v>
      </c>
      <c r="C1712" s="14">
        <v>10</v>
      </c>
      <c r="D1712" s="16">
        <v>112.52</v>
      </c>
      <c r="E1712" s="17">
        <f>C1712*D1712</f>
        <v>1125.2</v>
      </c>
      <c r="F1712" s="18">
        <v>0.03</v>
      </c>
      <c r="G1712" s="17">
        <f>E1712*F1712</f>
        <v>33.756</v>
      </c>
      <c r="H1712" s="14">
        <v>3</v>
      </c>
      <c r="I1712" s="15">
        <v>285</v>
      </c>
      <c r="J1712" s="17">
        <f>E1712+I1712-G1712</f>
        <v>1376.444</v>
      </c>
      <c r="K1712" s="23" t="str">
        <f>A1712&amp;"|"&amp;B1712</f>
        <v>P0143|Jul</v>
      </c>
    </row>
    <row r="1713" spans="1:11" ht="15" customHeight="1" x14ac:dyDescent="0.25">
      <c r="A1713" s="14" t="s">
        <v>345</v>
      </c>
      <c r="B1713" s="14" t="s">
        <v>30</v>
      </c>
      <c r="C1713" s="14">
        <v>9</v>
      </c>
      <c r="D1713" s="16">
        <v>113.42</v>
      </c>
      <c r="E1713" s="17">
        <f>C1713*D1713</f>
        <v>1020.78</v>
      </c>
      <c r="F1713" s="18">
        <v>0.03</v>
      </c>
      <c r="G1713" s="17">
        <f>E1713*F1713</f>
        <v>30.623399999999997</v>
      </c>
      <c r="H1713" s="14">
        <v>2</v>
      </c>
      <c r="I1713" s="15">
        <v>190</v>
      </c>
      <c r="J1713" s="17">
        <f>E1713+I1713-G1713</f>
        <v>1180.1566</v>
      </c>
      <c r="K1713" s="23" t="str">
        <f>A1713&amp;"|"&amp;B1713</f>
        <v>P0143|Aug</v>
      </c>
    </row>
    <row r="1714" spans="1:11" ht="15" customHeight="1" x14ac:dyDescent="0.25">
      <c r="A1714" s="14" t="s">
        <v>345</v>
      </c>
      <c r="B1714" s="14" t="s">
        <v>31</v>
      </c>
      <c r="C1714" s="14">
        <v>7</v>
      </c>
      <c r="D1714" s="16">
        <v>94.86</v>
      </c>
      <c r="E1714" s="17">
        <f>C1714*D1714</f>
        <v>664.02</v>
      </c>
      <c r="F1714" s="18">
        <v>0.03</v>
      </c>
      <c r="G1714" s="17">
        <f>E1714*F1714</f>
        <v>19.9206</v>
      </c>
      <c r="H1714" s="14">
        <v>2</v>
      </c>
      <c r="I1714" s="15">
        <v>190</v>
      </c>
      <c r="J1714" s="17">
        <f>E1714+I1714-G1714</f>
        <v>834.09939999999995</v>
      </c>
      <c r="K1714" s="23" t="str">
        <f>A1714&amp;"|"&amp;B1714</f>
        <v>P0143|Sep</v>
      </c>
    </row>
    <row r="1715" spans="1:11" ht="15" customHeight="1" x14ac:dyDescent="0.25">
      <c r="A1715" s="14" t="s">
        <v>345</v>
      </c>
      <c r="B1715" s="14" t="s">
        <v>32</v>
      </c>
      <c r="C1715" s="14">
        <v>6</v>
      </c>
      <c r="D1715" s="16">
        <v>92.7</v>
      </c>
      <c r="E1715" s="17">
        <f>C1715*D1715</f>
        <v>556.20000000000005</v>
      </c>
      <c r="F1715" s="18">
        <v>0.03</v>
      </c>
      <c r="G1715" s="17">
        <f>E1715*F1715</f>
        <v>16.686</v>
      </c>
      <c r="H1715" s="14">
        <v>2</v>
      </c>
      <c r="I1715" s="15">
        <v>190</v>
      </c>
      <c r="J1715" s="17">
        <f>E1715+I1715-G1715</f>
        <v>729.51400000000001</v>
      </c>
      <c r="K1715" s="23" t="str">
        <f>A1715&amp;"|"&amp;B1715</f>
        <v>P0143|Oct</v>
      </c>
    </row>
    <row r="1716" spans="1:11" ht="15" customHeight="1" x14ac:dyDescent="0.25">
      <c r="A1716" s="14" t="s">
        <v>345</v>
      </c>
      <c r="B1716" s="14" t="s">
        <v>33</v>
      </c>
      <c r="C1716" s="14">
        <v>7</v>
      </c>
      <c r="D1716" s="16">
        <v>98.43</v>
      </c>
      <c r="E1716" s="17">
        <f>C1716*D1716</f>
        <v>689.01</v>
      </c>
      <c r="F1716" s="18">
        <v>0.03</v>
      </c>
      <c r="G1716" s="17">
        <f>E1716*F1716</f>
        <v>20.670299999999997</v>
      </c>
      <c r="H1716" s="14">
        <v>2</v>
      </c>
      <c r="I1716" s="15">
        <v>190</v>
      </c>
      <c r="J1716" s="17">
        <f>E1716+I1716-G1716</f>
        <v>858.33969999999999</v>
      </c>
      <c r="K1716" s="23" t="str">
        <f>A1716&amp;"|"&amp;B1716</f>
        <v>P0143|Nov</v>
      </c>
    </row>
    <row r="1717" spans="1:11" ht="15" customHeight="1" x14ac:dyDescent="0.25">
      <c r="A1717" s="14" t="s">
        <v>345</v>
      </c>
      <c r="B1717" s="14" t="s">
        <v>34</v>
      </c>
      <c r="C1717" s="14">
        <v>13</v>
      </c>
      <c r="D1717" s="16">
        <v>192.3</v>
      </c>
      <c r="E1717" s="17">
        <f>C1717*D1717</f>
        <v>2499.9</v>
      </c>
      <c r="F1717" s="18">
        <v>0.03</v>
      </c>
      <c r="G1717" s="17">
        <f>E1717*F1717</f>
        <v>74.997</v>
      </c>
      <c r="H1717" s="14">
        <v>5</v>
      </c>
      <c r="I1717" s="15">
        <v>475</v>
      </c>
      <c r="J1717" s="17">
        <f>E1717+I1717-G1717</f>
        <v>2899.9030000000002</v>
      </c>
      <c r="K1717" s="23" t="str">
        <f>A1717&amp;"|"&amp;B1717</f>
        <v>P0143|Dec</v>
      </c>
    </row>
    <row r="1718" spans="1:11" ht="15" customHeight="1" x14ac:dyDescent="0.25">
      <c r="A1718" s="14" t="s">
        <v>345</v>
      </c>
      <c r="B1718" s="14" t="s">
        <v>35</v>
      </c>
      <c r="C1718" s="14">
        <v>13</v>
      </c>
      <c r="D1718" s="16">
        <v>169.69</v>
      </c>
      <c r="E1718" s="17">
        <f>C1718*D1718</f>
        <v>2205.9699999999998</v>
      </c>
      <c r="F1718" s="18">
        <v>0.03</v>
      </c>
      <c r="G1718" s="17">
        <f>E1718*F1718</f>
        <v>66.179099999999991</v>
      </c>
      <c r="H1718" s="14">
        <v>5</v>
      </c>
      <c r="I1718" s="15">
        <v>475</v>
      </c>
      <c r="J1718" s="17">
        <f>E1718+I1718-G1718</f>
        <v>2614.7909</v>
      </c>
      <c r="K1718" s="23" t="str">
        <f>A1718&amp;"|"&amp;B1718</f>
        <v>P0143|Jan</v>
      </c>
    </row>
    <row r="1719" spans="1:11" ht="15" customHeight="1" x14ac:dyDescent="0.25">
      <c r="A1719" s="14" t="s">
        <v>345</v>
      </c>
      <c r="B1719" s="14" t="s">
        <v>36</v>
      </c>
      <c r="C1719" s="14">
        <v>13</v>
      </c>
      <c r="D1719" s="16">
        <v>160.29</v>
      </c>
      <c r="E1719" s="17">
        <f>C1719*D1719</f>
        <v>2083.77</v>
      </c>
      <c r="F1719" s="18">
        <v>0.03</v>
      </c>
      <c r="G1719" s="17">
        <f>E1719*F1719</f>
        <v>62.513099999999994</v>
      </c>
      <c r="H1719" s="14">
        <v>5</v>
      </c>
      <c r="I1719" s="15">
        <v>475</v>
      </c>
      <c r="J1719" s="17">
        <f>E1719+I1719-G1719</f>
        <v>2496.2568999999999</v>
      </c>
      <c r="K1719" s="23" t="str">
        <f>A1719&amp;"|"&amp;B1719</f>
        <v>P0143|Feb</v>
      </c>
    </row>
    <row r="1720" spans="1:11" ht="15" customHeight="1" x14ac:dyDescent="0.25">
      <c r="A1720" s="14" t="s">
        <v>345</v>
      </c>
      <c r="B1720" s="14" t="s">
        <v>37</v>
      </c>
      <c r="C1720" s="14">
        <v>11</v>
      </c>
      <c r="D1720" s="16">
        <v>127.88</v>
      </c>
      <c r="E1720" s="17">
        <f>C1720*D1720</f>
        <v>1406.6799999999998</v>
      </c>
      <c r="F1720" s="18">
        <v>0.03</v>
      </c>
      <c r="G1720" s="17">
        <f>E1720*F1720</f>
        <v>42.200399999999995</v>
      </c>
      <c r="H1720" s="14">
        <v>4</v>
      </c>
      <c r="I1720" s="15">
        <v>380</v>
      </c>
      <c r="J1720" s="17">
        <f>E1720+I1720-G1720</f>
        <v>1744.4795999999999</v>
      </c>
      <c r="K1720" s="23" t="str">
        <f>A1720&amp;"|"&amp;B1720</f>
        <v>P0143|Mar</v>
      </c>
    </row>
    <row r="1721" spans="1:11" ht="15" customHeight="1" x14ac:dyDescent="0.25">
      <c r="A1721" s="14" t="s">
        <v>347</v>
      </c>
      <c r="B1721" s="14" t="s">
        <v>24</v>
      </c>
      <c r="C1721" s="14">
        <v>5</v>
      </c>
      <c r="D1721" s="16">
        <v>103.48</v>
      </c>
      <c r="E1721" s="17">
        <f>C1721*D1721</f>
        <v>517.4</v>
      </c>
      <c r="F1721" s="18">
        <v>0.03</v>
      </c>
      <c r="G1721" s="17">
        <f>E1721*F1721</f>
        <v>15.521999999999998</v>
      </c>
      <c r="H1721" s="14">
        <v>2</v>
      </c>
      <c r="I1721" s="15">
        <v>240</v>
      </c>
      <c r="J1721" s="17">
        <f>E1721+I1721-G1721</f>
        <v>741.87799999999993</v>
      </c>
      <c r="K1721" s="23" t="str">
        <f>A1721&amp;"|"&amp;B1721</f>
        <v>P0144|Apr</v>
      </c>
    </row>
    <row r="1722" spans="1:11" ht="15" customHeight="1" x14ac:dyDescent="0.25">
      <c r="A1722" s="14" t="s">
        <v>347</v>
      </c>
      <c r="B1722" s="14" t="s">
        <v>26</v>
      </c>
      <c r="C1722" s="14">
        <v>6</v>
      </c>
      <c r="D1722" s="16">
        <v>126.07</v>
      </c>
      <c r="E1722" s="17">
        <f>C1722*D1722</f>
        <v>756.42</v>
      </c>
      <c r="F1722" s="18">
        <v>0.03</v>
      </c>
      <c r="G1722" s="17">
        <f>E1722*F1722</f>
        <v>22.692599999999999</v>
      </c>
      <c r="H1722" s="14">
        <v>2</v>
      </c>
      <c r="I1722" s="15">
        <v>240</v>
      </c>
      <c r="J1722" s="17">
        <f>E1722+I1722-G1722</f>
        <v>973.72739999999999</v>
      </c>
      <c r="K1722" s="23" t="str">
        <f>A1722&amp;"|"&amp;B1722</f>
        <v>P0144|May</v>
      </c>
    </row>
    <row r="1723" spans="1:11" ht="15" customHeight="1" x14ac:dyDescent="0.25">
      <c r="A1723" s="14" t="s">
        <v>347</v>
      </c>
      <c r="B1723" s="14" t="s">
        <v>28</v>
      </c>
      <c r="C1723" s="14">
        <v>7</v>
      </c>
      <c r="D1723" s="16">
        <v>120.15</v>
      </c>
      <c r="E1723" s="17">
        <f>C1723*D1723</f>
        <v>841.05000000000007</v>
      </c>
      <c r="F1723" s="18">
        <v>0.03</v>
      </c>
      <c r="G1723" s="17">
        <f>E1723*F1723</f>
        <v>25.2315</v>
      </c>
      <c r="H1723" s="14">
        <v>2</v>
      </c>
      <c r="I1723" s="15">
        <v>240</v>
      </c>
      <c r="J1723" s="17">
        <f>E1723+I1723-G1723</f>
        <v>1055.8185000000001</v>
      </c>
      <c r="K1723" s="23" t="str">
        <f>A1723&amp;"|"&amp;B1723</f>
        <v>P0144|Jun</v>
      </c>
    </row>
    <row r="1724" spans="1:11" ht="15" customHeight="1" x14ac:dyDescent="0.25">
      <c r="A1724" s="14" t="s">
        <v>347</v>
      </c>
      <c r="B1724" s="14" t="s">
        <v>29</v>
      </c>
      <c r="C1724" s="14">
        <v>9</v>
      </c>
      <c r="D1724" s="16">
        <v>138.75</v>
      </c>
      <c r="E1724" s="17">
        <f>C1724*D1724</f>
        <v>1248.75</v>
      </c>
      <c r="F1724" s="18">
        <v>0.03</v>
      </c>
      <c r="G1724" s="17">
        <f>E1724*F1724</f>
        <v>37.462499999999999</v>
      </c>
      <c r="H1724" s="14">
        <v>2</v>
      </c>
      <c r="I1724" s="15">
        <v>240</v>
      </c>
      <c r="J1724" s="17">
        <f>E1724+I1724-G1724</f>
        <v>1451.2874999999999</v>
      </c>
      <c r="K1724" s="23" t="str">
        <f>A1724&amp;"|"&amp;B1724</f>
        <v>P0144|Jul</v>
      </c>
    </row>
    <row r="1725" spans="1:11" ht="15" customHeight="1" x14ac:dyDescent="0.25">
      <c r="A1725" s="14" t="s">
        <v>347</v>
      </c>
      <c r="B1725" s="14" t="s">
        <v>30</v>
      </c>
      <c r="C1725" s="14">
        <v>9</v>
      </c>
      <c r="D1725" s="16">
        <v>130.83000000000001</v>
      </c>
      <c r="E1725" s="17">
        <f>C1725*D1725</f>
        <v>1177.47</v>
      </c>
      <c r="F1725" s="18">
        <v>0.03</v>
      </c>
      <c r="G1725" s="17">
        <f>E1725*F1725</f>
        <v>35.324100000000001</v>
      </c>
      <c r="H1725" s="14">
        <v>2</v>
      </c>
      <c r="I1725" s="15">
        <v>240</v>
      </c>
      <c r="J1725" s="17">
        <f>E1725+I1725-G1725</f>
        <v>1382.1459</v>
      </c>
      <c r="K1725" s="23" t="str">
        <f>A1725&amp;"|"&amp;B1725</f>
        <v>P0144|Aug</v>
      </c>
    </row>
    <row r="1726" spans="1:11" ht="15" customHeight="1" x14ac:dyDescent="0.25">
      <c r="A1726" s="14" t="s">
        <v>347</v>
      </c>
      <c r="B1726" s="14" t="s">
        <v>31</v>
      </c>
      <c r="C1726" s="14">
        <v>6</v>
      </c>
      <c r="D1726" s="16">
        <v>119.6</v>
      </c>
      <c r="E1726" s="17">
        <f>C1726*D1726</f>
        <v>717.59999999999991</v>
      </c>
      <c r="F1726" s="18">
        <v>0.03</v>
      </c>
      <c r="G1726" s="17">
        <f>E1726*F1726</f>
        <v>21.527999999999995</v>
      </c>
      <c r="H1726" s="14">
        <v>2</v>
      </c>
      <c r="I1726" s="15">
        <v>240</v>
      </c>
      <c r="J1726" s="17">
        <f>E1726+I1726-G1726</f>
        <v>936.07199999999989</v>
      </c>
      <c r="K1726" s="23" t="str">
        <f>A1726&amp;"|"&amp;B1726</f>
        <v>P0144|Sep</v>
      </c>
    </row>
    <row r="1727" spans="1:11" ht="15" customHeight="1" x14ac:dyDescent="0.25">
      <c r="A1727" s="14" t="s">
        <v>347</v>
      </c>
      <c r="B1727" s="14" t="s">
        <v>32</v>
      </c>
      <c r="C1727" s="14">
        <v>6</v>
      </c>
      <c r="D1727" s="16">
        <v>117.5</v>
      </c>
      <c r="E1727" s="17">
        <f>C1727*D1727</f>
        <v>705</v>
      </c>
      <c r="F1727" s="18">
        <v>0.03</v>
      </c>
      <c r="G1727" s="17">
        <f>E1727*F1727</f>
        <v>21.15</v>
      </c>
      <c r="H1727" s="14">
        <v>2</v>
      </c>
      <c r="I1727" s="15">
        <v>240</v>
      </c>
      <c r="J1727" s="17">
        <f>E1727+I1727-G1727</f>
        <v>923.85</v>
      </c>
      <c r="K1727" s="23" t="str">
        <f>A1727&amp;"|"&amp;B1727</f>
        <v>P0144|Oct</v>
      </c>
    </row>
    <row r="1728" spans="1:11" ht="15" customHeight="1" x14ac:dyDescent="0.25">
      <c r="A1728" s="14" t="s">
        <v>347</v>
      </c>
      <c r="B1728" s="14" t="s">
        <v>33</v>
      </c>
      <c r="C1728" s="14">
        <v>6</v>
      </c>
      <c r="D1728" s="16">
        <v>118.85</v>
      </c>
      <c r="E1728" s="17">
        <f>C1728*D1728</f>
        <v>713.09999999999991</v>
      </c>
      <c r="F1728" s="18">
        <v>0.03</v>
      </c>
      <c r="G1728" s="17">
        <f>E1728*F1728</f>
        <v>21.392999999999997</v>
      </c>
      <c r="H1728" s="14">
        <v>2</v>
      </c>
      <c r="I1728" s="15">
        <v>240</v>
      </c>
      <c r="J1728" s="17">
        <f>E1728+I1728-G1728</f>
        <v>931.70699999999988</v>
      </c>
      <c r="K1728" s="23" t="str">
        <f>A1728&amp;"|"&amp;B1728</f>
        <v>P0144|Nov</v>
      </c>
    </row>
    <row r="1729" spans="1:11" ht="15" customHeight="1" x14ac:dyDescent="0.25">
      <c r="A1729" s="14" t="s">
        <v>347</v>
      </c>
      <c r="B1729" s="14" t="s">
        <v>34</v>
      </c>
      <c r="C1729" s="14">
        <v>14</v>
      </c>
      <c r="D1729" s="16">
        <v>220.14</v>
      </c>
      <c r="E1729" s="17">
        <f>C1729*D1729</f>
        <v>3081.96</v>
      </c>
      <c r="F1729" s="18">
        <v>0.03</v>
      </c>
      <c r="G1729" s="17">
        <f>E1729*F1729</f>
        <v>92.458799999999997</v>
      </c>
      <c r="H1729" s="14">
        <v>6</v>
      </c>
      <c r="I1729" s="15">
        <v>720</v>
      </c>
      <c r="J1729" s="17">
        <f>E1729+I1729-G1729</f>
        <v>3709.5012000000002</v>
      </c>
      <c r="K1729" s="23" t="str">
        <f>A1729&amp;"|"&amp;B1729</f>
        <v>P0144|Dec</v>
      </c>
    </row>
    <row r="1730" spans="1:11" ht="15" customHeight="1" x14ac:dyDescent="0.25">
      <c r="A1730" s="14" t="s">
        <v>347</v>
      </c>
      <c r="B1730" s="14" t="s">
        <v>35</v>
      </c>
      <c r="C1730" s="14">
        <v>12</v>
      </c>
      <c r="D1730" s="16">
        <v>187.82</v>
      </c>
      <c r="E1730" s="17">
        <f>C1730*D1730</f>
        <v>2253.84</v>
      </c>
      <c r="F1730" s="18">
        <v>0.03</v>
      </c>
      <c r="G1730" s="17">
        <f>E1730*F1730</f>
        <v>67.615200000000002</v>
      </c>
      <c r="H1730" s="14">
        <v>5</v>
      </c>
      <c r="I1730" s="15">
        <v>600</v>
      </c>
      <c r="J1730" s="17">
        <f>E1730+I1730-G1730</f>
        <v>2786.2248</v>
      </c>
      <c r="K1730" s="23" t="str">
        <f>A1730&amp;"|"&amp;B1730</f>
        <v>P0144|Jan</v>
      </c>
    </row>
    <row r="1731" spans="1:11" ht="15" customHeight="1" x14ac:dyDescent="0.25">
      <c r="A1731" s="14" t="s">
        <v>347</v>
      </c>
      <c r="B1731" s="14" t="s">
        <v>36</v>
      </c>
      <c r="C1731" s="14">
        <v>12</v>
      </c>
      <c r="D1731" s="16">
        <v>181.96</v>
      </c>
      <c r="E1731" s="17">
        <f>C1731*D1731</f>
        <v>2183.52</v>
      </c>
      <c r="F1731" s="18">
        <v>0.03</v>
      </c>
      <c r="G1731" s="17">
        <f>E1731*F1731</f>
        <v>65.505600000000001</v>
      </c>
      <c r="H1731" s="14">
        <v>5</v>
      </c>
      <c r="I1731" s="15">
        <v>600</v>
      </c>
      <c r="J1731" s="17">
        <f>E1731+I1731-G1731</f>
        <v>2718.0144</v>
      </c>
      <c r="K1731" s="23" t="str">
        <f>A1731&amp;"|"&amp;B1731</f>
        <v>P0144|Feb</v>
      </c>
    </row>
    <row r="1732" spans="1:11" ht="15" customHeight="1" x14ac:dyDescent="0.25">
      <c r="A1732" s="14" t="s">
        <v>347</v>
      </c>
      <c r="B1732" s="14" t="s">
        <v>37</v>
      </c>
      <c r="C1732" s="14">
        <v>11</v>
      </c>
      <c r="D1732" s="16">
        <v>147.59</v>
      </c>
      <c r="E1732" s="17">
        <f>C1732*D1732</f>
        <v>1623.49</v>
      </c>
      <c r="F1732" s="18">
        <v>0.03</v>
      </c>
      <c r="G1732" s="17">
        <f>E1732*F1732</f>
        <v>48.704699999999995</v>
      </c>
      <c r="H1732" s="14">
        <v>4</v>
      </c>
      <c r="I1732" s="15">
        <v>480</v>
      </c>
      <c r="J1732" s="17">
        <f>E1732+I1732-G1732</f>
        <v>2054.7853</v>
      </c>
      <c r="K1732" s="23" t="str">
        <f>A1732&amp;"|"&amp;B1732</f>
        <v>P0144|Mar</v>
      </c>
    </row>
    <row r="1733" spans="1:11" ht="15" customHeight="1" x14ac:dyDescent="0.25">
      <c r="A1733" s="14" t="s">
        <v>349</v>
      </c>
      <c r="B1733" s="14" t="s">
        <v>24</v>
      </c>
      <c r="C1733" s="14">
        <v>6</v>
      </c>
      <c r="D1733" s="16">
        <v>184.97</v>
      </c>
      <c r="E1733" s="17">
        <f>C1733*D1733</f>
        <v>1109.82</v>
      </c>
      <c r="F1733" s="18">
        <v>0.03</v>
      </c>
      <c r="G1733" s="17">
        <f>E1733*F1733</f>
        <v>33.294599999999996</v>
      </c>
      <c r="H1733" s="14">
        <v>2</v>
      </c>
      <c r="I1733" s="15">
        <v>370</v>
      </c>
      <c r="J1733" s="17">
        <f>E1733+I1733-G1733</f>
        <v>1446.5254</v>
      </c>
      <c r="K1733" s="23" t="str">
        <f>A1733&amp;"|"&amp;B1733</f>
        <v>P0145|Apr</v>
      </c>
    </row>
    <row r="1734" spans="1:11" ht="15" customHeight="1" x14ac:dyDescent="0.25">
      <c r="A1734" s="14" t="s">
        <v>349</v>
      </c>
      <c r="B1734" s="14" t="s">
        <v>26</v>
      </c>
      <c r="C1734" s="14">
        <v>7</v>
      </c>
      <c r="D1734" s="16">
        <v>186.59</v>
      </c>
      <c r="E1734" s="17">
        <f>C1734*D1734</f>
        <v>1306.1300000000001</v>
      </c>
      <c r="F1734" s="18">
        <v>0.03</v>
      </c>
      <c r="G1734" s="17">
        <f>E1734*F1734</f>
        <v>39.183900000000001</v>
      </c>
      <c r="H1734" s="14">
        <v>2</v>
      </c>
      <c r="I1734" s="15">
        <v>370</v>
      </c>
      <c r="J1734" s="17">
        <f>E1734+I1734-G1734</f>
        <v>1636.9461000000001</v>
      </c>
      <c r="K1734" s="23" t="str">
        <f>A1734&amp;"|"&amp;B1734</f>
        <v>P0145|May</v>
      </c>
    </row>
    <row r="1735" spans="1:11" ht="15" customHeight="1" x14ac:dyDescent="0.25">
      <c r="A1735" s="14" t="s">
        <v>349</v>
      </c>
      <c r="B1735" s="14" t="s">
        <v>28</v>
      </c>
      <c r="C1735" s="14">
        <v>7</v>
      </c>
      <c r="D1735" s="16">
        <v>204.13</v>
      </c>
      <c r="E1735" s="17">
        <f>C1735*D1735</f>
        <v>1428.9099999999999</v>
      </c>
      <c r="F1735" s="18">
        <v>0.03</v>
      </c>
      <c r="G1735" s="17">
        <f>E1735*F1735</f>
        <v>42.867299999999993</v>
      </c>
      <c r="H1735" s="14">
        <v>2</v>
      </c>
      <c r="I1735" s="15">
        <v>370</v>
      </c>
      <c r="J1735" s="17">
        <f>E1735+I1735-G1735</f>
        <v>1756.0427</v>
      </c>
      <c r="K1735" s="23" t="str">
        <f>A1735&amp;"|"&amp;B1735</f>
        <v>P0145|Jun</v>
      </c>
    </row>
    <row r="1736" spans="1:11" ht="15" customHeight="1" x14ac:dyDescent="0.25">
      <c r="A1736" s="14" t="s">
        <v>349</v>
      </c>
      <c r="B1736" s="14" t="s">
        <v>29</v>
      </c>
      <c r="C1736" s="14">
        <v>10</v>
      </c>
      <c r="D1736" s="16">
        <v>215.33</v>
      </c>
      <c r="E1736" s="17">
        <f>C1736*D1736</f>
        <v>2153.3000000000002</v>
      </c>
      <c r="F1736" s="18">
        <v>0.03</v>
      </c>
      <c r="G1736" s="17">
        <f>E1736*F1736</f>
        <v>64.599000000000004</v>
      </c>
      <c r="H1736" s="14">
        <v>3</v>
      </c>
      <c r="I1736" s="15">
        <v>555</v>
      </c>
      <c r="J1736" s="17">
        <f>E1736+I1736-G1736</f>
        <v>2643.701</v>
      </c>
      <c r="K1736" s="23" t="str">
        <f>A1736&amp;"|"&amp;B1736</f>
        <v>P0145|Jul</v>
      </c>
    </row>
    <row r="1737" spans="1:11" ht="15" customHeight="1" x14ac:dyDescent="0.25">
      <c r="A1737" s="14" t="s">
        <v>349</v>
      </c>
      <c r="B1737" s="14" t="s">
        <v>30</v>
      </c>
      <c r="C1737" s="14">
        <v>12</v>
      </c>
      <c r="D1737" s="16">
        <v>222.8</v>
      </c>
      <c r="E1737" s="17">
        <f>C1737*D1737</f>
        <v>2673.6000000000004</v>
      </c>
      <c r="F1737" s="18">
        <v>0.03</v>
      </c>
      <c r="G1737" s="17">
        <f>E1737*F1737</f>
        <v>80.208000000000013</v>
      </c>
      <c r="H1737" s="14">
        <v>3</v>
      </c>
      <c r="I1737" s="15">
        <v>555</v>
      </c>
      <c r="J1737" s="17">
        <f>E1737+I1737-G1737</f>
        <v>3148.3920000000003</v>
      </c>
      <c r="K1737" s="23" t="str">
        <f>A1737&amp;"|"&amp;B1737</f>
        <v>P0145|Aug</v>
      </c>
    </row>
    <row r="1738" spans="1:11" ht="15" customHeight="1" x14ac:dyDescent="0.25">
      <c r="A1738" s="14" t="s">
        <v>349</v>
      </c>
      <c r="B1738" s="14" t="s">
        <v>31</v>
      </c>
      <c r="C1738" s="14">
        <v>7</v>
      </c>
      <c r="D1738" s="16">
        <v>209.46</v>
      </c>
      <c r="E1738" s="17">
        <f>C1738*D1738</f>
        <v>1466.22</v>
      </c>
      <c r="F1738" s="18">
        <v>0.03</v>
      </c>
      <c r="G1738" s="17">
        <f>E1738*F1738</f>
        <v>43.986599999999996</v>
      </c>
      <c r="H1738" s="14">
        <v>2</v>
      </c>
      <c r="I1738" s="15">
        <v>370</v>
      </c>
      <c r="J1738" s="17">
        <f>E1738+I1738-G1738</f>
        <v>1792.2334000000001</v>
      </c>
      <c r="K1738" s="23" t="str">
        <f>A1738&amp;"|"&amp;B1738</f>
        <v>P0145|Sep</v>
      </c>
    </row>
    <row r="1739" spans="1:11" ht="15" customHeight="1" x14ac:dyDescent="0.25">
      <c r="A1739" s="14" t="s">
        <v>349</v>
      </c>
      <c r="B1739" s="14" t="s">
        <v>32</v>
      </c>
      <c r="C1739" s="14">
        <v>6</v>
      </c>
      <c r="D1739" s="16">
        <v>197.12</v>
      </c>
      <c r="E1739" s="17">
        <f>C1739*D1739</f>
        <v>1182.72</v>
      </c>
      <c r="F1739" s="18">
        <v>0.03</v>
      </c>
      <c r="G1739" s="17">
        <f>E1739*F1739</f>
        <v>35.4816</v>
      </c>
      <c r="H1739" s="14">
        <v>2</v>
      </c>
      <c r="I1739" s="15">
        <v>370</v>
      </c>
      <c r="J1739" s="17">
        <f>E1739+I1739-G1739</f>
        <v>1517.2384</v>
      </c>
      <c r="K1739" s="23" t="str">
        <f>A1739&amp;"|"&amp;B1739</f>
        <v>P0145|Oct</v>
      </c>
    </row>
    <row r="1740" spans="1:11" ht="15" customHeight="1" x14ac:dyDescent="0.25">
      <c r="A1740" s="14" t="s">
        <v>349</v>
      </c>
      <c r="B1740" s="14" t="s">
        <v>33</v>
      </c>
      <c r="C1740" s="14">
        <v>7</v>
      </c>
      <c r="D1740" s="16">
        <v>214.25</v>
      </c>
      <c r="E1740" s="17">
        <f>C1740*D1740</f>
        <v>1499.75</v>
      </c>
      <c r="F1740" s="18">
        <v>0.03</v>
      </c>
      <c r="G1740" s="17">
        <f>E1740*F1740</f>
        <v>44.9925</v>
      </c>
      <c r="H1740" s="14">
        <v>2</v>
      </c>
      <c r="I1740" s="15">
        <v>370</v>
      </c>
      <c r="J1740" s="17">
        <f>E1740+I1740-G1740</f>
        <v>1824.7574999999999</v>
      </c>
      <c r="K1740" s="23" t="str">
        <f>A1740&amp;"|"&amp;B1740</f>
        <v>P0145|Nov</v>
      </c>
    </row>
    <row r="1741" spans="1:11" ht="15" customHeight="1" x14ac:dyDescent="0.25">
      <c r="A1741" s="14" t="s">
        <v>349</v>
      </c>
      <c r="B1741" s="14" t="s">
        <v>34</v>
      </c>
      <c r="C1741" s="14">
        <v>15</v>
      </c>
      <c r="D1741" s="16">
        <v>390.37</v>
      </c>
      <c r="E1741" s="17">
        <f>C1741*D1741</f>
        <v>5855.55</v>
      </c>
      <c r="F1741" s="18">
        <v>0.03</v>
      </c>
      <c r="G1741" s="17">
        <f>E1741*F1741</f>
        <v>175.66649999999998</v>
      </c>
      <c r="H1741" s="14">
        <v>6</v>
      </c>
      <c r="I1741" s="15">
        <v>1110</v>
      </c>
      <c r="J1741" s="17">
        <f>E1741+I1741-G1741</f>
        <v>6789.8834999999999</v>
      </c>
      <c r="K1741" s="23" t="str">
        <f>A1741&amp;"|"&amp;B1741</f>
        <v>P0145|Dec</v>
      </c>
    </row>
    <row r="1742" spans="1:11" ht="15" customHeight="1" x14ac:dyDescent="0.25">
      <c r="A1742" s="14" t="s">
        <v>349</v>
      </c>
      <c r="B1742" s="14" t="s">
        <v>35</v>
      </c>
      <c r="C1742" s="14">
        <v>14</v>
      </c>
      <c r="D1742" s="16">
        <v>322.27</v>
      </c>
      <c r="E1742" s="17">
        <f>C1742*D1742</f>
        <v>4511.78</v>
      </c>
      <c r="F1742" s="18">
        <v>0.03</v>
      </c>
      <c r="G1742" s="17">
        <f>E1742*F1742</f>
        <v>135.35339999999999</v>
      </c>
      <c r="H1742" s="14">
        <v>6</v>
      </c>
      <c r="I1742" s="15">
        <v>1110</v>
      </c>
      <c r="J1742" s="17">
        <f>E1742+I1742-G1742</f>
        <v>5486.4265999999998</v>
      </c>
      <c r="K1742" s="23" t="str">
        <f>A1742&amp;"|"&amp;B1742</f>
        <v>P0145|Jan</v>
      </c>
    </row>
    <row r="1743" spans="1:11" ht="15" customHeight="1" x14ac:dyDescent="0.25">
      <c r="A1743" s="14" t="s">
        <v>349</v>
      </c>
      <c r="B1743" s="14" t="s">
        <v>36</v>
      </c>
      <c r="C1743" s="14">
        <v>12</v>
      </c>
      <c r="D1743" s="16">
        <v>317.02</v>
      </c>
      <c r="E1743" s="17">
        <f>C1743*D1743</f>
        <v>3804.24</v>
      </c>
      <c r="F1743" s="18">
        <v>0.03</v>
      </c>
      <c r="G1743" s="17">
        <f>E1743*F1743</f>
        <v>114.12719999999999</v>
      </c>
      <c r="H1743" s="14">
        <v>5</v>
      </c>
      <c r="I1743" s="15">
        <v>925</v>
      </c>
      <c r="J1743" s="17">
        <f>E1743+I1743-G1743</f>
        <v>4615.1127999999999</v>
      </c>
      <c r="K1743" s="23" t="str">
        <f>A1743&amp;"|"&amp;B1743</f>
        <v>P0145|Feb</v>
      </c>
    </row>
    <row r="1744" spans="1:11" ht="15" customHeight="1" x14ac:dyDescent="0.25">
      <c r="A1744" s="14" t="s">
        <v>349</v>
      </c>
      <c r="B1744" s="14" t="s">
        <v>37</v>
      </c>
      <c r="C1744" s="14">
        <v>10</v>
      </c>
      <c r="D1744" s="16">
        <v>295.31</v>
      </c>
      <c r="E1744" s="17">
        <f>C1744*D1744</f>
        <v>2953.1</v>
      </c>
      <c r="F1744" s="18">
        <v>0.03</v>
      </c>
      <c r="G1744" s="17">
        <f>E1744*F1744</f>
        <v>88.592999999999989</v>
      </c>
      <c r="H1744" s="14">
        <v>4</v>
      </c>
      <c r="I1744" s="15">
        <v>740</v>
      </c>
      <c r="J1744" s="17">
        <f>E1744+I1744-G1744</f>
        <v>3604.5070000000001</v>
      </c>
      <c r="K1744" s="23" t="str">
        <f>A1744&amp;"|"&amp;B1744</f>
        <v>P0145|Mar</v>
      </c>
    </row>
    <row r="1745" spans="1:11" ht="15" customHeight="1" x14ac:dyDescent="0.25">
      <c r="A1745" s="14" t="s">
        <v>351</v>
      </c>
      <c r="B1745" s="14" t="s">
        <v>24</v>
      </c>
      <c r="C1745" s="14">
        <v>5</v>
      </c>
      <c r="D1745" s="16">
        <v>92.84</v>
      </c>
      <c r="E1745" s="17">
        <f>C1745*D1745</f>
        <v>464.20000000000005</v>
      </c>
      <c r="F1745" s="18">
        <v>0.03</v>
      </c>
      <c r="G1745" s="17">
        <f>E1745*F1745</f>
        <v>13.926</v>
      </c>
      <c r="H1745" s="14">
        <v>2</v>
      </c>
      <c r="I1745" s="15">
        <v>190</v>
      </c>
      <c r="J1745" s="17">
        <f>E1745+I1745-G1745</f>
        <v>640.274</v>
      </c>
      <c r="K1745" s="23" t="str">
        <f>A1745&amp;"|"&amp;B1745</f>
        <v>P0146|Apr</v>
      </c>
    </row>
    <row r="1746" spans="1:11" ht="15" customHeight="1" x14ac:dyDescent="0.25">
      <c r="A1746" s="14" t="s">
        <v>351</v>
      </c>
      <c r="B1746" s="14" t="s">
        <v>26</v>
      </c>
      <c r="C1746" s="14">
        <v>5</v>
      </c>
      <c r="D1746" s="16">
        <v>101.49</v>
      </c>
      <c r="E1746" s="17">
        <f>C1746*D1746</f>
        <v>507.45</v>
      </c>
      <c r="F1746" s="18">
        <v>0.03</v>
      </c>
      <c r="G1746" s="17">
        <f>E1746*F1746</f>
        <v>15.2235</v>
      </c>
      <c r="H1746" s="14">
        <v>2</v>
      </c>
      <c r="I1746" s="15">
        <v>190</v>
      </c>
      <c r="J1746" s="17">
        <f>E1746+I1746-G1746</f>
        <v>682.2265000000001</v>
      </c>
      <c r="K1746" s="23" t="str">
        <f>A1746&amp;"|"&amp;B1746</f>
        <v>P0146|May</v>
      </c>
    </row>
    <row r="1747" spans="1:11" ht="15" customHeight="1" x14ac:dyDescent="0.25">
      <c r="A1747" s="14" t="s">
        <v>351</v>
      </c>
      <c r="B1747" s="14" t="s">
        <v>28</v>
      </c>
      <c r="C1747" s="14">
        <v>6</v>
      </c>
      <c r="D1747" s="16">
        <v>102.02</v>
      </c>
      <c r="E1747" s="17">
        <f>C1747*D1747</f>
        <v>612.12</v>
      </c>
      <c r="F1747" s="18">
        <v>0.03</v>
      </c>
      <c r="G1747" s="17">
        <f>E1747*F1747</f>
        <v>18.363599999999998</v>
      </c>
      <c r="H1747" s="14">
        <v>2</v>
      </c>
      <c r="I1747" s="15">
        <v>190</v>
      </c>
      <c r="J1747" s="17">
        <f>E1747+I1747-G1747</f>
        <v>783.75639999999999</v>
      </c>
      <c r="K1747" s="23" t="str">
        <f>A1747&amp;"|"&amp;B1747</f>
        <v>P0146|Jun</v>
      </c>
    </row>
    <row r="1748" spans="1:11" ht="15" customHeight="1" x14ac:dyDescent="0.25">
      <c r="A1748" s="14" t="s">
        <v>351</v>
      </c>
      <c r="B1748" s="14" t="s">
        <v>29</v>
      </c>
      <c r="C1748" s="14">
        <v>7</v>
      </c>
      <c r="D1748" s="16">
        <v>111.65</v>
      </c>
      <c r="E1748" s="17">
        <f>C1748*D1748</f>
        <v>781.55000000000007</v>
      </c>
      <c r="F1748" s="18">
        <v>0.03</v>
      </c>
      <c r="G1748" s="17">
        <f>E1748*F1748</f>
        <v>23.4465</v>
      </c>
      <c r="H1748" s="14">
        <v>2</v>
      </c>
      <c r="I1748" s="15">
        <v>190</v>
      </c>
      <c r="J1748" s="17">
        <f>E1748+I1748-G1748</f>
        <v>948.10350000000005</v>
      </c>
      <c r="K1748" s="23" t="str">
        <f>A1748&amp;"|"&amp;B1748</f>
        <v>P0146|Jul</v>
      </c>
    </row>
    <row r="1749" spans="1:11" ht="15" customHeight="1" x14ac:dyDescent="0.25">
      <c r="A1749" s="14" t="s">
        <v>351</v>
      </c>
      <c r="B1749" s="14" t="s">
        <v>30</v>
      </c>
      <c r="C1749" s="14">
        <v>8</v>
      </c>
      <c r="D1749" s="16">
        <v>107.4</v>
      </c>
      <c r="E1749" s="17">
        <f>C1749*D1749</f>
        <v>859.2</v>
      </c>
      <c r="F1749" s="18">
        <v>0.03</v>
      </c>
      <c r="G1749" s="17">
        <f>E1749*F1749</f>
        <v>25.776</v>
      </c>
      <c r="H1749" s="14">
        <v>2</v>
      </c>
      <c r="I1749" s="15">
        <v>190</v>
      </c>
      <c r="J1749" s="17">
        <f>E1749+I1749-G1749</f>
        <v>1023.4240000000001</v>
      </c>
      <c r="K1749" s="23" t="str">
        <f>A1749&amp;"|"&amp;B1749</f>
        <v>P0146|Aug</v>
      </c>
    </row>
    <row r="1750" spans="1:11" ht="15" customHeight="1" x14ac:dyDescent="0.25">
      <c r="A1750" s="14" t="s">
        <v>351</v>
      </c>
      <c r="B1750" s="14" t="s">
        <v>31</v>
      </c>
      <c r="C1750" s="14">
        <v>5</v>
      </c>
      <c r="D1750" s="16">
        <v>102.83</v>
      </c>
      <c r="E1750" s="17">
        <f>C1750*D1750</f>
        <v>514.15</v>
      </c>
      <c r="F1750" s="18">
        <v>0.03</v>
      </c>
      <c r="G1750" s="17">
        <f>E1750*F1750</f>
        <v>15.424499999999998</v>
      </c>
      <c r="H1750" s="14">
        <v>2</v>
      </c>
      <c r="I1750" s="15">
        <v>190</v>
      </c>
      <c r="J1750" s="17">
        <f>E1750+I1750-G1750</f>
        <v>688.72550000000001</v>
      </c>
      <c r="K1750" s="23" t="str">
        <f>A1750&amp;"|"&amp;B1750</f>
        <v>P0146|Sep</v>
      </c>
    </row>
    <row r="1751" spans="1:11" ht="15" customHeight="1" x14ac:dyDescent="0.25">
      <c r="A1751" s="14" t="s">
        <v>351</v>
      </c>
      <c r="B1751" s="14" t="s">
        <v>32</v>
      </c>
      <c r="C1751" s="14">
        <v>5</v>
      </c>
      <c r="D1751" s="16">
        <v>101.15</v>
      </c>
      <c r="E1751" s="17">
        <f>C1751*D1751</f>
        <v>505.75</v>
      </c>
      <c r="F1751" s="18">
        <v>0.03</v>
      </c>
      <c r="G1751" s="17">
        <f>E1751*F1751</f>
        <v>15.172499999999999</v>
      </c>
      <c r="H1751" s="14">
        <v>2</v>
      </c>
      <c r="I1751" s="15">
        <v>190</v>
      </c>
      <c r="J1751" s="17">
        <f>E1751+I1751-G1751</f>
        <v>680.57749999999999</v>
      </c>
      <c r="K1751" s="23" t="str">
        <f>A1751&amp;"|"&amp;B1751</f>
        <v>P0146|Oct</v>
      </c>
    </row>
    <row r="1752" spans="1:11" ht="15" customHeight="1" x14ac:dyDescent="0.25">
      <c r="A1752" s="14" t="s">
        <v>351</v>
      </c>
      <c r="B1752" s="14" t="s">
        <v>33</v>
      </c>
      <c r="C1752" s="14">
        <v>6</v>
      </c>
      <c r="D1752" s="16">
        <v>109.29</v>
      </c>
      <c r="E1752" s="17">
        <f>C1752*D1752</f>
        <v>655.74</v>
      </c>
      <c r="F1752" s="18">
        <v>0.03</v>
      </c>
      <c r="G1752" s="17">
        <f>E1752*F1752</f>
        <v>19.6722</v>
      </c>
      <c r="H1752" s="14">
        <v>2</v>
      </c>
      <c r="I1752" s="15">
        <v>190</v>
      </c>
      <c r="J1752" s="17">
        <f>E1752+I1752-G1752</f>
        <v>826.06780000000003</v>
      </c>
      <c r="K1752" s="23" t="str">
        <f>A1752&amp;"|"&amp;B1752</f>
        <v>P0146|Nov</v>
      </c>
    </row>
    <row r="1753" spans="1:11" ht="15" customHeight="1" x14ac:dyDescent="0.25">
      <c r="A1753" s="14" t="s">
        <v>351</v>
      </c>
      <c r="B1753" s="14" t="s">
        <v>34</v>
      </c>
      <c r="C1753" s="14">
        <v>11</v>
      </c>
      <c r="D1753" s="16">
        <v>187.21</v>
      </c>
      <c r="E1753" s="17">
        <f>C1753*D1753</f>
        <v>2059.31</v>
      </c>
      <c r="F1753" s="18">
        <v>0.03</v>
      </c>
      <c r="G1753" s="17">
        <f>E1753*F1753</f>
        <v>61.779299999999999</v>
      </c>
      <c r="H1753" s="14">
        <v>4</v>
      </c>
      <c r="I1753" s="15">
        <v>380</v>
      </c>
      <c r="J1753" s="17">
        <f>E1753+I1753-G1753</f>
        <v>2377.5306999999998</v>
      </c>
      <c r="K1753" s="23" t="str">
        <f>A1753&amp;"|"&amp;B1753</f>
        <v>P0146|Dec</v>
      </c>
    </row>
    <row r="1754" spans="1:11" ht="15" customHeight="1" x14ac:dyDescent="0.25">
      <c r="A1754" s="14" t="s">
        <v>351</v>
      </c>
      <c r="B1754" s="14" t="s">
        <v>35</v>
      </c>
      <c r="C1754" s="14">
        <v>11</v>
      </c>
      <c r="D1754" s="16">
        <v>161.99</v>
      </c>
      <c r="E1754" s="17">
        <f>C1754*D1754</f>
        <v>1781.89</v>
      </c>
      <c r="F1754" s="18">
        <v>0.03</v>
      </c>
      <c r="G1754" s="17">
        <f>E1754*F1754</f>
        <v>53.456699999999998</v>
      </c>
      <c r="H1754" s="14">
        <v>4</v>
      </c>
      <c r="I1754" s="15">
        <v>380</v>
      </c>
      <c r="J1754" s="17">
        <f>E1754+I1754-G1754</f>
        <v>2108.4333000000001</v>
      </c>
      <c r="K1754" s="23" t="str">
        <f>A1754&amp;"|"&amp;B1754</f>
        <v>P0146|Jan</v>
      </c>
    </row>
    <row r="1755" spans="1:11" ht="15" customHeight="1" x14ac:dyDescent="0.25">
      <c r="A1755" s="14" t="s">
        <v>351</v>
      </c>
      <c r="B1755" s="14" t="s">
        <v>36</v>
      </c>
      <c r="C1755" s="14">
        <v>9</v>
      </c>
      <c r="D1755" s="16">
        <v>163.65</v>
      </c>
      <c r="E1755" s="17">
        <f>C1755*D1755</f>
        <v>1472.8500000000001</v>
      </c>
      <c r="F1755" s="18">
        <v>0.03</v>
      </c>
      <c r="G1755" s="17">
        <f>E1755*F1755</f>
        <v>44.185500000000005</v>
      </c>
      <c r="H1755" s="14">
        <v>3</v>
      </c>
      <c r="I1755" s="15">
        <v>285</v>
      </c>
      <c r="J1755" s="17">
        <f>E1755+I1755-G1755</f>
        <v>1713.6645000000001</v>
      </c>
      <c r="K1755" s="23" t="str">
        <f>A1755&amp;"|"&amp;B1755</f>
        <v>P0146|Feb</v>
      </c>
    </row>
    <row r="1756" spans="1:11" ht="15" customHeight="1" x14ac:dyDescent="0.25">
      <c r="A1756" s="14" t="s">
        <v>351</v>
      </c>
      <c r="B1756" s="14" t="s">
        <v>37</v>
      </c>
      <c r="C1756" s="14">
        <v>8</v>
      </c>
      <c r="D1756" s="16">
        <v>144.47</v>
      </c>
      <c r="E1756" s="17">
        <f>C1756*D1756</f>
        <v>1155.76</v>
      </c>
      <c r="F1756" s="18">
        <v>0.03</v>
      </c>
      <c r="G1756" s="17">
        <f>E1756*F1756</f>
        <v>34.672799999999995</v>
      </c>
      <c r="H1756" s="14">
        <v>3</v>
      </c>
      <c r="I1756" s="15">
        <v>285</v>
      </c>
      <c r="J1756" s="17">
        <f>E1756+I1756-G1756</f>
        <v>1406.0871999999999</v>
      </c>
      <c r="K1756" s="23" t="str">
        <f>A1756&amp;"|"&amp;B1756</f>
        <v>P0146|Mar</v>
      </c>
    </row>
    <row r="1757" spans="1:11" ht="15" customHeight="1" x14ac:dyDescent="0.25">
      <c r="A1757" s="14" t="s">
        <v>353</v>
      </c>
      <c r="B1757" s="14" t="s">
        <v>24</v>
      </c>
      <c r="C1757" s="14">
        <v>5</v>
      </c>
      <c r="D1757" s="16">
        <v>196.94</v>
      </c>
      <c r="E1757" s="17">
        <f>C1757*D1757</f>
        <v>984.7</v>
      </c>
      <c r="F1757" s="18">
        <v>0.03</v>
      </c>
      <c r="G1757" s="17">
        <f>E1757*F1757</f>
        <v>29.541</v>
      </c>
      <c r="H1757" s="14">
        <v>2</v>
      </c>
      <c r="I1757" s="15">
        <v>190</v>
      </c>
      <c r="J1757" s="17">
        <f>E1757+I1757-G1757</f>
        <v>1145.1590000000001</v>
      </c>
      <c r="K1757" s="23" t="str">
        <f>A1757&amp;"|"&amp;B1757</f>
        <v>P0147|Apr</v>
      </c>
    </row>
    <row r="1758" spans="1:11" ht="15" customHeight="1" x14ac:dyDescent="0.25">
      <c r="A1758" s="14" t="s">
        <v>353</v>
      </c>
      <c r="B1758" s="14" t="s">
        <v>26</v>
      </c>
      <c r="C1758" s="14">
        <v>5</v>
      </c>
      <c r="D1758" s="16">
        <v>229.68</v>
      </c>
      <c r="E1758" s="17">
        <f>C1758*D1758</f>
        <v>1148.4000000000001</v>
      </c>
      <c r="F1758" s="18">
        <v>0.03</v>
      </c>
      <c r="G1758" s="17">
        <f>E1758*F1758</f>
        <v>34.451999999999998</v>
      </c>
      <c r="H1758" s="14">
        <v>2</v>
      </c>
      <c r="I1758" s="15">
        <v>190</v>
      </c>
      <c r="J1758" s="17">
        <f>E1758+I1758-G1758</f>
        <v>1303.9480000000001</v>
      </c>
      <c r="K1758" s="23" t="str">
        <f>A1758&amp;"|"&amp;B1758</f>
        <v>P0147|May</v>
      </c>
    </row>
    <row r="1759" spans="1:11" ht="15" customHeight="1" x14ac:dyDescent="0.25">
      <c r="A1759" s="14" t="s">
        <v>353</v>
      </c>
      <c r="B1759" s="14" t="s">
        <v>28</v>
      </c>
      <c r="C1759" s="14">
        <v>7</v>
      </c>
      <c r="D1759" s="16">
        <v>203.01</v>
      </c>
      <c r="E1759" s="17">
        <f>C1759*D1759</f>
        <v>1421.07</v>
      </c>
      <c r="F1759" s="18">
        <v>0.03</v>
      </c>
      <c r="G1759" s="17">
        <f>E1759*F1759</f>
        <v>42.632099999999994</v>
      </c>
      <c r="H1759" s="14">
        <v>2</v>
      </c>
      <c r="I1759" s="15">
        <v>190</v>
      </c>
      <c r="J1759" s="17">
        <f>E1759+I1759-G1759</f>
        <v>1568.4378999999999</v>
      </c>
      <c r="K1759" s="23" t="str">
        <f>A1759&amp;"|"&amp;B1759</f>
        <v>P0147|Jun</v>
      </c>
    </row>
    <row r="1760" spans="1:11" ht="15" customHeight="1" x14ac:dyDescent="0.25">
      <c r="A1760" s="14" t="s">
        <v>353</v>
      </c>
      <c r="B1760" s="14" t="s">
        <v>29</v>
      </c>
      <c r="C1760" s="14">
        <v>8</v>
      </c>
      <c r="D1760" s="16">
        <v>261.08</v>
      </c>
      <c r="E1760" s="17">
        <f>C1760*D1760</f>
        <v>2088.64</v>
      </c>
      <c r="F1760" s="18">
        <v>0.03</v>
      </c>
      <c r="G1760" s="17">
        <f>E1760*F1760</f>
        <v>62.659199999999991</v>
      </c>
      <c r="H1760" s="14">
        <v>2</v>
      </c>
      <c r="I1760" s="15">
        <v>190</v>
      </c>
      <c r="J1760" s="17">
        <f>E1760+I1760-G1760</f>
        <v>2215.9807999999998</v>
      </c>
      <c r="K1760" s="23" t="str">
        <f>A1760&amp;"|"&amp;B1760</f>
        <v>P0147|Jul</v>
      </c>
    </row>
    <row r="1761" spans="1:11" ht="15" customHeight="1" x14ac:dyDescent="0.25">
      <c r="A1761" s="14" t="s">
        <v>353</v>
      </c>
      <c r="B1761" s="14" t="s">
        <v>30</v>
      </c>
      <c r="C1761" s="14">
        <v>8</v>
      </c>
      <c r="D1761" s="16">
        <v>253.44</v>
      </c>
      <c r="E1761" s="17">
        <f>C1761*D1761</f>
        <v>2027.52</v>
      </c>
      <c r="F1761" s="18">
        <v>0.03</v>
      </c>
      <c r="G1761" s="17">
        <f>E1761*F1761</f>
        <v>60.825599999999994</v>
      </c>
      <c r="H1761" s="14">
        <v>2</v>
      </c>
      <c r="I1761" s="15">
        <v>190</v>
      </c>
      <c r="J1761" s="17">
        <f>E1761+I1761-G1761</f>
        <v>2156.6943999999999</v>
      </c>
      <c r="K1761" s="23" t="str">
        <f>A1761&amp;"|"&amp;B1761</f>
        <v>P0147|Aug</v>
      </c>
    </row>
    <row r="1762" spans="1:11" ht="15" customHeight="1" x14ac:dyDescent="0.25">
      <c r="A1762" s="14" t="s">
        <v>353</v>
      </c>
      <c r="B1762" s="14" t="s">
        <v>31</v>
      </c>
      <c r="C1762" s="14">
        <v>6</v>
      </c>
      <c r="D1762" s="16">
        <v>223.87</v>
      </c>
      <c r="E1762" s="17">
        <f>C1762*D1762</f>
        <v>1343.22</v>
      </c>
      <c r="F1762" s="18">
        <v>0.03</v>
      </c>
      <c r="G1762" s="17">
        <f>E1762*F1762</f>
        <v>40.296599999999998</v>
      </c>
      <c r="H1762" s="14">
        <v>2</v>
      </c>
      <c r="I1762" s="15">
        <v>190</v>
      </c>
      <c r="J1762" s="17">
        <f>E1762+I1762-G1762</f>
        <v>1492.9234000000001</v>
      </c>
      <c r="K1762" s="23" t="str">
        <f>A1762&amp;"|"&amp;B1762</f>
        <v>P0147|Sep</v>
      </c>
    </row>
    <row r="1763" spans="1:11" ht="15" customHeight="1" x14ac:dyDescent="0.25">
      <c r="A1763" s="14" t="s">
        <v>353</v>
      </c>
      <c r="B1763" s="14" t="s">
        <v>32</v>
      </c>
      <c r="C1763" s="14">
        <v>5</v>
      </c>
      <c r="D1763" s="16">
        <v>222.76</v>
      </c>
      <c r="E1763" s="17">
        <f>C1763*D1763</f>
        <v>1113.8</v>
      </c>
      <c r="F1763" s="18">
        <v>0.03</v>
      </c>
      <c r="G1763" s="17">
        <f>E1763*F1763</f>
        <v>33.413999999999994</v>
      </c>
      <c r="H1763" s="14">
        <v>2</v>
      </c>
      <c r="I1763" s="15">
        <v>190</v>
      </c>
      <c r="J1763" s="17">
        <f>E1763+I1763-G1763</f>
        <v>1270.386</v>
      </c>
      <c r="K1763" s="23" t="str">
        <f>A1763&amp;"|"&amp;B1763</f>
        <v>P0147|Oct</v>
      </c>
    </row>
    <row r="1764" spans="1:11" ht="15" customHeight="1" x14ac:dyDescent="0.25">
      <c r="A1764" s="14" t="s">
        <v>353</v>
      </c>
      <c r="B1764" s="14" t="s">
        <v>33</v>
      </c>
      <c r="C1764" s="14">
        <v>5</v>
      </c>
      <c r="D1764" s="16">
        <v>200.03</v>
      </c>
      <c r="E1764" s="17">
        <f>C1764*D1764</f>
        <v>1000.15</v>
      </c>
      <c r="F1764" s="18">
        <v>0.03</v>
      </c>
      <c r="G1764" s="17">
        <f>E1764*F1764</f>
        <v>30.004499999999997</v>
      </c>
      <c r="H1764" s="14">
        <v>2</v>
      </c>
      <c r="I1764" s="15">
        <v>190</v>
      </c>
      <c r="J1764" s="17">
        <f>E1764+I1764-G1764</f>
        <v>1160.1455000000001</v>
      </c>
      <c r="K1764" s="23" t="str">
        <f>A1764&amp;"|"&amp;B1764</f>
        <v>P0147|Nov</v>
      </c>
    </row>
    <row r="1765" spans="1:11" ht="15" customHeight="1" x14ac:dyDescent="0.25">
      <c r="A1765" s="14" t="s">
        <v>353</v>
      </c>
      <c r="B1765" s="14" t="s">
        <v>34</v>
      </c>
      <c r="C1765" s="14">
        <v>14</v>
      </c>
      <c r="D1765" s="16">
        <v>417.36</v>
      </c>
      <c r="E1765" s="17">
        <f>C1765*D1765</f>
        <v>5843.04</v>
      </c>
      <c r="F1765" s="18">
        <v>0.03</v>
      </c>
      <c r="G1765" s="17">
        <f>E1765*F1765</f>
        <v>175.2912</v>
      </c>
      <c r="H1765" s="14">
        <v>6</v>
      </c>
      <c r="I1765" s="15">
        <v>570</v>
      </c>
      <c r="J1765" s="17">
        <f>E1765+I1765-G1765</f>
        <v>6237.7488000000003</v>
      </c>
      <c r="K1765" s="23" t="str">
        <f>A1765&amp;"|"&amp;B1765</f>
        <v>P0147|Dec</v>
      </c>
    </row>
    <row r="1766" spans="1:11" ht="15" customHeight="1" x14ac:dyDescent="0.25">
      <c r="A1766" s="14" t="s">
        <v>353</v>
      </c>
      <c r="B1766" s="14" t="s">
        <v>35</v>
      </c>
      <c r="C1766" s="14">
        <v>11</v>
      </c>
      <c r="D1766" s="16">
        <v>353.79</v>
      </c>
      <c r="E1766" s="17">
        <f>C1766*D1766</f>
        <v>3891.69</v>
      </c>
      <c r="F1766" s="18">
        <v>0.03</v>
      </c>
      <c r="G1766" s="17">
        <f>E1766*F1766</f>
        <v>116.75069999999999</v>
      </c>
      <c r="H1766" s="14">
        <v>4</v>
      </c>
      <c r="I1766" s="15">
        <v>380</v>
      </c>
      <c r="J1766" s="17">
        <f>E1766+I1766-G1766</f>
        <v>4154.9393000000009</v>
      </c>
      <c r="K1766" s="23" t="str">
        <f>A1766&amp;"|"&amp;B1766</f>
        <v>P0147|Jan</v>
      </c>
    </row>
    <row r="1767" spans="1:11" ht="15" customHeight="1" x14ac:dyDescent="0.25">
      <c r="A1767" s="14" t="s">
        <v>353</v>
      </c>
      <c r="B1767" s="14" t="s">
        <v>36</v>
      </c>
      <c r="C1767" s="14">
        <v>9</v>
      </c>
      <c r="D1767" s="16">
        <v>355.19</v>
      </c>
      <c r="E1767" s="17">
        <f>C1767*D1767</f>
        <v>3196.71</v>
      </c>
      <c r="F1767" s="18">
        <v>0.03</v>
      </c>
      <c r="G1767" s="17">
        <f>E1767*F1767</f>
        <v>95.901299999999992</v>
      </c>
      <c r="H1767" s="14">
        <v>4</v>
      </c>
      <c r="I1767" s="15">
        <v>380</v>
      </c>
      <c r="J1767" s="17">
        <f>E1767+I1767-G1767</f>
        <v>3480.8087</v>
      </c>
      <c r="K1767" s="23" t="str">
        <f>A1767&amp;"|"&amp;B1767</f>
        <v>P0147|Feb</v>
      </c>
    </row>
    <row r="1768" spans="1:11" ht="15" customHeight="1" x14ac:dyDescent="0.25">
      <c r="A1768" s="14" t="s">
        <v>353</v>
      </c>
      <c r="B1768" s="14" t="s">
        <v>37</v>
      </c>
      <c r="C1768" s="14">
        <v>9</v>
      </c>
      <c r="D1768" s="16">
        <v>313</v>
      </c>
      <c r="E1768" s="17">
        <f>C1768*D1768</f>
        <v>2817</v>
      </c>
      <c r="F1768" s="18">
        <v>0.03</v>
      </c>
      <c r="G1768" s="17">
        <f>E1768*F1768</f>
        <v>84.509999999999991</v>
      </c>
      <c r="H1768" s="14">
        <v>3</v>
      </c>
      <c r="I1768" s="15">
        <v>285</v>
      </c>
      <c r="J1768" s="17">
        <f>E1768+I1768-G1768</f>
        <v>3017.49</v>
      </c>
      <c r="K1768" s="23" t="str">
        <f>A1768&amp;"|"&amp;B1768</f>
        <v>P0147|Mar</v>
      </c>
    </row>
    <row r="1769" spans="1:11" ht="15" customHeight="1" x14ac:dyDescent="0.25">
      <c r="A1769" s="14" t="s">
        <v>355</v>
      </c>
      <c r="B1769" s="14" t="s">
        <v>24</v>
      </c>
      <c r="C1769" s="14">
        <v>6</v>
      </c>
      <c r="D1769" s="16">
        <v>121.51</v>
      </c>
      <c r="E1769" s="17">
        <f>C1769*D1769</f>
        <v>729.06000000000006</v>
      </c>
      <c r="F1769" s="18">
        <v>0.03</v>
      </c>
      <c r="G1769" s="17">
        <f>E1769*F1769</f>
        <v>21.8718</v>
      </c>
      <c r="H1769" s="14">
        <v>2</v>
      </c>
      <c r="I1769" s="15">
        <v>240</v>
      </c>
      <c r="J1769" s="17">
        <f>E1769+I1769-G1769</f>
        <v>947.18820000000005</v>
      </c>
      <c r="K1769" s="23" t="str">
        <f>A1769&amp;"|"&amp;B1769</f>
        <v>P0148|Apr</v>
      </c>
    </row>
    <row r="1770" spans="1:11" ht="15" customHeight="1" x14ac:dyDescent="0.25">
      <c r="A1770" s="14" t="s">
        <v>355</v>
      </c>
      <c r="B1770" s="14" t="s">
        <v>26</v>
      </c>
      <c r="C1770" s="14">
        <v>7</v>
      </c>
      <c r="D1770" s="16">
        <v>135.46</v>
      </c>
      <c r="E1770" s="17">
        <f>C1770*D1770</f>
        <v>948.22</v>
      </c>
      <c r="F1770" s="18">
        <v>0.03</v>
      </c>
      <c r="G1770" s="17">
        <f>E1770*F1770</f>
        <v>28.4466</v>
      </c>
      <c r="H1770" s="14">
        <v>2</v>
      </c>
      <c r="I1770" s="15">
        <v>240</v>
      </c>
      <c r="J1770" s="17">
        <f>E1770+I1770-G1770</f>
        <v>1159.7734</v>
      </c>
      <c r="K1770" s="23" t="str">
        <f>A1770&amp;"|"&amp;B1770</f>
        <v>P0148|May</v>
      </c>
    </row>
    <row r="1771" spans="1:11" ht="15" customHeight="1" x14ac:dyDescent="0.25">
      <c r="A1771" s="14" t="s">
        <v>355</v>
      </c>
      <c r="B1771" s="14" t="s">
        <v>28</v>
      </c>
      <c r="C1771" s="14">
        <v>7</v>
      </c>
      <c r="D1771" s="16">
        <v>126.27</v>
      </c>
      <c r="E1771" s="17">
        <f>C1771*D1771</f>
        <v>883.89</v>
      </c>
      <c r="F1771" s="18">
        <v>0.03</v>
      </c>
      <c r="G1771" s="17">
        <f>E1771*F1771</f>
        <v>26.5167</v>
      </c>
      <c r="H1771" s="14">
        <v>2</v>
      </c>
      <c r="I1771" s="15">
        <v>240</v>
      </c>
      <c r="J1771" s="17">
        <f>E1771+I1771-G1771</f>
        <v>1097.3733</v>
      </c>
      <c r="K1771" s="23" t="str">
        <f>A1771&amp;"|"&amp;B1771</f>
        <v>P0148|Jun</v>
      </c>
    </row>
    <row r="1772" spans="1:11" ht="15" customHeight="1" x14ac:dyDescent="0.25">
      <c r="A1772" s="14" t="s">
        <v>355</v>
      </c>
      <c r="B1772" s="14" t="s">
        <v>29</v>
      </c>
      <c r="C1772" s="14">
        <v>11</v>
      </c>
      <c r="D1772" s="16">
        <v>155.78</v>
      </c>
      <c r="E1772" s="17">
        <f>C1772*D1772</f>
        <v>1713.58</v>
      </c>
      <c r="F1772" s="18">
        <v>0.03</v>
      </c>
      <c r="G1772" s="17">
        <f>E1772*F1772</f>
        <v>51.407399999999996</v>
      </c>
      <c r="H1772" s="14">
        <v>3</v>
      </c>
      <c r="I1772" s="15">
        <v>360</v>
      </c>
      <c r="J1772" s="17">
        <f>E1772+I1772-G1772</f>
        <v>2022.1725999999999</v>
      </c>
      <c r="K1772" s="23" t="str">
        <f>A1772&amp;"|"&amp;B1772</f>
        <v>P0148|Jul</v>
      </c>
    </row>
    <row r="1773" spans="1:11" ht="15" customHeight="1" x14ac:dyDescent="0.25">
      <c r="A1773" s="14" t="s">
        <v>355</v>
      </c>
      <c r="B1773" s="14" t="s">
        <v>30</v>
      </c>
      <c r="C1773" s="14">
        <v>11</v>
      </c>
      <c r="D1773" s="16">
        <v>140.57</v>
      </c>
      <c r="E1773" s="17">
        <f>C1773*D1773</f>
        <v>1546.27</v>
      </c>
      <c r="F1773" s="18">
        <v>0.03</v>
      </c>
      <c r="G1773" s="17">
        <f>E1773*F1773</f>
        <v>46.388099999999994</v>
      </c>
      <c r="H1773" s="14">
        <v>3</v>
      </c>
      <c r="I1773" s="15">
        <v>360</v>
      </c>
      <c r="J1773" s="17">
        <f>E1773+I1773-G1773</f>
        <v>1859.8819000000001</v>
      </c>
      <c r="K1773" s="23" t="str">
        <f>A1773&amp;"|"&amp;B1773</f>
        <v>P0148|Aug</v>
      </c>
    </row>
    <row r="1774" spans="1:11" ht="15" customHeight="1" x14ac:dyDescent="0.25">
      <c r="A1774" s="14" t="s">
        <v>355</v>
      </c>
      <c r="B1774" s="14" t="s">
        <v>31</v>
      </c>
      <c r="C1774" s="14">
        <v>7</v>
      </c>
      <c r="D1774" s="16">
        <v>136.81</v>
      </c>
      <c r="E1774" s="17">
        <f>C1774*D1774</f>
        <v>957.67000000000007</v>
      </c>
      <c r="F1774" s="18">
        <v>0.03</v>
      </c>
      <c r="G1774" s="17">
        <f>E1774*F1774</f>
        <v>28.7301</v>
      </c>
      <c r="H1774" s="14">
        <v>2</v>
      </c>
      <c r="I1774" s="15">
        <v>240</v>
      </c>
      <c r="J1774" s="17">
        <f>E1774+I1774-G1774</f>
        <v>1168.9399000000001</v>
      </c>
      <c r="K1774" s="23" t="str">
        <f>A1774&amp;"|"&amp;B1774</f>
        <v>P0148|Sep</v>
      </c>
    </row>
    <row r="1775" spans="1:11" ht="15" customHeight="1" x14ac:dyDescent="0.25">
      <c r="A1775" s="14" t="s">
        <v>355</v>
      </c>
      <c r="B1775" s="14" t="s">
        <v>32</v>
      </c>
      <c r="C1775" s="14">
        <v>7</v>
      </c>
      <c r="D1775" s="16">
        <v>121.4</v>
      </c>
      <c r="E1775" s="17">
        <f>C1775*D1775</f>
        <v>849.80000000000007</v>
      </c>
      <c r="F1775" s="18">
        <v>0.03</v>
      </c>
      <c r="G1775" s="17">
        <f>E1775*F1775</f>
        <v>25.494</v>
      </c>
      <c r="H1775" s="14">
        <v>2</v>
      </c>
      <c r="I1775" s="15">
        <v>240</v>
      </c>
      <c r="J1775" s="17">
        <f>E1775+I1775-G1775</f>
        <v>1064.3060000000003</v>
      </c>
      <c r="K1775" s="23" t="str">
        <f>A1775&amp;"|"&amp;B1775</f>
        <v>P0148|Oct</v>
      </c>
    </row>
    <row r="1776" spans="1:11" ht="15" customHeight="1" x14ac:dyDescent="0.25">
      <c r="A1776" s="14" t="s">
        <v>355</v>
      </c>
      <c r="B1776" s="14" t="s">
        <v>33</v>
      </c>
      <c r="C1776" s="14">
        <v>7</v>
      </c>
      <c r="D1776" s="16">
        <v>136.16</v>
      </c>
      <c r="E1776" s="17">
        <f>C1776*D1776</f>
        <v>953.12</v>
      </c>
      <c r="F1776" s="18">
        <v>0.03</v>
      </c>
      <c r="G1776" s="17">
        <f>E1776*F1776</f>
        <v>28.593599999999999</v>
      </c>
      <c r="H1776" s="14">
        <v>2</v>
      </c>
      <c r="I1776" s="15">
        <v>240</v>
      </c>
      <c r="J1776" s="17">
        <f>E1776+I1776-G1776</f>
        <v>1164.5264</v>
      </c>
      <c r="K1776" s="23" t="str">
        <f>A1776&amp;"|"&amp;B1776</f>
        <v>P0148|Nov</v>
      </c>
    </row>
    <row r="1777" spans="1:11" ht="15" customHeight="1" x14ac:dyDescent="0.25">
      <c r="A1777" s="14" t="s">
        <v>355</v>
      </c>
      <c r="B1777" s="14" t="s">
        <v>34</v>
      </c>
      <c r="C1777" s="14">
        <v>15</v>
      </c>
      <c r="D1777" s="16">
        <v>249.25</v>
      </c>
      <c r="E1777" s="17">
        <f>C1777*D1777</f>
        <v>3738.75</v>
      </c>
      <c r="F1777" s="18">
        <v>0.03</v>
      </c>
      <c r="G1777" s="17">
        <f>E1777*F1777</f>
        <v>112.16249999999999</v>
      </c>
      <c r="H1777" s="14">
        <v>6</v>
      </c>
      <c r="I1777" s="15">
        <v>720</v>
      </c>
      <c r="J1777" s="17">
        <f>E1777+I1777-G1777</f>
        <v>4346.5874999999996</v>
      </c>
      <c r="K1777" s="23" t="str">
        <f>A1777&amp;"|"&amp;B1777</f>
        <v>P0148|Dec</v>
      </c>
    </row>
    <row r="1778" spans="1:11" ht="15" customHeight="1" x14ac:dyDescent="0.25">
      <c r="A1778" s="14" t="s">
        <v>355</v>
      </c>
      <c r="B1778" s="14" t="s">
        <v>35</v>
      </c>
      <c r="C1778" s="14">
        <v>14</v>
      </c>
      <c r="D1778" s="16">
        <v>203.44</v>
      </c>
      <c r="E1778" s="17">
        <f>C1778*D1778</f>
        <v>2848.16</v>
      </c>
      <c r="F1778" s="18">
        <v>0.03</v>
      </c>
      <c r="G1778" s="17">
        <f>E1778*F1778</f>
        <v>85.444799999999987</v>
      </c>
      <c r="H1778" s="14">
        <v>5</v>
      </c>
      <c r="I1778" s="15">
        <v>600</v>
      </c>
      <c r="J1778" s="17">
        <f>E1778+I1778-G1778</f>
        <v>3362.7151999999996</v>
      </c>
      <c r="K1778" s="23" t="str">
        <f>A1778&amp;"|"&amp;B1778</f>
        <v>P0148|Jan</v>
      </c>
    </row>
    <row r="1779" spans="1:11" ht="15" customHeight="1" x14ac:dyDescent="0.25">
      <c r="A1779" s="14" t="s">
        <v>355</v>
      </c>
      <c r="B1779" s="14" t="s">
        <v>36</v>
      </c>
      <c r="C1779" s="14">
        <v>13</v>
      </c>
      <c r="D1779" s="16">
        <v>211.99</v>
      </c>
      <c r="E1779" s="17">
        <f>C1779*D1779</f>
        <v>2755.87</v>
      </c>
      <c r="F1779" s="18">
        <v>0.03</v>
      </c>
      <c r="G1779" s="17">
        <f>E1779*F1779</f>
        <v>82.676099999999991</v>
      </c>
      <c r="H1779" s="14">
        <v>5</v>
      </c>
      <c r="I1779" s="15">
        <v>600</v>
      </c>
      <c r="J1779" s="17">
        <f>E1779+I1779-G1779</f>
        <v>3273.1938999999998</v>
      </c>
      <c r="K1779" s="23" t="str">
        <f>A1779&amp;"|"&amp;B1779</f>
        <v>P0148|Feb</v>
      </c>
    </row>
    <row r="1780" spans="1:11" ht="15" customHeight="1" x14ac:dyDescent="0.25">
      <c r="A1780" s="14" t="s">
        <v>355</v>
      </c>
      <c r="B1780" s="14" t="s">
        <v>37</v>
      </c>
      <c r="C1780" s="14">
        <v>11</v>
      </c>
      <c r="D1780" s="16">
        <v>167.06</v>
      </c>
      <c r="E1780" s="17">
        <f>C1780*D1780</f>
        <v>1837.66</v>
      </c>
      <c r="F1780" s="18">
        <v>0.03</v>
      </c>
      <c r="G1780" s="17">
        <f>E1780*F1780</f>
        <v>55.129800000000003</v>
      </c>
      <c r="H1780" s="14">
        <v>4</v>
      </c>
      <c r="I1780" s="15">
        <v>480</v>
      </c>
      <c r="J1780" s="17">
        <f>E1780+I1780-G1780</f>
        <v>2262.5301999999997</v>
      </c>
      <c r="K1780" s="23" t="str">
        <f>A1780&amp;"|"&amp;B1780</f>
        <v>P0148|Mar</v>
      </c>
    </row>
    <row r="1781" spans="1:11" ht="15" customHeight="1" x14ac:dyDescent="0.25">
      <c r="A1781" s="14" t="s">
        <v>357</v>
      </c>
      <c r="B1781" s="14" t="s">
        <v>24</v>
      </c>
      <c r="C1781" s="14">
        <v>5</v>
      </c>
      <c r="D1781" s="16">
        <v>95.93</v>
      </c>
      <c r="E1781" s="17">
        <f>C1781*D1781</f>
        <v>479.65000000000003</v>
      </c>
      <c r="F1781" s="18">
        <v>0.03</v>
      </c>
      <c r="G1781" s="17">
        <f>E1781*F1781</f>
        <v>14.3895</v>
      </c>
      <c r="H1781" s="14">
        <v>2</v>
      </c>
      <c r="I1781" s="15">
        <v>190</v>
      </c>
      <c r="J1781" s="17">
        <f>E1781+I1781-G1781</f>
        <v>655.26050000000009</v>
      </c>
      <c r="K1781" s="23" t="str">
        <f>A1781&amp;"|"&amp;B1781</f>
        <v>P0149|Apr</v>
      </c>
    </row>
    <row r="1782" spans="1:11" ht="15" customHeight="1" x14ac:dyDescent="0.25">
      <c r="A1782" s="14" t="s">
        <v>357</v>
      </c>
      <c r="B1782" s="14" t="s">
        <v>26</v>
      </c>
      <c r="C1782" s="14">
        <v>6</v>
      </c>
      <c r="D1782" s="16">
        <v>103.65</v>
      </c>
      <c r="E1782" s="17">
        <f>C1782*D1782</f>
        <v>621.90000000000009</v>
      </c>
      <c r="F1782" s="18">
        <v>0.03</v>
      </c>
      <c r="G1782" s="17">
        <f>E1782*F1782</f>
        <v>18.657000000000004</v>
      </c>
      <c r="H1782" s="14">
        <v>2</v>
      </c>
      <c r="I1782" s="15">
        <v>190</v>
      </c>
      <c r="J1782" s="17">
        <f>E1782+I1782-G1782</f>
        <v>793.24300000000005</v>
      </c>
      <c r="K1782" s="23" t="str">
        <f>A1782&amp;"|"&amp;B1782</f>
        <v>P0149|May</v>
      </c>
    </row>
    <row r="1783" spans="1:11" ht="15" customHeight="1" x14ac:dyDescent="0.25">
      <c r="A1783" s="14" t="s">
        <v>357</v>
      </c>
      <c r="B1783" s="14" t="s">
        <v>28</v>
      </c>
      <c r="C1783" s="14">
        <v>7</v>
      </c>
      <c r="D1783" s="16">
        <v>101.94</v>
      </c>
      <c r="E1783" s="17">
        <f>C1783*D1783</f>
        <v>713.57999999999993</v>
      </c>
      <c r="F1783" s="18">
        <v>0.03</v>
      </c>
      <c r="G1783" s="17">
        <f>E1783*F1783</f>
        <v>21.407399999999996</v>
      </c>
      <c r="H1783" s="14">
        <v>2</v>
      </c>
      <c r="I1783" s="15">
        <v>190</v>
      </c>
      <c r="J1783" s="17">
        <f>E1783+I1783-G1783</f>
        <v>882.17259999999987</v>
      </c>
      <c r="K1783" s="23" t="str">
        <f>A1783&amp;"|"&amp;B1783</f>
        <v>P0149|Jun</v>
      </c>
    </row>
    <row r="1784" spans="1:11" ht="15" customHeight="1" x14ac:dyDescent="0.25">
      <c r="A1784" s="14" t="s">
        <v>357</v>
      </c>
      <c r="B1784" s="14" t="s">
        <v>29</v>
      </c>
      <c r="C1784" s="14">
        <v>11</v>
      </c>
      <c r="D1784" s="16">
        <v>118.13</v>
      </c>
      <c r="E1784" s="17">
        <f>C1784*D1784</f>
        <v>1299.4299999999998</v>
      </c>
      <c r="F1784" s="18">
        <v>0.03</v>
      </c>
      <c r="G1784" s="17">
        <f>E1784*F1784</f>
        <v>38.982899999999994</v>
      </c>
      <c r="H1784" s="14">
        <v>3</v>
      </c>
      <c r="I1784" s="15">
        <v>285</v>
      </c>
      <c r="J1784" s="17">
        <f>E1784+I1784-G1784</f>
        <v>1545.4470999999999</v>
      </c>
      <c r="K1784" s="23" t="str">
        <f>A1784&amp;"|"&amp;B1784</f>
        <v>P0149|Jul</v>
      </c>
    </row>
    <row r="1785" spans="1:11" ht="15" customHeight="1" x14ac:dyDescent="0.25">
      <c r="A1785" s="14" t="s">
        <v>357</v>
      </c>
      <c r="B1785" s="14" t="s">
        <v>30</v>
      </c>
      <c r="C1785" s="14">
        <v>9</v>
      </c>
      <c r="D1785" s="16">
        <v>107.63</v>
      </c>
      <c r="E1785" s="17">
        <f>C1785*D1785</f>
        <v>968.67</v>
      </c>
      <c r="F1785" s="18">
        <v>0.03</v>
      </c>
      <c r="G1785" s="17">
        <f>E1785*F1785</f>
        <v>29.060099999999998</v>
      </c>
      <c r="H1785" s="14">
        <v>2</v>
      </c>
      <c r="I1785" s="15">
        <v>190</v>
      </c>
      <c r="J1785" s="17">
        <f>E1785+I1785-G1785</f>
        <v>1129.6099000000002</v>
      </c>
      <c r="K1785" s="23" t="str">
        <f>A1785&amp;"|"&amp;B1785</f>
        <v>P0149|Aug</v>
      </c>
    </row>
    <row r="1786" spans="1:11" ht="15" customHeight="1" x14ac:dyDescent="0.25">
      <c r="A1786" s="14" t="s">
        <v>357</v>
      </c>
      <c r="B1786" s="14" t="s">
        <v>31</v>
      </c>
      <c r="C1786" s="14">
        <v>6</v>
      </c>
      <c r="D1786" s="16">
        <v>111.23</v>
      </c>
      <c r="E1786" s="17">
        <f>C1786*D1786</f>
        <v>667.38</v>
      </c>
      <c r="F1786" s="18">
        <v>0.03</v>
      </c>
      <c r="G1786" s="17">
        <f>E1786*F1786</f>
        <v>20.0214</v>
      </c>
      <c r="H1786" s="14">
        <v>2</v>
      </c>
      <c r="I1786" s="15">
        <v>190</v>
      </c>
      <c r="J1786" s="17">
        <f>E1786+I1786-G1786</f>
        <v>837.35860000000002</v>
      </c>
      <c r="K1786" s="23" t="str">
        <f>A1786&amp;"|"&amp;B1786</f>
        <v>P0149|Sep</v>
      </c>
    </row>
    <row r="1787" spans="1:11" ht="15" customHeight="1" x14ac:dyDescent="0.25">
      <c r="A1787" s="14" t="s">
        <v>357</v>
      </c>
      <c r="B1787" s="14" t="s">
        <v>32</v>
      </c>
      <c r="C1787" s="14">
        <v>6</v>
      </c>
      <c r="D1787" s="16">
        <v>97.99</v>
      </c>
      <c r="E1787" s="17">
        <f>C1787*D1787</f>
        <v>587.93999999999994</v>
      </c>
      <c r="F1787" s="18">
        <v>0.03</v>
      </c>
      <c r="G1787" s="17">
        <f>E1787*F1787</f>
        <v>17.638199999999998</v>
      </c>
      <c r="H1787" s="14">
        <v>2</v>
      </c>
      <c r="I1787" s="15">
        <v>190</v>
      </c>
      <c r="J1787" s="17">
        <f>E1787+I1787-G1787</f>
        <v>760.30179999999996</v>
      </c>
      <c r="K1787" s="23" t="str">
        <f>A1787&amp;"|"&amp;B1787</f>
        <v>P0149|Oct</v>
      </c>
    </row>
    <row r="1788" spans="1:11" ht="15" customHeight="1" x14ac:dyDescent="0.25">
      <c r="A1788" s="14" t="s">
        <v>357</v>
      </c>
      <c r="B1788" s="14" t="s">
        <v>33</v>
      </c>
      <c r="C1788" s="14">
        <v>7</v>
      </c>
      <c r="D1788" s="16">
        <v>105.17</v>
      </c>
      <c r="E1788" s="17">
        <f>C1788*D1788</f>
        <v>736.19</v>
      </c>
      <c r="F1788" s="18">
        <v>0.03</v>
      </c>
      <c r="G1788" s="17">
        <f>E1788*F1788</f>
        <v>22.085699999999999</v>
      </c>
      <c r="H1788" s="14">
        <v>2</v>
      </c>
      <c r="I1788" s="15">
        <v>190</v>
      </c>
      <c r="J1788" s="17">
        <f>E1788+I1788-G1788</f>
        <v>904.10430000000008</v>
      </c>
      <c r="K1788" s="23" t="str">
        <f>A1788&amp;"|"&amp;B1788</f>
        <v>P0149|Nov</v>
      </c>
    </row>
    <row r="1789" spans="1:11" ht="15" customHeight="1" x14ac:dyDescent="0.25">
      <c r="A1789" s="14" t="s">
        <v>357</v>
      </c>
      <c r="B1789" s="14" t="s">
        <v>34</v>
      </c>
      <c r="C1789" s="14">
        <v>13</v>
      </c>
      <c r="D1789" s="16">
        <v>190.97</v>
      </c>
      <c r="E1789" s="17">
        <f>C1789*D1789</f>
        <v>2482.61</v>
      </c>
      <c r="F1789" s="18">
        <v>0.03</v>
      </c>
      <c r="G1789" s="17">
        <f>E1789*F1789</f>
        <v>74.478300000000004</v>
      </c>
      <c r="H1789" s="14">
        <v>5</v>
      </c>
      <c r="I1789" s="15">
        <v>475</v>
      </c>
      <c r="J1789" s="17">
        <f>E1789+I1789-G1789</f>
        <v>2883.1316999999999</v>
      </c>
      <c r="K1789" s="23" t="str">
        <f>A1789&amp;"|"&amp;B1789</f>
        <v>P0149|Dec</v>
      </c>
    </row>
    <row r="1790" spans="1:11" ht="15" customHeight="1" x14ac:dyDescent="0.25">
      <c r="A1790" s="14" t="s">
        <v>357</v>
      </c>
      <c r="B1790" s="14" t="s">
        <v>35</v>
      </c>
      <c r="C1790" s="14">
        <v>13</v>
      </c>
      <c r="D1790" s="16">
        <v>174.32</v>
      </c>
      <c r="E1790" s="17">
        <f>C1790*D1790</f>
        <v>2266.16</v>
      </c>
      <c r="F1790" s="18">
        <v>0.03</v>
      </c>
      <c r="G1790" s="17">
        <f>E1790*F1790</f>
        <v>67.984799999999993</v>
      </c>
      <c r="H1790" s="14">
        <v>5</v>
      </c>
      <c r="I1790" s="15">
        <v>475</v>
      </c>
      <c r="J1790" s="17">
        <f>E1790+I1790-G1790</f>
        <v>2673.1751999999997</v>
      </c>
      <c r="K1790" s="23" t="str">
        <f>A1790&amp;"|"&amp;B1790</f>
        <v>P0149|Jan</v>
      </c>
    </row>
    <row r="1791" spans="1:11" ht="15" customHeight="1" x14ac:dyDescent="0.25">
      <c r="A1791" s="14" t="s">
        <v>357</v>
      </c>
      <c r="B1791" s="14" t="s">
        <v>36</v>
      </c>
      <c r="C1791" s="14">
        <v>13</v>
      </c>
      <c r="D1791" s="16">
        <v>172.93</v>
      </c>
      <c r="E1791" s="17">
        <f>C1791*D1791</f>
        <v>2248.09</v>
      </c>
      <c r="F1791" s="18">
        <v>0.03</v>
      </c>
      <c r="G1791" s="17">
        <f>E1791*F1791</f>
        <v>67.442700000000002</v>
      </c>
      <c r="H1791" s="14">
        <v>5</v>
      </c>
      <c r="I1791" s="15">
        <v>475</v>
      </c>
      <c r="J1791" s="17">
        <f>E1791+I1791-G1791</f>
        <v>2655.6473000000001</v>
      </c>
      <c r="K1791" s="23" t="str">
        <f>A1791&amp;"|"&amp;B1791</f>
        <v>P0149|Feb</v>
      </c>
    </row>
    <row r="1792" spans="1:11" ht="15" customHeight="1" x14ac:dyDescent="0.25">
      <c r="A1792" s="14" t="s">
        <v>357</v>
      </c>
      <c r="B1792" s="14" t="s">
        <v>37</v>
      </c>
      <c r="C1792" s="14">
        <v>11</v>
      </c>
      <c r="D1792" s="16">
        <v>133.32</v>
      </c>
      <c r="E1792" s="17">
        <f>C1792*D1792</f>
        <v>1466.52</v>
      </c>
      <c r="F1792" s="18">
        <v>0.03</v>
      </c>
      <c r="G1792" s="17">
        <f>E1792*F1792</f>
        <v>43.995599999999996</v>
      </c>
      <c r="H1792" s="14">
        <v>4</v>
      </c>
      <c r="I1792" s="15">
        <v>380</v>
      </c>
      <c r="J1792" s="17">
        <f>E1792+I1792-G1792</f>
        <v>1802.5244</v>
      </c>
      <c r="K1792" s="23" t="str">
        <f>A1792&amp;"|"&amp;B1792</f>
        <v>P0149|Mar</v>
      </c>
    </row>
    <row r="1793" spans="1:11" ht="15" customHeight="1" x14ac:dyDescent="0.25">
      <c r="A1793" s="14" t="s">
        <v>359</v>
      </c>
      <c r="B1793" s="14" t="s">
        <v>24</v>
      </c>
      <c r="C1793" s="14">
        <v>6</v>
      </c>
      <c r="D1793" s="16">
        <v>118.88</v>
      </c>
      <c r="E1793" s="17">
        <f>C1793*D1793</f>
        <v>713.28</v>
      </c>
      <c r="F1793" s="18">
        <v>0.03</v>
      </c>
      <c r="G1793" s="17">
        <f>E1793*F1793</f>
        <v>21.398399999999999</v>
      </c>
      <c r="H1793" s="14">
        <v>2</v>
      </c>
      <c r="I1793" s="15">
        <v>240</v>
      </c>
      <c r="J1793" s="17">
        <f>E1793+I1793-G1793</f>
        <v>931.88159999999993</v>
      </c>
      <c r="K1793" s="23" t="str">
        <f>A1793&amp;"|"&amp;B1793</f>
        <v>P0150|Apr</v>
      </c>
    </row>
    <row r="1794" spans="1:11" ht="15" customHeight="1" x14ac:dyDescent="0.25">
      <c r="A1794" s="14" t="s">
        <v>359</v>
      </c>
      <c r="B1794" s="14" t="s">
        <v>26</v>
      </c>
      <c r="C1794" s="14">
        <v>7</v>
      </c>
      <c r="D1794" s="16">
        <v>121.46</v>
      </c>
      <c r="E1794" s="17">
        <f>C1794*D1794</f>
        <v>850.21999999999991</v>
      </c>
      <c r="F1794" s="18">
        <v>0.03</v>
      </c>
      <c r="G1794" s="17">
        <f>E1794*F1794</f>
        <v>25.506599999999995</v>
      </c>
      <c r="H1794" s="14">
        <v>2</v>
      </c>
      <c r="I1794" s="15">
        <v>240</v>
      </c>
      <c r="J1794" s="17">
        <f>E1794+I1794-G1794</f>
        <v>1064.7133999999999</v>
      </c>
      <c r="K1794" s="23" t="str">
        <f>A1794&amp;"|"&amp;B1794</f>
        <v>P0150|May</v>
      </c>
    </row>
    <row r="1795" spans="1:11" ht="15" customHeight="1" x14ac:dyDescent="0.25">
      <c r="A1795" s="14" t="s">
        <v>359</v>
      </c>
      <c r="B1795" s="14" t="s">
        <v>28</v>
      </c>
      <c r="C1795" s="14">
        <v>8</v>
      </c>
      <c r="D1795" s="16">
        <v>129.32</v>
      </c>
      <c r="E1795" s="17">
        <f>C1795*D1795</f>
        <v>1034.56</v>
      </c>
      <c r="F1795" s="18">
        <v>0.03</v>
      </c>
      <c r="G1795" s="17">
        <f>E1795*F1795</f>
        <v>31.036799999999996</v>
      </c>
      <c r="H1795" s="14">
        <v>2</v>
      </c>
      <c r="I1795" s="15">
        <v>240</v>
      </c>
      <c r="J1795" s="17">
        <f>E1795+I1795-G1795</f>
        <v>1243.5231999999999</v>
      </c>
      <c r="K1795" s="23" t="str">
        <f>A1795&amp;"|"&amp;B1795</f>
        <v>P0150|Jun</v>
      </c>
    </row>
    <row r="1796" spans="1:11" ht="15" customHeight="1" x14ac:dyDescent="0.25">
      <c r="A1796" s="14" t="s">
        <v>359</v>
      </c>
      <c r="B1796" s="14" t="s">
        <v>29</v>
      </c>
      <c r="C1796" s="14">
        <v>12</v>
      </c>
      <c r="D1796" s="16">
        <v>156.08000000000001</v>
      </c>
      <c r="E1796" s="17">
        <f>C1796*D1796</f>
        <v>1872.96</v>
      </c>
      <c r="F1796" s="18">
        <v>0.03</v>
      </c>
      <c r="G1796" s="17">
        <f>E1796*F1796</f>
        <v>56.188800000000001</v>
      </c>
      <c r="H1796" s="14">
        <v>3</v>
      </c>
      <c r="I1796" s="15">
        <v>360</v>
      </c>
      <c r="J1796" s="17">
        <f>E1796+I1796-G1796</f>
        <v>2176.7712000000001</v>
      </c>
      <c r="K1796" s="23" t="str">
        <f>A1796&amp;"|"&amp;B1796</f>
        <v>P0150|Jul</v>
      </c>
    </row>
    <row r="1797" spans="1:11" ht="15" customHeight="1" x14ac:dyDescent="0.25">
      <c r="A1797" s="14" t="s">
        <v>359</v>
      </c>
      <c r="B1797" s="14" t="s">
        <v>30</v>
      </c>
      <c r="C1797" s="14">
        <v>11</v>
      </c>
      <c r="D1797" s="16">
        <v>143.53</v>
      </c>
      <c r="E1797" s="17">
        <f>C1797*D1797</f>
        <v>1578.83</v>
      </c>
      <c r="F1797" s="18">
        <v>0.03</v>
      </c>
      <c r="G1797" s="17">
        <f>E1797*F1797</f>
        <v>47.364899999999999</v>
      </c>
      <c r="H1797" s="14">
        <v>3</v>
      </c>
      <c r="I1797" s="15">
        <v>360</v>
      </c>
      <c r="J1797" s="17">
        <f>E1797+I1797-G1797</f>
        <v>1891.4650999999999</v>
      </c>
      <c r="K1797" s="23" t="str">
        <f>A1797&amp;"|"&amp;B1797</f>
        <v>P0150|Aug</v>
      </c>
    </row>
    <row r="1798" spans="1:11" ht="15" customHeight="1" x14ac:dyDescent="0.25">
      <c r="A1798" s="14" t="s">
        <v>359</v>
      </c>
      <c r="B1798" s="14" t="s">
        <v>31</v>
      </c>
      <c r="C1798" s="14">
        <v>7</v>
      </c>
      <c r="D1798" s="16">
        <v>135.81</v>
      </c>
      <c r="E1798" s="17">
        <f>C1798*D1798</f>
        <v>950.67000000000007</v>
      </c>
      <c r="F1798" s="18">
        <v>0.03</v>
      </c>
      <c r="G1798" s="17">
        <f>E1798*F1798</f>
        <v>28.520100000000003</v>
      </c>
      <c r="H1798" s="14">
        <v>2</v>
      </c>
      <c r="I1798" s="15">
        <v>240</v>
      </c>
      <c r="J1798" s="17">
        <f>E1798+I1798-G1798</f>
        <v>1162.1499000000001</v>
      </c>
      <c r="K1798" s="23" t="str">
        <f>A1798&amp;"|"&amp;B1798</f>
        <v>P0150|Sep</v>
      </c>
    </row>
    <row r="1799" spans="1:11" ht="15" customHeight="1" x14ac:dyDescent="0.25">
      <c r="A1799" s="14" t="s">
        <v>359</v>
      </c>
      <c r="B1799" s="14" t="s">
        <v>32</v>
      </c>
      <c r="C1799" s="14">
        <v>7</v>
      </c>
      <c r="D1799" s="16">
        <v>111.8</v>
      </c>
      <c r="E1799" s="17">
        <f>C1799*D1799</f>
        <v>782.6</v>
      </c>
      <c r="F1799" s="18">
        <v>0.03</v>
      </c>
      <c r="G1799" s="17">
        <f>E1799*F1799</f>
        <v>23.478000000000002</v>
      </c>
      <c r="H1799" s="14">
        <v>2</v>
      </c>
      <c r="I1799" s="15">
        <v>240</v>
      </c>
      <c r="J1799" s="17">
        <f>E1799+I1799-G1799</f>
        <v>999.12200000000007</v>
      </c>
      <c r="K1799" s="23" t="str">
        <f>A1799&amp;"|"&amp;B1799</f>
        <v>P0150|Oct</v>
      </c>
    </row>
    <row r="1800" spans="1:11" ht="15" customHeight="1" x14ac:dyDescent="0.25">
      <c r="A1800" s="14" t="s">
        <v>359</v>
      </c>
      <c r="B1800" s="14" t="s">
        <v>33</v>
      </c>
      <c r="C1800" s="14">
        <v>7</v>
      </c>
      <c r="D1800" s="16">
        <v>121.62</v>
      </c>
      <c r="E1800" s="17">
        <f>C1800*D1800</f>
        <v>851.34</v>
      </c>
      <c r="F1800" s="18">
        <v>0.03</v>
      </c>
      <c r="G1800" s="17">
        <f>E1800*F1800</f>
        <v>25.540199999999999</v>
      </c>
      <c r="H1800" s="14">
        <v>2</v>
      </c>
      <c r="I1800" s="15">
        <v>240</v>
      </c>
      <c r="J1800" s="17">
        <f>E1800+I1800-G1800</f>
        <v>1065.7998000000002</v>
      </c>
      <c r="K1800" s="23" t="str">
        <f>A1800&amp;"|"&amp;B1800</f>
        <v>P0150|Nov</v>
      </c>
    </row>
    <row r="1801" spans="1:11" ht="15" customHeight="1" x14ac:dyDescent="0.25">
      <c r="A1801" s="14" t="s">
        <v>359</v>
      </c>
      <c r="B1801" s="14" t="s">
        <v>34</v>
      </c>
      <c r="C1801" s="14">
        <v>15</v>
      </c>
      <c r="D1801" s="16">
        <v>238.39</v>
      </c>
      <c r="E1801" s="17">
        <f>C1801*D1801</f>
        <v>3575.85</v>
      </c>
      <c r="F1801" s="18">
        <v>0.03</v>
      </c>
      <c r="G1801" s="17">
        <f>E1801*F1801</f>
        <v>107.27549999999999</v>
      </c>
      <c r="H1801" s="14">
        <v>6</v>
      </c>
      <c r="I1801" s="15">
        <v>720</v>
      </c>
      <c r="J1801" s="17">
        <f>E1801+I1801-G1801</f>
        <v>4188.5745000000006</v>
      </c>
      <c r="K1801" s="23" t="str">
        <f>A1801&amp;"|"&amp;B1801</f>
        <v>P0150|Dec</v>
      </c>
    </row>
    <row r="1802" spans="1:11" ht="15" customHeight="1" x14ac:dyDescent="0.25">
      <c r="A1802" s="14" t="s">
        <v>359</v>
      </c>
      <c r="B1802" s="14" t="s">
        <v>35</v>
      </c>
      <c r="C1802" s="14">
        <v>15</v>
      </c>
      <c r="D1802" s="16">
        <v>200.12</v>
      </c>
      <c r="E1802" s="17">
        <f>C1802*D1802</f>
        <v>3001.8</v>
      </c>
      <c r="F1802" s="18">
        <v>0.03</v>
      </c>
      <c r="G1802" s="17">
        <f>E1802*F1802</f>
        <v>90.054000000000002</v>
      </c>
      <c r="H1802" s="14">
        <v>6</v>
      </c>
      <c r="I1802" s="15">
        <v>720</v>
      </c>
      <c r="J1802" s="17">
        <f>E1802+I1802-G1802</f>
        <v>3631.7460000000001</v>
      </c>
      <c r="K1802" s="23" t="str">
        <f>A1802&amp;"|"&amp;B1802</f>
        <v>P0150|Jan</v>
      </c>
    </row>
    <row r="1803" spans="1:11" ht="15" customHeight="1" x14ac:dyDescent="0.25">
      <c r="A1803" s="14" t="s">
        <v>359</v>
      </c>
      <c r="B1803" s="14" t="s">
        <v>36</v>
      </c>
      <c r="C1803" s="14">
        <v>13</v>
      </c>
      <c r="D1803" s="16">
        <v>195.41</v>
      </c>
      <c r="E1803" s="17">
        <f>C1803*D1803</f>
        <v>2540.33</v>
      </c>
      <c r="F1803" s="18">
        <v>0.03</v>
      </c>
      <c r="G1803" s="17">
        <f>E1803*F1803</f>
        <v>76.20989999999999</v>
      </c>
      <c r="H1803" s="14">
        <v>5</v>
      </c>
      <c r="I1803" s="15">
        <v>600</v>
      </c>
      <c r="J1803" s="17">
        <f>E1803+I1803-G1803</f>
        <v>3064.1201000000001</v>
      </c>
      <c r="K1803" s="23" t="str">
        <f>A1803&amp;"|"&amp;B1803</f>
        <v>P0150|Feb</v>
      </c>
    </row>
    <row r="1804" spans="1:11" ht="15" customHeight="1" x14ac:dyDescent="0.25">
      <c r="A1804" s="14" t="s">
        <v>359</v>
      </c>
      <c r="B1804" s="14" t="s">
        <v>37</v>
      </c>
      <c r="C1804" s="14">
        <v>12</v>
      </c>
      <c r="D1804" s="16">
        <v>164.79</v>
      </c>
      <c r="E1804" s="17">
        <f>C1804*D1804</f>
        <v>1977.48</v>
      </c>
      <c r="F1804" s="18">
        <v>0.03</v>
      </c>
      <c r="G1804" s="17">
        <f>E1804*F1804</f>
        <v>59.324399999999997</v>
      </c>
      <c r="H1804" s="14">
        <v>4</v>
      </c>
      <c r="I1804" s="15">
        <v>480</v>
      </c>
      <c r="J1804" s="17">
        <f>E1804+I1804-G1804</f>
        <v>2398.1556</v>
      </c>
      <c r="K1804" s="23" t="str">
        <f>A1804&amp;"|"&amp;B1804</f>
        <v>P0150|Mar</v>
      </c>
    </row>
    <row r="1805" spans="1:11" ht="15" customHeight="1" x14ac:dyDescent="0.25">
      <c r="A1805" s="14" t="s">
        <v>361</v>
      </c>
      <c r="B1805" s="14" t="s">
        <v>24</v>
      </c>
      <c r="C1805" s="14">
        <v>5</v>
      </c>
      <c r="D1805" s="16">
        <v>78.19</v>
      </c>
      <c r="E1805" s="17">
        <f>C1805*D1805</f>
        <v>390.95</v>
      </c>
      <c r="F1805" s="18">
        <v>0.03</v>
      </c>
      <c r="G1805" s="17">
        <f>E1805*F1805</f>
        <v>11.728499999999999</v>
      </c>
      <c r="H1805" s="14">
        <v>2</v>
      </c>
      <c r="I1805" s="15">
        <v>190</v>
      </c>
      <c r="J1805" s="17">
        <f>E1805+I1805-G1805</f>
        <v>569.22149999999999</v>
      </c>
      <c r="K1805" s="23" t="str">
        <f>A1805&amp;"|"&amp;B1805</f>
        <v>P0151|Apr</v>
      </c>
    </row>
    <row r="1806" spans="1:11" ht="15" customHeight="1" x14ac:dyDescent="0.25">
      <c r="A1806" s="14" t="s">
        <v>361</v>
      </c>
      <c r="B1806" s="14" t="s">
        <v>26</v>
      </c>
      <c r="C1806" s="14">
        <v>6</v>
      </c>
      <c r="D1806" s="16">
        <v>83.65</v>
      </c>
      <c r="E1806" s="17">
        <f>C1806*D1806</f>
        <v>501.90000000000003</v>
      </c>
      <c r="F1806" s="18">
        <v>0.03</v>
      </c>
      <c r="G1806" s="17">
        <f>E1806*F1806</f>
        <v>15.057</v>
      </c>
      <c r="H1806" s="14">
        <v>2</v>
      </c>
      <c r="I1806" s="15">
        <v>190</v>
      </c>
      <c r="J1806" s="17">
        <f>E1806+I1806-G1806</f>
        <v>676.84300000000007</v>
      </c>
      <c r="K1806" s="23" t="str">
        <f>A1806&amp;"|"&amp;B1806</f>
        <v>P0151|May</v>
      </c>
    </row>
    <row r="1807" spans="1:11" ht="15" customHeight="1" x14ac:dyDescent="0.25">
      <c r="A1807" s="14" t="s">
        <v>361</v>
      </c>
      <c r="B1807" s="14" t="s">
        <v>28</v>
      </c>
      <c r="C1807" s="14">
        <v>7</v>
      </c>
      <c r="D1807" s="16">
        <v>76.349999999999994</v>
      </c>
      <c r="E1807" s="17">
        <f>C1807*D1807</f>
        <v>534.44999999999993</v>
      </c>
      <c r="F1807" s="18">
        <v>0.03</v>
      </c>
      <c r="G1807" s="17">
        <f>E1807*F1807</f>
        <v>16.033499999999997</v>
      </c>
      <c r="H1807" s="14">
        <v>2</v>
      </c>
      <c r="I1807" s="15">
        <v>190</v>
      </c>
      <c r="J1807" s="17">
        <f>E1807+I1807-G1807</f>
        <v>708.41649999999993</v>
      </c>
      <c r="K1807" s="23" t="str">
        <f>A1807&amp;"|"&amp;B1807</f>
        <v>P0151|Jun</v>
      </c>
    </row>
    <row r="1808" spans="1:11" ht="15" customHeight="1" x14ac:dyDescent="0.25">
      <c r="A1808" s="14" t="s">
        <v>361</v>
      </c>
      <c r="B1808" s="14" t="s">
        <v>29</v>
      </c>
      <c r="C1808" s="14">
        <v>10</v>
      </c>
      <c r="D1808" s="16">
        <v>90.07</v>
      </c>
      <c r="E1808" s="17">
        <f>C1808*D1808</f>
        <v>900.69999999999993</v>
      </c>
      <c r="F1808" s="18">
        <v>0.03</v>
      </c>
      <c r="G1808" s="17">
        <f>E1808*F1808</f>
        <v>27.020999999999997</v>
      </c>
      <c r="H1808" s="14">
        <v>3</v>
      </c>
      <c r="I1808" s="15">
        <v>285</v>
      </c>
      <c r="J1808" s="17">
        <f>E1808+I1808-G1808</f>
        <v>1158.6789999999999</v>
      </c>
      <c r="K1808" s="23" t="str">
        <f>A1808&amp;"|"&amp;B1808</f>
        <v>P0151|Jul</v>
      </c>
    </row>
    <row r="1809" spans="1:11" ht="15" customHeight="1" x14ac:dyDescent="0.25">
      <c r="A1809" s="14" t="s">
        <v>361</v>
      </c>
      <c r="B1809" s="14" t="s">
        <v>30</v>
      </c>
      <c r="C1809" s="14">
        <v>9</v>
      </c>
      <c r="D1809" s="16">
        <v>96.95</v>
      </c>
      <c r="E1809" s="17">
        <f>C1809*D1809</f>
        <v>872.55000000000007</v>
      </c>
      <c r="F1809" s="18">
        <v>0.03</v>
      </c>
      <c r="G1809" s="17">
        <f>E1809*F1809</f>
        <v>26.176500000000001</v>
      </c>
      <c r="H1809" s="14">
        <v>2</v>
      </c>
      <c r="I1809" s="15">
        <v>190</v>
      </c>
      <c r="J1809" s="17">
        <f>E1809+I1809-G1809</f>
        <v>1036.3735000000001</v>
      </c>
      <c r="K1809" s="23" t="str">
        <f>A1809&amp;"|"&amp;B1809</f>
        <v>P0151|Aug</v>
      </c>
    </row>
    <row r="1810" spans="1:11" ht="15" customHeight="1" x14ac:dyDescent="0.25">
      <c r="A1810" s="14" t="s">
        <v>361</v>
      </c>
      <c r="B1810" s="14" t="s">
        <v>31</v>
      </c>
      <c r="C1810" s="14">
        <v>6</v>
      </c>
      <c r="D1810" s="16">
        <v>87.78</v>
      </c>
      <c r="E1810" s="17">
        <f>C1810*D1810</f>
        <v>526.68000000000006</v>
      </c>
      <c r="F1810" s="18">
        <v>0.03</v>
      </c>
      <c r="G1810" s="17">
        <f>E1810*F1810</f>
        <v>15.800400000000002</v>
      </c>
      <c r="H1810" s="14">
        <v>2</v>
      </c>
      <c r="I1810" s="15">
        <v>190</v>
      </c>
      <c r="J1810" s="17">
        <f>E1810+I1810-G1810</f>
        <v>700.8796000000001</v>
      </c>
      <c r="K1810" s="23" t="str">
        <f>A1810&amp;"|"&amp;B1810</f>
        <v>P0151|Sep</v>
      </c>
    </row>
    <row r="1811" spans="1:11" ht="15" customHeight="1" x14ac:dyDescent="0.25">
      <c r="A1811" s="14" t="s">
        <v>361</v>
      </c>
      <c r="B1811" s="14" t="s">
        <v>32</v>
      </c>
      <c r="C1811" s="14">
        <v>6</v>
      </c>
      <c r="D1811" s="16">
        <v>74.86</v>
      </c>
      <c r="E1811" s="17">
        <f>C1811*D1811</f>
        <v>449.15999999999997</v>
      </c>
      <c r="F1811" s="18">
        <v>0.03</v>
      </c>
      <c r="G1811" s="17">
        <f>E1811*F1811</f>
        <v>13.474799999999998</v>
      </c>
      <c r="H1811" s="14">
        <v>2</v>
      </c>
      <c r="I1811" s="15">
        <v>190</v>
      </c>
      <c r="J1811" s="17">
        <f>E1811+I1811-G1811</f>
        <v>625.68520000000001</v>
      </c>
      <c r="K1811" s="23" t="str">
        <f>A1811&amp;"|"&amp;B1811</f>
        <v>P0151|Oct</v>
      </c>
    </row>
    <row r="1812" spans="1:11" ht="15" customHeight="1" x14ac:dyDescent="0.25">
      <c r="A1812" s="14" t="s">
        <v>361</v>
      </c>
      <c r="B1812" s="14" t="s">
        <v>33</v>
      </c>
      <c r="C1812" s="14">
        <v>6</v>
      </c>
      <c r="D1812" s="16">
        <v>87.51</v>
      </c>
      <c r="E1812" s="17">
        <f>C1812*D1812</f>
        <v>525.06000000000006</v>
      </c>
      <c r="F1812" s="18">
        <v>0.03</v>
      </c>
      <c r="G1812" s="17">
        <f>E1812*F1812</f>
        <v>15.751800000000001</v>
      </c>
      <c r="H1812" s="14">
        <v>2</v>
      </c>
      <c r="I1812" s="15">
        <v>190</v>
      </c>
      <c r="J1812" s="17">
        <f>E1812+I1812-G1812</f>
        <v>699.30820000000006</v>
      </c>
      <c r="K1812" s="23" t="str">
        <f>A1812&amp;"|"&amp;B1812</f>
        <v>P0151|Nov</v>
      </c>
    </row>
    <row r="1813" spans="1:11" ht="15" customHeight="1" x14ac:dyDescent="0.25">
      <c r="A1813" s="14" t="s">
        <v>361</v>
      </c>
      <c r="B1813" s="14" t="s">
        <v>34</v>
      </c>
      <c r="C1813" s="14">
        <v>14</v>
      </c>
      <c r="D1813" s="16">
        <v>150.08000000000001</v>
      </c>
      <c r="E1813" s="17">
        <f>C1813*D1813</f>
        <v>2101.1200000000003</v>
      </c>
      <c r="F1813" s="18">
        <v>0.03</v>
      </c>
      <c r="G1813" s="17">
        <f>E1813*F1813</f>
        <v>63.033600000000007</v>
      </c>
      <c r="H1813" s="14">
        <v>6</v>
      </c>
      <c r="I1813" s="15">
        <v>570</v>
      </c>
      <c r="J1813" s="17">
        <f>E1813+I1813-G1813</f>
        <v>2608.0864000000001</v>
      </c>
      <c r="K1813" s="23" t="str">
        <f>A1813&amp;"|"&amp;B1813</f>
        <v>P0151|Dec</v>
      </c>
    </row>
    <row r="1814" spans="1:11" ht="15" customHeight="1" x14ac:dyDescent="0.25">
      <c r="A1814" s="14" t="s">
        <v>361</v>
      </c>
      <c r="B1814" s="14" t="s">
        <v>35</v>
      </c>
      <c r="C1814" s="14">
        <v>12</v>
      </c>
      <c r="D1814" s="16">
        <v>136.91</v>
      </c>
      <c r="E1814" s="17">
        <f>C1814*D1814</f>
        <v>1642.92</v>
      </c>
      <c r="F1814" s="18">
        <v>0.03</v>
      </c>
      <c r="G1814" s="17">
        <f>E1814*F1814</f>
        <v>49.287599999999998</v>
      </c>
      <c r="H1814" s="14">
        <v>5</v>
      </c>
      <c r="I1814" s="15">
        <v>475</v>
      </c>
      <c r="J1814" s="17">
        <f>E1814+I1814-G1814</f>
        <v>2068.6324</v>
      </c>
      <c r="K1814" s="23" t="str">
        <f>A1814&amp;"|"&amp;B1814</f>
        <v>P0151|Jan</v>
      </c>
    </row>
    <row r="1815" spans="1:11" ht="15" customHeight="1" x14ac:dyDescent="0.25">
      <c r="A1815" s="14" t="s">
        <v>361</v>
      </c>
      <c r="B1815" s="14" t="s">
        <v>36</v>
      </c>
      <c r="C1815" s="14">
        <v>10</v>
      </c>
      <c r="D1815" s="16">
        <v>139.41999999999999</v>
      </c>
      <c r="E1815" s="17">
        <f>C1815*D1815</f>
        <v>1394.1999999999998</v>
      </c>
      <c r="F1815" s="18">
        <v>0.03</v>
      </c>
      <c r="G1815" s="17">
        <f>E1815*F1815</f>
        <v>41.825999999999993</v>
      </c>
      <c r="H1815" s="14">
        <v>4</v>
      </c>
      <c r="I1815" s="15">
        <v>380</v>
      </c>
      <c r="J1815" s="17">
        <f>E1815+I1815-G1815</f>
        <v>1732.3739999999998</v>
      </c>
      <c r="K1815" s="23" t="str">
        <f>A1815&amp;"|"&amp;B1815</f>
        <v>P0151|Feb</v>
      </c>
    </row>
    <row r="1816" spans="1:11" ht="15" customHeight="1" x14ac:dyDescent="0.25">
      <c r="A1816" s="14" t="s">
        <v>361</v>
      </c>
      <c r="B1816" s="14" t="s">
        <v>37</v>
      </c>
      <c r="C1816" s="14">
        <v>10</v>
      </c>
      <c r="D1816" s="16">
        <v>107.94</v>
      </c>
      <c r="E1816" s="17">
        <f>C1816*D1816</f>
        <v>1079.4000000000001</v>
      </c>
      <c r="F1816" s="18">
        <v>0.03</v>
      </c>
      <c r="G1816" s="17">
        <f>E1816*F1816</f>
        <v>32.382000000000005</v>
      </c>
      <c r="H1816" s="14">
        <v>4</v>
      </c>
      <c r="I1816" s="15">
        <v>380</v>
      </c>
      <c r="J1816" s="17">
        <f>E1816+I1816-G1816</f>
        <v>1427.018</v>
      </c>
      <c r="K1816" s="23" t="str">
        <f>A1816&amp;"|"&amp;B1816</f>
        <v>P0151|Mar</v>
      </c>
    </row>
    <row r="1817" spans="1:11" ht="15" customHeight="1" x14ac:dyDescent="0.25">
      <c r="A1817" s="14" t="s">
        <v>363</v>
      </c>
      <c r="B1817" s="14" t="s">
        <v>24</v>
      </c>
      <c r="C1817" s="14">
        <v>5</v>
      </c>
      <c r="D1817" s="16">
        <v>177.83</v>
      </c>
      <c r="E1817" s="17">
        <f>C1817*D1817</f>
        <v>889.15000000000009</v>
      </c>
      <c r="F1817" s="18">
        <v>0.03</v>
      </c>
      <c r="G1817" s="17">
        <f>E1817*F1817</f>
        <v>26.674500000000002</v>
      </c>
      <c r="H1817" s="14">
        <v>2</v>
      </c>
      <c r="I1817" s="15">
        <v>300</v>
      </c>
      <c r="J1817" s="17">
        <f>E1817+I1817-G1817</f>
        <v>1162.4755</v>
      </c>
      <c r="K1817" s="23" t="str">
        <f>A1817&amp;"|"&amp;B1817</f>
        <v>P0152|Apr</v>
      </c>
    </row>
    <row r="1818" spans="1:11" ht="15" customHeight="1" x14ac:dyDescent="0.25">
      <c r="A1818" s="14" t="s">
        <v>363</v>
      </c>
      <c r="B1818" s="14" t="s">
        <v>26</v>
      </c>
      <c r="C1818" s="14">
        <v>6</v>
      </c>
      <c r="D1818" s="16">
        <v>164</v>
      </c>
      <c r="E1818" s="17">
        <f>C1818*D1818</f>
        <v>984</v>
      </c>
      <c r="F1818" s="18">
        <v>0.03</v>
      </c>
      <c r="G1818" s="17">
        <f>E1818*F1818</f>
        <v>29.52</v>
      </c>
      <c r="H1818" s="14">
        <v>2</v>
      </c>
      <c r="I1818" s="15">
        <v>300</v>
      </c>
      <c r="J1818" s="17">
        <f>E1818+I1818-G1818</f>
        <v>1254.48</v>
      </c>
      <c r="K1818" s="23" t="str">
        <f>A1818&amp;"|"&amp;B1818</f>
        <v>P0152|May</v>
      </c>
    </row>
    <row r="1819" spans="1:11" ht="15" customHeight="1" x14ac:dyDescent="0.25">
      <c r="A1819" s="14" t="s">
        <v>363</v>
      </c>
      <c r="B1819" s="14" t="s">
        <v>28</v>
      </c>
      <c r="C1819" s="14">
        <v>8</v>
      </c>
      <c r="D1819" s="16">
        <v>187.76</v>
      </c>
      <c r="E1819" s="17">
        <f>C1819*D1819</f>
        <v>1502.08</v>
      </c>
      <c r="F1819" s="18">
        <v>0.03</v>
      </c>
      <c r="G1819" s="17">
        <f>E1819*F1819</f>
        <v>45.062399999999997</v>
      </c>
      <c r="H1819" s="14">
        <v>2</v>
      </c>
      <c r="I1819" s="15">
        <v>300</v>
      </c>
      <c r="J1819" s="17">
        <f>E1819+I1819-G1819</f>
        <v>1757.0175999999999</v>
      </c>
      <c r="K1819" s="23" t="str">
        <f>A1819&amp;"|"&amp;B1819</f>
        <v>P0152|Jun</v>
      </c>
    </row>
    <row r="1820" spans="1:11" ht="15" customHeight="1" x14ac:dyDescent="0.25">
      <c r="A1820" s="14" t="s">
        <v>363</v>
      </c>
      <c r="B1820" s="14" t="s">
        <v>29</v>
      </c>
      <c r="C1820" s="14">
        <v>10</v>
      </c>
      <c r="D1820" s="16">
        <v>192.41</v>
      </c>
      <c r="E1820" s="17">
        <f>C1820*D1820</f>
        <v>1924.1</v>
      </c>
      <c r="F1820" s="18">
        <v>0.03</v>
      </c>
      <c r="G1820" s="17">
        <f>E1820*F1820</f>
        <v>57.722999999999992</v>
      </c>
      <c r="H1820" s="14">
        <v>3</v>
      </c>
      <c r="I1820" s="15">
        <v>450</v>
      </c>
      <c r="J1820" s="17">
        <f>E1820+I1820-G1820</f>
        <v>2316.377</v>
      </c>
      <c r="K1820" s="23" t="str">
        <f>A1820&amp;"|"&amp;B1820</f>
        <v>P0152|Jul</v>
      </c>
    </row>
    <row r="1821" spans="1:11" ht="15" customHeight="1" x14ac:dyDescent="0.25">
      <c r="A1821" s="14" t="s">
        <v>363</v>
      </c>
      <c r="B1821" s="14" t="s">
        <v>30</v>
      </c>
      <c r="C1821" s="14">
        <v>10</v>
      </c>
      <c r="D1821" s="16">
        <v>213.23</v>
      </c>
      <c r="E1821" s="17">
        <f>C1821*D1821</f>
        <v>2132.2999999999997</v>
      </c>
      <c r="F1821" s="18">
        <v>0.03</v>
      </c>
      <c r="G1821" s="17">
        <f>E1821*F1821</f>
        <v>63.968999999999987</v>
      </c>
      <c r="H1821" s="14">
        <v>3</v>
      </c>
      <c r="I1821" s="15">
        <v>450</v>
      </c>
      <c r="J1821" s="17">
        <f>E1821+I1821-G1821</f>
        <v>2518.3309999999997</v>
      </c>
      <c r="K1821" s="23" t="str">
        <f>A1821&amp;"|"&amp;B1821</f>
        <v>P0152|Aug</v>
      </c>
    </row>
    <row r="1822" spans="1:11" ht="15" customHeight="1" x14ac:dyDescent="0.25">
      <c r="A1822" s="14" t="s">
        <v>363</v>
      </c>
      <c r="B1822" s="14" t="s">
        <v>31</v>
      </c>
      <c r="C1822" s="14">
        <v>6</v>
      </c>
      <c r="D1822" s="16">
        <v>178.44</v>
      </c>
      <c r="E1822" s="17">
        <f>C1822*D1822</f>
        <v>1070.6399999999999</v>
      </c>
      <c r="F1822" s="18">
        <v>0.03</v>
      </c>
      <c r="G1822" s="17">
        <f>E1822*F1822</f>
        <v>32.119199999999992</v>
      </c>
      <c r="H1822" s="14">
        <v>2</v>
      </c>
      <c r="I1822" s="15">
        <v>300</v>
      </c>
      <c r="J1822" s="17">
        <f>E1822+I1822-G1822</f>
        <v>1338.5207999999998</v>
      </c>
      <c r="K1822" s="23" t="str">
        <f>A1822&amp;"|"&amp;B1822</f>
        <v>P0152|Sep</v>
      </c>
    </row>
    <row r="1823" spans="1:11" ht="15" customHeight="1" x14ac:dyDescent="0.25">
      <c r="A1823" s="14" t="s">
        <v>363</v>
      </c>
      <c r="B1823" s="14" t="s">
        <v>32</v>
      </c>
      <c r="C1823" s="14">
        <v>6</v>
      </c>
      <c r="D1823" s="16">
        <v>175.84</v>
      </c>
      <c r="E1823" s="17">
        <f>C1823*D1823</f>
        <v>1055.04</v>
      </c>
      <c r="F1823" s="18">
        <v>0.03</v>
      </c>
      <c r="G1823" s="17">
        <f>E1823*F1823</f>
        <v>31.651199999999999</v>
      </c>
      <c r="H1823" s="14">
        <v>2</v>
      </c>
      <c r="I1823" s="15">
        <v>300</v>
      </c>
      <c r="J1823" s="17">
        <f>E1823+I1823-G1823</f>
        <v>1323.3887999999999</v>
      </c>
      <c r="K1823" s="23" t="str">
        <f>A1823&amp;"|"&amp;B1823</f>
        <v>P0152|Oct</v>
      </c>
    </row>
    <row r="1824" spans="1:11" ht="15" customHeight="1" x14ac:dyDescent="0.25">
      <c r="A1824" s="14" t="s">
        <v>363</v>
      </c>
      <c r="B1824" s="14" t="s">
        <v>33</v>
      </c>
      <c r="C1824" s="14">
        <v>6</v>
      </c>
      <c r="D1824" s="16">
        <v>191.43</v>
      </c>
      <c r="E1824" s="17">
        <f>C1824*D1824</f>
        <v>1148.58</v>
      </c>
      <c r="F1824" s="18">
        <v>0.03</v>
      </c>
      <c r="G1824" s="17">
        <f>E1824*F1824</f>
        <v>34.4574</v>
      </c>
      <c r="H1824" s="14">
        <v>2</v>
      </c>
      <c r="I1824" s="15">
        <v>300</v>
      </c>
      <c r="J1824" s="17">
        <f>E1824+I1824-G1824</f>
        <v>1414.1225999999999</v>
      </c>
      <c r="K1824" s="23" t="str">
        <f>A1824&amp;"|"&amp;B1824</f>
        <v>P0152|Nov</v>
      </c>
    </row>
    <row r="1825" spans="1:11" ht="15" customHeight="1" x14ac:dyDescent="0.25">
      <c r="A1825" s="14" t="s">
        <v>363</v>
      </c>
      <c r="B1825" s="14" t="s">
        <v>34</v>
      </c>
      <c r="C1825" s="14">
        <v>14</v>
      </c>
      <c r="D1825" s="16">
        <v>343.58</v>
      </c>
      <c r="E1825" s="17">
        <f>C1825*D1825</f>
        <v>4810.12</v>
      </c>
      <c r="F1825" s="18">
        <v>0.03</v>
      </c>
      <c r="G1825" s="17">
        <f>E1825*F1825</f>
        <v>144.30359999999999</v>
      </c>
      <c r="H1825" s="14">
        <v>6</v>
      </c>
      <c r="I1825" s="15">
        <v>900</v>
      </c>
      <c r="J1825" s="17">
        <f>E1825+I1825-G1825</f>
        <v>5565.8163999999997</v>
      </c>
      <c r="K1825" s="23" t="str">
        <f>A1825&amp;"|"&amp;B1825</f>
        <v>P0152|Dec</v>
      </c>
    </row>
    <row r="1826" spans="1:11" ht="15" customHeight="1" x14ac:dyDescent="0.25">
      <c r="A1826" s="14" t="s">
        <v>363</v>
      </c>
      <c r="B1826" s="14" t="s">
        <v>35</v>
      </c>
      <c r="C1826" s="14">
        <v>13</v>
      </c>
      <c r="D1826" s="16">
        <v>306.48</v>
      </c>
      <c r="E1826" s="17">
        <f>C1826*D1826</f>
        <v>3984.2400000000002</v>
      </c>
      <c r="F1826" s="18">
        <v>0.03</v>
      </c>
      <c r="G1826" s="17">
        <f>E1826*F1826</f>
        <v>119.52720000000001</v>
      </c>
      <c r="H1826" s="14">
        <v>5</v>
      </c>
      <c r="I1826" s="15">
        <v>750</v>
      </c>
      <c r="J1826" s="17">
        <f>E1826+I1826-G1826</f>
        <v>4614.7127999999993</v>
      </c>
      <c r="K1826" s="23" t="str">
        <f>A1826&amp;"|"&amp;B1826</f>
        <v>P0152|Jan</v>
      </c>
    </row>
    <row r="1827" spans="1:11" ht="15" customHeight="1" x14ac:dyDescent="0.25">
      <c r="A1827" s="14" t="s">
        <v>363</v>
      </c>
      <c r="B1827" s="14" t="s">
        <v>36</v>
      </c>
      <c r="C1827" s="14">
        <v>10</v>
      </c>
      <c r="D1827" s="16">
        <v>261.75</v>
      </c>
      <c r="E1827" s="17">
        <f>C1827*D1827</f>
        <v>2617.5</v>
      </c>
      <c r="F1827" s="18">
        <v>0.03</v>
      </c>
      <c r="G1827" s="17">
        <f>E1827*F1827</f>
        <v>78.524999999999991</v>
      </c>
      <c r="H1827" s="14">
        <v>4</v>
      </c>
      <c r="I1827" s="15">
        <v>600</v>
      </c>
      <c r="J1827" s="17">
        <f>E1827+I1827-G1827</f>
        <v>3138.9749999999999</v>
      </c>
      <c r="K1827" s="23" t="str">
        <f>A1827&amp;"|"&amp;B1827</f>
        <v>P0152|Feb</v>
      </c>
    </row>
    <row r="1828" spans="1:11" ht="15" customHeight="1" x14ac:dyDescent="0.25">
      <c r="A1828" s="14" t="s">
        <v>363</v>
      </c>
      <c r="B1828" s="14" t="s">
        <v>37</v>
      </c>
      <c r="C1828" s="14">
        <v>10</v>
      </c>
      <c r="D1828" s="16">
        <v>259.04000000000002</v>
      </c>
      <c r="E1828" s="17">
        <f>C1828*D1828</f>
        <v>2590.4</v>
      </c>
      <c r="F1828" s="18">
        <v>0.03</v>
      </c>
      <c r="G1828" s="17">
        <f>E1828*F1828</f>
        <v>77.712000000000003</v>
      </c>
      <c r="H1828" s="14">
        <v>4</v>
      </c>
      <c r="I1828" s="15">
        <v>600</v>
      </c>
      <c r="J1828" s="17">
        <f>E1828+I1828-G1828</f>
        <v>3112.6880000000001</v>
      </c>
      <c r="K1828" s="23" t="str">
        <f>A1828&amp;"|"&amp;B1828</f>
        <v>P0152|Mar</v>
      </c>
    </row>
    <row r="1829" spans="1:11" ht="15" customHeight="1" x14ac:dyDescent="0.25">
      <c r="A1829" s="14" t="s">
        <v>365</v>
      </c>
      <c r="B1829" s="14" t="s">
        <v>24</v>
      </c>
      <c r="C1829" s="14">
        <v>6</v>
      </c>
      <c r="D1829" s="16">
        <v>213.59</v>
      </c>
      <c r="E1829" s="17">
        <f>C1829*D1829</f>
        <v>1281.54</v>
      </c>
      <c r="F1829" s="18">
        <v>0.03</v>
      </c>
      <c r="G1829" s="17">
        <f>E1829*F1829</f>
        <v>38.446199999999997</v>
      </c>
      <c r="H1829" s="14">
        <v>2</v>
      </c>
      <c r="I1829" s="15">
        <v>370</v>
      </c>
      <c r="J1829" s="17">
        <f>E1829+I1829-G1829</f>
        <v>1613.0937999999999</v>
      </c>
      <c r="K1829" s="23" t="str">
        <f>A1829&amp;"|"&amp;B1829</f>
        <v>P0153|Apr</v>
      </c>
    </row>
    <row r="1830" spans="1:11" ht="15" customHeight="1" x14ac:dyDescent="0.25">
      <c r="A1830" s="14" t="s">
        <v>365</v>
      </c>
      <c r="B1830" s="14" t="s">
        <v>26</v>
      </c>
      <c r="C1830" s="14">
        <v>6</v>
      </c>
      <c r="D1830" s="16">
        <v>218.88</v>
      </c>
      <c r="E1830" s="17">
        <f>C1830*D1830</f>
        <v>1313.28</v>
      </c>
      <c r="F1830" s="18">
        <v>0.03</v>
      </c>
      <c r="G1830" s="17">
        <f>E1830*F1830</f>
        <v>39.398399999999995</v>
      </c>
      <c r="H1830" s="14">
        <v>2</v>
      </c>
      <c r="I1830" s="15">
        <v>370</v>
      </c>
      <c r="J1830" s="17">
        <f>E1830+I1830-G1830</f>
        <v>1643.8815999999999</v>
      </c>
      <c r="K1830" s="23" t="str">
        <f>A1830&amp;"|"&amp;B1830</f>
        <v>P0153|May</v>
      </c>
    </row>
    <row r="1831" spans="1:11" ht="15" customHeight="1" x14ac:dyDescent="0.25">
      <c r="A1831" s="14" t="s">
        <v>365</v>
      </c>
      <c r="B1831" s="14" t="s">
        <v>28</v>
      </c>
      <c r="C1831" s="14">
        <v>7</v>
      </c>
      <c r="D1831" s="16">
        <v>245.55</v>
      </c>
      <c r="E1831" s="17">
        <f>C1831*D1831</f>
        <v>1718.8500000000001</v>
      </c>
      <c r="F1831" s="18">
        <v>0.03</v>
      </c>
      <c r="G1831" s="17">
        <f>E1831*F1831</f>
        <v>51.5655</v>
      </c>
      <c r="H1831" s="14">
        <v>2</v>
      </c>
      <c r="I1831" s="15">
        <v>370</v>
      </c>
      <c r="J1831" s="17">
        <f>E1831+I1831-G1831</f>
        <v>2037.2845000000004</v>
      </c>
      <c r="K1831" s="23" t="str">
        <f>A1831&amp;"|"&amp;B1831</f>
        <v>P0153|Jun</v>
      </c>
    </row>
    <row r="1832" spans="1:11" ht="15" customHeight="1" x14ac:dyDescent="0.25">
      <c r="A1832" s="14" t="s">
        <v>365</v>
      </c>
      <c r="B1832" s="14" t="s">
        <v>29</v>
      </c>
      <c r="C1832" s="14">
        <v>11</v>
      </c>
      <c r="D1832" s="16">
        <v>258.44</v>
      </c>
      <c r="E1832" s="17">
        <f>C1832*D1832</f>
        <v>2842.84</v>
      </c>
      <c r="F1832" s="18">
        <v>0.03</v>
      </c>
      <c r="G1832" s="17">
        <f>E1832*F1832</f>
        <v>85.285200000000003</v>
      </c>
      <c r="H1832" s="14">
        <v>3</v>
      </c>
      <c r="I1832" s="15">
        <v>555</v>
      </c>
      <c r="J1832" s="17">
        <f>E1832+I1832-G1832</f>
        <v>3312.5548000000003</v>
      </c>
      <c r="K1832" s="23" t="str">
        <f>A1832&amp;"|"&amp;B1832</f>
        <v>P0153|Jul</v>
      </c>
    </row>
    <row r="1833" spans="1:11" ht="15" customHeight="1" x14ac:dyDescent="0.25">
      <c r="A1833" s="14" t="s">
        <v>365</v>
      </c>
      <c r="B1833" s="14" t="s">
        <v>30</v>
      </c>
      <c r="C1833" s="14">
        <v>10</v>
      </c>
      <c r="D1833" s="16">
        <v>248.68</v>
      </c>
      <c r="E1833" s="17">
        <f>C1833*D1833</f>
        <v>2486.8000000000002</v>
      </c>
      <c r="F1833" s="18">
        <v>0.03</v>
      </c>
      <c r="G1833" s="17">
        <f>E1833*F1833</f>
        <v>74.603999999999999</v>
      </c>
      <c r="H1833" s="14">
        <v>3</v>
      </c>
      <c r="I1833" s="15">
        <v>555</v>
      </c>
      <c r="J1833" s="17">
        <f>E1833+I1833-G1833</f>
        <v>2967.1960000000004</v>
      </c>
      <c r="K1833" s="23" t="str">
        <f>A1833&amp;"|"&amp;B1833</f>
        <v>P0153|Aug</v>
      </c>
    </row>
    <row r="1834" spans="1:11" ht="15" customHeight="1" x14ac:dyDescent="0.25">
      <c r="A1834" s="14" t="s">
        <v>365</v>
      </c>
      <c r="B1834" s="14" t="s">
        <v>31</v>
      </c>
      <c r="C1834" s="14">
        <v>7</v>
      </c>
      <c r="D1834" s="16">
        <v>214.93</v>
      </c>
      <c r="E1834" s="17">
        <f>C1834*D1834</f>
        <v>1504.51</v>
      </c>
      <c r="F1834" s="18">
        <v>0.03</v>
      </c>
      <c r="G1834" s="17">
        <f>E1834*F1834</f>
        <v>45.135300000000001</v>
      </c>
      <c r="H1834" s="14">
        <v>2</v>
      </c>
      <c r="I1834" s="15">
        <v>370</v>
      </c>
      <c r="J1834" s="17">
        <f>E1834+I1834-G1834</f>
        <v>1829.3747000000001</v>
      </c>
      <c r="K1834" s="23" t="str">
        <f>A1834&amp;"|"&amp;B1834</f>
        <v>P0153|Sep</v>
      </c>
    </row>
    <row r="1835" spans="1:11" ht="15" customHeight="1" x14ac:dyDescent="0.25">
      <c r="A1835" s="14" t="s">
        <v>365</v>
      </c>
      <c r="B1835" s="14" t="s">
        <v>32</v>
      </c>
      <c r="C1835" s="14">
        <v>7</v>
      </c>
      <c r="D1835" s="16">
        <v>231.53</v>
      </c>
      <c r="E1835" s="17">
        <f>C1835*D1835</f>
        <v>1620.71</v>
      </c>
      <c r="F1835" s="18">
        <v>0.03</v>
      </c>
      <c r="G1835" s="17">
        <f>E1835*F1835</f>
        <v>48.621299999999998</v>
      </c>
      <c r="H1835" s="14">
        <v>2</v>
      </c>
      <c r="I1835" s="15">
        <v>370</v>
      </c>
      <c r="J1835" s="17">
        <f>E1835+I1835-G1835</f>
        <v>1942.0887</v>
      </c>
      <c r="K1835" s="23" t="str">
        <f>A1835&amp;"|"&amp;B1835</f>
        <v>P0153|Oct</v>
      </c>
    </row>
    <row r="1836" spans="1:11" ht="15" customHeight="1" x14ac:dyDescent="0.25">
      <c r="A1836" s="14" t="s">
        <v>365</v>
      </c>
      <c r="B1836" s="14" t="s">
        <v>33</v>
      </c>
      <c r="C1836" s="14">
        <v>6</v>
      </c>
      <c r="D1836" s="16">
        <v>214.11</v>
      </c>
      <c r="E1836" s="17">
        <f>C1836*D1836</f>
        <v>1284.6600000000001</v>
      </c>
      <c r="F1836" s="18">
        <v>0.03</v>
      </c>
      <c r="G1836" s="17">
        <f>E1836*F1836</f>
        <v>38.5398</v>
      </c>
      <c r="H1836" s="14">
        <v>2</v>
      </c>
      <c r="I1836" s="15">
        <v>370</v>
      </c>
      <c r="J1836" s="17">
        <f>E1836+I1836-G1836</f>
        <v>1616.1202000000001</v>
      </c>
      <c r="K1836" s="23" t="str">
        <f>A1836&amp;"|"&amp;B1836</f>
        <v>P0153|Nov</v>
      </c>
    </row>
    <row r="1837" spans="1:11" ht="15" customHeight="1" x14ac:dyDescent="0.25">
      <c r="A1837" s="14" t="s">
        <v>365</v>
      </c>
      <c r="B1837" s="14" t="s">
        <v>34</v>
      </c>
      <c r="C1837" s="14">
        <v>15</v>
      </c>
      <c r="D1837" s="16">
        <v>405.39</v>
      </c>
      <c r="E1837" s="17">
        <f>C1837*D1837</f>
        <v>6080.8499999999995</v>
      </c>
      <c r="F1837" s="18">
        <v>0.03</v>
      </c>
      <c r="G1837" s="17">
        <f>E1837*F1837</f>
        <v>182.42549999999997</v>
      </c>
      <c r="H1837" s="14">
        <v>6</v>
      </c>
      <c r="I1837" s="15">
        <v>1110</v>
      </c>
      <c r="J1837" s="17">
        <f>E1837+I1837-G1837</f>
        <v>7008.4244999999992</v>
      </c>
      <c r="K1837" s="23" t="str">
        <f>A1837&amp;"|"&amp;B1837</f>
        <v>P0153|Dec</v>
      </c>
    </row>
    <row r="1838" spans="1:11" ht="15" customHeight="1" x14ac:dyDescent="0.25">
      <c r="A1838" s="14" t="s">
        <v>365</v>
      </c>
      <c r="B1838" s="14" t="s">
        <v>35</v>
      </c>
      <c r="C1838" s="14">
        <v>14</v>
      </c>
      <c r="D1838" s="16">
        <v>366.31</v>
      </c>
      <c r="E1838" s="17">
        <f>C1838*D1838</f>
        <v>5128.34</v>
      </c>
      <c r="F1838" s="18">
        <v>0.03</v>
      </c>
      <c r="G1838" s="17">
        <f>E1838*F1838</f>
        <v>153.8502</v>
      </c>
      <c r="H1838" s="14">
        <v>5</v>
      </c>
      <c r="I1838" s="15">
        <v>925</v>
      </c>
      <c r="J1838" s="17">
        <f>E1838+I1838-G1838</f>
        <v>5899.4898000000003</v>
      </c>
      <c r="K1838" s="23" t="str">
        <f>A1838&amp;"|"&amp;B1838</f>
        <v>P0153|Jan</v>
      </c>
    </row>
    <row r="1839" spans="1:11" ht="15" customHeight="1" x14ac:dyDescent="0.25">
      <c r="A1839" s="14" t="s">
        <v>365</v>
      </c>
      <c r="B1839" s="14" t="s">
        <v>36</v>
      </c>
      <c r="C1839" s="14">
        <v>12</v>
      </c>
      <c r="D1839" s="16">
        <v>386.64</v>
      </c>
      <c r="E1839" s="17">
        <f>C1839*D1839</f>
        <v>4639.68</v>
      </c>
      <c r="F1839" s="18">
        <v>0.03</v>
      </c>
      <c r="G1839" s="17">
        <f>E1839*F1839</f>
        <v>139.19040000000001</v>
      </c>
      <c r="H1839" s="14">
        <v>5</v>
      </c>
      <c r="I1839" s="15">
        <v>925</v>
      </c>
      <c r="J1839" s="17">
        <f>E1839+I1839-G1839</f>
        <v>5425.4895999999999</v>
      </c>
      <c r="K1839" s="23" t="str">
        <f>A1839&amp;"|"&amp;B1839</f>
        <v>P0153|Feb</v>
      </c>
    </row>
    <row r="1840" spans="1:11" ht="15" customHeight="1" x14ac:dyDescent="0.25">
      <c r="A1840" s="14" t="s">
        <v>365</v>
      </c>
      <c r="B1840" s="14" t="s">
        <v>37</v>
      </c>
      <c r="C1840" s="14">
        <v>11</v>
      </c>
      <c r="D1840" s="16">
        <v>304.89999999999998</v>
      </c>
      <c r="E1840" s="17">
        <f>C1840*D1840</f>
        <v>3353.8999999999996</v>
      </c>
      <c r="F1840" s="18">
        <v>0.03</v>
      </c>
      <c r="G1840" s="17">
        <f>E1840*F1840</f>
        <v>100.61699999999999</v>
      </c>
      <c r="H1840" s="14">
        <v>4</v>
      </c>
      <c r="I1840" s="15">
        <v>740</v>
      </c>
      <c r="J1840" s="17">
        <f>E1840+I1840-G1840</f>
        <v>3993.2829999999994</v>
      </c>
      <c r="K1840" s="23" t="str">
        <f>A1840&amp;"|"&amp;B1840</f>
        <v>P0153|Mar</v>
      </c>
    </row>
    <row r="1841" spans="1:11" ht="15" customHeight="1" x14ac:dyDescent="0.25">
      <c r="A1841" s="14" t="s">
        <v>367</v>
      </c>
      <c r="B1841" s="14" t="s">
        <v>24</v>
      </c>
      <c r="C1841" s="14">
        <v>5</v>
      </c>
      <c r="D1841" s="16">
        <v>153.44999999999999</v>
      </c>
      <c r="E1841" s="17">
        <f>C1841*D1841</f>
        <v>767.25</v>
      </c>
      <c r="F1841" s="18">
        <v>0.03</v>
      </c>
      <c r="G1841" s="17">
        <f>E1841*F1841</f>
        <v>23.017499999999998</v>
      </c>
      <c r="H1841" s="14">
        <v>2</v>
      </c>
      <c r="I1841" s="15">
        <v>300</v>
      </c>
      <c r="J1841" s="17">
        <f>E1841+I1841-G1841</f>
        <v>1044.2325000000001</v>
      </c>
      <c r="K1841" s="23" t="str">
        <f>A1841&amp;"|"&amp;B1841</f>
        <v>P0154|Apr</v>
      </c>
    </row>
    <row r="1842" spans="1:11" ht="15" customHeight="1" x14ac:dyDescent="0.25">
      <c r="A1842" s="14" t="s">
        <v>367</v>
      </c>
      <c r="B1842" s="14" t="s">
        <v>26</v>
      </c>
      <c r="C1842" s="14">
        <v>6</v>
      </c>
      <c r="D1842" s="16">
        <v>154.03</v>
      </c>
      <c r="E1842" s="17">
        <f>C1842*D1842</f>
        <v>924.18000000000006</v>
      </c>
      <c r="F1842" s="18">
        <v>0.03</v>
      </c>
      <c r="G1842" s="17">
        <f>E1842*F1842</f>
        <v>27.7254</v>
      </c>
      <c r="H1842" s="14">
        <v>2</v>
      </c>
      <c r="I1842" s="15">
        <v>300</v>
      </c>
      <c r="J1842" s="17">
        <f>E1842+I1842-G1842</f>
        <v>1196.4546</v>
      </c>
      <c r="K1842" s="23" t="str">
        <f>A1842&amp;"|"&amp;B1842</f>
        <v>P0154|May</v>
      </c>
    </row>
    <row r="1843" spans="1:11" ht="15" customHeight="1" x14ac:dyDescent="0.25">
      <c r="A1843" s="14" t="s">
        <v>367</v>
      </c>
      <c r="B1843" s="14" t="s">
        <v>28</v>
      </c>
      <c r="C1843" s="14">
        <v>7</v>
      </c>
      <c r="D1843" s="16">
        <v>158.96</v>
      </c>
      <c r="E1843" s="17">
        <f>C1843*D1843</f>
        <v>1112.72</v>
      </c>
      <c r="F1843" s="18">
        <v>0.03</v>
      </c>
      <c r="G1843" s="17">
        <f>E1843*F1843</f>
        <v>33.381599999999999</v>
      </c>
      <c r="H1843" s="14">
        <v>2</v>
      </c>
      <c r="I1843" s="15">
        <v>300</v>
      </c>
      <c r="J1843" s="17">
        <f>E1843+I1843-G1843</f>
        <v>1379.3384000000001</v>
      </c>
      <c r="K1843" s="23" t="str">
        <f>A1843&amp;"|"&amp;B1843</f>
        <v>P0154|Jun</v>
      </c>
    </row>
    <row r="1844" spans="1:11" ht="15" customHeight="1" x14ac:dyDescent="0.25">
      <c r="A1844" s="14" t="s">
        <v>367</v>
      </c>
      <c r="B1844" s="14" t="s">
        <v>29</v>
      </c>
      <c r="C1844" s="14">
        <v>9</v>
      </c>
      <c r="D1844" s="16">
        <v>173.92</v>
      </c>
      <c r="E1844" s="17">
        <f>C1844*D1844</f>
        <v>1565.28</v>
      </c>
      <c r="F1844" s="18">
        <v>0.03</v>
      </c>
      <c r="G1844" s="17">
        <f>E1844*F1844</f>
        <v>46.958399999999997</v>
      </c>
      <c r="H1844" s="14">
        <v>2</v>
      </c>
      <c r="I1844" s="15">
        <v>300</v>
      </c>
      <c r="J1844" s="17">
        <f>E1844+I1844-G1844</f>
        <v>1818.3216</v>
      </c>
      <c r="K1844" s="23" t="str">
        <f>A1844&amp;"|"&amp;B1844</f>
        <v>P0154|Jul</v>
      </c>
    </row>
    <row r="1845" spans="1:11" ht="15" customHeight="1" x14ac:dyDescent="0.25">
      <c r="A1845" s="14" t="s">
        <v>367</v>
      </c>
      <c r="B1845" s="14" t="s">
        <v>30</v>
      </c>
      <c r="C1845" s="14">
        <v>10</v>
      </c>
      <c r="D1845" s="16">
        <v>178.44</v>
      </c>
      <c r="E1845" s="17">
        <f>C1845*D1845</f>
        <v>1784.4</v>
      </c>
      <c r="F1845" s="18">
        <v>0.03</v>
      </c>
      <c r="G1845" s="17">
        <f>E1845*F1845</f>
        <v>53.532000000000004</v>
      </c>
      <c r="H1845" s="14">
        <v>3</v>
      </c>
      <c r="I1845" s="15">
        <v>450</v>
      </c>
      <c r="J1845" s="17">
        <f>E1845+I1845-G1845</f>
        <v>2180.8679999999999</v>
      </c>
      <c r="K1845" s="23" t="str">
        <f>A1845&amp;"|"&amp;B1845</f>
        <v>P0154|Aug</v>
      </c>
    </row>
    <row r="1846" spans="1:11" ht="15" customHeight="1" x14ac:dyDescent="0.25">
      <c r="A1846" s="14" t="s">
        <v>367</v>
      </c>
      <c r="B1846" s="14" t="s">
        <v>31</v>
      </c>
      <c r="C1846" s="14">
        <v>6</v>
      </c>
      <c r="D1846" s="16">
        <v>169.75</v>
      </c>
      <c r="E1846" s="17">
        <f>C1846*D1846</f>
        <v>1018.5</v>
      </c>
      <c r="F1846" s="18">
        <v>0.03</v>
      </c>
      <c r="G1846" s="17">
        <f>E1846*F1846</f>
        <v>30.555</v>
      </c>
      <c r="H1846" s="14">
        <v>2</v>
      </c>
      <c r="I1846" s="15">
        <v>300</v>
      </c>
      <c r="J1846" s="17">
        <f>E1846+I1846-G1846</f>
        <v>1287.9449999999999</v>
      </c>
      <c r="K1846" s="23" t="str">
        <f>A1846&amp;"|"&amp;B1846</f>
        <v>P0154|Sep</v>
      </c>
    </row>
    <row r="1847" spans="1:11" ht="15" customHeight="1" x14ac:dyDescent="0.25">
      <c r="A1847" s="14" t="s">
        <v>367</v>
      </c>
      <c r="B1847" s="14" t="s">
        <v>32</v>
      </c>
      <c r="C1847" s="14">
        <v>6</v>
      </c>
      <c r="D1847" s="16">
        <v>148.03</v>
      </c>
      <c r="E1847" s="17">
        <f>C1847*D1847</f>
        <v>888.18000000000006</v>
      </c>
      <c r="F1847" s="18">
        <v>0.03</v>
      </c>
      <c r="G1847" s="17">
        <f>E1847*F1847</f>
        <v>26.645400000000002</v>
      </c>
      <c r="H1847" s="14">
        <v>2</v>
      </c>
      <c r="I1847" s="15">
        <v>300</v>
      </c>
      <c r="J1847" s="17">
        <f>E1847+I1847-G1847</f>
        <v>1161.5346</v>
      </c>
      <c r="K1847" s="23" t="str">
        <f>A1847&amp;"|"&amp;B1847</f>
        <v>P0154|Oct</v>
      </c>
    </row>
    <row r="1848" spans="1:11" ht="15" customHeight="1" x14ac:dyDescent="0.25">
      <c r="A1848" s="14" t="s">
        <v>367</v>
      </c>
      <c r="B1848" s="14" t="s">
        <v>33</v>
      </c>
      <c r="C1848" s="14">
        <v>6</v>
      </c>
      <c r="D1848" s="16">
        <v>159.82</v>
      </c>
      <c r="E1848" s="17">
        <f>C1848*D1848</f>
        <v>958.92</v>
      </c>
      <c r="F1848" s="18">
        <v>0.03</v>
      </c>
      <c r="G1848" s="17">
        <f>E1848*F1848</f>
        <v>28.767599999999998</v>
      </c>
      <c r="H1848" s="14">
        <v>2</v>
      </c>
      <c r="I1848" s="15">
        <v>300</v>
      </c>
      <c r="J1848" s="17">
        <f>E1848+I1848-G1848</f>
        <v>1230.1524000000002</v>
      </c>
      <c r="K1848" s="23" t="str">
        <f>A1848&amp;"|"&amp;B1848</f>
        <v>P0154|Nov</v>
      </c>
    </row>
    <row r="1849" spans="1:11" ht="15" customHeight="1" x14ac:dyDescent="0.25">
      <c r="A1849" s="14" t="s">
        <v>367</v>
      </c>
      <c r="B1849" s="14" t="s">
        <v>34</v>
      </c>
      <c r="C1849" s="14">
        <v>14</v>
      </c>
      <c r="D1849" s="16">
        <v>270.26</v>
      </c>
      <c r="E1849" s="17">
        <f>C1849*D1849</f>
        <v>3783.64</v>
      </c>
      <c r="F1849" s="18">
        <v>0.03</v>
      </c>
      <c r="G1849" s="17">
        <f>E1849*F1849</f>
        <v>113.50919999999999</v>
      </c>
      <c r="H1849" s="14">
        <v>6</v>
      </c>
      <c r="I1849" s="15">
        <v>900</v>
      </c>
      <c r="J1849" s="17">
        <f>E1849+I1849-G1849</f>
        <v>4570.130799999999</v>
      </c>
      <c r="K1849" s="23" t="str">
        <f>A1849&amp;"|"&amp;B1849</f>
        <v>P0154|Dec</v>
      </c>
    </row>
    <row r="1850" spans="1:11" ht="15" customHeight="1" x14ac:dyDescent="0.25">
      <c r="A1850" s="14" t="s">
        <v>367</v>
      </c>
      <c r="B1850" s="14" t="s">
        <v>35</v>
      </c>
      <c r="C1850" s="14">
        <v>14</v>
      </c>
      <c r="D1850" s="16">
        <v>265.35000000000002</v>
      </c>
      <c r="E1850" s="17">
        <f>C1850*D1850</f>
        <v>3714.9000000000005</v>
      </c>
      <c r="F1850" s="18">
        <v>0.03</v>
      </c>
      <c r="G1850" s="17">
        <f>E1850*F1850</f>
        <v>111.44700000000002</v>
      </c>
      <c r="H1850" s="14">
        <v>5</v>
      </c>
      <c r="I1850" s="15">
        <v>750</v>
      </c>
      <c r="J1850" s="17">
        <f>E1850+I1850-G1850</f>
        <v>4353.4530000000004</v>
      </c>
      <c r="K1850" s="23" t="str">
        <f>A1850&amp;"|"&amp;B1850</f>
        <v>P0154|Jan</v>
      </c>
    </row>
    <row r="1851" spans="1:11" ht="15" customHeight="1" x14ac:dyDescent="0.25">
      <c r="A1851" s="14" t="s">
        <v>367</v>
      </c>
      <c r="B1851" s="14" t="s">
        <v>36</v>
      </c>
      <c r="C1851" s="14">
        <v>11</v>
      </c>
      <c r="D1851" s="16">
        <v>246.52</v>
      </c>
      <c r="E1851" s="17">
        <f>C1851*D1851</f>
        <v>2711.7200000000003</v>
      </c>
      <c r="F1851" s="18">
        <v>0.03</v>
      </c>
      <c r="G1851" s="17">
        <f>E1851*F1851</f>
        <v>81.351600000000005</v>
      </c>
      <c r="H1851" s="14">
        <v>4</v>
      </c>
      <c r="I1851" s="15">
        <v>600</v>
      </c>
      <c r="J1851" s="17">
        <f>E1851+I1851-G1851</f>
        <v>3230.3684000000003</v>
      </c>
      <c r="K1851" s="23" t="str">
        <f>A1851&amp;"|"&amp;B1851</f>
        <v>P0154|Feb</v>
      </c>
    </row>
    <row r="1852" spans="1:11" ht="15" customHeight="1" x14ac:dyDescent="0.25">
      <c r="A1852" s="14" t="s">
        <v>367</v>
      </c>
      <c r="B1852" s="14" t="s">
        <v>37</v>
      </c>
      <c r="C1852" s="14">
        <v>11</v>
      </c>
      <c r="D1852" s="16">
        <v>216.37</v>
      </c>
      <c r="E1852" s="17">
        <f>C1852*D1852</f>
        <v>2380.0700000000002</v>
      </c>
      <c r="F1852" s="18">
        <v>0.03</v>
      </c>
      <c r="G1852" s="17">
        <f>E1852*F1852</f>
        <v>71.402100000000004</v>
      </c>
      <c r="H1852" s="14">
        <v>4</v>
      </c>
      <c r="I1852" s="15">
        <v>600</v>
      </c>
      <c r="J1852" s="17">
        <f>E1852+I1852-G1852</f>
        <v>2908.6679000000004</v>
      </c>
      <c r="K1852" s="23" t="str">
        <f>A1852&amp;"|"&amp;B1852</f>
        <v>P0154|Mar</v>
      </c>
    </row>
    <row r="1853" spans="1:11" ht="15" customHeight="1" x14ac:dyDescent="0.25">
      <c r="A1853" s="14" t="s">
        <v>369</v>
      </c>
      <c r="B1853" s="14" t="s">
        <v>24</v>
      </c>
      <c r="C1853" s="14">
        <v>6</v>
      </c>
      <c r="D1853" s="16">
        <v>109.47</v>
      </c>
      <c r="E1853" s="17">
        <f>C1853*D1853</f>
        <v>656.81999999999994</v>
      </c>
      <c r="F1853" s="18">
        <v>0.03</v>
      </c>
      <c r="G1853" s="17">
        <f>E1853*F1853</f>
        <v>19.704599999999996</v>
      </c>
      <c r="H1853" s="14">
        <v>2</v>
      </c>
      <c r="I1853" s="15">
        <v>240</v>
      </c>
      <c r="J1853" s="17">
        <f>E1853+I1853-G1853</f>
        <v>877.11539999999991</v>
      </c>
      <c r="K1853" s="23" t="str">
        <f>A1853&amp;"|"&amp;B1853</f>
        <v>P0155|Apr</v>
      </c>
    </row>
    <row r="1854" spans="1:11" ht="15" customHeight="1" x14ac:dyDescent="0.25">
      <c r="A1854" s="14" t="s">
        <v>369</v>
      </c>
      <c r="B1854" s="14" t="s">
        <v>26</v>
      </c>
      <c r="C1854" s="14">
        <v>8</v>
      </c>
      <c r="D1854" s="16">
        <v>113.62</v>
      </c>
      <c r="E1854" s="17">
        <f>C1854*D1854</f>
        <v>908.96</v>
      </c>
      <c r="F1854" s="18">
        <v>0.03</v>
      </c>
      <c r="G1854" s="17">
        <f>E1854*F1854</f>
        <v>27.268799999999999</v>
      </c>
      <c r="H1854" s="14">
        <v>3</v>
      </c>
      <c r="I1854" s="15">
        <v>360</v>
      </c>
      <c r="J1854" s="17">
        <f>E1854+I1854-G1854</f>
        <v>1241.6912</v>
      </c>
      <c r="K1854" s="23" t="str">
        <f>A1854&amp;"|"&amp;B1854</f>
        <v>P0155|May</v>
      </c>
    </row>
    <row r="1855" spans="1:11" ht="15" customHeight="1" x14ac:dyDescent="0.25">
      <c r="A1855" s="14" t="s">
        <v>369</v>
      </c>
      <c r="B1855" s="14" t="s">
        <v>28</v>
      </c>
      <c r="C1855" s="14">
        <v>9</v>
      </c>
      <c r="D1855" s="16">
        <v>114.79</v>
      </c>
      <c r="E1855" s="17">
        <f>C1855*D1855</f>
        <v>1033.1100000000001</v>
      </c>
      <c r="F1855" s="18">
        <v>0.03</v>
      </c>
      <c r="G1855" s="17">
        <f>E1855*F1855</f>
        <v>30.993300000000001</v>
      </c>
      <c r="H1855" s="14">
        <v>2</v>
      </c>
      <c r="I1855" s="15">
        <v>240</v>
      </c>
      <c r="J1855" s="17">
        <f>E1855+I1855-G1855</f>
        <v>1242.1167</v>
      </c>
      <c r="K1855" s="23" t="str">
        <f>A1855&amp;"|"&amp;B1855</f>
        <v>P0155|Jun</v>
      </c>
    </row>
    <row r="1856" spans="1:11" ht="15" customHeight="1" x14ac:dyDescent="0.25">
      <c r="A1856" s="14" t="s">
        <v>369</v>
      </c>
      <c r="B1856" s="14" t="s">
        <v>29</v>
      </c>
      <c r="C1856" s="14">
        <v>12</v>
      </c>
      <c r="D1856" s="16">
        <v>126.07</v>
      </c>
      <c r="E1856" s="17">
        <f>C1856*D1856</f>
        <v>1512.84</v>
      </c>
      <c r="F1856" s="18">
        <v>0.03</v>
      </c>
      <c r="G1856" s="17">
        <f>E1856*F1856</f>
        <v>45.385199999999998</v>
      </c>
      <c r="H1856" s="14">
        <v>3</v>
      </c>
      <c r="I1856" s="15">
        <v>360</v>
      </c>
      <c r="J1856" s="17">
        <f>E1856+I1856-G1856</f>
        <v>1827.4548</v>
      </c>
      <c r="K1856" s="23" t="str">
        <f>A1856&amp;"|"&amp;B1856</f>
        <v>P0155|Jul</v>
      </c>
    </row>
    <row r="1857" spans="1:11" ht="15" customHeight="1" x14ac:dyDescent="0.25">
      <c r="A1857" s="14" t="s">
        <v>369</v>
      </c>
      <c r="B1857" s="14" t="s">
        <v>30</v>
      </c>
      <c r="C1857" s="14">
        <v>11</v>
      </c>
      <c r="D1857" s="16">
        <v>131.78</v>
      </c>
      <c r="E1857" s="17">
        <f>C1857*D1857</f>
        <v>1449.58</v>
      </c>
      <c r="F1857" s="18">
        <v>0.03</v>
      </c>
      <c r="G1857" s="17">
        <f>E1857*F1857</f>
        <v>43.487399999999994</v>
      </c>
      <c r="H1857" s="14">
        <v>3</v>
      </c>
      <c r="I1857" s="15">
        <v>360</v>
      </c>
      <c r="J1857" s="17">
        <f>E1857+I1857-G1857</f>
        <v>1766.0925999999999</v>
      </c>
      <c r="K1857" s="23" t="str">
        <f>A1857&amp;"|"&amp;B1857</f>
        <v>P0155|Aug</v>
      </c>
    </row>
    <row r="1858" spans="1:11" ht="15" customHeight="1" x14ac:dyDescent="0.25">
      <c r="A1858" s="14" t="s">
        <v>369</v>
      </c>
      <c r="B1858" s="14" t="s">
        <v>31</v>
      </c>
      <c r="C1858" s="14">
        <v>8</v>
      </c>
      <c r="D1858" s="16">
        <v>117.77</v>
      </c>
      <c r="E1858" s="17">
        <f>C1858*D1858</f>
        <v>942.16</v>
      </c>
      <c r="F1858" s="18">
        <v>0.03</v>
      </c>
      <c r="G1858" s="17">
        <f>E1858*F1858</f>
        <v>28.264799999999997</v>
      </c>
      <c r="H1858" s="14">
        <v>2</v>
      </c>
      <c r="I1858" s="15">
        <v>240</v>
      </c>
      <c r="J1858" s="17">
        <f>E1858+I1858-G1858</f>
        <v>1153.8951999999999</v>
      </c>
      <c r="K1858" s="23" t="str">
        <f>A1858&amp;"|"&amp;B1858</f>
        <v>P0155|Sep</v>
      </c>
    </row>
    <row r="1859" spans="1:11" ht="15" customHeight="1" x14ac:dyDescent="0.25">
      <c r="A1859" s="14" t="s">
        <v>369</v>
      </c>
      <c r="B1859" s="14" t="s">
        <v>32</v>
      </c>
      <c r="C1859" s="14">
        <v>7</v>
      </c>
      <c r="D1859" s="16">
        <v>120.61</v>
      </c>
      <c r="E1859" s="17">
        <f>C1859*D1859</f>
        <v>844.27</v>
      </c>
      <c r="F1859" s="18">
        <v>0.03</v>
      </c>
      <c r="G1859" s="17">
        <f>E1859*F1859</f>
        <v>25.328099999999999</v>
      </c>
      <c r="H1859" s="14">
        <v>2</v>
      </c>
      <c r="I1859" s="15">
        <v>240</v>
      </c>
      <c r="J1859" s="17">
        <f>E1859+I1859-G1859</f>
        <v>1058.9419</v>
      </c>
      <c r="K1859" s="23" t="str">
        <f>A1859&amp;"|"&amp;B1859</f>
        <v>P0155|Oct</v>
      </c>
    </row>
    <row r="1860" spans="1:11" ht="15" customHeight="1" x14ac:dyDescent="0.25">
      <c r="A1860" s="14" t="s">
        <v>369</v>
      </c>
      <c r="B1860" s="14" t="s">
        <v>33</v>
      </c>
      <c r="C1860" s="14">
        <v>7</v>
      </c>
      <c r="D1860" s="16">
        <v>109.55</v>
      </c>
      <c r="E1860" s="17">
        <f>C1860*D1860</f>
        <v>766.85</v>
      </c>
      <c r="F1860" s="18">
        <v>0.03</v>
      </c>
      <c r="G1860" s="17">
        <f>E1860*F1860</f>
        <v>23.005500000000001</v>
      </c>
      <c r="H1860" s="14">
        <v>3</v>
      </c>
      <c r="I1860" s="15">
        <v>360</v>
      </c>
      <c r="J1860" s="17">
        <f>E1860+I1860-G1860</f>
        <v>1103.8444999999999</v>
      </c>
      <c r="K1860" s="23" t="str">
        <f>A1860&amp;"|"&amp;B1860</f>
        <v>P0155|Nov</v>
      </c>
    </row>
    <row r="1861" spans="1:11" ht="15" customHeight="1" x14ac:dyDescent="0.25">
      <c r="A1861" s="14" t="s">
        <v>369</v>
      </c>
      <c r="B1861" s="14" t="s">
        <v>34</v>
      </c>
      <c r="C1861" s="14">
        <v>15</v>
      </c>
      <c r="D1861" s="16">
        <v>216.91</v>
      </c>
      <c r="E1861" s="17">
        <f>C1861*D1861</f>
        <v>3253.65</v>
      </c>
      <c r="F1861" s="18">
        <v>0.03</v>
      </c>
      <c r="G1861" s="17">
        <f>E1861*F1861</f>
        <v>97.609499999999997</v>
      </c>
      <c r="H1861" s="14">
        <v>6</v>
      </c>
      <c r="I1861" s="15">
        <v>720</v>
      </c>
      <c r="J1861" s="17">
        <f>E1861+I1861-G1861</f>
        <v>3876.0405000000001</v>
      </c>
      <c r="K1861" s="23" t="str">
        <f>A1861&amp;"|"&amp;B1861</f>
        <v>P0155|Dec</v>
      </c>
    </row>
    <row r="1862" spans="1:11" ht="15" customHeight="1" x14ac:dyDescent="0.25">
      <c r="A1862" s="14" t="s">
        <v>369</v>
      </c>
      <c r="B1862" s="14" t="s">
        <v>35</v>
      </c>
      <c r="C1862" s="14">
        <v>15</v>
      </c>
      <c r="D1862" s="16">
        <v>194.85</v>
      </c>
      <c r="E1862" s="17">
        <f>C1862*D1862</f>
        <v>2922.75</v>
      </c>
      <c r="F1862" s="18">
        <v>0.03</v>
      </c>
      <c r="G1862" s="17">
        <f>E1862*F1862</f>
        <v>87.68249999999999</v>
      </c>
      <c r="H1862" s="14">
        <v>6</v>
      </c>
      <c r="I1862" s="15">
        <v>720</v>
      </c>
      <c r="J1862" s="17">
        <f>E1862+I1862-G1862</f>
        <v>3555.0675000000001</v>
      </c>
      <c r="K1862" s="23" t="str">
        <f>A1862&amp;"|"&amp;B1862</f>
        <v>P0155|Jan</v>
      </c>
    </row>
    <row r="1863" spans="1:11" ht="15" customHeight="1" x14ac:dyDescent="0.25">
      <c r="A1863" s="14" t="s">
        <v>369</v>
      </c>
      <c r="B1863" s="14" t="s">
        <v>36</v>
      </c>
      <c r="C1863" s="14">
        <v>13</v>
      </c>
      <c r="D1863" s="16">
        <v>181.69</v>
      </c>
      <c r="E1863" s="17">
        <f>C1863*D1863</f>
        <v>2361.9699999999998</v>
      </c>
      <c r="F1863" s="18">
        <v>0.03</v>
      </c>
      <c r="G1863" s="17">
        <f>E1863*F1863</f>
        <v>70.859099999999998</v>
      </c>
      <c r="H1863" s="14">
        <v>5</v>
      </c>
      <c r="I1863" s="15">
        <v>600</v>
      </c>
      <c r="J1863" s="17">
        <f>E1863+I1863-G1863</f>
        <v>2891.1108999999997</v>
      </c>
      <c r="K1863" s="23" t="str">
        <f>A1863&amp;"|"&amp;B1863</f>
        <v>P0155|Feb</v>
      </c>
    </row>
    <row r="1864" spans="1:11" ht="15" customHeight="1" x14ac:dyDescent="0.25">
      <c r="A1864" s="14" t="s">
        <v>369</v>
      </c>
      <c r="B1864" s="14" t="s">
        <v>37</v>
      </c>
      <c r="C1864" s="14">
        <v>12</v>
      </c>
      <c r="D1864" s="16">
        <v>163.63999999999999</v>
      </c>
      <c r="E1864" s="17">
        <f>C1864*D1864</f>
        <v>1963.6799999999998</v>
      </c>
      <c r="F1864" s="18">
        <v>0.03</v>
      </c>
      <c r="G1864" s="17">
        <f>E1864*F1864</f>
        <v>58.910399999999996</v>
      </c>
      <c r="H1864" s="14">
        <v>4</v>
      </c>
      <c r="I1864" s="15">
        <v>480</v>
      </c>
      <c r="J1864" s="17">
        <f>E1864+I1864-G1864</f>
        <v>2384.7695999999996</v>
      </c>
      <c r="K1864" s="23" t="str">
        <f>A1864&amp;"|"&amp;B1864</f>
        <v>P0155|Mar</v>
      </c>
    </row>
    <row r="1865" spans="1:11" ht="15" customHeight="1" x14ac:dyDescent="0.25">
      <c r="A1865" s="14" t="s">
        <v>371</v>
      </c>
      <c r="B1865" s="14" t="s">
        <v>24</v>
      </c>
      <c r="C1865" s="14">
        <v>7</v>
      </c>
      <c r="D1865" s="16">
        <v>102.47</v>
      </c>
      <c r="E1865" s="17">
        <f>C1865*D1865</f>
        <v>717.29</v>
      </c>
      <c r="F1865" s="18">
        <v>0.03</v>
      </c>
      <c r="G1865" s="17">
        <f>E1865*F1865</f>
        <v>21.518699999999999</v>
      </c>
      <c r="H1865" s="14">
        <v>2</v>
      </c>
      <c r="I1865" s="15">
        <v>240</v>
      </c>
      <c r="J1865" s="17">
        <f>E1865+I1865-G1865</f>
        <v>935.7713</v>
      </c>
      <c r="K1865" s="23" t="str">
        <f>A1865&amp;"|"&amp;B1865</f>
        <v>P0156|Apr</v>
      </c>
    </row>
    <row r="1866" spans="1:11" ht="15" customHeight="1" x14ac:dyDescent="0.25">
      <c r="A1866" s="14" t="s">
        <v>371</v>
      </c>
      <c r="B1866" s="14" t="s">
        <v>26</v>
      </c>
      <c r="C1866" s="14">
        <v>7</v>
      </c>
      <c r="D1866" s="16">
        <v>110.22</v>
      </c>
      <c r="E1866" s="17">
        <f>C1866*D1866</f>
        <v>771.54</v>
      </c>
      <c r="F1866" s="18">
        <v>0.03</v>
      </c>
      <c r="G1866" s="17">
        <f>E1866*F1866</f>
        <v>23.146199999999997</v>
      </c>
      <c r="H1866" s="14">
        <v>2</v>
      </c>
      <c r="I1866" s="15">
        <v>240</v>
      </c>
      <c r="J1866" s="17">
        <f>E1866+I1866-G1866</f>
        <v>988.39379999999994</v>
      </c>
      <c r="K1866" s="23" t="str">
        <f>A1866&amp;"|"&amp;B1866</f>
        <v>P0156|May</v>
      </c>
    </row>
    <row r="1867" spans="1:11" ht="15" customHeight="1" x14ac:dyDescent="0.25">
      <c r="A1867" s="14" t="s">
        <v>371</v>
      </c>
      <c r="B1867" s="14" t="s">
        <v>28</v>
      </c>
      <c r="C1867" s="14">
        <v>9</v>
      </c>
      <c r="D1867" s="16">
        <v>117.43</v>
      </c>
      <c r="E1867" s="17">
        <f>C1867*D1867</f>
        <v>1056.8700000000001</v>
      </c>
      <c r="F1867" s="18">
        <v>0.03</v>
      </c>
      <c r="G1867" s="17">
        <f>E1867*F1867</f>
        <v>31.706100000000003</v>
      </c>
      <c r="H1867" s="14">
        <v>3</v>
      </c>
      <c r="I1867" s="15">
        <v>360</v>
      </c>
      <c r="J1867" s="17">
        <f>E1867+I1867-G1867</f>
        <v>1385.1639</v>
      </c>
      <c r="K1867" s="23" t="str">
        <f>A1867&amp;"|"&amp;B1867</f>
        <v>P0156|Jun</v>
      </c>
    </row>
    <row r="1868" spans="1:11" ht="15" customHeight="1" x14ac:dyDescent="0.25">
      <c r="A1868" s="14" t="s">
        <v>371</v>
      </c>
      <c r="B1868" s="14" t="s">
        <v>29</v>
      </c>
      <c r="C1868" s="14">
        <v>12</v>
      </c>
      <c r="D1868" s="16">
        <v>139.25</v>
      </c>
      <c r="E1868" s="17">
        <f>C1868*D1868</f>
        <v>1671</v>
      </c>
      <c r="F1868" s="18">
        <v>0.03</v>
      </c>
      <c r="G1868" s="17">
        <f>E1868*F1868</f>
        <v>50.129999999999995</v>
      </c>
      <c r="H1868" s="14">
        <v>3</v>
      </c>
      <c r="I1868" s="15">
        <v>360</v>
      </c>
      <c r="J1868" s="17">
        <f>E1868+I1868-G1868</f>
        <v>1980.87</v>
      </c>
      <c r="K1868" s="23" t="str">
        <f>A1868&amp;"|"&amp;B1868</f>
        <v>P0156|Jul</v>
      </c>
    </row>
    <row r="1869" spans="1:11" ht="15" customHeight="1" x14ac:dyDescent="0.25">
      <c r="A1869" s="14" t="s">
        <v>371</v>
      </c>
      <c r="B1869" s="14" t="s">
        <v>30</v>
      </c>
      <c r="C1869" s="14">
        <v>11</v>
      </c>
      <c r="D1869" s="16">
        <v>147.5</v>
      </c>
      <c r="E1869" s="17">
        <f>C1869*D1869</f>
        <v>1622.5</v>
      </c>
      <c r="F1869" s="18">
        <v>0.03</v>
      </c>
      <c r="G1869" s="17">
        <f>E1869*F1869</f>
        <v>48.674999999999997</v>
      </c>
      <c r="H1869" s="14">
        <v>3</v>
      </c>
      <c r="I1869" s="15">
        <v>360</v>
      </c>
      <c r="J1869" s="17">
        <f>E1869+I1869-G1869</f>
        <v>1933.825</v>
      </c>
      <c r="K1869" s="23" t="str">
        <f>A1869&amp;"|"&amp;B1869</f>
        <v>P0156|Aug</v>
      </c>
    </row>
    <row r="1870" spans="1:11" ht="15" customHeight="1" x14ac:dyDescent="0.25">
      <c r="A1870" s="14" t="s">
        <v>371</v>
      </c>
      <c r="B1870" s="14" t="s">
        <v>31</v>
      </c>
      <c r="C1870" s="14">
        <v>8</v>
      </c>
      <c r="D1870" s="16">
        <v>125.12</v>
      </c>
      <c r="E1870" s="17">
        <f>C1870*D1870</f>
        <v>1000.96</v>
      </c>
      <c r="F1870" s="18">
        <v>0.03</v>
      </c>
      <c r="G1870" s="17">
        <f>E1870*F1870</f>
        <v>30.0288</v>
      </c>
      <c r="H1870" s="14">
        <v>2</v>
      </c>
      <c r="I1870" s="15">
        <v>240</v>
      </c>
      <c r="J1870" s="17">
        <f>E1870+I1870-G1870</f>
        <v>1210.9312</v>
      </c>
      <c r="K1870" s="23" t="str">
        <f>A1870&amp;"|"&amp;B1870</f>
        <v>P0156|Sep</v>
      </c>
    </row>
    <row r="1871" spans="1:11" ht="15" customHeight="1" x14ac:dyDescent="0.25">
      <c r="A1871" s="14" t="s">
        <v>371</v>
      </c>
      <c r="B1871" s="14" t="s">
        <v>32</v>
      </c>
      <c r="C1871" s="14">
        <v>8</v>
      </c>
      <c r="D1871" s="16">
        <v>117.73</v>
      </c>
      <c r="E1871" s="17">
        <f>C1871*D1871</f>
        <v>941.84</v>
      </c>
      <c r="F1871" s="18">
        <v>0.03</v>
      </c>
      <c r="G1871" s="17">
        <f>E1871*F1871</f>
        <v>28.255199999999999</v>
      </c>
      <c r="H1871" s="14">
        <v>3</v>
      </c>
      <c r="I1871" s="15">
        <v>360</v>
      </c>
      <c r="J1871" s="17">
        <f>E1871+I1871-G1871</f>
        <v>1273.5848000000001</v>
      </c>
      <c r="K1871" s="23" t="str">
        <f>A1871&amp;"|"&amp;B1871</f>
        <v>P0156|Oct</v>
      </c>
    </row>
    <row r="1872" spans="1:11" ht="15" customHeight="1" x14ac:dyDescent="0.25">
      <c r="A1872" s="14" t="s">
        <v>371</v>
      </c>
      <c r="B1872" s="14" t="s">
        <v>33</v>
      </c>
      <c r="C1872" s="14">
        <v>8</v>
      </c>
      <c r="D1872" s="16">
        <v>124.1</v>
      </c>
      <c r="E1872" s="17">
        <f>C1872*D1872</f>
        <v>992.8</v>
      </c>
      <c r="F1872" s="18">
        <v>0.03</v>
      </c>
      <c r="G1872" s="17">
        <f>E1872*F1872</f>
        <v>29.783999999999999</v>
      </c>
      <c r="H1872" s="14">
        <v>3</v>
      </c>
      <c r="I1872" s="15">
        <v>360</v>
      </c>
      <c r="J1872" s="17">
        <f>E1872+I1872-G1872</f>
        <v>1323.0159999999998</v>
      </c>
      <c r="K1872" s="23" t="str">
        <f>A1872&amp;"|"&amp;B1872</f>
        <v>P0156|Nov</v>
      </c>
    </row>
    <row r="1873" spans="1:11" ht="15" customHeight="1" x14ac:dyDescent="0.25">
      <c r="A1873" s="14" t="s">
        <v>371</v>
      </c>
      <c r="B1873" s="14" t="s">
        <v>34</v>
      </c>
      <c r="C1873" s="14">
        <v>15</v>
      </c>
      <c r="D1873" s="16">
        <v>223.88</v>
      </c>
      <c r="E1873" s="17">
        <f>C1873*D1873</f>
        <v>3358.2</v>
      </c>
      <c r="F1873" s="18">
        <v>0.03</v>
      </c>
      <c r="G1873" s="17">
        <f>E1873*F1873</f>
        <v>100.746</v>
      </c>
      <c r="H1873" s="14">
        <v>6</v>
      </c>
      <c r="I1873" s="15">
        <v>720</v>
      </c>
      <c r="J1873" s="17">
        <f>E1873+I1873-G1873</f>
        <v>3977.4539999999997</v>
      </c>
      <c r="K1873" s="23" t="str">
        <f>A1873&amp;"|"&amp;B1873</f>
        <v>P0156|Dec</v>
      </c>
    </row>
    <row r="1874" spans="1:11" ht="15" customHeight="1" x14ac:dyDescent="0.25">
      <c r="A1874" s="14" t="s">
        <v>371</v>
      </c>
      <c r="B1874" s="14" t="s">
        <v>35</v>
      </c>
      <c r="C1874" s="14">
        <v>15</v>
      </c>
      <c r="D1874" s="16">
        <v>198.57</v>
      </c>
      <c r="E1874" s="17">
        <f>C1874*D1874</f>
        <v>2978.5499999999997</v>
      </c>
      <c r="F1874" s="18">
        <v>0.03</v>
      </c>
      <c r="G1874" s="17">
        <f>E1874*F1874</f>
        <v>89.356499999999983</v>
      </c>
      <c r="H1874" s="14">
        <v>6</v>
      </c>
      <c r="I1874" s="15">
        <v>720</v>
      </c>
      <c r="J1874" s="17">
        <f>E1874+I1874-G1874</f>
        <v>3609.1934999999999</v>
      </c>
      <c r="K1874" s="23" t="str">
        <f>A1874&amp;"|"&amp;B1874</f>
        <v>P0156|Jan</v>
      </c>
    </row>
    <row r="1875" spans="1:11" ht="15" customHeight="1" x14ac:dyDescent="0.25">
      <c r="A1875" s="14" t="s">
        <v>371</v>
      </c>
      <c r="B1875" s="14" t="s">
        <v>36</v>
      </c>
      <c r="C1875" s="14">
        <v>14</v>
      </c>
      <c r="D1875" s="16">
        <v>180.64</v>
      </c>
      <c r="E1875" s="17">
        <f>C1875*D1875</f>
        <v>2528.96</v>
      </c>
      <c r="F1875" s="18">
        <v>0.03</v>
      </c>
      <c r="G1875" s="17">
        <f>E1875*F1875</f>
        <v>75.868799999999993</v>
      </c>
      <c r="H1875" s="14">
        <v>5</v>
      </c>
      <c r="I1875" s="15">
        <v>600</v>
      </c>
      <c r="J1875" s="17">
        <f>E1875+I1875-G1875</f>
        <v>3053.0911999999998</v>
      </c>
      <c r="K1875" s="23" t="str">
        <f>A1875&amp;"|"&amp;B1875</f>
        <v>P0156|Feb</v>
      </c>
    </row>
    <row r="1876" spans="1:11" ht="15" customHeight="1" x14ac:dyDescent="0.25">
      <c r="A1876" s="14" t="s">
        <v>371</v>
      </c>
      <c r="B1876" s="14" t="s">
        <v>37</v>
      </c>
      <c r="C1876" s="14">
        <v>13</v>
      </c>
      <c r="D1876" s="16">
        <v>167.34</v>
      </c>
      <c r="E1876" s="17">
        <f>C1876*D1876</f>
        <v>2175.42</v>
      </c>
      <c r="F1876" s="18">
        <v>0.03</v>
      </c>
      <c r="G1876" s="17">
        <f>E1876*F1876</f>
        <v>65.262600000000006</v>
      </c>
      <c r="H1876" s="14">
        <v>5</v>
      </c>
      <c r="I1876" s="15">
        <v>600</v>
      </c>
      <c r="J1876" s="17">
        <f>E1876+I1876-G1876</f>
        <v>2710.1574000000001</v>
      </c>
      <c r="K1876" s="23" t="str">
        <f>A1876&amp;"|"&amp;B1876</f>
        <v>P0156|Mar</v>
      </c>
    </row>
    <row r="1877" spans="1:11" ht="15" customHeight="1" x14ac:dyDescent="0.25">
      <c r="A1877" s="14" t="s">
        <v>373</v>
      </c>
      <c r="B1877" s="14" t="s">
        <v>24</v>
      </c>
      <c r="C1877" s="14">
        <v>6</v>
      </c>
      <c r="D1877" s="16">
        <v>142.44</v>
      </c>
      <c r="E1877" s="17">
        <f>C1877*D1877</f>
        <v>854.64</v>
      </c>
      <c r="F1877" s="18">
        <v>0.03</v>
      </c>
      <c r="G1877" s="17">
        <f>E1877*F1877</f>
        <v>25.639199999999999</v>
      </c>
      <c r="H1877" s="14">
        <v>2</v>
      </c>
      <c r="I1877" s="15">
        <v>300</v>
      </c>
      <c r="J1877" s="17">
        <f>E1877+I1877-G1877</f>
        <v>1129.0007999999998</v>
      </c>
      <c r="K1877" s="23" t="str">
        <f>A1877&amp;"|"&amp;B1877</f>
        <v>P0157|Apr</v>
      </c>
    </row>
    <row r="1878" spans="1:11" ht="15" customHeight="1" x14ac:dyDescent="0.25">
      <c r="A1878" s="14" t="s">
        <v>373</v>
      </c>
      <c r="B1878" s="14" t="s">
        <v>26</v>
      </c>
      <c r="C1878" s="14">
        <v>7</v>
      </c>
      <c r="D1878" s="16">
        <v>145.05000000000001</v>
      </c>
      <c r="E1878" s="17">
        <f>C1878*D1878</f>
        <v>1015.3500000000001</v>
      </c>
      <c r="F1878" s="18">
        <v>0.03</v>
      </c>
      <c r="G1878" s="17">
        <f>E1878*F1878</f>
        <v>30.460500000000003</v>
      </c>
      <c r="H1878" s="14">
        <v>2</v>
      </c>
      <c r="I1878" s="15">
        <v>300</v>
      </c>
      <c r="J1878" s="17">
        <f>E1878+I1878-G1878</f>
        <v>1284.8895000000002</v>
      </c>
      <c r="K1878" s="23" t="str">
        <f>A1878&amp;"|"&amp;B1878</f>
        <v>P0157|May</v>
      </c>
    </row>
    <row r="1879" spans="1:11" ht="15" customHeight="1" x14ac:dyDescent="0.25">
      <c r="A1879" s="14" t="s">
        <v>373</v>
      </c>
      <c r="B1879" s="14" t="s">
        <v>28</v>
      </c>
      <c r="C1879" s="14">
        <v>8</v>
      </c>
      <c r="D1879" s="16">
        <v>131.47</v>
      </c>
      <c r="E1879" s="17">
        <f>C1879*D1879</f>
        <v>1051.76</v>
      </c>
      <c r="F1879" s="18">
        <v>0.03</v>
      </c>
      <c r="G1879" s="17">
        <f>E1879*F1879</f>
        <v>31.552799999999998</v>
      </c>
      <c r="H1879" s="14">
        <v>2</v>
      </c>
      <c r="I1879" s="15">
        <v>300</v>
      </c>
      <c r="J1879" s="17">
        <f>E1879+I1879-G1879</f>
        <v>1320.2072000000001</v>
      </c>
      <c r="K1879" s="23" t="str">
        <f>A1879&amp;"|"&amp;B1879</f>
        <v>P0157|Jun</v>
      </c>
    </row>
    <row r="1880" spans="1:11" ht="15" customHeight="1" x14ac:dyDescent="0.25">
      <c r="A1880" s="14" t="s">
        <v>373</v>
      </c>
      <c r="B1880" s="14" t="s">
        <v>29</v>
      </c>
      <c r="C1880" s="14">
        <v>11</v>
      </c>
      <c r="D1880" s="16">
        <v>162.63999999999999</v>
      </c>
      <c r="E1880" s="17">
        <f>C1880*D1880</f>
        <v>1789.04</v>
      </c>
      <c r="F1880" s="18">
        <v>0.03</v>
      </c>
      <c r="G1880" s="17">
        <f>E1880*F1880</f>
        <v>53.671199999999999</v>
      </c>
      <c r="H1880" s="14">
        <v>3</v>
      </c>
      <c r="I1880" s="15">
        <v>450</v>
      </c>
      <c r="J1880" s="17">
        <f>E1880+I1880-G1880</f>
        <v>2185.3688000000002</v>
      </c>
      <c r="K1880" s="23" t="str">
        <f>A1880&amp;"|"&amp;B1880</f>
        <v>P0157|Jul</v>
      </c>
    </row>
    <row r="1881" spans="1:11" ht="15" customHeight="1" x14ac:dyDescent="0.25">
      <c r="A1881" s="14" t="s">
        <v>373</v>
      </c>
      <c r="B1881" s="14" t="s">
        <v>30</v>
      </c>
      <c r="C1881" s="14">
        <v>10</v>
      </c>
      <c r="D1881" s="16">
        <v>183.48</v>
      </c>
      <c r="E1881" s="17">
        <f>C1881*D1881</f>
        <v>1834.8</v>
      </c>
      <c r="F1881" s="18">
        <v>0.03</v>
      </c>
      <c r="G1881" s="17">
        <f>E1881*F1881</f>
        <v>55.043999999999997</v>
      </c>
      <c r="H1881" s="14">
        <v>3</v>
      </c>
      <c r="I1881" s="15">
        <v>450</v>
      </c>
      <c r="J1881" s="17">
        <f>E1881+I1881-G1881</f>
        <v>2229.7560000000003</v>
      </c>
      <c r="K1881" s="23" t="str">
        <f>A1881&amp;"|"&amp;B1881</f>
        <v>P0157|Aug</v>
      </c>
    </row>
    <row r="1882" spans="1:11" ht="15" customHeight="1" x14ac:dyDescent="0.25">
      <c r="A1882" s="14" t="s">
        <v>373</v>
      </c>
      <c r="B1882" s="14" t="s">
        <v>31</v>
      </c>
      <c r="C1882" s="14">
        <v>7</v>
      </c>
      <c r="D1882" s="16">
        <v>163.43</v>
      </c>
      <c r="E1882" s="17">
        <f>C1882*D1882</f>
        <v>1144.01</v>
      </c>
      <c r="F1882" s="18">
        <v>0.03</v>
      </c>
      <c r="G1882" s="17">
        <f>E1882*F1882</f>
        <v>34.320299999999996</v>
      </c>
      <c r="H1882" s="14">
        <v>2</v>
      </c>
      <c r="I1882" s="15">
        <v>300</v>
      </c>
      <c r="J1882" s="17">
        <f>E1882+I1882-G1882</f>
        <v>1409.6896999999999</v>
      </c>
      <c r="K1882" s="23" t="str">
        <f>A1882&amp;"|"&amp;B1882</f>
        <v>P0157|Sep</v>
      </c>
    </row>
    <row r="1883" spans="1:11" ht="15" customHeight="1" x14ac:dyDescent="0.25">
      <c r="A1883" s="14" t="s">
        <v>373</v>
      </c>
      <c r="B1883" s="14" t="s">
        <v>32</v>
      </c>
      <c r="C1883" s="14">
        <v>6</v>
      </c>
      <c r="D1883" s="16">
        <v>137.97</v>
      </c>
      <c r="E1883" s="17">
        <f>C1883*D1883</f>
        <v>827.81999999999994</v>
      </c>
      <c r="F1883" s="18">
        <v>0.03</v>
      </c>
      <c r="G1883" s="17">
        <f>E1883*F1883</f>
        <v>24.834599999999998</v>
      </c>
      <c r="H1883" s="14">
        <v>2</v>
      </c>
      <c r="I1883" s="15">
        <v>300</v>
      </c>
      <c r="J1883" s="17">
        <f>E1883+I1883-G1883</f>
        <v>1102.9854</v>
      </c>
      <c r="K1883" s="23" t="str">
        <f>A1883&amp;"|"&amp;B1883</f>
        <v>P0157|Oct</v>
      </c>
    </row>
    <row r="1884" spans="1:11" ht="15" customHeight="1" x14ac:dyDescent="0.25">
      <c r="A1884" s="14" t="s">
        <v>373</v>
      </c>
      <c r="B1884" s="14" t="s">
        <v>33</v>
      </c>
      <c r="C1884" s="14">
        <v>6</v>
      </c>
      <c r="D1884" s="16">
        <v>152.1</v>
      </c>
      <c r="E1884" s="17">
        <f>C1884*D1884</f>
        <v>912.59999999999991</v>
      </c>
      <c r="F1884" s="18">
        <v>0.03</v>
      </c>
      <c r="G1884" s="17">
        <f>E1884*F1884</f>
        <v>27.377999999999997</v>
      </c>
      <c r="H1884" s="14">
        <v>2</v>
      </c>
      <c r="I1884" s="15">
        <v>300</v>
      </c>
      <c r="J1884" s="17">
        <f>E1884+I1884-G1884</f>
        <v>1185.222</v>
      </c>
      <c r="K1884" s="23" t="str">
        <f>A1884&amp;"|"&amp;B1884</f>
        <v>P0157|Nov</v>
      </c>
    </row>
    <row r="1885" spans="1:11" ht="15" customHeight="1" x14ac:dyDescent="0.25">
      <c r="A1885" s="14" t="s">
        <v>373</v>
      </c>
      <c r="B1885" s="14" t="s">
        <v>34</v>
      </c>
      <c r="C1885" s="14">
        <v>14</v>
      </c>
      <c r="D1885" s="16">
        <v>268.08</v>
      </c>
      <c r="E1885" s="17">
        <f>C1885*D1885</f>
        <v>3753.12</v>
      </c>
      <c r="F1885" s="18">
        <v>0.03</v>
      </c>
      <c r="G1885" s="17">
        <f>E1885*F1885</f>
        <v>112.5936</v>
      </c>
      <c r="H1885" s="14">
        <v>6</v>
      </c>
      <c r="I1885" s="15">
        <v>900</v>
      </c>
      <c r="J1885" s="17">
        <f>E1885+I1885-G1885</f>
        <v>4540.5263999999997</v>
      </c>
      <c r="K1885" s="23" t="str">
        <f>A1885&amp;"|"&amp;B1885</f>
        <v>P0157|Dec</v>
      </c>
    </row>
    <row r="1886" spans="1:11" ht="15" customHeight="1" x14ac:dyDescent="0.25">
      <c r="A1886" s="14" t="s">
        <v>373</v>
      </c>
      <c r="B1886" s="14" t="s">
        <v>35</v>
      </c>
      <c r="C1886" s="14">
        <v>12</v>
      </c>
      <c r="D1886" s="16">
        <v>267.37</v>
      </c>
      <c r="E1886" s="17">
        <f>C1886*D1886</f>
        <v>3208.44</v>
      </c>
      <c r="F1886" s="18">
        <v>0.03</v>
      </c>
      <c r="G1886" s="17">
        <f>E1886*F1886</f>
        <v>96.253199999999993</v>
      </c>
      <c r="H1886" s="14">
        <v>5</v>
      </c>
      <c r="I1886" s="15">
        <v>750</v>
      </c>
      <c r="J1886" s="17">
        <f>E1886+I1886-G1886</f>
        <v>3862.1867999999999</v>
      </c>
      <c r="K1886" s="23" t="str">
        <f>A1886&amp;"|"&amp;B1886</f>
        <v>P0157|Jan</v>
      </c>
    </row>
    <row r="1887" spans="1:11" ht="15" customHeight="1" x14ac:dyDescent="0.25">
      <c r="A1887" s="14" t="s">
        <v>373</v>
      </c>
      <c r="B1887" s="14" t="s">
        <v>36</v>
      </c>
      <c r="C1887" s="14">
        <v>13</v>
      </c>
      <c r="D1887" s="16">
        <v>227.76</v>
      </c>
      <c r="E1887" s="17">
        <f>C1887*D1887</f>
        <v>2960.88</v>
      </c>
      <c r="F1887" s="18">
        <v>0.03</v>
      </c>
      <c r="G1887" s="17">
        <f>E1887*F1887</f>
        <v>88.826400000000007</v>
      </c>
      <c r="H1887" s="14">
        <v>5</v>
      </c>
      <c r="I1887" s="15">
        <v>750</v>
      </c>
      <c r="J1887" s="17">
        <f>E1887+I1887-G1887</f>
        <v>3622.0536000000002</v>
      </c>
      <c r="K1887" s="23" t="str">
        <f>A1887&amp;"|"&amp;B1887</f>
        <v>P0157|Feb</v>
      </c>
    </row>
    <row r="1888" spans="1:11" ht="15" customHeight="1" x14ac:dyDescent="0.25">
      <c r="A1888" s="14" t="s">
        <v>373</v>
      </c>
      <c r="B1888" s="14" t="s">
        <v>37</v>
      </c>
      <c r="C1888" s="14">
        <v>12</v>
      </c>
      <c r="D1888" s="16">
        <v>202.94</v>
      </c>
      <c r="E1888" s="17">
        <f>C1888*D1888</f>
        <v>2435.2799999999997</v>
      </c>
      <c r="F1888" s="18">
        <v>0.03</v>
      </c>
      <c r="G1888" s="17">
        <f>E1888*F1888</f>
        <v>73.058399999999992</v>
      </c>
      <c r="H1888" s="14">
        <v>4</v>
      </c>
      <c r="I1888" s="15">
        <v>600</v>
      </c>
      <c r="J1888" s="17">
        <f>E1888+I1888-G1888</f>
        <v>2962.2215999999999</v>
      </c>
      <c r="K1888" s="23" t="str">
        <f>A1888&amp;"|"&amp;B1888</f>
        <v>P0157|Mar</v>
      </c>
    </row>
    <row r="1889" spans="1:11" ht="15" customHeight="1" x14ac:dyDescent="0.25">
      <c r="A1889" s="14" t="s">
        <v>375</v>
      </c>
      <c r="B1889" s="14" t="s">
        <v>24</v>
      </c>
      <c r="C1889" s="14">
        <v>6</v>
      </c>
      <c r="D1889" s="16">
        <v>246.69</v>
      </c>
      <c r="E1889" s="17">
        <f>C1889*D1889</f>
        <v>1480.1399999999999</v>
      </c>
      <c r="F1889" s="18">
        <v>0.03</v>
      </c>
      <c r="G1889" s="17">
        <f>E1889*F1889</f>
        <v>44.404199999999996</v>
      </c>
      <c r="H1889" s="14">
        <v>2</v>
      </c>
      <c r="I1889" s="15">
        <v>450</v>
      </c>
      <c r="J1889" s="17">
        <f>E1889+I1889-G1889</f>
        <v>1885.7357999999999</v>
      </c>
      <c r="K1889" s="23" t="str">
        <f>A1889&amp;"|"&amp;B1889</f>
        <v>P0158|Apr</v>
      </c>
    </row>
    <row r="1890" spans="1:11" ht="15" customHeight="1" x14ac:dyDescent="0.25">
      <c r="A1890" s="14" t="s">
        <v>375</v>
      </c>
      <c r="B1890" s="14" t="s">
        <v>26</v>
      </c>
      <c r="C1890" s="14">
        <v>7</v>
      </c>
      <c r="D1890" s="16">
        <v>259.7</v>
      </c>
      <c r="E1890" s="17">
        <f>C1890*D1890</f>
        <v>1817.8999999999999</v>
      </c>
      <c r="F1890" s="18">
        <v>0.03</v>
      </c>
      <c r="G1890" s="17">
        <f>E1890*F1890</f>
        <v>54.536999999999992</v>
      </c>
      <c r="H1890" s="14">
        <v>2</v>
      </c>
      <c r="I1890" s="15">
        <v>450</v>
      </c>
      <c r="J1890" s="17">
        <f>E1890+I1890-G1890</f>
        <v>2213.3629999999998</v>
      </c>
      <c r="K1890" s="23" t="str">
        <f>A1890&amp;"|"&amp;B1890</f>
        <v>P0158|May</v>
      </c>
    </row>
    <row r="1891" spans="1:11" ht="15" customHeight="1" x14ac:dyDescent="0.25">
      <c r="A1891" s="14" t="s">
        <v>375</v>
      </c>
      <c r="B1891" s="14" t="s">
        <v>28</v>
      </c>
      <c r="C1891" s="14">
        <v>7</v>
      </c>
      <c r="D1891" s="16">
        <v>238.96</v>
      </c>
      <c r="E1891" s="17">
        <f>C1891*D1891</f>
        <v>1672.72</v>
      </c>
      <c r="F1891" s="18">
        <v>0.03</v>
      </c>
      <c r="G1891" s="17">
        <f>E1891*F1891</f>
        <v>50.181599999999996</v>
      </c>
      <c r="H1891" s="14">
        <v>2</v>
      </c>
      <c r="I1891" s="15">
        <v>450</v>
      </c>
      <c r="J1891" s="17">
        <f>E1891+I1891-G1891</f>
        <v>2072.5384000000004</v>
      </c>
      <c r="K1891" s="23" t="str">
        <f>A1891&amp;"|"&amp;B1891</f>
        <v>P0158|Jun</v>
      </c>
    </row>
    <row r="1892" spans="1:11" ht="15" customHeight="1" x14ac:dyDescent="0.25">
      <c r="A1892" s="14" t="s">
        <v>375</v>
      </c>
      <c r="B1892" s="14" t="s">
        <v>29</v>
      </c>
      <c r="C1892" s="14">
        <v>11</v>
      </c>
      <c r="D1892" s="16">
        <v>274.32</v>
      </c>
      <c r="E1892" s="17">
        <f>C1892*D1892</f>
        <v>3017.52</v>
      </c>
      <c r="F1892" s="18">
        <v>0.03</v>
      </c>
      <c r="G1892" s="17">
        <f>E1892*F1892</f>
        <v>90.525599999999997</v>
      </c>
      <c r="H1892" s="14">
        <v>3</v>
      </c>
      <c r="I1892" s="15">
        <v>675</v>
      </c>
      <c r="J1892" s="17">
        <f>E1892+I1892-G1892</f>
        <v>3601.9944</v>
      </c>
      <c r="K1892" s="23" t="str">
        <f>A1892&amp;"|"&amp;B1892</f>
        <v>P0158|Jul</v>
      </c>
    </row>
    <row r="1893" spans="1:11" ht="15" customHeight="1" x14ac:dyDescent="0.25">
      <c r="A1893" s="14" t="s">
        <v>375</v>
      </c>
      <c r="B1893" s="14" t="s">
        <v>30</v>
      </c>
      <c r="C1893" s="14">
        <v>9</v>
      </c>
      <c r="D1893" s="16">
        <v>256.66000000000003</v>
      </c>
      <c r="E1893" s="17">
        <f>C1893*D1893</f>
        <v>2309.94</v>
      </c>
      <c r="F1893" s="18">
        <v>0.03</v>
      </c>
      <c r="G1893" s="17">
        <f>E1893*F1893</f>
        <v>69.298199999999994</v>
      </c>
      <c r="H1893" s="14">
        <v>2</v>
      </c>
      <c r="I1893" s="15">
        <v>450</v>
      </c>
      <c r="J1893" s="17">
        <f>E1893+I1893-G1893</f>
        <v>2690.6417999999999</v>
      </c>
      <c r="K1893" s="23" t="str">
        <f>A1893&amp;"|"&amp;B1893</f>
        <v>P0158|Aug</v>
      </c>
    </row>
    <row r="1894" spans="1:11" ht="15" customHeight="1" x14ac:dyDescent="0.25">
      <c r="A1894" s="14" t="s">
        <v>375</v>
      </c>
      <c r="B1894" s="14" t="s">
        <v>31</v>
      </c>
      <c r="C1894" s="14">
        <v>7</v>
      </c>
      <c r="D1894" s="16">
        <v>246.74</v>
      </c>
      <c r="E1894" s="17">
        <f>C1894*D1894</f>
        <v>1727.18</v>
      </c>
      <c r="F1894" s="18">
        <v>0.03</v>
      </c>
      <c r="G1894" s="17">
        <f>E1894*F1894</f>
        <v>51.815399999999997</v>
      </c>
      <c r="H1894" s="14">
        <v>2</v>
      </c>
      <c r="I1894" s="15">
        <v>450</v>
      </c>
      <c r="J1894" s="17">
        <f>E1894+I1894-G1894</f>
        <v>2125.3646000000003</v>
      </c>
      <c r="K1894" s="23" t="str">
        <f>A1894&amp;"|"&amp;B1894</f>
        <v>P0158|Sep</v>
      </c>
    </row>
    <row r="1895" spans="1:11" ht="15" customHeight="1" x14ac:dyDescent="0.25">
      <c r="A1895" s="14" t="s">
        <v>375</v>
      </c>
      <c r="B1895" s="14" t="s">
        <v>32</v>
      </c>
      <c r="C1895" s="14">
        <v>6</v>
      </c>
      <c r="D1895" s="16">
        <v>237.22</v>
      </c>
      <c r="E1895" s="17">
        <f>C1895*D1895</f>
        <v>1423.32</v>
      </c>
      <c r="F1895" s="18">
        <v>0.03</v>
      </c>
      <c r="G1895" s="17">
        <f>E1895*F1895</f>
        <v>42.699599999999997</v>
      </c>
      <c r="H1895" s="14">
        <v>2</v>
      </c>
      <c r="I1895" s="15">
        <v>450</v>
      </c>
      <c r="J1895" s="17">
        <f>E1895+I1895-G1895</f>
        <v>1830.6204</v>
      </c>
      <c r="K1895" s="23" t="str">
        <f>A1895&amp;"|"&amp;B1895</f>
        <v>P0158|Oct</v>
      </c>
    </row>
    <row r="1896" spans="1:11" ht="15" customHeight="1" x14ac:dyDescent="0.25">
      <c r="A1896" s="14" t="s">
        <v>375</v>
      </c>
      <c r="B1896" s="14" t="s">
        <v>33</v>
      </c>
      <c r="C1896" s="14">
        <v>6</v>
      </c>
      <c r="D1896" s="16">
        <v>246.23</v>
      </c>
      <c r="E1896" s="17">
        <f>C1896*D1896</f>
        <v>1477.3799999999999</v>
      </c>
      <c r="F1896" s="18">
        <v>0.03</v>
      </c>
      <c r="G1896" s="17">
        <f>E1896*F1896</f>
        <v>44.321399999999997</v>
      </c>
      <c r="H1896" s="14">
        <v>2</v>
      </c>
      <c r="I1896" s="15">
        <v>450</v>
      </c>
      <c r="J1896" s="17">
        <f>E1896+I1896-G1896</f>
        <v>1883.0585999999998</v>
      </c>
      <c r="K1896" s="23" t="str">
        <f>A1896&amp;"|"&amp;B1896</f>
        <v>P0158|Nov</v>
      </c>
    </row>
    <row r="1897" spans="1:11" ht="15" customHeight="1" x14ac:dyDescent="0.25">
      <c r="A1897" s="14" t="s">
        <v>375</v>
      </c>
      <c r="B1897" s="14" t="s">
        <v>34</v>
      </c>
      <c r="C1897" s="14">
        <v>15</v>
      </c>
      <c r="D1897" s="16">
        <v>500.77</v>
      </c>
      <c r="E1897" s="17">
        <f>C1897*D1897</f>
        <v>7511.5499999999993</v>
      </c>
      <c r="F1897" s="18">
        <v>0.03</v>
      </c>
      <c r="G1897" s="17">
        <f>E1897*F1897</f>
        <v>225.34649999999996</v>
      </c>
      <c r="H1897" s="14">
        <v>6</v>
      </c>
      <c r="I1897" s="15">
        <v>1350</v>
      </c>
      <c r="J1897" s="17">
        <f>E1897+I1897-G1897</f>
        <v>8636.2034999999996</v>
      </c>
      <c r="K1897" s="23" t="str">
        <f>A1897&amp;"|"&amp;B1897</f>
        <v>P0158|Dec</v>
      </c>
    </row>
    <row r="1898" spans="1:11" ht="15" customHeight="1" x14ac:dyDescent="0.25">
      <c r="A1898" s="14" t="s">
        <v>375</v>
      </c>
      <c r="B1898" s="14" t="s">
        <v>35</v>
      </c>
      <c r="C1898" s="14">
        <v>14</v>
      </c>
      <c r="D1898" s="16">
        <v>409.89</v>
      </c>
      <c r="E1898" s="17">
        <f>C1898*D1898</f>
        <v>5738.46</v>
      </c>
      <c r="F1898" s="18">
        <v>0.03</v>
      </c>
      <c r="G1898" s="17">
        <f>E1898*F1898</f>
        <v>172.15379999999999</v>
      </c>
      <c r="H1898" s="14">
        <v>6</v>
      </c>
      <c r="I1898" s="15">
        <v>1350</v>
      </c>
      <c r="J1898" s="17">
        <f>E1898+I1898-G1898</f>
        <v>6916.3062</v>
      </c>
      <c r="K1898" s="23" t="str">
        <f>A1898&amp;"|"&amp;B1898</f>
        <v>P0158|Jan</v>
      </c>
    </row>
    <row r="1899" spans="1:11" ht="15" customHeight="1" x14ac:dyDescent="0.25">
      <c r="A1899" s="14" t="s">
        <v>375</v>
      </c>
      <c r="B1899" s="14" t="s">
        <v>36</v>
      </c>
      <c r="C1899" s="14">
        <v>12</v>
      </c>
      <c r="D1899" s="16">
        <v>404.43</v>
      </c>
      <c r="E1899" s="17">
        <f>C1899*D1899</f>
        <v>4853.16</v>
      </c>
      <c r="F1899" s="18">
        <v>0.03</v>
      </c>
      <c r="G1899" s="17">
        <f>E1899*F1899</f>
        <v>145.59479999999999</v>
      </c>
      <c r="H1899" s="14">
        <v>5</v>
      </c>
      <c r="I1899" s="15">
        <v>1125</v>
      </c>
      <c r="J1899" s="17">
        <f>E1899+I1899-G1899</f>
        <v>5832.5652</v>
      </c>
      <c r="K1899" s="23" t="str">
        <f>A1899&amp;"|"&amp;B1899</f>
        <v>P0158|Feb</v>
      </c>
    </row>
    <row r="1900" spans="1:11" ht="15" customHeight="1" x14ac:dyDescent="0.25">
      <c r="A1900" s="14" t="s">
        <v>375</v>
      </c>
      <c r="B1900" s="14" t="s">
        <v>37</v>
      </c>
      <c r="C1900" s="14">
        <v>12</v>
      </c>
      <c r="D1900" s="16">
        <v>334.99</v>
      </c>
      <c r="E1900" s="17">
        <f>C1900*D1900</f>
        <v>4019.88</v>
      </c>
      <c r="F1900" s="18">
        <v>0.03</v>
      </c>
      <c r="G1900" s="17">
        <f>E1900*F1900</f>
        <v>120.5964</v>
      </c>
      <c r="H1900" s="14">
        <v>4</v>
      </c>
      <c r="I1900" s="15">
        <v>900</v>
      </c>
      <c r="J1900" s="17">
        <f>E1900+I1900-G1900</f>
        <v>4799.2835999999998</v>
      </c>
      <c r="K1900" s="23" t="str">
        <f>A1900&amp;"|"&amp;B1900</f>
        <v>P0158|Mar</v>
      </c>
    </row>
    <row r="1901" spans="1:11" ht="15" customHeight="1" x14ac:dyDescent="0.25">
      <c r="A1901" s="14" t="s">
        <v>377</v>
      </c>
      <c r="B1901" s="14" t="s">
        <v>24</v>
      </c>
      <c r="C1901" s="14">
        <v>6</v>
      </c>
      <c r="D1901" s="16">
        <v>277.93</v>
      </c>
      <c r="E1901" s="17">
        <f>C1901*D1901</f>
        <v>1667.58</v>
      </c>
      <c r="F1901" s="18">
        <v>0.03</v>
      </c>
      <c r="G1901" s="17">
        <f>E1901*F1901</f>
        <v>50.027399999999993</v>
      </c>
      <c r="H1901" s="14">
        <v>2</v>
      </c>
      <c r="I1901" s="15">
        <v>540</v>
      </c>
      <c r="J1901" s="17">
        <f>E1901+I1901-G1901</f>
        <v>2157.5526</v>
      </c>
      <c r="K1901" s="23" t="str">
        <f>A1901&amp;"|"&amp;B1901</f>
        <v>P0159|Apr</v>
      </c>
    </row>
    <row r="1902" spans="1:11" ht="15" customHeight="1" x14ac:dyDescent="0.25">
      <c r="A1902" s="14" t="s">
        <v>377</v>
      </c>
      <c r="B1902" s="14" t="s">
        <v>26</v>
      </c>
      <c r="C1902" s="14">
        <v>8</v>
      </c>
      <c r="D1902" s="16">
        <v>287.85000000000002</v>
      </c>
      <c r="E1902" s="17">
        <f>C1902*D1902</f>
        <v>2302.8000000000002</v>
      </c>
      <c r="F1902" s="18">
        <v>0.03</v>
      </c>
      <c r="G1902" s="17">
        <f>E1902*F1902</f>
        <v>69.084000000000003</v>
      </c>
      <c r="H1902" s="14">
        <v>2</v>
      </c>
      <c r="I1902" s="15">
        <v>540</v>
      </c>
      <c r="J1902" s="17">
        <f>E1902+I1902-G1902</f>
        <v>2773.7160000000003</v>
      </c>
      <c r="K1902" s="23" t="str">
        <f>A1902&amp;"|"&amp;B1902</f>
        <v>P0159|May</v>
      </c>
    </row>
    <row r="1903" spans="1:11" ht="15" customHeight="1" x14ac:dyDescent="0.25">
      <c r="A1903" s="14" t="s">
        <v>377</v>
      </c>
      <c r="B1903" s="14" t="s">
        <v>28</v>
      </c>
      <c r="C1903" s="14">
        <v>8</v>
      </c>
      <c r="D1903" s="16">
        <v>290.87</v>
      </c>
      <c r="E1903" s="17">
        <f>C1903*D1903</f>
        <v>2326.96</v>
      </c>
      <c r="F1903" s="18">
        <v>0.03</v>
      </c>
      <c r="G1903" s="17">
        <f>E1903*F1903</f>
        <v>69.808800000000005</v>
      </c>
      <c r="H1903" s="14">
        <v>2</v>
      </c>
      <c r="I1903" s="15">
        <v>540</v>
      </c>
      <c r="J1903" s="17">
        <f>E1903+I1903-G1903</f>
        <v>2797.1512000000002</v>
      </c>
      <c r="K1903" s="23" t="str">
        <f>A1903&amp;"|"&amp;B1903</f>
        <v>P0159|Jun</v>
      </c>
    </row>
    <row r="1904" spans="1:11" ht="15" customHeight="1" x14ac:dyDescent="0.25">
      <c r="A1904" s="14" t="s">
        <v>377</v>
      </c>
      <c r="B1904" s="14" t="s">
        <v>29</v>
      </c>
      <c r="C1904" s="14">
        <v>10</v>
      </c>
      <c r="D1904" s="16">
        <v>330.16</v>
      </c>
      <c r="E1904" s="17">
        <f>C1904*D1904</f>
        <v>3301.6000000000004</v>
      </c>
      <c r="F1904" s="18">
        <v>0.03</v>
      </c>
      <c r="G1904" s="17">
        <f>E1904*F1904</f>
        <v>99.048000000000002</v>
      </c>
      <c r="H1904" s="14">
        <v>3</v>
      </c>
      <c r="I1904" s="15">
        <v>810</v>
      </c>
      <c r="J1904" s="17">
        <f>E1904+I1904-G1904</f>
        <v>4012.5520000000006</v>
      </c>
      <c r="K1904" s="23" t="str">
        <f>A1904&amp;"|"&amp;B1904</f>
        <v>P0159|Jul</v>
      </c>
    </row>
    <row r="1905" spans="1:11" ht="15" customHeight="1" x14ac:dyDescent="0.25">
      <c r="A1905" s="14" t="s">
        <v>377</v>
      </c>
      <c r="B1905" s="14" t="s">
        <v>30</v>
      </c>
      <c r="C1905" s="14">
        <v>12</v>
      </c>
      <c r="D1905" s="16">
        <v>332.27</v>
      </c>
      <c r="E1905" s="17">
        <f>C1905*D1905</f>
        <v>3987.24</v>
      </c>
      <c r="F1905" s="18">
        <v>0.03</v>
      </c>
      <c r="G1905" s="17">
        <f>E1905*F1905</f>
        <v>119.61719999999998</v>
      </c>
      <c r="H1905" s="14">
        <v>3</v>
      </c>
      <c r="I1905" s="15">
        <v>810</v>
      </c>
      <c r="J1905" s="17">
        <f>E1905+I1905-G1905</f>
        <v>4677.6228000000001</v>
      </c>
      <c r="K1905" s="23" t="str">
        <f>A1905&amp;"|"&amp;B1905</f>
        <v>P0159|Aug</v>
      </c>
    </row>
    <row r="1906" spans="1:11" ht="15" customHeight="1" x14ac:dyDescent="0.25">
      <c r="A1906" s="14" t="s">
        <v>377</v>
      </c>
      <c r="B1906" s="14" t="s">
        <v>31</v>
      </c>
      <c r="C1906" s="14">
        <v>8</v>
      </c>
      <c r="D1906" s="16">
        <v>323.43</v>
      </c>
      <c r="E1906" s="17">
        <f>C1906*D1906</f>
        <v>2587.44</v>
      </c>
      <c r="F1906" s="18">
        <v>0.03</v>
      </c>
      <c r="G1906" s="17">
        <f>E1906*F1906</f>
        <v>77.623199999999997</v>
      </c>
      <c r="H1906" s="14">
        <v>2</v>
      </c>
      <c r="I1906" s="15">
        <v>540</v>
      </c>
      <c r="J1906" s="17">
        <f>E1906+I1906-G1906</f>
        <v>3049.8168000000001</v>
      </c>
      <c r="K1906" s="23" t="str">
        <f>A1906&amp;"|"&amp;B1906</f>
        <v>P0159|Sep</v>
      </c>
    </row>
    <row r="1907" spans="1:11" ht="15" customHeight="1" x14ac:dyDescent="0.25">
      <c r="A1907" s="14" t="s">
        <v>377</v>
      </c>
      <c r="B1907" s="14" t="s">
        <v>32</v>
      </c>
      <c r="C1907" s="14">
        <v>7</v>
      </c>
      <c r="D1907" s="16">
        <v>301.51</v>
      </c>
      <c r="E1907" s="17">
        <f>C1907*D1907</f>
        <v>2110.5699999999997</v>
      </c>
      <c r="F1907" s="18">
        <v>0.03</v>
      </c>
      <c r="G1907" s="17">
        <f>E1907*F1907</f>
        <v>63.317099999999989</v>
      </c>
      <c r="H1907" s="14">
        <v>2</v>
      </c>
      <c r="I1907" s="15">
        <v>540</v>
      </c>
      <c r="J1907" s="17">
        <f>E1907+I1907-G1907</f>
        <v>2587.2528999999995</v>
      </c>
      <c r="K1907" s="23" t="str">
        <f>A1907&amp;"|"&amp;B1907</f>
        <v>P0159|Oct</v>
      </c>
    </row>
    <row r="1908" spans="1:11" ht="15" customHeight="1" x14ac:dyDescent="0.25">
      <c r="A1908" s="14" t="s">
        <v>377</v>
      </c>
      <c r="B1908" s="14" t="s">
        <v>33</v>
      </c>
      <c r="C1908" s="14">
        <v>7</v>
      </c>
      <c r="D1908" s="16">
        <v>327.43</v>
      </c>
      <c r="E1908" s="17">
        <f>C1908*D1908</f>
        <v>2292.0100000000002</v>
      </c>
      <c r="F1908" s="18">
        <v>0.03</v>
      </c>
      <c r="G1908" s="17">
        <f>E1908*F1908</f>
        <v>68.760300000000001</v>
      </c>
      <c r="H1908" s="14">
        <v>3</v>
      </c>
      <c r="I1908" s="15">
        <v>810</v>
      </c>
      <c r="J1908" s="17">
        <f>E1908+I1908-G1908</f>
        <v>3033.2497000000003</v>
      </c>
      <c r="K1908" s="23" t="str">
        <f>A1908&amp;"|"&amp;B1908</f>
        <v>P0159|Nov</v>
      </c>
    </row>
    <row r="1909" spans="1:11" ht="15" customHeight="1" x14ac:dyDescent="0.25">
      <c r="A1909" s="14" t="s">
        <v>377</v>
      </c>
      <c r="B1909" s="14" t="s">
        <v>34</v>
      </c>
      <c r="C1909" s="14">
        <v>15</v>
      </c>
      <c r="D1909" s="16">
        <v>577.64</v>
      </c>
      <c r="E1909" s="17">
        <f>C1909*D1909</f>
        <v>8664.6</v>
      </c>
      <c r="F1909" s="18">
        <v>0.03</v>
      </c>
      <c r="G1909" s="17">
        <f>E1909*F1909</f>
        <v>259.93799999999999</v>
      </c>
      <c r="H1909" s="14">
        <v>6</v>
      </c>
      <c r="I1909" s="15">
        <v>1620</v>
      </c>
      <c r="J1909" s="17">
        <f>E1909+I1909-G1909</f>
        <v>10024.662</v>
      </c>
      <c r="K1909" s="23" t="str">
        <f>A1909&amp;"|"&amp;B1909</f>
        <v>P0159|Dec</v>
      </c>
    </row>
    <row r="1910" spans="1:11" ht="15" customHeight="1" x14ac:dyDescent="0.25">
      <c r="A1910" s="14" t="s">
        <v>377</v>
      </c>
      <c r="B1910" s="14" t="s">
        <v>35</v>
      </c>
      <c r="C1910" s="14">
        <v>14</v>
      </c>
      <c r="D1910" s="16">
        <v>511.62</v>
      </c>
      <c r="E1910" s="17">
        <f>C1910*D1910</f>
        <v>7162.68</v>
      </c>
      <c r="F1910" s="18">
        <v>0.03</v>
      </c>
      <c r="G1910" s="17">
        <f>E1910*F1910</f>
        <v>214.88040000000001</v>
      </c>
      <c r="H1910" s="14">
        <v>6</v>
      </c>
      <c r="I1910" s="15">
        <v>1620</v>
      </c>
      <c r="J1910" s="17">
        <f>E1910+I1910-G1910</f>
        <v>8567.7996000000003</v>
      </c>
      <c r="K1910" s="23" t="str">
        <f>A1910&amp;"|"&amp;B1910</f>
        <v>P0159|Jan</v>
      </c>
    </row>
    <row r="1911" spans="1:11" ht="15" customHeight="1" x14ac:dyDescent="0.25">
      <c r="A1911" s="14" t="s">
        <v>377</v>
      </c>
      <c r="B1911" s="14" t="s">
        <v>36</v>
      </c>
      <c r="C1911" s="14">
        <v>12</v>
      </c>
      <c r="D1911" s="16">
        <v>471.93</v>
      </c>
      <c r="E1911" s="17">
        <f>C1911*D1911</f>
        <v>5663.16</v>
      </c>
      <c r="F1911" s="18">
        <v>0.03</v>
      </c>
      <c r="G1911" s="17">
        <f>E1911*F1911</f>
        <v>169.89479999999998</v>
      </c>
      <c r="H1911" s="14">
        <v>5</v>
      </c>
      <c r="I1911" s="15">
        <v>1350</v>
      </c>
      <c r="J1911" s="17">
        <f>E1911+I1911-G1911</f>
        <v>6843.2651999999998</v>
      </c>
      <c r="K1911" s="23" t="str">
        <f>A1911&amp;"|"&amp;B1911</f>
        <v>P0159|Feb</v>
      </c>
    </row>
    <row r="1912" spans="1:11" ht="15" customHeight="1" x14ac:dyDescent="0.25">
      <c r="A1912" s="14" t="s">
        <v>377</v>
      </c>
      <c r="B1912" s="14" t="s">
        <v>37</v>
      </c>
      <c r="C1912" s="14">
        <v>12</v>
      </c>
      <c r="D1912" s="16">
        <v>419.03</v>
      </c>
      <c r="E1912" s="17">
        <f>C1912*D1912</f>
        <v>5028.3599999999997</v>
      </c>
      <c r="F1912" s="18">
        <v>0.03</v>
      </c>
      <c r="G1912" s="17">
        <f>E1912*F1912</f>
        <v>150.85079999999999</v>
      </c>
      <c r="H1912" s="14">
        <v>4</v>
      </c>
      <c r="I1912" s="15">
        <v>1080</v>
      </c>
      <c r="J1912" s="17">
        <f>E1912+I1912-G1912</f>
        <v>5957.5091999999995</v>
      </c>
      <c r="K1912" s="23" t="str">
        <f>A1912&amp;"|"&amp;B1912</f>
        <v>P0159|Mar</v>
      </c>
    </row>
    <row r="1913" spans="1:11" ht="15" customHeight="1" x14ac:dyDescent="0.25">
      <c r="A1913" s="14" t="s">
        <v>379</v>
      </c>
      <c r="B1913" s="14" t="s">
        <v>24</v>
      </c>
      <c r="C1913" s="14">
        <v>6</v>
      </c>
      <c r="D1913" s="16">
        <v>110.1</v>
      </c>
      <c r="E1913" s="17">
        <f>C1913*D1913</f>
        <v>660.59999999999991</v>
      </c>
      <c r="F1913" s="18">
        <v>0.03</v>
      </c>
      <c r="G1913" s="17">
        <f>E1913*F1913</f>
        <v>19.817999999999998</v>
      </c>
      <c r="H1913" s="14">
        <v>2</v>
      </c>
      <c r="I1913" s="15">
        <v>240</v>
      </c>
      <c r="J1913" s="17">
        <f>E1913+I1913-G1913</f>
        <v>880.78199999999993</v>
      </c>
      <c r="K1913" s="23" t="str">
        <f>A1913&amp;"|"&amp;B1913</f>
        <v>P0160|Apr</v>
      </c>
    </row>
    <row r="1914" spans="1:11" ht="15" customHeight="1" x14ac:dyDescent="0.25">
      <c r="A1914" s="14" t="s">
        <v>379</v>
      </c>
      <c r="B1914" s="14" t="s">
        <v>26</v>
      </c>
      <c r="C1914" s="14">
        <v>8</v>
      </c>
      <c r="D1914" s="16">
        <v>119.05</v>
      </c>
      <c r="E1914" s="17">
        <f>C1914*D1914</f>
        <v>952.4</v>
      </c>
      <c r="F1914" s="18">
        <v>0.03</v>
      </c>
      <c r="G1914" s="17">
        <f>E1914*F1914</f>
        <v>28.571999999999999</v>
      </c>
      <c r="H1914" s="14">
        <v>2</v>
      </c>
      <c r="I1914" s="15">
        <v>240</v>
      </c>
      <c r="J1914" s="17">
        <f>E1914+I1914-G1914</f>
        <v>1163.8280000000002</v>
      </c>
      <c r="K1914" s="23" t="str">
        <f>A1914&amp;"|"&amp;B1914</f>
        <v>P0160|May</v>
      </c>
    </row>
    <row r="1915" spans="1:11" ht="15" customHeight="1" x14ac:dyDescent="0.25">
      <c r="A1915" s="14" t="s">
        <v>379</v>
      </c>
      <c r="B1915" s="14" t="s">
        <v>28</v>
      </c>
      <c r="C1915" s="14">
        <v>9</v>
      </c>
      <c r="D1915" s="16">
        <v>121.2</v>
      </c>
      <c r="E1915" s="17">
        <f>C1915*D1915</f>
        <v>1090.8</v>
      </c>
      <c r="F1915" s="18">
        <v>0.03</v>
      </c>
      <c r="G1915" s="17">
        <f>E1915*F1915</f>
        <v>32.723999999999997</v>
      </c>
      <c r="H1915" s="14">
        <v>3</v>
      </c>
      <c r="I1915" s="15">
        <v>360</v>
      </c>
      <c r="J1915" s="17">
        <f>E1915+I1915-G1915</f>
        <v>1418.076</v>
      </c>
      <c r="K1915" s="23" t="str">
        <f>A1915&amp;"|"&amp;B1915</f>
        <v>P0160|Jun</v>
      </c>
    </row>
    <row r="1916" spans="1:11" ht="15" customHeight="1" x14ac:dyDescent="0.25">
      <c r="A1916" s="14" t="s">
        <v>379</v>
      </c>
      <c r="B1916" s="14" t="s">
        <v>29</v>
      </c>
      <c r="C1916" s="14">
        <v>12</v>
      </c>
      <c r="D1916" s="16">
        <v>138.08000000000001</v>
      </c>
      <c r="E1916" s="17">
        <f>C1916*D1916</f>
        <v>1656.96</v>
      </c>
      <c r="F1916" s="18">
        <v>0.03</v>
      </c>
      <c r="G1916" s="17">
        <f>E1916*F1916</f>
        <v>49.708799999999997</v>
      </c>
      <c r="H1916" s="14">
        <v>3</v>
      </c>
      <c r="I1916" s="15">
        <v>360</v>
      </c>
      <c r="J1916" s="17">
        <f>E1916+I1916-G1916</f>
        <v>1967.2512000000002</v>
      </c>
      <c r="K1916" s="23" t="str">
        <f>A1916&amp;"|"&amp;B1916</f>
        <v>P0160|Jul</v>
      </c>
    </row>
    <row r="1917" spans="1:11" ht="15" customHeight="1" x14ac:dyDescent="0.25">
      <c r="A1917" s="14" t="s">
        <v>379</v>
      </c>
      <c r="B1917" s="14" t="s">
        <v>30</v>
      </c>
      <c r="C1917" s="14">
        <v>11</v>
      </c>
      <c r="D1917" s="16">
        <v>149.12</v>
      </c>
      <c r="E1917" s="17">
        <f>C1917*D1917</f>
        <v>1640.3200000000002</v>
      </c>
      <c r="F1917" s="18">
        <v>0.03</v>
      </c>
      <c r="G1917" s="17">
        <f>E1917*F1917</f>
        <v>49.209600000000002</v>
      </c>
      <c r="H1917" s="14">
        <v>3</v>
      </c>
      <c r="I1917" s="15">
        <v>360</v>
      </c>
      <c r="J1917" s="17">
        <f>E1917+I1917-G1917</f>
        <v>1951.1104000000003</v>
      </c>
      <c r="K1917" s="23" t="str">
        <f>A1917&amp;"|"&amp;B1917</f>
        <v>P0160|Aug</v>
      </c>
    </row>
    <row r="1918" spans="1:11" ht="15" customHeight="1" x14ac:dyDescent="0.25">
      <c r="A1918" s="14" t="s">
        <v>379</v>
      </c>
      <c r="B1918" s="14" t="s">
        <v>31</v>
      </c>
      <c r="C1918" s="14">
        <v>9</v>
      </c>
      <c r="D1918" s="16">
        <v>126.18</v>
      </c>
      <c r="E1918" s="17">
        <f>C1918*D1918</f>
        <v>1135.6200000000001</v>
      </c>
      <c r="F1918" s="18">
        <v>0.03</v>
      </c>
      <c r="G1918" s="17">
        <f>E1918*F1918</f>
        <v>34.068600000000004</v>
      </c>
      <c r="H1918" s="14">
        <v>3</v>
      </c>
      <c r="I1918" s="15">
        <v>360</v>
      </c>
      <c r="J1918" s="17">
        <f>E1918+I1918-G1918</f>
        <v>1461.5514000000001</v>
      </c>
      <c r="K1918" s="23" t="str">
        <f>A1918&amp;"|"&amp;B1918</f>
        <v>P0160|Sep</v>
      </c>
    </row>
    <row r="1919" spans="1:11" ht="15" customHeight="1" x14ac:dyDescent="0.25">
      <c r="A1919" s="14" t="s">
        <v>379</v>
      </c>
      <c r="B1919" s="14" t="s">
        <v>32</v>
      </c>
      <c r="C1919" s="14">
        <v>6</v>
      </c>
      <c r="D1919" s="16">
        <v>115.15</v>
      </c>
      <c r="E1919" s="17">
        <f>C1919*D1919</f>
        <v>690.90000000000009</v>
      </c>
      <c r="F1919" s="18">
        <v>0.03</v>
      </c>
      <c r="G1919" s="17">
        <f>E1919*F1919</f>
        <v>20.727</v>
      </c>
      <c r="H1919" s="14">
        <v>2</v>
      </c>
      <c r="I1919" s="15">
        <v>240</v>
      </c>
      <c r="J1919" s="17">
        <f>E1919+I1919-G1919</f>
        <v>910.17300000000012</v>
      </c>
      <c r="K1919" s="23" t="str">
        <f>A1919&amp;"|"&amp;B1919</f>
        <v>P0160|Oct</v>
      </c>
    </row>
    <row r="1920" spans="1:11" ht="15" customHeight="1" x14ac:dyDescent="0.25">
      <c r="A1920" s="14" t="s">
        <v>379</v>
      </c>
      <c r="B1920" s="14" t="s">
        <v>33</v>
      </c>
      <c r="C1920" s="14">
        <v>7</v>
      </c>
      <c r="D1920" s="16">
        <v>119.46</v>
      </c>
      <c r="E1920" s="17">
        <f>C1920*D1920</f>
        <v>836.21999999999991</v>
      </c>
      <c r="F1920" s="18">
        <v>0.03</v>
      </c>
      <c r="G1920" s="17">
        <f>E1920*F1920</f>
        <v>25.086599999999997</v>
      </c>
      <c r="H1920" s="14">
        <v>2</v>
      </c>
      <c r="I1920" s="15">
        <v>240</v>
      </c>
      <c r="J1920" s="17">
        <f>E1920+I1920-G1920</f>
        <v>1051.1333999999997</v>
      </c>
      <c r="K1920" s="23" t="str">
        <f>A1920&amp;"|"&amp;B1920</f>
        <v>P0160|Nov</v>
      </c>
    </row>
    <row r="1921" spans="1:11" ht="15" customHeight="1" x14ac:dyDescent="0.25">
      <c r="A1921" s="14" t="s">
        <v>379</v>
      </c>
      <c r="B1921" s="14" t="s">
        <v>34</v>
      </c>
      <c r="C1921" s="14">
        <v>15</v>
      </c>
      <c r="D1921" s="16">
        <v>224.02</v>
      </c>
      <c r="E1921" s="17">
        <f>C1921*D1921</f>
        <v>3360.3</v>
      </c>
      <c r="F1921" s="18">
        <v>0.03</v>
      </c>
      <c r="G1921" s="17">
        <f>E1921*F1921</f>
        <v>100.809</v>
      </c>
      <c r="H1921" s="14">
        <v>6</v>
      </c>
      <c r="I1921" s="15">
        <v>720</v>
      </c>
      <c r="J1921" s="17">
        <f>E1921+I1921-G1921</f>
        <v>3979.491</v>
      </c>
      <c r="K1921" s="23" t="str">
        <f>A1921&amp;"|"&amp;B1921</f>
        <v>P0160|Dec</v>
      </c>
    </row>
    <row r="1922" spans="1:11" ht="15" customHeight="1" x14ac:dyDescent="0.25">
      <c r="A1922" s="14" t="s">
        <v>379</v>
      </c>
      <c r="B1922" s="14" t="s">
        <v>35</v>
      </c>
      <c r="C1922" s="14">
        <v>15</v>
      </c>
      <c r="D1922" s="16">
        <v>179.14</v>
      </c>
      <c r="E1922" s="17">
        <f>C1922*D1922</f>
        <v>2687.1</v>
      </c>
      <c r="F1922" s="18">
        <v>0.03</v>
      </c>
      <c r="G1922" s="17">
        <f>E1922*F1922</f>
        <v>80.613</v>
      </c>
      <c r="H1922" s="14">
        <v>6</v>
      </c>
      <c r="I1922" s="15">
        <v>720</v>
      </c>
      <c r="J1922" s="17">
        <f>E1922+I1922-G1922</f>
        <v>3326.4870000000001</v>
      </c>
      <c r="K1922" s="23" t="str">
        <f>A1922&amp;"|"&amp;B1922</f>
        <v>P0160|Jan</v>
      </c>
    </row>
    <row r="1923" spans="1:11" ht="15" customHeight="1" x14ac:dyDescent="0.25">
      <c r="A1923" s="14" t="s">
        <v>379</v>
      </c>
      <c r="B1923" s="14" t="s">
        <v>36</v>
      </c>
      <c r="C1923" s="14">
        <v>12</v>
      </c>
      <c r="D1923" s="16">
        <v>164.65</v>
      </c>
      <c r="E1923" s="17">
        <f>C1923*D1923</f>
        <v>1975.8000000000002</v>
      </c>
      <c r="F1923" s="18">
        <v>0.03</v>
      </c>
      <c r="G1923" s="17">
        <f>E1923*F1923</f>
        <v>59.274000000000001</v>
      </c>
      <c r="H1923" s="14">
        <v>5</v>
      </c>
      <c r="I1923" s="15">
        <v>600</v>
      </c>
      <c r="J1923" s="17">
        <f>E1923+I1923-G1923</f>
        <v>2516.5260000000003</v>
      </c>
      <c r="K1923" s="23" t="str">
        <f>A1923&amp;"|"&amp;B1923</f>
        <v>P0160|Feb</v>
      </c>
    </row>
    <row r="1924" spans="1:11" ht="15" customHeight="1" x14ac:dyDescent="0.25">
      <c r="A1924" s="14" t="s">
        <v>379</v>
      </c>
      <c r="B1924" s="14" t="s">
        <v>37</v>
      </c>
      <c r="C1924" s="14">
        <v>11</v>
      </c>
      <c r="D1924" s="16">
        <v>171.87</v>
      </c>
      <c r="E1924" s="17">
        <f>C1924*D1924</f>
        <v>1890.5700000000002</v>
      </c>
      <c r="F1924" s="18">
        <v>0.03</v>
      </c>
      <c r="G1924" s="17">
        <f>E1924*F1924</f>
        <v>56.717100000000002</v>
      </c>
      <c r="H1924" s="14">
        <v>4</v>
      </c>
      <c r="I1924" s="15">
        <v>480</v>
      </c>
      <c r="J1924" s="17">
        <f>E1924+I1924-G1924</f>
        <v>2313.8529000000003</v>
      </c>
      <c r="K1924" s="23" t="str">
        <f>A1924&amp;"|"&amp;B1924</f>
        <v>P0160|Mar</v>
      </c>
    </row>
    <row r="1925" spans="1:11" ht="15" customHeight="1" x14ac:dyDescent="0.25">
      <c r="A1925" s="14" t="s">
        <v>381</v>
      </c>
      <c r="B1925" s="14" t="s">
        <v>24</v>
      </c>
      <c r="C1925" s="14">
        <v>5</v>
      </c>
      <c r="D1925" s="16">
        <v>104.77</v>
      </c>
      <c r="E1925" s="17">
        <f>C1925*D1925</f>
        <v>523.85</v>
      </c>
      <c r="F1925" s="18">
        <v>0.03</v>
      </c>
      <c r="G1925" s="17">
        <f>E1925*F1925</f>
        <v>15.7155</v>
      </c>
      <c r="H1925" s="14">
        <v>2</v>
      </c>
      <c r="I1925" s="15">
        <v>190</v>
      </c>
      <c r="J1925" s="17">
        <f>E1925+I1925-G1925</f>
        <v>698.1345</v>
      </c>
      <c r="K1925" s="23" t="str">
        <f>A1925&amp;"|"&amp;B1925</f>
        <v>P0161|Apr</v>
      </c>
    </row>
    <row r="1926" spans="1:11" ht="15" customHeight="1" x14ac:dyDescent="0.25">
      <c r="A1926" s="14" t="s">
        <v>381</v>
      </c>
      <c r="B1926" s="14" t="s">
        <v>26</v>
      </c>
      <c r="C1926" s="14">
        <v>5</v>
      </c>
      <c r="D1926" s="16">
        <v>106.29</v>
      </c>
      <c r="E1926" s="17">
        <f>C1926*D1926</f>
        <v>531.45000000000005</v>
      </c>
      <c r="F1926" s="18">
        <v>0.03</v>
      </c>
      <c r="G1926" s="17">
        <f>E1926*F1926</f>
        <v>15.9435</v>
      </c>
      <c r="H1926" s="14">
        <v>2</v>
      </c>
      <c r="I1926" s="15">
        <v>190</v>
      </c>
      <c r="J1926" s="17">
        <f>E1926+I1926-G1926</f>
        <v>705.50650000000007</v>
      </c>
      <c r="K1926" s="23" t="str">
        <f>A1926&amp;"|"&amp;B1926</f>
        <v>P0161|May</v>
      </c>
    </row>
    <row r="1927" spans="1:11" ht="15" customHeight="1" x14ac:dyDescent="0.25">
      <c r="A1927" s="14" t="s">
        <v>381</v>
      </c>
      <c r="B1927" s="14" t="s">
        <v>28</v>
      </c>
      <c r="C1927" s="14">
        <v>6</v>
      </c>
      <c r="D1927" s="16">
        <v>115.73</v>
      </c>
      <c r="E1927" s="17">
        <f>C1927*D1927</f>
        <v>694.38</v>
      </c>
      <c r="F1927" s="18">
        <v>0.03</v>
      </c>
      <c r="G1927" s="17">
        <f>E1927*F1927</f>
        <v>20.831399999999999</v>
      </c>
      <c r="H1927" s="14">
        <v>2</v>
      </c>
      <c r="I1927" s="15">
        <v>190</v>
      </c>
      <c r="J1927" s="17">
        <f>E1927+I1927-G1927</f>
        <v>863.54859999999996</v>
      </c>
      <c r="K1927" s="23" t="str">
        <f>A1927&amp;"|"&amp;B1927</f>
        <v>P0161|Jun</v>
      </c>
    </row>
    <row r="1928" spans="1:11" ht="15" customHeight="1" x14ac:dyDescent="0.25">
      <c r="A1928" s="14" t="s">
        <v>381</v>
      </c>
      <c r="B1928" s="14" t="s">
        <v>29</v>
      </c>
      <c r="C1928" s="14">
        <v>8</v>
      </c>
      <c r="D1928" s="16">
        <v>129.30000000000001</v>
      </c>
      <c r="E1928" s="17">
        <f>C1928*D1928</f>
        <v>1034.4000000000001</v>
      </c>
      <c r="F1928" s="18">
        <v>0.03</v>
      </c>
      <c r="G1928" s="17">
        <f>E1928*F1928</f>
        <v>31.032</v>
      </c>
      <c r="H1928" s="14">
        <v>2</v>
      </c>
      <c r="I1928" s="15">
        <v>190</v>
      </c>
      <c r="J1928" s="17">
        <f>E1928+I1928-G1928</f>
        <v>1193.3680000000002</v>
      </c>
      <c r="K1928" s="23" t="str">
        <f>A1928&amp;"|"&amp;B1928</f>
        <v>P0161|Jul</v>
      </c>
    </row>
    <row r="1929" spans="1:11" ht="15" customHeight="1" x14ac:dyDescent="0.25">
      <c r="A1929" s="14" t="s">
        <v>381</v>
      </c>
      <c r="B1929" s="14" t="s">
        <v>30</v>
      </c>
      <c r="C1929" s="14">
        <v>8</v>
      </c>
      <c r="D1929" s="16">
        <v>118.08</v>
      </c>
      <c r="E1929" s="17">
        <f>C1929*D1929</f>
        <v>944.64</v>
      </c>
      <c r="F1929" s="18">
        <v>0.03</v>
      </c>
      <c r="G1929" s="17">
        <f>E1929*F1929</f>
        <v>28.339199999999998</v>
      </c>
      <c r="H1929" s="14">
        <v>2</v>
      </c>
      <c r="I1929" s="15">
        <v>190</v>
      </c>
      <c r="J1929" s="17">
        <f>E1929+I1929-G1929</f>
        <v>1106.3008</v>
      </c>
      <c r="K1929" s="23" t="str">
        <f>A1929&amp;"|"&amp;B1929</f>
        <v>P0161|Aug</v>
      </c>
    </row>
    <row r="1930" spans="1:11" ht="15" customHeight="1" x14ac:dyDescent="0.25">
      <c r="A1930" s="14" t="s">
        <v>381</v>
      </c>
      <c r="B1930" s="14" t="s">
        <v>31</v>
      </c>
      <c r="C1930" s="14">
        <v>6</v>
      </c>
      <c r="D1930" s="16">
        <v>110.43</v>
      </c>
      <c r="E1930" s="17">
        <f>C1930*D1930</f>
        <v>662.58</v>
      </c>
      <c r="F1930" s="18">
        <v>0.03</v>
      </c>
      <c r="G1930" s="17">
        <f>E1930*F1930</f>
        <v>19.877400000000002</v>
      </c>
      <c r="H1930" s="14">
        <v>2</v>
      </c>
      <c r="I1930" s="15">
        <v>190</v>
      </c>
      <c r="J1930" s="17">
        <f>E1930+I1930-G1930</f>
        <v>832.70260000000007</v>
      </c>
      <c r="K1930" s="23" t="str">
        <f>A1930&amp;"|"&amp;B1930</f>
        <v>P0161|Sep</v>
      </c>
    </row>
    <row r="1931" spans="1:11" ht="15" customHeight="1" x14ac:dyDescent="0.25">
      <c r="A1931" s="14" t="s">
        <v>381</v>
      </c>
      <c r="B1931" s="14" t="s">
        <v>32</v>
      </c>
      <c r="C1931" s="14">
        <v>5</v>
      </c>
      <c r="D1931" s="16">
        <v>98.17</v>
      </c>
      <c r="E1931" s="17">
        <f>C1931*D1931</f>
        <v>490.85</v>
      </c>
      <c r="F1931" s="18">
        <v>0.03</v>
      </c>
      <c r="G1931" s="17">
        <f>E1931*F1931</f>
        <v>14.7255</v>
      </c>
      <c r="H1931" s="14">
        <v>2</v>
      </c>
      <c r="I1931" s="15">
        <v>190</v>
      </c>
      <c r="J1931" s="17">
        <f>E1931+I1931-G1931</f>
        <v>666.12450000000001</v>
      </c>
      <c r="K1931" s="23" t="str">
        <f>A1931&amp;"|"&amp;B1931</f>
        <v>P0161|Oct</v>
      </c>
    </row>
    <row r="1932" spans="1:11" ht="15" customHeight="1" x14ac:dyDescent="0.25">
      <c r="A1932" s="14" t="s">
        <v>381</v>
      </c>
      <c r="B1932" s="14" t="s">
        <v>33</v>
      </c>
      <c r="C1932" s="14">
        <v>5</v>
      </c>
      <c r="D1932" s="16">
        <v>116.27</v>
      </c>
      <c r="E1932" s="17">
        <f>C1932*D1932</f>
        <v>581.35</v>
      </c>
      <c r="F1932" s="18">
        <v>0.03</v>
      </c>
      <c r="G1932" s="17">
        <f>E1932*F1932</f>
        <v>17.4405</v>
      </c>
      <c r="H1932" s="14">
        <v>2</v>
      </c>
      <c r="I1932" s="15">
        <v>190</v>
      </c>
      <c r="J1932" s="17">
        <f>E1932+I1932-G1932</f>
        <v>753.90949999999998</v>
      </c>
      <c r="K1932" s="23" t="str">
        <f>A1932&amp;"|"&amp;B1932</f>
        <v>P0161|Nov</v>
      </c>
    </row>
    <row r="1933" spans="1:11" ht="15" customHeight="1" x14ac:dyDescent="0.25">
      <c r="A1933" s="14" t="s">
        <v>381</v>
      </c>
      <c r="B1933" s="14" t="s">
        <v>34</v>
      </c>
      <c r="C1933" s="14">
        <v>12</v>
      </c>
      <c r="D1933" s="16">
        <v>207.52</v>
      </c>
      <c r="E1933" s="17">
        <f>C1933*D1933</f>
        <v>2490.2400000000002</v>
      </c>
      <c r="F1933" s="18">
        <v>0.03</v>
      </c>
      <c r="G1933" s="17">
        <f>E1933*F1933</f>
        <v>74.7072</v>
      </c>
      <c r="H1933" s="14">
        <v>5</v>
      </c>
      <c r="I1933" s="15">
        <v>475</v>
      </c>
      <c r="J1933" s="17">
        <f>E1933+I1933-G1933</f>
        <v>2890.5328000000004</v>
      </c>
      <c r="K1933" s="23" t="str">
        <f>A1933&amp;"|"&amp;B1933</f>
        <v>P0161|Dec</v>
      </c>
    </row>
    <row r="1934" spans="1:11" ht="15" customHeight="1" x14ac:dyDescent="0.25">
      <c r="A1934" s="14" t="s">
        <v>381</v>
      </c>
      <c r="B1934" s="14" t="s">
        <v>35</v>
      </c>
      <c r="C1934" s="14">
        <v>10</v>
      </c>
      <c r="D1934" s="16">
        <v>184.1</v>
      </c>
      <c r="E1934" s="17">
        <f>C1934*D1934</f>
        <v>1841</v>
      </c>
      <c r="F1934" s="18">
        <v>0.03</v>
      </c>
      <c r="G1934" s="17">
        <f>E1934*F1934</f>
        <v>55.23</v>
      </c>
      <c r="H1934" s="14">
        <v>4</v>
      </c>
      <c r="I1934" s="15">
        <v>380</v>
      </c>
      <c r="J1934" s="17">
        <f>E1934+I1934-G1934</f>
        <v>2165.77</v>
      </c>
      <c r="K1934" s="23" t="str">
        <f>A1934&amp;"|"&amp;B1934</f>
        <v>P0161|Jan</v>
      </c>
    </row>
    <row r="1935" spans="1:11" ht="15" customHeight="1" x14ac:dyDescent="0.25">
      <c r="A1935" s="14" t="s">
        <v>381</v>
      </c>
      <c r="B1935" s="14" t="s">
        <v>36</v>
      </c>
      <c r="C1935" s="14">
        <v>10</v>
      </c>
      <c r="D1935" s="16">
        <v>165.8</v>
      </c>
      <c r="E1935" s="17">
        <f>C1935*D1935</f>
        <v>1658</v>
      </c>
      <c r="F1935" s="18">
        <v>0.03</v>
      </c>
      <c r="G1935" s="17">
        <f>E1935*F1935</f>
        <v>49.739999999999995</v>
      </c>
      <c r="H1935" s="14">
        <v>4</v>
      </c>
      <c r="I1935" s="15">
        <v>380</v>
      </c>
      <c r="J1935" s="17">
        <f>E1935+I1935-G1935</f>
        <v>1988.26</v>
      </c>
      <c r="K1935" s="23" t="str">
        <f>A1935&amp;"|"&amp;B1935</f>
        <v>P0161|Feb</v>
      </c>
    </row>
    <row r="1936" spans="1:11" ht="15" customHeight="1" x14ac:dyDescent="0.25">
      <c r="A1936" s="14" t="s">
        <v>381</v>
      </c>
      <c r="B1936" s="14" t="s">
        <v>37</v>
      </c>
      <c r="C1936" s="14">
        <v>9</v>
      </c>
      <c r="D1936" s="16">
        <v>153.19999999999999</v>
      </c>
      <c r="E1936" s="17">
        <f>C1936*D1936</f>
        <v>1378.8</v>
      </c>
      <c r="F1936" s="18">
        <v>0.03</v>
      </c>
      <c r="G1936" s="17">
        <f>E1936*F1936</f>
        <v>41.363999999999997</v>
      </c>
      <c r="H1936" s="14">
        <v>3</v>
      </c>
      <c r="I1936" s="15">
        <v>285</v>
      </c>
      <c r="J1936" s="17">
        <f>E1936+I1936-G1936</f>
        <v>1622.4359999999999</v>
      </c>
      <c r="K1936" s="23" t="str">
        <f>A1936&amp;"|"&amp;B1936</f>
        <v>P0161|Mar</v>
      </c>
    </row>
    <row r="1937" spans="1:11" ht="15" customHeight="1" x14ac:dyDescent="0.25">
      <c r="A1937" s="14" t="s">
        <v>383</v>
      </c>
      <c r="B1937" s="14" t="s">
        <v>24</v>
      </c>
      <c r="C1937" s="14">
        <v>6</v>
      </c>
      <c r="D1937" s="16">
        <v>184.12</v>
      </c>
      <c r="E1937" s="17">
        <f>C1937*D1937</f>
        <v>1104.72</v>
      </c>
      <c r="F1937" s="18">
        <v>0.03</v>
      </c>
      <c r="G1937" s="17">
        <f>E1937*F1937</f>
        <v>33.141599999999997</v>
      </c>
      <c r="H1937" s="14">
        <v>2</v>
      </c>
      <c r="I1937" s="15">
        <v>370</v>
      </c>
      <c r="J1937" s="17">
        <f>E1937+I1937-G1937</f>
        <v>1441.5784000000001</v>
      </c>
      <c r="K1937" s="23" t="str">
        <f>A1937&amp;"|"&amp;B1937</f>
        <v>P0162|Apr</v>
      </c>
    </row>
    <row r="1938" spans="1:11" ht="15" customHeight="1" x14ac:dyDescent="0.25">
      <c r="A1938" s="14" t="s">
        <v>383</v>
      </c>
      <c r="B1938" s="14" t="s">
        <v>26</v>
      </c>
      <c r="C1938" s="14">
        <v>7</v>
      </c>
      <c r="D1938" s="16">
        <v>198.24</v>
      </c>
      <c r="E1938" s="17">
        <f>C1938*D1938</f>
        <v>1387.68</v>
      </c>
      <c r="F1938" s="18">
        <v>0.03</v>
      </c>
      <c r="G1938" s="17">
        <f>E1938*F1938</f>
        <v>41.630400000000002</v>
      </c>
      <c r="H1938" s="14">
        <v>2</v>
      </c>
      <c r="I1938" s="15">
        <v>370</v>
      </c>
      <c r="J1938" s="17">
        <f>E1938+I1938-G1938</f>
        <v>1716.0496000000001</v>
      </c>
      <c r="K1938" s="23" t="str">
        <f>A1938&amp;"|"&amp;B1938</f>
        <v>P0162|May</v>
      </c>
    </row>
    <row r="1939" spans="1:11" ht="15" customHeight="1" x14ac:dyDescent="0.25">
      <c r="A1939" s="14" t="s">
        <v>383</v>
      </c>
      <c r="B1939" s="14" t="s">
        <v>28</v>
      </c>
      <c r="C1939" s="14">
        <v>7</v>
      </c>
      <c r="D1939" s="16">
        <v>223.39</v>
      </c>
      <c r="E1939" s="17">
        <f>C1939*D1939</f>
        <v>1563.73</v>
      </c>
      <c r="F1939" s="18">
        <v>0.03</v>
      </c>
      <c r="G1939" s="17">
        <f>E1939*F1939</f>
        <v>46.911899999999996</v>
      </c>
      <c r="H1939" s="14">
        <v>2</v>
      </c>
      <c r="I1939" s="15">
        <v>370</v>
      </c>
      <c r="J1939" s="17">
        <f>E1939+I1939-G1939</f>
        <v>1886.8181</v>
      </c>
      <c r="K1939" s="23" t="str">
        <f>A1939&amp;"|"&amp;B1939</f>
        <v>P0162|Jun</v>
      </c>
    </row>
    <row r="1940" spans="1:11" ht="15" customHeight="1" x14ac:dyDescent="0.25">
      <c r="A1940" s="14" t="s">
        <v>383</v>
      </c>
      <c r="B1940" s="14" t="s">
        <v>29</v>
      </c>
      <c r="C1940" s="14">
        <v>10</v>
      </c>
      <c r="D1940" s="16">
        <v>234.31</v>
      </c>
      <c r="E1940" s="17">
        <f>C1940*D1940</f>
        <v>2343.1</v>
      </c>
      <c r="F1940" s="18">
        <v>0.03</v>
      </c>
      <c r="G1940" s="17">
        <f>E1940*F1940</f>
        <v>70.292999999999992</v>
      </c>
      <c r="H1940" s="14">
        <v>3</v>
      </c>
      <c r="I1940" s="15">
        <v>555</v>
      </c>
      <c r="J1940" s="17">
        <f>E1940+I1940-G1940</f>
        <v>2827.8069999999998</v>
      </c>
      <c r="K1940" s="23" t="str">
        <f>A1940&amp;"|"&amp;B1940</f>
        <v>P0162|Jul</v>
      </c>
    </row>
    <row r="1941" spans="1:11" ht="15" customHeight="1" x14ac:dyDescent="0.25">
      <c r="A1941" s="14" t="s">
        <v>383</v>
      </c>
      <c r="B1941" s="14" t="s">
        <v>30</v>
      </c>
      <c r="C1941" s="14">
        <v>10</v>
      </c>
      <c r="D1941" s="16">
        <v>223.34</v>
      </c>
      <c r="E1941" s="17">
        <f>C1941*D1941</f>
        <v>2233.4</v>
      </c>
      <c r="F1941" s="18">
        <v>0.03</v>
      </c>
      <c r="G1941" s="17">
        <f>E1941*F1941</f>
        <v>67.001999999999995</v>
      </c>
      <c r="H1941" s="14">
        <v>3</v>
      </c>
      <c r="I1941" s="15">
        <v>555</v>
      </c>
      <c r="J1941" s="17">
        <f>E1941+I1941-G1941</f>
        <v>2721.3980000000001</v>
      </c>
      <c r="K1941" s="23" t="str">
        <f>A1941&amp;"|"&amp;B1941</f>
        <v>P0162|Aug</v>
      </c>
    </row>
    <row r="1942" spans="1:11" ht="15" customHeight="1" x14ac:dyDescent="0.25">
      <c r="A1942" s="14" t="s">
        <v>383</v>
      </c>
      <c r="B1942" s="14" t="s">
        <v>31</v>
      </c>
      <c r="C1942" s="14">
        <v>7</v>
      </c>
      <c r="D1942" s="16">
        <v>207.76</v>
      </c>
      <c r="E1942" s="17">
        <f>C1942*D1942</f>
        <v>1454.32</v>
      </c>
      <c r="F1942" s="18">
        <v>0.03</v>
      </c>
      <c r="G1942" s="17">
        <f>E1942*F1942</f>
        <v>43.629599999999996</v>
      </c>
      <c r="H1942" s="14">
        <v>2</v>
      </c>
      <c r="I1942" s="15">
        <v>370</v>
      </c>
      <c r="J1942" s="17">
        <f>E1942+I1942-G1942</f>
        <v>1780.6904</v>
      </c>
      <c r="K1942" s="23" t="str">
        <f>A1942&amp;"|"&amp;B1942</f>
        <v>P0162|Sep</v>
      </c>
    </row>
    <row r="1943" spans="1:11" ht="15" customHeight="1" x14ac:dyDescent="0.25">
      <c r="A1943" s="14" t="s">
        <v>383</v>
      </c>
      <c r="B1943" s="14" t="s">
        <v>32</v>
      </c>
      <c r="C1943" s="14">
        <v>6</v>
      </c>
      <c r="D1943" s="16">
        <v>173.3</v>
      </c>
      <c r="E1943" s="17">
        <f>C1943*D1943</f>
        <v>1039.8000000000002</v>
      </c>
      <c r="F1943" s="18">
        <v>0.03</v>
      </c>
      <c r="G1943" s="17">
        <f>E1943*F1943</f>
        <v>31.194000000000003</v>
      </c>
      <c r="H1943" s="14">
        <v>2</v>
      </c>
      <c r="I1943" s="15">
        <v>370</v>
      </c>
      <c r="J1943" s="17">
        <f>E1943+I1943-G1943</f>
        <v>1378.6060000000002</v>
      </c>
      <c r="K1943" s="23" t="str">
        <f>A1943&amp;"|"&amp;B1943</f>
        <v>P0162|Oct</v>
      </c>
    </row>
    <row r="1944" spans="1:11" ht="15" customHeight="1" x14ac:dyDescent="0.25">
      <c r="A1944" s="14" t="s">
        <v>383</v>
      </c>
      <c r="B1944" s="14" t="s">
        <v>33</v>
      </c>
      <c r="C1944" s="14">
        <v>6</v>
      </c>
      <c r="D1944" s="16">
        <v>199.28</v>
      </c>
      <c r="E1944" s="17">
        <f>C1944*D1944</f>
        <v>1195.68</v>
      </c>
      <c r="F1944" s="18">
        <v>0.03</v>
      </c>
      <c r="G1944" s="17">
        <f>E1944*F1944</f>
        <v>35.870400000000004</v>
      </c>
      <c r="H1944" s="14">
        <v>2</v>
      </c>
      <c r="I1944" s="15">
        <v>370</v>
      </c>
      <c r="J1944" s="17">
        <f>E1944+I1944-G1944</f>
        <v>1529.8096</v>
      </c>
      <c r="K1944" s="23" t="str">
        <f>A1944&amp;"|"&amp;B1944</f>
        <v>P0162|Nov</v>
      </c>
    </row>
    <row r="1945" spans="1:11" ht="15" customHeight="1" x14ac:dyDescent="0.25">
      <c r="A1945" s="14" t="s">
        <v>383</v>
      </c>
      <c r="B1945" s="14" t="s">
        <v>34</v>
      </c>
      <c r="C1945" s="14">
        <v>15</v>
      </c>
      <c r="D1945" s="16">
        <v>353.96</v>
      </c>
      <c r="E1945" s="17">
        <f>C1945*D1945</f>
        <v>5309.4</v>
      </c>
      <c r="F1945" s="18">
        <v>0.03</v>
      </c>
      <c r="G1945" s="17">
        <f>E1945*F1945</f>
        <v>159.28199999999998</v>
      </c>
      <c r="H1945" s="14">
        <v>6</v>
      </c>
      <c r="I1945" s="15">
        <v>1110</v>
      </c>
      <c r="J1945" s="17">
        <f>E1945+I1945-G1945</f>
        <v>6260.1179999999995</v>
      </c>
      <c r="K1945" s="23" t="str">
        <f>A1945&amp;"|"&amp;B1945</f>
        <v>P0162|Dec</v>
      </c>
    </row>
    <row r="1946" spans="1:11" ht="15" customHeight="1" x14ac:dyDescent="0.25">
      <c r="A1946" s="14" t="s">
        <v>383</v>
      </c>
      <c r="B1946" s="14" t="s">
        <v>35</v>
      </c>
      <c r="C1946" s="14">
        <v>15</v>
      </c>
      <c r="D1946" s="16">
        <v>313.24</v>
      </c>
      <c r="E1946" s="17">
        <f>C1946*D1946</f>
        <v>4698.6000000000004</v>
      </c>
      <c r="F1946" s="18">
        <v>0.03</v>
      </c>
      <c r="G1946" s="17">
        <f>E1946*F1946</f>
        <v>140.958</v>
      </c>
      <c r="H1946" s="14">
        <v>6</v>
      </c>
      <c r="I1946" s="15">
        <v>1110</v>
      </c>
      <c r="J1946" s="17">
        <f>E1946+I1946-G1946</f>
        <v>5667.6420000000007</v>
      </c>
      <c r="K1946" s="23" t="str">
        <f>A1946&amp;"|"&amp;B1946</f>
        <v>P0162|Jan</v>
      </c>
    </row>
    <row r="1947" spans="1:11" ht="15" customHeight="1" x14ac:dyDescent="0.25">
      <c r="A1947" s="14" t="s">
        <v>383</v>
      </c>
      <c r="B1947" s="14" t="s">
        <v>36</v>
      </c>
      <c r="C1947" s="14">
        <v>14</v>
      </c>
      <c r="D1947" s="16">
        <v>323.44</v>
      </c>
      <c r="E1947" s="17">
        <f>C1947*D1947</f>
        <v>4528.16</v>
      </c>
      <c r="F1947" s="18">
        <v>0.03</v>
      </c>
      <c r="G1947" s="17">
        <f>E1947*F1947</f>
        <v>135.84479999999999</v>
      </c>
      <c r="H1947" s="14">
        <v>5</v>
      </c>
      <c r="I1947" s="15">
        <v>925</v>
      </c>
      <c r="J1947" s="17">
        <f>E1947+I1947-G1947</f>
        <v>5317.3152</v>
      </c>
      <c r="K1947" s="23" t="str">
        <f>A1947&amp;"|"&amp;B1947</f>
        <v>P0162|Feb</v>
      </c>
    </row>
    <row r="1948" spans="1:11" ht="15" customHeight="1" x14ac:dyDescent="0.25">
      <c r="A1948" s="14" t="s">
        <v>383</v>
      </c>
      <c r="B1948" s="14" t="s">
        <v>37</v>
      </c>
      <c r="C1948" s="14">
        <v>11</v>
      </c>
      <c r="D1948" s="16">
        <v>312.11</v>
      </c>
      <c r="E1948" s="17">
        <f>C1948*D1948</f>
        <v>3433.21</v>
      </c>
      <c r="F1948" s="18">
        <v>0.03</v>
      </c>
      <c r="G1948" s="17">
        <f>E1948*F1948</f>
        <v>102.99629999999999</v>
      </c>
      <c r="H1948" s="14">
        <v>4</v>
      </c>
      <c r="I1948" s="15">
        <v>740</v>
      </c>
      <c r="J1948" s="17">
        <f>E1948+I1948-G1948</f>
        <v>4070.2137000000002</v>
      </c>
      <c r="K1948" s="23" t="str">
        <f>A1948&amp;"|"&amp;B1948</f>
        <v>P0162|Mar</v>
      </c>
    </row>
    <row r="1949" spans="1:11" ht="15" customHeight="1" x14ac:dyDescent="0.25">
      <c r="A1949" s="14" t="s">
        <v>385</v>
      </c>
      <c r="B1949" s="14" t="s">
        <v>24</v>
      </c>
      <c r="C1949" s="14">
        <v>5</v>
      </c>
      <c r="D1949" s="16">
        <v>223.32</v>
      </c>
      <c r="E1949" s="17">
        <f>C1949*D1949</f>
        <v>1116.5999999999999</v>
      </c>
      <c r="F1949" s="18">
        <v>0.03</v>
      </c>
      <c r="G1949" s="17">
        <f>E1949*F1949</f>
        <v>33.497999999999998</v>
      </c>
      <c r="H1949" s="14">
        <v>2</v>
      </c>
      <c r="I1949" s="15">
        <v>450</v>
      </c>
      <c r="J1949" s="17">
        <f>E1949+I1949-G1949</f>
        <v>1533.1019999999999</v>
      </c>
      <c r="K1949" s="23" t="str">
        <f>A1949&amp;"|"&amp;B1949</f>
        <v>P0163|Apr</v>
      </c>
    </row>
    <row r="1950" spans="1:11" ht="15" customHeight="1" x14ac:dyDescent="0.25">
      <c r="A1950" s="14" t="s">
        <v>385</v>
      </c>
      <c r="B1950" s="14" t="s">
        <v>26</v>
      </c>
      <c r="C1950" s="14">
        <v>6</v>
      </c>
      <c r="D1950" s="16">
        <v>269.92</v>
      </c>
      <c r="E1950" s="17">
        <f>C1950*D1950</f>
        <v>1619.52</v>
      </c>
      <c r="F1950" s="18">
        <v>0.03</v>
      </c>
      <c r="G1950" s="17">
        <f>E1950*F1950</f>
        <v>48.585599999999999</v>
      </c>
      <c r="H1950" s="14">
        <v>2</v>
      </c>
      <c r="I1950" s="15">
        <v>450</v>
      </c>
      <c r="J1950" s="17">
        <f>E1950+I1950-G1950</f>
        <v>2020.9344000000001</v>
      </c>
      <c r="K1950" s="23" t="str">
        <f>A1950&amp;"|"&amp;B1950</f>
        <v>P0163|May</v>
      </c>
    </row>
    <row r="1951" spans="1:11" ht="15" customHeight="1" x14ac:dyDescent="0.25">
      <c r="A1951" s="14" t="s">
        <v>385</v>
      </c>
      <c r="B1951" s="14" t="s">
        <v>28</v>
      </c>
      <c r="C1951" s="14">
        <v>6</v>
      </c>
      <c r="D1951" s="16">
        <v>259.01</v>
      </c>
      <c r="E1951" s="17">
        <f>C1951*D1951</f>
        <v>1554.06</v>
      </c>
      <c r="F1951" s="18">
        <v>0.03</v>
      </c>
      <c r="G1951" s="17">
        <f>E1951*F1951</f>
        <v>46.621799999999993</v>
      </c>
      <c r="H1951" s="14">
        <v>2</v>
      </c>
      <c r="I1951" s="15">
        <v>450</v>
      </c>
      <c r="J1951" s="17">
        <f>E1951+I1951-G1951</f>
        <v>1957.4382000000001</v>
      </c>
      <c r="K1951" s="23" t="str">
        <f>A1951&amp;"|"&amp;B1951</f>
        <v>P0163|Jun</v>
      </c>
    </row>
    <row r="1952" spans="1:11" ht="15" customHeight="1" x14ac:dyDescent="0.25">
      <c r="A1952" s="14" t="s">
        <v>385</v>
      </c>
      <c r="B1952" s="14" t="s">
        <v>29</v>
      </c>
      <c r="C1952" s="14">
        <v>9</v>
      </c>
      <c r="D1952" s="16">
        <v>302.85000000000002</v>
      </c>
      <c r="E1952" s="17">
        <f>C1952*D1952</f>
        <v>2725.65</v>
      </c>
      <c r="F1952" s="18">
        <v>0.03</v>
      </c>
      <c r="G1952" s="17">
        <f>E1952*F1952</f>
        <v>81.769499999999994</v>
      </c>
      <c r="H1952" s="14">
        <v>2</v>
      </c>
      <c r="I1952" s="15">
        <v>450</v>
      </c>
      <c r="J1952" s="17">
        <f>E1952+I1952-G1952</f>
        <v>3093.8805000000002</v>
      </c>
      <c r="K1952" s="23" t="str">
        <f>A1952&amp;"|"&amp;B1952</f>
        <v>P0163|Jul</v>
      </c>
    </row>
    <row r="1953" spans="1:11" ht="15" customHeight="1" x14ac:dyDescent="0.25">
      <c r="A1953" s="14" t="s">
        <v>385</v>
      </c>
      <c r="B1953" s="14" t="s">
        <v>30</v>
      </c>
      <c r="C1953" s="14">
        <v>9</v>
      </c>
      <c r="D1953" s="16">
        <v>325.38</v>
      </c>
      <c r="E1953" s="17">
        <f>C1953*D1953</f>
        <v>2928.42</v>
      </c>
      <c r="F1953" s="18">
        <v>0.03</v>
      </c>
      <c r="G1953" s="17">
        <f>E1953*F1953</f>
        <v>87.852599999999995</v>
      </c>
      <c r="H1953" s="14">
        <v>2</v>
      </c>
      <c r="I1953" s="15">
        <v>450</v>
      </c>
      <c r="J1953" s="17">
        <f>E1953+I1953-G1953</f>
        <v>3290.5673999999999</v>
      </c>
      <c r="K1953" s="23" t="str">
        <f>A1953&amp;"|"&amp;B1953</f>
        <v>P0163|Aug</v>
      </c>
    </row>
    <row r="1954" spans="1:11" ht="15" customHeight="1" x14ac:dyDescent="0.25">
      <c r="A1954" s="14" t="s">
        <v>385</v>
      </c>
      <c r="B1954" s="14" t="s">
        <v>31</v>
      </c>
      <c r="C1954" s="14">
        <v>6</v>
      </c>
      <c r="D1954" s="16">
        <v>256.08</v>
      </c>
      <c r="E1954" s="17">
        <f>C1954*D1954</f>
        <v>1536.48</v>
      </c>
      <c r="F1954" s="18">
        <v>0.03</v>
      </c>
      <c r="G1954" s="17">
        <f>E1954*F1954</f>
        <v>46.0944</v>
      </c>
      <c r="H1954" s="14">
        <v>2</v>
      </c>
      <c r="I1954" s="15">
        <v>450</v>
      </c>
      <c r="J1954" s="17">
        <f>E1954+I1954-G1954</f>
        <v>1940.3856000000001</v>
      </c>
      <c r="K1954" s="23" t="str">
        <f>A1954&amp;"|"&amp;B1954</f>
        <v>P0163|Sep</v>
      </c>
    </row>
    <row r="1955" spans="1:11" ht="15" customHeight="1" x14ac:dyDescent="0.25">
      <c r="A1955" s="14" t="s">
        <v>385</v>
      </c>
      <c r="B1955" s="14" t="s">
        <v>32</v>
      </c>
      <c r="C1955" s="14">
        <v>5</v>
      </c>
      <c r="D1955" s="16">
        <v>245.29</v>
      </c>
      <c r="E1955" s="17">
        <f>C1955*D1955</f>
        <v>1226.45</v>
      </c>
      <c r="F1955" s="18">
        <v>0.03</v>
      </c>
      <c r="G1955" s="17">
        <f>E1955*F1955</f>
        <v>36.793500000000002</v>
      </c>
      <c r="H1955" s="14">
        <v>2</v>
      </c>
      <c r="I1955" s="15">
        <v>450</v>
      </c>
      <c r="J1955" s="17">
        <f>E1955+I1955-G1955</f>
        <v>1639.6565000000001</v>
      </c>
      <c r="K1955" s="23" t="str">
        <f>A1955&amp;"|"&amp;B1955</f>
        <v>P0163|Oct</v>
      </c>
    </row>
    <row r="1956" spans="1:11" ht="15" customHeight="1" x14ac:dyDescent="0.25">
      <c r="A1956" s="14" t="s">
        <v>385</v>
      </c>
      <c r="B1956" s="14" t="s">
        <v>33</v>
      </c>
      <c r="C1956" s="14">
        <v>6</v>
      </c>
      <c r="D1956" s="16">
        <v>280.27</v>
      </c>
      <c r="E1956" s="17">
        <f>C1956*D1956</f>
        <v>1681.62</v>
      </c>
      <c r="F1956" s="18">
        <v>0.03</v>
      </c>
      <c r="G1956" s="17">
        <f>E1956*F1956</f>
        <v>50.448599999999992</v>
      </c>
      <c r="H1956" s="14">
        <v>2</v>
      </c>
      <c r="I1956" s="15">
        <v>450</v>
      </c>
      <c r="J1956" s="17">
        <f>E1956+I1956-G1956</f>
        <v>2081.1713999999997</v>
      </c>
      <c r="K1956" s="23" t="str">
        <f>A1956&amp;"|"&amp;B1956</f>
        <v>P0163|Nov</v>
      </c>
    </row>
    <row r="1957" spans="1:11" ht="15" customHeight="1" x14ac:dyDescent="0.25">
      <c r="A1957" s="14" t="s">
        <v>385</v>
      </c>
      <c r="B1957" s="14" t="s">
        <v>34</v>
      </c>
      <c r="C1957" s="14">
        <v>12</v>
      </c>
      <c r="D1957" s="16">
        <v>430.62</v>
      </c>
      <c r="E1957" s="17">
        <f>C1957*D1957</f>
        <v>5167.4400000000005</v>
      </c>
      <c r="F1957" s="18">
        <v>0.03</v>
      </c>
      <c r="G1957" s="17">
        <f>E1957*F1957</f>
        <v>155.0232</v>
      </c>
      <c r="H1957" s="14">
        <v>5</v>
      </c>
      <c r="I1957" s="15">
        <v>1125</v>
      </c>
      <c r="J1957" s="17">
        <f>E1957+I1957-G1957</f>
        <v>6137.4168000000009</v>
      </c>
      <c r="K1957" s="23" t="str">
        <f>A1957&amp;"|"&amp;B1957</f>
        <v>P0163|Dec</v>
      </c>
    </row>
    <row r="1958" spans="1:11" ht="15" customHeight="1" x14ac:dyDescent="0.25">
      <c r="A1958" s="14" t="s">
        <v>385</v>
      </c>
      <c r="B1958" s="14" t="s">
        <v>35</v>
      </c>
      <c r="C1958" s="14">
        <v>11</v>
      </c>
      <c r="D1958" s="16">
        <v>383.77</v>
      </c>
      <c r="E1958" s="17">
        <f>C1958*D1958</f>
        <v>4221.4699999999993</v>
      </c>
      <c r="F1958" s="18">
        <v>0.03</v>
      </c>
      <c r="G1958" s="17">
        <f>E1958*F1958</f>
        <v>126.64409999999998</v>
      </c>
      <c r="H1958" s="14">
        <v>4</v>
      </c>
      <c r="I1958" s="15">
        <v>900</v>
      </c>
      <c r="J1958" s="17">
        <f>E1958+I1958-G1958</f>
        <v>4994.8258999999998</v>
      </c>
      <c r="K1958" s="23" t="str">
        <f>A1958&amp;"|"&amp;B1958</f>
        <v>P0163|Jan</v>
      </c>
    </row>
    <row r="1959" spans="1:11" ht="15" customHeight="1" x14ac:dyDescent="0.25">
      <c r="A1959" s="14" t="s">
        <v>385</v>
      </c>
      <c r="B1959" s="14" t="s">
        <v>36</v>
      </c>
      <c r="C1959" s="14">
        <v>11</v>
      </c>
      <c r="D1959" s="16">
        <v>397.23</v>
      </c>
      <c r="E1959" s="17">
        <f>C1959*D1959</f>
        <v>4369.5300000000007</v>
      </c>
      <c r="F1959" s="18">
        <v>0.03</v>
      </c>
      <c r="G1959" s="17">
        <f>E1959*F1959</f>
        <v>131.08590000000001</v>
      </c>
      <c r="H1959" s="14">
        <v>4</v>
      </c>
      <c r="I1959" s="15">
        <v>900</v>
      </c>
      <c r="J1959" s="17">
        <f>E1959+I1959-G1959</f>
        <v>5138.4441000000006</v>
      </c>
      <c r="K1959" s="23" t="str">
        <f>A1959&amp;"|"&amp;B1959</f>
        <v>P0163|Feb</v>
      </c>
    </row>
    <row r="1960" spans="1:11" ht="15" customHeight="1" x14ac:dyDescent="0.25">
      <c r="A1960" s="14" t="s">
        <v>385</v>
      </c>
      <c r="B1960" s="14" t="s">
        <v>37</v>
      </c>
      <c r="C1960" s="14">
        <v>8</v>
      </c>
      <c r="D1960" s="16">
        <v>357.87</v>
      </c>
      <c r="E1960" s="17">
        <f>C1960*D1960</f>
        <v>2862.96</v>
      </c>
      <c r="F1960" s="18">
        <v>0.03</v>
      </c>
      <c r="G1960" s="17">
        <f>E1960*F1960</f>
        <v>85.888800000000003</v>
      </c>
      <c r="H1960" s="14">
        <v>3</v>
      </c>
      <c r="I1960" s="15">
        <v>675</v>
      </c>
      <c r="J1960" s="17">
        <f>E1960+I1960-G1960</f>
        <v>3452.0711999999999</v>
      </c>
      <c r="K1960" s="23" t="str">
        <f>A1960&amp;"|"&amp;B1960</f>
        <v>P0163|Mar</v>
      </c>
    </row>
    <row r="1961" spans="1:11" ht="15" customHeight="1" x14ac:dyDescent="0.25">
      <c r="A1961" s="14" t="s">
        <v>387</v>
      </c>
      <c r="B1961" s="14" t="s">
        <v>24</v>
      </c>
      <c r="C1961" s="14">
        <v>6</v>
      </c>
      <c r="D1961" s="16">
        <v>176.89</v>
      </c>
      <c r="E1961" s="17">
        <f>C1961*D1961</f>
        <v>1061.3399999999999</v>
      </c>
      <c r="F1961" s="18">
        <v>0.03</v>
      </c>
      <c r="G1961" s="17">
        <f>E1961*F1961</f>
        <v>31.840199999999996</v>
      </c>
      <c r="H1961" s="14">
        <v>2</v>
      </c>
      <c r="I1961" s="15">
        <v>300</v>
      </c>
      <c r="J1961" s="17">
        <f>E1961+I1961-G1961</f>
        <v>1329.4997999999998</v>
      </c>
      <c r="K1961" s="23" t="str">
        <f>A1961&amp;"|"&amp;B1961</f>
        <v>P0164|Apr</v>
      </c>
    </row>
    <row r="1962" spans="1:11" ht="15" customHeight="1" x14ac:dyDescent="0.25">
      <c r="A1962" s="14" t="s">
        <v>387</v>
      </c>
      <c r="B1962" s="14" t="s">
        <v>26</v>
      </c>
      <c r="C1962" s="14">
        <v>8</v>
      </c>
      <c r="D1962" s="16">
        <v>159.07</v>
      </c>
      <c r="E1962" s="17">
        <f>C1962*D1962</f>
        <v>1272.56</v>
      </c>
      <c r="F1962" s="18">
        <v>0.03</v>
      </c>
      <c r="G1962" s="17">
        <f>E1962*F1962</f>
        <v>38.1768</v>
      </c>
      <c r="H1962" s="14">
        <v>2</v>
      </c>
      <c r="I1962" s="15">
        <v>300</v>
      </c>
      <c r="J1962" s="17">
        <f>E1962+I1962-G1962</f>
        <v>1534.3832</v>
      </c>
      <c r="K1962" s="23" t="str">
        <f>A1962&amp;"|"&amp;B1962</f>
        <v>P0164|May</v>
      </c>
    </row>
    <row r="1963" spans="1:11" ht="15" customHeight="1" x14ac:dyDescent="0.25">
      <c r="A1963" s="14" t="s">
        <v>387</v>
      </c>
      <c r="B1963" s="14" t="s">
        <v>28</v>
      </c>
      <c r="C1963" s="14">
        <v>9</v>
      </c>
      <c r="D1963" s="16">
        <v>166.93</v>
      </c>
      <c r="E1963" s="17">
        <f>C1963*D1963</f>
        <v>1502.3700000000001</v>
      </c>
      <c r="F1963" s="18">
        <v>0.03</v>
      </c>
      <c r="G1963" s="17">
        <f>E1963*F1963</f>
        <v>45.071100000000001</v>
      </c>
      <c r="H1963" s="14">
        <v>2</v>
      </c>
      <c r="I1963" s="15">
        <v>300</v>
      </c>
      <c r="J1963" s="17">
        <f>E1963+I1963-G1963</f>
        <v>1757.2989000000002</v>
      </c>
      <c r="K1963" s="23" t="str">
        <f>A1963&amp;"|"&amp;B1963</f>
        <v>P0164|Jun</v>
      </c>
    </row>
    <row r="1964" spans="1:11" ht="15" customHeight="1" x14ac:dyDescent="0.25">
      <c r="A1964" s="14" t="s">
        <v>387</v>
      </c>
      <c r="B1964" s="14" t="s">
        <v>29</v>
      </c>
      <c r="C1964" s="14">
        <v>12</v>
      </c>
      <c r="D1964" s="16">
        <v>195.92</v>
      </c>
      <c r="E1964" s="17">
        <f>C1964*D1964</f>
        <v>2351.04</v>
      </c>
      <c r="F1964" s="18">
        <v>0.03</v>
      </c>
      <c r="G1964" s="17">
        <f>E1964*F1964</f>
        <v>70.531199999999998</v>
      </c>
      <c r="H1964" s="14">
        <v>3</v>
      </c>
      <c r="I1964" s="15">
        <v>450</v>
      </c>
      <c r="J1964" s="17">
        <f>E1964+I1964-G1964</f>
        <v>2730.5088000000001</v>
      </c>
      <c r="K1964" s="23" t="str">
        <f>A1964&amp;"|"&amp;B1964</f>
        <v>P0164|Jul</v>
      </c>
    </row>
    <row r="1965" spans="1:11" ht="15" customHeight="1" x14ac:dyDescent="0.25">
      <c r="A1965" s="14" t="s">
        <v>387</v>
      </c>
      <c r="B1965" s="14" t="s">
        <v>30</v>
      </c>
      <c r="C1965" s="14">
        <v>11</v>
      </c>
      <c r="D1965" s="16">
        <v>192.62</v>
      </c>
      <c r="E1965" s="17">
        <f>C1965*D1965</f>
        <v>2118.8200000000002</v>
      </c>
      <c r="F1965" s="18">
        <v>0.03</v>
      </c>
      <c r="G1965" s="17">
        <f>E1965*F1965</f>
        <v>63.564600000000006</v>
      </c>
      <c r="H1965" s="14">
        <v>3</v>
      </c>
      <c r="I1965" s="15">
        <v>450</v>
      </c>
      <c r="J1965" s="17">
        <f>E1965+I1965-G1965</f>
        <v>2505.2554</v>
      </c>
      <c r="K1965" s="23" t="str">
        <f>A1965&amp;"|"&amp;B1965</f>
        <v>P0164|Aug</v>
      </c>
    </row>
    <row r="1966" spans="1:11" ht="15" customHeight="1" x14ac:dyDescent="0.25">
      <c r="A1966" s="14" t="s">
        <v>387</v>
      </c>
      <c r="B1966" s="14" t="s">
        <v>31</v>
      </c>
      <c r="C1966" s="14">
        <v>8</v>
      </c>
      <c r="D1966" s="16">
        <v>181.52</v>
      </c>
      <c r="E1966" s="17">
        <f>C1966*D1966</f>
        <v>1452.16</v>
      </c>
      <c r="F1966" s="18">
        <v>0.03</v>
      </c>
      <c r="G1966" s="17">
        <f>E1966*F1966</f>
        <v>43.564799999999998</v>
      </c>
      <c r="H1966" s="14">
        <v>2</v>
      </c>
      <c r="I1966" s="15">
        <v>300</v>
      </c>
      <c r="J1966" s="17">
        <f>E1966+I1966-G1966</f>
        <v>1708.5952</v>
      </c>
      <c r="K1966" s="23" t="str">
        <f>A1966&amp;"|"&amp;B1966</f>
        <v>P0164|Sep</v>
      </c>
    </row>
    <row r="1967" spans="1:11" ht="15" customHeight="1" x14ac:dyDescent="0.25">
      <c r="A1967" s="14" t="s">
        <v>387</v>
      </c>
      <c r="B1967" s="14" t="s">
        <v>32</v>
      </c>
      <c r="C1967" s="14">
        <v>7</v>
      </c>
      <c r="D1967" s="16">
        <v>164.29</v>
      </c>
      <c r="E1967" s="17">
        <f>C1967*D1967</f>
        <v>1150.03</v>
      </c>
      <c r="F1967" s="18">
        <v>0.03</v>
      </c>
      <c r="G1967" s="17">
        <f>E1967*F1967</f>
        <v>34.500900000000001</v>
      </c>
      <c r="H1967" s="14">
        <v>2</v>
      </c>
      <c r="I1967" s="15">
        <v>300</v>
      </c>
      <c r="J1967" s="17">
        <f>E1967+I1967-G1967</f>
        <v>1415.5291</v>
      </c>
      <c r="K1967" s="23" t="str">
        <f>A1967&amp;"|"&amp;B1967</f>
        <v>P0164|Oct</v>
      </c>
    </row>
    <row r="1968" spans="1:11" ht="15" customHeight="1" x14ac:dyDescent="0.25">
      <c r="A1968" s="14" t="s">
        <v>387</v>
      </c>
      <c r="B1968" s="14" t="s">
        <v>33</v>
      </c>
      <c r="C1968" s="14">
        <v>8</v>
      </c>
      <c r="D1968" s="16">
        <v>170.55</v>
      </c>
      <c r="E1968" s="17">
        <f>C1968*D1968</f>
        <v>1364.4</v>
      </c>
      <c r="F1968" s="18">
        <v>0.03</v>
      </c>
      <c r="G1968" s="17">
        <f>E1968*F1968</f>
        <v>40.932000000000002</v>
      </c>
      <c r="H1968" s="14">
        <v>3</v>
      </c>
      <c r="I1968" s="15">
        <v>450</v>
      </c>
      <c r="J1968" s="17">
        <f>E1968+I1968-G1968</f>
        <v>1773.4680000000001</v>
      </c>
      <c r="K1968" s="23" t="str">
        <f>A1968&amp;"|"&amp;B1968</f>
        <v>P0164|Nov</v>
      </c>
    </row>
    <row r="1969" spans="1:11" ht="15" customHeight="1" x14ac:dyDescent="0.25">
      <c r="A1969" s="14" t="s">
        <v>387</v>
      </c>
      <c r="B1969" s="14" t="s">
        <v>34</v>
      </c>
      <c r="C1969" s="14">
        <v>15</v>
      </c>
      <c r="D1969" s="16">
        <v>306.89999999999998</v>
      </c>
      <c r="E1969" s="17">
        <f>C1969*D1969</f>
        <v>4603.5</v>
      </c>
      <c r="F1969" s="18">
        <v>0.03</v>
      </c>
      <c r="G1969" s="17">
        <f>E1969*F1969</f>
        <v>138.10499999999999</v>
      </c>
      <c r="H1969" s="14">
        <v>6</v>
      </c>
      <c r="I1969" s="15">
        <v>900</v>
      </c>
      <c r="J1969" s="17">
        <f>E1969+I1969-G1969</f>
        <v>5365.3950000000004</v>
      </c>
      <c r="K1969" s="23" t="str">
        <f>A1969&amp;"|"&amp;B1969</f>
        <v>P0164|Dec</v>
      </c>
    </row>
    <row r="1970" spans="1:11" ht="15" customHeight="1" x14ac:dyDescent="0.25">
      <c r="A1970" s="14" t="s">
        <v>387</v>
      </c>
      <c r="B1970" s="14" t="s">
        <v>35</v>
      </c>
      <c r="C1970" s="14">
        <v>15</v>
      </c>
      <c r="D1970" s="16">
        <v>276.36</v>
      </c>
      <c r="E1970" s="17">
        <f>C1970*D1970</f>
        <v>4145.4000000000005</v>
      </c>
      <c r="F1970" s="18">
        <v>0.03</v>
      </c>
      <c r="G1970" s="17">
        <f>E1970*F1970</f>
        <v>124.36200000000001</v>
      </c>
      <c r="H1970" s="14">
        <v>6</v>
      </c>
      <c r="I1970" s="15">
        <v>900</v>
      </c>
      <c r="J1970" s="17">
        <f>E1970+I1970-G1970</f>
        <v>4921.0380000000005</v>
      </c>
      <c r="K1970" s="23" t="str">
        <f>A1970&amp;"|"&amp;B1970</f>
        <v>P0164|Jan</v>
      </c>
    </row>
    <row r="1971" spans="1:11" ht="15" customHeight="1" x14ac:dyDescent="0.25">
      <c r="A1971" s="14" t="s">
        <v>387</v>
      </c>
      <c r="B1971" s="14" t="s">
        <v>36</v>
      </c>
      <c r="C1971" s="14">
        <v>13</v>
      </c>
      <c r="D1971" s="16">
        <v>265.60000000000002</v>
      </c>
      <c r="E1971" s="17">
        <f>C1971*D1971</f>
        <v>3452.8</v>
      </c>
      <c r="F1971" s="18">
        <v>0.03</v>
      </c>
      <c r="G1971" s="17">
        <f>E1971*F1971</f>
        <v>103.584</v>
      </c>
      <c r="H1971" s="14">
        <v>5</v>
      </c>
      <c r="I1971" s="15">
        <v>750</v>
      </c>
      <c r="J1971" s="17">
        <f>E1971+I1971-G1971</f>
        <v>4099.2160000000003</v>
      </c>
      <c r="K1971" s="23" t="str">
        <f>A1971&amp;"|"&amp;B1971</f>
        <v>P0164|Feb</v>
      </c>
    </row>
    <row r="1972" spans="1:11" ht="15" customHeight="1" x14ac:dyDescent="0.25">
      <c r="A1972" s="14" t="s">
        <v>387</v>
      </c>
      <c r="B1972" s="14" t="s">
        <v>37</v>
      </c>
      <c r="C1972" s="14">
        <v>13</v>
      </c>
      <c r="D1972" s="16">
        <v>233.5</v>
      </c>
      <c r="E1972" s="17">
        <f>C1972*D1972</f>
        <v>3035.5</v>
      </c>
      <c r="F1972" s="18">
        <v>0.03</v>
      </c>
      <c r="G1972" s="17">
        <f>E1972*F1972</f>
        <v>91.064999999999998</v>
      </c>
      <c r="H1972" s="14">
        <v>5</v>
      </c>
      <c r="I1972" s="15">
        <v>750</v>
      </c>
      <c r="J1972" s="17">
        <f>E1972+I1972-G1972</f>
        <v>3694.4349999999999</v>
      </c>
      <c r="K1972" s="23" t="str">
        <f>A1972&amp;"|"&amp;B1972</f>
        <v>P0164|Mar</v>
      </c>
    </row>
    <row r="1973" spans="1:11" ht="15" customHeight="1" x14ac:dyDescent="0.25">
      <c r="A1973" s="14" t="s">
        <v>389</v>
      </c>
      <c r="B1973" s="14" t="s">
        <v>24</v>
      </c>
      <c r="C1973" s="14">
        <v>5</v>
      </c>
      <c r="D1973" s="16">
        <v>192.74</v>
      </c>
      <c r="E1973" s="17">
        <f>C1973*D1973</f>
        <v>963.7</v>
      </c>
      <c r="F1973" s="18">
        <v>0.03</v>
      </c>
      <c r="G1973" s="17">
        <f>E1973*F1973</f>
        <v>28.911000000000001</v>
      </c>
      <c r="H1973" s="14">
        <v>2</v>
      </c>
      <c r="I1973" s="15">
        <v>370</v>
      </c>
      <c r="J1973" s="17">
        <f>E1973+I1973-G1973</f>
        <v>1304.789</v>
      </c>
      <c r="K1973" s="23" t="str">
        <f>A1973&amp;"|"&amp;B1973</f>
        <v>P0165|Apr</v>
      </c>
    </row>
    <row r="1974" spans="1:11" ht="15" customHeight="1" x14ac:dyDescent="0.25">
      <c r="A1974" s="14" t="s">
        <v>389</v>
      </c>
      <c r="B1974" s="14" t="s">
        <v>26</v>
      </c>
      <c r="C1974" s="14">
        <v>6</v>
      </c>
      <c r="D1974" s="16">
        <v>208.49</v>
      </c>
      <c r="E1974" s="17">
        <f>C1974*D1974</f>
        <v>1250.94</v>
      </c>
      <c r="F1974" s="18">
        <v>0.03</v>
      </c>
      <c r="G1974" s="17">
        <f>E1974*F1974</f>
        <v>37.528199999999998</v>
      </c>
      <c r="H1974" s="14">
        <v>2</v>
      </c>
      <c r="I1974" s="15">
        <v>370</v>
      </c>
      <c r="J1974" s="17">
        <f>E1974+I1974-G1974</f>
        <v>1583.4118000000001</v>
      </c>
      <c r="K1974" s="23" t="str">
        <f>A1974&amp;"|"&amp;B1974</f>
        <v>P0165|May</v>
      </c>
    </row>
    <row r="1975" spans="1:11" ht="15" customHeight="1" x14ac:dyDescent="0.25">
      <c r="A1975" s="14" t="s">
        <v>389</v>
      </c>
      <c r="B1975" s="14" t="s">
        <v>28</v>
      </c>
      <c r="C1975" s="14">
        <v>7</v>
      </c>
      <c r="D1975" s="16">
        <v>195.11</v>
      </c>
      <c r="E1975" s="17">
        <f>C1975*D1975</f>
        <v>1365.77</v>
      </c>
      <c r="F1975" s="18">
        <v>0.03</v>
      </c>
      <c r="G1975" s="17">
        <f>E1975*F1975</f>
        <v>40.973099999999995</v>
      </c>
      <c r="H1975" s="14">
        <v>2</v>
      </c>
      <c r="I1975" s="15">
        <v>370</v>
      </c>
      <c r="J1975" s="17">
        <f>E1975+I1975-G1975</f>
        <v>1694.7969000000001</v>
      </c>
      <c r="K1975" s="23" t="str">
        <f>A1975&amp;"|"&amp;B1975</f>
        <v>P0165|Jun</v>
      </c>
    </row>
    <row r="1976" spans="1:11" ht="15" customHeight="1" x14ac:dyDescent="0.25">
      <c r="A1976" s="14" t="s">
        <v>389</v>
      </c>
      <c r="B1976" s="14" t="s">
        <v>29</v>
      </c>
      <c r="C1976" s="14">
        <v>11</v>
      </c>
      <c r="D1976" s="16">
        <v>238.71</v>
      </c>
      <c r="E1976" s="17">
        <f>C1976*D1976</f>
        <v>2625.81</v>
      </c>
      <c r="F1976" s="18">
        <v>0.03</v>
      </c>
      <c r="G1976" s="17">
        <f>E1976*F1976</f>
        <v>78.774299999999997</v>
      </c>
      <c r="H1976" s="14">
        <v>3</v>
      </c>
      <c r="I1976" s="15">
        <v>555</v>
      </c>
      <c r="J1976" s="17">
        <f>E1976+I1976-G1976</f>
        <v>3102.0356999999999</v>
      </c>
      <c r="K1976" s="23" t="str">
        <f>A1976&amp;"|"&amp;B1976</f>
        <v>P0165|Jul</v>
      </c>
    </row>
    <row r="1977" spans="1:11" ht="15" customHeight="1" x14ac:dyDescent="0.25">
      <c r="A1977" s="14" t="s">
        <v>389</v>
      </c>
      <c r="B1977" s="14" t="s">
        <v>30</v>
      </c>
      <c r="C1977" s="14">
        <v>9</v>
      </c>
      <c r="D1977" s="16">
        <v>234.86</v>
      </c>
      <c r="E1977" s="17">
        <f>C1977*D1977</f>
        <v>2113.7400000000002</v>
      </c>
      <c r="F1977" s="18">
        <v>0.03</v>
      </c>
      <c r="G1977" s="17">
        <f>E1977*F1977</f>
        <v>63.412200000000006</v>
      </c>
      <c r="H1977" s="14">
        <v>2</v>
      </c>
      <c r="I1977" s="15">
        <v>370</v>
      </c>
      <c r="J1977" s="17">
        <f>E1977+I1977-G1977</f>
        <v>2420.3278</v>
      </c>
      <c r="K1977" s="23" t="str">
        <f>A1977&amp;"|"&amp;B1977</f>
        <v>P0165|Aug</v>
      </c>
    </row>
    <row r="1978" spans="1:11" ht="15" customHeight="1" x14ac:dyDescent="0.25">
      <c r="A1978" s="14" t="s">
        <v>389</v>
      </c>
      <c r="B1978" s="14" t="s">
        <v>31</v>
      </c>
      <c r="C1978" s="14">
        <v>6</v>
      </c>
      <c r="D1978" s="16">
        <v>250.21</v>
      </c>
      <c r="E1978" s="17">
        <f>C1978*D1978</f>
        <v>1501.26</v>
      </c>
      <c r="F1978" s="18">
        <v>0.03</v>
      </c>
      <c r="G1978" s="17">
        <f>E1978*F1978</f>
        <v>45.037799999999997</v>
      </c>
      <c r="H1978" s="14">
        <v>2</v>
      </c>
      <c r="I1978" s="15">
        <v>370</v>
      </c>
      <c r="J1978" s="17">
        <f>E1978+I1978-G1978</f>
        <v>1826.2221999999999</v>
      </c>
      <c r="K1978" s="23" t="str">
        <f>A1978&amp;"|"&amp;B1978</f>
        <v>P0165|Sep</v>
      </c>
    </row>
    <row r="1979" spans="1:11" ht="15" customHeight="1" x14ac:dyDescent="0.25">
      <c r="A1979" s="14" t="s">
        <v>389</v>
      </c>
      <c r="B1979" s="14" t="s">
        <v>32</v>
      </c>
      <c r="C1979" s="14">
        <v>6</v>
      </c>
      <c r="D1979" s="16">
        <v>186.44</v>
      </c>
      <c r="E1979" s="17">
        <f>C1979*D1979</f>
        <v>1118.6399999999999</v>
      </c>
      <c r="F1979" s="18">
        <v>0.03</v>
      </c>
      <c r="G1979" s="17">
        <f>E1979*F1979</f>
        <v>33.559199999999997</v>
      </c>
      <c r="H1979" s="14">
        <v>2</v>
      </c>
      <c r="I1979" s="15">
        <v>370</v>
      </c>
      <c r="J1979" s="17">
        <f>E1979+I1979-G1979</f>
        <v>1455.0808</v>
      </c>
      <c r="K1979" s="23" t="str">
        <f>A1979&amp;"|"&amp;B1979</f>
        <v>P0165|Oct</v>
      </c>
    </row>
    <row r="1980" spans="1:11" ht="15" customHeight="1" x14ac:dyDescent="0.25">
      <c r="A1980" s="14" t="s">
        <v>389</v>
      </c>
      <c r="B1980" s="14" t="s">
        <v>33</v>
      </c>
      <c r="C1980" s="14">
        <v>6</v>
      </c>
      <c r="D1980" s="16">
        <v>215.17</v>
      </c>
      <c r="E1980" s="17">
        <f>C1980*D1980</f>
        <v>1291.02</v>
      </c>
      <c r="F1980" s="18">
        <v>0.03</v>
      </c>
      <c r="G1980" s="17">
        <f>E1980*F1980</f>
        <v>38.730599999999995</v>
      </c>
      <c r="H1980" s="14">
        <v>2</v>
      </c>
      <c r="I1980" s="15">
        <v>370</v>
      </c>
      <c r="J1980" s="17">
        <f>E1980+I1980-G1980</f>
        <v>1622.2893999999999</v>
      </c>
      <c r="K1980" s="23" t="str">
        <f>A1980&amp;"|"&amp;B1980</f>
        <v>P0165|Nov</v>
      </c>
    </row>
    <row r="1981" spans="1:11" ht="15" customHeight="1" x14ac:dyDescent="0.25">
      <c r="A1981" s="14" t="s">
        <v>389</v>
      </c>
      <c r="B1981" s="14" t="s">
        <v>34</v>
      </c>
      <c r="C1981" s="14">
        <v>13</v>
      </c>
      <c r="D1981" s="16">
        <v>383.73</v>
      </c>
      <c r="E1981" s="17">
        <f>C1981*D1981</f>
        <v>4988.49</v>
      </c>
      <c r="F1981" s="18">
        <v>0.03</v>
      </c>
      <c r="G1981" s="17">
        <f>E1981*F1981</f>
        <v>149.65469999999999</v>
      </c>
      <c r="H1981" s="14">
        <v>5</v>
      </c>
      <c r="I1981" s="15">
        <v>925</v>
      </c>
      <c r="J1981" s="17">
        <f>E1981+I1981-G1981</f>
        <v>5763.8352999999997</v>
      </c>
      <c r="K1981" s="23" t="str">
        <f>A1981&amp;"|"&amp;B1981</f>
        <v>P0165|Dec</v>
      </c>
    </row>
    <row r="1982" spans="1:11" ht="15" customHeight="1" x14ac:dyDescent="0.25">
      <c r="A1982" s="14" t="s">
        <v>389</v>
      </c>
      <c r="B1982" s="14" t="s">
        <v>35</v>
      </c>
      <c r="C1982" s="14">
        <v>13</v>
      </c>
      <c r="D1982" s="16">
        <v>343.38</v>
      </c>
      <c r="E1982" s="17">
        <f>C1982*D1982</f>
        <v>4463.9399999999996</v>
      </c>
      <c r="F1982" s="18">
        <v>0.03</v>
      </c>
      <c r="G1982" s="17">
        <f>E1982*F1982</f>
        <v>133.91819999999998</v>
      </c>
      <c r="H1982" s="14">
        <v>5</v>
      </c>
      <c r="I1982" s="15">
        <v>925</v>
      </c>
      <c r="J1982" s="17">
        <f>E1982+I1982-G1982</f>
        <v>5255.0217999999995</v>
      </c>
      <c r="K1982" s="23" t="str">
        <f>A1982&amp;"|"&amp;B1982</f>
        <v>P0165|Jan</v>
      </c>
    </row>
    <row r="1983" spans="1:11" ht="15" customHeight="1" x14ac:dyDescent="0.25">
      <c r="A1983" s="14" t="s">
        <v>389</v>
      </c>
      <c r="B1983" s="14" t="s">
        <v>36</v>
      </c>
      <c r="C1983" s="14">
        <v>10</v>
      </c>
      <c r="D1983" s="16">
        <v>304.39</v>
      </c>
      <c r="E1983" s="17">
        <f>C1983*D1983</f>
        <v>3043.8999999999996</v>
      </c>
      <c r="F1983" s="18">
        <v>0.03</v>
      </c>
      <c r="G1983" s="17">
        <f>E1983*F1983</f>
        <v>91.316999999999979</v>
      </c>
      <c r="H1983" s="14">
        <v>4</v>
      </c>
      <c r="I1983" s="15">
        <v>740</v>
      </c>
      <c r="J1983" s="17">
        <f>E1983+I1983-G1983</f>
        <v>3692.5829999999996</v>
      </c>
      <c r="K1983" s="23" t="str">
        <f>A1983&amp;"|"&amp;B1983</f>
        <v>P0165|Feb</v>
      </c>
    </row>
    <row r="1984" spans="1:11" ht="15" customHeight="1" x14ac:dyDescent="0.25">
      <c r="A1984" s="14" t="s">
        <v>389</v>
      </c>
      <c r="B1984" s="14" t="s">
        <v>37</v>
      </c>
      <c r="C1984" s="14">
        <v>11</v>
      </c>
      <c r="D1984" s="16">
        <v>273.14999999999998</v>
      </c>
      <c r="E1984" s="17">
        <f>C1984*D1984</f>
        <v>3004.6499999999996</v>
      </c>
      <c r="F1984" s="18">
        <v>0.03</v>
      </c>
      <c r="G1984" s="17">
        <f>E1984*F1984</f>
        <v>90.139499999999984</v>
      </c>
      <c r="H1984" s="14">
        <v>4</v>
      </c>
      <c r="I1984" s="15">
        <v>740</v>
      </c>
      <c r="J1984" s="17">
        <f>E1984+I1984-G1984</f>
        <v>3654.5104999999999</v>
      </c>
      <c r="K1984" s="23" t="str">
        <f>A1984&amp;"|"&amp;B1984</f>
        <v>P0165|Mar</v>
      </c>
    </row>
    <row r="1985" spans="1:11" ht="15" customHeight="1" x14ac:dyDescent="0.25">
      <c r="A1985" s="14" t="s">
        <v>391</v>
      </c>
      <c r="B1985" s="14" t="s">
        <v>24</v>
      </c>
      <c r="C1985" s="14">
        <v>5</v>
      </c>
      <c r="D1985" s="16">
        <v>229.6</v>
      </c>
      <c r="E1985" s="17">
        <f>C1985*D1985</f>
        <v>1148</v>
      </c>
      <c r="F1985" s="18">
        <v>0.03</v>
      </c>
      <c r="G1985" s="17">
        <f>E1985*F1985</f>
        <v>34.44</v>
      </c>
      <c r="H1985" s="14">
        <v>2</v>
      </c>
      <c r="I1985" s="15">
        <v>450</v>
      </c>
      <c r="J1985" s="17">
        <f>E1985+I1985-G1985</f>
        <v>1563.56</v>
      </c>
      <c r="K1985" s="23" t="str">
        <f>A1985&amp;"|"&amp;B1985</f>
        <v>P0166|Apr</v>
      </c>
    </row>
    <row r="1986" spans="1:11" ht="15" customHeight="1" x14ac:dyDescent="0.25">
      <c r="A1986" s="14" t="s">
        <v>391</v>
      </c>
      <c r="B1986" s="14" t="s">
        <v>26</v>
      </c>
      <c r="C1986" s="14">
        <v>7</v>
      </c>
      <c r="D1986" s="16">
        <v>249.92</v>
      </c>
      <c r="E1986" s="17">
        <f>C1986*D1986</f>
        <v>1749.4399999999998</v>
      </c>
      <c r="F1986" s="18">
        <v>0.03</v>
      </c>
      <c r="G1986" s="17">
        <f>E1986*F1986</f>
        <v>52.483199999999989</v>
      </c>
      <c r="H1986" s="14">
        <v>2</v>
      </c>
      <c r="I1986" s="15">
        <v>450</v>
      </c>
      <c r="J1986" s="17">
        <f>E1986+I1986-G1986</f>
        <v>2146.9567999999995</v>
      </c>
      <c r="K1986" s="23" t="str">
        <f>A1986&amp;"|"&amp;B1986</f>
        <v>P0166|May</v>
      </c>
    </row>
    <row r="1987" spans="1:11" ht="15" customHeight="1" x14ac:dyDescent="0.25">
      <c r="A1987" s="14" t="s">
        <v>391</v>
      </c>
      <c r="B1987" s="14" t="s">
        <v>28</v>
      </c>
      <c r="C1987" s="14">
        <v>7</v>
      </c>
      <c r="D1987" s="16">
        <v>254.53</v>
      </c>
      <c r="E1987" s="17">
        <f>C1987*D1987</f>
        <v>1781.71</v>
      </c>
      <c r="F1987" s="18">
        <v>0.03</v>
      </c>
      <c r="G1987" s="17">
        <f>E1987*F1987</f>
        <v>53.451299999999996</v>
      </c>
      <c r="H1987" s="14">
        <v>2</v>
      </c>
      <c r="I1987" s="15">
        <v>450</v>
      </c>
      <c r="J1987" s="17">
        <f>E1987+I1987-G1987</f>
        <v>2178.2586999999999</v>
      </c>
      <c r="K1987" s="23" t="str">
        <f>A1987&amp;"|"&amp;B1987</f>
        <v>P0166|Jun</v>
      </c>
    </row>
    <row r="1988" spans="1:11" ht="15" customHeight="1" x14ac:dyDescent="0.25">
      <c r="A1988" s="14" t="s">
        <v>391</v>
      </c>
      <c r="B1988" s="14" t="s">
        <v>29</v>
      </c>
      <c r="C1988" s="14">
        <v>9</v>
      </c>
      <c r="D1988" s="16">
        <v>280.12</v>
      </c>
      <c r="E1988" s="17">
        <f>C1988*D1988</f>
        <v>2521.08</v>
      </c>
      <c r="F1988" s="18">
        <v>0.03</v>
      </c>
      <c r="G1988" s="17">
        <f>E1988*F1988</f>
        <v>75.63239999999999</v>
      </c>
      <c r="H1988" s="14">
        <v>2</v>
      </c>
      <c r="I1988" s="15">
        <v>450</v>
      </c>
      <c r="J1988" s="17">
        <f>E1988+I1988-G1988</f>
        <v>2895.4476</v>
      </c>
      <c r="K1988" s="23" t="str">
        <f>A1988&amp;"|"&amp;B1988</f>
        <v>P0166|Jul</v>
      </c>
    </row>
    <row r="1989" spans="1:11" ht="15" customHeight="1" x14ac:dyDescent="0.25">
      <c r="A1989" s="14" t="s">
        <v>391</v>
      </c>
      <c r="B1989" s="14" t="s">
        <v>30</v>
      </c>
      <c r="C1989" s="14">
        <v>11</v>
      </c>
      <c r="D1989" s="16">
        <v>237.52</v>
      </c>
      <c r="E1989" s="17">
        <f>C1989*D1989</f>
        <v>2612.7200000000003</v>
      </c>
      <c r="F1989" s="18">
        <v>0.03</v>
      </c>
      <c r="G1989" s="17">
        <f>E1989*F1989</f>
        <v>78.381600000000006</v>
      </c>
      <c r="H1989" s="14">
        <v>3</v>
      </c>
      <c r="I1989" s="15">
        <v>675</v>
      </c>
      <c r="J1989" s="17">
        <f>E1989+I1989-G1989</f>
        <v>3209.3384000000001</v>
      </c>
      <c r="K1989" s="23" t="str">
        <f>A1989&amp;"|"&amp;B1989</f>
        <v>P0166|Aug</v>
      </c>
    </row>
    <row r="1990" spans="1:11" ht="15" customHeight="1" x14ac:dyDescent="0.25">
      <c r="A1990" s="14" t="s">
        <v>391</v>
      </c>
      <c r="B1990" s="14" t="s">
        <v>31</v>
      </c>
      <c r="C1990" s="14">
        <v>6</v>
      </c>
      <c r="D1990" s="16">
        <v>277.44</v>
      </c>
      <c r="E1990" s="17">
        <f>C1990*D1990</f>
        <v>1664.6399999999999</v>
      </c>
      <c r="F1990" s="18">
        <v>0.03</v>
      </c>
      <c r="G1990" s="17">
        <f>E1990*F1990</f>
        <v>49.939199999999992</v>
      </c>
      <c r="H1990" s="14">
        <v>2</v>
      </c>
      <c r="I1990" s="15">
        <v>450</v>
      </c>
      <c r="J1990" s="17">
        <f>E1990+I1990-G1990</f>
        <v>2064.7008000000001</v>
      </c>
      <c r="K1990" s="23" t="str">
        <f>A1990&amp;"|"&amp;B1990</f>
        <v>P0166|Sep</v>
      </c>
    </row>
    <row r="1991" spans="1:11" ht="15" customHeight="1" x14ac:dyDescent="0.25">
      <c r="A1991" s="14" t="s">
        <v>391</v>
      </c>
      <c r="B1991" s="14" t="s">
        <v>32</v>
      </c>
      <c r="C1991" s="14">
        <v>6</v>
      </c>
      <c r="D1991" s="16">
        <v>257.25</v>
      </c>
      <c r="E1991" s="17">
        <f>C1991*D1991</f>
        <v>1543.5</v>
      </c>
      <c r="F1991" s="18">
        <v>0.03</v>
      </c>
      <c r="G1991" s="17">
        <f>E1991*F1991</f>
        <v>46.305</v>
      </c>
      <c r="H1991" s="14">
        <v>2</v>
      </c>
      <c r="I1991" s="15">
        <v>450</v>
      </c>
      <c r="J1991" s="17">
        <f>E1991+I1991-G1991</f>
        <v>1947.1949999999999</v>
      </c>
      <c r="K1991" s="23" t="str">
        <f>A1991&amp;"|"&amp;B1991</f>
        <v>P0166|Oct</v>
      </c>
    </row>
    <row r="1992" spans="1:11" ht="15" customHeight="1" x14ac:dyDescent="0.25">
      <c r="A1992" s="14" t="s">
        <v>391</v>
      </c>
      <c r="B1992" s="14" t="s">
        <v>33</v>
      </c>
      <c r="C1992" s="14">
        <v>6</v>
      </c>
      <c r="D1992" s="16">
        <v>233.45</v>
      </c>
      <c r="E1992" s="17">
        <f>C1992*D1992</f>
        <v>1400.6999999999998</v>
      </c>
      <c r="F1992" s="18">
        <v>0.03</v>
      </c>
      <c r="G1992" s="17">
        <f>E1992*F1992</f>
        <v>42.020999999999994</v>
      </c>
      <c r="H1992" s="14">
        <v>2</v>
      </c>
      <c r="I1992" s="15">
        <v>450</v>
      </c>
      <c r="J1992" s="17">
        <f>E1992+I1992-G1992</f>
        <v>1808.6789999999999</v>
      </c>
      <c r="K1992" s="23" t="str">
        <f>A1992&amp;"|"&amp;B1992</f>
        <v>P0166|Nov</v>
      </c>
    </row>
    <row r="1993" spans="1:11" ht="15" customHeight="1" x14ac:dyDescent="0.25">
      <c r="A1993" s="14" t="s">
        <v>391</v>
      </c>
      <c r="B1993" s="14" t="s">
        <v>34</v>
      </c>
      <c r="C1993" s="14">
        <v>14</v>
      </c>
      <c r="D1993" s="16">
        <v>438.78</v>
      </c>
      <c r="E1993" s="17">
        <f>C1993*D1993</f>
        <v>6142.92</v>
      </c>
      <c r="F1993" s="18">
        <v>0.03</v>
      </c>
      <c r="G1993" s="17">
        <f>E1993*F1993</f>
        <v>184.2876</v>
      </c>
      <c r="H1993" s="14">
        <v>6</v>
      </c>
      <c r="I1993" s="15">
        <v>1350</v>
      </c>
      <c r="J1993" s="17">
        <f>E1993+I1993-G1993</f>
        <v>7308.6324000000004</v>
      </c>
      <c r="K1993" s="23" t="str">
        <f>A1993&amp;"|"&amp;B1993</f>
        <v>P0166|Dec</v>
      </c>
    </row>
    <row r="1994" spans="1:11" ht="15" customHeight="1" x14ac:dyDescent="0.25">
      <c r="A1994" s="14" t="s">
        <v>391</v>
      </c>
      <c r="B1994" s="14" t="s">
        <v>35</v>
      </c>
      <c r="C1994" s="14">
        <v>12</v>
      </c>
      <c r="D1994" s="16">
        <v>427.93</v>
      </c>
      <c r="E1994" s="17">
        <f>C1994*D1994</f>
        <v>5135.16</v>
      </c>
      <c r="F1994" s="18">
        <v>0.03</v>
      </c>
      <c r="G1994" s="17">
        <f>E1994*F1994</f>
        <v>154.0548</v>
      </c>
      <c r="H1994" s="14">
        <v>5</v>
      </c>
      <c r="I1994" s="15">
        <v>1125</v>
      </c>
      <c r="J1994" s="17">
        <f>E1994+I1994-G1994</f>
        <v>6106.1052</v>
      </c>
      <c r="K1994" s="23" t="str">
        <f>A1994&amp;"|"&amp;B1994</f>
        <v>P0166|Jan</v>
      </c>
    </row>
    <row r="1995" spans="1:11" ht="15" customHeight="1" x14ac:dyDescent="0.25">
      <c r="A1995" s="14" t="s">
        <v>391</v>
      </c>
      <c r="B1995" s="14" t="s">
        <v>36</v>
      </c>
      <c r="C1995" s="14">
        <v>11</v>
      </c>
      <c r="D1995" s="16">
        <v>402.17</v>
      </c>
      <c r="E1995" s="17">
        <f>C1995*D1995</f>
        <v>4423.87</v>
      </c>
      <c r="F1995" s="18">
        <v>0.03</v>
      </c>
      <c r="G1995" s="17">
        <f>E1995*F1995</f>
        <v>132.71609999999998</v>
      </c>
      <c r="H1995" s="14">
        <v>4</v>
      </c>
      <c r="I1995" s="15">
        <v>900</v>
      </c>
      <c r="J1995" s="17">
        <f>E1995+I1995-G1995</f>
        <v>5191.1539000000002</v>
      </c>
      <c r="K1995" s="23" t="str">
        <f>A1995&amp;"|"&amp;B1995</f>
        <v>P0166|Feb</v>
      </c>
    </row>
    <row r="1996" spans="1:11" ht="15" customHeight="1" x14ac:dyDescent="0.25">
      <c r="A1996" s="14" t="s">
        <v>391</v>
      </c>
      <c r="B1996" s="14" t="s">
        <v>37</v>
      </c>
      <c r="C1996" s="14">
        <v>11</v>
      </c>
      <c r="D1996" s="16">
        <v>318.17</v>
      </c>
      <c r="E1996" s="17">
        <f>C1996*D1996</f>
        <v>3499.8700000000003</v>
      </c>
      <c r="F1996" s="18">
        <v>0.03</v>
      </c>
      <c r="G1996" s="17">
        <f>E1996*F1996</f>
        <v>104.99610000000001</v>
      </c>
      <c r="H1996" s="14">
        <v>4</v>
      </c>
      <c r="I1996" s="15">
        <v>900</v>
      </c>
      <c r="J1996" s="17">
        <f>E1996+I1996-G1996</f>
        <v>4294.8739000000005</v>
      </c>
      <c r="K1996" s="23" t="str">
        <f>A1996&amp;"|"&amp;B1996</f>
        <v>P0166|Mar</v>
      </c>
    </row>
    <row r="1997" spans="1:11" ht="15" customHeight="1" x14ac:dyDescent="0.25">
      <c r="A1997" s="14" t="s">
        <v>393</v>
      </c>
      <c r="B1997" s="14" t="s">
        <v>24</v>
      </c>
      <c r="C1997" s="14">
        <v>4</v>
      </c>
      <c r="D1997" s="16">
        <v>150.44999999999999</v>
      </c>
      <c r="E1997" s="17">
        <f>C1997*D1997</f>
        <v>601.79999999999995</v>
      </c>
      <c r="F1997" s="18">
        <v>0.03</v>
      </c>
      <c r="G1997" s="17">
        <f>E1997*F1997</f>
        <v>18.053999999999998</v>
      </c>
      <c r="H1997" s="14">
        <v>1</v>
      </c>
      <c r="I1997" s="15">
        <v>150</v>
      </c>
      <c r="J1997" s="17">
        <f>E1997+I1997-G1997</f>
        <v>733.74599999999998</v>
      </c>
      <c r="K1997" s="23" t="str">
        <f>A1997&amp;"|"&amp;B1997</f>
        <v>P0167|Apr</v>
      </c>
    </row>
    <row r="1998" spans="1:11" ht="15" customHeight="1" x14ac:dyDescent="0.25">
      <c r="A1998" s="14" t="s">
        <v>393</v>
      </c>
      <c r="B1998" s="14" t="s">
        <v>26</v>
      </c>
      <c r="C1998" s="14">
        <v>5</v>
      </c>
      <c r="D1998" s="16">
        <v>159.81</v>
      </c>
      <c r="E1998" s="17">
        <f>C1998*D1998</f>
        <v>799.05</v>
      </c>
      <c r="F1998" s="18">
        <v>0.03</v>
      </c>
      <c r="G1998" s="17">
        <f>E1998*F1998</f>
        <v>23.971499999999999</v>
      </c>
      <c r="H1998" s="14">
        <v>2</v>
      </c>
      <c r="I1998" s="15">
        <v>300</v>
      </c>
      <c r="J1998" s="17">
        <f>E1998+I1998-G1998</f>
        <v>1075.0784999999998</v>
      </c>
      <c r="K1998" s="23" t="str">
        <f>A1998&amp;"|"&amp;B1998</f>
        <v>P0167|May</v>
      </c>
    </row>
    <row r="1999" spans="1:11" ht="15" customHeight="1" x14ac:dyDescent="0.25">
      <c r="A1999" s="14" t="s">
        <v>393</v>
      </c>
      <c r="B1999" s="14" t="s">
        <v>28</v>
      </c>
      <c r="C1999" s="14">
        <v>5</v>
      </c>
      <c r="D1999" s="16">
        <v>168</v>
      </c>
      <c r="E1999" s="17">
        <f>C1999*D1999</f>
        <v>840</v>
      </c>
      <c r="F1999" s="18">
        <v>0.03</v>
      </c>
      <c r="G1999" s="17">
        <f>E1999*F1999</f>
        <v>25.2</v>
      </c>
      <c r="H1999" s="14">
        <v>2</v>
      </c>
      <c r="I1999" s="15">
        <v>300</v>
      </c>
      <c r="J1999" s="17">
        <f>E1999+I1999-G1999</f>
        <v>1114.8</v>
      </c>
      <c r="K1999" s="23" t="str">
        <f>A1999&amp;"|"&amp;B1999</f>
        <v>P0167|Jun</v>
      </c>
    </row>
    <row r="2000" spans="1:11" ht="15" customHeight="1" x14ac:dyDescent="0.25">
      <c r="A2000" s="14" t="s">
        <v>393</v>
      </c>
      <c r="B2000" s="14" t="s">
        <v>29</v>
      </c>
      <c r="C2000" s="14">
        <v>8</v>
      </c>
      <c r="D2000" s="16">
        <v>186.04</v>
      </c>
      <c r="E2000" s="17">
        <f>C2000*D2000</f>
        <v>1488.32</v>
      </c>
      <c r="F2000" s="18">
        <v>0.03</v>
      </c>
      <c r="G2000" s="17">
        <f>E2000*F2000</f>
        <v>44.6496</v>
      </c>
      <c r="H2000" s="14">
        <v>2</v>
      </c>
      <c r="I2000" s="15">
        <v>300</v>
      </c>
      <c r="J2000" s="17">
        <f>E2000+I2000-G2000</f>
        <v>1743.6704</v>
      </c>
      <c r="K2000" s="23" t="str">
        <f>A2000&amp;"|"&amp;B2000</f>
        <v>P0167|Jul</v>
      </c>
    </row>
    <row r="2001" spans="1:11" ht="15" customHeight="1" x14ac:dyDescent="0.25">
      <c r="A2001" s="14" t="s">
        <v>393</v>
      </c>
      <c r="B2001" s="14" t="s">
        <v>30</v>
      </c>
      <c r="C2001" s="14">
        <v>7</v>
      </c>
      <c r="D2001" s="16">
        <v>166.96</v>
      </c>
      <c r="E2001" s="17">
        <f>C2001*D2001</f>
        <v>1168.72</v>
      </c>
      <c r="F2001" s="18">
        <v>0.03</v>
      </c>
      <c r="G2001" s="17">
        <f>E2001*F2001</f>
        <v>35.061599999999999</v>
      </c>
      <c r="H2001" s="14">
        <v>2</v>
      </c>
      <c r="I2001" s="15">
        <v>300</v>
      </c>
      <c r="J2001" s="17">
        <f>E2001+I2001-G2001</f>
        <v>1433.6584</v>
      </c>
      <c r="K2001" s="23" t="str">
        <f>A2001&amp;"|"&amp;B2001</f>
        <v>P0167|Aug</v>
      </c>
    </row>
    <row r="2002" spans="1:11" ht="15" customHeight="1" x14ac:dyDescent="0.25">
      <c r="A2002" s="14" t="s">
        <v>393</v>
      </c>
      <c r="B2002" s="14" t="s">
        <v>31</v>
      </c>
      <c r="C2002" s="14">
        <v>5</v>
      </c>
      <c r="D2002" s="16">
        <v>151.49</v>
      </c>
      <c r="E2002" s="17">
        <f>C2002*D2002</f>
        <v>757.45</v>
      </c>
      <c r="F2002" s="18">
        <v>0.03</v>
      </c>
      <c r="G2002" s="17">
        <f>E2002*F2002</f>
        <v>22.723500000000001</v>
      </c>
      <c r="H2002" s="14">
        <v>2</v>
      </c>
      <c r="I2002" s="15">
        <v>300</v>
      </c>
      <c r="J2002" s="17">
        <f>E2002+I2002-G2002</f>
        <v>1034.7265</v>
      </c>
      <c r="K2002" s="23" t="str">
        <f>A2002&amp;"|"&amp;B2002</f>
        <v>P0167|Sep</v>
      </c>
    </row>
    <row r="2003" spans="1:11" ht="15" customHeight="1" x14ac:dyDescent="0.25">
      <c r="A2003" s="14" t="s">
        <v>393</v>
      </c>
      <c r="B2003" s="14" t="s">
        <v>32</v>
      </c>
      <c r="C2003" s="14">
        <v>5</v>
      </c>
      <c r="D2003" s="16">
        <v>160.16</v>
      </c>
      <c r="E2003" s="17">
        <f>C2003*D2003</f>
        <v>800.8</v>
      </c>
      <c r="F2003" s="18">
        <v>0.03</v>
      </c>
      <c r="G2003" s="17">
        <f>E2003*F2003</f>
        <v>24.023999999999997</v>
      </c>
      <c r="H2003" s="14">
        <v>2</v>
      </c>
      <c r="I2003" s="15">
        <v>300</v>
      </c>
      <c r="J2003" s="17">
        <f>E2003+I2003-G2003</f>
        <v>1076.7760000000001</v>
      </c>
      <c r="K2003" s="23" t="str">
        <f>A2003&amp;"|"&amp;B2003</f>
        <v>P0167|Oct</v>
      </c>
    </row>
    <row r="2004" spans="1:11" ht="15" customHeight="1" x14ac:dyDescent="0.25">
      <c r="A2004" s="14" t="s">
        <v>393</v>
      </c>
      <c r="B2004" s="14" t="s">
        <v>33</v>
      </c>
      <c r="C2004" s="14">
        <v>5</v>
      </c>
      <c r="D2004" s="16">
        <v>136.74</v>
      </c>
      <c r="E2004" s="17">
        <f>C2004*D2004</f>
        <v>683.7</v>
      </c>
      <c r="F2004" s="18">
        <v>0.03</v>
      </c>
      <c r="G2004" s="17">
        <f>E2004*F2004</f>
        <v>20.510999999999999</v>
      </c>
      <c r="H2004" s="14">
        <v>2</v>
      </c>
      <c r="I2004" s="15">
        <v>300</v>
      </c>
      <c r="J2004" s="17">
        <f>E2004+I2004-G2004</f>
        <v>963.18900000000008</v>
      </c>
      <c r="K2004" s="23" t="str">
        <f>A2004&amp;"|"&amp;B2004</f>
        <v>P0167|Nov</v>
      </c>
    </row>
    <row r="2005" spans="1:11" ht="15" customHeight="1" x14ac:dyDescent="0.25">
      <c r="A2005" s="14" t="s">
        <v>393</v>
      </c>
      <c r="B2005" s="14" t="s">
        <v>34</v>
      </c>
      <c r="C2005" s="14">
        <v>11</v>
      </c>
      <c r="D2005" s="16">
        <v>242.67</v>
      </c>
      <c r="E2005" s="17">
        <f>C2005*D2005</f>
        <v>2669.37</v>
      </c>
      <c r="F2005" s="18">
        <v>0.03</v>
      </c>
      <c r="G2005" s="17">
        <f>E2005*F2005</f>
        <v>80.081099999999992</v>
      </c>
      <c r="H2005" s="14">
        <v>5</v>
      </c>
      <c r="I2005" s="15">
        <v>750</v>
      </c>
      <c r="J2005" s="17">
        <f>E2005+I2005-G2005</f>
        <v>3339.2889</v>
      </c>
      <c r="K2005" s="23" t="str">
        <f>A2005&amp;"|"&amp;B2005</f>
        <v>P0167|Dec</v>
      </c>
    </row>
    <row r="2006" spans="1:11" ht="15" customHeight="1" x14ac:dyDescent="0.25">
      <c r="A2006" s="14" t="s">
        <v>393</v>
      </c>
      <c r="B2006" s="14" t="s">
        <v>35</v>
      </c>
      <c r="C2006" s="14">
        <v>10</v>
      </c>
      <c r="D2006" s="16">
        <v>272.77</v>
      </c>
      <c r="E2006" s="17">
        <f>C2006*D2006</f>
        <v>2727.7</v>
      </c>
      <c r="F2006" s="18">
        <v>0.03</v>
      </c>
      <c r="G2006" s="17">
        <f>E2006*F2006</f>
        <v>81.830999999999989</v>
      </c>
      <c r="H2006" s="14">
        <v>4</v>
      </c>
      <c r="I2006" s="15">
        <v>600</v>
      </c>
      <c r="J2006" s="17">
        <f>E2006+I2006-G2006</f>
        <v>3245.8689999999997</v>
      </c>
      <c r="K2006" s="23" t="str">
        <f>A2006&amp;"|"&amp;B2006</f>
        <v>P0167|Jan</v>
      </c>
    </row>
    <row r="2007" spans="1:11" ht="15" customHeight="1" x14ac:dyDescent="0.25">
      <c r="A2007" s="14" t="s">
        <v>393</v>
      </c>
      <c r="B2007" s="14" t="s">
        <v>36</v>
      </c>
      <c r="C2007" s="14">
        <v>9</v>
      </c>
      <c r="D2007" s="16">
        <v>252.56</v>
      </c>
      <c r="E2007" s="17">
        <f>C2007*D2007</f>
        <v>2273.04</v>
      </c>
      <c r="F2007" s="18">
        <v>0.03</v>
      </c>
      <c r="G2007" s="17">
        <f>E2007*F2007</f>
        <v>68.191199999999995</v>
      </c>
      <c r="H2007" s="14">
        <v>3</v>
      </c>
      <c r="I2007" s="15">
        <v>450</v>
      </c>
      <c r="J2007" s="17">
        <f>E2007+I2007-G2007</f>
        <v>2654.8487999999998</v>
      </c>
      <c r="K2007" s="23" t="str">
        <f>A2007&amp;"|"&amp;B2007</f>
        <v>P0167|Feb</v>
      </c>
    </row>
    <row r="2008" spans="1:11" ht="15" customHeight="1" x14ac:dyDescent="0.25">
      <c r="A2008" s="14" t="s">
        <v>393</v>
      </c>
      <c r="B2008" s="14" t="s">
        <v>37</v>
      </c>
      <c r="C2008" s="14">
        <v>9</v>
      </c>
      <c r="D2008" s="16">
        <v>239.66</v>
      </c>
      <c r="E2008" s="17">
        <f>C2008*D2008</f>
        <v>2156.94</v>
      </c>
      <c r="F2008" s="18">
        <v>0.03</v>
      </c>
      <c r="G2008" s="17">
        <f>E2008*F2008</f>
        <v>64.708200000000005</v>
      </c>
      <c r="H2008" s="14">
        <v>3</v>
      </c>
      <c r="I2008" s="15">
        <v>450</v>
      </c>
      <c r="J2008" s="17">
        <f>E2008+I2008-G2008</f>
        <v>2542.2318</v>
      </c>
      <c r="K2008" s="23" t="str">
        <f>A2008&amp;"|"&amp;B2008</f>
        <v>P0167|Mar</v>
      </c>
    </row>
    <row r="2009" spans="1:11" ht="15" customHeight="1" x14ac:dyDescent="0.25">
      <c r="A2009" s="14" t="s">
        <v>395</v>
      </c>
      <c r="B2009" s="14" t="s">
        <v>24</v>
      </c>
      <c r="C2009" s="14">
        <v>5</v>
      </c>
      <c r="D2009" s="16">
        <v>227.56</v>
      </c>
      <c r="E2009" s="17">
        <f>C2009*D2009</f>
        <v>1137.8</v>
      </c>
      <c r="F2009" s="18">
        <v>0.03</v>
      </c>
      <c r="G2009" s="17">
        <f>E2009*F2009</f>
        <v>34.134</v>
      </c>
      <c r="H2009" s="14">
        <v>2</v>
      </c>
      <c r="I2009" s="15">
        <v>450</v>
      </c>
      <c r="J2009" s="17">
        <f>E2009+I2009-G2009</f>
        <v>1553.6659999999999</v>
      </c>
      <c r="K2009" s="23" t="str">
        <f>A2009&amp;"|"&amp;B2009</f>
        <v>P0168|Apr</v>
      </c>
    </row>
    <row r="2010" spans="1:11" ht="15" customHeight="1" x14ac:dyDescent="0.25">
      <c r="A2010" s="14" t="s">
        <v>395</v>
      </c>
      <c r="B2010" s="14" t="s">
        <v>26</v>
      </c>
      <c r="C2010" s="14">
        <v>6</v>
      </c>
      <c r="D2010" s="16">
        <v>241.6</v>
      </c>
      <c r="E2010" s="17">
        <f>C2010*D2010</f>
        <v>1449.6</v>
      </c>
      <c r="F2010" s="18">
        <v>0.03</v>
      </c>
      <c r="G2010" s="17">
        <f>E2010*F2010</f>
        <v>43.487999999999992</v>
      </c>
      <c r="H2010" s="14">
        <v>2</v>
      </c>
      <c r="I2010" s="15">
        <v>450</v>
      </c>
      <c r="J2010" s="17">
        <f>E2010+I2010-G2010</f>
        <v>1856.1119999999999</v>
      </c>
      <c r="K2010" s="23" t="str">
        <f>A2010&amp;"|"&amp;B2010</f>
        <v>P0168|May</v>
      </c>
    </row>
    <row r="2011" spans="1:11" ht="15" customHeight="1" x14ac:dyDescent="0.25">
      <c r="A2011" s="14" t="s">
        <v>395</v>
      </c>
      <c r="B2011" s="14" t="s">
        <v>28</v>
      </c>
      <c r="C2011" s="14">
        <v>8</v>
      </c>
      <c r="D2011" s="16">
        <v>237.41</v>
      </c>
      <c r="E2011" s="17">
        <f>C2011*D2011</f>
        <v>1899.28</v>
      </c>
      <c r="F2011" s="18">
        <v>0.03</v>
      </c>
      <c r="G2011" s="17">
        <f>E2011*F2011</f>
        <v>56.978400000000001</v>
      </c>
      <c r="H2011" s="14">
        <v>2</v>
      </c>
      <c r="I2011" s="15">
        <v>450</v>
      </c>
      <c r="J2011" s="17">
        <f>E2011+I2011-G2011</f>
        <v>2292.3015999999998</v>
      </c>
      <c r="K2011" s="23" t="str">
        <f>A2011&amp;"|"&amp;B2011</f>
        <v>P0168|Jun</v>
      </c>
    </row>
    <row r="2012" spans="1:11" ht="15" customHeight="1" x14ac:dyDescent="0.25">
      <c r="A2012" s="14" t="s">
        <v>395</v>
      </c>
      <c r="B2012" s="14" t="s">
        <v>29</v>
      </c>
      <c r="C2012" s="14">
        <v>9</v>
      </c>
      <c r="D2012" s="16">
        <v>266.81</v>
      </c>
      <c r="E2012" s="17">
        <f>C2012*D2012</f>
        <v>2401.29</v>
      </c>
      <c r="F2012" s="18">
        <v>0.03</v>
      </c>
      <c r="G2012" s="17">
        <f>E2012*F2012</f>
        <v>72.038699999999992</v>
      </c>
      <c r="H2012" s="14">
        <v>2</v>
      </c>
      <c r="I2012" s="15">
        <v>450</v>
      </c>
      <c r="J2012" s="17">
        <f>E2012+I2012-G2012</f>
        <v>2779.2512999999999</v>
      </c>
      <c r="K2012" s="23" t="str">
        <f>A2012&amp;"|"&amp;B2012</f>
        <v>P0168|Jul</v>
      </c>
    </row>
    <row r="2013" spans="1:11" ht="15" customHeight="1" x14ac:dyDescent="0.25">
      <c r="A2013" s="14" t="s">
        <v>395</v>
      </c>
      <c r="B2013" s="14" t="s">
        <v>30</v>
      </c>
      <c r="C2013" s="14">
        <v>9</v>
      </c>
      <c r="D2013" s="16">
        <v>288.27</v>
      </c>
      <c r="E2013" s="17">
        <f>C2013*D2013</f>
        <v>2594.4299999999998</v>
      </c>
      <c r="F2013" s="18">
        <v>0.03</v>
      </c>
      <c r="G2013" s="17">
        <f>E2013*F2013</f>
        <v>77.832899999999995</v>
      </c>
      <c r="H2013" s="14">
        <v>2</v>
      </c>
      <c r="I2013" s="15">
        <v>450</v>
      </c>
      <c r="J2013" s="17">
        <f>E2013+I2013-G2013</f>
        <v>2966.5971</v>
      </c>
      <c r="K2013" s="23" t="str">
        <f>A2013&amp;"|"&amp;B2013</f>
        <v>P0168|Aug</v>
      </c>
    </row>
    <row r="2014" spans="1:11" ht="15" customHeight="1" x14ac:dyDescent="0.25">
      <c r="A2014" s="14" t="s">
        <v>395</v>
      </c>
      <c r="B2014" s="14" t="s">
        <v>31</v>
      </c>
      <c r="C2014" s="14">
        <v>7</v>
      </c>
      <c r="D2014" s="16">
        <v>257.8</v>
      </c>
      <c r="E2014" s="17">
        <f>C2014*D2014</f>
        <v>1804.6000000000001</v>
      </c>
      <c r="F2014" s="18">
        <v>0.03</v>
      </c>
      <c r="G2014" s="17">
        <f>E2014*F2014</f>
        <v>54.138000000000005</v>
      </c>
      <c r="H2014" s="14">
        <v>2</v>
      </c>
      <c r="I2014" s="15">
        <v>450</v>
      </c>
      <c r="J2014" s="17">
        <f>E2014+I2014-G2014</f>
        <v>2200.4620000000004</v>
      </c>
      <c r="K2014" s="23" t="str">
        <f>A2014&amp;"|"&amp;B2014</f>
        <v>P0168|Sep</v>
      </c>
    </row>
    <row r="2015" spans="1:11" ht="15" customHeight="1" x14ac:dyDescent="0.25">
      <c r="A2015" s="14" t="s">
        <v>395</v>
      </c>
      <c r="B2015" s="14" t="s">
        <v>32</v>
      </c>
      <c r="C2015" s="14">
        <v>7</v>
      </c>
      <c r="D2015" s="16">
        <v>225.23</v>
      </c>
      <c r="E2015" s="17">
        <f>C2015*D2015</f>
        <v>1576.61</v>
      </c>
      <c r="F2015" s="18">
        <v>0.03</v>
      </c>
      <c r="G2015" s="17">
        <f>E2015*F2015</f>
        <v>47.298299999999998</v>
      </c>
      <c r="H2015" s="14">
        <v>2</v>
      </c>
      <c r="I2015" s="15">
        <v>450</v>
      </c>
      <c r="J2015" s="17">
        <f>E2015+I2015-G2015</f>
        <v>1979.3117</v>
      </c>
      <c r="K2015" s="23" t="str">
        <f>A2015&amp;"|"&amp;B2015</f>
        <v>P0168|Oct</v>
      </c>
    </row>
    <row r="2016" spans="1:11" ht="15" customHeight="1" x14ac:dyDescent="0.25">
      <c r="A2016" s="14" t="s">
        <v>395</v>
      </c>
      <c r="B2016" s="14" t="s">
        <v>33</v>
      </c>
      <c r="C2016" s="14">
        <v>6</v>
      </c>
      <c r="D2016" s="16">
        <v>248.15</v>
      </c>
      <c r="E2016" s="17">
        <f>C2016*D2016</f>
        <v>1488.9</v>
      </c>
      <c r="F2016" s="18">
        <v>0.03</v>
      </c>
      <c r="G2016" s="17">
        <f>E2016*F2016</f>
        <v>44.667000000000002</v>
      </c>
      <c r="H2016" s="14">
        <v>2</v>
      </c>
      <c r="I2016" s="15">
        <v>450</v>
      </c>
      <c r="J2016" s="17">
        <f>E2016+I2016-G2016</f>
        <v>1894.2330000000002</v>
      </c>
      <c r="K2016" s="23" t="str">
        <f>A2016&amp;"|"&amp;B2016</f>
        <v>P0168|Nov</v>
      </c>
    </row>
    <row r="2017" spans="1:11" ht="15" customHeight="1" x14ac:dyDescent="0.25">
      <c r="A2017" s="14" t="s">
        <v>395</v>
      </c>
      <c r="B2017" s="14" t="s">
        <v>34</v>
      </c>
      <c r="C2017" s="14">
        <v>13</v>
      </c>
      <c r="D2017" s="16">
        <v>455.31</v>
      </c>
      <c r="E2017" s="17">
        <f>C2017*D2017</f>
        <v>5919.03</v>
      </c>
      <c r="F2017" s="18">
        <v>0.03</v>
      </c>
      <c r="G2017" s="17">
        <f>E2017*F2017</f>
        <v>177.57089999999999</v>
      </c>
      <c r="H2017" s="14">
        <v>5</v>
      </c>
      <c r="I2017" s="15">
        <v>1125</v>
      </c>
      <c r="J2017" s="17">
        <f>E2017+I2017-G2017</f>
        <v>6866.4591</v>
      </c>
      <c r="K2017" s="23" t="str">
        <f>A2017&amp;"|"&amp;B2017</f>
        <v>P0168|Dec</v>
      </c>
    </row>
    <row r="2018" spans="1:11" ht="15" customHeight="1" x14ac:dyDescent="0.25">
      <c r="A2018" s="14" t="s">
        <v>395</v>
      </c>
      <c r="B2018" s="14" t="s">
        <v>35</v>
      </c>
      <c r="C2018" s="14">
        <v>12</v>
      </c>
      <c r="D2018" s="16">
        <v>397.41</v>
      </c>
      <c r="E2018" s="17">
        <f>C2018*D2018</f>
        <v>4768.92</v>
      </c>
      <c r="F2018" s="18">
        <v>0.03</v>
      </c>
      <c r="G2018" s="17">
        <f>E2018*F2018</f>
        <v>143.0676</v>
      </c>
      <c r="H2018" s="14">
        <v>5</v>
      </c>
      <c r="I2018" s="15">
        <v>1125</v>
      </c>
      <c r="J2018" s="17">
        <f>E2018+I2018-G2018</f>
        <v>5750.8523999999998</v>
      </c>
      <c r="K2018" s="23" t="str">
        <f>A2018&amp;"|"&amp;B2018</f>
        <v>P0168|Jan</v>
      </c>
    </row>
    <row r="2019" spans="1:11" ht="15" customHeight="1" x14ac:dyDescent="0.25">
      <c r="A2019" s="14" t="s">
        <v>395</v>
      </c>
      <c r="B2019" s="14" t="s">
        <v>36</v>
      </c>
      <c r="C2019" s="14">
        <v>11</v>
      </c>
      <c r="D2019" s="16">
        <v>366.86</v>
      </c>
      <c r="E2019" s="17">
        <f>C2019*D2019</f>
        <v>4035.46</v>
      </c>
      <c r="F2019" s="18">
        <v>0.03</v>
      </c>
      <c r="G2019" s="17">
        <f>E2019*F2019</f>
        <v>121.0638</v>
      </c>
      <c r="H2019" s="14">
        <v>4</v>
      </c>
      <c r="I2019" s="15">
        <v>900</v>
      </c>
      <c r="J2019" s="17">
        <f>E2019+I2019-G2019</f>
        <v>4814.3962000000001</v>
      </c>
      <c r="K2019" s="23" t="str">
        <f>A2019&amp;"|"&amp;B2019</f>
        <v>P0168|Feb</v>
      </c>
    </row>
    <row r="2020" spans="1:11" ht="15" customHeight="1" x14ac:dyDescent="0.25">
      <c r="A2020" s="14" t="s">
        <v>395</v>
      </c>
      <c r="B2020" s="14" t="s">
        <v>37</v>
      </c>
      <c r="C2020" s="14">
        <v>11</v>
      </c>
      <c r="D2020" s="16">
        <v>339.62</v>
      </c>
      <c r="E2020" s="17">
        <f>C2020*D2020</f>
        <v>3735.82</v>
      </c>
      <c r="F2020" s="18">
        <v>0.03</v>
      </c>
      <c r="G2020" s="17">
        <f>E2020*F2020</f>
        <v>112.0746</v>
      </c>
      <c r="H2020" s="14">
        <v>4</v>
      </c>
      <c r="I2020" s="15">
        <v>900</v>
      </c>
      <c r="J2020" s="17">
        <f>E2020+I2020-G2020</f>
        <v>4523.7453999999998</v>
      </c>
      <c r="K2020" s="23" t="str">
        <f>A2020&amp;"|"&amp;B2020</f>
        <v>P0168|Mar</v>
      </c>
    </row>
    <row r="2021" spans="1:11" ht="15" customHeight="1" x14ac:dyDescent="0.25">
      <c r="A2021" s="14" t="s">
        <v>397</v>
      </c>
      <c r="B2021" s="14" t="s">
        <v>24</v>
      </c>
      <c r="C2021" s="14">
        <v>5</v>
      </c>
      <c r="D2021" s="16">
        <v>93.09</v>
      </c>
      <c r="E2021" s="17">
        <f>C2021*D2021</f>
        <v>465.45000000000005</v>
      </c>
      <c r="F2021" s="18">
        <v>0.03</v>
      </c>
      <c r="G2021" s="17">
        <f>E2021*F2021</f>
        <v>13.963500000000002</v>
      </c>
      <c r="H2021" s="14">
        <v>2</v>
      </c>
      <c r="I2021" s="15">
        <v>190</v>
      </c>
      <c r="J2021" s="17">
        <f>E2021+I2021-G2021</f>
        <v>641.48650000000009</v>
      </c>
      <c r="K2021" s="23" t="str">
        <f>A2021&amp;"|"&amp;B2021</f>
        <v>P0169|Apr</v>
      </c>
    </row>
    <row r="2022" spans="1:11" ht="15" customHeight="1" x14ac:dyDescent="0.25">
      <c r="A2022" s="14" t="s">
        <v>397</v>
      </c>
      <c r="B2022" s="14" t="s">
        <v>26</v>
      </c>
      <c r="C2022" s="14">
        <v>6</v>
      </c>
      <c r="D2022" s="16">
        <v>91.64</v>
      </c>
      <c r="E2022" s="17">
        <f>C2022*D2022</f>
        <v>549.84</v>
      </c>
      <c r="F2022" s="18">
        <v>0.03</v>
      </c>
      <c r="G2022" s="17">
        <f>E2022*F2022</f>
        <v>16.495200000000001</v>
      </c>
      <c r="H2022" s="14">
        <v>2</v>
      </c>
      <c r="I2022" s="15">
        <v>190</v>
      </c>
      <c r="J2022" s="17">
        <f>E2022+I2022-G2022</f>
        <v>723.34480000000008</v>
      </c>
      <c r="K2022" s="23" t="str">
        <f>A2022&amp;"|"&amp;B2022</f>
        <v>P0169|May</v>
      </c>
    </row>
    <row r="2023" spans="1:11" ht="15" customHeight="1" x14ac:dyDescent="0.25">
      <c r="A2023" s="14" t="s">
        <v>397</v>
      </c>
      <c r="B2023" s="14" t="s">
        <v>28</v>
      </c>
      <c r="C2023" s="14">
        <v>8</v>
      </c>
      <c r="D2023" s="16">
        <v>91.66</v>
      </c>
      <c r="E2023" s="17">
        <f>C2023*D2023</f>
        <v>733.28</v>
      </c>
      <c r="F2023" s="18">
        <v>0.03</v>
      </c>
      <c r="G2023" s="17">
        <f>E2023*F2023</f>
        <v>21.998399999999997</v>
      </c>
      <c r="H2023" s="14">
        <v>2</v>
      </c>
      <c r="I2023" s="15">
        <v>190</v>
      </c>
      <c r="J2023" s="17">
        <f>E2023+I2023-G2023</f>
        <v>901.28160000000003</v>
      </c>
      <c r="K2023" s="23" t="str">
        <f>A2023&amp;"|"&amp;B2023</f>
        <v>P0169|Jun</v>
      </c>
    </row>
    <row r="2024" spans="1:11" ht="15" customHeight="1" x14ac:dyDescent="0.25">
      <c r="A2024" s="14" t="s">
        <v>397</v>
      </c>
      <c r="B2024" s="14" t="s">
        <v>29</v>
      </c>
      <c r="C2024" s="14">
        <v>9</v>
      </c>
      <c r="D2024" s="16">
        <v>117.81</v>
      </c>
      <c r="E2024" s="17">
        <f>C2024*D2024</f>
        <v>1060.29</v>
      </c>
      <c r="F2024" s="18">
        <v>0.03</v>
      </c>
      <c r="G2024" s="17">
        <f>E2024*F2024</f>
        <v>31.808699999999998</v>
      </c>
      <c r="H2024" s="14">
        <v>2</v>
      </c>
      <c r="I2024" s="15">
        <v>190</v>
      </c>
      <c r="J2024" s="17">
        <f>E2024+I2024-G2024</f>
        <v>1218.4812999999999</v>
      </c>
      <c r="K2024" s="23" t="str">
        <f>A2024&amp;"|"&amp;B2024</f>
        <v>P0169|Jul</v>
      </c>
    </row>
    <row r="2025" spans="1:11" ht="15" customHeight="1" x14ac:dyDescent="0.25">
      <c r="A2025" s="14" t="s">
        <v>397</v>
      </c>
      <c r="B2025" s="14" t="s">
        <v>30</v>
      </c>
      <c r="C2025" s="14">
        <v>11</v>
      </c>
      <c r="D2025" s="16">
        <v>111.28</v>
      </c>
      <c r="E2025" s="17">
        <f>C2025*D2025</f>
        <v>1224.08</v>
      </c>
      <c r="F2025" s="18">
        <v>0.03</v>
      </c>
      <c r="G2025" s="17">
        <f>E2025*F2025</f>
        <v>36.722399999999993</v>
      </c>
      <c r="H2025" s="14">
        <v>3</v>
      </c>
      <c r="I2025" s="15">
        <v>285</v>
      </c>
      <c r="J2025" s="17">
        <f>E2025+I2025-G2025</f>
        <v>1472.3575999999998</v>
      </c>
      <c r="K2025" s="23" t="str">
        <f>A2025&amp;"|"&amp;B2025</f>
        <v>P0169|Aug</v>
      </c>
    </row>
    <row r="2026" spans="1:11" ht="15" customHeight="1" x14ac:dyDescent="0.25">
      <c r="A2026" s="14" t="s">
        <v>397</v>
      </c>
      <c r="B2026" s="14" t="s">
        <v>31</v>
      </c>
      <c r="C2026" s="14">
        <v>7</v>
      </c>
      <c r="D2026" s="16">
        <v>99</v>
      </c>
      <c r="E2026" s="17">
        <f>C2026*D2026</f>
        <v>693</v>
      </c>
      <c r="F2026" s="18">
        <v>0.03</v>
      </c>
      <c r="G2026" s="17">
        <f>E2026*F2026</f>
        <v>20.79</v>
      </c>
      <c r="H2026" s="14">
        <v>2</v>
      </c>
      <c r="I2026" s="15">
        <v>190</v>
      </c>
      <c r="J2026" s="17">
        <f>E2026+I2026-G2026</f>
        <v>862.21</v>
      </c>
      <c r="K2026" s="23" t="str">
        <f>A2026&amp;"|"&amp;B2026</f>
        <v>P0169|Sep</v>
      </c>
    </row>
    <row r="2027" spans="1:11" ht="15" customHeight="1" x14ac:dyDescent="0.25">
      <c r="A2027" s="14" t="s">
        <v>397</v>
      </c>
      <c r="B2027" s="14" t="s">
        <v>32</v>
      </c>
      <c r="C2027" s="14">
        <v>6</v>
      </c>
      <c r="D2027" s="16">
        <v>93.56</v>
      </c>
      <c r="E2027" s="17">
        <f>C2027*D2027</f>
        <v>561.36</v>
      </c>
      <c r="F2027" s="18">
        <v>0.03</v>
      </c>
      <c r="G2027" s="17">
        <f>E2027*F2027</f>
        <v>16.840800000000002</v>
      </c>
      <c r="H2027" s="14">
        <v>2</v>
      </c>
      <c r="I2027" s="15">
        <v>190</v>
      </c>
      <c r="J2027" s="17">
        <f>E2027+I2027-G2027</f>
        <v>734.51919999999996</v>
      </c>
      <c r="K2027" s="23" t="str">
        <f>A2027&amp;"|"&amp;B2027</f>
        <v>P0169|Oct</v>
      </c>
    </row>
    <row r="2028" spans="1:11" ht="15" customHeight="1" x14ac:dyDescent="0.25">
      <c r="A2028" s="14" t="s">
        <v>397</v>
      </c>
      <c r="B2028" s="14" t="s">
        <v>33</v>
      </c>
      <c r="C2028" s="14">
        <v>7</v>
      </c>
      <c r="D2028" s="16">
        <v>90.8</v>
      </c>
      <c r="E2028" s="17">
        <f>C2028*D2028</f>
        <v>635.6</v>
      </c>
      <c r="F2028" s="18">
        <v>0.03</v>
      </c>
      <c r="G2028" s="17">
        <f>E2028*F2028</f>
        <v>19.068000000000001</v>
      </c>
      <c r="H2028" s="14">
        <v>2</v>
      </c>
      <c r="I2028" s="15">
        <v>190</v>
      </c>
      <c r="J2028" s="17">
        <f>E2028+I2028-G2028</f>
        <v>806.53200000000004</v>
      </c>
      <c r="K2028" s="23" t="str">
        <f>A2028&amp;"|"&amp;B2028</f>
        <v>P0169|Nov</v>
      </c>
    </row>
    <row r="2029" spans="1:11" ht="15" customHeight="1" x14ac:dyDescent="0.25">
      <c r="A2029" s="14" t="s">
        <v>397</v>
      </c>
      <c r="B2029" s="14" t="s">
        <v>34</v>
      </c>
      <c r="C2029" s="14">
        <v>15</v>
      </c>
      <c r="D2029" s="16">
        <v>161.63999999999999</v>
      </c>
      <c r="E2029" s="17">
        <f>C2029*D2029</f>
        <v>2424.6</v>
      </c>
      <c r="F2029" s="18">
        <v>0.03</v>
      </c>
      <c r="G2029" s="17">
        <f>E2029*F2029</f>
        <v>72.738</v>
      </c>
      <c r="H2029" s="14">
        <v>6</v>
      </c>
      <c r="I2029" s="15">
        <v>570</v>
      </c>
      <c r="J2029" s="17">
        <f>E2029+I2029-G2029</f>
        <v>2921.8620000000001</v>
      </c>
      <c r="K2029" s="23" t="str">
        <f>A2029&amp;"|"&amp;B2029</f>
        <v>P0169|Dec</v>
      </c>
    </row>
    <row r="2030" spans="1:11" ht="15" customHeight="1" x14ac:dyDescent="0.25">
      <c r="A2030" s="14" t="s">
        <v>397</v>
      </c>
      <c r="B2030" s="14" t="s">
        <v>35</v>
      </c>
      <c r="C2030" s="14">
        <v>15</v>
      </c>
      <c r="D2030" s="16">
        <v>147.29</v>
      </c>
      <c r="E2030" s="17">
        <f>C2030*D2030</f>
        <v>2209.35</v>
      </c>
      <c r="F2030" s="18">
        <v>0.03</v>
      </c>
      <c r="G2030" s="17">
        <f>E2030*F2030</f>
        <v>66.280499999999989</v>
      </c>
      <c r="H2030" s="14">
        <v>6</v>
      </c>
      <c r="I2030" s="15">
        <v>570</v>
      </c>
      <c r="J2030" s="17">
        <f>E2030+I2030-G2030</f>
        <v>2713.0695000000001</v>
      </c>
      <c r="K2030" s="23" t="str">
        <f>A2030&amp;"|"&amp;B2030</f>
        <v>P0169|Jan</v>
      </c>
    </row>
    <row r="2031" spans="1:11" ht="15" customHeight="1" x14ac:dyDescent="0.25">
      <c r="A2031" s="14" t="s">
        <v>397</v>
      </c>
      <c r="B2031" s="14" t="s">
        <v>36</v>
      </c>
      <c r="C2031" s="14">
        <v>12</v>
      </c>
      <c r="D2031" s="16">
        <v>153.65</v>
      </c>
      <c r="E2031" s="17">
        <f>C2031*D2031</f>
        <v>1843.8000000000002</v>
      </c>
      <c r="F2031" s="18">
        <v>0.03</v>
      </c>
      <c r="G2031" s="17">
        <f>E2031*F2031</f>
        <v>55.314</v>
      </c>
      <c r="H2031" s="14">
        <v>5</v>
      </c>
      <c r="I2031" s="15">
        <v>475</v>
      </c>
      <c r="J2031" s="17">
        <f>E2031+I2031-G2031</f>
        <v>2263.4860000000003</v>
      </c>
      <c r="K2031" s="23" t="str">
        <f>A2031&amp;"|"&amp;B2031</f>
        <v>P0169|Feb</v>
      </c>
    </row>
    <row r="2032" spans="1:11" ht="15" customHeight="1" x14ac:dyDescent="0.25">
      <c r="A2032" s="14" t="s">
        <v>397</v>
      </c>
      <c r="B2032" s="14" t="s">
        <v>37</v>
      </c>
      <c r="C2032" s="14">
        <v>10</v>
      </c>
      <c r="D2032" s="16">
        <v>133.69999999999999</v>
      </c>
      <c r="E2032" s="17">
        <f>C2032*D2032</f>
        <v>1337</v>
      </c>
      <c r="F2032" s="18">
        <v>0.03</v>
      </c>
      <c r="G2032" s="17">
        <f>E2032*F2032</f>
        <v>40.11</v>
      </c>
      <c r="H2032" s="14">
        <v>4</v>
      </c>
      <c r="I2032" s="15">
        <v>380</v>
      </c>
      <c r="J2032" s="17">
        <f>E2032+I2032-G2032</f>
        <v>1676.89</v>
      </c>
      <c r="K2032" s="23" t="str">
        <f>A2032&amp;"|"&amp;B2032</f>
        <v>P0169|Mar</v>
      </c>
    </row>
    <row r="2033" spans="1:11" ht="15" customHeight="1" x14ac:dyDescent="0.25">
      <c r="A2033" s="14" t="s">
        <v>399</v>
      </c>
      <c r="B2033" s="14" t="s">
        <v>24</v>
      </c>
      <c r="C2033" s="14">
        <v>6</v>
      </c>
      <c r="D2033" s="16">
        <v>93.15</v>
      </c>
      <c r="E2033" s="17">
        <f>C2033*D2033</f>
        <v>558.90000000000009</v>
      </c>
      <c r="F2033" s="18">
        <v>0.03</v>
      </c>
      <c r="G2033" s="17">
        <f>E2033*F2033</f>
        <v>16.767000000000003</v>
      </c>
      <c r="H2033" s="14">
        <v>2</v>
      </c>
      <c r="I2033" s="15">
        <v>240</v>
      </c>
      <c r="J2033" s="17">
        <f>E2033+I2033-G2033</f>
        <v>782.13300000000004</v>
      </c>
      <c r="K2033" s="23" t="str">
        <f>A2033&amp;"|"&amp;B2033</f>
        <v>P0170|Apr</v>
      </c>
    </row>
    <row r="2034" spans="1:11" ht="15" customHeight="1" x14ac:dyDescent="0.25">
      <c r="A2034" s="14" t="s">
        <v>399</v>
      </c>
      <c r="B2034" s="14" t="s">
        <v>26</v>
      </c>
      <c r="C2034" s="14">
        <v>6</v>
      </c>
      <c r="D2034" s="16">
        <v>109.66</v>
      </c>
      <c r="E2034" s="17">
        <f>C2034*D2034</f>
        <v>657.96</v>
      </c>
      <c r="F2034" s="18">
        <v>0.03</v>
      </c>
      <c r="G2034" s="17">
        <f>E2034*F2034</f>
        <v>19.738800000000001</v>
      </c>
      <c r="H2034" s="14">
        <v>2</v>
      </c>
      <c r="I2034" s="15">
        <v>240</v>
      </c>
      <c r="J2034" s="17">
        <f>E2034+I2034-G2034</f>
        <v>878.22120000000007</v>
      </c>
      <c r="K2034" s="23" t="str">
        <f>A2034&amp;"|"&amp;B2034</f>
        <v>P0170|May</v>
      </c>
    </row>
    <row r="2035" spans="1:11" ht="15" customHeight="1" x14ac:dyDescent="0.25">
      <c r="A2035" s="14" t="s">
        <v>399</v>
      </c>
      <c r="B2035" s="14" t="s">
        <v>28</v>
      </c>
      <c r="C2035" s="14">
        <v>7</v>
      </c>
      <c r="D2035" s="16">
        <v>110.12</v>
      </c>
      <c r="E2035" s="17">
        <f>C2035*D2035</f>
        <v>770.84</v>
      </c>
      <c r="F2035" s="18">
        <v>0.03</v>
      </c>
      <c r="G2035" s="17">
        <f>E2035*F2035</f>
        <v>23.1252</v>
      </c>
      <c r="H2035" s="14">
        <v>2</v>
      </c>
      <c r="I2035" s="15">
        <v>240</v>
      </c>
      <c r="J2035" s="17">
        <f>E2035+I2035-G2035</f>
        <v>987.71480000000008</v>
      </c>
      <c r="K2035" s="23" t="str">
        <f>A2035&amp;"|"&amp;B2035</f>
        <v>P0170|Jun</v>
      </c>
    </row>
    <row r="2036" spans="1:11" ht="15" customHeight="1" x14ac:dyDescent="0.25">
      <c r="A2036" s="14" t="s">
        <v>399</v>
      </c>
      <c r="B2036" s="14" t="s">
        <v>29</v>
      </c>
      <c r="C2036" s="14">
        <v>8</v>
      </c>
      <c r="D2036" s="16">
        <v>136.6</v>
      </c>
      <c r="E2036" s="17">
        <f>C2036*D2036</f>
        <v>1092.8</v>
      </c>
      <c r="F2036" s="18">
        <v>0.03</v>
      </c>
      <c r="G2036" s="17">
        <f>E2036*F2036</f>
        <v>32.783999999999999</v>
      </c>
      <c r="H2036" s="14">
        <v>2</v>
      </c>
      <c r="I2036" s="15">
        <v>240</v>
      </c>
      <c r="J2036" s="17">
        <f>E2036+I2036-G2036</f>
        <v>1300.0159999999998</v>
      </c>
      <c r="K2036" s="23" t="str">
        <f>A2036&amp;"|"&amp;B2036</f>
        <v>P0170|Jul</v>
      </c>
    </row>
    <row r="2037" spans="1:11" ht="15" customHeight="1" x14ac:dyDescent="0.25">
      <c r="A2037" s="14" t="s">
        <v>399</v>
      </c>
      <c r="B2037" s="14" t="s">
        <v>30</v>
      </c>
      <c r="C2037" s="14">
        <v>9</v>
      </c>
      <c r="D2037" s="16">
        <v>127.18</v>
      </c>
      <c r="E2037" s="17">
        <f>C2037*D2037</f>
        <v>1144.6200000000001</v>
      </c>
      <c r="F2037" s="18">
        <v>0.03</v>
      </c>
      <c r="G2037" s="17">
        <f>E2037*F2037</f>
        <v>34.3386</v>
      </c>
      <c r="H2037" s="14">
        <v>2</v>
      </c>
      <c r="I2037" s="15">
        <v>240</v>
      </c>
      <c r="J2037" s="17">
        <f>E2037+I2037-G2037</f>
        <v>1350.2814000000001</v>
      </c>
      <c r="K2037" s="23" t="str">
        <f>A2037&amp;"|"&amp;B2037</f>
        <v>P0170|Aug</v>
      </c>
    </row>
    <row r="2038" spans="1:11" ht="15" customHeight="1" x14ac:dyDescent="0.25">
      <c r="A2038" s="14" t="s">
        <v>399</v>
      </c>
      <c r="B2038" s="14" t="s">
        <v>31</v>
      </c>
      <c r="C2038" s="14">
        <v>6</v>
      </c>
      <c r="D2038" s="16">
        <v>109.26</v>
      </c>
      <c r="E2038" s="17">
        <f>C2038*D2038</f>
        <v>655.56000000000006</v>
      </c>
      <c r="F2038" s="18">
        <v>0.03</v>
      </c>
      <c r="G2038" s="17">
        <f>E2038*F2038</f>
        <v>19.666800000000002</v>
      </c>
      <c r="H2038" s="14">
        <v>2</v>
      </c>
      <c r="I2038" s="15">
        <v>240</v>
      </c>
      <c r="J2038" s="17">
        <f>E2038+I2038-G2038</f>
        <v>875.89320000000009</v>
      </c>
      <c r="K2038" s="23" t="str">
        <f>A2038&amp;"|"&amp;B2038</f>
        <v>P0170|Sep</v>
      </c>
    </row>
    <row r="2039" spans="1:11" ht="15" customHeight="1" x14ac:dyDescent="0.25">
      <c r="A2039" s="14" t="s">
        <v>399</v>
      </c>
      <c r="B2039" s="14" t="s">
        <v>32</v>
      </c>
      <c r="C2039" s="14">
        <v>5</v>
      </c>
      <c r="D2039" s="16">
        <v>121.28</v>
      </c>
      <c r="E2039" s="17">
        <f>C2039*D2039</f>
        <v>606.4</v>
      </c>
      <c r="F2039" s="18">
        <v>0.03</v>
      </c>
      <c r="G2039" s="17">
        <f>E2039*F2039</f>
        <v>18.192</v>
      </c>
      <c r="H2039" s="14">
        <v>2</v>
      </c>
      <c r="I2039" s="15">
        <v>240</v>
      </c>
      <c r="J2039" s="17">
        <f>E2039+I2039-G2039</f>
        <v>828.20799999999997</v>
      </c>
      <c r="K2039" s="23" t="str">
        <f>A2039&amp;"|"&amp;B2039</f>
        <v>P0170|Oct</v>
      </c>
    </row>
    <row r="2040" spans="1:11" ht="15" customHeight="1" x14ac:dyDescent="0.25">
      <c r="A2040" s="14" t="s">
        <v>399</v>
      </c>
      <c r="B2040" s="14" t="s">
        <v>33</v>
      </c>
      <c r="C2040" s="14">
        <v>6</v>
      </c>
      <c r="D2040" s="16">
        <v>110.12</v>
      </c>
      <c r="E2040" s="17">
        <f>C2040*D2040</f>
        <v>660.72</v>
      </c>
      <c r="F2040" s="18">
        <v>0.03</v>
      </c>
      <c r="G2040" s="17">
        <f>E2040*F2040</f>
        <v>19.8216</v>
      </c>
      <c r="H2040" s="14">
        <v>2</v>
      </c>
      <c r="I2040" s="15">
        <v>240</v>
      </c>
      <c r="J2040" s="17">
        <f>E2040+I2040-G2040</f>
        <v>880.89840000000004</v>
      </c>
      <c r="K2040" s="23" t="str">
        <f>A2040&amp;"|"&amp;B2040</f>
        <v>P0170|Nov</v>
      </c>
    </row>
    <row r="2041" spans="1:11" ht="15" customHeight="1" x14ac:dyDescent="0.25">
      <c r="A2041" s="14" t="s">
        <v>399</v>
      </c>
      <c r="B2041" s="14" t="s">
        <v>34</v>
      </c>
      <c r="C2041" s="14">
        <v>14</v>
      </c>
      <c r="D2041" s="16">
        <v>210.44</v>
      </c>
      <c r="E2041" s="17">
        <f>C2041*D2041</f>
        <v>2946.16</v>
      </c>
      <c r="F2041" s="18">
        <v>0.03</v>
      </c>
      <c r="G2041" s="17">
        <f>E2041*F2041</f>
        <v>88.384799999999998</v>
      </c>
      <c r="H2041" s="14">
        <v>6</v>
      </c>
      <c r="I2041" s="15">
        <v>720</v>
      </c>
      <c r="J2041" s="17">
        <f>E2041+I2041-G2041</f>
        <v>3577.7752</v>
      </c>
      <c r="K2041" s="23" t="str">
        <f>A2041&amp;"|"&amp;B2041</f>
        <v>P0170|Dec</v>
      </c>
    </row>
    <row r="2042" spans="1:11" ht="15" customHeight="1" x14ac:dyDescent="0.25">
      <c r="A2042" s="14" t="s">
        <v>399</v>
      </c>
      <c r="B2042" s="14" t="s">
        <v>35</v>
      </c>
      <c r="C2042" s="14">
        <v>13</v>
      </c>
      <c r="D2042" s="16">
        <v>194.77</v>
      </c>
      <c r="E2042" s="17">
        <f>C2042*D2042</f>
        <v>2532.0100000000002</v>
      </c>
      <c r="F2042" s="18">
        <v>0.03</v>
      </c>
      <c r="G2042" s="17">
        <f>E2042*F2042</f>
        <v>75.960300000000004</v>
      </c>
      <c r="H2042" s="14">
        <v>5</v>
      </c>
      <c r="I2042" s="15">
        <v>600</v>
      </c>
      <c r="J2042" s="17">
        <f>E2042+I2042-G2042</f>
        <v>3056.0497</v>
      </c>
      <c r="K2042" s="23" t="str">
        <f>A2042&amp;"|"&amp;B2042</f>
        <v>P0170|Jan</v>
      </c>
    </row>
    <row r="2043" spans="1:11" ht="15" customHeight="1" x14ac:dyDescent="0.25">
      <c r="A2043" s="14" t="s">
        <v>399</v>
      </c>
      <c r="B2043" s="14" t="s">
        <v>36</v>
      </c>
      <c r="C2043" s="14">
        <v>11</v>
      </c>
      <c r="D2043" s="16">
        <v>176.75</v>
      </c>
      <c r="E2043" s="17">
        <f>C2043*D2043</f>
        <v>1944.25</v>
      </c>
      <c r="F2043" s="18">
        <v>0.03</v>
      </c>
      <c r="G2043" s="17">
        <f>E2043*F2043</f>
        <v>58.327500000000001</v>
      </c>
      <c r="H2043" s="14">
        <v>4</v>
      </c>
      <c r="I2043" s="15">
        <v>480</v>
      </c>
      <c r="J2043" s="17">
        <f>E2043+I2043-G2043</f>
        <v>2365.9225000000001</v>
      </c>
      <c r="K2043" s="23" t="str">
        <f>A2043&amp;"|"&amp;B2043</f>
        <v>P0170|Feb</v>
      </c>
    </row>
    <row r="2044" spans="1:11" ht="15" customHeight="1" x14ac:dyDescent="0.25">
      <c r="A2044" s="14" t="s">
        <v>399</v>
      </c>
      <c r="B2044" s="14" t="s">
        <v>37</v>
      </c>
      <c r="C2044" s="14">
        <v>10</v>
      </c>
      <c r="D2044" s="16">
        <v>140.86000000000001</v>
      </c>
      <c r="E2044" s="17">
        <f>C2044*D2044</f>
        <v>1408.6000000000001</v>
      </c>
      <c r="F2044" s="18">
        <v>0.03</v>
      </c>
      <c r="G2044" s="17">
        <f>E2044*F2044</f>
        <v>42.258000000000003</v>
      </c>
      <c r="H2044" s="14">
        <v>4</v>
      </c>
      <c r="I2044" s="15">
        <v>480</v>
      </c>
      <c r="J2044" s="17">
        <f>E2044+I2044-G2044</f>
        <v>1846.3420000000001</v>
      </c>
      <c r="K2044" s="23" t="str">
        <f>A2044&amp;"|"&amp;B2044</f>
        <v>P0170|Mar</v>
      </c>
    </row>
    <row r="2045" spans="1:11" ht="15" customHeight="1" x14ac:dyDescent="0.25">
      <c r="A2045" s="14" t="s">
        <v>401</v>
      </c>
      <c r="B2045" s="14" t="s">
        <v>24</v>
      </c>
      <c r="C2045" s="14">
        <v>6</v>
      </c>
      <c r="D2045" s="16">
        <v>119.75</v>
      </c>
      <c r="E2045" s="17">
        <f>C2045*D2045</f>
        <v>718.5</v>
      </c>
      <c r="F2045" s="18">
        <v>0.03</v>
      </c>
      <c r="G2045" s="17">
        <f>E2045*F2045</f>
        <v>21.555</v>
      </c>
      <c r="H2045" s="14">
        <v>2</v>
      </c>
      <c r="I2045" s="15">
        <v>240</v>
      </c>
      <c r="J2045" s="17">
        <f>E2045+I2045-G2045</f>
        <v>936.94500000000005</v>
      </c>
      <c r="K2045" s="23" t="str">
        <f>A2045&amp;"|"&amp;B2045</f>
        <v>P0171|Apr</v>
      </c>
    </row>
    <row r="2046" spans="1:11" ht="15" customHeight="1" x14ac:dyDescent="0.25">
      <c r="A2046" s="14" t="s">
        <v>401</v>
      </c>
      <c r="B2046" s="14" t="s">
        <v>26</v>
      </c>
      <c r="C2046" s="14">
        <v>6</v>
      </c>
      <c r="D2046" s="16">
        <v>125.52</v>
      </c>
      <c r="E2046" s="17">
        <f>C2046*D2046</f>
        <v>753.12</v>
      </c>
      <c r="F2046" s="18">
        <v>0.03</v>
      </c>
      <c r="G2046" s="17">
        <f>E2046*F2046</f>
        <v>22.593599999999999</v>
      </c>
      <c r="H2046" s="14">
        <v>2</v>
      </c>
      <c r="I2046" s="15">
        <v>240</v>
      </c>
      <c r="J2046" s="17">
        <f>E2046+I2046-G2046</f>
        <v>970.52639999999997</v>
      </c>
      <c r="K2046" s="23" t="str">
        <f>A2046&amp;"|"&amp;B2046</f>
        <v>P0171|May</v>
      </c>
    </row>
    <row r="2047" spans="1:11" ht="15" customHeight="1" x14ac:dyDescent="0.25">
      <c r="A2047" s="14" t="s">
        <v>401</v>
      </c>
      <c r="B2047" s="14" t="s">
        <v>28</v>
      </c>
      <c r="C2047" s="14">
        <v>8</v>
      </c>
      <c r="D2047" s="16">
        <v>128.44</v>
      </c>
      <c r="E2047" s="17">
        <f>C2047*D2047</f>
        <v>1027.52</v>
      </c>
      <c r="F2047" s="18">
        <v>0.03</v>
      </c>
      <c r="G2047" s="17">
        <f>E2047*F2047</f>
        <v>30.825599999999998</v>
      </c>
      <c r="H2047" s="14">
        <v>2</v>
      </c>
      <c r="I2047" s="15">
        <v>240</v>
      </c>
      <c r="J2047" s="17">
        <f>E2047+I2047-G2047</f>
        <v>1236.6944000000001</v>
      </c>
      <c r="K2047" s="23" t="str">
        <f>A2047&amp;"|"&amp;B2047</f>
        <v>P0171|Jun</v>
      </c>
    </row>
    <row r="2048" spans="1:11" ht="15" customHeight="1" x14ac:dyDescent="0.25">
      <c r="A2048" s="14" t="s">
        <v>401</v>
      </c>
      <c r="B2048" s="14" t="s">
        <v>29</v>
      </c>
      <c r="C2048" s="14">
        <v>10</v>
      </c>
      <c r="D2048" s="16">
        <v>155.19</v>
      </c>
      <c r="E2048" s="17">
        <f>C2048*D2048</f>
        <v>1551.9</v>
      </c>
      <c r="F2048" s="18">
        <v>0.03</v>
      </c>
      <c r="G2048" s="17">
        <f>E2048*F2048</f>
        <v>46.557000000000002</v>
      </c>
      <c r="H2048" s="14">
        <v>3</v>
      </c>
      <c r="I2048" s="15">
        <v>360</v>
      </c>
      <c r="J2048" s="17">
        <f>E2048+I2048-G2048</f>
        <v>1865.3430000000001</v>
      </c>
      <c r="K2048" s="23" t="str">
        <f>A2048&amp;"|"&amp;B2048</f>
        <v>P0171|Jul</v>
      </c>
    </row>
    <row r="2049" spans="1:11" ht="15" customHeight="1" x14ac:dyDescent="0.25">
      <c r="A2049" s="14" t="s">
        <v>401</v>
      </c>
      <c r="B2049" s="14" t="s">
        <v>30</v>
      </c>
      <c r="C2049" s="14">
        <v>10</v>
      </c>
      <c r="D2049" s="16">
        <v>143.06</v>
      </c>
      <c r="E2049" s="17">
        <f>C2049*D2049</f>
        <v>1430.6</v>
      </c>
      <c r="F2049" s="18">
        <v>0.03</v>
      </c>
      <c r="G2049" s="17">
        <f>E2049*F2049</f>
        <v>42.917999999999992</v>
      </c>
      <c r="H2049" s="14">
        <v>3</v>
      </c>
      <c r="I2049" s="15">
        <v>360</v>
      </c>
      <c r="J2049" s="17">
        <f>E2049+I2049-G2049</f>
        <v>1747.682</v>
      </c>
      <c r="K2049" s="23" t="str">
        <f>A2049&amp;"|"&amp;B2049</f>
        <v>P0171|Aug</v>
      </c>
    </row>
    <row r="2050" spans="1:11" ht="15" customHeight="1" x14ac:dyDescent="0.25">
      <c r="A2050" s="14" t="s">
        <v>401</v>
      </c>
      <c r="B2050" s="14" t="s">
        <v>31</v>
      </c>
      <c r="C2050" s="14">
        <v>7</v>
      </c>
      <c r="D2050" s="16">
        <v>134.34</v>
      </c>
      <c r="E2050" s="17">
        <f>C2050*D2050</f>
        <v>940.38</v>
      </c>
      <c r="F2050" s="18">
        <v>0.03</v>
      </c>
      <c r="G2050" s="17">
        <f>E2050*F2050</f>
        <v>28.211399999999998</v>
      </c>
      <c r="H2050" s="14">
        <v>2</v>
      </c>
      <c r="I2050" s="15">
        <v>240</v>
      </c>
      <c r="J2050" s="17">
        <f>E2050+I2050-G2050</f>
        <v>1152.1686000000002</v>
      </c>
      <c r="K2050" s="23" t="str">
        <f>A2050&amp;"|"&amp;B2050</f>
        <v>P0171|Sep</v>
      </c>
    </row>
    <row r="2051" spans="1:11" ht="15" customHeight="1" x14ac:dyDescent="0.25">
      <c r="A2051" s="14" t="s">
        <v>401</v>
      </c>
      <c r="B2051" s="14" t="s">
        <v>32</v>
      </c>
      <c r="C2051" s="14">
        <v>6</v>
      </c>
      <c r="D2051" s="16">
        <v>133.94</v>
      </c>
      <c r="E2051" s="17">
        <f>C2051*D2051</f>
        <v>803.64</v>
      </c>
      <c r="F2051" s="18">
        <v>0.03</v>
      </c>
      <c r="G2051" s="17">
        <f>E2051*F2051</f>
        <v>24.109199999999998</v>
      </c>
      <c r="H2051" s="14">
        <v>2</v>
      </c>
      <c r="I2051" s="15">
        <v>240</v>
      </c>
      <c r="J2051" s="17">
        <f>E2051+I2051-G2051</f>
        <v>1019.5307999999999</v>
      </c>
      <c r="K2051" s="23" t="str">
        <f>A2051&amp;"|"&amp;B2051</f>
        <v>P0171|Oct</v>
      </c>
    </row>
    <row r="2052" spans="1:11" ht="15" customHeight="1" x14ac:dyDescent="0.25">
      <c r="A2052" s="14" t="s">
        <v>401</v>
      </c>
      <c r="B2052" s="14" t="s">
        <v>33</v>
      </c>
      <c r="C2052" s="14">
        <v>6</v>
      </c>
      <c r="D2052" s="16">
        <v>146.26</v>
      </c>
      <c r="E2052" s="17">
        <f>C2052*D2052</f>
        <v>877.56</v>
      </c>
      <c r="F2052" s="18">
        <v>0.03</v>
      </c>
      <c r="G2052" s="17">
        <f>E2052*F2052</f>
        <v>26.326799999999999</v>
      </c>
      <c r="H2052" s="14">
        <v>2</v>
      </c>
      <c r="I2052" s="15">
        <v>240</v>
      </c>
      <c r="J2052" s="17">
        <f>E2052+I2052-G2052</f>
        <v>1091.2331999999999</v>
      </c>
      <c r="K2052" s="23" t="str">
        <f>A2052&amp;"|"&amp;B2052</f>
        <v>P0171|Nov</v>
      </c>
    </row>
    <row r="2053" spans="1:11" ht="15" customHeight="1" x14ac:dyDescent="0.25">
      <c r="A2053" s="14" t="s">
        <v>401</v>
      </c>
      <c r="B2053" s="14" t="s">
        <v>34</v>
      </c>
      <c r="C2053" s="14">
        <v>15</v>
      </c>
      <c r="D2053" s="16">
        <v>266.77999999999997</v>
      </c>
      <c r="E2053" s="17">
        <f>C2053*D2053</f>
        <v>4001.7</v>
      </c>
      <c r="F2053" s="18">
        <v>0.03</v>
      </c>
      <c r="G2053" s="17">
        <f>E2053*F2053</f>
        <v>120.05099999999999</v>
      </c>
      <c r="H2053" s="14">
        <v>6</v>
      </c>
      <c r="I2053" s="15">
        <v>720</v>
      </c>
      <c r="J2053" s="17">
        <f>E2053+I2053-G2053</f>
        <v>4601.6489999999994</v>
      </c>
      <c r="K2053" s="23" t="str">
        <f>A2053&amp;"|"&amp;B2053</f>
        <v>P0171|Dec</v>
      </c>
    </row>
    <row r="2054" spans="1:11" ht="15" customHeight="1" x14ac:dyDescent="0.25">
      <c r="A2054" s="14" t="s">
        <v>401</v>
      </c>
      <c r="B2054" s="14" t="s">
        <v>35</v>
      </c>
      <c r="C2054" s="14">
        <v>14</v>
      </c>
      <c r="D2054" s="16">
        <v>215.11</v>
      </c>
      <c r="E2054" s="17">
        <f>C2054*D2054</f>
        <v>3011.54</v>
      </c>
      <c r="F2054" s="18">
        <v>0.03</v>
      </c>
      <c r="G2054" s="17">
        <f>E2054*F2054</f>
        <v>90.346199999999996</v>
      </c>
      <c r="H2054" s="14">
        <v>5</v>
      </c>
      <c r="I2054" s="15">
        <v>600</v>
      </c>
      <c r="J2054" s="17">
        <f>E2054+I2054-G2054</f>
        <v>3521.1938</v>
      </c>
      <c r="K2054" s="23" t="str">
        <f>A2054&amp;"|"&amp;B2054</f>
        <v>P0171|Jan</v>
      </c>
    </row>
    <row r="2055" spans="1:11" ht="15" customHeight="1" x14ac:dyDescent="0.25">
      <c r="A2055" s="14" t="s">
        <v>401</v>
      </c>
      <c r="B2055" s="14" t="s">
        <v>36</v>
      </c>
      <c r="C2055" s="14">
        <v>12</v>
      </c>
      <c r="D2055" s="16">
        <v>181.81</v>
      </c>
      <c r="E2055" s="17">
        <f>C2055*D2055</f>
        <v>2181.7200000000003</v>
      </c>
      <c r="F2055" s="18">
        <v>0.03</v>
      </c>
      <c r="G2055" s="17">
        <f>E2055*F2055</f>
        <v>65.451599999999999</v>
      </c>
      <c r="H2055" s="14">
        <v>5</v>
      </c>
      <c r="I2055" s="15">
        <v>600</v>
      </c>
      <c r="J2055" s="17">
        <f>E2055+I2055-G2055</f>
        <v>2716.2684000000004</v>
      </c>
      <c r="K2055" s="23" t="str">
        <f>A2055&amp;"|"&amp;B2055</f>
        <v>P0171|Feb</v>
      </c>
    </row>
    <row r="2056" spans="1:11" ht="15" customHeight="1" x14ac:dyDescent="0.25">
      <c r="A2056" s="14" t="s">
        <v>401</v>
      </c>
      <c r="B2056" s="14" t="s">
        <v>37</v>
      </c>
      <c r="C2056" s="14">
        <v>10</v>
      </c>
      <c r="D2056" s="16">
        <v>189.21</v>
      </c>
      <c r="E2056" s="17">
        <f>C2056*D2056</f>
        <v>1892.1000000000001</v>
      </c>
      <c r="F2056" s="18">
        <v>0.03</v>
      </c>
      <c r="G2056" s="17">
        <f>E2056*F2056</f>
        <v>56.763000000000005</v>
      </c>
      <c r="H2056" s="14">
        <v>4</v>
      </c>
      <c r="I2056" s="15">
        <v>480</v>
      </c>
      <c r="J2056" s="17">
        <f>E2056+I2056-G2056</f>
        <v>2315.3370000000004</v>
      </c>
      <c r="K2056" s="23" t="str">
        <f>A2056&amp;"|"&amp;B2056</f>
        <v>P0171|Mar</v>
      </c>
    </row>
    <row r="2057" spans="1:11" ht="15" customHeight="1" x14ac:dyDescent="0.25">
      <c r="A2057" s="14" t="s">
        <v>403</v>
      </c>
      <c r="B2057" s="14" t="s">
        <v>24</v>
      </c>
      <c r="C2057" s="14">
        <v>6</v>
      </c>
      <c r="D2057" s="16">
        <v>125.1</v>
      </c>
      <c r="E2057" s="17">
        <f>C2057*D2057</f>
        <v>750.59999999999991</v>
      </c>
      <c r="F2057" s="18">
        <v>0.03</v>
      </c>
      <c r="G2057" s="17">
        <f>E2057*F2057</f>
        <v>22.517999999999997</v>
      </c>
      <c r="H2057" s="14">
        <v>2</v>
      </c>
      <c r="I2057" s="15">
        <v>240</v>
      </c>
      <c r="J2057" s="17">
        <f>E2057+I2057-G2057</f>
        <v>968.08199999999988</v>
      </c>
      <c r="K2057" s="23" t="str">
        <f>A2057&amp;"|"&amp;B2057</f>
        <v>P0172|Apr</v>
      </c>
    </row>
    <row r="2058" spans="1:11" ht="15" customHeight="1" x14ac:dyDescent="0.25">
      <c r="A2058" s="14" t="s">
        <v>403</v>
      </c>
      <c r="B2058" s="14" t="s">
        <v>26</v>
      </c>
      <c r="C2058" s="14">
        <v>6</v>
      </c>
      <c r="D2058" s="16">
        <v>126.24</v>
      </c>
      <c r="E2058" s="17">
        <f>C2058*D2058</f>
        <v>757.43999999999994</v>
      </c>
      <c r="F2058" s="18">
        <v>0.03</v>
      </c>
      <c r="G2058" s="17">
        <f>E2058*F2058</f>
        <v>22.723199999999999</v>
      </c>
      <c r="H2058" s="14">
        <v>2</v>
      </c>
      <c r="I2058" s="15">
        <v>240</v>
      </c>
      <c r="J2058" s="17">
        <f>E2058+I2058-G2058</f>
        <v>974.71679999999992</v>
      </c>
      <c r="K2058" s="23" t="str">
        <f>A2058&amp;"|"&amp;B2058</f>
        <v>P0172|May</v>
      </c>
    </row>
    <row r="2059" spans="1:11" ht="15" customHeight="1" x14ac:dyDescent="0.25">
      <c r="A2059" s="14" t="s">
        <v>403</v>
      </c>
      <c r="B2059" s="14" t="s">
        <v>28</v>
      </c>
      <c r="C2059" s="14">
        <v>7</v>
      </c>
      <c r="D2059" s="16">
        <v>135.74</v>
      </c>
      <c r="E2059" s="17">
        <f>C2059*D2059</f>
        <v>950.18000000000006</v>
      </c>
      <c r="F2059" s="18">
        <v>0.03</v>
      </c>
      <c r="G2059" s="17">
        <f>E2059*F2059</f>
        <v>28.505400000000002</v>
      </c>
      <c r="H2059" s="14">
        <v>2</v>
      </c>
      <c r="I2059" s="15">
        <v>240</v>
      </c>
      <c r="J2059" s="17">
        <f>E2059+I2059-G2059</f>
        <v>1161.6746000000001</v>
      </c>
      <c r="K2059" s="23" t="str">
        <f>A2059&amp;"|"&amp;B2059</f>
        <v>P0172|Jun</v>
      </c>
    </row>
    <row r="2060" spans="1:11" ht="15" customHeight="1" x14ac:dyDescent="0.25">
      <c r="A2060" s="14" t="s">
        <v>403</v>
      </c>
      <c r="B2060" s="14" t="s">
        <v>29</v>
      </c>
      <c r="C2060" s="14">
        <v>10</v>
      </c>
      <c r="D2060" s="16">
        <v>155.59</v>
      </c>
      <c r="E2060" s="17">
        <f>C2060*D2060</f>
        <v>1555.9</v>
      </c>
      <c r="F2060" s="18">
        <v>0.03</v>
      </c>
      <c r="G2060" s="17">
        <f>E2060*F2060</f>
        <v>46.677</v>
      </c>
      <c r="H2060" s="14">
        <v>3</v>
      </c>
      <c r="I2060" s="15">
        <v>360</v>
      </c>
      <c r="J2060" s="17">
        <f>E2060+I2060-G2060</f>
        <v>1869.2230000000002</v>
      </c>
      <c r="K2060" s="23" t="str">
        <f>A2060&amp;"|"&amp;B2060</f>
        <v>P0172|Jul</v>
      </c>
    </row>
    <row r="2061" spans="1:11" ht="15" customHeight="1" x14ac:dyDescent="0.25">
      <c r="A2061" s="14" t="s">
        <v>403</v>
      </c>
      <c r="B2061" s="14" t="s">
        <v>30</v>
      </c>
      <c r="C2061" s="14">
        <v>10</v>
      </c>
      <c r="D2061" s="16">
        <v>137.53</v>
      </c>
      <c r="E2061" s="17">
        <f>C2061*D2061</f>
        <v>1375.3</v>
      </c>
      <c r="F2061" s="18">
        <v>0.03</v>
      </c>
      <c r="G2061" s="17">
        <f>E2061*F2061</f>
        <v>41.259</v>
      </c>
      <c r="H2061" s="14">
        <v>3</v>
      </c>
      <c r="I2061" s="15">
        <v>360</v>
      </c>
      <c r="J2061" s="17">
        <f>E2061+I2061-G2061</f>
        <v>1694.0409999999999</v>
      </c>
      <c r="K2061" s="23" t="str">
        <f>A2061&amp;"|"&amp;B2061</f>
        <v>P0172|Aug</v>
      </c>
    </row>
    <row r="2062" spans="1:11" ht="15" customHeight="1" x14ac:dyDescent="0.25">
      <c r="A2062" s="14" t="s">
        <v>403</v>
      </c>
      <c r="B2062" s="14" t="s">
        <v>31</v>
      </c>
      <c r="C2062" s="14">
        <v>6</v>
      </c>
      <c r="D2062" s="16">
        <v>143.56</v>
      </c>
      <c r="E2062" s="17">
        <f>C2062*D2062</f>
        <v>861.36</v>
      </c>
      <c r="F2062" s="18">
        <v>0.03</v>
      </c>
      <c r="G2062" s="17">
        <f>E2062*F2062</f>
        <v>25.840799999999998</v>
      </c>
      <c r="H2062" s="14">
        <v>2</v>
      </c>
      <c r="I2062" s="15">
        <v>240</v>
      </c>
      <c r="J2062" s="17">
        <f>E2062+I2062-G2062</f>
        <v>1075.5192000000002</v>
      </c>
      <c r="K2062" s="23" t="str">
        <f>A2062&amp;"|"&amp;B2062</f>
        <v>P0172|Sep</v>
      </c>
    </row>
    <row r="2063" spans="1:11" ht="15" customHeight="1" x14ac:dyDescent="0.25">
      <c r="A2063" s="14" t="s">
        <v>403</v>
      </c>
      <c r="B2063" s="14" t="s">
        <v>32</v>
      </c>
      <c r="C2063" s="14">
        <v>6</v>
      </c>
      <c r="D2063" s="16">
        <v>124.96</v>
      </c>
      <c r="E2063" s="17">
        <f>C2063*D2063</f>
        <v>749.76</v>
      </c>
      <c r="F2063" s="18">
        <v>0.03</v>
      </c>
      <c r="G2063" s="17">
        <f>E2063*F2063</f>
        <v>22.492799999999999</v>
      </c>
      <c r="H2063" s="14">
        <v>2</v>
      </c>
      <c r="I2063" s="15">
        <v>240</v>
      </c>
      <c r="J2063" s="17">
        <f>E2063+I2063-G2063</f>
        <v>967.2672</v>
      </c>
      <c r="K2063" s="23" t="str">
        <f>A2063&amp;"|"&amp;B2063</f>
        <v>P0172|Oct</v>
      </c>
    </row>
    <row r="2064" spans="1:11" ht="15" customHeight="1" x14ac:dyDescent="0.25">
      <c r="A2064" s="14" t="s">
        <v>403</v>
      </c>
      <c r="B2064" s="14" t="s">
        <v>33</v>
      </c>
      <c r="C2064" s="14">
        <v>6</v>
      </c>
      <c r="D2064" s="16">
        <v>134.83000000000001</v>
      </c>
      <c r="E2064" s="17">
        <f>C2064*D2064</f>
        <v>808.98</v>
      </c>
      <c r="F2064" s="18">
        <v>0.03</v>
      </c>
      <c r="G2064" s="17">
        <f>E2064*F2064</f>
        <v>24.269400000000001</v>
      </c>
      <c r="H2064" s="14">
        <v>2</v>
      </c>
      <c r="I2064" s="15">
        <v>240</v>
      </c>
      <c r="J2064" s="17">
        <f>E2064+I2064-G2064</f>
        <v>1024.7106000000001</v>
      </c>
      <c r="K2064" s="23" t="str">
        <f>A2064&amp;"|"&amp;B2064</f>
        <v>P0172|Nov</v>
      </c>
    </row>
    <row r="2065" spans="1:11" ht="15" customHeight="1" x14ac:dyDescent="0.25">
      <c r="A2065" s="14" t="s">
        <v>403</v>
      </c>
      <c r="B2065" s="14" t="s">
        <v>34</v>
      </c>
      <c r="C2065" s="14">
        <v>14</v>
      </c>
      <c r="D2065" s="16">
        <v>239.55</v>
      </c>
      <c r="E2065" s="17">
        <f>C2065*D2065</f>
        <v>3353.7000000000003</v>
      </c>
      <c r="F2065" s="18">
        <v>0.03</v>
      </c>
      <c r="G2065" s="17">
        <f>E2065*F2065</f>
        <v>100.611</v>
      </c>
      <c r="H2065" s="14">
        <v>6</v>
      </c>
      <c r="I2065" s="15">
        <v>720</v>
      </c>
      <c r="J2065" s="17">
        <f>E2065+I2065-G2065</f>
        <v>3973.0890000000004</v>
      </c>
      <c r="K2065" s="23" t="str">
        <f>A2065&amp;"|"&amp;B2065</f>
        <v>P0172|Dec</v>
      </c>
    </row>
    <row r="2066" spans="1:11" ht="15" customHeight="1" x14ac:dyDescent="0.25">
      <c r="A2066" s="14" t="s">
        <v>403</v>
      </c>
      <c r="B2066" s="14" t="s">
        <v>35</v>
      </c>
      <c r="C2066" s="14">
        <v>13</v>
      </c>
      <c r="D2066" s="16">
        <v>205.58</v>
      </c>
      <c r="E2066" s="17">
        <f>C2066*D2066</f>
        <v>2672.54</v>
      </c>
      <c r="F2066" s="18">
        <v>0.03</v>
      </c>
      <c r="G2066" s="17">
        <f>E2066*F2066</f>
        <v>80.176199999999994</v>
      </c>
      <c r="H2066" s="14">
        <v>5</v>
      </c>
      <c r="I2066" s="15">
        <v>600</v>
      </c>
      <c r="J2066" s="17">
        <f>E2066+I2066-G2066</f>
        <v>3192.3638000000001</v>
      </c>
      <c r="K2066" s="23" t="str">
        <f>A2066&amp;"|"&amp;B2066</f>
        <v>P0172|Jan</v>
      </c>
    </row>
    <row r="2067" spans="1:11" ht="15" customHeight="1" x14ac:dyDescent="0.25">
      <c r="A2067" s="14" t="s">
        <v>403</v>
      </c>
      <c r="B2067" s="14" t="s">
        <v>36</v>
      </c>
      <c r="C2067" s="14">
        <v>11</v>
      </c>
      <c r="D2067" s="16">
        <v>198.22</v>
      </c>
      <c r="E2067" s="17">
        <f>C2067*D2067</f>
        <v>2180.42</v>
      </c>
      <c r="F2067" s="18">
        <v>0.03</v>
      </c>
      <c r="G2067" s="17">
        <f>E2067*F2067</f>
        <v>65.412599999999998</v>
      </c>
      <c r="H2067" s="14">
        <v>4</v>
      </c>
      <c r="I2067" s="15">
        <v>480</v>
      </c>
      <c r="J2067" s="17">
        <f>E2067+I2067-G2067</f>
        <v>2595.0074</v>
      </c>
      <c r="K2067" s="23" t="str">
        <f>A2067&amp;"|"&amp;B2067</f>
        <v>P0172|Feb</v>
      </c>
    </row>
    <row r="2068" spans="1:11" ht="15" customHeight="1" x14ac:dyDescent="0.25">
      <c r="A2068" s="14" t="s">
        <v>403</v>
      </c>
      <c r="B2068" s="14" t="s">
        <v>37</v>
      </c>
      <c r="C2068" s="14">
        <v>10</v>
      </c>
      <c r="D2068" s="16">
        <v>170.4</v>
      </c>
      <c r="E2068" s="17">
        <f>C2068*D2068</f>
        <v>1704</v>
      </c>
      <c r="F2068" s="18">
        <v>0.03</v>
      </c>
      <c r="G2068" s="17">
        <f>E2068*F2068</f>
        <v>51.12</v>
      </c>
      <c r="H2068" s="14">
        <v>4</v>
      </c>
      <c r="I2068" s="15">
        <v>480</v>
      </c>
      <c r="J2068" s="17">
        <f>E2068+I2068-G2068</f>
        <v>2132.88</v>
      </c>
      <c r="K2068" s="23" t="str">
        <f>A2068&amp;"|"&amp;B2068</f>
        <v>P0172|Mar</v>
      </c>
    </row>
    <row r="2069" spans="1:11" ht="15" customHeight="1" x14ac:dyDescent="0.25">
      <c r="A2069" s="14" t="s">
        <v>405</v>
      </c>
      <c r="B2069" s="14" t="s">
        <v>24</v>
      </c>
      <c r="C2069" s="14">
        <v>5</v>
      </c>
      <c r="D2069" s="16">
        <v>223.59</v>
      </c>
      <c r="E2069" s="17">
        <f>C2069*D2069</f>
        <v>1117.95</v>
      </c>
      <c r="F2069" s="18">
        <v>0.03</v>
      </c>
      <c r="G2069" s="17">
        <f>E2069*F2069</f>
        <v>33.538499999999999</v>
      </c>
      <c r="H2069" s="14">
        <v>2</v>
      </c>
      <c r="I2069" s="15">
        <v>450</v>
      </c>
      <c r="J2069" s="17">
        <f>E2069+I2069-G2069</f>
        <v>1534.4115000000002</v>
      </c>
      <c r="K2069" s="23" t="str">
        <f>A2069&amp;"|"&amp;B2069</f>
        <v>P0173|Apr</v>
      </c>
    </row>
    <row r="2070" spans="1:11" ht="15" customHeight="1" x14ac:dyDescent="0.25">
      <c r="A2070" s="14" t="s">
        <v>405</v>
      </c>
      <c r="B2070" s="14" t="s">
        <v>26</v>
      </c>
      <c r="C2070" s="14">
        <v>5</v>
      </c>
      <c r="D2070" s="16">
        <v>245.56</v>
      </c>
      <c r="E2070" s="17">
        <f>C2070*D2070</f>
        <v>1227.8</v>
      </c>
      <c r="F2070" s="18">
        <v>0.03</v>
      </c>
      <c r="G2070" s="17">
        <f>E2070*F2070</f>
        <v>36.833999999999996</v>
      </c>
      <c r="H2070" s="14">
        <v>2</v>
      </c>
      <c r="I2070" s="15">
        <v>450</v>
      </c>
      <c r="J2070" s="17">
        <f>E2070+I2070-G2070</f>
        <v>1640.9659999999999</v>
      </c>
      <c r="K2070" s="23" t="str">
        <f>A2070&amp;"|"&amp;B2070</f>
        <v>P0173|May</v>
      </c>
    </row>
    <row r="2071" spans="1:11" ht="15" customHeight="1" x14ac:dyDescent="0.25">
      <c r="A2071" s="14" t="s">
        <v>405</v>
      </c>
      <c r="B2071" s="14" t="s">
        <v>28</v>
      </c>
      <c r="C2071" s="14">
        <v>7</v>
      </c>
      <c r="D2071" s="16">
        <v>257.25</v>
      </c>
      <c r="E2071" s="17">
        <f>C2071*D2071</f>
        <v>1800.75</v>
      </c>
      <c r="F2071" s="18">
        <v>0.03</v>
      </c>
      <c r="G2071" s="17">
        <f>E2071*F2071</f>
        <v>54.022500000000001</v>
      </c>
      <c r="H2071" s="14">
        <v>2</v>
      </c>
      <c r="I2071" s="15">
        <v>450</v>
      </c>
      <c r="J2071" s="17">
        <f>E2071+I2071-G2071</f>
        <v>2196.7275</v>
      </c>
      <c r="K2071" s="23" t="str">
        <f>A2071&amp;"|"&amp;B2071</f>
        <v>P0173|Jun</v>
      </c>
    </row>
    <row r="2072" spans="1:11" ht="15" customHeight="1" x14ac:dyDescent="0.25">
      <c r="A2072" s="14" t="s">
        <v>405</v>
      </c>
      <c r="B2072" s="14" t="s">
        <v>29</v>
      </c>
      <c r="C2072" s="14">
        <v>8</v>
      </c>
      <c r="D2072" s="16">
        <v>273.24</v>
      </c>
      <c r="E2072" s="17">
        <f>C2072*D2072</f>
        <v>2185.92</v>
      </c>
      <c r="F2072" s="18">
        <v>0.03</v>
      </c>
      <c r="G2072" s="17">
        <f>E2072*F2072</f>
        <v>65.577600000000004</v>
      </c>
      <c r="H2072" s="14">
        <v>2</v>
      </c>
      <c r="I2072" s="15">
        <v>450</v>
      </c>
      <c r="J2072" s="17">
        <f>E2072+I2072-G2072</f>
        <v>2570.3424</v>
      </c>
      <c r="K2072" s="23" t="str">
        <f>A2072&amp;"|"&amp;B2072</f>
        <v>P0173|Jul</v>
      </c>
    </row>
    <row r="2073" spans="1:11" ht="15" customHeight="1" x14ac:dyDescent="0.25">
      <c r="A2073" s="14" t="s">
        <v>405</v>
      </c>
      <c r="B2073" s="14" t="s">
        <v>30</v>
      </c>
      <c r="C2073" s="14">
        <v>8</v>
      </c>
      <c r="D2073" s="16">
        <v>271.69</v>
      </c>
      <c r="E2073" s="17">
        <f>C2073*D2073</f>
        <v>2173.52</v>
      </c>
      <c r="F2073" s="18">
        <v>0.03</v>
      </c>
      <c r="G2073" s="17">
        <f>E2073*F2073</f>
        <v>65.205600000000004</v>
      </c>
      <c r="H2073" s="14">
        <v>2</v>
      </c>
      <c r="I2073" s="15">
        <v>450</v>
      </c>
      <c r="J2073" s="17">
        <f>E2073+I2073-G2073</f>
        <v>2558.3144000000002</v>
      </c>
      <c r="K2073" s="23" t="str">
        <f>A2073&amp;"|"&amp;B2073</f>
        <v>P0173|Aug</v>
      </c>
    </row>
    <row r="2074" spans="1:11" ht="15" customHeight="1" x14ac:dyDescent="0.25">
      <c r="A2074" s="14" t="s">
        <v>405</v>
      </c>
      <c r="B2074" s="14" t="s">
        <v>31</v>
      </c>
      <c r="C2074" s="14">
        <v>6</v>
      </c>
      <c r="D2074" s="16">
        <v>253.09</v>
      </c>
      <c r="E2074" s="17">
        <f>C2074*D2074</f>
        <v>1518.54</v>
      </c>
      <c r="F2074" s="18">
        <v>0.03</v>
      </c>
      <c r="G2074" s="17">
        <f>E2074*F2074</f>
        <v>45.556199999999997</v>
      </c>
      <c r="H2074" s="14">
        <v>2</v>
      </c>
      <c r="I2074" s="15">
        <v>450</v>
      </c>
      <c r="J2074" s="17">
        <f>E2074+I2074-G2074</f>
        <v>1922.9838</v>
      </c>
      <c r="K2074" s="23" t="str">
        <f>A2074&amp;"|"&amp;B2074</f>
        <v>P0173|Sep</v>
      </c>
    </row>
    <row r="2075" spans="1:11" ht="15" customHeight="1" x14ac:dyDescent="0.25">
      <c r="A2075" s="14" t="s">
        <v>405</v>
      </c>
      <c r="B2075" s="14" t="s">
        <v>32</v>
      </c>
      <c r="C2075" s="14">
        <v>5</v>
      </c>
      <c r="D2075" s="16">
        <v>249.88</v>
      </c>
      <c r="E2075" s="17">
        <f>C2075*D2075</f>
        <v>1249.4000000000001</v>
      </c>
      <c r="F2075" s="18">
        <v>0.03</v>
      </c>
      <c r="G2075" s="17">
        <f>E2075*F2075</f>
        <v>37.481999999999999</v>
      </c>
      <c r="H2075" s="14">
        <v>2</v>
      </c>
      <c r="I2075" s="15">
        <v>450</v>
      </c>
      <c r="J2075" s="17">
        <f>E2075+I2075-G2075</f>
        <v>1661.9180000000001</v>
      </c>
      <c r="K2075" s="23" t="str">
        <f>A2075&amp;"|"&amp;B2075</f>
        <v>P0173|Oct</v>
      </c>
    </row>
    <row r="2076" spans="1:11" ht="15" customHeight="1" x14ac:dyDescent="0.25">
      <c r="A2076" s="14" t="s">
        <v>405</v>
      </c>
      <c r="B2076" s="14" t="s">
        <v>33</v>
      </c>
      <c r="C2076" s="14">
        <v>6</v>
      </c>
      <c r="D2076" s="16">
        <v>269.33999999999997</v>
      </c>
      <c r="E2076" s="17">
        <f>C2076*D2076</f>
        <v>1616.04</v>
      </c>
      <c r="F2076" s="18">
        <v>0.03</v>
      </c>
      <c r="G2076" s="17">
        <f>E2076*F2076</f>
        <v>48.481199999999994</v>
      </c>
      <c r="H2076" s="14">
        <v>2</v>
      </c>
      <c r="I2076" s="15">
        <v>450</v>
      </c>
      <c r="J2076" s="17">
        <f>E2076+I2076-G2076</f>
        <v>2017.5588</v>
      </c>
      <c r="K2076" s="23" t="str">
        <f>A2076&amp;"|"&amp;B2076</f>
        <v>P0173|Nov</v>
      </c>
    </row>
    <row r="2077" spans="1:11" ht="15" customHeight="1" x14ac:dyDescent="0.25">
      <c r="A2077" s="14" t="s">
        <v>405</v>
      </c>
      <c r="B2077" s="14" t="s">
        <v>34</v>
      </c>
      <c r="C2077" s="14">
        <v>12</v>
      </c>
      <c r="D2077" s="16">
        <v>465.44</v>
      </c>
      <c r="E2077" s="17">
        <f>C2077*D2077</f>
        <v>5585.28</v>
      </c>
      <c r="F2077" s="18">
        <v>0.03</v>
      </c>
      <c r="G2077" s="17">
        <f>E2077*F2077</f>
        <v>167.55839999999998</v>
      </c>
      <c r="H2077" s="14">
        <v>5</v>
      </c>
      <c r="I2077" s="15">
        <v>1125</v>
      </c>
      <c r="J2077" s="17">
        <f>E2077+I2077-G2077</f>
        <v>6542.7215999999999</v>
      </c>
      <c r="K2077" s="23" t="str">
        <f>A2077&amp;"|"&amp;B2077</f>
        <v>P0173|Dec</v>
      </c>
    </row>
    <row r="2078" spans="1:11" ht="15" customHeight="1" x14ac:dyDescent="0.25">
      <c r="A2078" s="14" t="s">
        <v>405</v>
      </c>
      <c r="B2078" s="14" t="s">
        <v>35</v>
      </c>
      <c r="C2078" s="14">
        <v>12</v>
      </c>
      <c r="D2078" s="16">
        <v>398.15</v>
      </c>
      <c r="E2078" s="17">
        <f>C2078*D2078</f>
        <v>4777.7999999999993</v>
      </c>
      <c r="F2078" s="18">
        <v>0.03</v>
      </c>
      <c r="G2078" s="17">
        <f>E2078*F2078</f>
        <v>143.33399999999997</v>
      </c>
      <c r="H2078" s="14">
        <v>5</v>
      </c>
      <c r="I2078" s="15">
        <v>1125</v>
      </c>
      <c r="J2078" s="17">
        <f>E2078+I2078-G2078</f>
        <v>5759.4659999999994</v>
      </c>
      <c r="K2078" s="23" t="str">
        <f>A2078&amp;"|"&amp;B2078</f>
        <v>P0173|Jan</v>
      </c>
    </row>
    <row r="2079" spans="1:11" ht="15" customHeight="1" x14ac:dyDescent="0.25">
      <c r="A2079" s="14" t="s">
        <v>405</v>
      </c>
      <c r="B2079" s="14" t="s">
        <v>36</v>
      </c>
      <c r="C2079" s="14">
        <v>9</v>
      </c>
      <c r="D2079" s="16">
        <v>388.26</v>
      </c>
      <c r="E2079" s="17">
        <f>C2079*D2079</f>
        <v>3494.34</v>
      </c>
      <c r="F2079" s="18">
        <v>0.03</v>
      </c>
      <c r="G2079" s="17">
        <f>E2079*F2079</f>
        <v>104.8302</v>
      </c>
      <c r="H2079" s="14">
        <v>3</v>
      </c>
      <c r="I2079" s="15">
        <v>675</v>
      </c>
      <c r="J2079" s="17">
        <f>E2079+I2079-G2079</f>
        <v>4064.5098000000003</v>
      </c>
      <c r="K2079" s="23" t="str">
        <f>A2079&amp;"|"&amp;B2079</f>
        <v>P0173|Feb</v>
      </c>
    </row>
    <row r="2080" spans="1:11" ht="15" customHeight="1" x14ac:dyDescent="0.25">
      <c r="A2080" s="14" t="s">
        <v>405</v>
      </c>
      <c r="B2080" s="14" t="s">
        <v>37</v>
      </c>
      <c r="C2080" s="14">
        <v>9</v>
      </c>
      <c r="D2080" s="16">
        <v>346.98</v>
      </c>
      <c r="E2080" s="17">
        <f>C2080*D2080</f>
        <v>3122.82</v>
      </c>
      <c r="F2080" s="18">
        <v>0.03</v>
      </c>
      <c r="G2080" s="17">
        <f>E2080*F2080</f>
        <v>93.684600000000003</v>
      </c>
      <c r="H2080" s="14">
        <v>3</v>
      </c>
      <c r="I2080" s="15">
        <v>675</v>
      </c>
      <c r="J2080" s="17">
        <f>E2080+I2080-G2080</f>
        <v>3704.1354000000001</v>
      </c>
      <c r="K2080" s="23" t="str">
        <f>A2080&amp;"|"&amp;B2080</f>
        <v>P0173|Mar</v>
      </c>
    </row>
    <row r="2081" spans="1:11" ht="15" customHeight="1" x14ac:dyDescent="0.25">
      <c r="A2081" s="14" t="s">
        <v>407</v>
      </c>
      <c r="B2081" s="14" t="s">
        <v>24</v>
      </c>
      <c r="C2081" s="14">
        <v>5</v>
      </c>
      <c r="D2081" s="16">
        <v>75.540000000000006</v>
      </c>
      <c r="E2081" s="17">
        <f>C2081*D2081</f>
        <v>377.70000000000005</v>
      </c>
      <c r="F2081" s="18">
        <v>0.03</v>
      </c>
      <c r="G2081" s="17">
        <f>E2081*F2081</f>
        <v>11.331000000000001</v>
      </c>
      <c r="H2081" s="14">
        <v>2</v>
      </c>
      <c r="I2081" s="15">
        <v>190</v>
      </c>
      <c r="J2081" s="17">
        <f>E2081+I2081-G2081</f>
        <v>556.36900000000003</v>
      </c>
      <c r="K2081" s="23" t="str">
        <f>A2081&amp;"|"&amp;B2081</f>
        <v>P0174|Apr</v>
      </c>
    </row>
    <row r="2082" spans="1:11" ht="15" customHeight="1" x14ac:dyDescent="0.25">
      <c r="A2082" s="14" t="s">
        <v>407</v>
      </c>
      <c r="B2082" s="14" t="s">
        <v>26</v>
      </c>
      <c r="C2082" s="14">
        <v>5</v>
      </c>
      <c r="D2082" s="16">
        <v>76.540000000000006</v>
      </c>
      <c r="E2082" s="17">
        <f>C2082*D2082</f>
        <v>382.70000000000005</v>
      </c>
      <c r="F2082" s="18">
        <v>0.03</v>
      </c>
      <c r="G2082" s="17">
        <f>E2082*F2082</f>
        <v>11.481000000000002</v>
      </c>
      <c r="H2082" s="14">
        <v>2</v>
      </c>
      <c r="I2082" s="15">
        <v>190</v>
      </c>
      <c r="J2082" s="17">
        <f>E2082+I2082-G2082</f>
        <v>561.21900000000005</v>
      </c>
      <c r="K2082" s="23" t="str">
        <f>A2082&amp;"|"&amp;B2082</f>
        <v>P0174|May</v>
      </c>
    </row>
    <row r="2083" spans="1:11" ht="15" customHeight="1" x14ac:dyDescent="0.25">
      <c r="A2083" s="14" t="s">
        <v>407</v>
      </c>
      <c r="B2083" s="14" t="s">
        <v>28</v>
      </c>
      <c r="C2083" s="14">
        <v>7</v>
      </c>
      <c r="D2083" s="16">
        <v>92.73</v>
      </c>
      <c r="E2083" s="17">
        <f>C2083*D2083</f>
        <v>649.11</v>
      </c>
      <c r="F2083" s="18">
        <v>0.03</v>
      </c>
      <c r="G2083" s="17">
        <f>E2083*F2083</f>
        <v>19.473299999999998</v>
      </c>
      <c r="H2083" s="14">
        <v>2</v>
      </c>
      <c r="I2083" s="15">
        <v>190</v>
      </c>
      <c r="J2083" s="17">
        <f>E2083+I2083-G2083</f>
        <v>819.63670000000002</v>
      </c>
      <c r="K2083" s="23" t="str">
        <f>A2083&amp;"|"&amp;B2083</f>
        <v>P0174|Jun</v>
      </c>
    </row>
    <row r="2084" spans="1:11" ht="15" customHeight="1" x14ac:dyDescent="0.25">
      <c r="A2084" s="14" t="s">
        <v>407</v>
      </c>
      <c r="B2084" s="14" t="s">
        <v>29</v>
      </c>
      <c r="C2084" s="14">
        <v>8</v>
      </c>
      <c r="D2084" s="16">
        <v>91.62</v>
      </c>
      <c r="E2084" s="17">
        <f>C2084*D2084</f>
        <v>732.96</v>
      </c>
      <c r="F2084" s="18">
        <v>0.03</v>
      </c>
      <c r="G2084" s="17">
        <f>E2084*F2084</f>
        <v>21.988800000000001</v>
      </c>
      <c r="H2084" s="14">
        <v>2</v>
      </c>
      <c r="I2084" s="15">
        <v>190</v>
      </c>
      <c r="J2084" s="17">
        <f>E2084+I2084-G2084</f>
        <v>900.97120000000007</v>
      </c>
      <c r="K2084" s="23" t="str">
        <f>A2084&amp;"|"&amp;B2084</f>
        <v>P0174|Jul</v>
      </c>
    </row>
    <row r="2085" spans="1:11" ht="15" customHeight="1" x14ac:dyDescent="0.25">
      <c r="A2085" s="14" t="s">
        <v>407</v>
      </c>
      <c r="B2085" s="14" t="s">
        <v>30</v>
      </c>
      <c r="C2085" s="14">
        <v>8</v>
      </c>
      <c r="D2085" s="16">
        <v>100.27</v>
      </c>
      <c r="E2085" s="17">
        <f>C2085*D2085</f>
        <v>802.16</v>
      </c>
      <c r="F2085" s="18">
        <v>0.03</v>
      </c>
      <c r="G2085" s="17">
        <f>E2085*F2085</f>
        <v>24.064799999999998</v>
      </c>
      <c r="H2085" s="14">
        <v>2</v>
      </c>
      <c r="I2085" s="15">
        <v>190</v>
      </c>
      <c r="J2085" s="17">
        <f>E2085+I2085-G2085</f>
        <v>968.09519999999998</v>
      </c>
      <c r="K2085" s="23" t="str">
        <f>A2085&amp;"|"&amp;B2085</f>
        <v>P0174|Aug</v>
      </c>
    </row>
    <row r="2086" spans="1:11" ht="15" customHeight="1" x14ac:dyDescent="0.25">
      <c r="A2086" s="14" t="s">
        <v>407</v>
      </c>
      <c r="B2086" s="14" t="s">
        <v>31</v>
      </c>
      <c r="C2086" s="14">
        <v>6</v>
      </c>
      <c r="D2086" s="16">
        <v>82.91</v>
      </c>
      <c r="E2086" s="17">
        <f>C2086*D2086</f>
        <v>497.46</v>
      </c>
      <c r="F2086" s="18">
        <v>0.03</v>
      </c>
      <c r="G2086" s="17">
        <f>E2086*F2086</f>
        <v>14.923799999999998</v>
      </c>
      <c r="H2086" s="14">
        <v>2</v>
      </c>
      <c r="I2086" s="15">
        <v>190</v>
      </c>
      <c r="J2086" s="17">
        <f>E2086+I2086-G2086</f>
        <v>672.53620000000001</v>
      </c>
      <c r="K2086" s="23" t="str">
        <f>A2086&amp;"|"&amp;B2086</f>
        <v>P0174|Sep</v>
      </c>
    </row>
    <row r="2087" spans="1:11" ht="15" customHeight="1" x14ac:dyDescent="0.25">
      <c r="A2087" s="14" t="s">
        <v>407</v>
      </c>
      <c r="B2087" s="14" t="s">
        <v>32</v>
      </c>
      <c r="C2087" s="14">
        <v>5</v>
      </c>
      <c r="D2087" s="16">
        <v>86.41</v>
      </c>
      <c r="E2087" s="17">
        <f>C2087*D2087</f>
        <v>432.04999999999995</v>
      </c>
      <c r="F2087" s="18">
        <v>0.03</v>
      </c>
      <c r="G2087" s="17">
        <f>E2087*F2087</f>
        <v>12.961499999999997</v>
      </c>
      <c r="H2087" s="14">
        <v>2</v>
      </c>
      <c r="I2087" s="15">
        <v>190</v>
      </c>
      <c r="J2087" s="17">
        <f>E2087+I2087-G2087</f>
        <v>609.08849999999995</v>
      </c>
      <c r="K2087" s="23" t="str">
        <f>A2087&amp;"|"&amp;B2087</f>
        <v>P0174|Oct</v>
      </c>
    </row>
    <row r="2088" spans="1:11" ht="15" customHeight="1" x14ac:dyDescent="0.25">
      <c r="A2088" s="14" t="s">
        <v>407</v>
      </c>
      <c r="B2088" s="14" t="s">
        <v>33</v>
      </c>
      <c r="C2088" s="14">
        <v>5</v>
      </c>
      <c r="D2088" s="16">
        <v>82.36</v>
      </c>
      <c r="E2088" s="17">
        <f>C2088*D2088</f>
        <v>411.8</v>
      </c>
      <c r="F2088" s="18">
        <v>0.03</v>
      </c>
      <c r="G2088" s="17">
        <f>E2088*F2088</f>
        <v>12.353999999999999</v>
      </c>
      <c r="H2088" s="14">
        <v>2</v>
      </c>
      <c r="I2088" s="15">
        <v>190</v>
      </c>
      <c r="J2088" s="17">
        <f>E2088+I2088-G2088</f>
        <v>589.44599999999991</v>
      </c>
      <c r="K2088" s="23" t="str">
        <f>A2088&amp;"|"&amp;B2088</f>
        <v>P0174|Nov</v>
      </c>
    </row>
    <row r="2089" spans="1:11" ht="15" customHeight="1" x14ac:dyDescent="0.25">
      <c r="A2089" s="14" t="s">
        <v>407</v>
      </c>
      <c r="B2089" s="14" t="s">
        <v>34</v>
      </c>
      <c r="C2089" s="14">
        <v>12</v>
      </c>
      <c r="D2089" s="16">
        <v>156.72</v>
      </c>
      <c r="E2089" s="17">
        <f>C2089*D2089</f>
        <v>1880.6399999999999</v>
      </c>
      <c r="F2089" s="18">
        <v>0.03</v>
      </c>
      <c r="G2089" s="17">
        <f>E2089*F2089</f>
        <v>56.419199999999996</v>
      </c>
      <c r="H2089" s="14">
        <v>5</v>
      </c>
      <c r="I2089" s="15">
        <v>475</v>
      </c>
      <c r="J2089" s="17">
        <f>E2089+I2089-G2089</f>
        <v>2299.2208000000001</v>
      </c>
      <c r="K2089" s="23" t="str">
        <f>A2089&amp;"|"&amp;B2089</f>
        <v>P0174|Dec</v>
      </c>
    </row>
    <row r="2090" spans="1:11" ht="15" customHeight="1" x14ac:dyDescent="0.25">
      <c r="A2090" s="14" t="s">
        <v>407</v>
      </c>
      <c r="B2090" s="14" t="s">
        <v>35</v>
      </c>
      <c r="C2090" s="14">
        <v>10</v>
      </c>
      <c r="D2090" s="16">
        <v>135.05000000000001</v>
      </c>
      <c r="E2090" s="17">
        <f>C2090*D2090</f>
        <v>1350.5</v>
      </c>
      <c r="F2090" s="18">
        <v>0.03</v>
      </c>
      <c r="G2090" s="17">
        <f>E2090*F2090</f>
        <v>40.515000000000001</v>
      </c>
      <c r="H2090" s="14">
        <v>4</v>
      </c>
      <c r="I2090" s="15">
        <v>380</v>
      </c>
      <c r="J2090" s="17">
        <f>E2090+I2090-G2090</f>
        <v>1689.9849999999999</v>
      </c>
      <c r="K2090" s="23" t="str">
        <f>A2090&amp;"|"&amp;B2090</f>
        <v>P0174|Jan</v>
      </c>
    </row>
    <row r="2091" spans="1:11" ht="15" customHeight="1" x14ac:dyDescent="0.25">
      <c r="A2091" s="14" t="s">
        <v>407</v>
      </c>
      <c r="B2091" s="14" t="s">
        <v>36</v>
      </c>
      <c r="C2091" s="14">
        <v>9</v>
      </c>
      <c r="D2091" s="16">
        <v>127.47</v>
      </c>
      <c r="E2091" s="17">
        <f>C2091*D2091</f>
        <v>1147.23</v>
      </c>
      <c r="F2091" s="18">
        <v>0.03</v>
      </c>
      <c r="G2091" s="17">
        <f>E2091*F2091</f>
        <v>34.416899999999998</v>
      </c>
      <c r="H2091" s="14">
        <v>3</v>
      </c>
      <c r="I2091" s="15">
        <v>285</v>
      </c>
      <c r="J2091" s="17">
        <f>E2091+I2091-G2091</f>
        <v>1397.8131000000001</v>
      </c>
      <c r="K2091" s="23" t="str">
        <f>A2091&amp;"|"&amp;B2091</f>
        <v>P0174|Feb</v>
      </c>
    </row>
    <row r="2092" spans="1:11" ht="15" customHeight="1" x14ac:dyDescent="0.25">
      <c r="A2092" s="14" t="s">
        <v>407</v>
      </c>
      <c r="B2092" s="14" t="s">
        <v>37</v>
      </c>
      <c r="C2092" s="14">
        <v>10</v>
      </c>
      <c r="D2092" s="16">
        <v>108.98</v>
      </c>
      <c r="E2092" s="17">
        <f>C2092*D2092</f>
        <v>1089.8</v>
      </c>
      <c r="F2092" s="18">
        <v>0.03</v>
      </c>
      <c r="G2092" s="17">
        <f>E2092*F2092</f>
        <v>32.693999999999996</v>
      </c>
      <c r="H2092" s="14">
        <v>4</v>
      </c>
      <c r="I2092" s="15">
        <v>380</v>
      </c>
      <c r="J2092" s="17">
        <f>E2092+I2092-G2092</f>
        <v>1437.106</v>
      </c>
      <c r="K2092" s="23" t="str">
        <f>A2092&amp;"|"&amp;B2092</f>
        <v>P0174|Mar</v>
      </c>
    </row>
    <row r="2093" spans="1:11" ht="15" customHeight="1" x14ac:dyDescent="0.25">
      <c r="A2093" s="14" t="s">
        <v>409</v>
      </c>
      <c r="B2093" s="14" t="s">
        <v>24</v>
      </c>
      <c r="C2093" s="14">
        <v>6</v>
      </c>
      <c r="D2093" s="16">
        <v>225.4</v>
      </c>
      <c r="E2093" s="17">
        <f>C2093*D2093</f>
        <v>1352.4</v>
      </c>
      <c r="F2093" s="18">
        <v>0.03</v>
      </c>
      <c r="G2093" s="17">
        <f>E2093*F2093</f>
        <v>40.572000000000003</v>
      </c>
      <c r="H2093" s="14">
        <v>2</v>
      </c>
      <c r="I2093" s="15">
        <v>370</v>
      </c>
      <c r="J2093" s="17">
        <f>E2093+I2093-G2093</f>
        <v>1681.828</v>
      </c>
      <c r="K2093" s="23" t="str">
        <f>A2093&amp;"|"&amp;B2093</f>
        <v>P0175|Apr</v>
      </c>
    </row>
    <row r="2094" spans="1:11" ht="15" customHeight="1" x14ac:dyDescent="0.25">
      <c r="A2094" s="14" t="s">
        <v>409</v>
      </c>
      <c r="B2094" s="14" t="s">
        <v>26</v>
      </c>
      <c r="C2094" s="14">
        <v>7</v>
      </c>
      <c r="D2094" s="16">
        <v>231.4</v>
      </c>
      <c r="E2094" s="17">
        <f>C2094*D2094</f>
        <v>1619.8</v>
      </c>
      <c r="F2094" s="18">
        <v>0.03</v>
      </c>
      <c r="G2094" s="17">
        <f>E2094*F2094</f>
        <v>48.593999999999994</v>
      </c>
      <c r="H2094" s="14">
        <v>2</v>
      </c>
      <c r="I2094" s="15">
        <v>370</v>
      </c>
      <c r="J2094" s="17">
        <f>E2094+I2094-G2094</f>
        <v>1941.2059999999999</v>
      </c>
      <c r="K2094" s="23" t="str">
        <f>A2094&amp;"|"&amp;B2094</f>
        <v>P0175|May</v>
      </c>
    </row>
    <row r="2095" spans="1:11" ht="15" customHeight="1" x14ac:dyDescent="0.25">
      <c r="A2095" s="14" t="s">
        <v>409</v>
      </c>
      <c r="B2095" s="14" t="s">
        <v>28</v>
      </c>
      <c r="C2095" s="14">
        <v>10</v>
      </c>
      <c r="D2095" s="16">
        <v>249.73</v>
      </c>
      <c r="E2095" s="17">
        <f>C2095*D2095</f>
        <v>2497.2999999999997</v>
      </c>
      <c r="F2095" s="18">
        <v>0.03</v>
      </c>
      <c r="G2095" s="17">
        <f>E2095*F2095</f>
        <v>74.918999999999983</v>
      </c>
      <c r="H2095" s="14">
        <v>3</v>
      </c>
      <c r="I2095" s="15">
        <v>555</v>
      </c>
      <c r="J2095" s="17">
        <f>E2095+I2095-G2095</f>
        <v>2977.3809999999999</v>
      </c>
      <c r="K2095" s="23" t="str">
        <f>A2095&amp;"|"&amp;B2095</f>
        <v>P0175|Jun</v>
      </c>
    </row>
    <row r="2096" spans="1:11" ht="15" customHeight="1" x14ac:dyDescent="0.25">
      <c r="A2096" s="14" t="s">
        <v>409</v>
      </c>
      <c r="B2096" s="14" t="s">
        <v>29</v>
      </c>
      <c r="C2096" s="14">
        <v>11</v>
      </c>
      <c r="D2096" s="16">
        <v>257.02</v>
      </c>
      <c r="E2096" s="17">
        <f>C2096*D2096</f>
        <v>2827.22</v>
      </c>
      <c r="F2096" s="18">
        <v>0.03</v>
      </c>
      <c r="G2096" s="17">
        <f>E2096*F2096</f>
        <v>84.816599999999994</v>
      </c>
      <c r="H2096" s="14">
        <v>3</v>
      </c>
      <c r="I2096" s="15">
        <v>555</v>
      </c>
      <c r="J2096" s="17">
        <f>E2096+I2096-G2096</f>
        <v>3297.4033999999997</v>
      </c>
      <c r="K2096" s="23" t="str">
        <f>A2096&amp;"|"&amp;B2096</f>
        <v>P0175|Jul</v>
      </c>
    </row>
    <row r="2097" spans="1:11" ht="15" customHeight="1" x14ac:dyDescent="0.25">
      <c r="A2097" s="14" t="s">
        <v>409</v>
      </c>
      <c r="B2097" s="14" t="s">
        <v>30</v>
      </c>
      <c r="C2097" s="14">
        <v>11</v>
      </c>
      <c r="D2097" s="16">
        <v>241.65</v>
      </c>
      <c r="E2097" s="17">
        <f>C2097*D2097</f>
        <v>2658.15</v>
      </c>
      <c r="F2097" s="18">
        <v>0.03</v>
      </c>
      <c r="G2097" s="17">
        <f>E2097*F2097</f>
        <v>79.744500000000002</v>
      </c>
      <c r="H2097" s="14">
        <v>3</v>
      </c>
      <c r="I2097" s="15">
        <v>555</v>
      </c>
      <c r="J2097" s="17">
        <f>E2097+I2097-G2097</f>
        <v>3133.4055000000003</v>
      </c>
      <c r="K2097" s="23" t="str">
        <f>A2097&amp;"|"&amp;B2097</f>
        <v>P0175|Aug</v>
      </c>
    </row>
    <row r="2098" spans="1:11" ht="15" customHeight="1" x14ac:dyDescent="0.25">
      <c r="A2098" s="14" t="s">
        <v>409</v>
      </c>
      <c r="B2098" s="14" t="s">
        <v>31</v>
      </c>
      <c r="C2098" s="14">
        <v>7</v>
      </c>
      <c r="D2098" s="16">
        <v>261.31</v>
      </c>
      <c r="E2098" s="17">
        <f>C2098*D2098</f>
        <v>1829.17</v>
      </c>
      <c r="F2098" s="18">
        <v>0.03</v>
      </c>
      <c r="G2098" s="17">
        <f>E2098*F2098</f>
        <v>54.875100000000003</v>
      </c>
      <c r="H2098" s="14">
        <v>2</v>
      </c>
      <c r="I2098" s="15">
        <v>370</v>
      </c>
      <c r="J2098" s="17">
        <f>E2098+I2098-G2098</f>
        <v>2144.2948999999999</v>
      </c>
      <c r="K2098" s="23" t="str">
        <f>A2098&amp;"|"&amp;B2098</f>
        <v>P0175|Sep</v>
      </c>
    </row>
    <row r="2099" spans="1:11" ht="15" customHeight="1" x14ac:dyDescent="0.25">
      <c r="A2099" s="14" t="s">
        <v>409</v>
      </c>
      <c r="B2099" s="14" t="s">
        <v>32</v>
      </c>
      <c r="C2099" s="14">
        <v>7</v>
      </c>
      <c r="D2099" s="16">
        <v>222.99</v>
      </c>
      <c r="E2099" s="17">
        <f>C2099*D2099</f>
        <v>1560.93</v>
      </c>
      <c r="F2099" s="18">
        <v>0.03</v>
      </c>
      <c r="G2099" s="17">
        <f>E2099*F2099</f>
        <v>46.8279</v>
      </c>
      <c r="H2099" s="14">
        <v>2</v>
      </c>
      <c r="I2099" s="15">
        <v>370</v>
      </c>
      <c r="J2099" s="17">
        <f>E2099+I2099-G2099</f>
        <v>1884.1021000000001</v>
      </c>
      <c r="K2099" s="23" t="str">
        <f>A2099&amp;"|"&amp;B2099</f>
        <v>P0175|Oct</v>
      </c>
    </row>
    <row r="2100" spans="1:11" ht="15" customHeight="1" x14ac:dyDescent="0.25">
      <c r="A2100" s="14" t="s">
        <v>409</v>
      </c>
      <c r="B2100" s="14" t="s">
        <v>33</v>
      </c>
      <c r="C2100" s="14">
        <v>7</v>
      </c>
      <c r="D2100" s="16">
        <v>238.82</v>
      </c>
      <c r="E2100" s="17">
        <f>C2100*D2100</f>
        <v>1671.74</v>
      </c>
      <c r="F2100" s="18">
        <v>0.03</v>
      </c>
      <c r="G2100" s="17">
        <f>E2100*F2100</f>
        <v>50.152200000000001</v>
      </c>
      <c r="H2100" s="14">
        <v>2</v>
      </c>
      <c r="I2100" s="15">
        <v>370</v>
      </c>
      <c r="J2100" s="17">
        <f>E2100+I2100-G2100</f>
        <v>1991.5878</v>
      </c>
      <c r="K2100" s="23" t="str">
        <f>A2100&amp;"|"&amp;B2100</f>
        <v>P0175|Nov</v>
      </c>
    </row>
    <row r="2101" spans="1:11" ht="15" customHeight="1" x14ac:dyDescent="0.25">
      <c r="A2101" s="14" t="s">
        <v>409</v>
      </c>
      <c r="B2101" s="14" t="s">
        <v>34</v>
      </c>
      <c r="C2101" s="14">
        <v>15</v>
      </c>
      <c r="D2101" s="16">
        <v>410.33</v>
      </c>
      <c r="E2101" s="17">
        <f>C2101*D2101</f>
        <v>6154.95</v>
      </c>
      <c r="F2101" s="18">
        <v>0.03</v>
      </c>
      <c r="G2101" s="17">
        <f>E2101*F2101</f>
        <v>184.64849999999998</v>
      </c>
      <c r="H2101" s="14">
        <v>6</v>
      </c>
      <c r="I2101" s="15">
        <v>1110</v>
      </c>
      <c r="J2101" s="17">
        <f>E2101+I2101-G2101</f>
        <v>7080.3014999999996</v>
      </c>
      <c r="K2101" s="23" t="str">
        <f>A2101&amp;"|"&amp;B2101</f>
        <v>P0175|Dec</v>
      </c>
    </row>
    <row r="2102" spans="1:11" ht="15" customHeight="1" x14ac:dyDescent="0.25">
      <c r="A2102" s="14" t="s">
        <v>409</v>
      </c>
      <c r="B2102" s="14" t="s">
        <v>35</v>
      </c>
      <c r="C2102" s="14">
        <v>15</v>
      </c>
      <c r="D2102" s="16">
        <v>390.45</v>
      </c>
      <c r="E2102" s="17">
        <f>C2102*D2102</f>
        <v>5856.75</v>
      </c>
      <c r="F2102" s="18">
        <v>0.03</v>
      </c>
      <c r="G2102" s="17">
        <f>E2102*F2102</f>
        <v>175.70249999999999</v>
      </c>
      <c r="H2102" s="14">
        <v>6</v>
      </c>
      <c r="I2102" s="15">
        <v>1110</v>
      </c>
      <c r="J2102" s="17">
        <f>E2102+I2102-G2102</f>
        <v>6791.0474999999997</v>
      </c>
      <c r="K2102" s="23" t="str">
        <f>A2102&amp;"|"&amp;B2102</f>
        <v>P0175|Jan</v>
      </c>
    </row>
    <row r="2103" spans="1:11" ht="15" customHeight="1" x14ac:dyDescent="0.25">
      <c r="A2103" s="14" t="s">
        <v>409</v>
      </c>
      <c r="B2103" s="14" t="s">
        <v>36</v>
      </c>
      <c r="C2103" s="14">
        <v>12</v>
      </c>
      <c r="D2103" s="16">
        <v>373.99</v>
      </c>
      <c r="E2103" s="17">
        <f>C2103*D2103</f>
        <v>4487.88</v>
      </c>
      <c r="F2103" s="18">
        <v>0.03</v>
      </c>
      <c r="G2103" s="17">
        <f>E2103*F2103</f>
        <v>134.63640000000001</v>
      </c>
      <c r="H2103" s="14">
        <v>5</v>
      </c>
      <c r="I2103" s="15">
        <v>925</v>
      </c>
      <c r="J2103" s="17">
        <f>E2103+I2103-G2103</f>
        <v>5278.2435999999998</v>
      </c>
      <c r="K2103" s="23" t="str">
        <f>A2103&amp;"|"&amp;B2103</f>
        <v>P0175|Feb</v>
      </c>
    </row>
    <row r="2104" spans="1:11" ht="15" customHeight="1" x14ac:dyDescent="0.25">
      <c r="A2104" s="14" t="s">
        <v>409</v>
      </c>
      <c r="B2104" s="14" t="s">
        <v>37</v>
      </c>
      <c r="C2104" s="14">
        <v>13</v>
      </c>
      <c r="D2104" s="16">
        <v>314.5</v>
      </c>
      <c r="E2104" s="17">
        <f>C2104*D2104</f>
        <v>4088.5</v>
      </c>
      <c r="F2104" s="18">
        <v>0.03</v>
      </c>
      <c r="G2104" s="17">
        <f>E2104*F2104</f>
        <v>122.655</v>
      </c>
      <c r="H2104" s="14">
        <v>5</v>
      </c>
      <c r="I2104" s="15">
        <v>925</v>
      </c>
      <c r="J2104" s="17">
        <f>E2104+I2104-G2104</f>
        <v>4890.8450000000003</v>
      </c>
      <c r="K2104" s="23" t="str">
        <f>A2104&amp;"|"&amp;B2104</f>
        <v>P0175|Mar</v>
      </c>
    </row>
    <row r="2105" spans="1:11" ht="15" customHeight="1" x14ac:dyDescent="0.25">
      <c r="A2105" s="14" t="s">
        <v>411</v>
      </c>
      <c r="B2105" s="14" t="s">
        <v>24</v>
      </c>
      <c r="C2105" s="14">
        <v>5</v>
      </c>
      <c r="D2105" s="16">
        <v>87.04</v>
      </c>
      <c r="E2105" s="17">
        <f>C2105*D2105</f>
        <v>435.20000000000005</v>
      </c>
      <c r="F2105" s="18">
        <v>0.03</v>
      </c>
      <c r="G2105" s="17">
        <f>E2105*F2105</f>
        <v>13.056000000000001</v>
      </c>
      <c r="H2105" s="14">
        <v>2</v>
      </c>
      <c r="I2105" s="15">
        <v>190</v>
      </c>
      <c r="J2105" s="17">
        <f>E2105+I2105-G2105</f>
        <v>612.14400000000001</v>
      </c>
      <c r="K2105" s="23" t="str">
        <f>A2105&amp;"|"&amp;B2105</f>
        <v>P0176|Apr</v>
      </c>
    </row>
    <row r="2106" spans="1:11" ht="15" customHeight="1" x14ac:dyDescent="0.25">
      <c r="A2106" s="14" t="s">
        <v>411</v>
      </c>
      <c r="B2106" s="14" t="s">
        <v>26</v>
      </c>
      <c r="C2106" s="14">
        <v>6</v>
      </c>
      <c r="D2106" s="16">
        <v>83.74</v>
      </c>
      <c r="E2106" s="17">
        <f>C2106*D2106</f>
        <v>502.43999999999994</v>
      </c>
      <c r="F2106" s="18">
        <v>0.03</v>
      </c>
      <c r="G2106" s="17">
        <f>E2106*F2106</f>
        <v>15.073199999999998</v>
      </c>
      <c r="H2106" s="14">
        <v>2</v>
      </c>
      <c r="I2106" s="15">
        <v>190</v>
      </c>
      <c r="J2106" s="17">
        <f>E2106+I2106-G2106</f>
        <v>677.3667999999999</v>
      </c>
      <c r="K2106" s="23" t="str">
        <f>A2106&amp;"|"&amp;B2106</f>
        <v>P0176|May</v>
      </c>
    </row>
    <row r="2107" spans="1:11" ht="15" customHeight="1" x14ac:dyDescent="0.25">
      <c r="A2107" s="14" t="s">
        <v>411</v>
      </c>
      <c r="B2107" s="14" t="s">
        <v>28</v>
      </c>
      <c r="C2107" s="14">
        <v>7</v>
      </c>
      <c r="D2107" s="16">
        <v>91.24</v>
      </c>
      <c r="E2107" s="17">
        <f>C2107*D2107</f>
        <v>638.67999999999995</v>
      </c>
      <c r="F2107" s="18">
        <v>0.03</v>
      </c>
      <c r="G2107" s="17">
        <f>E2107*F2107</f>
        <v>19.160399999999999</v>
      </c>
      <c r="H2107" s="14">
        <v>2</v>
      </c>
      <c r="I2107" s="15">
        <v>190</v>
      </c>
      <c r="J2107" s="17">
        <f>E2107+I2107-G2107</f>
        <v>809.51959999999997</v>
      </c>
      <c r="K2107" s="23" t="str">
        <f>A2107&amp;"|"&amp;B2107</f>
        <v>P0176|Jun</v>
      </c>
    </row>
    <row r="2108" spans="1:11" ht="15" customHeight="1" x14ac:dyDescent="0.25">
      <c r="A2108" s="14" t="s">
        <v>411</v>
      </c>
      <c r="B2108" s="14" t="s">
        <v>29</v>
      </c>
      <c r="C2108" s="14">
        <v>9</v>
      </c>
      <c r="D2108" s="16">
        <v>106.03</v>
      </c>
      <c r="E2108" s="17">
        <f>C2108*D2108</f>
        <v>954.27</v>
      </c>
      <c r="F2108" s="18">
        <v>0.03</v>
      </c>
      <c r="G2108" s="17">
        <f>E2108*F2108</f>
        <v>28.6281</v>
      </c>
      <c r="H2108" s="14">
        <v>2</v>
      </c>
      <c r="I2108" s="15">
        <v>190</v>
      </c>
      <c r="J2108" s="17">
        <f>E2108+I2108-G2108</f>
        <v>1115.6419000000001</v>
      </c>
      <c r="K2108" s="23" t="str">
        <f>A2108&amp;"|"&amp;B2108</f>
        <v>P0176|Jul</v>
      </c>
    </row>
    <row r="2109" spans="1:11" ht="15" customHeight="1" x14ac:dyDescent="0.25">
      <c r="A2109" s="14" t="s">
        <v>411</v>
      </c>
      <c r="B2109" s="14" t="s">
        <v>30</v>
      </c>
      <c r="C2109" s="14">
        <v>9</v>
      </c>
      <c r="D2109" s="16">
        <v>100.44</v>
      </c>
      <c r="E2109" s="17">
        <f>C2109*D2109</f>
        <v>903.96</v>
      </c>
      <c r="F2109" s="18">
        <v>0.03</v>
      </c>
      <c r="G2109" s="17">
        <f>E2109*F2109</f>
        <v>27.1188</v>
      </c>
      <c r="H2109" s="14">
        <v>2</v>
      </c>
      <c r="I2109" s="15">
        <v>190</v>
      </c>
      <c r="J2109" s="17">
        <f>E2109+I2109-G2109</f>
        <v>1066.8412000000001</v>
      </c>
      <c r="K2109" s="23" t="str">
        <f>A2109&amp;"|"&amp;B2109</f>
        <v>P0176|Aug</v>
      </c>
    </row>
    <row r="2110" spans="1:11" ht="15" customHeight="1" x14ac:dyDescent="0.25">
      <c r="A2110" s="14" t="s">
        <v>411</v>
      </c>
      <c r="B2110" s="14" t="s">
        <v>31</v>
      </c>
      <c r="C2110" s="14">
        <v>6</v>
      </c>
      <c r="D2110" s="16">
        <v>103</v>
      </c>
      <c r="E2110" s="17">
        <f>C2110*D2110</f>
        <v>618</v>
      </c>
      <c r="F2110" s="18">
        <v>0.03</v>
      </c>
      <c r="G2110" s="17">
        <f>E2110*F2110</f>
        <v>18.54</v>
      </c>
      <c r="H2110" s="14">
        <v>2</v>
      </c>
      <c r="I2110" s="15">
        <v>190</v>
      </c>
      <c r="J2110" s="17">
        <f>E2110+I2110-G2110</f>
        <v>789.46</v>
      </c>
      <c r="K2110" s="23" t="str">
        <f>A2110&amp;"|"&amp;B2110</f>
        <v>P0176|Sep</v>
      </c>
    </row>
    <row r="2111" spans="1:11" ht="15" customHeight="1" x14ac:dyDescent="0.25">
      <c r="A2111" s="14" t="s">
        <v>411</v>
      </c>
      <c r="B2111" s="14" t="s">
        <v>32</v>
      </c>
      <c r="C2111" s="14">
        <v>6</v>
      </c>
      <c r="D2111" s="16">
        <v>88.54</v>
      </c>
      <c r="E2111" s="17">
        <f>C2111*D2111</f>
        <v>531.24</v>
      </c>
      <c r="F2111" s="18">
        <v>0.03</v>
      </c>
      <c r="G2111" s="17">
        <f>E2111*F2111</f>
        <v>15.937199999999999</v>
      </c>
      <c r="H2111" s="14">
        <v>2</v>
      </c>
      <c r="I2111" s="15">
        <v>190</v>
      </c>
      <c r="J2111" s="17">
        <f>E2111+I2111-G2111</f>
        <v>705.30280000000005</v>
      </c>
      <c r="K2111" s="23" t="str">
        <f>A2111&amp;"|"&amp;B2111</f>
        <v>P0176|Oct</v>
      </c>
    </row>
    <row r="2112" spans="1:11" ht="15" customHeight="1" x14ac:dyDescent="0.25">
      <c r="A2112" s="14" t="s">
        <v>411</v>
      </c>
      <c r="B2112" s="14" t="s">
        <v>33</v>
      </c>
      <c r="C2112" s="14">
        <v>6</v>
      </c>
      <c r="D2112" s="16">
        <v>86.38</v>
      </c>
      <c r="E2112" s="17">
        <f>C2112*D2112</f>
        <v>518.28</v>
      </c>
      <c r="F2112" s="18">
        <v>0.03</v>
      </c>
      <c r="G2112" s="17">
        <f>E2112*F2112</f>
        <v>15.548399999999999</v>
      </c>
      <c r="H2112" s="14">
        <v>2</v>
      </c>
      <c r="I2112" s="15">
        <v>190</v>
      </c>
      <c r="J2112" s="17">
        <f>E2112+I2112-G2112</f>
        <v>692.73159999999996</v>
      </c>
      <c r="K2112" s="23" t="str">
        <f>A2112&amp;"|"&amp;B2112</f>
        <v>P0176|Nov</v>
      </c>
    </row>
    <row r="2113" spans="1:11" ht="15" customHeight="1" x14ac:dyDescent="0.25">
      <c r="A2113" s="14" t="s">
        <v>411</v>
      </c>
      <c r="B2113" s="14" t="s">
        <v>34</v>
      </c>
      <c r="C2113" s="14">
        <v>14</v>
      </c>
      <c r="D2113" s="16">
        <v>159.19</v>
      </c>
      <c r="E2113" s="17">
        <f>C2113*D2113</f>
        <v>2228.66</v>
      </c>
      <c r="F2113" s="18">
        <v>0.03</v>
      </c>
      <c r="G2113" s="17">
        <f>E2113*F2113</f>
        <v>66.859799999999993</v>
      </c>
      <c r="H2113" s="14">
        <v>6</v>
      </c>
      <c r="I2113" s="15">
        <v>570</v>
      </c>
      <c r="J2113" s="17">
        <f>E2113+I2113-G2113</f>
        <v>2731.8001999999997</v>
      </c>
      <c r="K2113" s="23" t="str">
        <f>A2113&amp;"|"&amp;B2113</f>
        <v>P0176|Dec</v>
      </c>
    </row>
    <row r="2114" spans="1:11" ht="15" customHeight="1" x14ac:dyDescent="0.25">
      <c r="A2114" s="14" t="s">
        <v>411</v>
      </c>
      <c r="B2114" s="14" t="s">
        <v>35</v>
      </c>
      <c r="C2114" s="14">
        <v>12</v>
      </c>
      <c r="D2114" s="16">
        <v>147.97999999999999</v>
      </c>
      <c r="E2114" s="17">
        <f>C2114*D2114</f>
        <v>1775.7599999999998</v>
      </c>
      <c r="F2114" s="18">
        <v>0.03</v>
      </c>
      <c r="G2114" s="17">
        <f>E2114*F2114</f>
        <v>53.272799999999989</v>
      </c>
      <c r="H2114" s="14">
        <v>5</v>
      </c>
      <c r="I2114" s="15">
        <v>475</v>
      </c>
      <c r="J2114" s="17">
        <f>E2114+I2114-G2114</f>
        <v>2197.4871999999996</v>
      </c>
      <c r="K2114" s="23" t="str">
        <f>A2114&amp;"|"&amp;B2114</f>
        <v>P0176|Jan</v>
      </c>
    </row>
    <row r="2115" spans="1:11" ht="15" customHeight="1" x14ac:dyDescent="0.25">
      <c r="A2115" s="14" t="s">
        <v>411</v>
      </c>
      <c r="B2115" s="14" t="s">
        <v>36</v>
      </c>
      <c r="C2115" s="14">
        <v>11</v>
      </c>
      <c r="D2115" s="16">
        <v>132.91</v>
      </c>
      <c r="E2115" s="17">
        <f>C2115*D2115</f>
        <v>1462.01</v>
      </c>
      <c r="F2115" s="18">
        <v>0.03</v>
      </c>
      <c r="G2115" s="17">
        <f>E2115*F2115</f>
        <v>43.860299999999995</v>
      </c>
      <c r="H2115" s="14">
        <v>4</v>
      </c>
      <c r="I2115" s="15">
        <v>380</v>
      </c>
      <c r="J2115" s="17">
        <f>E2115+I2115-G2115</f>
        <v>1798.1496999999999</v>
      </c>
      <c r="K2115" s="23" t="str">
        <f>A2115&amp;"|"&amp;B2115</f>
        <v>P0176|Feb</v>
      </c>
    </row>
    <row r="2116" spans="1:11" ht="15" customHeight="1" x14ac:dyDescent="0.25">
      <c r="A2116" s="14" t="s">
        <v>411</v>
      </c>
      <c r="B2116" s="14" t="s">
        <v>37</v>
      </c>
      <c r="C2116" s="14">
        <v>10</v>
      </c>
      <c r="D2116" s="16">
        <v>135.15</v>
      </c>
      <c r="E2116" s="17">
        <f>C2116*D2116</f>
        <v>1351.5</v>
      </c>
      <c r="F2116" s="18">
        <v>0.03</v>
      </c>
      <c r="G2116" s="17">
        <f>E2116*F2116</f>
        <v>40.545000000000002</v>
      </c>
      <c r="H2116" s="14">
        <v>4</v>
      </c>
      <c r="I2116" s="15">
        <v>380</v>
      </c>
      <c r="J2116" s="17">
        <f>E2116+I2116-G2116</f>
        <v>1690.9549999999999</v>
      </c>
      <c r="K2116" s="23" t="str">
        <f>A2116&amp;"|"&amp;B2116</f>
        <v>P0176|Mar</v>
      </c>
    </row>
    <row r="2117" spans="1:11" ht="15" customHeight="1" x14ac:dyDescent="0.25">
      <c r="A2117" s="14" t="s">
        <v>413</v>
      </c>
      <c r="B2117" s="14" t="s">
        <v>24</v>
      </c>
      <c r="C2117" s="14">
        <v>6</v>
      </c>
      <c r="D2117" s="16">
        <v>116.62</v>
      </c>
      <c r="E2117" s="17">
        <f>C2117*D2117</f>
        <v>699.72</v>
      </c>
      <c r="F2117" s="18">
        <v>0.03</v>
      </c>
      <c r="G2117" s="17">
        <f>E2117*F2117</f>
        <v>20.991600000000002</v>
      </c>
      <c r="H2117" s="14">
        <v>2</v>
      </c>
      <c r="I2117" s="15">
        <v>240</v>
      </c>
      <c r="J2117" s="17">
        <f>E2117+I2117-G2117</f>
        <v>918.72840000000008</v>
      </c>
      <c r="K2117" s="23" t="str">
        <f>A2117&amp;"|"&amp;B2117</f>
        <v>P0177|Apr</v>
      </c>
    </row>
    <row r="2118" spans="1:11" ht="15" customHeight="1" x14ac:dyDescent="0.25">
      <c r="A2118" s="14" t="s">
        <v>413</v>
      </c>
      <c r="B2118" s="14" t="s">
        <v>26</v>
      </c>
      <c r="C2118" s="14">
        <v>8</v>
      </c>
      <c r="D2118" s="16">
        <v>122.98</v>
      </c>
      <c r="E2118" s="17">
        <f>C2118*D2118</f>
        <v>983.84</v>
      </c>
      <c r="F2118" s="18">
        <v>0.03</v>
      </c>
      <c r="G2118" s="17">
        <f>E2118*F2118</f>
        <v>29.5152</v>
      </c>
      <c r="H2118" s="14">
        <v>2</v>
      </c>
      <c r="I2118" s="15">
        <v>240</v>
      </c>
      <c r="J2118" s="17">
        <f>E2118+I2118-G2118</f>
        <v>1194.3248000000001</v>
      </c>
      <c r="K2118" s="23" t="str">
        <f>A2118&amp;"|"&amp;B2118</f>
        <v>P0177|May</v>
      </c>
    </row>
    <row r="2119" spans="1:11" ht="15" customHeight="1" x14ac:dyDescent="0.25">
      <c r="A2119" s="14" t="s">
        <v>413</v>
      </c>
      <c r="B2119" s="14" t="s">
        <v>28</v>
      </c>
      <c r="C2119" s="14">
        <v>8</v>
      </c>
      <c r="D2119" s="16">
        <v>131.55000000000001</v>
      </c>
      <c r="E2119" s="17">
        <f>C2119*D2119</f>
        <v>1052.4000000000001</v>
      </c>
      <c r="F2119" s="18">
        <v>0.03</v>
      </c>
      <c r="G2119" s="17">
        <f>E2119*F2119</f>
        <v>31.572000000000003</v>
      </c>
      <c r="H2119" s="14">
        <v>2</v>
      </c>
      <c r="I2119" s="15">
        <v>240</v>
      </c>
      <c r="J2119" s="17">
        <f>E2119+I2119-G2119</f>
        <v>1260.828</v>
      </c>
      <c r="K2119" s="23" t="str">
        <f>A2119&amp;"|"&amp;B2119</f>
        <v>P0177|Jun</v>
      </c>
    </row>
    <row r="2120" spans="1:11" ht="15" customHeight="1" x14ac:dyDescent="0.25">
      <c r="A2120" s="14" t="s">
        <v>413</v>
      </c>
      <c r="B2120" s="14" t="s">
        <v>29</v>
      </c>
      <c r="C2120" s="14">
        <v>12</v>
      </c>
      <c r="D2120" s="16">
        <v>157.46</v>
      </c>
      <c r="E2120" s="17">
        <f>C2120*D2120</f>
        <v>1889.52</v>
      </c>
      <c r="F2120" s="18">
        <v>0.03</v>
      </c>
      <c r="G2120" s="17">
        <f>E2120*F2120</f>
        <v>56.685600000000001</v>
      </c>
      <c r="H2120" s="14">
        <v>3</v>
      </c>
      <c r="I2120" s="15">
        <v>360</v>
      </c>
      <c r="J2120" s="17">
        <f>E2120+I2120-G2120</f>
        <v>2192.8344000000002</v>
      </c>
      <c r="K2120" s="23" t="str">
        <f>A2120&amp;"|"&amp;B2120</f>
        <v>P0177|Jul</v>
      </c>
    </row>
    <row r="2121" spans="1:11" ht="15" customHeight="1" x14ac:dyDescent="0.25">
      <c r="A2121" s="14" t="s">
        <v>413</v>
      </c>
      <c r="B2121" s="14" t="s">
        <v>30</v>
      </c>
      <c r="C2121" s="14">
        <v>11</v>
      </c>
      <c r="D2121" s="16">
        <v>144.19</v>
      </c>
      <c r="E2121" s="17">
        <f>C2121*D2121</f>
        <v>1586.09</v>
      </c>
      <c r="F2121" s="18">
        <v>0.03</v>
      </c>
      <c r="G2121" s="17">
        <f>E2121*F2121</f>
        <v>47.582699999999996</v>
      </c>
      <c r="H2121" s="14">
        <v>3</v>
      </c>
      <c r="I2121" s="15">
        <v>360</v>
      </c>
      <c r="J2121" s="17">
        <f>E2121+I2121-G2121</f>
        <v>1898.5073</v>
      </c>
      <c r="K2121" s="23" t="str">
        <f>A2121&amp;"|"&amp;B2121</f>
        <v>P0177|Aug</v>
      </c>
    </row>
    <row r="2122" spans="1:11" ht="15" customHeight="1" x14ac:dyDescent="0.25">
      <c r="A2122" s="14" t="s">
        <v>413</v>
      </c>
      <c r="B2122" s="14" t="s">
        <v>31</v>
      </c>
      <c r="C2122" s="14">
        <v>7</v>
      </c>
      <c r="D2122" s="16">
        <v>124.27</v>
      </c>
      <c r="E2122" s="17">
        <f>C2122*D2122</f>
        <v>869.89</v>
      </c>
      <c r="F2122" s="18">
        <v>0.03</v>
      </c>
      <c r="G2122" s="17">
        <f>E2122*F2122</f>
        <v>26.096699999999998</v>
      </c>
      <c r="H2122" s="14">
        <v>2</v>
      </c>
      <c r="I2122" s="15">
        <v>240</v>
      </c>
      <c r="J2122" s="17">
        <f>E2122+I2122-G2122</f>
        <v>1083.7932999999998</v>
      </c>
      <c r="K2122" s="23" t="str">
        <f>A2122&amp;"|"&amp;B2122</f>
        <v>P0177|Sep</v>
      </c>
    </row>
    <row r="2123" spans="1:11" ht="15" customHeight="1" x14ac:dyDescent="0.25">
      <c r="A2123" s="14" t="s">
        <v>413</v>
      </c>
      <c r="B2123" s="14" t="s">
        <v>32</v>
      </c>
      <c r="C2123" s="14">
        <v>6</v>
      </c>
      <c r="D2123" s="16">
        <v>124.26</v>
      </c>
      <c r="E2123" s="17">
        <f>C2123*D2123</f>
        <v>745.56000000000006</v>
      </c>
      <c r="F2123" s="18">
        <v>0.03</v>
      </c>
      <c r="G2123" s="17">
        <f>E2123*F2123</f>
        <v>22.366800000000001</v>
      </c>
      <c r="H2123" s="14">
        <v>2</v>
      </c>
      <c r="I2123" s="15">
        <v>240</v>
      </c>
      <c r="J2123" s="17">
        <f>E2123+I2123-G2123</f>
        <v>963.19320000000005</v>
      </c>
      <c r="K2123" s="23" t="str">
        <f>A2123&amp;"|"&amp;B2123</f>
        <v>P0177|Oct</v>
      </c>
    </row>
    <row r="2124" spans="1:11" ht="15" customHeight="1" x14ac:dyDescent="0.25">
      <c r="A2124" s="14" t="s">
        <v>413</v>
      </c>
      <c r="B2124" s="14" t="s">
        <v>33</v>
      </c>
      <c r="C2124" s="14">
        <v>7</v>
      </c>
      <c r="D2124" s="16">
        <v>135.1</v>
      </c>
      <c r="E2124" s="17">
        <f>C2124*D2124</f>
        <v>945.69999999999993</v>
      </c>
      <c r="F2124" s="18">
        <v>0.03</v>
      </c>
      <c r="G2124" s="17">
        <f>E2124*F2124</f>
        <v>28.370999999999999</v>
      </c>
      <c r="H2124" s="14">
        <v>3</v>
      </c>
      <c r="I2124" s="15">
        <v>360</v>
      </c>
      <c r="J2124" s="17">
        <f>E2124+I2124-G2124</f>
        <v>1277.3289999999997</v>
      </c>
      <c r="K2124" s="23" t="str">
        <f>A2124&amp;"|"&amp;B2124</f>
        <v>P0177|Nov</v>
      </c>
    </row>
    <row r="2125" spans="1:11" ht="15" customHeight="1" x14ac:dyDescent="0.25">
      <c r="A2125" s="14" t="s">
        <v>413</v>
      </c>
      <c r="B2125" s="14" t="s">
        <v>34</v>
      </c>
      <c r="C2125" s="14">
        <v>15</v>
      </c>
      <c r="D2125" s="16">
        <v>232.61</v>
      </c>
      <c r="E2125" s="17">
        <f>C2125*D2125</f>
        <v>3489.15</v>
      </c>
      <c r="F2125" s="18">
        <v>0.03</v>
      </c>
      <c r="G2125" s="17">
        <f>E2125*F2125</f>
        <v>104.67449999999999</v>
      </c>
      <c r="H2125" s="14">
        <v>6</v>
      </c>
      <c r="I2125" s="15">
        <v>720</v>
      </c>
      <c r="J2125" s="17">
        <f>E2125+I2125-G2125</f>
        <v>4104.4754999999996</v>
      </c>
      <c r="K2125" s="23" t="str">
        <f>A2125&amp;"|"&amp;B2125</f>
        <v>P0177|Dec</v>
      </c>
    </row>
    <row r="2126" spans="1:11" ht="15" customHeight="1" x14ac:dyDescent="0.25">
      <c r="A2126" s="14" t="s">
        <v>413</v>
      </c>
      <c r="B2126" s="14" t="s">
        <v>35</v>
      </c>
      <c r="C2126" s="14">
        <v>14</v>
      </c>
      <c r="D2126" s="16">
        <v>214.46</v>
      </c>
      <c r="E2126" s="17">
        <f>C2126*D2126</f>
        <v>3002.44</v>
      </c>
      <c r="F2126" s="18">
        <v>0.03</v>
      </c>
      <c r="G2126" s="17">
        <f>E2126*F2126</f>
        <v>90.0732</v>
      </c>
      <c r="H2126" s="14">
        <v>6</v>
      </c>
      <c r="I2126" s="15">
        <v>720</v>
      </c>
      <c r="J2126" s="17">
        <f>E2126+I2126-G2126</f>
        <v>3632.3668000000002</v>
      </c>
      <c r="K2126" s="23" t="str">
        <f>A2126&amp;"|"&amp;B2126</f>
        <v>P0177|Jan</v>
      </c>
    </row>
    <row r="2127" spans="1:11" ht="15" customHeight="1" x14ac:dyDescent="0.25">
      <c r="A2127" s="14" t="s">
        <v>413</v>
      </c>
      <c r="B2127" s="14" t="s">
        <v>36</v>
      </c>
      <c r="C2127" s="14">
        <v>13</v>
      </c>
      <c r="D2127" s="16">
        <v>205.46</v>
      </c>
      <c r="E2127" s="17">
        <f>C2127*D2127</f>
        <v>2670.98</v>
      </c>
      <c r="F2127" s="18">
        <v>0.03</v>
      </c>
      <c r="G2127" s="17">
        <f>E2127*F2127</f>
        <v>80.129400000000004</v>
      </c>
      <c r="H2127" s="14">
        <v>5</v>
      </c>
      <c r="I2127" s="15">
        <v>600</v>
      </c>
      <c r="J2127" s="17">
        <f>E2127+I2127-G2127</f>
        <v>3190.8506000000002</v>
      </c>
      <c r="K2127" s="23" t="str">
        <f>A2127&amp;"|"&amp;B2127</f>
        <v>P0177|Feb</v>
      </c>
    </row>
    <row r="2128" spans="1:11" ht="15" customHeight="1" x14ac:dyDescent="0.25">
      <c r="A2128" s="14" t="s">
        <v>413</v>
      </c>
      <c r="B2128" s="14" t="s">
        <v>37</v>
      </c>
      <c r="C2128" s="14">
        <v>11</v>
      </c>
      <c r="D2128" s="16">
        <v>177.95</v>
      </c>
      <c r="E2128" s="17">
        <f>C2128*D2128</f>
        <v>1957.4499999999998</v>
      </c>
      <c r="F2128" s="18">
        <v>0.03</v>
      </c>
      <c r="G2128" s="17">
        <f>E2128*F2128</f>
        <v>58.723499999999994</v>
      </c>
      <c r="H2128" s="14">
        <v>4</v>
      </c>
      <c r="I2128" s="15">
        <v>480</v>
      </c>
      <c r="J2128" s="17">
        <f>E2128+I2128-G2128</f>
        <v>2378.7264999999998</v>
      </c>
      <c r="K2128" s="23" t="str">
        <f>A2128&amp;"|"&amp;B2128</f>
        <v>P0177|Mar</v>
      </c>
    </row>
    <row r="2129" spans="1:11" ht="15" customHeight="1" x14ac:dyDescent="0.25">
      <c r="A2129" s="14" t="s">
        <v>415</v>
      </c>
      <c r="B2129" s="14" t="s">
        <v>24</v>
      </c>
      <c r="C2129" s="14">
        <v>5</v>
      </c>
      <c r="D2129" s="16">
        <v>135.47999999999999</v>
      </c>
      <c r="E2129" s="17">
        <f>C2129*D2129</f>
        <v>677.4</v>
      </c>
      <c r="F2129" s="18">
        <v>0.03</v>
      </c>
      <c r="G2129" s="17">
        <f>E2129*F2129</f>
        <v>20.321999999999999</v>
      </c>
      <c r="H2129" s="14">
        <v>2</v>
      </c>
      <c r="I2129" s="15">
        <v>300</v>
      </c>
      <c r="J2129" s="17">
        <f>E2129+I2129-G2129</f>
        <v>957.07799999999997</v>
      </c>
      <c r="K2129" s="23" t="str">
        <f>A2129&amp;"|"&amp;B2129</f>
        <v>P0178|Apr</v>
      </c>
    </row>
    <row r="2130" spans="1:11" ht="15" customHeight="1" x14ac:dyDescent="0.25">
      <c r="A2130" s="14" t="s">
        <v>415</v>
      </c>
      <c r="B2130" s="14" t="s">
        <v>26</v>
      </c>
      <c r="C2130" s="14">
        <v>6</v>
      </c>
      <c r="D2130" s="16">
        <v>157.01</v>
      </c>
      <c r="E2130" s="17">
        <f>C2130*D2130</f>
        <v>942.06</v>
      </c>
      <c r="F2130" s="18">
        <v>0.03</v>
      </c>
      <c r="G2130" s="17">
        <f>E2130*F2130</f>
        <v>28.261799999999997</v>
      </c>
      <c r="H2130" s="14">
        <v>2</v>
      </c>
      <c r="I2130" s="15">
        <v>300</v>
      </c>
      <c r="J2130" s="17">
        <f>E2130+I2130-G2130</f>
        <v>1213.7982</v>
      </c>
      <c r="K2130" s="23" t="str">
        <f>A2130&amp;"|"&amp;B2130</f>
        <v>P0178|May</v>
      </c>
    </row>
    <row r="2131" spans="1:11" ht="15" customHeight="1" x14ac:dyDescent="0.25">
      <c r="A2131" s="14" t="s">
        <v>415</v>
      </c>
      <c r="B2131" s="14" t="s">
        <v>28</v>
      </c>
      <c r="C2131" s="14">
        <v>8</v>
      </c>
      <c r="D2131" s="16">
        <v>174.25</v>
      </c>
      <c r="E2131" s="17">
        <f>C2131*D2131</f>
        <v>1394</v>
      </c>
      <c r="F2131" s="18">
        <v>0.03</v>
      </c>
      <c r="G2131" s="17">
        <f>E2131*F2131</f>
        <v>41.82</v>
      </c>
      <c r="H2131" s="14">
        <v>2</v>
      </c>
      <c r="I2131" s="15">
        <v>300</v>
      </c>
      <c r="J2131" s="17">
        <f>E2131+I2131-G2131</f>
        <v>1652.18</v>
      </c>
      <c r="K2131" s="23" t="str">
        <f>A2131&amp;"|"&amp;B2131</f>
        <v>P0178|Jun</v>
      </c>
    </row>
    <row r="2132" spans="1:11" ht="15" customHeight="1" x14ac:dyDescent="0.25">
      <c r="A2132" s="14" t="s">
        <v>415</v>
      </c>
      <c r="B2132" s="14" t="s">
        <v>29</v>
      </c>
      <c r="C2132" s="14">
        <v>10</v>
      </c>
      <c r="D2132" s="16">
        <v>185.49</v>
      </c>
      <c r="E2132" s="17">
        <f>C2132*D2132</f>
        <v>1854.9</v>
      </c>
      <c r="F2132" s="18">
        <v>0.03</v>
      </c>
      <c r="G2132" s="17">
        <f>E2132*F2132</f>
        <v>55.646999999999998</v>
      </c>
      <c r="H2132" s="14">
        <v>3</v>
      </c>
      <c r="I2132" s="15">
        <v>450</v>
      </c>
      <c r="J2132" s="17">
        <f>E2132+I2132-G2132</f>
        <v>2249.2530000000002</v>
      </c>
      <c r="K2132" s="23" t="str">
        <f>A2132&amp;"|"&amp;B2132</f>
        <v>P0178|Jul</v>
      </c>
    </row>
    <row r="2133" spans="1:11" ht="15" customHeight="1" x14ac:dyDescent="0.25">
      <c r="A2133" s="14" t="s">
        <v>415</v>
      </c>
      <c r="B2133" s="14" t="s">
        <v>30</v>
      </c>
      <c r="C2133" s="14">
        <v>10</v>
      </c>
      <c r="D2133" s="16">
        <v>165.03</v>
      </c>
      <c r="E2133" s="17">
        <f>C2133*D2133</f>
        <v>1650.3</v>
      </c>
      <c r="F2133" s="18">
        <v>0.03</v>
      </c>
      <c r="G2133" s="17">
        <f>E2133*F2133</f>
        <v>49.509</v>
      </c>
      <c r="H2133" s="14">
        <v>3</v>
      </c>
      <c r="I2133" s="15">
        <v>450</v>
      </c>
      <c r="J2133" s="17">
        <f>E2133+I2133-G2133</f>
        <v>2050.7910000000002</v>
      </c>
      <c r="K2133" s="23" t="str">
        <f>A2133&amp;"|"&amp;B2133</f>
        <v>P0178|Aug</v>
      </c>
    </row>
    <row r="2134" spans="1:11" ht="15" customHeight="1" x14ac:dyDescent="0.25">
      <c r="A2134" s="14" t="s">
        <v>415</v>
      </c>
      <c r="B2134" s="14" t="s">
        <v>31</v>
      </c>
      <c r="C2134" s="14">
        <v>6</v>
      </c>
      <c r="D2134" s="16">
        <v>163.25</v>
      </c>
      <c r="E2134" s="17">
        <f>C2134*D2134</f>
        <v>979.5</v>
      </c>
      <c r="F2134" s="18">
        <v>0.03</v>
      </c>
      <c r="G2134" s="17">
        <f>E2134*F2134</f>
        <v>29.384999999999998</v>
      </c>
      <c r="H2134" s="14">
        <v>2</v>
      </c>
      <c r="I2134" s="15">
        <v>300</v>
      </c>
      <c r="J2134" s="17">
        <f>E2134+I2134-G2134</f>
        <v>1250.115</v>
      </c>
      <c r="K2134" s="23" t="str">
        <f>A2134&amp;"|"&amp;B2134</f>
        <v>P0178|Sep</v>
      </c>
    </row>
    <row r="2135" spans="1:11" ht="15" customHeight="1" x14ac:dyDescent="0.25">
      <c r="A2135" s="14" t="s">
        <v>415</v>
      </c>
      <c r="B2135" s="14" t="s">
        <v>32</v>
      </c>
      <c r="C2135" s="14">
        <v>6</v>
      </c>
      <c r="D2135" s="16">
        <v>146.72</v>
      </c>
      <c r="E2135" s="17">
        <f>C2135*D2135</f>
        <v>880.31999999999994</v>
      </c>
      <c r="F2135" s="18">
        <v>0.03</v>
      </c>
      <c r="G2135" s="17">
        <f>E2135*F2135</f>
        <v>26.409599999999998</v>
      </c>
      <c r="H2135" s="14">
        <v>2</v>
      </c>
      <c r="I2135" s="15">
        <v>300</v>
      </c>
      <c r="J2135" s="17">
        <f>E2135+I2135-G2135</f>
        <v>1153.9104</v>
      </c>
      <c r="K2135" s="23" t="str">
        <f>A2135&amp;"|"&amp;B2135</f>
        <v>P0178|Oct</v>
      </c>
    </row>
    <row r="2136" spans="1:11" ht="15" customHeight="1" x14ac:dyDescent="0.25">
      <c r="A2136" s="14" t="s">
        <v>415</v>
      </c>
      <c r="B2136" s="14" t="s">
        <v>33</v>
      </c>
      <c r="C2136" s="14">
        <v>6</v>
      </c>
      <c r="D2136" s="16">
        <v>146.68</v>
      </c>
      <c r="E2136" s="17">
        <f>C2136*D2136</f>
        <v>880.08</v>
      </c>
      <c r="F2136" s="18">
        <v>0.03</v>
      </c>
      <c r="G2136" s="17">
        <f>E2136*F2136</f>
        <v>26.4024</v>
      </c>
      <c r="H2136" s="14">
        <v>2</v>
      </c>
      <c r="I2136" s="15">
        <v>300</v>
      </c>
      <c r="J2136" s="17">
        <f>E2136+I2136-G2136</f>
        <v>1153.6776</v>
      </c>
      <c r="K2136" s="23" t="str">
        <f>A2136&amp;"|"&amp;B2136</f>
        <v>P0178|Nov</v>
      </c>
    </row>
    <row r="2137" spans="1:11" ht="15" customHeight="1" x14ac:dyDescent="0.25">
      <c r="A2137" s="14" t="s">
        <v>415</v>
      </c>
      <c r="B2137" s="14" t="s">
        <v>34</v>
      </c>
      <c r="C2137" s="14">
        <v>14</v>
      </c>
      <c r="D2137" s="16">
        <v>268.83</v>
      </c>
      <c r="E2137" s="17">
        <f>C2137*D2137</f>
        <v>3763.62</v>
      </c>
      <c r="F2137" s="18">
        <v>0.03</v>
      </c>
      <c r="G2137" s="17">
        <f>E2137*F2137</f>
        <v>112.90859999999999</v>
      </c>
      <c r="H2137" s="14">
        <v>6</v>
      </c>
      <c r="I2137" s="15">
        <v>900</v>
      </c>
      <c r="J2137" s="17">
        <f>E2137+I2137-G2137</f>
        <v>4550.7114000000001</v>
      </c>
      <c r="K2137" s="23" t="str">
        <f>A2137&amp;"|"&amp;B2137</f>
        <v>P0178|Dec</v>
      </c>
    </row>
    <row r="2138" spans="1:11" ht="15" customHeight="1" x14ac:dyDescent="0.25">
      <c r="A2138" s="14" t="s">
        <v>415</v>
      </c>
      <c r="B2138" s="14" t="s">
        <v>35</v>
      </c>
      <c r="C2138" s="14">
        <v>13</v>
      </c>
      <c r="D2138" s="16">
        <v>271.20999999999998</v>
      </c>
      <c r="E2138" s="17">
        <f>C2138*D2138</f>
        <v>3525.7299999999996</v>
      </c>
      <c r="F2138" s="18">
        <v>0.03</v>
      </c>
      <c r="G2138" s="17">
        <f>E2138*F2138</f>
        <v>105.77189999999999</v>
      </c>
      <c r="H2138" s="14">
        <v>5</v>
      </c>
      <c r="I2138" s="15">
        <v>750</v>
      </c>
      <c r="J2138" s="17">
        <f>E2138+I2138-G2138</f>
        <v>4169.9580999999998</v>
      </c>
      <c r="K2138" s="23" t="str">
        <f>A2138&amp;"|"&amp;B2138</f>
        <v>P0178|Jan</v>
      </c>
    </row>
    <row r="2139" spans="1:11" ht="15" customHeight="1" x14ac:dyDescent="0.25">
      <c r="A2139" s="14" t="s">
        <v>415</v>
      </c>
      <c r="B2139" s="14" t="s">
        <v>36</v>
      </c>
      <c r="C2139" s="14">
        <v>11</v>
      </c>
      <c r="D2139" s="16">
        <v>251.1</v>
      </c>
      <c r="E2139" s="17">
        <f>C2139*D2139</f>
        <v>2762.1</v>
      </c>
      <c r="F2139" s="18">
        <v>0.03</v>
      </c>
      <c r="G2139" s="17">
        <f>E2139*F2139</f>
        <v>82.863</v>
      </c>
      <c r="H2139" s="14">
        <v>4</v>
      </c>
      <c r="I2139" s="15">
        <v>600</v>
      </c>
      <c r="J2139" s="17">
        <f>E2139+I2139-G2139</f>
        <v>3279.2370000000001</v>
      </c>
      <c r="K2139" s="23" t="str">
        <f>A2139&amp;"|"&amp;B2139</f>
        <v>P0178|Feb</v>
      </c>
    </row>
    <row r="2140" spans="1:11" ht="15" customHeight="1" x14ac:dyDescent="0.25">
      <c r="A2140" s="14" t="s">
        <v>415</v>
      </c>
      <c r="B2140" s="14" t="s">
        <v>37</v>
      </c>
      <c r="C2140" s="14">
        <v>12</v>
      </c>
      <c r="D2140" s="16">
        <v>214.88</v>
      </c>
      <c r="E2140" s="17">
        <f>C2140*D2140</f>
        <v>2578.56</v>
      </c>
      <c r="F2140" s="18">
        <v>0.03</v>
      </c>
      <c r="G2140" s="17">
        <f>E2140*F2140</f>
        <v>77.356799999999993</v>
      </c>
      <c r="H2140" s="14">
        <v>4</v>
      </c>
      <c r="I2140" s="15">
        <v>600</v>
      </c>
      <c r="J2140" s="17">
        <f>E2140+I2140-G2140</f>
        <v>3101.2031999999999</v>
      </c>
      <c r="K2140" s="23" t="str">
        <f>A2140&amp;"|"&amp;B2140</f>
        <v>P0178|Mar</v>
      </c>
    </row>
    <row r="2141" spans="1:11" ht="15" customHeight="1" x14ac:dyDescent="0.25">
      <c r="A2141" s="14" t="s">
        <v>417</v>
      </c>
      <c r="B2141" s="14" t="s">
        <v>24</v>
      </c>
      <c r="C2141" s="14">
        <v>5</v>
      </c>
      <c r="D2141" s="16">
        <v>117.91</v>
      </c>
      <c r="E2141" s="17">
        <f>C2141*D2141</f>
        <v>589.54999999999995</v>
      </c>
      <c r="F2141" s="18">
        <v>0.03</v>
      </c>
      <c r="G2141" s="17">
        <f>E2141*F2141</f>
        <v>17.686499999999999</v>
      </c>
      <c r="H2141" s="14">
        <v>2</v>
      </c>
      <c r="I2141" s="15">
        <v>240</v>
      </c>
      <c r="J2141" s="17">
        <f>E2141+I2141-G2141</f>
        <v>811.86349999999993</v>
      </c>
      <c r="K2141" s="23" t="str">
        <f>A2141&amp;"|"&amp;B2141</f>
        <v>P0179|Apr</v>
      </c>
    </row>
    <row r="2142" spans="1:11" ht="15" customHeight="1" x14ac:dyDescent="0.25">
      <c r="A2142" s="14" t="s">
        <v>417</v>
      </c>
      <c r="B2142" s="14" t="s">
        <v>26</v>
      </c>
      <c r="C2142" s="14">
        <v>7</v>
      </c>
      <c r="D2142" s="16">
        <v>126.91</v>
      </c>
      <c r="E2142" s="17">
        <f>C2142*D2142</f>
        <v>888.37</v>
      </c>
      <c r="F2142" s="18">
        <v>0.03</v>
      </c>
      <c r="G2142" s="17">
        <f>E2142*F2142</f>
        <v>26.6511</v>
      </c>
      <c r="H2142" s="14">
        <v>2</v>
      </c>
      <c r="I2142" s="15">
        <v>240</v>
      </c>
      <c r="J2142" s="17">
        <f>E2142+I2142-G2142</f>
        <v>1101.7188999999998</v>
      </c>
      <c r="K2142" s="23" t="str">
        <f>A2142&amp;"|"&amp;B2142</f>
        <v>P0179|May</v>
      </c>
    </row>
    <row r="2143" spans="1:11" ht="15" customHeight="1" x14ac:dyDescent="0.25">
      <c r="A2143" s="14" t="s">
        <v>417</v>
      </c>
      <c r="B2143" s="14" t="s">
        <v>28</v>
      </c>
      <c r="C2143" s="14">
        <v>8</v>
      </c>
      <c r="D2143" s="16">
        <v>130.84</v>
      </c>
      <c r="E2143" s="17">
        <f>C2143*D2143</f>
        <v>1046.72</v>
      </c>
      <c r="F2143" s="18">
        <v>0.03</v>
      </c>
      <c r="G2143" s="17">
        <f>E2143*F2143</f>
        <v>31.401599999999998</v>
      </c>
      <c r="H2143" s="14">
        <v>2</v>
      </c>
      <c r="I2143" s="15">
        <v>240</v>
      </c>
      <c r="J2143" s="17">
        <f>E2143+I2143-G2143</f>
        <v>1255.3184000000001</v>
      </c>
      <c r="K2143" s="23" t="str">
        <f>A2143&amp;"|"&amp;B2143</f>
        <v>P0179|Jun</v>
      </c>
    </row>
    <row r="2144" spans="1:11" ht="15" customHeight="1" x14ac:dyDescent="0.25">
      <c r="A2144" s="14" t="s">
        <v>417</v>
      </c>
      <c r="B2144" s="14" t="s">
        <v>29</v>
      </c>
      <c r="C2144" s="14">
        <v>11</v>
      </c>
      <c r="D2144" s="16">
        <v>152.54</v>
      </c>
      <c r="E2144" s="17">
        <f>C2144*D2144</f>
        <v>1677.9399999999998</v>
      </c>
      <c r="F2144" s="18">
        <v>0.03</v>
      </c>
      <c r="G2144" s="17">
        <f>E2144*F2144</f>
        <v>50.338199999999993</v>
      </c>
      <c r="H2144" s="14">
        <v>3</v>
      </c>
      <c r="I2144" s="15">
        <v>360</v>
      </c>
      <c r="J2144" s="17">
        <f>E2144+I2144-G2144</f>
        <v>1987.6017999999999</v>
      </c>
      <c r="K2144" s="23" t="str">
        <f>A2144&amp;"|"&amp;B2144</f>
        <v>P0179|Jul</v>
      </c>
    </row>
    <row r="2145" spans="1:11" ht="15" customHeight="1" x14ac:dyDescent="0.25">
      <c r="A2145" s="14" t="s">
        <v>417</v>
      </c>
      <c r="B2145" s="14" t="s">
        <v>30</v>
      </c>
      <c r="C2145" s="14">
        <v>11</v>
      </c>
      <c r="D2145" s="16">
        <v>140.36000000000001</v>
      </c>
      <c r="E2145" s="17">
        <f>C2145*D2145</f>
        <v>1543.96</v>
      </c>
      <c r="F2145" s="18">
        <v>0.03</v>
      </c>
      <c r="G2145" s="17">
        <f>E2145*F2145</f>
        <v>46.318799999999996</v>
      </c>
      <c r="H2145" s="14">
        <v>3</v>
      </c>
      <c r="I2145" s="15">
        <v>360</v>
      </c>
      <c r="J2145" s="17">
        <f>E2145+I2145-G2145</f>
        <v>1857.6412</v>
      </c>
      <c r="K2145" s="23" t="str">
        <f>A2145&amp;"|"&amp;B2145</f>
        <v>P0179|Aug</v>
      </c>
    </row>
    <row r="2146" spans="1:11" ht="15" customHeight="1" x14ac:dyDescent="0.25">
      <c r="A2146" s="14" t="s">
        <v>417</v>
      </c>
      <c r="B2146" s="14" t="s">
        <v>31</v>
      </c>
      <c r="C2146" s="14">
        <v>6</v>
      </c>
      <c r="D2146" s="16">
        <v>134.80000000000001</v>
      </c>
      <c r="E2146" s="17">
        <f>C2146*D2146</f>
        <v>808.80000000000007</v>
      </c>
      <c r="F2146" s="18">
        <v>0.03</v>
      </c>
      <c r="G2146" s="17">
        <f>E2146*F2146</f>
        <v>24.264000000000003</v>
      </c>
      <c r="H2146" s="14">
        <v>2</v>
      </c>
      <c r="I2146" s="15">
        <v>240</v>
      </c>
      <c r="J2146" s="17">
        <f>E2146+I2146-G2146</f>
        <v>1024.5360000000003</v>
      </c>
      <c r="K2146" s="23" t="str">
        <f>A2146&amp;"|"&amp;B2146</f>
        <v>P0179|Sep</v>
      </c>
    </row>
    <row r="2147" spans="1:11" ht="15" customHeight="1" x14ac:dyDescent="0.25">
      <c r="A2147" s="14" t="s">
        <v>417</v>
      </c>
      <c r="B2147" s="14" t="s">
        <v>32</v>
      </c>
      <c r="C2147" s="14">
        <v>6</v>
      </c>
      <c r="D2147" s="16">
        <v>120.21</v>
      </c>
      <c r="E2147" s="17">
        <f>C2147*D2147</f>
        <v>721.26</v>
      </c>
      <c r="F2147" s="18">
        <v>0.03</v>
      </c>
      <c r="G2147" s="17">
        <f>E2147*F2147</f>
        <v>21.637799999999999</v>
      </c>
      <c r="H2147" s="14">
        <v>2</v>
      </c>
      <c r="I2147" s="15">
        <v>240</v>
      </c>
      <c r="J2147" s="17">
        <f>E2147+I2147-G2147</f>
        <v>939.62220000000002</v>
      </c>
      <c r="K2147" s="23" t="str">
        <f>A2147&amp;"|"&amp;B2147</f>
        <v>P0179|Oct</v>
      </c>
    </row>
    <row r="2148" spans="1:11" ht="15" customHeight="1" x14ac:dyDescent="0.25">
      <c r="A2148" s="14" t="s">
        <v>417</v>
      </c>
      <c r="B2148" s="14" t="s">
        <v>33</v>
      </c>
      <c r="C2148" s="14">
        <v>7</v>
      </c>
      <c r="D2148" s="16">
        <v>128.27000000000001</v>
      </c>
      <c r="E2148" s="17">
        <f>C2148*D2148</f>
        <v>897.8900000000001</v>
      </c>
      <c r="F2148" s="18">
        <v>0.03</v>
      </c>
      <c r="G2148" s="17">
        <f>E2148*F2148</f>
        <v>26.936700000000002</v>
      </c>
      <c r="H2148" s="14">
        <v>2</v>
      </c>
      <c r="I2148" s="15">
        <v>240</v>
      </c>
      <c r="J2148" s="17">
        <f>E2148+I2148-G2148</f>
        <v>1110.9533000000001</v>
      </c>
      <c r="K2148" s="23" t="str">
        <f>A2148&amp;"|"&amp;B2148</f>
        <v>P0179|Nov</v>
      </c>
    </row>
    <row r="2149" spans="1:11" ht="15" customHeight="1" x14ac:dyDescent="0.25">
      <c r="A2149" s="14" t="s">
        <v>417</v>
      </c>
      <c r="B2149" s="14" t="s">
        <v>34</v>
      </c>
      <c r="C2149" s="14">
        <v>15</v>
      </c>
      <c r="D2149" s="16">
        <v>229.54</v>
      </c>
      <c r="E2149" s="17">
        <f>C2149*D2149</f>
        <v>3443.1</v>
      </c>
      <c r="F2149" s="18">
        <v>0.03</v>
      </c>
      <c r="G2149" s="17">
        <f>E2149*F2149</f>
        <v>103.29299999999999</v>
      </c>
      <c r="H2149" s="14">
        <v>6</v>
      </c>
      <c r="I2149" s="15">
        <v>720</v>
      </c>
      <c r="J2149" s="17">
        <f>E2149+I2149-G2149</f>
        <v>4059.8070000000002</v>
      </c>
      <c r="K2149" s="23" t="str">
        <f>A2149&amp;"|"&amp;B2149</f>
        <v>P0179|Dec</v>
      </c>
    </row>
    <row r="2150" spans="1:11" ht="15" customHeight="1" x14ac:dyDescent="0.25">
      <c r="A2150" s="14" t="s">
        <v>417</v>
      </c>
      <c r="B2150" s="14" t="s">
        <v>35</v>
      </c>
      <c r="C2150" s="14">
        <v>15</v>
      </c>
      <c r="D2150" s="16">
        <v>229.43</v>
      </c>
      <c r="E2150" s="17">
        <f>C2150*D2150</f>
        <v>3441.4500000000003</v>
      </c>
      <c r="F2150" s="18">
        <v>0.03</v>
      </c>
      <c r="G2150" s="17">
        <f>E2150*F2150</f>
        <v>103.2435</v>
      </c>
      <c r="H2150" s="14">
        <v>6</v>
      </c>
      <c r="I2150" s="15">
        <v>720</v>
      </c>
      <c r="J2150" s="17">
        <f>E2150+I2150-G2150</f>
        <v>4058.2065000000007</v>
      </c>
      <c r="K2150" s="23" t="str">
        <f>A2150&amp;"|"&amp;B2150</f>
        <v>P0179|Jan</v>
      </c>
    </row>
    <row r="2151" spans="1:11" ht="15" customHeight="1" x14ac:dyDescent="0.25">
      <c r="A2151" s="14" t="s">
        <v>417</v>
      </c>
      <c r="B2151" s="14" t="s">
        <v>36</v>
      </c>
      <c r="C2151" s="14">
        <v>14</v>
      </c>
      <c r="D2151" s="16">
        <v>223.39</v>
      </c>
      <c r="E2151" s="17">
        <f>C2151*D2151</f>
        <v>3127.46</v>
      </c>
      <c r="F2151" s="18">
        <v>0.03</v>
      </c>
      <c r="G2151" s="17">
        <f>E2151*F2151</f>
        <v>93.823799999999991</v>
      </c>
      <c r="H2151" s="14">
        <v>5</v>
      </c>
      <c r="I2151" s="15">
        <v>600</v>
      </c>
      <c r="J2151" s="17">
        <f>E2151+I2151-G2151</f>
        <v>3633.6361999999999</v>
      </c>
      <c r="K2151" s="23" t="str">
        <f>A2151&amp;"|"&amp;B2151</f>
        <v>P0179|Feb</v>
      </c>
    </row>
    <row r="2152" spans="1:11" ht="15" customHeight="1" x14ac:dyDescent="0.25">
      <c r="A2152" s="14" t="s">
        <v>417</v>
      </c>
      <c r="B2152" s="14" t="s">
        <v>37</v>
      </c>
      <c r="C2152" s="14">
        <v>13</v>
      </c>
      <c r="D2152" s="16">
        <v>187.05</v>
      </c>
      <c r="E2152" s="17">
        <f>C2152*D2152</f>
        <v>2431.65</v>
      </c>
      <c r="F2152" s="18">
        <v>0.03</v>
      </c>
      <c r="G2152" s="17">
        <f>E2152*F2152</f>
        <v>72.9495</v>
      </c>
      <c r="H2152" s="14">
        <v>5</v>
      </c>
      <c r="I2152" s="15">
        <v>600</v>
      </c>
      <c r="J2152" s="17">
        <f>E2152+I2152-G2152</f>
        <v>2958.7004999999999</v>
      </c>
      <c r="K2152" s="23" t="str">
        <f>A2152&amp;"|"&amp;B2152</f>
        <v>P0179|Mar</v>
      </c>
    </row>
    <row r="2153" spans="1:11" ht="15" customHeight="1" x14ac:dyDescent="0.25">
      <c r="A2153" s="14" t="s">
        <v>419</v>
      </c>
      <c r="B2153" s="14" t="s">
        <v>24</v>
      </c>
      <c r="C2153" s="14">
        <v>5</v>
      </c>
      <c r="D2153" s="16">
        <v>142.99</v>
      </c>
      <c r="E2153" s="17">
        <f>C2153*D2153</f>
        <v>714.95</v>
      </c>
      <c r="F2153" s="18">
        <v>0.03</v>
      </c>
      <c r="G2153" s="17">
        <f>E2153*F2153</f>
        <v>21.448499999999999</v>
      </c>
      <c r="H2153" s="14">
        <v>2</v>
      </c>
      <c r="I2153" s="15">
        <v>300</v>
      </c>
      <c r="J2153" s="17">
        <f>E2153+I2153-G2153</f>
        <v>993.50150000000008</v>
      </c>
      <c r="K2153" s="23" t="str">
        <f>A2153&amp;"|"&amp;B2153</f>
        <v>P0180|Apr</v>
      </c>
    </row>
    <row r="2154" spans="1:11" ht="15" customHeight="1" x14ac:dyDescent="0.25">
      <c r="A2154" s="14" t="s">
        <v>419</v>
      </c>
      <c r="B2154" s="14" t="s">
        <v>26</v>
      </c>
      <c r="C2154" s="14">
        <v>5</v>
      </c>
      <c r="D2154" s="16">
        <v>130.36000000000001</v>
      </c>
      <c r="E2154" s="17">
        <f>C2154*D2154</f>
        <v>651.80000000000007</v>
      </c>
      <c r="F2154" s="18">
        <v>0.03</v>
      </c>
      <c r="G2154" s="17">
        <f>E2154*F2154</f>
        <v>19.554000000000002</v>
      </c>
      <c r="H2154" s="14">
        <v>2</v>
      </c>
      <c r="I2154" s="15">
        <v>300</v>
      </c>
      <c r="J2154" s="17">
        <f>E2154+I2154-G2154</f>
        <v>932.24600000000009</v>
      </c>
      <c r="K2154" s="23" t="str">
        <f>A2154&amp;"|"&amp;B2154</f>
        <v>P0180|May</v>
      </c>
    </row>
    <row r="2155" spans="1:11" ht="15" customHeight="1" x14ac:dyDescent="0.25">
      <c r="A2155" s="14" t="s">
        <v>419</v>
      </c>
      <c r="B2155" s="14" t="s">
        <v>28</v>
      </c>
      <c r="C2155" s="14">
        <v>7</v>
      </c>
      <c r="D2155" s="16">
        <v>155.91</v>
      </c>
      <c r="E2155" s="17">
        <f>C2155*D2155</f>
        <v>1091.3699999999999</v>
      </c>
      <c r="F2155" s="18">
        <v>0.03</v>
      </c>
      <c r="G2155" s="17">
        <f>E2155*F2155</f>
        <v>32.741099999999996</v>
      </c>
      <c r="H2155" s="14">
        <v>2</v>
      </c>
      <c r="I2155" s="15">
        <v>300</v>
      </c>
      <c r="J2155" s="17">
        <f>E2155+I2155-G2155</f>
        <v>1358.6288999999999</v>
      </c>
      <c r="K2155" s="23" t="str">
        <f>A2155&amp;"|"&amp;B2155</f>
        <v>P0180|Jun</v>
      </c>
    </row>
    <row r="2156" spans="1:11" ht="15" customHeight="1" x14ac:dyDescent="0.25">
      <c r="A2156" s="14" t="s">
        <v>419</v>
      </c>
      <c r="B2156" s="14" t="s">
        <v>29</v>
      </c>
      <c r="C2156" s="14">
        <v>9</v>
      </c>
      <c r="D2156" s="16">
        <v>182.07</v>
      </c>
      <c r="E2156" s="17">
        <f>C2156*D2156</f>
        <v>1638.6299999999999</v>
      </c>
      <c r="F2156" s="18">
        <v>0.03</v>
      </c>
      <c r="G2156" s="17">
        <f>E2156*F2156</f>
        <v>49.158899999999996</v>
      </c>
      <c r="H2156" s="14">
        <v>2</v>
      </c>
      <c r="I2156" s="15">
        <v>300</v>
      </c>
      <c r="J2156" s="17">
        <f>E2156+I2156-G2156</f>
        <v>1889.4711</v>
      </c>
      <c r="K2156" s="23" t="str">
        <f>A2156&amp;"|"&amp;B2156</f>
        <v>P0180|Jul</v>
      </c>
    </row>
    <row r="2157" spans="1:11" ht="15" customHeight="1" x14ac:dyDescent="0.25">
      <c r="A2157" s="14" t="s">
        <v>419</v>
      </c>
      <c r="B2157" s="14" t="s">
        <v>30</v>
      </c>
      <c r="C2157" s="14">
        <v>8</v>
      </c>
      <c r="D2157" s="16">
        <v>176.25</v>
      </c>
      <c r="E2157" s="17">
        <f>C2157*D2157</f>
        <v>1410</v>
      </c>
      <c r="F2157" s="18">
        <v>0.03</v>
      </c>
      <c r="G2157" s="17">
        <f>E2157*F2157</f>
        <v>42.3</v>
      </c>
      <c r="H2157" s="14">
        <v>2</v>
      </c>
      <c r="I2157" s="15">
        <v>300</v>
      </c>
      <c r="J2157" s="17">
        <f>E2157+I2157-G2157</f>
        <v>1667.7</v>
      </c>
      <c r="K2157" s="23" t="str">
        <f>A2157&amp;"|"&amp;B2157</f>
        <v>P0180|Aug</v>
      </c>
    </row>
    <row r="2158" spans="1:11" ht="15" customHeight="1" x14ac:dyDescent="0.25">
      <c r="A2158" s="14" t="s">
        <v>419</v>
      </c>
      <c r="B2158" s="14" t="s">
        <v>31</v>
      </c>
      <c r="C2158" s="14">
        <v>6</v>
      </c>
      <c r="D2158" s="16">
        <v>169.07</v>
      </c>
      <c r="E2158" s="17">
        <f>C2158*D2158</f>
        <v>1014.42</v>
      </c>
      <c r="F2158" s="18">
        <v>0.03</v>
      </c>
      <c r="G2158" s="17">
        <f>E2158*F2158</f>
        <v>30.432599999999997</v>
      </c>
      <c r="H2158" s="14">
        <v>2</v>
      </c>
      <c r="I2158" s="15">
        <v>300</v>
      </c>
      <c r="J2158" s="17">
        <f>E2158+I2158-G2158</f>
        <v>1283.9874</v>
      </c>
      <c r="K2158" s="23" t="str">
        <f>A2158&amp;"|"&amp;B2158</f>
        <v>P0180|Sep</v>
      </c>
    </row>
    <row r="2159" spans="1:11" ht="15" customHeight="1" x14ac:dyDescent="0.25">
      <c r="A2159" s="14" t="s">
        <v>419</v>
      </c>
      <c r="B2159" s="14" t="s">
        <v>32</v>
      </c>
      <c r="C2159" s="14">
        <v>5</v>
      </c>
      <c r="D2159" s="16">
        <v>158.12</v>
      </c>
      <c r="E2159" s="17">
        <f>C2159*D2159</f>
        <v>790.6</v>
      </c>
      <c r="F2159" s="18">
        <v>0.03</v>
      </c>
      <c r="G2159" s="17">
        <f>E2159*F2159</f>
        <v>23.718</v>
      </c>
      <c r="H2159" s="14">
        <v>2</v>
      </c>
      <c r="I2159" s="15">
        <v>300</v>
      </c>
      <c r="J2159" s="17">
        <f>E2159+I2159-G2159</f>
        <v>1066.8819999999998</v>
      </c>
      <c r="K2159" s="23" t="str">
        <f>A2159&amp;"|"&amp;B2159</f>
        <v>P0180|Oct</v>
      </c>
    </row>
    <row r="2160" spans="1:11" ht="15" customHeight="1" x14ac:dyDescent="0.25">
      <c r="A2160" s="14" t="s">
        <v>419</v>
      </c>
      <c r="B2160" s="14" t="s">
        <v>33</v>
      </c>
      <c r="C2160" s="14">
        <v>5</v>
      </c>
      <c r="D2160" s="16">
        <v>166.07</v>
      </c>
      <c r="E2160" s="17">
        <f>C2160*D2160</f>
        <v>830.34999999999991</v>
      </c>
      <c r="F2160" s="18">
        <v>0.03</v>
      </c>
      <c r="G2160" s="17">
        <f>E2160*F2160</f>
        <v>24.910499999999995</v>
      </c>
      <c r="H2160" s="14">
        <v>2</v>
      </c>
      <c r="I2160" s="15">
        <v>300</v>
      </c>
      <c r="J2160" s="17">
        <f>E2160+I2160-G2160</f>
        <v>1105.4395</v>
      </c>
      <c r="K2160" s="23" t="str">
        <f>A2160&amp;"|"&amp;B2160</f>
        <v>P0180|Nov</v>
      </c>
    </row>
    <row r="2161" spans="1:11" ht="15" customHeight="1" x14ac:dyDescent="0.25">
      <c r="A2161" s="14" t="s">
        <v>419</v>
      </c>
      <c r="B2161" s="14" t="s">
        <v>34</v>
      </c>
      <c r="C2161" s="14">
        <v>12</v>
      </c>
      <c r="D2161" s="16">
        <v>309.20999999999998</v>
      </c>
      <c r="E2161" s="17">
        <f>C2161*D2161</f>
        <v>3710.5199999999995</v>
      </c>
      <c r="F2161" s="18">
        <v>0.03</v>
      </c>
      <c r="G2161" s="17">
        <f>E2161*F2161</f>
        <v>111.31559999999998</v>
      </c>
      <c r="H2161" s="14">
        <v>5</v>
      </c>
      <c r="I2161" s="15">
        <v>750</v>
      </c>
      <c r="J2161" s="17">
        <f>E2161+I2161-G2161</f>
        <v>4349.2043999999996</v>
      </c>
      <c r="K2161" s="23" t="str">
        <f>A2161&amp;"|"&amp;B2161</f>
        <v>P0180|Dec</v>
      </c>
    </row>
    <row r="2162" spans="1:11" ht="15" customHeight="1" x14ac:dyDescent="0.25">
      <c r="A2162" s="14" t="s">
        <v>419</v>
      </c>
      <c r="B2162" s="14" t="s">
        <v>35</v>
      </c>
      <c r="C2162" s="14">
        <v>12</v>
      </c>
      <c r="D2162" s="16">
        <v>271.88</v>
      </c>
      <c r="E2162" s="17">
        <f>C2162*D2162</f>
        <v>3262.56</v>
      </c>
      <c r="F2162" s="18">
        <v>0.03</v>
      </c>
      <c r="G2162" s="17">
        <f>E2162*F2162</f>
        <v>97.876799999999989</v>
      </c>
      <c r="H2162" s="14">
        <v>5</v>
      </c>
      <c r="I2162" s="15">
        <v>750</v>
      </c>
      <c r="J2162" s="17">
        <f>E2162+I2162-G2162</f>
        <v>3914.6831999999999</v>
      </c>
      <c r="K2162" s="23" t="str">
        <f>A2162&amp;"|"&amp;B2162</f>
        <v>P0180|Jan</v>
      </c>
    </row>
    <row r="2163" spans="1:11" ht="15" customHeight="1" x14ac:dyDescent="0.25">
      <c r="A2163" s="14" t="s">
        <v>419</v>
      </c>
      <c r="B2163" s="14" t="s">
        <v>36</v>
      </c>
      <c r="C2163" s="14">
        <v>11</v>
      </c>
      <c r="D2163" s="16">
        <v>253.74</v>
      </c>
      <c r="E2163" s="17">
        <f>C2163*D2163</f>
        <v>2791.1400000000003</v>
      </c>
      <c r="F2163" s="18">
        <v>0.03</v>
      </c>
      <c r="G2163" s="17">
        <f>E2163*F2163</f>
        <v>83.734200000000001</v>
      </c>
      <c r="H2163" s="14">
        <v>4</v>
      </c>
      <c r="I2163" s="15">
        <v>600</v>
      </c>
      <c r="J2163" s="17">
        <f>E2163+I2163-G2163</f>
        <v>3307.4058000000005</v>
      </c>
      <c r="K2163" s="23" t="str">
        <f>A2163&amp;"|"&amp;B2163</f>
        <v>P0180|Feb</v>
      </c>
    </row>
    <row r="2164" spans="1:11" ht="15" customHeight="1" x14ac:dyDescent="0.25">
      <c r="A2164" s="14" t="s">
        <v>419</v>
      </c>
      <c r="B2164" s="14" t="s">
        <v>37</v>
      </c>
      <c r="C2164" s="14">
        <v>9</v>
      </c>
      <c r="D2164" s="16">
        <v>212.11</v>
      </c>
      <c r="E2164" s="17">
        <f>C2164*D2164</f>
        <v>1908.9900000000002</v>
      </c>
      <c r="F2164" s="18">
        <v>0.03</v>
      </c>
      <c r="G2164" s="17">
        <f>E2164*F2164</f>
        <v>57.269700000000007</v>
      </c>
      <c r="H2164" s="14">
        <v>3</v>
      </c>
      <c r="I2164" s="15">
        <v>450</v>
      </c>
      <c r="J2164" s="17">
        <f>E2164+I2164-G2164</f>
        <v>2301.7203000000004</v>
      </c>
      <c r="K2164" s="23" t="str">
        <f>A2164&amp;"|"&amp;B2164</f>
        <v>P0180|Mar</v>
      </c>
    </row>
    <row r="2165" spans="1:11" ht="15" customHeight="1" x14ac:dyDescent="0.25">
      <c r="A2165" s="14" t="s">
        <v>421</v>
      </c>
      <c r="B2165" s="14" t="s">
        <v>24</v>
      </c>
      <c r="C2165" s="14">
        <v>6</v>
      </c>
      <c r="D2165" s="16">
        <v>144.69</v>
      </c>
      <c r="E2165" s="17">
        <f>C2165*D2165</f>
        <v>868.14</v>
      </c>
      <c r="F2165" s="18">
        <v>0.03</v>
      </c>
      <c r="G2165" s="17">
        <f>E2165*F2165</f>
        <v>26.0442</v>
      </c>
      <c r="H2165" s="14">
        <v>2</v>
      </c>
      <c r="I2165" s="15">
        <v>300</v>
      </c>
      <c r="J2165" s="17">
        <f>E2165+I2165-G2165</f>
        <v>1142.0957999999998</v>
      </c>
      <c r="K2165" s="23" t="str">
        <f>A2165&amp;"|"&amp;B2165</f>
        <v>P0181|Apr</v>
      </c>
    </row>
    <row r="2166" spans="1:11" ht="15" customHeight="1" x14ac:dyDescent="0.25">
      <c r="A2166" s="14" t="s">
        <v>421</v>
      </c>
      <c r="B2166" s="14" t="s">
        <v>26</v>
      </c>
      <c r="C2166" s="14">
        <v>6</v>
      </c>
      <c r="D2166" s="16">
        <v>142.22</v>
      </c>
      <c r="E2166" s="17">
        <f>C2166*D2166</f>
        <v>853.31999999999994</v>
      </c>
      <c r="F2166" s="18">
        <v>0.03</v>
      </c>
      <c r="G2166" s="17">
        <f>E2166*F2166</f>
        <v>25.599599999999999</v>
      </c>
      <c r="H2166" s="14">
        <v>2</v>
      </c>
      <c r="I2166" s="15">
        <v>300</v>
      </c>
      <c r="J2166" s="17">
        <f>E2166+I2166-G2166</f>
        <v>1127.7203999999999</v>
      </c>
      <c r="K2166" s="23" t="str">
        <f>A2166&amp;"|"&amp;B2166</f>
        <v>P0181|May</v>
      </c>
    </row>
    <row r="2167" spans="1:11" ht="15" customHeight="1" x14ac:dyDescent="0.25">
      <c r="A2167" s="14" t="s">
        <v>421</v>
      </c>
      <c r="B2167" s="14" t="s">
        <v>28</v>
      </c>
      <c r="C2167" s="14">
        <v>7</v>
      </c>
      <c r="D2167" s="16">
        <v>174.71</v>
      </c>
      <c r="E2167" s="17">
        <f>C2167*D2167</f>
        <v>1222.97</v>
      </c>
      <c r="F2167" s="18">
        <v>0.03</v>
      </c>
      <c r="G2167" s="17">
        <f>E2167*F2167</f>
        <v>36.689099999999996</v>
      </c>
      <c r="H2167" s="14">
        <v>2</v>
      </c>
      <c r="I2167" s="15">
        <v>300</v>
      </c>
      <c r="J2167" s="17">
        <f>E2167+I2167-G2167</f>
        <v>1486.2809</v>
      </c>
      <c r="K2167" s="23" t="str">
        <f>A2167&amp;"|"&amp;B2167</f>
        <v>P0181|Jun</v>
      </c>
    </row>
    <row r="2168" spans="1:11" ht="15" customHeight="1" x14ac:dyDescent="0.25">
      <c r="A2168" s="14" t="s">
        <v>421</v>
      </c>
      <c r="B2168" s="14" t="s">
        <v>29</v>
      </c>
      <c r="C2168" s="14">
        <v>9</v>
      </c>
      <c r="D2168" s="16">
        <v>199.61</v>
      </c>
      <c r="E2168" s="17">
        <f>C2168*D2168</f>
        <v>1796.4900000000002</v>
      </c>
      <c r="F2168" s="18">
        <v>0.03</v>
      </c>
      <c r="G2168" s="17">
        <f>E2168*F2168</f>
        <v>53.894700000000007</v>
      </c>
      <c r="H2168" s="14">
        <v>2</v>
      </c>
      <c r="I2168" s="15">
        <v>300</v>
      </c>
      <c r="J2168" s="17">
        <f>E2168+I2168-G2168</f>
        <v>2042.5953000000002</v>
      </c>
      <c r="K2168" s="23" t="str">
        <f>A2168&amp;"|"&amp;B2168</f>
        <v>P0181|Jul</v>
      </c>
    </row>
    <row r="2169" spans="1:11" ht="15" customHeight="1" x14ac:dyDescent="0.25">
      <c r="A2169" s="14" t="s">
        <v>421</v>
      </c>
      <c r="B2169" s="14" t="s">
        <v>30</v>
      </c>
      <c r="C2169" s="14">
        <v>8</v>
      </c>
      <c r="D2169" s="16">
        <v>195.74</v>
      </c>
      <c r="E2169" s="17">
        <f>C2169*D2169</f>
        <v>1565.92</v>
      </c>
      <c r="F2169" s="18">
        <v>0.03</v>
      </c>
      <c r="G2169" s="17">
        <f>E2169*F2169</f>
        <v>46.977600000000002</v>
      </c>
      <c r="H2169" s="14">
        <v>2</v>
      </c>
      <c r="I2169" s="15">
        <v>300</v>
      </c>
      <c r="J2169" s="17">
        <f>E2169+I2169-G2169</f>
        <v>1818.9424000000001</v>
      </c>
      <c r="K2169" s="23" t="str">
        <f>A2169&amp;"|"&amp;B2169</f>
        <v>P0181|Aug</v>
      </c>
    </row>
    <row r="2170" spans="1:11" ht="15" customHeight="1" x14ac:dyDescent="0.25">
      <c r="A2170" s="14" t="s">
        <v>421</v>
      </c>
      <c r="B2170" s="14" t="s">
        <v>31</v>
      </c>
      <c r="C2170" s="14">
        <v>6</v>
      </c>
      <c r="D2170" s="16">
        <v>184.45</v>
      </c>
      <c r="E2170" s="17">
        <f>C2170*D2170</f>
        <v>1106.6999999999998</v>
      </c>
      <c r="F2170" s="18">
        <v>0.03</v>
      </c>
      <c r="G2170" s="17">
        <f>E2170*F2170</f>
        <v>33.200999999999993</v>
      </c>
      <c r="H2170" s="14">
        <v>2</v>
      </c>
      <c r="I2170" s="15">
        <v>300</v>
      </c>
      <c r="J2170" s="17">
        <f>E2170+I2170-G2170</f>
        <v>1373.4989999999998</v>
      </c>
      <c r="K2170" s="23" t="str">
        <f>A2170&amp;"|"&amp;B2170</f>
        <v>P0181|Sep</v>
      </c>
    </row>
    <row r="2171" spans="1:11" ht="15" customHeight="1" x14ac:dyDescent="0.25">
      <c r="A2171" s="14" t="s">
        <v>421</v>
      </c>
      <c r="B2171" s="14" t="s">
        <v>32</v>
      </c>
      <c r="C2171" s="14">
        <v>6</v>
      </c>
      <c r="D2171" s="16">
        <v>174.03</v>
      </c>
      <c r="E2171" s="17">
        <f>C2171*D2171</f>
        <v>1044.18</v>
      </c>
      <c r="F2171" s="18">
        <v>0.03</v>
      </c>
      <c r="G2171" s="17">
        <f>E2171*F2171</f>
        <v>31.325400000000002</v>
      </c>
      <c r="H2171" s="14">
        <v>2</v>
      </c>
      <c r="I2171" s="15">
        <v>300</v>
      </c>
      <c r="J2171" s="17">
        <f>E2171+I2171-G2171</f>
        <v>1312.8546000000001</v>
      </c>
      <c r="K2171" s="23" t="str">
        <f>A2171&amp;"|"&amp;B2171</f>
        <v>P0181|Oct</v>
      </c>
    </row>
    <row r="2172" spans="1:11" ht="15" customHeight="1" x14ac:dyDescent="0.25">
      <c r="A2172" s="14" t="s">
        <v>421</v>
      </c>
      <c r="B2172" s="14" t="s">
        <v>33</v>
      </c>
      <c r="C2172" s="14">
        <v>6</v>
      </c>
      <c r="D2172" s="16">
        <v>161.97</v>
      </c>
      <c r="E2172" s="17">
        <f>C2172*D2172</f>
        <v>971.81999999999994</v>
      </c>
      <c r="F2172" s="18">
        <v>0.03</v>
      </c>
      <c r="G2172" s="17">
        <f>E2172*F2172</f>
        <v>29.154599999999999</v>
      </c>
      <c r="H2172" s="14">
        <v>2</v>
      </c>
      <c r="I2172" s="15">
        <v>300</v>
      </c>
      <c r="J2172" s="17">
        <f>E2172+I2172-G2172</f>
        <v>1242.6653999999999</v>
      </c>
      <c r="K2172" s="23" t="str">
        <f>A2172&amp;"|"&amp;B2172</f>
        <v>P0181|Nov</v>
      </c>
    </row>
    <row r="2173" spans="1:11" ht="15" customHeight="1" x14ac:dyDescent="0.25">
      <c r="A2173" s="14" t="s">
        <v>421</v>
      </c>
      <c r="B2173" s="14" t="s">
        <v>34</v>
      </c>
      <c r="C2173" s="14">
        <v>12</v>
      </c>
      <c r="D2173" s="16">
        <v>318.72000000000003</v>
      </c>
      <c r="E2173" s="17">
        <f>C2173*D2173</f>
        <v>3824.6400000000003</v>
      </c>
      <c r="F2173" s="18">
        <v>0.03</v>
      </c>
      <c r="G2173" s="17">
        <f>E2173*F2173</f>
        <v>114.73920000000001</v>
      </c>
      <c r="H2173" s="14">
        <v>5</v>
      </c>
      <c r="I2173" s="15">
        <v>750</v>
      </c>
      <c r="J2173" s="17">
        <f>E2173+I2173-G2173</f>
        <v>4459.9008000000003</v>
      </c>
      <c r="K2173" s="23" t="str">
        <f>A2173&amp;"|"&amp;B2173</f>
        <v>P0181|Dec</v>
      </c>
    </row>
    <row r="2174" spans="1:11" ht="15" customHeight="1" x14ac:dyDescent="0.25">
      <c r="A2174" s="14" t="s">
        <v>421</v>
      </c>
      <c r="B2174" s="14" t="s">
        <v>35</v>
      </c>
      <c r="C2174" s="14">
        <v>12</v>
      </c>
      <c r="D2174" s="16">
        <v>284.10000000000002</v>
      </c>
      <c r="E2174" s="17">
        <f>C2174*D2174</f>
        <v>3409.2000000000003</v>
      </c>
      <c r="F2174" s="18">
        <v>0.03</v>
      </c>
      <c r="G2174" s="17">
        <f>E2174*F2174</f>
        <v>102.27600000000001</v>
      </c>
      <c r="H2174" s="14">
        <v>5</v>
      </c>
      <c r="I2174" s="15">
        <v>750</v>
      </c>
      <c r="J2174" s="17">
        <f>E2174+I2174-G2174</f>
        <v>4056.9240000000009</v>
      </c>
      <c r="K2174" s="23" t="str">
        <f>A2174&amp;"|"&amp;B2174</f>
        <v>P0181|Jan</v>
      </c>
    </row>
    <row r="2175" spans="1:11" ht="15" customHeight="1" x14ac:dyDescent="0.25">
      <c r="A2175" s="14" t="s">
        <v>421</v>
      </c>
      <c r="B2175" s="14" t="s">
        <v>36</v>
      </c>
      <c r="C2175" s="14">
        <v>10</v>
      </c>
      <c r="D2175" s="16">
        <v>266.60000000000002</v>
      </c>
      <c r="E2175" s="17">
        <f>C2175*D2175</f>
        <v>2666</v>
      </c>
      <c r="F2175" s="18">
        <v>0.03</v>
      </c>
      <c r="G2175" s="17">
        <f>E2175*F2175</f>
        <v>79.98</v>
      </c>
      <c r="H2175" s="14">
        <v>4</v>
      </c>
      <c r="I2175" s="15">
        <v>600</v>
      </c>
      <c r="J2175" s="17">
        <f>E2175+I2175-G2175</f>
        <v>3186.02</v>
      </c>
      <c r="K2175" s="23" t="str">
        <f>A2175&amp;"|"&amp;B2175</f>
        <v>P0181|Feb</v>
      </c>
    </row>
    <row r="2176" spans="1:11" ht="15" customHeight="1" x14ac:dyDescent="0.25">
      <c r="A2176" s="14" t="s">
        <v>421</v>
      </c>
      <c r="B2176" s="14" t="s">
        <v>37</v>
      </c>
      <c r="C2176" s="14">
        <v>10</v>
      </c>
      <c r="D2176" s="16">
        <v>227.77</v>
      </c>
      <c r="E2176" s="17">
        <f>C2176*D2176</f>
        <v>2277.7000000000003</v>
      </c>
      <c r="F2176" s="18">
        <v>0.03</v>
      </c>
      <c r="G2176" s="17">
        <f>E2176*F2176</f>
        <v>68.331000000000003</v>
      </c>
      <c r="H2176" s="14">
        <v>4</v>
      </c>
      <c r="I2176" s="15">
        <v>600</v>
      </c>
      <c r="J2176" s="17">
        <f>E2176+I2176-G2176</f>
        <v>2809.3690000000001</v>
      </c>
      <c r="K2176" s="23" t="str">
        <f>A2176&amp;"|"&amp;B2176</f>
        <v>P0181|Mar</v>
      </c>
    </row>
    <row r="2177" spans="1:11" ht="15" customHeight="1" x14ac:dyDescent="0.25">
      <c r="A2177" s="14" t="s">
        <v>423</v>
      </c>
      <c r="B2177" s="14" t="s">
        <v>24</v>
      </c>
      <c r="C2177" s="14">
        <v>6</v>
      </c>
      <c r="D2177" s="16">
        <v>121.3</v>
      </c>
      <c r="E2177" s="17">
        <f>C2177*D2177</f>
        <v>727.8</v>
      </c>
      <c r="F2177" s="18">
        <v>0.03</v>
      </c>
      <c r="G2177" s="17">
        <f>E2177*F2177</f>
        <v>21.833999999999996</v>
      </c>
      <c r="H2177" s="14">
        <v>2</v>
      </c>
      <c r="I2177" s="15">
        <v>240</v>
      </c>
      <c r="J2177" s="17">
        <f>E2177+I2177-G2177</f>
        <v>945.96600000000001</v>
      </c>
      <c r="K2177" s="23" t="str">
        <f>A2177&amp;"|"&amp;B2177</f>
        <v>P0182|Apr</v>
      </c>
    </row>
    <row r="2178" spans="1:11" ht="15" customHeight="1" x14ac:dyDescent="0.25">
      <c r="A2178" s="14" t="s">
        <v>423</v>
      </c>
      <c r="B2178" s="14" t="s">
        <v>26</v>
      </c>
      <c r="C2178" s="14">
        <v>7</v>
      </c>
      <c r="D2178" s="16">
        <v>135.22999999999999</v>
      </c>
      <c r="E2178" s="17">
        <f>C2178*D2178</f>
        <v>946.6099999999999</v>
      </c>
      <c r="F2178" s="18">
        <v>0.03</v>
      </c>
      <c r="G2178" s="17">
        <f>E2178*F2178</f>
        <v>28.398299999999995</v>
      </c>
      <c r="H2178" s="14">
        <v>2</v>
      </c>
      <c r="I2178" s="15">
        <v>240</v>
      </c>
      <c r="J2178" s="17">
        <f>E2178+I2178-G2178</f>
        <v>1158.2116999999998</v>
      </c>
      <c r="K2178" s="23" t="str">
        <f>A2178&amp;"|"&amp;B2178</f>
        <v>P0182|May</v>
      </c>
    </row>
    <row r="2179" spans="1:11" ht="15" customHeight="1" x14ac:dyDescent="0.25">
      <c r="A2179" s="14" t="s">
        <v>423</v>
      </c>
      <c r="B2179" s="14" t="s">
        <v>28</v>
      </c>
      <c r="C2179" s="14">
        <v>8</v>
      </c>
      <c r="D2179" s="16">
        <v>136.41999999999999</v>
      </c>
      <c r="E2179" s="17">
        <f>C2179*D2179</f>
        <v>1091.3599999999999</v>
      </c>
      <c r="F2179" s="18">
        <v>0.03</v>
      </c>
      <c r="G2179" s="17">
        <f>E2179*F2179</f>
        <v>32.740799999999993</v>
      </c>
      <c r="H2179" s="14">
        <v>2</v>
      </c>
      <c r="I2179" s="15">
        <v>240</v>
      </c>
      <c r="J2179" s="17">
        <f>E2179+I2179-G2179</f>
        <v>1298.6191999999999</v>
      </c>
      <c r="K2179" s="23" t="str">
        <f>A2179&amp;"|"&amp;B2179</f>
        <v>P0182|Jun</v>
      </c>
    </row>
    <row r="2180" spans="1:11" ht="15" customHeight="1" x14ac:dyDescent="0.25">
      <c r="A2180" s="14" t="s">
        <v>423</v>
      </c>
      <c r="B2180" s="14" t="s">
        <v>29</v>
      </c>
      <c r="C2180" s="14">
        <v>10</v>
      </c>
      <c r="D2180" s="16">
        <v>153.07</v>
      </c>
      <c r="E2180" s="17">
        <f>C2180*D2180</f>
        <v>1530.6999999999998</v>
      </c>
      <c r="F2180" s="18">
        <v>0.03</v>
      </c>
      <c r="G2180" s="17">
        <f>E2180*F2180</f>
        <v>45.920999999999992</v>
      </c>
      <c r="H2180" s="14">
        <v>3</v>
      </c>
      <c r="I2180" s="15">
        <v>360</v>
      </c>
      <c r="J2180" s="17">
        <f>E2180+I2180-G2180</f>
        <v>1844.7789999999998</v>
      </c>
      <c r="K2180" s="23" t="str">
        <f>A2180&amp;"|"&amp;B2180</f>
        <v>P0182|Jul</v>
      </c>
    </row>
    <row r="2181" spans="1:11" ht="15" customHeight="1" x14ac:dyDescent="0.25">
      <c r="A2181" s="14" t="s">
        <v>423</v>
      </c>
      <c r="B2181" s="14" t="s">
        <v>30</v>
      </c>
      <c r="C2181" s="14">
        <v>10</v>
      </c>
      <c r="D2181" s="16">
        <v>156.56</v>
      </c>
      <c r="E2181" s="17">
        <f>C2181*D2181</f>
        <v>1565.6</v>
      </c>
      <c r="F2181" s="18">
        <v>0.03</v>
      </c>
      <c r="G2181" s="17">
        <f>E2181*F2181</f>
        <v>46.967999999999996</v>
      </c>
      <c r="H2181" s="14">
        <v>3</v>
      </c>
      <c r="I2181" s="15">
        <v>360</v>
      </c>
      <c r="J2181" s="17">
        <f>E2181+I2181-G2181</f>
        <v>1878.6319999999998</v>
      </c>
      <c r="K2181" s="23" t="str">
        <f>A2181&amp;"|"&amp;B2181</f>
        <v>P0182|Aug</v>
      </c>
    </row>
    <row r="2182" spans="1:11" ht="15" customHeight="1" x14ac:dyDescent="0.25">
      <c r="A2182" s="14" t="s">
        <v>423</v>
      </c>
      <c r="B2182" s="14" t="s">
        <v>31</v>
      </c>
      <c r="C2182" s="14">
        <v>7</v>
      </c>
      <c r="D2182" s="16">
        <v>147.59</v>
      </c>
      <c r="E2182" s="17">
        <f>C2182*D2182</f>
        <v>1033.1300000000001</v>
      </c>
      <c r="F2182" s="18">
        <v>0.03</v>
      </c>
      <c r="G2182" s="17">
        <f>E2182*F2182</f>
        <v>30.993900000000004</v>
      </c>
      <c r="H2182" s="14">
        <v>2</v>
      </c>
      <c r="I2182" s="15">
        <v>240</v>
      </c>
      <c r="J2182" s="17">
        <f>E2182+I2182-G2182</f>
        <v>1242.1361000000002</v>
      </c>
      <c r="K2182" s="23" t="str">
        <f>A2182&amp;"|"&amp;B2182</f>
        <v>P0182|Sep</v>
      </c>
    </row>
    <row r="2183" spans="1:11" ht="15" customHeight="1" x14ac:dyDescent="0.25">
      <c r="A2183" s="14" t="s">
        <v>423</v>
      </c>
      <c r="B2183" s="14" t="s">
        <v>32</v>
      </c>
      <c r="C2183" s="14">
        <v>7</v>
      </c>
      <c r="D2183" s="16">
        <v>132.97999999999999</v>
      </c>
      <c r="E2183" s="17">
        <f>C2183*D2183</f>
        <v>930.8599999999999</v>
      </c>
      <c r="F2183" s="18">
        <v>0.03</v>
      </c>
      <c r="G2183" s="17">
        <f>E2183*F2183</f>
        <v>27.925799999999995</v>
      </c>
      <c r="H2183" s="14">
        <v>2</v>
      </c>
      <c r="I2183" s="15">
        <v>240</v>
      </c>
      <c r="J2183" s="17">
        <f>E2183+I2183-G2183</f>
        <v>1142.9341999999999</v>
      </c>
      <c r="K2183" s="23" t="str">
        <f>A2183&amp;"|"&amp;B2183</f>
        <v>P0182|Oct</v>
      </c>
    </row>
    <row r="2184" spans="1:11" ht="15" customHeight="1" x14ac:dyDescent="0.25">
      <c r="A2184" s="14" t="s">
        <v>423</v>
      </c>
      <c r="B2184" s="14" t="s">
        <v>33</v>
      </c>
      <c r="C2184" s="14">
        <v>7</v>
      </c>
      <c r="D2184" s="16">
        <v>139.37</v>
      </c>
      <c r="E2184" s="17">
        <f>C2184*D2184</f>
        <v>975.59</v>
      </c>
      <c r="F2184" s="18">
        <v>0.03</v>
      </c>
      <c r="G2184" s="17">
        <f>E2184*F2184</f>
        <v>29.267700000000001</v>
      </c>
      <c r="H2184" s="14">
        <v>2</v>
      </c>
      <c r="I2184" s="15">
        <v>240</v>
      </c>
      <c r="J2184" s="17">
        <f>E2184+I2184-G2184</f>
        <v>1186.3223</v>
      </c>
      <c r="K2184" s="23" t="str">
        <f>A2184&amp;"|"&amp;B2184</f>
        <v>P0182|Nov</v>
      </c>
    </row>
    <row r="2185" spans="1:11" ht="15" customHeight="1" x14ac:dyDescent="0.25">
      <c r="A2185" s="14" t="s">
        <v>423</v>
      </c>
      <c r="B2185" s="14" t="s">
        <v>34</v>
      </c>
      <c r="C2185" s="14">
        <v>14</v>
      </c>
      <c r="D2185" s="16">
        <v>251.82</v>
      </c>
      <c r="E2185" s="17">
        <f>C2185*D2185</f>
        <v>3525.48</v>
      </c>
      <c r="F2185" s="18">
        <v>0.03</v>
      </c>
      <c r="G2185" s="17">
        <f>E2185*F2185</f>
        <v>105.76439999999999</v>
      </c>
      <c r="H2185" s="14">
        <v>6</v>
      </c>
      <c r="I2185" s="15">
        <v>720</v>
      </c>
      <c r="J2185" s="17">
        <f>E2185+I2185-G2185</f>
        <v>4139.7155999999995</v>
      </c>
      <c r="K2185" s="23" t="str">
        <f>A2185&amp;"|"&amp;B2185</f>
        <v>P0182|Dec</v>
      </c>
    </row>
    <row r="2186" spans="1:11" ht="15" customHeight="1" x14ac:dyDescent="0.25">
      <c r="A2186" s="14" t="s">
        <v>423</v>
      </c>
      <c r="B2186" s="14" t="s">
        <v>35</v>
      </c>
      <c r="C2186" s="14">
        <v>15</v>
      </c>
      <c r="D2186" s="16">
        <v>239.8</v>
      </c>
      <c r="E2186" s="17">
        <f>C2186*D2186</f>
        <v>3597</v>
      </c>
      <c r="F2186" s="18">
        <v>0.03</v>
      </c>
      <c r="G2186" s="17">
        <f>E2186*F2186</f>
        <v>107.91</v>
      </c>
      <c r="H2186" s="14">
        <v>6</v>
      </c>
      <c r="I2186" s="15">
        <v>720</v>
      </c>
      <c r="J2186" s="17">
        <f>E2186+I2186-G2186</f>
        <v>4209.09</v>
      </c>
      <c r="K2186" s="23" t="str">
        <f>A2186&amp;"|"&amp;B2186</f>
        <v>P0182|Jan</v>
      </c>
    </row>
    <row r="2187" spans="1:11" ht="15" customHeight="1" x14ac:dyDescent="0.25">
      <c r="A2187" s="14" t="s">
        <v>423</v>
      </c>
      <c r="B2187" s="14" t="s">
        <v>36</v>
      </c>
      <c r="C2187" s="14">
        <v>12</v>
      </c>
      <c r="D2187" s="16">
        <v>217.73</v>
      </c>
      <c r="E2187" s="17">
        <f>C2187*D2187</f>
        <v>2612.7599999999998</v>
      </c>
      <c r="F2187" s="18">
        <v>0.03</v>
      </c>
      <c r="G2187" s="17">
        <f>E2187*F2187</f>
        <v>78.382799999999989</v>
      </c>
      <c r="H2187" s="14">
        <v>5</v>
      </c>
      <c r="I2187" s="15">
        <v>600</v>
      </c>
      <c r="J2187" s="17">
        <f>E2187+I2187-G2187</f>
        <v>3134.3771999999999</v>
      </c>
      <c r="K2187" s="23" t="str">
        <f>A2187&amp;"|"&amp;B2187</f>
        <v>P0182|Feb</v>
      </c>
    </row>
    <row r="2188" spans="1:11" ht="15" customHeight="1" x14ac:dyDescent="0.25">
      <c r="A2188" s="14" t="s">
        <v>423</v>
      </c>
      <c r="B2188" s="14" t="s">
        <v>37</v>
      </c>
      <c r="C2188" s="14">
        <v>13</v>
      </c>
      <c r="D2188" s="16">
        <v>185.46</v>
      </c>
      <c r="E2188" s="17">
        <f>C2188*D2188</f>
        <v>2410.98</v>
      </c>
      <c r="F2188" s="18">
        <v>0.03</v>
      </c>
      <c r="G2188" s="17">
        <f>E2188*F2188</f>
        <v>72.329399999999993</v>
      </c>
      <c r="H2188" s="14">
        <v>5</v>
      </c>
      <c r="I2188" s="15">
        <v>600</v>
      </c>
      <c r="J2188" s="17">
        <f>E2188+I2188-G2188</f>
        <v>2938.6505999999999</v>
      </c>
      <c r="K2188" s="23" t="str">
        <f>A2188&amp;"|"&amp;B2188</f>
        <v>P0182|Mar</v>
      </c>
    </row>
    <row r="2189" spans="1:11" ht="15" customHeight="1" x14ac:dyDescent="0.25">
      <c r="A2189" s="14" t="s">
        <v>425</v>
      </c>
      <c r="B2189" s="14" t="s">
        <v>24</v>
      </c>
      <c r="C2189" s="14">
        <v>5</v>
      </c>
      <c r="D2189" s="16">
        <v>205.96</v>
      </c>
      <c r="E2189" s="17">
        <f>C2189*D2189</f>
        <v>1029.8</v>
      </c>
      <c r="F2189" s="18">
        <v>0.03</v>
      </c>
      <c r="G2189" s="17">
        <f>E2189*F2189</f>
        <v>30.893999999999998</v>
      </c>
      <c r="H2189" s="14">
        <v>2</v>
      </c>
      <c r="I2189" s="15">
        <v>370</v>
      </c>
      <c r="J2189" s="17">
        <f>E2189+I2189-G2189</f>
        <v>1368.9059999999999</v>
      </c>
      <c r="K2189" s="23" t="str">
        <f>A2189&amp;"|"&amp;B2189</f>
        <v>P0183|Apr</v>
      </c>
    </row>
    <row r="2190" spans="1:11" ht="15" customHeight="1" x14ac:dyDescent="0.25">
      <c r="A2190" s="14" t="s">
        <v>425</v>
      </c>
      <c r="B2190" s="14" t="s">
        <v>26</v>
      </c>
      <c r="C2190" s="14">
        <v>7</v>
      </c>
      <c r="D2190" s="16">
        <v>200.26</v>
      </c>
      <c r="E2190" s="17">
        <f>C2190*D2190</f>
        <v>1401.82</v>
      </c>
      <c r="F2190" s="18">
        <v>0.03</v>
      </c>
      <c r="G2190" s="17">
        <f>E2190*F2190</f>
        <v>42.054599999999994</v>
      </c>
      <c r="H2190" s="14">
        <v>2</v>
      </c>
      <c r="I2190" s="15">
        <v>370</v>
      </c>
      <c r="J2190" s="17">
        <f>E2190+I2190-G2190</f>
        <v>1729.7654</v>
      </c>
      <c r="K2190" s="23" t="str">
        <f>A2190&amp;"|"&amp;B2190</f>
        <v>P0183|May</v>
      </c>
    </row>
    <row r="2191" spans="1:11" ht="15" customHeight="1" x14ac:dyDescent="0.25">
      <c r="A2191" s="14" t="s">
        <v>425</v>
      </c>
      <c r="B2191" s="14" t="s">
        <v>28</v>
      </c>
      <c r="C2191" s="14">
        <v>8</v>
      </c>
      <c r="D2191" s="16">
        <v>224.85</v>
      </c>
      <c r="E2191" s="17">
        <f>C2191*D2191</f>
        <v>1798.8</v>
      </c>
      <c r="F2191" s="18">
        <v>0.03</v>
      </c>
      <c r="G2191" s="17">
        <f>E2191*F2191</f>
        <v>53.963999999999999</v>
      </c>
      <c r="H2191" s="14">
        <v>2</v>
      </c>
      <c r="I2191" s="15">
        <v>370</v>
      </c>
      <c r="J2191" s="17">
        <f>E2191+I2191-G2191</f>
        <v>2114.8360000000002</v>
      </c>
      <c r="K2191" s="23" t="str">
        <f>A2191&amp;"|"&amp;B2191</f>
        <v>P0183|Jun</v>
      </c>
    </row>
    <row r="2192" spans="1:11" ht="15" customHeight="1" x14ac:dyDescent="0.25">
      <c r="A2192" s="14" t="s">
        <v>425</v>
      </c>
      <c r="B2192" s="14" t="s">
        <v>29</v>
      </c>
      <c r="C2192" s="14">
        <v>12</v>
      </c>
      <c r="D2192" s="16">
        <v>250.26</v>
      </c>
      <c r="E2192" s="17">
        <f>C2192*D2192</f>
        <v>3003.12</v>
      </c>
      <c r="F2192" s="18">
        <v>0.03</v>
      </c>
      <c r="G2192" s="17">
        <f>E2192*F2192</f>
        <v>90.093599999999995</v>
      </c>
      <c r="H2192" s="14">
        <v>3</v>
      </c>
      <c r="I2192" s="15">
        <v>555</v>
      </c>
      <c r="J2192" s="17">
        <f>E2192+I2192-G2192</f>
        <v>3468.0263999999997</v>
      </c>
      <c r="K2192" s="23" t="str">
        <f>A2192&amp;"|"&amp;B2192</f>
        <v>P0183|Jul</v>
      </c>
    </row>
    <row r="2193" spans="1:11" ht="15" customHeight="1" x14ac:dyDescent="0.25">
      <c r="A2193" s="14" t="s">
        <v>425</v>
      </c>
      <c r="B2193" s="14" t="s">
        <v>30</v>
      </c>
      <c r="C2193" s="14">
        <v>11</v>
      </c>
      <c r="D2193" s="16">
        <v>239.19</v>
      </c>
      <c r="E2193" s="17">
        <f>C2193*D2193</f>
        <v>2631.09</v>
      </c>
      <c r="F2193" s="18">
        <v>0.03</v>
      </c>
      <c r="G2193" s="17">
        <f>E2193*F2193</f>
        <v>78.932699999999997</v>
      </c>
      <c r="H2193" s="14">
        <v>3</v>
      </c>
      <c r="I2193" s="15">
        <v>555</v>
      </c>
      <c r="J2193" s="17">
        <f>E2193+I2193-G2193</f>
        <v>3107.1573000000003</v>
      </c>
      <c r="K2193" s="23" t="str">
        <f>A2193&amp;"|"&amp;B2193</f>
        <v>P0183|Aug</v>
      </c>
    </row>
    <row r="2194" spans="1:11" ht="15" customHeight="1" x14ac:dyDescent="0.25">
      <c r="A2194" s="14" t="s">
        <v>425</v>
      </c>
      <c r="B2194" s="14" t="s">
        <v>31</v>
      </c>
      <c r="C2194" s="14">
        <v>7</v>
      </c>
      <c r="D2194" s="16">
        <v>248.09</v>
      </c>
      <c r="E2194" s="17">
        <f>C2194*D2194</f>
        <v>1736.63</v>
      </c>
      <c r="F2194" s="18">
        <v>0.03</v>
      </c>
      <c r="G2194" s="17">
        <f>E2194*F2194</f>
        <v>52.0989</v>
      </c>
      <c r="H2194" s="14">
        <v>2</v>
      </c>
      <c r="I2194" s="15">
        <v>370</v>
      </c>
      <c r="J2194" s="17">
        <f>E2194+I2194-G2194</f>
        <v>2054.5311000000002</v>
      </c>
      <c r="K2194" s="23" t="str">
        <f>A2194&amp;"|"&amp;B2194</f>
        <v>P0183|Sep</v>
      </c>
    </row>
    <row r="2195" spans="1:11" ht="15" customHeight="1" x14ac:dyDescent="0.25">
      <c r="A2195" s="14" t="s">
        <v>425</v>
      </c>
      <c r="B2195" s="14" t="s">
        <v>32</v>
      </c>
      <c r="C2195" s="14">
        <v>7</v>
      </c>
      <c r="D2195" s="16">
        <v>208.05</v>
      </c>
      <c r="E2195" s="17">
        <f>C2195*D2195</f>
        <v>1456.3500000000001</v>
      </c>
      <c r="F2195" s="18">
        <v>0.03</v>
      </c>
      <c r="G2195" s="17">
        <f>E2195*F2195</f>
        <v>43.6905</v>
      </c>
      <c r="H2195" s="14">
        <v>2</v>
      </c>
      <c r="I2195" s="15">
        <v>370</v>
      </c>
      <c r="J2195" s="17">
        <f>E2195+I2195-G2195</f>
        <v>1782.6595000000002</v>
      </c>
      <c r="K2195" s="23" t="str">
        <f>A2195&amp;"|"&amp;B2195</f>
        <v>P0183|Oct</v>
      </c>
    </row>
    <row r="2196" spans="1:11" ht="15" customHeight="1" x14ac:dyDescent="0.25">
      <c r="A2196" s="14" t="s">
        <v>425</v>
      </c>
      <c r="B2196" s="14" t="s">
        <v>33</v>
      </c>
      <c r="C2196" s="14">
        <v>7</v>
      </c>
      <c r="D2196" s="16">
        <v>226.13</v>
      </c>
      <c r="E2196" s="17">
        <f>C2196*D2196</f>
        <v>1582.9099999999999</v>
      </c>
      <c r="F2196" s="18">
        <v>0.03</v>
      </c>
      <c r="G2196" s="17">
        <f>E2196*F2196</f>
        <v>47.487299999999991</v>
      </c>
      <c r="H2196" s="14">
        <v>2</v>
      </c>
      <c r="I2196" s="15">
        <v>370</v>
      </c>
      <c r="J2196" s="17">
        <f>E2196+I2196-G2196</f>
        <v>1905.4226999999998</v>
      </c>
      <c r="K2196" s="23" t="str">
        <f>A2196&amp;"|"&amp;B2196</f>
        <v>P0183|Nov</v>
      </c>
    </row>
    <row r="2197" spans="1:11" ht="15" customHeight="1" x14ac:dyDescent="0.25">
      <c r="A2197" s="14" t="s">
        <v>425</v>
      </c>
      <c r="B2197" s="14" t="s">
        <v>34</v>
      </c>
      <c r="C2197" s="14">
        <v>15</v>
      </c>
      <c r="D2197" s="16">
        <v>460.86</v>
      </c>
      <c r="E2197" s="17">
        <f>C2197*D2197</f>
        <v>6912.9000000000005</v>
      </c>
      <c r="F2197" s="18">
        <v>0.03</v>
      </c>
      <c r="G2197" s="17">
        <f>E2197*F2197</f>
        <v>207.387</v>
      </c>
      <c r="H2197" s="14">
        <v>6</v>
      </c>
      <c r="I2197" s="15">
        <v>1110</v>
      </c>
      <c r="J2197" s="17">
        <f>E2197+I2197-G2197</f>
        <v>7815.5130000000008</v>
      </c>
      <c r="K2197" s="23" t="str">
        <f>A2197&amp;"|"&amp;B2197</f>
        <v>P0183|Dec</v>
      </c>
    </row>
    <row r="2198" spans="1:11" ht="15" customHeight="1" x14ac:dyDescent="0.25">
      <c r="A2198" s="14" t="s">
        <v>425</v>
      </c>
      <c r="B2198" s="14" t="s">
        <v>35</v>
      </c>
      <c r="C2198" s="14">
        <v>13</v>
      </c>
      <c r="D2198" s="16">
        <v>411.76</v>
      </c>
      <c r="E2198" s="17">
        <f>C2198*D2198</f>
        <v>5352.88</v>
      </c>
      <c r="F2198" s="18">
        <v>0.03</v>
      </c>
      <c r="G2198" s="17">
        <f>E2198*F2198</f>
        <v>160.5864</v>
      </c>
      <c r="H2198" s="14">
        <v>5</v>
      </c>
      <c r="I2198" s="15">
        <v>925</v>
      </c>
      <c r="J2198" s="17">
        <f>E2198+I2198-G2198</f>
        <v>6117.2936</v>
      </c>
      <c r="K2198" s="23" t="str">
        <f>A2198&amp;"|"&amp;B2198</f>
        <v>P0183|Jan</v>
      </c>
    </row>
    <row r="2199" spans="1:11" ht="15" customHeight="1" x14ac:dyDescent="0.25">
      <c r="A2199" s="14" t="s">
        <v>425</v>
      </c>
      <c r="B2199" s="14" t="s">
        <v>36</v>
      </c>
      <c r="C2199" s="14">
        <v>12</v>
      </c>
      <c r="D2199" s="16">
        <v>346.79</v>
      </c>
      <c r="E2199" s="17">
        <f>C2199*D2199</f>
        <v>4161.4800000000005</v>
      </c>
      <c r="F2199" s="18">
        <v>0.03</v>
      </c>
      <c r="G2199" s="17">
        <f>E2199*F2199</f>
        <v>124.84440000000001</v>
      </c>
      <c r="H2199" s="14">
        <v>5</v>
      </c>
      <c r="I2199" s="15">
        <v>925</v>
      </c>
      <c r="J2199" s="17">
        <f>E2199+I2199-G2199</f>
        <v>4961.6356000000005</v>
      </c>
      <c r="K2199" s="23" t="str">
        <f>A2199&amp;"|"&amp;B2199</f>
        <v>P0183|Feb</v>
      </c>
    </row>
    <row r="2200" spans="1:11" ht="15" customHeight="1" x14ac:dyDescent="0.25">
      <c r="A2200" s="14" t="s">
        <v>425</v>
      </c>
      <c r="B2200" s="14" t="s">
        <v>37</v>
      </c>
      <c r="C2200" s="14">
        <v>11</v>
      </c>
      <c r="D2200" s="16">
        <v>339.29</v>
      </c>
      <c r="E2200" s="17">
        <f>C2200*D2200</f>
        <v>3732.19</v>
      </c>
      <c r="F2200" s="18">
        <v>0.03</v>
      </c>
      <c r="G2200" s="17">
        <f>E2200*F2200</f>
        <v>111.9657</v>
      </c>
      <c r="H2200" s="14">
        <v>4</v>
      </c>
      <c r="I2200" s="15">
        <v>740</v>
      </c>
      <c r="J2200" s="17">
        <f>E2200+I2200-G2200</f>
        <v>4360.2243000000008</v>
      </c>
      <c r="K2200" s="23" t="str">
        <f>A2200&amp;"|"&amp;B2200</f>
        <v>P0183|Mar</v>
      </c>
    </row>
    <row r="2201" spans="1:11" ht="15" customHeight="1" x14ac:dyDescent="0.25">
      <c r="A2201" s="14" t="s">
        <v>427</v>
      </c>
      <c r="B2201" s="14" t="s">
        <v>24</v>
      </c>
      <c r="C2201" s="14">
        <v>6</v>
      </c>
      <c r="D2201" s="16">
        <v>106.07</v>
      </c>
      <c r="E2201" s="17">
        <f>C2201*D2201</f>
        <v>636.41999999999996</v>
      </c>
      <c r="F2201" s="18">
        <v>0.03</v>
      </c>
      <c r="G2201" s="17">
        <f>E2201*F2201</f>
        <v>19.092599999999997</v>
      </c>
      <c r="H2201" s="14">
        <v>2</v>
      </c>
      <c r="I2201" s="15">
        <v>240</v>
      </c>
      <c r="J2201" s="17">
        <f>E2201+I2201-G2201</f>
        <v>857.32740000000001</v>
      </c>
      <c r="K2201" s="23" t="str">
        <f>A2201&amp;"|"&amp;B2201</f>
        <v>P0184|Apr</v>
      </c>
    </row>
    <row r="2202" spans="1:11" ht="15" customHeight="1" x14ac:dyDescent="0.25">
      <c r="A2202" s="14" t="s">
        <v>427</v>
      </c>
      <c r="B2202" s="14" t="s">
        <v>26</v>
      </c>
      <c r="C2202" s="14">
        <v>8</v>
      </c>
      <c r="D2202" s="16">
        <v>110.68</v>
      </c>
      <c r="E2202" s="17">
        <f>C2202*D2202</f>
        <v>885.44</v>
      </c>
      <c r="F2202" s="18">
        <v>0.03</v>
      </c>
      <c r="G2202" s="17">
        <f>E2202*F2202</f>
        <v>26.563200000000002</v>
      </c>
      <c r="H2202" s="14">
        <v>2</v>
      </c>
      <c r="I2202" s="15">
        <v>240</v>
      </c>
      <c r="J2202" s="17">
        <f>E2202+I2202-G2202</f>
        <v>1098.8768</v>
      </c>
      <c r="K2202" s="23" t="str">
        <f>A2202&amp;"|"&amp;B2202</f>
        <v>P0184|May</v>
      </c>
    </row>
    <row r="2203" spans="1:11" ht="15" customHeight="1" x14ac:dyDescent="0.25">
      <c r="A2203" s="14" t="s">
        <v>427</v>
      </c>
      <c r="B2203" s="14" t="s">
        <v>28</v>
      </c>
      <c r="C2203" s="14">
        <v>8</v>
      </c>
      <c r="D2203" s="16">
        <v>118.33</v>
      </c>
      <c r="E2203" s="17">
        <f>C2203*D2203</f>
        <v>946.64</v>
      </c>
      <c r="F2203" s="18">
        <v>0.03</v>
      </c>
      <c r="G2203" s="17">
        <f>E2203*F2203</f>
        <v>28.399199999999997</v>
      </c>
      <c r="H2203" s="14">
        <v>2</v>
      </c>
      <c r="I2203" s="15">
        <v>240</v>
      </c>
      <c r="J2203" s="17">
        <f>E2203+I2203-G2203</f>
        <v>1158.2407999999998</v>
      </c>
      <c r="K2203" s="23" t="str">
        <f>A2203&amp;"|"&amp;B2203</f>
        <v>P0184|Jun</v>
      </c>
    </row>
    <row r="2204" spans="1:11" ht="15" customHeight="1" x14ac:dyDescent="0.25">
      <c r="A2204" s="14" t="s">
        <v>427</v>
      </c>
      <c r="B2204" s="14" t="s">
        <v>29</v>
      </c>
      <c r="C2204" s="14">
        <v>10</v>
      </c>
      <c r="D2204" s="16">
        <v>131.85</v>
      </c>
      <c r="E2204" s="17">
        <f>C2204*D2204</f>
        <v>1318.5</v>
      </c>
      <c r="F2204" s="18">
        <v>0.03</v>
      </c>
      <c r="G2204" s="17">
        <f>E2204*F2204</f>
        <v>39.555</v>
      </c>
      <c r="H2204" s="14">
        <v>3</v>
      </c>
      <c r="I2204" s="15">
        <v>360</v>
      </c>
      <c r="J2204" s="17">
        <f>E2204+I2204-G2204</f>
        <v>1638.9449999999999</v>
      </c>
      <c r="K2204" s="23" t="str">
        <f>A2204&amp;"|"&amp;B2204</f>
        <v>P0184|Jul</v>
      </c>
    </row>
    <row r="2205" spans="1:11" ht="15" customHeight="1" x14ac:dyDescent="0.25">
      <c r="A2205" s="14" t="s">
        <v>427</v>
      </c>
      <c r="B2205" s="14" t="s">
        <v>30</v>
      </c>
      <c r="C2205" s="14">
        <v>10</v>
      </c>
      <c r="D2205" s="16">
        <v>117.31</v>
      </c>
      <c r="E2205" s="17">
        <f>C2205*D2205</f>
        <v>1173.0999999999999</v>
      </c>
      <c r="F2205" s="18">
        <v>0.03</v>
      </c>
      <c r="G2205" s="17">
        <f>E2205*F2205</f>
        <v>35.192999999999998</v>
      </c>
      <c r="H2205" s="14">
        <v>3</v>
      </c>
      <c r="I2205" s="15">
        <v>360</v>
      </c>
      <c r="J2205" s="17">
        <f>E2205+I2205-G2205</f>
        <v>1497.9069999999999</v>
      </c>
      <c r="K2205" s="23" t="str">
        <f>A2205&amp;"|"&amp;B2205</f>
        <v>P0184|Aug</v>
      </c>
    </row>
    <row r="2206" spans="1:11" ht="15" customHeight="1" x14ac:dyDescent="0.25">
      <c r="A2206" s="14" t="s">
        <v>427</v>
      </c>
      <c r="B2206" s="14" t="s">
        <v>31</v>
      </c>
      <c r="C2206" s="14">
        <v>6</v>
      </c>
      <c r="D2206" s="16">
        <v>118.89</v>
      </c>
      <c r="E2206" s="17">
        <f>C2206*D2206</f>
        <v>713.34</v>
      </c>
      <c r="F2206" s="18">
        <v>0.03</v>
      </c>
      <c r="G2206" s="17">
        <f>E2206*F2206</f>
        <v>21.400200000000002</v>
      </c>
      <c r="H2206" s="14">
        <v>2</v>
      </c>
      <c r="I2206" s="15">
        <v>240</v>
      </c>
      <c r="J2206" s="17">
        <f>E2206+I2206-G2206</f>
        <v>931.93979999999999</v>
      </c>
      <c r="K2206" s="23" t="str">
        <f>A2206&amp;"|"&amp;B2206</f>
        <v>P0184|Sep</v>
      </c>
    </row>
    <row r="2207" spans="1:11" ht="15" customHeight="1" x14ac:dyDescent="0.25">
      <c r="A2207" s="14" t="s">
        <v>427</v>
      </c>
      <c r="B2207" s="14" t="s">
        <v>32</v>
      </c>
      <c r="C2207" s="14">
        <v>7</v>
      </c>
      <c r="D2207" s="16">
        <v>112.13</v>
      </c>
      <c r="E2207" s="17">
        <f>C2207*D2207</f>
        <v>784.91</v>
      </c>
      <c r="F2207" s="18">
        <v>0.03</v>
      </c>
      <c r="G2207" s="17">
        <f>E2207*F2207</f>
        <v>23.5473</v>
      </c>
      <c r="H2207" s="14">
        <v>2</v>
      </c>
      <c r="I2207" s="15">
        <v>240</v>
      </c>
      <c r="J2207" s="17">
        <f>E2207+I2207-G2207</f>
        <v>1001.3626999999999</v>
      </c>
      <c r="K2207" s="23" t="str">
        <f>A2207&amp;"|"&amp;B2207</f>
        <v>P0184|Oct</v>
      </c>
    </row>
    <row r="2208" spans="1:11" ht="15" customHeight="1" x14ac:dyDescent="0.25">
      <c r="A2208" s="14" t="s">
        <v>427</v>
      </c>
      <c r="B2208" s="14" t="s">
        <v>33</v>
      </c>
      <c r="C2208" s="14">
        <v>7</v>
      </c>
      <c r="D2208" s="16">
        <v>121.74</v>
      </c>
      <c r="E2208" s="17">
        <f>C2208*D2208</f>
        <v>852.18</v>
      </c>
      <c r="F2208" s="18">
        <v>0.03</v>
      </c>
      <c r="G2208" s="17">
        <f>E2208*F2208</f>
        <v>25.565399999999997</v>
      </c>
      <c r="H2208" s="14">
        <v>2</v>
      </c>
      <c r="I2208" s="15">
        <v>240</v>
      </c>
      <c r="J2208" s="17">
        <f>E2208+I2208-G2208</f>
        <v>1066.6145999999999</v>
      </c>
      <c r="K2208" s="23" t="str">
        <f>A2208&amp;"|"&amp;B2208</f>
        <v>P0184|Nov</v>
      </c>
    </row>
    <row r="2209" spans="1:11" ht="15" customHeight="1" x14ac:dyDescent="0.25">
      <c r="A2209" s="14" t="s">
        <v>427</v>
      </c>
      <c r="B2209" s="14" t="s">
        <v>34</v>
      </c>
      <c r="C2209" s="14">
        <v>14</v>
      </c>
      <c r="D2209" s="16">
        <v>213.37</v>
      </c>
      <c r="E2209" s="17">
        <f>C2209*D2209</f>
        <v>2987.1800000000003</v>
      </c>
      <c r="F2209" s="18">
        <v>0.03</v>
      </c>
      <c r="G2209" s="17">
        <f>E2209*F2209</f>
        <v>89.615400000000008</v>
      </c>
      <c r="H2209" s="14">
        <v>6</v>
      </c>
      <c r="I2209" s="15">
        <v>720</v>
      </c>
      <c r="J2209" s="17">
        <f>E2209+I2209-G2209</f>
        <v>3617.5646000000002</v>
      </c>
      <c r="K2209" s="23" t="str">
        <f>A2209&amp;"|"&amp;B2209</f>
        <v>P0184|Dec</v>
      </c>
    </row>
    <row r="2210" spans="1:11" ht="15" customHeight="1" x14ac:dyDescent="0.25">
      <c r="A2210" s="14" t="s">
        <v>427</v>
      </c>
      <c r="B2210" s="14" t="s">
        <v>35</v>
      </c>
      <c r="C2210" s="14">
        <v>13</v>
      </c>
      <c r="D2210" s="16">
        <v>202.76</v>
      </c>
      <c r="E2210" s="17">
        <f>C2210*D2210</f>
        <v>2635.88</v>
      </c>
      <c r="F2210" s="18">
        <v>0.03</v>
      </c>
      <c r="G2210" s="17">
        <f>E2210*F2210</f>
        <v>79.076400000000007</v>
      </c>
      <c r="H2210" s="14">
        <v>5</v>
      </c>
      <c r="I2210" s="15">
        <v>600</v>
      </c>
      <c r="J2210" s="17">
        <f>E2210+I2210-G2210</f>
        <v>3156.8036000000002</v>
      </c>
      <c r="K2210" s="23" t="str">
        <f>A2210&amp;"|"&amp;B2210</f>
        <v>P0184|Jan</v>
      </c>
    </row>
    <row r="2211" spans="1:11" ht="15" customHeight="1" x14ac:dyDescent="0.25">
      <c r="A2211" s="14" t="s">
        <v>427</v>
      </c>
      <c r="B2211" s="14" t="s">
        <v>36</v>
      </c>
      <c r="C2211" s="14">
        <v>13</v>
      </c>
      <c r="D2211" s="16">
        <v>183.72</v>
      </c>
      <c r="E2211" s="17">
        <f>C2211*D2211</f>
        <v>2388.36</v>
      </c>
      <c r="F2211" s="18">
        <v>0.03</v>
      </c>
      <c r="G2211" s="17">
        <f>E2211*F2211</f>
        <v>71.650800000000004</v>
      </c>
      <c r="H2211" s="14">
        <v>5</v>
      </c>
      <c r="I2211" s="15">
        <v>600</v>
      </c>
      <c r="J2211" s="17">
        <f>E2211+I2211-G2211</f>
        <v>2916.7092000000002</v>
      </c>
      <c r="K2211" s="23" t="str">
        <f>A2211&amp;"|"&amp;B2211</f>
        <v>P0184|Feb</v>
      </c>
    </row>
    <row r="2212" spans="1:11" ht="15" customHeight="1" x14ac:dyDescent="0.25">
      <c r="A2212" s="14" t="s">
        <v>427</v>
      </c>
      <c r="B2212" s="14" t="s">
        <v>37</v>
      </c>
      <c r="C2212" s="14">
        <v>12</v>
      </c>
      <c r="D2212" s="16">
        <v>144.88999999999999</v>
      </c>
      <c r="E2212" s="17">
        <f>C2212*D2212</f>
        <v>1738.6799999999998</v>
      </c>
      <c r="F2212" s="18">
        <v>0.03</v>
      </c>
      <c r="G2212" s="17">
        <f>E2212*F2212</f>
        <v>52.160399999999996</v>
      </c>
      <c r="H2212" s="14">
        <v>4</v>
      </c>
      <c r="I2212" s="15">
        <v>480</v>
      </c>
      <c r="J2212" s="17">
        <f>E2212+I2212-G2212</f>
        <v>2166.5195999999996</v>
      </c>
      <c r="K2212" s="23" t="str">
        <f>A2212&amp;"|"&amp;B2212</f>
        <v>P0184|Mar</v>
      </c>
    </row>
    <row r="2213" spans="1:11" ht="15" customHeight="1" x14ac:dyDescent="0.25">
      <c r="A2213" s="14" t="s">
        <v>429</v>
      </c>
      <c r="B2213" s="14" t="s">
        <v>24</v>
      </c>
      <c r="C2213" s="14">
        <v>6</v>
      </c>
      <c r="D2213" s="16">
        <v>117.34</v>
      </c>
      <c r="E2213" s="17">
        <f>C2213*D2213</f>
        <v>704.04</v>
      </c>
      <c r="F2213" s="18">
        <v>0.03</v>
      </c>
      <c r="G2213" s="17">
        <f>E2213*F2213</f>
        <v>21.121199999999998</v>
      </c>
      <c r="H2213" s="14">
        <v>2</v>
      </c>
      <c r="I2213" s="15">
        <v>240</v>
      </c>
      <c r="J2213" s="17">
        <f>E2213+I2213-G2213</f>
        <v>922.91879999999992</v>
      </c>
      <c r="K2213" s="23" t="str">
        <f>A2213&amp;"|"&amp;B2213</f>
        <v>P0185|Apr</v>
      </c>
    </row>
    <row r="2214" spans="1:11" ht="15" customHeight="1" x14ac:dyDescent="0.25">
      <c r="A2214" s="14" t="s">
        <v>429</v>
      </c>
      <c r="B2214" s="14" t="s">
        <v>26</v>
      </c>
      <c r="C2214" s="14">
        <v>7</v>
      </c>
      <c r="D2214" s="16">
        <v>124.63</v>
      </c>
      <c r="E2214" s="17">
        <f>C2214*D2214</f>
        <v>872.41</v>
      </c>
      <c r="F2214" s="18">
        <v>0.03</v>
      </c>
      <c r="G2214" s="17">
        <f>E2214*F2214</f>
        <v>26.172299999999996</v>
      </c>
      <c r="H2214" s="14">
        <v>2</v>
      </c>
      <c r="I2214" s="15">
        <v>240</v>
      </c>
      <c r="J2214" s="17">
        <f>E2214+I2214-G2214</f>
        <v>1086.2376999999999</v>
      </c>
      <c r="K2214" s="23" t="str">
        <f>A2214&amp;"|"&amp;B2214</f>
        <v>P0185|May</v>
      </c>
    </row>
    <row r="2215" spans="1:11" ht="15" customHeight="1" x14ac:dyDescent="0.25">
      <c r="A2215" s="14" t="s">
        <v>429</v>
      </c>
      <c r="B2215" s="14" t="s">
        <v>28</v>
      </c>
      <c r="C2215" s="14">
        <v>8</v>
      </c>
      <c r="D2215" s="16">
        <v>121.64</v>
      </c>
      <c r="E2215" s="17">
        <f>C2215*D2215</f>
        <v>973.12</v>
      </c>
      <c r="F2215" s="18">
        <v>0.03</v>
      </c>
      <c r="G2215" s="17">
        <f>E2215*F2215</f>
        <v>29.1936</v>
      </c>
      <c r="H2215" s="14">
        <v>2</v>
      </c>
      <c r="I2215" s="15">
        <v>240</v>
      </c>
      <c r="J2215" s="17">
        <f>E2215+I2215-G2215</f>
        <v>1183.9263999999998</v>
      </c>
      <c r="K2215" s="23" t="str">
        <f>A2215&amp;"|"&amp;B2215</f>
        <v>P0185|Jun</v>
      </c>
    </row>
    <row r="2216" spans="1:11" ht="15" customHeight="1" x14ac:dyDescent="0.25">
      <c r="A2216" s="14" t="s">
        <v>429</v>
      </c>
      <c r="B2216" s="14" t="s">
        <v>29</v>
      </c>
      <c r="C2216" s="14">
        <v>11</v>
      </c>
      <c r="D2216" s="16">
        <v>145.1</v>
      </c>
      <c r="E2216" s="17">
        <f>C2216*D2216</f>
        <v>1596.1</v>
      </c>
      <c r="F2216" s="18">
        <v>0.03</v>
      </c>
      <c r="G2216" s="17">
        <f>E2216*F2216</f>
        <v>47.882999999999996</v>
      </c>
      <c r="H2216" s="14">
        <v>3</v>
      </c>
      <c r="I2216" s="15">
        <v>360</v>
      </c>
      <c r="J2216" s="17">
        <f>E2216+I2216-G2216</f>
        <v>1908.2169999999999</v>
      </c>
      <c r="K2216" s="23" t="str">
        <f>A2216&amp;"|"&amp;B2216</f>
        <v>P0185|Jul</v>
      </c>
    </row>
    <row r="2217" spans="1:11" ht="15" customHeight="1" x14ac:dyDescent="0.25">
      <c r="A2217" s="14" t="s">
        <v>429</v>
      </c>
      <c r="B2217" s="14" t="s">
        <v>30</v>
      </c>
      <c r="C2217" s="14">
        <v>11</v>
      </c>
      <c r="D2217" s="16">
        <v>134.72</v>
      </c>
      <c r="E2217" s="17">
        <f>C2217*D2217</f>
        <v>1481.92</v>
      </c>
      <c r="F2217" s="18">
        <v>0.03</v>
      </c>
      <c r="G2217" s="17">
        <f>E2217*F2217</f>
        <v>44.457599999999999</v>
      </c>
      <c r="H2217" s="14">
        <v>3</v>
      </c>
      <c r="I2217" s="15">
        <v>360</v>
      </c>
      <c r="J2217" s="17">
        <f>E2217+I2217-G2217</f>
        <v>1797.4624000000001</v>
      </c>
      <c r="K2217" s="23" t="str">
        <f>A2217&amp;"|"&amp;B2217</f>
        <v>P0185|Aug</v>
      </c>
    </row>
    <row r="2218" spans="1:11" ht="15" customHeight="1" x14ac:dyDescent="0.25">
      <c r="A2218" s="14" t="s">
        <v>429</v>
      </c>
      <c r="B2218" s="14" t="s">
        <v>31</v>
      </c>
      <c r="C2218" s="14">
        <v>7</v>
      </c>
      <c r="D2218" s="16">
        <v>115.37</v>
      </c>
      <c r="E2218" s="17">
        <f>C2218*D2218</f>
        <v>807.59</v>
      </c>
      <c r="F2218" s="18">
        <v>0.03</v>
      </c>
      <c r="G2218" s="17">
        <f>E2218*F2218</f>
        <v>24.227699999999999</v>
      </c>
      <c r="H2218" s="14">
        <v>2</v>
      </c>
      <c r="I2218" s="15">
        <v>240</v>
      </c>
      <c r="J2218" s="17">
        <f>E2218+I2218-G2218</f>
        <v>1023.3623000000001</v>
      </c>
      <c r="K2218" s="23" t="str">
        <f>A2218&amp;"|"&amp;B2218</f>
        <v>P0185|Sep</v>
      </c>
    </row>
    <row r="2219" spans="1:11" ht="15" customHeight="1" x14ac:dyDescent="0.25">
      <c r="A2219" s="14" t="s">
        <v>429</v>
      </c>
      <c r="B2219" s="14" t="s">
        <v>32</v>
      </c>
      <c r="C2219" s="14">
        <v>7</v>
      </c>
      <c r="D2219" s="16">
        <v>123.98</v>
      </c>
      <c r="E2219" s="17">
        <f>C2219*D2219</f>
        <v>867.86</v>
      </c>
      <c r="F2219" s="18">
        <v>0.03</v>
      </c>
      <c r="G2219" s="17">
        <f>E2219*F2219</f>
        <v>26.035799999999998</v>
      </c>
      <c r="H2219" s="14">
        <v>2</v>
      </c>
      <c r="I2219" s="15">
        <v>240</v>
      </c>
      <c r="J2219" s="17">
        <f>E2219+I2219-G2219</f>
        <v>1081.8242</v>
      </c>
      <c r="K2219" s="23" t="str">
        <f>A2219&amp;"|"&amp;B2219</f>
        <v>P0185|Oct</v>
      </c>
    </row>
    <row r="2220" spans="1:11" ht="15" customHeight="1" x14ac:dyDescent="0.25">
      <c r="A2220" s="14" t="s">
        <v>429</v>
      </c>
      <c r="B2220" s="14" t="s">
        <v>33</v>
      </c>
      <c r="C2220" s="14">
        <v>6</v>
      </c>
      <c r="D2220" s="16">
        <v>125.72</v>
      </c>
      <c r="E2220" s="17">
        <f>C2220*D2220</f>
        <v>754.31999999999994</v>
      </c>
      <c r="F2220" s="18">
        <v>0.03</v>
      </c>
      <c r="G2220" s="17">
        <f>E2220*F2220</f>
        <v>22.629599999999996</v>
      </c>
      <c r="H2220" s="14">
        <v>2</v>
      </c>
      <c r="I2220" s="15">
        <v>240</v>
      </c>
      <c r="J2220" s="17">
        <f>E2220+I2220-G2220</f>
        <v>971.69039999999995</v>
      </c>
      <c r="K2220" s="23" t="str">
        <f>A2220&amp;"|"&amp;B2220</f>
        <v>P0185|Nov</v>
      </c>
    </row>
    <row r="2221" spans="1:11" ht="15" customHeight="1" x14ac:dyDescent="0.25">
      <c r="A2221" s="14" t="s">
        <v>429</v>
      </c>
      <c r="B2221" s="14" t="s">
        <v>34</v>
      </c>
      <c r="C2221" s="14">
        <v>15</v>
      </c>
      <c r="D2221" s="16">
        <v>212.02</v>
      </c>
      <c r="E2221" s="17">
        <f>C2221*D2221</f>
        <v>3180.3</v>
      </c>
      <c r="F2221" s="18">
        <v>0.03</v>
      </c>
      <c r="G2221" s="17">
        <f>E2221*F2221</f>
        <v>95.409000000000006</v>
      </c>
      <c r="H2221" s="14">
        <v>6</v>
      </c>
      <c r="I2221" s="15">
        <v>720</v>
      </c>
      <c r="J2221" s="17">
        <f>E2221+I2221-G2221</f>
        <v>3804.8910000000001</v>
      </c>
      <c r="K2221" s="23" t="str">
        <f>A2221&amp;"|"&amp;B2221</f>
        <v>P0185|Dec</v>
      </c>
    </row>
    <row r="2222" spans="1:11" ht="15" customHeight="1" x14ac:dyDescent="0.25">
      <c r="A2222" s="14" t="s">
        <v>429</v>
      </c>
      <c r="B2222" s="14" t="s">
        <v>35</v>
      </c>
      <c r="C2222" s="14">
        <v>14</v>
      </c>
      <c r="D2222" s="16">
        <v>191.98</v>
      </c>
      <c r="E2222" s="17">
        <f>C2222*D2222</f>
        <v>2687.72</v>
      </c>
      <c r="F2222" s="18">
        <v>0.03</v>
      </c>
      <c r="G2222" s="17">
        <f>E2222*F2222</f>
        <v>80.631599999999992</v>
      </c>
      <c r="H2222" s="14">
        <v>5</v>
      </c>
      <c r="I2222" s="15">
        <v>600</v>
      </c>
      <c r="J2222" s="17">
        <f>E2222+I2222-G2222</f>
        <v>3207.0883999999996</v>
      </c>
      <c r="K2222" s="23" t="str">
        <f>A2222&amp;"|"&amp;B2222</f>
        <v>P0185|Jan</v>
      </c>
    </row>
    <row r="2223" spans="1:11" ht="15" customHeight="1" x14ac:dyDescent="0.25">
      <c r="A2223" s="14" t="s">
        <v>429</v>
      </c>
      <c r="B2223" s="14" t="s">
        <v>36</v>
      </c>
      <c r="C2223" s="14">
        <v>13</v>
      </c>
      <c r="D2223" s="16">
        <v>201.14</v>
      </c>
      <c r="E2223" s="17">
        <f>C2223*D2223</f>
        <v>2614.8199999999997</v>
      </c>
      <c r="F2223" s="18">
        <v>0.03</v>
      </c>
      <c r="G2223" s="17">
        <f>E2223*F2223</f>
        <v>78.444599999999994</v>
      </c>
      <c r="H2223" s="14">
        <v>5</v>
      </c>
      <c r="I2223" s="15">
        <v>600</v>
      </c>
      <c r="J2223" s="17">
        <f>E2223+I2223-G2223</f>
        <v>3136.3753999999999</v>
      </c>
      <c r="K2223" s="23" t="str">
        <f>A2223&amp;"|"&amp;B2223</f>
        <v>P0185|Feb</v>
      </c>
    </row>
    <row r="2224" spans="1:11" ht="15" customHeight="1" x14ac:dyDescent="0.25">
      <c r="A2224" s="14" t="s">
        <v>429</v>
      </c>
      <c r="B2224" s="14" t="s">
        <v>37</v>
      </c>
      <c r="C2224" s="14">
        <v>11</v>
      </c>
      <c r="D2224" s="16">
        <v>153.37</v>
      </c>
      <c r="E2224" s="17">
        <f>C2224*D2224</f>
        <v>1687.0700000000002</v>
      </c>
      <c r="F2224" s="18">
        <v>0.03</v>
      </c>
      <c r="G2224" s="17">
        <f>E2224*F2224</f>
        <v>50.612100000000005</v>
      </c>
      <c r="H2224" s="14">
        <v>4</v>
      </c>
      <c r="I2224" s="15">
        <v>480</v>
      </c>
      <c r="J2224" s="17">
        <f>E2224+I2224-G2224</f>
        <v>2116.4579000000003</v>
      </c>
      <c r="K2224" s="23" t="str">
        <f>A2224&amp;"|"&amp;B2224</f>
        <v>P0185|Mar</v>
      </c>
    </row>
    <row r="2225" spans="1:11" ht="15" customHeight="1" x14ac:dyDescent="0.25">
      <c r="A2225" s="14" t="s">
        <v>431</v>
      </c>
      <c r="B2225" s="14" t="s">
        <v>24</v>
      </c>
      <c r="C2225" s="14">
        <v>6</v>
      </c>
      <c r="D2225" s="16">
        <v>118.88</v>
      </c>
      <c r="E2225" s="17">
        <f>C2225*D2225</f>
        <v>713.28</v>
      </c>
      <c r="F2225" s="18">
        <v>0.03</v>
      </c>
      <c r="G2225" s="17">
        <f>E2225*F2225</f>
        <v>21.398399999999999</v>
      </c>
      <c r="H2225" s="14">
        <v>2</v>
      </c>
      <c r="I2225" s="15">
        <v>240</v>
      </c>
      <c r="J2225" s="17">
        <f>E2225+I2225-G2225</f>
        <v>931.88159999999993</v>
      </c>
      <c r="K2225" s="23" t="str">
        <f>A2225&amp;"|"&amp;B2225</f>
        <v>P0186|Apr</v>
      </c>
    </row>
    <row r="2226" spans="1:11" ht="15" customHeight="1" x14ac:dyDescent="0.25">
      <c r="A2226" s="14" t="s">
        <v>431</v>
      </c>
      <c r="B2226" s="14" t="s">
        <v>26</v>
      </c>
      <c r="C2226" s="14">
        <v>6</v>
      </c>
      <c r="D2226" s="16">
        <v>132.85</v>
      </c>
      <c r="E2226" s="17">
        <f>C2226*D2226</f>
        <v>797.09999999999991</v>
      </c>
      <c r="F2226" s="18">
        <v>0.03</v>
      </c>
      <c r="G2226" s="17">
        <f>E2226*F2226</f>
        <v>23.912999999999997</v>
      </c>
      <c r="H2226" s="14">
        <v>2</v>
      </c>
      <c r="I2226" s="15">
        <v>240</v>
      </c>
      <c r="J2226" s="17">
        <f>E2226+I2226-G2226</f>
        <v>1013.1869999999999</v>
      </c>
      <c r="K2226" s="23" t="str">
        <f>A2226&amp;"|"&amp;B2226</f>
        <v>P0186|May</v>
      </c>
    </row>
    <row r="2227" spans="1:11" ht="15" customHeight="1" x14ac:dyDescent="0.25">
      <c r="A2227" s="14" t="s">
        <v>431</v>
      </c>
      <c r="B2227" s="14" t="s">
        <v>28</v>
      </c>
      <c r="C2227" s="14">
        <v>7</v>
      </c>
      <c r="D2227" s="16">
        <v>141.33000000000001</v>
      </c>
      <c r="E2227" s="17">
        <f>C2227*D2227</f>
        <v>989.31000000000006</v>
      </c>
      <c r="F2227" s="18">
        <v>0.03</v>
      </c>
      <c r="G2227" s="17">
        <f>E2227*F2227</f>
        <v>29.679300000000001</v>
      </c>
      <c r="H2227" s="14">
        <v>2</v>
      </c>
      <c r="I2227" s="15">
        <v>240</v>
      </c>
      <c r="J2227" s="17">
        <f>E2227+I2227-G2227</f>
        <v>1199.6306999999999</v>
      </c>
      <c r="K2227" s="23" t="str">
        <f>A2227&amp;"|"&amp;B2227</f>
        <v>P0186|Jun</v>
      </c>
    </row>
    <row r="2228" spans="1:11" ht="15" customHeight="1" x14ac:dyDescent="0.25">
      <c r="A2228" s="14" t="s">
        <v>431</v>
      </c>
      <c r="B2228" s="14" t="s">
        <v>29</v>
      </c>
      <c r="C2228" s="14">
        <v>9</v>
      </c>
      <c r="D2228" s="16">
        <v>147.11000000000001</v>
      </c>
      <c r="E2228" s="17">
        <f>C2228*D2228</f>
        <v>1323.9900000000002</v>
      </c>
      <c r="F2228" s="18">
        <v>0.03</v>
      </c>
      <c r="G2228" s="17">
        <f>E2228*F2228</f>
        <v>39.719700000000003</v>
      </c>
      <c r="H2228" s="14">
        <v>2</v>
      </c>
      <c r="I2228" s="15">
        <v>240</v>
      </c>
      <c r="J2228" s="17">
        <f>E2228+I2228-G2228</f>
        <v>1524.2703000000001</v>
      </c>
      <c r="K2228" s="23" t="str">
        <f>A2228&amp;"|"&amp;B2228</f>
        <v>P0186|Jul</v>
      </c>
    </row>
    <row r="2229" spans="1:11" ht="15" customHeight="1" x14ac:dyDescent="0.25">
      <c r="A2229" s="14" t="s">
        <v>431</v>
      </c>
      <c r="B2229" s="14" t="s">
        <v>30</v>
      </c>
      <c r="C2229" s="14">
        <v>8</v>
      </c>
      <c r="D2229" s="16">
        <v>154.09</v>
      </c>
      <c r="E2229" s="17">
        <f>C2229*D2229</f>
        <v>1232.72</v>
      </c>
      <c r="F2229" s="18">
        <v>0.03</v>
      </c>
      <c r="G2229" s="17">
        <f>E2229*F2229</f>
        <v>36.9816</v>
      </c>
      <c r="H2229" s="14">
        <v>2</v>
      </c>
      <c r="I2229" s="15">
        <v>240</v>
      </c>
      <c r="J2229" s="17">
        <f>E2229+I2229-G2229</f>
        <v>1435.7384</v>
      </c>
      <c r="K2229" s="23" t="str">
        <f>A2229&amp;"|"&amp;B2229</f>
        <v>P0186|Aug</v>
      </c>
    </row>
    <row r="2230" spans="1:11" ht="15" customHeight="1" x14ac:dyDescent="0.25">
      <c r="A2230" s="14" t="s">
        <v>431</v>
      </c>
      <c r="B2230" s="14" t="s">
        <v>31</v>
      </c>
      <c r="C2230" s="14">
        <v>7</v>
      </c>
      <c r="D2230" s="16">
        <v>134.72</v>
      </c>
      <c r="E2230" s="17">
        <f>C2230*D2230</f>
        <v>943.04</v>
      </c>
      <c r="F2230" s="18">
        <v>0.03</v>
      </c>
      <c r="G2230" s="17">
        <f>E2230*F2230</f>
        <v>28.291199999999996</v>
      </c>
      <c r="H2230" s="14">
        <v>2</v>
      </c>
      <c r="I2230" s="15">
        <v>240</v>
      </c>
      <c r="J2230" s="17">
        <f>E2230+I2230-G2230</f>
        <v>1154.7488000000001</v>
      </c>
      <c r="K2230" s="23" t="str">
        <f>A2230&amp;"|"&amp;B2230</f>
        <v>P0186|Sep</v>
      </c>
    </row>
    <row r="2231" spans="1:11" ht="15" customHeight="1" x14ac:dyDescent="0.25">
      <c r="A2231" s="14" t="s">
        <v>431</v>
      </c>
      <c r="B2231" s="14" t="s">
        <v>32</v>
      </c>
      <c r="C2231" s="14">
        <v>6</v>
      </c>
      <c r="D2231" s="16">
        <v>129.05000000000001</v>
      </c>
      <c r="E2231" s="17">
        <f>C2231*D2231</f>
        <v>774.30000000000007</v>
      </c>
      <c r="F2231" s="18">
        <v>0.03</v>
      </c>
      <c r="G2231" s="17">
        <f>E2231*F2231</f>
        <v>23.229000000000003</v>
      </c>
      <c r="H2231" s="14">
        <v>2</v>
      </c>
      <c r="I2231" s="15">
        <v>240</v>
      </c>
      <c r="J2231" s="17">
        <f>E2231+I2231-G2231</f>
        <v>991.07100000000003</v>
      </c>
      <c r="K2231" s="23" t="str">
        <f>A2231&amp;"|"&amp;B2231</f>
        <v>P0186|Oct</v>
      </c>
    </row>
    <row r="2232" spans="1:11" ht="15" customHeight="1" x14ac:dyDescent="0.25">
      <c r="A2232" s="14" t="s">
        <v>431</v>
      </c>
      <c r="B2232" s="14" t="s">
        <v>33</v>
      </c>
      <c r="C2232" s="14">
        <v>6</v>
      </c>
      <c r="D2232" s="16">
        <v>131.77000000000001</v>
      </c>
      <c r="E2232" s="17">
        <f>C2232*D2232</f>
        <v>790.62000000000012</v>
      </c>
      <c r="F2232" s="18">
        <v>0.03</v>
      </c>
      <c r="G2232" s="17">
        <f>E2232*F2232</f>
        <v>23.718600000000002</v>
      </c>
      <c r="H2232" s="14">
        <v>2</v>
      </c>
      <c r="I2232" s="15">
        <v>240</v>
      </c>
      <c r="J2232" s="17">
        <f>E2232+I2232-G2232</f>
        <v>1006.9014000000001</v>
      </c>
      <c r="K2232" s="23" t="str">
        <f>A2232&amp;"|"&amp;B2232</f>
        <v>P0186|Nov</v>
      </c>
    </row>
    <row r="2233" spans="1:11" ht="15" customHeight="1" x14ac:dyDescent="0.25">
      <c r="A2233" s="14" t="s">
        <v>431</v>
      </c>
      <c r="B2233" s="14" t="s">
        <v>34</v>
      </c>
      <c r="C2233" s="14">
        <v>14</v>
      </c>
      <c r="D2233" s="16">
        <v>237.32</v>
      </c>
      <c r="E2233" s="17">
        <f>C2233*D2233</f>
        <v>3322.48</v>
      </c>
      <c r="F2233" s="18">
        <v>0.03</v>
      </c>
      <c r="G2233" s="17">
        <f>E2233*F2233</f>
        <v>99.674399999999991</v>
      </c>
      <c r="H2233" s="14">
        <v>6</v>
      </c>
      <c r="I2233" s="15">
        <v>720</v>
      </c>
      <c r="J2233" s="17">
        <f>E2233+I2233-G2233</f>
        <v>3942.8056000000001</v>
      </c>
      <c r="K2233" s="23" t="str">
        <f>A2233&amp;"|"&amp;B2233</f>
        <v>P0186|Dec</v>
      </c>
    </row>
    <row r="2234" spans="1:11" ht="15" customHeight="1" x14ac:dyDescent="0.25">
      <c r="A2234" s="14" t="s">
        <v>431</v>
      </c>
      <c r="B2234" s="14" t="s">
        <v>35</v>
      </c>
      <c r="C2234" s="14">
        <v>13</v>
      </c>
      <c r="D2234" s="16">
        <v>240.67</v>
      </c>
      <c r="E2234" s="17">
        <f>C2234*D2234</f>
        <v>3128.71</v>
      </c>
      <c r="F2234" s="18">
        <v>0.03</v>
      </c>
      <c r="G2234" s="17">
        <f>E2234*F2234</f>
        <v>93.8613</v>
      </c>
      <c r="H2234" s="14">
        <v>5</v>
      </c>
      <c r="I2234" s="15">
        <v>600</v>
      </c>
      <c r="J2234" s="17">
        <f>E2234+I2234-G2234</f>
        <v>3634.8487</v>
      </c>
      <c r="K2234" s="23" t="str">
        <f>A2234&amp;"|"&amp;B2234</f>
        <v>P0186|Jan</v>
      </c>
    </row>
    <row r="2235" spans="1:11" ht="15" customHeight="1" x14ac:dyDescent="0.25">
      <c r="A2235" s="14" t="s">
        <v>431</v>
      </c>
      <c r="B2235" s="14" t="s">
        <v>36</v>
      </c>
      <c r="C2235" s="14">
        <v>12</v>
      </c>
      <c r="D2235" s="16">
        <v>200.15</v>
      </c>
      <c r="E2235" s="17">
        <f>C2235*D2235</f>
        <v>2401.8000000000002</v>
      </c>
      <c r="F2235" s="18">
        <v>0.03</v>
      </c>
      <c r="G2235" s="17">
        <f>E2235*F2235</f>
        <v>72.054000000000002</v>
      </c>
      <c r="H2235" s="14">
        <v>5</v>
      </c>
      <c r="I2235" s="15">
        <v>600</v>
      </c>
      <c r="J2235" s="17">
        <f>E2235+I2235-G2235</f>
        <v>2929.7460000000001</v>
      </c>
      <c r="K2235" s="23" t="str">
        <f>A2235&amp;"|"&amp;B2235</f>
        <v>P0186|Feb</v>
      </c>
    </row>
    <row r="2236" spans="1:11" ht="15" customHeight="1" x14ac:dyDescent="0.25">
      <c r="A2236" s="14" t="s">
        <v>431</v>
      </c>
      <c r="B2236" s="14" t="s">
        <v>37</v>
      </c>
      <c r="C2236" s="14">
        <v>10</v>
      </c>
      <c r="D2236" s="16">
        <v>184.88</v>
      </c>
      <c r="E2236" s="17">
        <f>C2236*D2236</f>
        <v>1848.8</v>
      </c>
      <c r="F2236" s="18">
        <v>0.03</v>
      </c>
      <c r="G2236" s="17">
        <f>E2236*F2236</f>
        <v>55.463999999999999</v>
      </c>
      <c r="H2236" s="14">
        <v>4</v>
      </c>
      <c r="I2236" s="15">
        <v>480</v>
      </c>
      <c r="J2236" s="17">
        <f>E2236+I2236-G2236</f>
        <v>2273.3360000000002</v>
      </c>
      <c r="K2236" s="23" t="str">
        <f>A2236&amp;"|"&amp;B2236</f>
        <v>P0186|Mar</v>
      </c>
    </row>
    <row r="2237" spans="1:11" ht="15" customHeight="1" x14ac:dyDescent="0.25">
      <c r="A2237" s="14" t="s">
        <v>433</v>
      </c>
      <c r="B2237" s="14" t="s">
        <v>24</v>
      </c>
      <c r="C2237" s="14">
        <v>5</v>
      </c>
      <c r="D2237" s="16">
        <v>100.03</v>
      </c>
      <c r="E2237" s="17">
        <f>C2237*D2237</f>
        <v>500.15</v>
      </c>
      <c r="F2237" s="18">
        <v>0.03</v>
      </c>
      <c r="G2237" s="17">
        <f>E2237*F2237</f>
        <v>15.004499999999998</v>
      </c>
      <c r="H2237" s="14">
        <v>2</v>
      </c>
      <c r="I2237" s="15">
        <v>240</v>
      </c>
      <c r="J2237" s="17">
        <f>E2237+I2237-G2237</f>
        <v>725.14549999999997</v>
      </c>
      <c r="K2237" s="23" t="str">
        <f>A2237&amp;"|"&amp;B2237</f>
        <v>P0187|Apr</v>
      </c>
    </row>
    <row r="2238" spans="1:11" ht="15" customHeight="1" x14ac:dyDescent="0.25">
      <c r="A2238" s="14" t="s">
        <v>433</v>
      </c>
      <c r="B2238" s="14" t="s">
        <v>26</v>
      </c>
      <c r="C2238" s="14">
        <v>6</v>
      </c>
      <c r="D2238" s="16">
        <v>112.59</v>
      </c>
      <c r="E2238" s="17">
        <f>C2238*D2238</f>
        <v>675.54</v>
      </c>
      <c r="F2238" s="18">
        <v>0.03</v>
      </c>
      <c r="G2238" s="17">
        <f>E2238*F2238</f>
        <v>20.266199999999998</v>
      </c>
      <c r="H2238" s="14">
        <v>2</v>
      </c>
      <c r="I2238" s="15">
        <v>240</v>
      </c>
      <c r="J2238" s="17">
        <f>E2238+I2238-G2238</f>
        <v>895.27379999999994</v>
      </c>
      <c r="K2238" s="23" t="str">
        <f>A2238&amp;"|"&amp;B2238</f>
        <v>P0187|May</v>
      </c>
    </row>
    <row r="2239" spans="1:11" ht="15" customHeight="1" x14ac:dyDescent="0.25">
      <c r="A2239" s="14" t="s">
        <v>433</v>
      </c>
      <c r="B2239" s="14" t="s">
        <v>28</v>
      </c>
      <c r="C2239" s="14">
        <v>7</v>
      </c>
      <c r="D2239" s="16">
        <v>111.69</v>
      </c>
      <c r="E2239" s="17">
        <f>C2239*D2239</f>
        <v>781.82999999999993</v>
      </c>
      <c r="F2239" s="18">
        <v>0.03</v>
      </c>
      <c r="G2239" s="17">
        <f>E2239*F2239</f>
        <v>23.454899999999999</v>
      </c>
      <c r="H2239" s="14">
        <v>2</v>
      </c>
      <c r="I2239" s="15">
        <v>240</v>
      </c>
      <c r="J2239" s="17">
        <f>E2239+I2239-G2239</f>
        <v>998.37509999999997</v>
      </c>
      <c r="K2239" s="23" t="str">
        <f>A2239&amp;"|"&amp;B2239</f>
        <v>P0187|Jun</v>
      </c>
    </row>
    <row r="2240" spans="1:11" ht="15" customHeight="1" x14ac:dyDescent="0.25">
      <c r="A2240" s="14" t="s">
        <v>433</v>
      </c>
      <c r="B2240" s="14" t="s">
        <v>29</v>
      </c>
      <c r="C2240" s="14">
        <v>9</v>
      </c>
      <c r="D2240" s="16">
        <v>116.75</v>
      </c>
      <c r="E2240" s="17">
        <f>C2240*D2240</f>
        <v>1050.75</v>
      </c>
      <c r="F2240" s="18">
        <v>0.03</v>
      </c>
      <c r="G2240" s="17">
        <f>E2240*F2240</f>
        <v>31.522499999999997</v>
      </c>
      <c r="H2240" s="14">
        <v>2</v>
      </c>
      <c r="I2240" s="15">
        <v>240</v>
      </c>
      <c r="J2240" s="17">
        <f>E2240+I2240-G2240</f>
        <v>1259.2275</v>
      </c>
      <c r="K2240" s="23" t="str">
        <f>A2240&amp;"|"&amp;B2240</f>
        <v>P0187|Jul</v>
      </c>
    </row>
    <row r="2241" spans="1:11" ht="15" customHeight="1" x14ac:dyDescent="0.25">
      <c r="A2241" s="14" t="s">
        <v>433</v>
      </c>
      <c r="B2241" s="14" t="s">
        <v>30</v>
      </c>
      <c r="C2241" s="14">
        <v>8</v>
      </c>
      <c r="D2241" s="16">
        <v>114.83</v>
      </c>
      <c r="E2241" s="17">
        <f>C2241*D2241</f>
        <v>918.64</v>
      </c>
      <c r="F2241" s="18">
        <v>0.03</v>
      </c>
      <c r="G2241" s="17">
        <f>E2241*F2241</f>
        <v>27.559199999999997</v>
      </c>
      <c r="H2241" s="14">
        <v>2</v>
      </c>
      <c r="I2241" s="15">
        <v>240</v>
      </c>
      <c r="J2241" s="17">
        <f>E2241+I2241-G2241</f>
        <v>1131.0808</v>
      </c>
      <c r="K2241" s="23" t="str">
        <f>A2241&amp;"|"&amp;B2241</f>
        <v>P0187|Aug</v>
      </c>
    </row>
    <row r="2242" spans="1:11" ht="15" customHeight="1" x14ac:dyDescent="0.25">
      <c r="A2242" s="14" t="s">
        <v>433</v>
      </c>
      <c r="B2242" s="14" t="s">
        <v>31</v>
      </c>
      <c r="C2242" s="14">
        <v>6</v>
      </c>
      <c r="D2242" s="16">
        <v>109.78</v>
      </c>
      <c r="E2242" s="17">
        <f>C2242*D2242</f>
        <v>658.68000000000006</v>
      </c>
      <c r="F2242" s="18">
        <v>0.03</v>
      </c>
      <c r="G2242" s="17">
        <f>E2242*F2242</f>
        <v>19.760400000000001</v>
      </c>
      <c r="H2242" s="14">
        <v>2</v>
      </c>
      <c r="I2242" s="15">
        <v>240</v>
      </c>
      <c r="J2242" s="17">
        <f>E2242+I2242-G2242</f>
        <v>878.91960000000006</v>
      </c>
      <c r="K2242" s="23" t="str">
        <f>A2242&amp;"|"&amp;B2242</f>
        <v>P0187|Sep</v>
      </c>
    </row>
    <row r="2243" spans="1:11" ht="15" customHeight="1" x14ac:dyDescent="0.25">
      <c r="A2243" s="14" t="s">
        <v>433</v>
      </c>
      <c r="B2243" s="14" t="s">
        <v>32</v>
      </c>
      <c r="C2243" s="14">
        <v>6</v>
      </c>
      <c r="D2243" s="16">
        <v>95.45</v>
      </c>
      <c r="E2243" s="17">
        <f>C2243*D2243</f>
        <v>572.70000000000005</v>
      </c>
      <c r="F2243" s="18">
        <v>0.03</v>
      </c>
      <c r="G2243" s="17">
        <f>E2243*F2243</f>
        <v>17.181000000000001</v>
      </c>
      <c r="H2243" s="14">
        <v>2</v>
      </c>
      <c r="I2243" s="15">
        <v>240</v>
      </c>
      <c r="J2243" s="17">
        <f>E2243+I2243-G2243</f>
        <v>795.51900000000001</v>
      </c>
      <c r="K2243" s="23" t="str">
        <f>A2243&amp;"|"&amp;B2243</f>
        <v>P0187|Oct</v>
      </c>
    </row>
    <row r="2244" spans="1:11" ht="15" customHeight="1" x14ac:dyDescent="0.25">
      <c r="A2244" s="14" t="s">
        <v>433</v>
      </c>
      <c r="B2244" s="14" t="s">
        <v>33</v>
      </c>
      <c r="C2244" s="14">
        <v>6</v>
      </c>
      <c r="D2244" s="16">
        <v>116.9</v>
      </c>
      <c r="E2244" s="17">
        <f>C2244*D2244</f>
        <v>701.40000000000009</v>
      </c>
      <c r="F2244" s="18">
        <v>0.03</v>
      </c>
      <c r="G2244" s="17">
        <f>E2244*F2244</f>
        <v>21.042000000000002</v>
      </c>
      <c r="H2244" s="14">
        <v>2</v>
      </c>
      <c r="I2244" s="15">
        <v>240</v>
      </c>
      <c r="J2244" s="17">
        <f>E2244+I2244-G2244</f>
        <v>920.35800000000006</v>
      </c>
      <c r="K2244" s="23" t="str">
        <f>A2244&amp;"|"&amp;B2244</f>
        <v>P0187|Nov</v>
      </c>
    </row>
    <row r="2245" spans="1:11" ht="15" customHeight="1" x14ac:dyDescent="0.25">
      <c r="A2245" s="14" t="s">
        <v>433</v>
      </c>
      <c r="B2245" s="14" t="s">
        <v>34</v>
      </c>
      <c r="C2245" s="14">
        <v>13</v>
      </c>
      <c r="D2245" s="16">
        <v>206.32</v>
      </c>
      <c r="E2245" s="17">
        <f>C2245*D2245</f>
        <v>2682.16</v>
      </c>
      <c r="F2245" s="18">
        <v>0.03</v>
      </c>
      <c r="G2245" s="17">
        <f>E2245*F2245</f>
        <v>80.464799999999997</v>
      </c>
      <c r="H2245" s="14">
        <v>5</v>
      </c>
      <c r="I2245" s="15">
        <v>600</v>
      </c>
      <c r="J2245" s="17">
        <f>E2245+I2245-G2245</f>
        <v>3201.6951999999997</v>
      </c>
      <c r="K2245" s="23" t="str">
        <f>A2245&amp;"|"&amp;B2245</f>
        <v>P0187|Dec</v>
      </c>
    </row>
    <row r="2246" spans="1:11" ht="15" customHeight="1" x14ac:dyDescent="0.25">
      <c r="A2246" s="14" t="s">
        <v>433</v>
      </c>
      <c r="B2246" s="14" t="s">
        <v>35</v>
      </c>
      <c r="C2246" s="14">
        <v>11</v>
      </c>
      <c r="D2246" s="16">
        <v>175.89</v>
      </c>
      <c r="E2246" s="17">
        <f>C2246*D2246</f>
        <v>1934.79</v>
      </c>
      <c r="F2246" s="18">
        <v>0.03</v>
      </c>
      <c r="G2246" s="17">
        <f>E2246*F2246</f>
        <v>58.043699999999994</v>
      </c>
      <c r="H2246" s="14">
        <v>4</v>
      </c>
      <c r="I2246" s="15">
        <v>480</v>
      </c>
      <c r="J2246" s="17">
        <f>E2246+I2246-G2246</f>
        <v>2356.7462999999998</v>
      </c>
      <c r="K2246" s="23" t="str">
        <f>A2246&amp;"|"&amp;B2246</f>
        <v>P0187|Jan</v>
      </c>
    </row>
    <row r="2247" spans="1:11" ht="15" customHeight="1" x14ac:dyDescent="0.25">
      <c r="A2247" s="14" t="s">
        <v>433</v>
      </c>
      <c r="B2247" s="14" t="s">
        <v>36</v>
      </c>
      <c r="C2247" s="14">
        <v>12</v>
      </c>
      <c r="D2247" s="16">
        <v>147.19999999999999</v>
      </c>
      <c r="E2247" s="17">
        <f>C2247*D2247</f>
        <v>1766.3999999999999</v>
      </c>
      <c r="F2247" s="18">
        <v>0.03</v>
      </c>
      <c r="G2247" s="17">
        <f>E2247*F2247</f>
        <v>52.991999999999997</v>
      </c>
      <c r="H2247" s="14">
        <v>5</v>
      </c>
      <c r="I2247" s="15">
        <v>600</v>
      </c>
      <c r="J2247" s="17">
        <f>E2247+I2247-G2247</f>
        <v>2313.4079999999994</v>
      </c>
      <c r="K2247" s="23" t="str">
        <f>A2247&amp;"|"&amp;B2247</f>
        <v>P0187|Feb</v>
      </c>
    </row>
    <row r="2248" spans="1:11" ht="15" customHeight="1" x14ac:dyDescent="0.25">
      <c r="A2248" s="14" t="s">
        <v>433</v>
      </c>
      <c r="B2248" s="14" t="s">
        <v>37</v>
      </c>
      <c r="C2248" s="14">
        <v>9</v>
      </c>
      <c r="D2248" s="16">
        <v>155.63</v>
      </c>
      <c r="E2248" s="17">
        <f>C2248*D2248</f>
        <v>1400.67</v>
      </c>
      <c r="F2248" s="18">
        <v>0.03</v>
      </c>
      <c r="G2248" s="17">
        <f>E2248*F2248</f>
        <v>42.020099999999999</v>
      </c>
      <c r="H2248" s="14">
        <v>3</v>
      </c>
      <c r="I2248" s="15">
        <v>360</v>
      </c>
      <c r="J2248" s="17">
        <f>E2248+I2248-G2248</f>
        <v>1718.6499000000001</v>
      </c>
      <c r="K2248" s="23" t="str">
        <f>A2248&amp;"|"&amp;B2248</f>
        <v>P0187|Mar</v>
      </c>
    </row>
    <row r="2249" spans="1:11" ht="15" customHeight="1" x14ac:dyDescent="0.25">
      <c r="A2249" s="14" t="s">
        <v>435</v>
      </c>
      <c r="B2249" s="14" t="s">
        <v>24</v>
      </c>
      <c r="C2249" s="14">
        <v>5</v>
      </c>
      <c r="D2249" s="16">
        <v>102.79</v>
      </c>
      <c r="E2249" s="17">
        <f>C2249*D2249</f>
        <v>513.95000000000005</v>
      </c>
      <c r="F2249" s="18">
        <v>0.03</v>
      </c>
      <c r="G2249" s="17">
        <f>E2249*F2249</f>
        <v>15.418500000000002</v>
      </c>
      <c r="H2249" s="14">
        <v>2</v>
      </c>
      <c r="I2249" s="15">
        <v>240</v>
      </c>
      <c r="J2249" s="17">
        <f>E2249+I2249-G2249</f>
        <v>738.53150000000005</v>
      </c>
      <c r="K2249" s="23" t="str">
        <f>A2249&amp;"|"&amp;B2249</f>
        <v>P0188|Apr</v>
      </c>
    </row>
    <row r="2250" spans="1:11" ht="15" customHeight="1" x14ac:dyDescent="0.25">
      <c r="A2250" s="14" t="s">
        <v>435</v>
      </c>
      <c r="B2250" s="14" t="s">
        <v>26</v>
      </c>
      <c r="C2250" s="14">
        <v>5</v>
      </c>
      <c r="D2250" s="16">
        <v>118.64</v>
      </c>
      <c r="E2250" s="17">
        <f>C2250*D2250</f>
        <v>593.20000000000005</v>
      </c>
      <c r="F2250" s="18">
        <v>0.03</v>
      </c>
      <c r="G2250" s="17">
        <f>E2250*F2250</f>
        <v>17.795999999999999</v>
      </c>
      <c r="H2250" s="14">
        <v>2</v>
      </c>
      <c r="I2250" s="15">
        <v>240</v>
      </c>
      <c r="J2250" s="17">
        <f>E2250+I2250-G2250</f>
        <v>815.404</v>
      </c>
      <c r="K2250" s="23" t="str">
        <f>A2250&amp;"|"&amp;B2250</f>
        <v>P0188|May</v>
      </c>
    </row>
    <row r="2251" spans="1:11" ht="15" customHeight="1" x14ac:dyDescent="0.25">
      <c r="A2251" s="14" t="s">
        <v>435</v>
      </c>
      <c r="B2251" s="14" t="s">
        <v>28</v>
      </c>
      <c r="C2251" s="14">
        <v>6</v>
      </c>
      <c r="D2251" s="16">
        <v>119.1</v>
      </c>
      <c r="E2251" s="17">
        <f>C2251*D2251</f>
        <v>714.59999999999991</v>
      </c>
      <c r="F2251" s="18">
        <v>0.03</v>
      </c>
      <c r="G2251" s="17">
        <f>E2251*F2251</f>
        <v>21.437999999999995</v>
      </c>
      <c r="H2251" s="14">
        <v>2</v>
      </c>
      <c r="I2251" s="15">
        <v>240</v>
      </c>
      <c r="J2251" s="17">
        <f>E2251+I2251-G2251</f>
        <v>933.16199999999992</v>
      </c>
      <c r="K2251" s="23" t="str">
        <f>A2251&amp;"|"&amp;B2251</f>
        <v>P0188|Jun</v>
      </c>
    </row>
    <row r="2252" spans="1:11" ht="15" customHeight="1" x14ac:dyDescent="0.25">
      <c r="A2252" s="14" t="s">
        <v>435</v>
      </c>
      <c r="B2252" s="14" t="s">
        <v>29</v>
      </c>
      <c r="C2252" s="14">
        <v>9</v>
      </c>
      <c r="D2252" s="16">
        <v>137.91999999999999</v>
      </c>
      <c r="E2252" s="17">
        <f>C2252*D2252</f>
        <v>1241.28</v>
      </c>
      <c r="F2252" s="18">
        <v>0.03</v>
      </c>
      <c r="G2252" s="17">
        <f>E2252*F2252</f>
        <v>37.238399999999999</v>
      </c>
      <c r="H2252" s="14">
        <v>2</v>
      </c>
      <c r="I2252" s="15">
        <v>240</v>
      </c>
      <c r="J2252" s="17">
        <f>E2252+I2252-G2252</f>
        <v>1444.0416</v>
      </c>
      <c r="K2252" s="23" t="str">
        <f>A2252&amp;"|"&amp;B2252</f>
        <v>P0188|Jul</v>
      </c>
    </row>
    <row r="2253" spans="1:11" ht="15" customHeight="1" x14ac:dyDescent="0.25">
      <c r="A2253" s="14" t="s">
        <v>435</v>
      </c>
      <c r="B2253" s="14" t="s">
        <v>30</v>
      </c>
      <c r="C2253" s="14">
        <v>9</v>
      </c>
      <c r="D2253" s="16">
        <v>118.76</v>
      </c>
      <c r="E2253" s="17">
        <f>C2253*D2253</f>
        <v>1068.8400000000001</v>
      </c>
      <c r="F2253" s="18">
        <v>0.03</v>
      </c>
      <c r="G2253" s="17">
        <f>E2253*F2253</f>
        <v>32.065200000000004</v>
      </c>
      <c r="H2253" s="14">
        <v>2</v>
      </c>
      <c r="I2253" s="15">
        <v>240</v>
      </c>
      <c r="J2253" s="17">
        <f>E2253+I2253-G2253</f>
        <v>1276.7748000000001</v>
      </c>
      <c r="K2253" s="23" t="str">
        <f>A2253&amp;"|"&amp;B2253</f>
        <v>P0188|Aug</v>
      </c>
    </row>
    <row r="2254" spans="1:11" ht="15" customHeight="1" x14ac:dyDescent="0.25">
      <c r="A2254" s="14" t="s">
        <v>435</v>
      </c>
      <c r="B2254" s="14" t="s">
        <v>31</v>
      </c>
      <c r="C2254" s="14">
        <v>6</v>
      </c>
      <c r="D2254" s="16">
        <v>116.54</v>
      </c>
      <c r="E2254" s="17">
        <f>C2254*D2254</f>
        <v>699.24</v>
      </c>
      <c r="F2254" s="18">
        <v>0.03</v>
      </c>
      <c r="G2254" s="17">
        <f>E2254*F2254</f>
        <v>20.9772</v>
      </c>
      <c r="H2254" s="14">
        <v>2</v>
      </c>
      <c r="I2254" s="15">
        <v>240</v>
      </c>
      <c r="J2254" s="17">
        <f>E2254+I2254-G2254</f>
        <v>918.26279999999997</v>
      </c>
      <c r="K2254" s="23" t="str">
        <f>A2254&amp;"|"&amp;B2254</f>
        <v>P0188|Sep</v>
      </c>
    </row>
    <row r="2255" spans="1:11" ht="15" customHeight="1" x14ac:dyDescent="0.25">
      <c r="A2255" s="14" t="s">
        <v>435</v>
      </c>
      <c r="B2255" s="14" t="s">
        <v>32</v>
      </c>
      <c r="C2255" s="14">
        <v>5</v>
      </c>
      <c r="D2255" s="16">
        <v>105.73</v>
      </c>
      <c r="E2255" s="17">
        <f>C2255*D2255</f>
        <v>528.65</v>
      </c>
      <c r="F2255" s="18">
        <v>0.03</v>
      </c>
      <c r="G2255" s="17">
        <f>E2255*F2255</f>
        <v>15.859499999999999</v>
      </c>
      <c r="H2255" s="14">
        <v>2</v>
      </c>
      <c r="I2255" s="15">
        <v>240</v>
      </c>
      <c r="J2255" s="17">
        <f>E2255+I2255-G2255</f>
        <v>752.79049999999995</v>
      </c>
      <c r="K2255" s="23" t="str">
        <f>A2255&amp;"|"&amp;B2255</f>
        <v>P0188|Oct</v>
      </c>
    </row>
    <row r="2256" spans="1:11" ht="15" customHeight="1" x14ac:dyDescent="0.25">
      <c r="A2256" s="14" t="s">
        <v>435</v>
      </c>
      <c r="B2256" s="14" t="s">
        <v>33</v>
      </c>
      <c r="C2256" s="14">
        <v>6</v>
      </c>
      <c r="D2256" s="16">
        <v>112.06</v>
      </c>
      <c r="E2256" s="17">
        <f>C2256*D2256</f>
        <v>672.36</v>
      </c>
      <c r="F2256" s="18">
        <v>0.03</v>
      </c>
      <c r="G2256" s="17">
        <f>E2256*F2256</f>
        <v>20.1708</v>
      </c>
      <c r="H2256" s="14">
        <v>2</v>
      </c>
      <c r="I2256" s="15">
        <v>240</v>
      </c>
      <c r="J2256" s="17">
        <f>E2256+I2256-G2256</f>
        <v>892.18920000000003</v>
      </c>
      <c r="K2256" s="23" t="str">
        <f>A2256&amp;"|"&amp;B2256</f>
        <v>P0188|Nov</v>
      </c>
    </row>
    <row r="2257" spans="1:11" ht="15" customHeight="1" x14ac:dyDescent="0.25">
      <c r="A2257" s="14" t="s">
        <v>435</v>
      </c>
      <c r="B2257" s="14" t="s">
        <v>34</v>
      </c>
      <c r="C2257" s="14">
        <v>13</v>
      </c>
      <c r="D2257" s="16">
        <v>208.27</v>
      </c>
      <c r="E2257" s="17">
        <f>C2257*D2257</f>
        <v>2707.51</v>
      </c>
      <c r="F2257" s="18">
        <v>0.03</v>
      </c>
      <c r="G2257" s="17">
        <f>E2257*F2257</f>
        <v>81.225300000000004</v>
      </c>
      <c r="H2257" s="14">
        <v>5</v>
      </c>
      <c r="I2257" s="15">
        <v>600</v>
      </c>
      <c r="J2257" s="17">
        <f>E2257+I2257-G2257</f>
        <v>3226.2847000000002</v>
      </c>
      <c r="K2257" s="23" t="str">
        <f>A2257&amp;"|"&amp;B2257</f>
        <v>P0188|Dec</v>
      </c>
    </row>
    <row r="2258" spans="1:11" ht="15" customHeight="1" x14ac:dyDescent="0.25">
      <c r="A2258" s="14" t="s">
        <v>435</v>
      </c>
      <c r="B2258" s="14" t="s">
        <v>35</v>
      </c>
      <c r="C2258" s="14">
        <v>12</v>
      </c>
      <c r="D2258" s="16">
        <v>188.57</v>
      </c>
      <c r="E2258" s="17">
        <f>C2258*D2258</f>
        <v>2262.84</v>
      </c>
      <c r="F2258" s="18">
        <v>0.03</v>
      </c>
      <c r="G2258" s="17">
        <f>E2258*F2258</f>
        <v>67.885199999999998</v>
      </c>
      <c r="H2258" s="14">
        <v>5</v>
      </c>
      <c r="I2258" s="15">
        <v>600</v>
      </c>
      <c r="J2258" s="17">
        <f>E2258+I2258-G2258</f>
        <v>2794.9548</v>
      </c>
      <c r="K2258" s="23" t="str">
        <f>A2258&amp;"|"&amp;B2258</f>
        <v>P0188|Jan</v>
      </c>
    </row>
    <row r="2259" spans="1:11" ht="15" customHeight="1" x14ac:dyDescent="0.25">
      <c r="A2259" s="14" t="s">
        <v>435</v>
      </c>
      <c r="B2259" s="14" t="s">
        <v>36</v>
      </c>
      <c r="C2259" s="14">
        <v>10</v>
      </c>
      <c r="D2259" s="16">
        <v>186.69</v>
      </c>
      <c r="E2259" s="17">
        <f>C2259*D2259</f>
        <v>1866.9</v>
      </c>
      <c r="F2259" s="18">
        <v>0.03</v>
      </c>
      <c r="G2259" s="17">
        <f>E2259*F2259</f>
        <v>56.006999999999998</v>
      </c>
      <c r="H2259" s="14">
        <v>4</v>
      </c>
      <c r="I2259" s="15">
        <v>480</v>
      </c>
      <c r="J2259" s="17">
        <f>E2259+I2259-G2259</f>
        <v>2290.893</v>
      </c>
      <c r="K2259" s="23" t="str">
        <f>A2259&amp;"|"&amp;B2259</f>
        <v>P0188|Feb</v>
      </c>
    </row>
    <row r="2260" spans="1:11" ht="15" customHeight="1" x14ac:dyDescent="0.25">
      <c r="A2260" s="14" t="s">
        <v>435</v>
      </c>
      <c r="B2260" s="14" t="s">
        <v>37</v>
      </c>
      <c r="C2260" s="14">
        <v>9</v>
      </c>
      <c r="D2260" s="16">
        <v>151.46</v>
      </c>
      <c r="E2260" s="17">
        <f>C2260*D2260</f>
        <v>1363.14</v>
      </c>
      <c r="F2260" s="18">
        <v>0.03</v>
      </c>
      <c r="G2260" s="17">
        <f>E2260*F2260</f>
        <v>40.894200000000005</v>
      </c>
      <c r="H2260" s="14">
        <v>3</v>
      </c>
      <c r="I2260" s="15">
        <v>360</v>
      </c>
      <c r="J2260" s="17">
        <f>E2260+I2260-G2260</f>
        <v>1682.2458000000001</v>
      </c>
      <c r="K2260" s="23" t="str">
        <f>A2260&amp;"|"&amp;B2260</f>
        <v>P0188|Mar</v>
      </c>
    </row>
    <row r="2261" spans="1:11" ht="15" customHeight="1" x14ac:dyDescent="0.25">
      <c r="A2261" s="14" t="s">
        <v>437</v>
      </c>
      <c r="B2261" s="14" t="s">
        <v>24</v>
      </c>
      <c r="C2261" s="14">
        <v>7</v>
      </c>
      <c r="D2261" s="16">
        <v>243.35</v>
      </c>
      <c r="E2261" s="17">
        <f>C2261*D2261</f>
        <v>1703.45</v>
      </c>
      <c r="F2261" s="18">
        <v>0.03</v>
      </c>
      <c r="G2261" s="17">
        <f>E2261*F2261</f>
        <v>51.103499999999997</v>
      </c>
      <c r="H2261" s="14">
        <v>2</v>
      </c>
      <c r="I2261" s="15">
        <v>450</v>
      </c>
      <c r="J2261" s="17">
        <f>E2261+I2261-G2261</f>
        <v>2102.3464999999997</v>
      </c>
      <c r="K2261" s="23" t="str">
        <f>A2261&amp;"|"&amp;B2261</f>
        <v>P0189|Apr</v>
      </c>
    </row>
    <row r="2262" spans="1:11" ht="15" customHeight="1" x14ac:dyDescent="0.25">
      <c r="A2262" s="14" t="s">
        <v>437</v>
      </c>
      <c r="B2262" s="14" t="s">
        <v>26</v>
      </c>
      <c r="C2262" s="14">
        <v>7</v>
      </c>
      <c r="D2262" s="16">
        <v>257.99</v>
      </c>
      <c r="E2262" s="17">
        <f>C2262*D2262</f>
        <v>1805.93</v>
      </c>
      <c r="F2262" s="18">
        <v>0.03</v>
      </c>
      <c r="G2262" s="17">
        <f>E2262*F2262</f>
        <v>54.177900000000001</v>
      </c>
      <c r="H2262" s="14">
        <v>2</v>
      </c>
      <c r="I2262" s="15">
        <v>450</v>
      </c>
      <c r="J2262" s="17">
        <f>E2262+I2262-G2262</f>
        <v>2201.7521000000002</v>
      </c>
      <c r="K2262" s="23" t="str">
        <f>A2262&amp;"|"&amp;B2262</f>
        <v>P0189|May</v>
      </c>
    </row>
    <row r="2263" spans="1:11" ht="15" customHeight="1" x14ac:dyDescent="0.25">
      <c r="A2263" s="14" t="s">
        <v>437</v>
      </c>
      <c r="B2263" s="14" t="s">
        <v>28</v>
      </c>
      <c r="C2263" s="14">
        <v>8</v>
      </c>
      <c r="D2263" s="16">
        <v>262.82</v>
      </c>
      <c r="E2263" s="17">
        <f>C2263*D2263</f>
        <v>2102.56</v>
      </c>
      <c r="F2263" s="18">
        <v>0.03</v>
      </c>
      <c r="G2263" s="17">
        <f>E2263*F2263</f>
        <v>63.076799999999999</v>
      </c>
      <c r="H2263" s="14">
        <v>2</v>
      </c>
      <c r="I2263" s="15">
        <v>450</v>
      </c>
      <c r="J2263" s="17">
        <f>E2263+I2263-G2263</f>
        <v>2489.4832000000001</v>
      </c>
      <c r="K2263" s="23" t="str">
        <f>A2263&amp;"|"&amp;B2263</f>
        <v>P0189|Jun</v>
      </c>
    </row>
    <row r="2264" spans="1:11" ht="15" customHeight="1" x14ac:dyDescent="0.25">
      <c r="A2264" s="14" t="s">
        <v>437</v>
      </c>
      <c r="B2264" s="14" t="s">
        <v>29</v>
      </c>
      <c r="C2264" s="14">
        <v>11</v>
      </c>
      <c r="D2264" s="16">
        <v>293.52999999999997</v>
      </c>
      <c r="E2264" s="17">
        <f>C2264*D2264</f>
        <v>3228.83</v>
      </c>
      <c r="F2264" s="18">
        <v>0.03</v>
      </c>
      <c r="G2264" s="17">
        <f>E2264*F2264</f>
        <v>96.864899999999992</v>
      </c>
      <c r="H2264" s="14">
        <v>3</v>
      </c>
      <c r="I2264" s="15">
        <v>675</v>
      </c>
      <c r="J2264" s="17">
        <f>E2264+I2264-G2264</f>
        <v>3806.9650999999999</v>
      </c>
      <c r="K2264" s="23" t="str">
        <f>A2264&amp;"|"&amp;B2264</f>
        <v>P0189|Jul</v>
      </c>
    </row>
    <row r="2265" spans="1:11" ht="15" customHeight="1" x14ac:dyDescent="0.25">
      <c r="A2265" s="14" t="s">
        <v>437</v>
      </c>
      <c r="B2265" s="14" t="s">
        <v>30</v>
      </c>
      <c r="C2265" s="14">
        <v>10</v>
      </c>
      <c r="D2265" s="16">
        <v>262.08</v>
      </c>
      <c r="E2265" s="17">
        <f>C2265*D2265</f>
        <v>2620.7999999999997</v>
      </c>
      <c r="F2265" s="18">
        <v>0.03</v>
      </c>
      <c r="G2265" s="17">
        <f>E2265*F2265</f>
        <v>78.623999999999995</v>
      </c>
      <c r="H2265" s="14">
        <v>3</v>
      </c>
      <c r="I2265" s="15">
        <v>675</v>
      </c>
      <c r="J2265" s="17">
        <f>E2265+I2265-G2265</f>
        <v>3217.1759999999999</v>
      </c>
      <c r="K2265" s="23" t="str">
        <f>A2265&amp;"|"&amp;B2265</f>
        <v>P0189|Aug</v>
      </c>
    </row>
    <row r="2266" spans="1:11" ht="15" customHeight="1" x14ac:dyDescent="0.25">
      <c r="A2266" s="14" t="s">
        <v>437</v>
      </c>
      <c r="B2266" s="14" t="s">
        <v>31</v>
      </c>
      <c r="C2266" s="14">
        <v>8</v>
      </c>
      <c r="D2266" s="16">
        <v>277.73</v>
      </c>
      <c r="E2266" s="17">
        <f>C2266*D2266</f>
        <v>2221.84</v>
      </c>
      <c r="F2266" s="18">
        <v>0.03</v>
      </c>
      <c r="G2266" s="17">
        <f>E2266*F2266</f>
        <v>66.655200000000008</v>
      </c>
      <c r="H2266" s="14">
        <v>2</v>
      </c>
      <c r="I2266" s="15">
        <v>450</v>
      </c>
      <c r="J2266" s="17">
        <f>E2266+I2266-G2266</f>
        <v>2605.1848</v>
      </c>
      <c r="K2266" s="23" t="str">
        <f>A2266&amp;"|"&amp;B2266</f>
        <v>P0189|Sep</v>
      </c>
    </row>
    <row r="2267" spans="1:11" ht="15" customHeight="1" x14ac:dyDescent="0.25">
      <c r="A2267" s="14" t="s">
        <v>437</v>
      </c>
      <c r="B2267" s="14" t="s">
        <v>32</v>
      </c>
      <c r="C2267" s="14">
        <v>7</v>
      </c>
      <c r="D2267" s="16">
        <v>269.08</v>
      </c>
      <c r="E2267" s="17">
        <f>C2267*D2267</f>
        <v>1883.56</v>
      </c>
      <c r="F2267" s="18">
        <v>0.03</v>
      </c>
      <c r="G2267" s="17">
        <f>E2267*F2267</f>
        <v>56.506799999999998</v>
      </c>
      <c r="H2267" s="14">
        <v>2</v>
      </c>
      <c r="I2267" s="15">
        <v>450</v>
      </c>
      <c r="J2267" s="17">
        <f>E2267+I2267-G2267</f>
        <v>2277.0531999999998</v>
      </c>
      <c r="K2267" s="23" t="str">
        <f>A2267&amp;"|"&amp;B2267</f>
        <v>P0189|Oct</v>
      </c>
    </row>
    <row r="2268" spans="1:11" ht="15" customHeight="1" x14ac:dyDescent="0.25">
      <c r="A2268" s="14" t="s">
        <v>437</v>
      </c>
      <c r="B2268" s="14" t="s">
        <v>33</v>
      </c>
      <c r="C2268" s="14">
        <v>7</v>
      </c>
      <c r="D2268" s="16">
        <v>271.88</v>
      </c>
      <c r="E2268" s="17">
        <f>C2268*D2268</f>
        <v>1903.1599999999999</v>
      </c>
      <c r="F2268" s="18">
        <v>0.03</v>
      </c>
      <c r="G2268" s="17">
        <f>E2268*F2268</f>
        <v>57.094799999999992</v>
      </c>
      <c r="H2268" s="14">
        <v>3</v>
      </c>
      <c r="I2268" s="15">
        <v>675</v>
      </c>
      <c r="J2268" s="17">
        <f>E2268+I2268-G2268</f>
        <v>2521.0652</v>
      </c>
      <c r="K2268" s="23" t="str">
        <f>A2268&amp;"|"&amp;B2268</f>
        <v>P0189|Nov</v>
      </c>
    </row>
    <row r="2269" spans="1:11" ht="15" customHeight="1" x14ac:dyDescent="0.25">
      <c r="A2269" s="14" t="s">
        <v>437</v>
      </c>
      <c r="B2269" s="14" t="s">
        <v>34</v>
      </c>
      <c r="C2269" s="14">
        <v>15</v>
      </c>
      <c r="D2269" s="16">
        <v>483.52</v>
      </c>
      <c r="E2269" s="17">
        <f>C2269*D2269</f>
        <v>7252.7999999999993</v>
      </c>
      <c r="F2269" s="18">
        <v>0.03</v>
      </c>
      <c r="G2269" s="17">
        <f>E2269*F2269</f>
        <v>217.58399999999997</v>
      </c>
      <c r="H2269" s="14">
        <v>6</v>
      </c>
      <c r="I2269" s="15">
        <v>1350</v>
      </c>
      <c r="J2269" s="17">
        <f>E2269+I2269-G2269</f>
        <v>8385.2159999999985</v>
      </c>
      <c r="K2269" s="23" t="str">
        <f>A2269&amp;"|"&amp;B2269</f>
        <v>P0189|Dec</v>
      </c>
    </row>
    <row r="2270" spans="1:11" ht="15" customHeight="1" x14ac:dyDescent="0.25">
      <c r="A2270" s="14" t="s">
        <v>437</v>
      </c>
      <c r="B2270" s="14" t="s">
        <v>35</v>
      </c>
      <c r="C2270" s="14">
        <v>14</v>
      </c>
      <c r="D2270" s="16">
        <v>448.03</v>
      </c>
      <c r="E2270" s="17">
        <f>C2270*D2270</f>
        <v>6272.42</v>
      </c>
      <c r="F2270" s="18">
        <v>0.03</v>
      </c>
      <c r="G2270" s="17">
        <f>E2270*F2270</f>
        <v>188.17259999999999</v>
      </c>
      <c r="H2270" s="14">
        <v>5</v>
      </c>
      <c r="I2270" s="15">
        <v>1125</v>
      </c>
      <c r="J2270" s="17">
        <f>E2270+I2270-G2270</f>
        <v>7209.2474000000002</v>
      </c>
      <c r="K2270" s="23" t="str">
        <f>A2270&amp;"|"&amp;B2270</f>
        <v>P0189|Jan</v>
      </c>
    </row>
    <row r="2271" spans="1:11" ht="15" customHeight="1" x14ac:dyDescent="0.25">
      <c r="A2271" s="14" t="s">
        <v>437</v>
      </c>
      <c r="B2271" s="14" t="s">
        <v>36</v>
      </c>
      <c r="C2271" s="14">
        <v>12</v>
      </c>
      <c r="D2271" s="16">
        <v>380.03</v>
      </c>
      <c r="E2271" s="17">
        <f>C2271*D2271</f>
        <v>4560.3599999999997</v>
      </c>
      <c r="F2271" s="18">
        <v>0.03</v>
      </c>
      <c r="G2271" s="17">
        <f>E2271*F2271</f>
        <v>136.81079999999997</v>
      </c>
      <c r="H2271" s="14">
        <v>5</v>
      </c>
      <c r="I2271" s="15">
        <v>1125</v>
      </c>
      <c r="J2271" s="17">
        <f>E2271+I2271-G2271</f>
        <v>5548.5491999999995</v>
      </c>
      <c r="K2271" s="23" t="str">
        <f>A2271&amp;"|"&amp;B2271</f>
        <v>P0189|Feb</v>
      </c>
    </row>
    <row r="2272" spans="1:11" ht="15" customHeight="1" x14ac:dyDescent="0.25">
      <c r="A2272" s="14" t="s">
        <v>437</v>
      </c>
      <c r="B2272" s="14" t="s">
        <v>37</v>
      </c>
      <c r="C2272" s="14">
        <v>11</v>
      </c>
      <c r="D2272" s="16">
        <v>351.37</v>
      </c>
      <c r="E2272" s="17">
        <f>C2272*D2272</f>
        <v>3865.07</v>
      </c>
      <c r="F2272" s="18">
        <v>0.03</v>
      </c>
      <c r="G2272" s="17">
        <f>E2272*F2272</f>
        <v>115.9521</v>
      </c>
      <c r="H2272" s="14">
        <v>4</v>
      </c>
      <c r="I2272" s="15">
        <v>900</v>
      </c>
      <c r="J2272" s="17">
        <f>E2272+I2272-G2272</f>
        <v>4649.1178999999993</v>
      </c>
      <c r="K2272" s="23" t="str">
        <f>A2272&amp;"|"&amp;B2272</f>
        <v>P0189|Mar</v>
      </c>
    </row>
    <row r="2273" spans="1:11" ht="15" customHeight="1" x14ac:dyDescent="0.25">
      <c r="A2273" s="14" t="s">
        <v>439</v>
      </c>
      <c r="B2273" s="14" t="s">
        <v>24</v>
      </c>
      <c r="C2273" s="14">
        <v>5</v>
      </c>
      <c r="D2273" s="16">
        <v>189.39</v>
      </c>
      <c r="E2273" s="17">
        <f>C2273*D2273</f>
        <v>946.94999999999993</v>
      </c>
      <c r="F2273" s="18">
        <v>0.03</v>
      </c>
      <c r="G2273" s="17">
        <f>E2273*F2273</f>
        <v>28.408499999999997</v>
      </c>
      <c r="H2273" s="14">
        <v>2</v>
      </c>
      <c r="I2273" s="15">
        <v>370</v>
      </c>
      <c r="J2273" s="17">
        <f>E2273+I2273-G2273</f>
        <v>1288.5414999999998</v>
      </c>
      <c r="K2273" s="23" t="str">
        <f>A2273&amp;"|"&amp;B2273</f>
        <v>P0190|Apr</v>
      </c>
    </row>
    <row r="2274" spans="1:11" ht="15" customHeight="1" x14ac:dyDescent="0.25">
      <c r="A2274" s="14" t="s">
        <v>439</v>
      </c>
      <c r="B2274" s="14" t="s">
        <v>26</v>
      </c>
      <c r="C2274" s="14">
        <v>7</v>
      </c>
      <c r="D2274" s="16">
        <v>207.08</v>
      </c>
      <c r="E2274" s="17">
        <f>C2274*D2274</f>
        <v>1449.5600000000002</v>
      </c>
      <c r="F2274" s="18">
        <v>0.03</v>
      </c>
      <c r="G2274" s="17">
        <f>E2274*F2274</f>
        <v>43.486800000000002</v>
      </c>
      <c r="H2274" s="14">
        <v>2</v>
      </c>
      <c r="I2274" s="15">
        <v>370</v>
      </c>
      <c r="J2274" s="17">
        <f>E2274+I2274-G2274</f>
        <v>1776.0732000000003</v>
      </c>
      <c r="K2274" s="23" t="str">
        <f>A2274&amp;"|"&amp;B2274</f>
        <v>P0190|May</v>
      </c>
    </row>
    <row r="2275" spans="1:11" ht="15" customHeight="1" x14ac:dyDescent="0.25">
      <c r="A2275" s="14" t="s">
        <v>439</v>
      </c>
      <c r="B2275" s="14" t="s">
        <v>28</v>
      </c>
      <c r="C2275" s="14">
        <v>8</v>
      </c>
      <c r="D2275" s="16">
        <v>209.7</v>
      </c>
      <c r="E2275" s="17">
        <f>C2275*D2275</f>
        <v>1677.6</v>
      </c>
      <c r="F2275" s="18">
        <v>0.03</v>
      </c>
      <c r="G2275" s="17">
        <f>E2275*F2275</f>
        <v>50.327999999999996</v>
      </c>
      <c r="H2275" s="14">
        <v>2</v>
      </c>
      <c r="I2275" s="15">
        <v>370</v>
      </c>
      <c r="J2275" s="17">
        <f>E2275+I2275-G2275</f>
        <v>1997.2719999999999</v>
      </c>
      <c r="K2275" s="23" t="str">
        <f>A2275&amp;"|"&amp;B2275</f>
        <v>P0190|Jun</v>
      </c>
    </row>
    <row r="2276" spans="1:11" ht="15" customHeight="1" x14ac:dyDescent="0.25">
      <c r="A2276" s="14" t="s">
        <v>439</v>
      </c>
      <c r="B2276" s="14" t="s">
        <v>29</v>
      </c>
      <c r="C2276" s="14">
        <v>11</v>
      </c>
      <c r="D2276" s="16">
        <v>233.03</v>
      </c>
      <c r="E2276" s="17">
        <f>C2276*D2276</f>
        <v>2563.33</v>
      </c>
      <c r="F2276" s="18">
        <v>0.03</v>
      </c>
      <c r="G2276" s="17">
        <f>E2276*F2276</f>
        <v>76.899899999999988</v>
      </c>
      <c r="H2276" s="14">
        <v>3</v>
      </c>
      <c r="I2276" s="15">
        <v>555</v>
      </c>
      <c r="J2276" s="17">
        <f>E2276+I2276-G2276</f>
        <v>3041.4301</v>
      </c>
      <c r="K2276" s="23" t="str">
        <f>A2276&amp;"|"&amp;B2276</f>
        <v>P0190|Jul</v>
      </c>
    </row>
    <row r="2277" spans="1:11" ht="15" customHeight="1" x14ac:dyDescent="0.25">
      <c r="A2277" s="14" t="s">
        <v>439</v>
      </c>
      <c r="B2277" s="14" t="s">
        <v>30</v>
      </c>
      <c r="C2277" s="14">
        <v>10</v>
      </c>
      <c r="D2277" s="16">
        <v>230.25</v>
      </c>
      <c r="E2277" s="17">
        <f>C2277*D2277</f>
        <v>2302.5</v>
      </c>
      <c r="F2277" s="18">
        <v>0.03</v>
      </c>
      <c r="G2277" s="17">
        <f>E2277*F2277</f>
        <v>69.075000000000003</v>
      </c>
      <c r="H2277" s="14">
        <v>3</v>
      </c>
      <c r="I2277" s="15">
        <v>555</v>
      </c>
      <c r="J2277" s="17">
        <f>E2277+I2277-G2277</f>
        <v>2788.4250000000002</v>
      </c>
      <c r="K2277" s="23" t="str">
        <f>A2277&amp;"|"&amp;B2277</f>
        <v>P0190|Aug</v>
      </c>
    </row>
    <row r="2278" spans="1:11" ht="15" customHeight="1" x14ac:dyDescent="0.25">
      <c r="A2278" s="14" t="s">
        <v>439</v>
      </c>
      <c r="B2278" s="14" t="s">
        <v>31</v>
      </c>
      <c r="C2278" s="14">
        <v>6</v>
      </c>
      <c r="D2278" s="16">
        <v>206.09</v>
      </c>
      <c r="E2278" s="17">
        <f>C2278*D2278</f>
        <v>1236.54</v>
      </c>
      <c r="F2278" s="18">
        <v>0.03</v>
      </c>
      <c r="G2278" s="17">
        <f>E2278*F2278</f>
        <v>37.096199999999996</v>
      </c>
      <c r="H2278" s="14">
        <v>2</v>
      </c>
      <c r="I2278" s="15">
        <v>370</v>
      </c>
      <c r="J2278" s="17">
        <f>E2278+I2278-G2278</f>
        <v>1569.4438</v>
      </c>
      <c r="K2278" s="23" t="str">
        <f>A2278&amp;"|"&amp;B2278</f>
        <v>P0190|Sep</v>
      </c>
    </row>
    <row r="2279" spans="1:11" ht="15" customHeight="1" x14ac:dyDescent="0.25">
      <c r="A2279" s="14" t="s">
        <v>439</v>
      </c>
      <c r="B2279" s="14" t="s">
        <v>32</v>
      </c>
      <c r="C2279" s="14">
        <v>6</v>
      </c>
      <c r="D2279" s="16">
        <v>195.43</v>
      </c>
      <c r="E2279" s="17">
        <f>C2279*D2279</f>
        <v>1172.58</v>
      </c>
      <c r="F2279" s="18">
        <v>0.03</v>
      </c>
      <c r="G2279" s="17">
        <f>E2279*F2279</f>
        <v>35.177399999999999</v>
      </c>
      <c r="H2279" s="14">
        <v>2</v>
      </c>
      <c r="I2279" s="15">
        <v>370</v>
      </c>
      <c r="J2279" s="17">
        <f>E2279+I2279-G2279</f>
        <v>1507.4025999999999</v>
      </c>
      <c r="K2279" s="23" t="str">
        <f>A2279&amp;"|"&amp;B2279</f>
        <v>P0190|Oct</v>
      </c>
    </row>
    <row r="2280" spans="1:11" ht="15" customHeight="1" x14ac:dyDescent="0.25">
      <c r="A2280" s="14" t="s">
        <v>439</v>
      </c>
      <c r="B2280" s="14" t="s">
        <v>33</v>
      </c>
      <c r="C2280" s="14">
        <v>6</v>
      </c>
      <c r="D2280" s="16">
        <v>225.04</v>
      </c>
      <c r="E2280" s="17">
        <f>C2280*D2280</f>
        <v>1350.24</v>
      </c>
      <c r="F2280" s="18">
        <v>0.03</v>
      </c>
      <c r="G2280" s="17">
        <f>E2280*F2280</f>
        <v>40.507199999999997</v>
      </c>
      <c r="H2280" s="14">
        <v>2</v>
      </c>
      <c r="I2280" s="15">
        <v>370</v>
      </c>
      <c r="J2280" s="17">
        <f>E2280+I2280-G2280</f>
        <v>1679.7328</v>
      </c>
      <c r="K2280" s="23" t="str">
        <f>A2280&amp;"|"&amp;B2280</f>
        <v>P0190|Nov</v>
      </c>
    </row>
    <row r="2281" spans="1:11" ht="15" customHeight="1" x14ac:dyDescent="0.25">
      <c r="A2281" s="14" t="s">
        <v>439</v>
      </c>
      <c r="B2281" s="14" t="s">
        <v>34</v>
      </c>
      <c r="C2281" s="14">
        <v>14</v>
      </c>
      <c r="D2281" s="16">
        <v>388.17</v>
      </c>
      <c r="E2281" s="17">
        <f>C2281*D2281</f>
        <v>5434.38</v>
      </c>
      <c r="F2281" s="18">
        <v>0.03</v>
      </c>
      <c r="G2281" s="17">
        <f>E2281*F2281</f>
        <v>163.03139999999999</v>
      </c>
      <c r="H2281" s="14">
        <v>6</v>
      </c>
      <c r="I2281" s="15">
        <v>1110</v>
      </c>
      <c r="J2281" s="17">
        <f>E2281+I2281-G2281</f>
        <v>6381.3486000000003</v>
      </c>
      <c r="K2281" s="23" t="str">
        <f>A2281&amp;"|"&amp;B2281</f>
        <v>P0190|Dec</v>
      </c>
    </row>
    <row r="2282" spans="1:11" ht="15" customHeight="1" x14ac:dyDescent="0.25">
      <c r="A2282" s="14" t="s">
        <v>439</v>
      </c>
      <c r="B2282" s="14" t="s">
        <v>35</v>
      </c>
      <c r="C2282" s="14">
        <v>14</v>
      </c>
      <c r="D2282" s="16">
        <v>350.79</v>
      </c>
      <c r="E2282" s="17">
        <f>C2282*D2282</f>
        <v>4911.0600000000004</v>
      </c>
      <c r="F2282" s="18">
        <v>0.03</v>
      </c>
      <c r="G2282" s="17">
        <f>E2282*F2282</f>
        <v>147.33180000000002</v>
      </c>
      <c r="H2282" s="14">
        <v>6</v>
      </c>
      <c r="I2282" s="15">
        <v>1110</v>
      </c>
      <c r="J2282" s="17">
        <f>E2282+I2282-G2282</f>
        <v>5873.7282000000005</v>
      </c>
      <c r="K2282" s="23" t="str">
        <f>A2282&amp;"|"&amp;B2282</f>
        <v>P0190|Jan</v>
      </c>
    </row>
    <row r="2283" spans="1:11" ht="15" customHeight="1" x14ac:dyDescent="0.25">
      <c r="A2283" s="14" t="s">
        <v>439</v>
      </c>
      <c r="B2283" s="14" t="s">
        <v>36</v>
      </c>
      <c r="C2283" s="14">
        <v>12</v>
      </c>
      <c r="D2283" s="16">
        <v>302.38</v>
      </c>
      <c r="E2283" s="17">
        <f>C2283*D2283</f>
        <v>3628.56</v>
      </c>
      <c r="F2283" s="18">
        <v>0.03</v>
      </c>
      <c r="G2283" s="17">
        <f>E2283*F2283</f>
        <v>108.85679999999999</v>
      </c>
      <c r="H2283" s="14">
        <v>5</v>
      </c>
      <c r="I2283" s="15">
        <v>925</v>
      </c>
      <c r="J2283" s="17">
        <f>E2283+I2283-G2283</f>
        <v>4444.7031999999999</v>
      </c>
      <c r="K2283" s="23" t="str">
        <f>A2283&amp;"|"&amp;B2283</f>
        <v>P0190|Feb</v>
      </c>
    </row>
    <row r="2284" spans="1:11" ht="15" customHeight="1" x14ac:dyDescent="0.25">
      <c r="A2284" s="14" t="s">
        <v>439</v>
      </c>
      <c r="B2284" s="14" t="s">
        <v>37</v>
      </c>
      <c r="C2284" s="14">
        <v>11</v>
      </c>
      <c r="D2284" s="16">
        <v>277.43</v>
      </c>
      <c r="E2284" s="17">
        <f>C2284*D2284</f>
        <v>3051.73</v>
      </c>
      <c r="F2284" s="18">
        <v>0.03</v>
      </c>
      <c r="G2284" s="17">
        <f>E2284*F2284</f>
        <v>91.551900000000003</v>
      </c>
      <c r="H2284" s="14">
        <v>4</v>
      </c>
      <c r="I2284" s="15">
        <v>740</v>
      </c>
      <c r="J2284" s="17">
        <f>E2284+I2284-G2284</f>
        <v>3700.1781000000001</v>
      </c>
      <c r="K2284" s="23" t="str">
        <f>A2284&amp;"|"&amp;B2284</f>
        <v>P0190|Mar</v>
      </c>
    </row>
    <row r="2285" spans="1:11" ht="15" customHeight="1" x14ac:dyDescent="0.25">
      <c r="A2285" s="14" t="s">
        <v>441</v>
      </c>
      <c r="B2285" s="14" t="s">
        <v>24</v>
      </c>
      <c r="C2285" s="14">
        <v>6</v>
      </c>
      <c r="D2285" s="16">
        <v>101.57</v>
      </c>
      <c r="E2285" s="17">
        <f>C2285*D2285</f>
        <v>609.41999999999996</v>
      </c>
      <c r="F2285" s="18">
        <v>0.03</v>
      </c>
      <c r="G2285" s="17">
        <f>E2285*F2285</f>
        <v>18.282599999999999</v>
      </c>
      <c r="H2285" s="14">
        <v>2</v>
      </c>
      <c r="I2285" s="15">
        <v>240</v>
      </c>
      <c r="J2285" s="17">
        <f>E2285+I2285-G2285</f>
        <v>831.13739999999996</v>
      </c>
      <c r="K2285" s="23" t="str">
        <f>A2285&amp;"|"&amp;B2285</f>
        <v>P0191|Apr</v>
      </c>
    </row>
    <row r="2286" spans="1:11" ht="15" customHeight="1" x14ac:dyDescent="0.25">
      <c r="A2286" s="14" t="s">
        <v>441</v>
      </c>
      <c r="B2286" s="14" t="s">
        <v>26</v>
      </c>
      <c r="C2286" s="14">
        <v>7</v>
      </c>
      <c r="D2286" s="16">
        <v>111.88</v>
      </c>
      <c r="E2286" s="17">
        <f>C2286*D2286</f>
        <v>783.16</v>
      </c>
      <c r="F2286" s="18">
        <v>0.03</v>
      </c>
      <c r="G2286" s="17">
        <f>E2286*F2286</f>
        <v>23.494799999999998</v>
      </c>
      <c r="H2286" s="14">
        <v>2</v>
      </c>
      <c r="I2286" s="15">
        <v>240</v>
      </c>
      <c r="J2286" s="17">
        <f>E2286+I2286-G2286</f>
        <v>999.66519999999991</v>
      </c>
      <c r="K2286" s="23" t="str">
        <f>A2286&amp;"|"&amp;B2286</f>
        <v>P0191|May</v>
      </c>
    </row>
    <row r="2287" spans="1:11" ht="15" customHeight="1" x14ac:dyDescent="0.25">
      <c r="A2287" s="14" t="s">
        <v>441</v>
      </c>
      <c r="B2287" s="14" t="s">
        <v>28</v>
      </c>
      <c r="C2287" s="14">
        <v>8</v>
      </c>
      <c r="D2287" s="16">
        <v>119.37</v>
      </c>
      <c r="E2287" s="17">
        <f>C2287*D2287</f>
        <v>954.96</v>
      </c>
      <c r="F2287" s="18">
        <v>0.03</v>
      </c>
      <c r="G2287" s="17">
        <f>E2287*F2287</f>
        <v>28.648800000000001</v>
      </c>
      <c r="H2287" s="14">
        <v>2</v>
      </c>
      <c r="I2287" s="15">
        <v>240</v>
      </c>
      <c r="J2287" s="17">
        <f>E2287+I2287-G2287</f>
        <v>1166.3112000000001</v>
      </c>
      <c r="K2287" s="23" t="str">
        <f>A2287&amp;"|"&amp;B2287</f>
        <v>P0191|Jun</v>
      </c>
    </row>
    <row r="2288" spans="1:11" ht="15" customHeight="1" x14ac:dyDescent="0.25">
      <c r="A2288" s="14" t="s">
        <v>441</v>
      </c>
      <c r="B2288" s="14" t="s">
        <v>29</v>
      </c>
      <c r="C2288" s="14">
        <v>12</v>
      </c>
      <c r="D2288" s="16">
        <v>124.11</v>
      </c>
      <c r="E2288" s="17">
        <f>C2288*D2288</f>
        <v>1489.32</v>
      </c>
      <c r="F2288" s="18">
        <v>0.03</v>
      </c>
      <c r="G2288" s="17">
        <f>E2288*F2288</f>
        <v>44.679599999999994</v>
      </c>
      <c r="H2288" s="14">
        <v>3</v>
      </c>
      <c r="I2288" s="15">
        <v>360</v>
      </c>
      <c r="J2288" s="17">
        <f>E2288+I2288-G2288</f>
        <v>1804.6404</v>
      </c>
      <c r="K2288" s="23" t="str">
        <f>A2288&amp;"|"&amp;B2288</f>
        <v>P0191|Jul</v>
      </c>
    </row>
    <row r="2289" spans="1:11" ht="15" customHeight="1" x14ac:dyDescent="0.25">
      <c r="A2289" s="14" t="s">
        <v>441</v>
      </c>
      <c r="B2289" s="14" t="s">
        <v>30</v>
      </c>
      <c r="C2289" s="14">
        <v>10</v>
      </c>
      <c r="D2289" s="16">
        <v>132.29</v>
      </c>
      <c r="E2289" s="17">
        <f>C2289*D2289</f>
        <v>1322.8999999999999</v>
      </c>
      <c r="F2289" s="18">
        <v>0.03</v>
      </c>
      <c r="G2289" s="17">
        <f>E2289*F2289</f>
        <v>39.686999999999998</v>
      </c>
      <c r="H2289" s="14">
        <v>3</v>
      </c>
      <c r="I2289" s="15">
        <v>360</v>
      </c>
      <c r="J2289" s="17">
        <f>E2289+I2289-G2289</f>
        <v>1643.213</v>
      </c>
      <c r="K2289" s="23" t="str">
        <f>A2289&amp;"|"&amp;B2289</f>
        <v>P0191|Aug</v>
      </c>
    </row>
    <row r="2290" spans="1:11" ht="15" customHeight="1" x14ac:dyDescent="0.25">
      <c r="A2290" s="14" t="s">
        <v>441</v>
      </c>
      <c r="B2290" s="14" t="s">
        <v>31</v>
      </c>
      <c r="C2290" s="14">
        <v>8</v>
      </c>
      <c r="D2290" s="16">
        <v>125.65</v>
      </c>
      <c r="E2290" s="17">
        <f>C2290*D2290</f>
        <v>1005.2</v>
      </c>
      <c r="F2290" s="18">
        <v>0.03</v>
      </c>
      <c r="G2290" s="17">
        <f>E2290*F2290</f>
        <v>30.155999999999999</v>
      </c>
      <c r="H2290" s="14">
        <v>2</v>
      </c>
      <c r="I2290" s="15">
        <v>240</v>
      </c>
      <c r="J2290" s="17">
        <f>E2290+I2290-G2290</f>
        <v>1215.0440000000001</v>
      </c>
      <c r="K2290" s="23" t="str">
        <f>A2290&amp;"|"&amp;B2290</f>
        <v>P0191|Sep</v>
      </c>
    </row>
    <row r="2291" spans="1:11" ht="15" customHeight="1" x14ac:dyDescent="0.25">
      <c r="A2291" s="14" t="s">
        <v>441</v>
      </c>
      <c r="B2291" s="14" t="s">
        <v>32</v>
      </c>
      <c r="C2291" s="14">
        <v>7</v>
      </c>
      <c r="D2291" s="16">
        <v>110.33</v>
      </c>
      <c r="E2291" s="17">
        <f>C2291*D2291</f>
        <v>772.31</v>
      </c>
      <c r="F2291" s="18">
        <v>0.03</v>
      </c>
      <c r="G2291" s="17">
        <f>E2291*F2291</f>
        <v>23.169299999999996</v>
      </c>
      <c r="H2291" s="14">
        <v>2</v>
      </c>
      <c r="I2291" s="15">
        <v>240</v>
      </c>
      <c r="J2291" s="17">
        <f>E2291+I2291-G2291</f>
        <v>989.14069999999992</v>
      </c>
      <c r="K2291" s="23" t="str">
        <f>A2291&amp;"|"&amp;B2291</f>
        <v>P0191|Oct</v>
      </c>
    </row>
    <row r="2292" spans="1:11" ht="15" customHeight="1" x14ac:dyDescent="0.25">
      <c r="A2292" s="14" t="s">
        <v>441</v>
      </c>
      <c r="B2292" s="14" t="s">
        <v>33</v>
      </c>
      <c r="C2292" s="14">
        <v>6</v>
      </c>
      <c r="D2292" s="16">
        <v>113.05</v>
      </c>
      <c r="E2292" s="17">
        <f>C2292*D2292</f>
        <v>678.3</v>
      </c>
      <c r="F2292" s="18">
        <v>0.03</v>
      </c>
      <c r="G2292" s="17">
        <f>E2292*F2292</f>
        <v>20.348999999999997</v>
      </c>
      <c r="H2292" s="14">
        <v>2</v>
      </c>
      <c r="I2292" s="15">
        <v>240</v>
      </c>
      <c r="J2292" s="17">
        <f>E2292+I2292-G2292</f>
        <v>897.95099999999991</v>
      </c>
      <c r="K2292" s="23" t="str">
        <f>A2292&amp;"|"&amp;B2292</f>
        <v>P0191|Nov</v>
      </c>
    </row>
    <row r="2293" spans="1:11" ht="15" customHeight="1" x14ac:dyDescent="0.25">
      <c r="A2293" s="14" t="s">
        <v>441</v>
      </c>
      <c r="B2293" s="14" t="s">
        <v>34</v>
      </c>
      <c r="C2293" s="14">
        <v>15</v>
      </c>
      <c r="D2293" s="16">
        <v>214.29</v>
      </c>
      <c r="E2293" s="17">
        <f>C2293*D2293</f>
        <v>3214.35</v>
      </c>
      <c r="F2293" s="18">
        <v>0.03</v>
      </c>
      <c r="G2293" s="17">
        <f>E2293*F2293</f>
        <v>96.430499999999995</v>
      </c>
      <c r="H2293" s="14">
        <v>6</v>
      </c>
      <c r="I2293" s="15">
        <v>720</v>
      </c>
      <c r="J2293" s="17">
        <f>E2293+I2293-G2293</f>
        <v>3837.9195</v>
      </c>
      <c r="K2293" s="23" t="str">
        <f>A2293&amp;"|"&amp;B2293</f>
        <v>P0191|Dec</v>
      </c>
    </row>
    <row r="2294" spans="1:11" ht="15" customHeight="1" x14ac:dyDescent="0.25">
      <c r="A2294" s="14" t="s">
        <v>441</v>
      </c>
      <c r="B2294" s="14" t="s">
        <v>35</v>
      </c>
      <c r="C2294" s="14">
        <v>15</v>
      </c>
      <c r="D2294" s="16">
        <v>192.57</v>
      </c>
      <c r="E2294" s="17">
        <f>C2294*D2294</f>
        <v>2888.5499999999997</v>
      </c>
      <c r="F2294" s="18">
        <v>0.03</v>
      </c>
      <c r="G2294" s="17">
        <f>E2294*F2294</f>
        <v>86.656499999999994</v>
      </c>
      <c r="H2294" s="14">
        <v>6</v>
      </c>
      <c r="I2294" s="15">
        <v>720</v>
      </c>
      <c r="J2294" s="17">
        <f>E2294+I2294-G2294</f>
        <v>3521.8934999999997</v>
      </c>
      <c r="K2294" s="23" t="str">
        <f>A2294&amp;"|"&amp;B2294</f>
        <v>P0191|Jan</v>
      </c>
    </row>
    <row r="2295" spans="1:11" ht="15" customHeight="1" x14ac:dyDescent="0.25">
      <c r="A2295" s="14" t="s">
        <v>441</v>
      </c>
      <c r="B2295" s="14" t="s">
        <v>36</v>
      </c>
      <c r="C2295" s="14">
        <v>13</v>
      </c>
      <c r="D2295" s="16">
        <v>196.57</v>
      </c>
      <c r="E2295" s="17">
        <f>C2295*D2295</f>
        <v>2555.41</v>
      </c>
      <c r="F2295" s="18">
        <v>0.03</v>
      </c>
      <c r="G2295" s="17">
        <f>E2295*F2295</f>
        <v>76.662299999999988</v>
      </c>
      <c r="H2295" s="14">
        <v>5</v>
      </c>
      <c r="I2295" s="15">
        <v>600</v>
      </c>
      <c r="J2295" s="17">
        <f>E2295+I2295-G2295</f>
        <v>3078.7476999999999</v>
      </c>
      <c r="K2295" s="23" t="str">
        <f>A2295&amp;"|"&amp;B2295</f>
        <v>P0191|Feb</v>
      </c>
    </row>
    <row r="2296" spans="1:11" ht="15" customHeight="1" x14ac:dyDescent="0.25">
      <c r="A2296" s="14" t="s">
        <v>441</v>
      </c>
      <c r="B2296" s="14" t="s">
        <v>37</v>
      </c>
      <c r="C2296" s="14">
        <v>11</v>
      </c>
      <c r="D2296" s="16">
        <v>157.32</v>
      </c>
      <c r="E2296" s="17">
        <f>C2296*D2296</f>
        <v>1730.52</v>
      </c>
      <c r="F2296" s="18">
        <v>0.03</v>
      </c>
      <c r="G2296" s="17">
        <f>E2296*F2296</f>
        <v>51.915599999999998</v>
      </c>
      <c r="H2296" s="14">
        <v>4</v>
      </c>
      <c r="I2296" s="15">
        <v>480</v>
      </c>
      <c r="J2296" s="17">
        <f>E2296+I2296-G2296</f>
        <v>2158.6044000000002</v>
      </c>
      <c r="K2296" s="23" t="str">
        <f>A2296&amp;"|"&amp;B2296</f>
        <v>P0191|Mar</v>
      </c>
    </row>
    <row r="2297" spans="1:11" ht="15" customHeight="1" x14ac:dyDescent="0.25">
      <c r="A2297" s="14" t="s">
        <v>443</v>
      </c>
      <c r="B2297" s="14" t="s">
        <v>24</v>
      </c>
      <c r="C2297" s="14">
        <v>5</v>
      </c>
      <c r="D2297" s="16">
        <v>98.49</v>
      </c>
      <c r="E2297" s="17">
        <f>C2297*D2297</f>
        <v>492.45</v>
      </c>
      <c r="F2297" s="18">
        <v>0.03</v>
      </c>
      <c r="G2297" s="17">
        <f>E2297*F2297</f>
        <v>14.773499999999999</v>
      </c>
      <c r="H2297" s="14">
        <v>2</v>
      </c>
      <c r="I2297" s="15">
        <v>240</v>
      </c>
      <c r="J2297" s="17">
        <f>E2297+I2297-G2297</f>
        <v>717.67650000000003</v>
      </c>
      <c r="K2297" s="23" t="str">
        <f>A2297&amp;"|"&amp;B2297</f>
        <v>P0192|Apr</v>
      </c>
    </row>
    <row r="2298" spans="1:11" ht="15" customHeight="1" x14ac:dyDescent="0.25">
      <c r="A2298" s="14" t="s">
        <v>443</v>
      </c>
      <c r="B2298" s="14" t="s">
        <v>26</v>
      </c>
      <c r="C2298" s="14">
        <v>6</v>
      </c>
      <c r="D2298" s="16">
        <v>105.42</v>
      </c>
      <c r="E2298" s="17">
        <f>C2298*D2298</f>
        <v>632.52</v>
      </c>
      <c r="F2298" s="18">
        <v>0.03</v>
      </c>
      <c r="G2298" s="17">
        <f>E2298*F2298</f>
        <v>18.9756</v>
      </c>
      <c r="H2298" s="14">
        <v>2</v>
      </c>
      <c r="I2298" s="15">
        <v>240</v>
      </c>
      <c r="J2298" s="17">
        <f>E2298+I2298-G2298</f>
        <v>853.5444</v>
      </c>
      <c r="K2298" s="23" t="str">
        <f>A2298&amp;"|"&amp;B2298</f>
        <v>P0192|May</v>
      </c>
    </row>
    <row r="2299" spans="1:11" ht="15" customHeight="1" x14ac:dyDescent="0.25">
      <c r="A2299" s="14" t="s">
        <v>443</v>
      </c>
      <c r="B2299" s="14" t="s">
        <v>28</v>
      </c>
      <c r="C2299" s="14">
        <v>6</v>
      </c>
      <c r="D2299" s="16">
        <v>110.83</v>
      </c>
      <c r="E2299" s="17">
        <f>C2299*D2299</f>
        <v>664.98</v>
      </c>
      <c r="F2299" s="18">
        <v>0.03</v>
      </c>
      <c r="G2299" s="17">
        <f>E2299*F2299</f>
        <v>19.949400000000001</v>
      </c>
      <c r="H2299" s="14">
        <v>2</v>
      </c>
      <c r="I2299" s="15">
        <v>240</v>
      </c>
      <c r="J2299" s="17">
        <f>E2299+I2299-G2299</f>
        <v>885.03060000000005</v>
      </c>
      <c r="K2299" s="23" t="str">
        <f>A2299&amp;"|"&amp;B2299</f>
        <v>P0192|Jun</v>
      </c>
    </row>
    <row r="2300" spans="1:11" ht="15" customHeight="1" x14ac:dyDescent="0.25">
      <c r="A2300" s="14" t="s">
        <v>443</v>
      </c>
      <c r="B2300" s="14" t="s">
        <v>29</v>
      </c>
      <c r="C2300" s="14">
        <v>9</v>
      </c>
      <c r="D2300" s="16">
        <v>125.28</v>
      </c>
      <c r="E2300" s="17">
        <f>C2300*D2300</f>
        <v>1127.52</v>
      </c>
      <c r="F2300" s="18">
        <v>0.03</v>
      </c>
      <c r="G2300" s="17">
        <f>E2300*F2300</f>
        <v>33.825600000000001</v>
      </c>
      <c r="H2300" s="14">
        <v>2</v>
      </c>
      <c r="I2300" s="15">
        <v>240</v>
      </c>
      <c r="J2300" s="17">
        <f>E2300+I2300-G2300</f>
        <v>1333.6944000000001</v>
      </c>
      <c r="K2300" s="23" t="str">
        <f>A2300&amp;"|"&amp;B2300</f>
        <v>P0192|Jul</v>
      </c>
    </row>
    <row r="2301" spans="1:11" ht="15" customHeight="1" x14ac:dyDescent="0.25">
      <c r="A2301" s="14" t="s">
        <v>443</v>
      </c>
      <c r="B2301" s="14" t="s">
        <v>30</v>
      </c>
      <c r="C2301" s="14">
        <v>8</v>
      </c>
      <c r="D2301" s="16">
        <v>124.42</v>
      </c>
      <c r="E2301" s="17">
        <f>C2301*D2301</f>
        <v>995.36</v>
      </c>
      <c r="F2301" s="18">
        <v>0.03</v>
      </c>
      <c r="G2301" s="17">
        <f>E2301*F2301</f>
        <v>29.860799999999998</v>
      </c>
      <c r="H2301" s="14">
        <v>2</v>
      </c>
      <c r="I2301" s="15">
        <v>240</v>
      </c>
      <c r="J2301" s="17">
        <f>E2301+I2301-G2301</f>
        <v>1205.4992000000002</v>
      </c>
      <c r="K2301" s="23" t="str">
        <f>A2301&amp;"|"&amp;B2301</f>
        <v>P0192|Aug</v>
      </c>
    </row>
    <row r="2302" spans="1:11" ht="15" customHeight="1" x14ac:dyDescent="0.25">
      <c r="A2302" s="14" t="s">
        <v>443</v>
      </c>
      <c r="B2302" s="14" t="s">
        <v>31</v>
      </c>
      <c r="C2302" s="14">
        <v>6</v>
      </c>
      <c r="D2302" s="16">
        <v>115.25</v>
      </c>
      <c r="E2302" s="17">
        <f>C2302*D2302</f>
        <v>691.5</v>
      </c>
      <c r="F2302" s="18">
        <v>0.03</v>
      </c>
      <c r="G2302" s="17">
        <f>E2302*F2302</f>
        <v>20.745000000000001</v>
      </c>
      <c r="H2302" s="14">
        <v>2</v>
      </c>
      <c r="I2302" s="15">
        <v>240</v>
      </c>
      <c r="J2302" s="17">
        <f>E2302+I2302-G2302</f>
        <v>910.755</v>
      </c>
      <c r="K2302" s="23" t="str">
        <f>A2302&amp;"|"&amp;B2302</f>
        <v>P0192|Sep</v>
      </c>
    </row>
    <row r="2303" spans="1:11" ht="15" customHeight="1" x14ac:dyDescent="0.25">
      <c r="A2303" s="14" t="s">
        <v>443</v>
      </c>
      <c r="B2303" s="14" t="s">
        <v>32</v>
      </c>
      <c r="C2303" s="14">
        <v>6</v>
      </c>
      <c r="D2303" s="16">
        <v>97.31</v>
      </c>
      <c r="E2303" s="17">
        <f>C2303*D2303</f>
        <v>583.86</v>
      </c>
      <c r="F2303" s="18">
        <v>0.03</v>
      </c>
      <c r="G2303" s="17">
        <f>E2303*F2303</f>
        <v>17.515799999999999</v>
      </c>
      <c r="H2303" s="14">
        <v>2</v>
      </c>
      <c r="I2303" s="15">
        <v>240</v>
      </c>
      <c r="J2303" s="17">
        <f>E2303+I2303-G2303</f>
        <v>806.3442</v>
      </c>
      <c r="K2303" s="23" t="str">
        <f>A2303&amp;"|"&amp;B2303</f>
        <v>P0192|Oct</v>
      </c>
    </row>
    <row r="2304" spans="1:11" ht="15" customHeight="1" x14ac:dyDescent="0.25">
      <c r="A2304" s="14" t="s">
        <v>443</v>
      </c>
      <c r="B2304" s="14" t="s">
        <v>33</v>
      </c>
      <c r="C2304" s="14">
        <v>6</v>
      </c>
      <c r="D2304" s="16">
        <v>115.25</v>
      </c>
      <c r="E2304" s="17">
        <f>C2304*D2304</f>
        <v>691.5</v>
      </c>
      <c r="F2304" s="18">
        <v>0.03</v>
      </c>
      <c r="G2304" s="17">
        <f>E2304*F2304</f>
        <v>20.745000000000001</v>
      </c>
      <c r="H2304" s="14">
        <v>2</v>
      </c>
      <c r="I2304" s="15">
        <v>240</v>
      </c>
      <c r="J2304" s="17">
        <f>E2304+I2304-G2304</f>
        <v>910.755</v>
      </c>
      <c r="K2304" s="23" t="str">
        <f>A2304&amp;"|"&amp;B2304</f>
        <v>P0192|Nov</v>
      </c>
    </row>
    <row r="2305" spans="1:11" ht="15" customHeight="1" x14ac:dyDescent="0.25">
      <c r="A2305" s="14" t="s">
        <v>443</v>
      </c>
      <c r="B2305" s="14" t="s">
        <v>34</v>
      </c>
      <c r="C2305" s="14">
        <v>13</v>
      </c>
      <c r="D2305" s="16">
        <v>213.33</v>
      </c>
      <c r="E2305" s="17">
        <f>C2305*D2305</f>
        <v>2773.29</v>
      </c>
      <c r="F2305" s="18">
        <v>0.03</v>
      </c>
      <c r="G2305" s="17">
        <f>E2305*F2305</f>
        <v>83.198700000000002</v>
      </c>
      <c r="H2305" s="14">
        <v>5</v>
      </c>
      <c r="I2305" s="15">
        <v>600</v>
      </c>
      <c r="J2305" s="17">
        <f>E2305+I2305-G2305</f>
        <v>3290.0913</v>
      </c>
      <c r="K2305" s="23" t="str">
        <f>A2305&amp;"|"&amp;B2305</f>
        <v>P0192|Dec</v>
      </c>
    </row>
    <row r="2306" spans="1:11" ht="15" customHeight="1" x14ac:dyDescent="0.25">
      <c r="A2306" s="14" t="s">
        <v>443</v>
      </c>
      <c r="B2306" s="14" t="s">
        <v>35</v>
      </c>
      <c r="C2306" s="14">
        <v>11</v>
      </c>
      <c r="D2306" s="16">
        <v>191.97</v>
      </c>
      <c r="E2306" s="17">
        <f>C2306*D2306</f>
        <v>2111.67</v>
      </c>
      <c r="F2306" s="18">
        <v>0.03</v>
      </c>
      <c r="G2306" s="17">
        <f>E2306*F2306</f>
        <v>63.350099999999998</v>
      </c>
      <c r="H2306" s="14">
        <v>4</v>
      </c>
      <c r="I2306" s="15">
        <v>480</v>
      </c>
      <c r="J2306" s="17">
        <f>E2306+I2306-G2306</f>
        <v>2528.3199</v>
      </c>
      <c r="K2306" s="23" t="str">
        <f>A2306&amp;"|"&amp;B2306</f>
        <v>P0192|Jan</v>
      </c>
    </row>
    <row r="2307" spans="1:11" ht="15" customHeight="1" x14ac:dyDescent="0.25">
      <c r="A2307" s="14" t="s">
        <v>443</v>
      </c>
      <c r="B2307" s="14" t="s">
        <v>36</v>
      </c>
      <c r="C2307" s="14">
        <v>10</v>
      </c>
      <c r="D2307" s="16">
        <v>169.75</v>
      </c>
      <c r="E2307" s="17">
        <f>C2307*D2307</f>
        <v>1697.5</v>
      </c>
      <c r="F2307" s="18">
        <v>0.03</v>
      </c>
      <c r="G2307" s="17">
        <f>E2307*F2307</f>
        <v>50.924999999999997</v>
      </c>
      <c r="H2307" s="14">
        <v>4</v>
      </c>
      <c r="I2307" s="15">
        <v>480</v>
      </c>
      <c r="J2307" s="17">
        <f>E2307+I2307-G2307</f>
        <v>2126.5749999999998</v>
      </c>
      <c r="K2307" s="23" t="str">
        <f>A2307&amp;"|"&amp;B2307</f>
        <v>P0192|Feb</v>
      </c>
    </row>
    <row r="2308" spans="1:11" ht="15" customHeight="1" x14ac:dyDescent="0.25">
      <c r="A2308" s="14" t="s">
        <v>443</v>
      </c>
      <c r="B2308" s="14" t="s">
        <v>37</v>
      </c>
      <c r="C2308" s="14">
        <v>10</v>
      </c>
      <c r="D2308" s="16">
        <v>157.41999999999999</v>
      </c>
      <c r="E2308" s="17">
        <f>C2308*D2308</f>
        <v>1574.1999999999998</v>
      </c>
      <c r="F2308" s="18">
        <v>0.03</v>
      </c>
      <c r="G2308" s="17">
        <f>E2308*F2308</f>
        <v>47.225999999999992</v>
      </c>
      <c r="H2308" s="14">
        <v>4</v>
      </c>
      <c r="I2308" s="15">
        <v>480</v>
      </c>
      <c r="J2308" s="17">
        <f>E2308+I2308-G2308</f>
        <v>2006.9739999999999</v>
      </c>
      <c r="K2308" s="23" t="str">
        <f>A2308&amp;"|"&amp;B2308</f>
        <v>P0192|Mar</v>
      </c>
    </row>
    <row r="2309" spans="1:11" ht="15" customHeight="1" x14ac:dyDescent="0.25">
      <c r="A2309" s="14" t="s">
        <v>445</v>
      </c>
      <c r="B2309" s="14" t="s">
        <v>24</v>
      </c>
      <c r="C2309" s="14">
        <v>5</v>
      </c>
      <c r="D2309" s="16">
        <v>123.77</v>
      </c>
      <c r="E2309" s="17">
        <f>C2309*D2309</f>
        <v>618.85</v>
      </c>
      <c r="F2309" s="18">
        <v>0.03</v>
      </c>
      <c r="G2309" s="17">
        <f>E2309*F2309</f>
        <v>18.5655</v>
      </c>
      <c r="H2309" s="14">
        <v>2</v>
      </c>
      <c r="I2309" s="15">
        <v>240</v>
      </c>
      <c r="J2309" s="17">
        <f>E2309+I2309-G2309</f>
        <v>840.28449999999998</v>
      </c>
      <c r="K2309" s="23" t="str">
        <f>A2309&amp;"|"&amp;B2309</f>
        <v>P0193|Apr</v>
      </c>
    </row>
    <row r="2310" spans="1:11" ht="15" customHeight="1" x14ac:dyDescent="0.25">
      <c r="A2310" s="14" t="s">
        <v>445</v>
      </c>
      <c r="B2310" s="14" t="s">
        <v>26</v>
      </c>
      <c r="C2310" s="14">
        <v>6</v>
      </c>
      <c r="D2310" s="16">
        <v>127.31</v>
      </c>
      <c r="E2310" s="17">
        <f>C2310*D2310</f>
        <v>763.86</v>
      </c>
      <c r="F2310" s="18">
        <v>0.03</v>
      </c>
      <c r="G2310" s="17">
        <f>E2310*F2310</f>
        <v>22.915800000000001</v>
      </c>
      <c r="H2310" s="14">
        <v>2</v>
      </c>
      <c r="I2310" s="15">
        <v>240</v>
      </c>
      <c r="J2310" s="17">
        <f>E2310+I2310-G2310</f>
        <v>980.94420000000002</v>
      </c>
      <c r="K2310" s="23" t="str">
        <f>A2310&amp;"|"&amp;B2310</f>
        <v>P0193|May</v>
      </c>
    </row>
    <row r="2311" spans="1:11" ht="15" customHeight="1" x14ac:dyDescent="0.25">
      <c r="A2311" s="14" t="s">
        <v>445</v>
      </c>
      <c r="B2311" s="14" t="s">
        <v>28</v>
      </c>
      <c r="C2311" s="14">
        <v>7</v>
      </c>
      <c r="D2311" s="16">
        <v>145.93</v>
      </c>
      <c r="E2311" s="17">
        <f>C2311*D2311</f>
        <v>1021.51</v>
      </c>
      <c r="F2311" s="18">
        <v>0.03</v>
      </c>
      <c r="G2311" s="17">
        <f>E2311*F2311</f>
        <v>30.645299999999999</v>
      </c>
      <c r="H2311" s="14">
        <v>2</v>
      </c>
      <c r="I2311" s="15">
        <v>240</v>
      </c>
      <c r="J2311" s="17">
        <f>E2311+I2311-G2311</f>
        <v>1230.8647000000001</v>
      </c>
      <c r="K2311" s="23" t="str">
        <f>A2311&amp;"|"&amp;B2311</f>
        <v>P0193|Jun</v>
      </c>
    </row>
    <row r="2312" spans="1:11" ht="15" customHeight="1" x14ac:dyDescent="0.25">
      <c r="A2312" s="14" t="s">
        <v>445</v>
      </c>
      <c r="B2312" s="14" t="s">
        <v>29</v>
      </c>
      <c r="C2312" s="14">
        <v>8</v>
      </c>
      <c r="D2312" s="16">
        <v>160.97</v>
      </c>
      <c r="E2312" s="17">
        <f>C2312*D2312</f>
        <v>1287.76</v>
      </c>
      <c r="F2312" s="18">
        <v>0.03</v>
      </c>
      <c r="G2312" s="17">
        <f>E2312*F2312</f>
        <v>38.632799999999996</v>
      </c>
      <c r="H2312" s="14">
        <v>2</v>
      </c>
      <c r="I2312" s="15">
        <v>240</v>
      </c>
      <c r="J2312" s="17">
        <f>E2312+I2312-G2312</f>
        <v>1489.1271999999999</v>
      </c>
      <c r="K2312" s="23" t="str">
        <f>A2312&amp;"|"&amp;B2312</f>
        <v>P0193|Jul</v>
      </c>
    </row>
    <row r="2313" spans="1:11" ht="15" customHeight="1" x14ac:dyDescent="0.25">
      <c r="A2313" s="14" t="s">
        <v>445</v>
      </c>
      <c r="B2313" s="14" t="s">
        <v>30</v>
      </c>
      <c r="C2313" s="14">
        <v>9</v>
      </c>
      <c r="D2313" s="16">
        <v>137.47</v>
      </c>
      <c r="E2313" s="17">
        <f>C2313*D2313</f>
        <v>1237.23</v>
      </c>
      <c r="F2313" s="18">
        <v>0.03</v>
      </c>
      <c r="G2313" s="17">
        <f>E2313*F2313</f>
        <v>37.116900000000001</v>
      </c>
      <c r="H2313" s="14">
        <v>2</v>
      </c>
      <c r="I2313" s="15">
        <v>240</v>
      </c>
      <c r="J2313" s="17">
        <f>E2313+I2313-G2313</f>
        <v>1440.1131</v>
      </c>
      <c r="K2313" s="23" t="str">
        <f>A2313&amp;"|"&amp;B2313</f>
        <v>P0193|Aug</v>
      </c>
    </row>
    <row r="2314" spans="1:11" ht="15" customHeight="1" x14ac:dyDescent="0.25">
      <c r="A2314" s="14" t="s">
        <v>445</v>
      </c>
      <c r="B2314" s="14" t="s">
        <v>31</v>
      </c>
      <c r="C2314" s="14">
        <v>6</v>
      </c>
      <c r="D2314" s="16">
        <v>137.13999999999999</v>
      </c>
      <c r="E2314" s="17">
        <f>C2314*D2314</f>
        <v>822.83999999999992</v>
      </c>
      <c r="F2314" s="18">
        <v>0.03</v>
      </c>
      <c r="G2314" s="17">
        <f>E2314*F2314</f>
        <v>24.685199999999998</v>
      </c>
      <c r="H2314" s="14">
        <v>2</v>
      </c>
      <c r="I2314" s="15">
        <v>240</v>
      </c>
      <c r="J2314" s="17">
        <f>E2314+I2314-G2314</f>
        <v>1038.1548</v>
      </c>
      <c r="K2314" s="23" t="str">
        <f>A2314&amp;"|"&amp;B2314</f>
        <v>P0193|Sep</v>
      </c>
    </row>
    <row r="2315" spans="1:11" ht="15" customHeight="1" x14ac:dyDescent="0.25">
      <c r="A2315" s="14" t="s">
        <v>445</v>
      </c>
      <c r="B2315" s="14" t="s">
        <v>32</v>
      </c>
      <c r="C2315" s="14">
        <v>6</v>
      </c>
      <c r="D2315" s="16">
        <v>127.95</v>
      </c>
      <c r="E2315" s="17">
        <f>C2315*D2315</f>
        <v>767.7</v>
      </c>
      <c r="F2315" s="18">
        <v>0.03</v>
      </c>
      <c r="G2315" s="17">
        <f>E2315*F2315</f>
        <v>23.030999999999999</v>
      </c>
      <c r="H2315" s="14">
        <v>2</v>
      </c>
      <c r="I2315" s="15">
        <v>240</v>
      </c>
      <c r="J2315" s="17">
        <f>E2315+I2315-G2315</f>
        <v>984.6690000000001</v>
      </c>
      <c r="K2315" s="23" t="str">
        <f>A2315&amp;"|"&amp;B2315</f>
        <v>P0193|Oct</v>
      </c>
    </row>
    <row r="2316" spans="1:11" ht="15" customHeight="1" x14ac:dyDescent="0.25">
      <c r="A2316" s="14" t="s">
        <v>445</v>
      </c>
      <c r="B2316" s="14" t="s">
        <v>33</v>
      </c>
      <c r="C2316" s="14">
        <v>6</v>
      </c>
      <c r="D2316" s="16">
        <v>142.47999999999999</v>
      </c>
      <c r="E2316" s="17">
        <f>C2316*D2316</f>
        <v>854.87999999999988</v>
      </c>
      <c r="F2316" s="18">
        <v>0.03</v>
      </c>
      <c r="G2316" s="17">
        <f>E2316*F2316</f>
        <v>25.646399999999996</v>
      </c>
      <c r="H2316" s="14">
        <v>2</v>
      </c>
      <c r="I2316" s="15">
        <v>240</v>
      </c>
      <c r="J2316" s="17">
        <f>E2316+I2316-G2316</f>
        <v>1069.2335999999998</v>
      </c>
      <c r="K2316" s="23" t="str">
        <f>A2316&amp;"|"&amp;B2316</f>
        <v>P0193|Nov</v>
      </c>
    </row>
    <row r="2317" spans="1:11" ht="15" customHeight="1" x14ac:dyDescent="0.25">
      <c r="A2317" s="14" t="s">
        <v>445</v>
      </c>
      <c r="B2317" s="14" t="s">
        <v>34</v>
      </c>
      <c r="C2317" s="14">
        <v>11</v>
      </c>
      <c r="D2317" s="16">
        <v>266.3</v>
      </c>
      <c r="E2317" s="17">
        <f>C2317*D2317</f>
        <v>2929.3</v>
      </c>
      <c r="F2317" s="18">
        <v>0.03</v>
      </c>
      <c r="G2317" s="17">
        <f>E2317*F2317</f>
        <v>87.879000000000005</v>
      </c>
      <c r="H2317" s="14">
        <v>4</v>
      </c>
      <c r="I2317" s="15">
        <v>480</v>
      </c>
      <c r="J2317" s="17">
        <f>E2317+I2317-G2317</f>
        <v>3321.4210000000003</v>
      </c>
      <c r="K2317" s="23" t="str">
        <f>A2317&amp;"|"&amp;B2317</f>
        <v>P0193|Dec</v>
      </c>
    </row>
    <row r="2318" spans="1:11" ht="15" customHeight="1" x14ac:dyDescent="0.25">
      <c r="A2318" s="14" t="s">
        <v>445</v>
      </c>
      <c r="B2318" s="14" t="s">
        <v>35</v>
      </c>
      <c r="C2318" s="14">
        <v>11</v>
      </c>
      <c r="D2318" s="16">
        <v>237.37</v>
      </c>
      <c r="E2318" s="17">
        <f>C2318*D2318</f>
        <v>2611.0700000000002</v>
      </c>
      <c r="F2318" s="18">
        <v>0.03</v>
      </c>
      <c r="G2318" s="17">
        <f>E2318*F2318</f>
        <v>78.332099999999997</v>
      </c>
      <c r="H2318" s="14">
        <v>4</v>
      </c>
      <c r="I2318" s="15">
        <v>480</v>
      </c>
      <c r="J2318" s="17">
        <f>E2318+I2318-G2318</f>
        <v>3012.7379000000001</v>
      </c>
      <c r="K2318" s="23" t="str">
        <f>A2318&amp;"|"&amp;B2318</f>
        <v>P0193|Jan</v>
      </c>
    </row>
    <row r="2319" spans="1:11" ht="15" customHeight="1" x14ac:dyDescent="0.25">
      <c r="A2319" s="14" t="s">
        <v>445</v>
      </c>
      <c r="B2319" s="14" t="s">
        <v>36</v>
      </c>
      <c r="C2319" s="14">
        <v>11</v>
      </c>
      <c r="D2319" s="16">
        <v>208.74</v>
      </c>
      <c r="E2319" s="17">
        <f>C2319*D2319</f>
        <v>2296.1400000000003</v>
      </c>
      <c r="F2319" s="18">
        <v>0.03</v>
      </c>
      <c r="G2319" s="17">
        <f>E2319*F2319</f>
        <v>68.884200000000007</v>
      </c>
      <c r="H2319" s="14">
        <v>4</v>
      </c>
      <c r="I2319" s="15">
        <v>480</v>
      </c>
      <c r="J2319" s="17">
        <f>E2319+I2319-G2319</f>
        <v>2707.2558000000004</v>
      </c>
      <c r="K2319" s="23" t="str">
        <f>A2319&amp;"|"&amp;B2319</f>
        <v>P0193|Feb</v>
      </c>
    </row>
    <row r="2320" spans="1:11" ht="15" customHeight="1" x14ac:dyDescent="0.25">
      <c r="A2320" s="14" t="s">
        <v>445</v>
      </c>
      <c r="B2320" s="14" t="s">
        <v>37</v>
      </c>
      <c r="C2320" s="14">
        <v>9</v>
      </c>
      <c r="D2320" s="16">
        <v>182.77</v>
      </c>
      <c r="E2320" s="17">
        <f>C2320*D2320</f>
        <v>1644.93</v>
      </c>
      <c r="F2320" s="18">
        <v>0.03</v>
      </c>
      <c r="G2320" s="17">
        <f>E2320*F2320</f>
        <v>49.347900000000003</v>
      </c>
      <c r="H2320" s="14">
        <v>3</v>
      </c>
      <c r="I2320" s="15">
        <v>360</v>
      </c>
      <c r="J2320" s="17">
        <f>E2320+I2320-G2320</f>
        <v>1955.5821000000001</v>
      </c>
      <c r="K2320" s="23" t="str">
        <f>A2320&amp;"|"&amp;B2320</f>
        <v>P0193|Mar</v>
      </c>
    </row>
    <row r="2321" spans="1:11" ht="15" customHeight="1" x14ac:dyDescent="0.25">
      <c r="A2321" s="14" t="s">
        <v>447</v>
      </c>
      <c r="B2321" s="14" t="s">
        <v>24</v>
      </c>
      <c r="C2321" s="14">
        <v>5</v>
      </c>
      <c r="D2321" s="16">
        <v>140.66999999999999</v>
      </c>
      <c r="E2321" s="17">
        <f>C2321*D2321</f>
        <v>703.34999999999991</v>
      </c>
      <c r="F2321" s="18">
        <v>0.03</v>
      </c>
      <c r="G2321" s="17">
        <f>E2321*F2321</f>
        <v>21.100499999999997</v>
      </c>
      <c r="H2321" s="14">
        <v>2</v>
      </c>
      <c r="I2321" s="15">
        <v>300</v>
      </c>
      <c r="J2321" s="17">
        <f>E2321+I2321-G2321</f>
        <v>982.2494999999999</v>
      </c>
      <c r="K2321" s="23" t="str">
        <f>A2321&amp;"|"&amp;B2321</f>
        <v>P0194|Apr</v>
      </c>
    </row>
    <row r="2322" spans="1:11" ht="15" customHeight="1" x14ac:dyDescent="0.25">
      <c r="A2322" s="14" t="s">
        <v>447</v>
      </c>
      <c r="B2322" s="14" t="s">
        <v>26</v>
      </c>
      <c r="C2322" s="14">
        <v>6</v>
      </c>
      <c r="D2322" s="16">
        <v>153.91</v>
      </c>
      <c r="E2322" s="17">
        <f>C2322*D2322</f>
        <v>923.46</v>
      </c>
      <c r="F2322" s="18">
        <v>0.03</v>
      </c>
      <c r="G2322" s="17">
        <f>E2322*F2322</f>
        <v>27.703800000000001</v>
      </c>
      <c r="H2322" s="14">
        <v>2</v>
      </c>
      <c r="I2322" s="15">
        <v>300</v>
      </c>
      <c r="J2322" s="17">
        <f>E2322+I2322-G2322</f>
        <v>1195.7562</v>
      </c>
      <c r="K2322" s="23" t="str">
        <f>A2322&amp;"|"&amp;B2322</f>
        <v>P0194|May</v>
      </c>
    </row>
    <row r="2323" spans="1:11" ht="15" customHeight="1" x14ac:dyDescent="0.25">
      <c r="A2323" s="14" t="s">
        <v>447</v>
      </c>
      <c r="B2323" s="14" t="s">
        <v>28</v>
      </c>
      <c r="C2323" s="14">
        <v>7</v>
      </c>
      <c r="D2323" s="16">
        <v>148.57</v>
      </c>
      <c r="E2323" s="17">
        <f>C2323*D2323</f>
        <v>1039.99</v>
      </c>
      <c r="F2323" s="18">
        <v>0.03</v>
      </c>
      <c r="G2323" s="17">
        <f>E2323*F2323</f>
        <v>31.1997</v>
      </c>
      <c r="H2323" s="14">
        <v>2</v>
      </c>
      <c r="I2323" s="15">
        <v>300</v>
      </c>
      <c r="J2323" s="17">
        <f>E2323+I2323-G2323</f>
        <v>1308.7903000000001</v>
      </c>
      <c r="K2323" s="23" t="str">
        <f>A2323&amp;"|"&amp;B2323</f>
        <v>P0194|Jun</v>
      </c>
    </row>
    <row r="2324" spans="1:11" ht="15" customHeight="1" x14ac:dyDescent="0.25">
      <c r="A2324" s="14" t="s">
        <v>447</v>
      </c>
      <c r="B2324" s="14" t="s">
        <v>29</v>
      </c>
      <c r="C2324" s="14">
        <v>10</v>
      </c>
      <c r="D2324" s="16">
        <v>175.62</v>
      </c>
      <c r="E2324" s="17">
        <f>C2324*D2324</f>
        <v>1756.2</v>
      </c>
      <c r="F2324" s="18">
        <v>0.03</v>
      </c>
      <c r="G2324" s="17">
        <f>E2324*F2324</f>
        <v>52.686</v>
      </c>
      <c r="H2324" s="14">
        <v>3</v>
      </c>
      <c r="I2324" s="15">
        <v>450</v>
      </c>
      <c r="J2324" s="17">
        <f>E2324+I2324-G2324</f>
        <v>2153.5139999999997</v>
      </c>
      <c r="K2324" s="23" t="str">
        <f>A2324&amp;"|"&amp;B2324</f>
        <v>P0194|Jul</v>
      </c>
    </row>
    <row r="2325" spans="1:11" ht="15" customHeight="1" x14ac:dyDescent="0.25">
      <c r="A2325" s="14" t="s">
        <v>447</v>
      </c>
      <c r="B2325" s="14" t="s">
        <v>30</v>
      </c>
      <c r="C2325" s="14">
        <v>9</v>
      </c>
      <c r="D2325" s="16">
        <v>177.19</v>
      </c>
      <c r="E2325" s="17">
        <f>C2325*D2325</f>
        <v>1594.71</v>
      </c>
      <c r="F2325" s="18">
        <v>0.03</v>
      </c>
      <c r="G2325" s="17">
        <f>E2325*F2325</f>
        <v>47.841299999999997</v>
      </c>
      <c r="H2325" s="14">
        <v>2</v>
      </c>
      <c r="I2325" s="15">
        <v>300</v>
      </c>
      <c r="J2325" s="17">
        <f>E2325+I2325-G2325</f>
        <v>1846.8687</v>
      </c>
      <c r="K2325" s="23" t="str">
        <f>A2325&amp;"|"&amp;B2325</f>
        <v>P0194|Aug</v>
      </c>
    </row>
    <row r="2326" spans="1:11" ht="15" customHeight="1" x14ac:dyDescent="0.25">
      <c r="A2326" s="14" t="s">
        <v>447</v>
      </c>
      <c r="B2326" s="14" t="s">
        <v>31</v>
      </c>
      <c r="C2326" s="14">
        <v>8</v>
      </c>
      <c r="D2326" s="16">
        <v>161.07</v>
      </c>
      <c r="E2326" s="17">
        <f>C2326*D2326</f>
        <v>1288.56</v>
      </c>
      <c r="F2326" s="18">
        <v>0.03</v>
      </c>
      <c r="G2326" s="17">
        <f>E2326*F2326</f>
        <v>38.656799999999997</v>
      </c>
      <c r="H2326" s="14">
        <v>2</v>
      </c>
      <c r="I2326" s="15">
        <v>300</v>
      </c>
      <c r="J2326" s="17">
        <f>E2326+I2326-G2326</f>
        <v>1549.9032</v>
      </c>
      <c r="K2326" s="23" t="str">
        <f>A2326&amp;"|"&amp;B2326</f>
        <v>P0194|Sep</v>
      </c>
    </row>
    <row r="2327" spans="1:11" ht="15" customHeight="1" x14ac:dyDescent="0.25">
      <c r="A2327" s="14" t="s">
        <v>447</v>
      </c>
      <c r="B2327" s="14" t="s">
        <v>32</v>
      </c>
      <c r="C2327" s="14">
        <v>6</v>
      </c>
      <c r="D2327" s="16">
        <v>149.96</v>
      </c>
      <c r="E2327" s="17">
        <f>C2327*D2327</f>
        <v>899.76</v>
      </c>
      <c r="F2327" s="18">
        <v>0.03</v>
      </c>
      <c r="G2327" s="17">
        <f>E2327*F2327</f>
        <v>26.992799999999999</v>
      </c>
      <c r="H2327" s="14">
        <v>2</v>
      </c>
      <c r="I2327" s="15">
        <v>300</v>
      </c>
      <c r="J2327" s="17">
        <f>E2327+I2327-G2327</f>
        <v>1172.7672</v>
      </c>
      <c r="K2327" s="23" t="str">
        <f>A2327&amp;"|"&amp;B2327</f>
        <v>P0194|Oct</v>
      </c>
    </row>
    <row r="2328" spans="1:11" ht="15" customHeight="1" x14ac:dyDescent="0.25">
      <c r="A2328" s="14" t="s">
        <v>447</v>
      </c>
      <c r="B2328" s="14" t="s">
        <v>33</v>
      </c>
      <c r="C2328" s="14">
        <v>6</v>
      </c>
      <c r="D2328" s="16">
        <v>155.19999999999999</v>
      </c>
      <c r="E2328" s="17">
        <f>C2328*D2328</f>
        <v>931.19999999999993</v>
      </c>
      <c r="F2328" s="18">
        <v>0.03</v>
      </c>
      <c r="G2328" s="17">
        <f>E2328*F2328</f>
        <v>27.935999999999996</v>
      </c>
      <c r="H2328" s="14">
        <v>2</v>
      </c>
      <c r="I2328" s="15">
        <v>300</v>
      </c>
      <c r="J2328" s="17">
        <f>E2328+I2328-G2328</f>
        <v>1203.2639999999999</v>
      </c>
      <c r="K2328" s="23" t="str">
        <f>A2328&amp;"|"&amp;B2328</f>
        <v>P0194|Nov</v>
      </c>
    </row>
    <row r="2329" spans="1:11" ht="15" customHeight="1" x14ac:dyDescent="0.25">
      <c r="A2329" s="14" t="s">
        <v>447</v>
      </c>
      <c r="B2329" s="14" t="s">
        <v>34</v>
      </c>
      <c r="C2329" s="14">
        <v>14</v>
      </c>
      <c r="D2329" s="16">
        <v>275.86</v>
      </c>
      <c r="E2329" s="17">
        <f>C2329*D2329</f>
        <v>3862.04</v>
      </c>
      <c r="F2329" s="18">
        <v>0.03</v>
      </c>
      <c r="G2329" s="17">
        <f>E2329*F2329</f>
        <v>115.8612</v>
      </c>
      <c r="H2329" s="14">
        <v>6</v>
      </c>
      <c r="I2329" s="15">
        <v>900</v>
      </c>
      <c r="J2329" s="17">
        <f>E2329+I2329-G2329</f>
        <v>4646.1787999999997</v>
      </c>
      <c r="K2329" s="23" t="str">
        <f>A2329&amp;"|"&amp;B2329</f>
        <v>P0194|Dec</v>
      </c>
    </row>
    <row r="2330" spans="1:11" ht="15" customHeight="1" x14ac:dyDescent="0.25">
      <c r="A2330" s="14" t="s">
        <v>447</v>
      </c>
      <c r="B2330" s="14" t="s">
        <v>35</v>
      </c>
      <c r="C2330" s="14">
        <v>12</v>
      </c>
      <c r="D2330" s="16">
        <v>256.43</v>
      </c>
      <c r="E2330" s="17">
        <f>C2330*D2330</f>
        <v>3077.16</v>
      </c>
      <c r="F2330" s="18">
        <v>0.03</v>
      </c>
      <c r="G2330" s="17">
        <f>E2330*F2330</f>
        <v>92.314799999999991</v>
      </c>
      <c r="H2330" s="14">
        <v>5</v>
      </c>
      <c r="I2330" s="15">
        <v>750</v>
      </c>
      <c r="J2330" s="17">
        <f>E2330+I2330-G2330</f>
        <v>3734.8451999999997</v>
      </c>
      <c r="K2330" s="23" t="str">
        <f>A2330&amp;"|"&amp;B2330</f>
        <v>P0194|Jan</v>
      </c>
    </row>
    <row r="2331" spans="1:11" ht="15" customHeight="1" x14ac:dyDescent="0.25">
      <c r="A2331" s="14" t="s">
        <v>447</v>
      </c>
      <c r="B2331" s="14" t="s">
        <v>36</v>
      </c>
      <c r="C2331" s="14">
        <v>11</v>
      </c>
      <c r="D2331" s="16">
        <v>234.48</v>
      </c>
      <c r="E2331" s="17">
        <f>C2331*D2331</f>
        <v>2579.2799999999997</v>
      </c>
      <c r="F2331" s="18">
        <v>0.03</v>
      </c>
      <c r="G2331" s="17">
        <f>E2331*F2331</f>
        <v>77.378399999999985</v>
      </c>
      <c r="H2331" s="14">
        <v>4</v>
      </c>
      <c r="I2331" s="15">
        <v>600</v>
      </c>
      <c r="J2331" s="17">
        <f>E2331+I2331-G2331</f>
        <v>3101.9015999999997</v>
      </c>
      <c r="K2331" s="23" t="str">
        <f>A2331&amp;"|"&amp;B2331</f>
        <v>P0194|Feb</v>
      </c>
    </row>
    <row r="2332" spans="1:11" ht="15" customHeight="1" x14ac:dyDescent="0.25">
      <c r="A2332" s="14" t="s">
        <v>447</v>
      </c>
      <c r="B2332" s="14" t="s">
        <v>37</v>
      </c>
      <c r="C2332" s="14">
        <v>11</v>
      </c>
      <c r="D2332" s="16">
        <v>197.34</v>
      </c>
      <c r="E2332" s="17">
        <f>C2332*D2332</f>
        <v>2170.7400000000002</v>
      </c>
      <c r="F2332" s="18">
        <v>0.03</v>
      </c>
      <c r="G2332" s="17">
        <f>E2332*F2332</f>
        <v>65.122200000000007</v>
      </c>
      <c r="H2332" s="14">
        <v>4</v>
      </c>
      <c r="I2332" s="15">
        <v>600</v>
      </c>
      <c r="J2332" s="17">
        <f>E2332+I2332-G2332</f>
        <v>2705.6178000000004</v>
      </c>
      <c r="K2332" s="23" t="str">
        <f>A2332&amp;"|"&amp;B2332</f>
        <v>P0194|Mar</v>
      </c>
    </row>
    <row r="2333" spans="1:11" ht="15" customHeight="1" x14ac:dyDescent="0.25">
      <c r="A2333" s="14" t="s">
        <v>449</v>
      </c>
      <c r="B2333" s="14" t="s">
        <v>24</v>
      </c>
      <c r="C2333" s="14">
        <v>6</v>
      </c>
      <c r="D2333" s="16">
        <v>100.38</v>
      </c>
      <c r="E2333" s="17">
        <f>C2333*D2333</f>
        <v>602.28</v>
      </c>
      <c r="F2333" s="18">
        <v>0.03</v>
      </c>
      <c r="G2333" s="17">
        <f>E2333*F2333</f>
        <v>18.068399999999997</v>
      </c>
      <c r="H2333" s="14">
        <v>2</v>
      </c>
      <c r="I2333" s="15">
        <v>240</v>
      </c>
      <c r="J2333" s="17">
        <f>E2333+I2333-G2333</f>
        <v>824.21159999999998</v>
      </c>
      <c r="K2333" s="23" t="str">
        <f>A2333&amp;"|"&amp;B2333</f>
        <v>P0195|Apr</v>
      </c>
    </row>
    <row r="2334" spans="1:11" ht="15" customHeight="1" x14ac:dyDescent="0.25">
      <c r="A2334" s="14" t="s">
        <v>449</v>
      </c>
      <c r="B2334" s="14" t="s">
        <v>26</v>
      </c>
      <c r="C2334" s="14">
        <v>6</v>
      </c>
      <c r="D2334" s="16">
        <v>111.31</v>
      </c>
      <c r="E2334" s="17">
        <f>C2334*D2334</f>
        <v>667.86</v>
      </c>
      <c r="F2334" s="18">
        <v>0.03</v>
      </c>
      <c r="G2334" s="17">
        <f>E2334*F2334</f>
        <v>20.035799999999998</v>
      </c>
      <c r="H2334" s="14">
        <v>2</v>
      </c>
      <c r="I2334" s="15">
        <v>240</v>
      </c>
      <c r="J2334" s="17">
        <f>E2334+I2334-G2334</f>
        <v>887.82420000000002</v>
      </c>
      <c r="K2334" s="23" t="str">
        <f>A2334&amp;"|"&amp;B2334</f>
        <v>P0195|May</v>
      </c>
    </row>
    <row r="2335" spans="1:11" ht="15" customHeight="1" x14ac:dyDescent="0.25">
      <c r="A2335" s="14" t="s">
        <v>449</v>
      </c>
      <c r="B2335" s="14" t="s">
        <v>28</v>
      </c>
      <c r="C2335" s="14">
        <v>8</v>
      </c>
      <c r="D2335" s="16">
        <v>118.16</v>
      </c>
      <c r="E2335" s="17">
        <f>C2335*D2335</f>
        <v>945.28</v>
      </c>
      <c r="F2335" s="18">
        <v>0.03</v>
      </c>
      <c r="G2335" s="17">
        <f>E2335*F2335</f>
        <v>28.3584</v>
      </c>
      <c r="H2335" s="14">
        <v>2</v>
      </c>
      <c r="I2335" s="15">
        <v>240</v>
      </c>
      <c r="J2335" s="17">
        <f>E2335+I2335-G2335</f>
        <v>1156.9215999999999</v>
      </c>
      <c r="K2335" s="23" t="str">
        <f>A2335&amp;"|"&amp;B2335</f>
        <v>P0195|Jun</v>
      </c>
    </row>
    <row r="2336" spans="1:11" ht="15" customHeight="1" x14ac:dyDescent="0.25">
      <c r="A2336" s="14" t="s">
        <v>449</v>
      </c>
      <c r="B2336" s="14" t="s">
        <v>29</v>
      </c>
      <c r="C2336" s="14">
        <v>11</v>
      </c>
      <c r="D2336" s="16">
        <v>135.19</v>
      </c>
      <c r="E2336" s="17">
        <f>C2336*D2336</f>
        <v>1487.09</v>
      </c>
      <c r="F2336" s="18">
        <v>0.03</v>
      </c>
      <c r="G2336" s="17">
        <f>E2336*F2336</f>
        <v>44.612699999999997</v>
      </c>
      <c r="H2336" s="14">
        <v>3</v>
      </c>
      <c r="I2336" s="15">
        <v>360</v>
      </c>
      <c r="J2336" s="17">
        <f>E2336+I2336-G2336</f>
        <v>1802.4773</v>
      </c>
      <c r="K2336" s="23" t="str">
        <f>A2336&amp;"|"&amp;B2336</f>
        <v>P0195|Jul</v>
      </c>
    </row>
    <row r="2337" spans="1:11" ht="15" customHeight="1" x14ac:dyDescent="0.25">
      <c r="A2337" s="14" t="s">
        <v>449</v>
      </c>
      <c r="B2337" s="14" t="s">
        <v>30</v>
      </c>
      <c r="C2337" s="14">
        <v>9</v>
      </c>
      <c r="D2337" s="16">
        <v>138.66999999999999</v>
      </c>
      <c r="E2337" s="17">
        <f>C2337*D2337</f>
        <v>1248.03</v>
      </c>
      <c r="F2337" s="18">
        <v>0.03</v>
      </c>
      <c r="G2337" s="17">
        <f>E2337*F2337</f>
        <v>37.440899999999999</v>
      </c>
      <c r="H2337" s="14">
        <v>2</v>
      </c>
      <c r="I2337" s="15">
        <v>240</v>
      </c>
      <c r="J2337" s="17">
        <f>E2337+I2337-G2337</f>
        <v>1450.5890999999999</v>
      </c>
      <c r="K2337" s="23" t="str">
        <f>A2337&amp;"|"&amp;B2337</f>
        <v>P0195|Aug</v>
      </c>
    </row>
    <row r="2338" spans="1:11" ht="15" customHeight="1" x14ac:dyDescent="0.25">
      <c r="A2338" s="14" t="s">
        <v>449</v>
      </c>
      <c r="B2338" s="14" t="s">
        <v>31</v>
      </c>
      <c r="C2338" s="14">
        <v>7</v>
      </c>
      <c r="D2338" s="16">
        <v>116.05</v>
      </c>
      <c r="E2338" s="17">
        <f>C2338*D2338</f>
        <v>812.35</v>
      </c>
      <c r="F2338" s="18">
        <v>0.03</v>
      </c>
      <c r="G2338" s="17">
        <f>E2338*F2338</f>
        <v>24.3705</v>
      </c>
      <c r="H2338" s="14">
        <v>2</v>
      </c>
      <c r="I2338" s="15">
        <v>240</v>
      </c>
      <c r="J2338" s="17">
        <f>E2338+I2338-G2338</f>
        <v>1027.9794999999999</v>
      </c>
      <c r="K2338" s="23" t="str">
        <f>A2338&amp;"|"&amp;B2338</f>
        <v>P0195|Sep</v>
      </c>
    </row>
    <row r="2339" spans="1:11" ht="15" customHeight="1" x14ac:dyDescent="0.25">
      <c r="A2339" s="14" t="s">
        <v>449</v>
      </c>
      <c r="B2339" s="14" t="s">
        <v>32</v>
      </c>
      <c r="C2339" s="14">
        <v>7</v>
      </c>
      <c r="D2339" s="16">
        <v>105.89</v>
      </c>
      <c r="E2339" s="17">
        <f>C2339*D2339</f>
        <v>741.23</v>
      </c>
      <c r="F2339" s="18">
        <v>0.03</v>
      </c>
      <c r="G2339" s="17">
        <f>E2339*F2339</f>
        <v>22.236899999999999</v>
      </c>
      <c r="H2339" s="14">
        <v>2</v>
      </c>
      <c r="I2339" s="15">
        <v>240</v>
      </c>
      <c r="J2339" s="17">
        <f>E2339+I2339-G2339</f>
        <v>958.99310000000003</v>
      </c>
      <c r="K2339" s="23" t="str">
        <f>A2339&amp;"|"&amp;B2339</f>
        <v>P0195|Oct</v>
      </c>
    </row>
    <row r="2340" spans="1:11" ht="15" customHeight="1" x14ac:dyDescent="0.25">
      <c r="A2340" s="14" t="s">
        <v>449</v>
      </c>
      <c r="B2340" s="14" t="s">
        <v>33</v>
      </c>
      <c r="C2340" s="14">
        <v>7</v>
      </c>
      <c r="D2340" s="16">
        <v>125.2</v>
      </c>
      <c r="E2340" s="17">
        <f>C2340*D2340</f>
        <v>876.4</v>
      </c>
      <c r="F2340" s="18">
        <v>0.03</v>
      </c>
      <c r="G2340" s="17">
        <f>E2340*F2340</f>
        <v>26.291999999999998</v>
      </c>
      <c r="H2340" s="14">
        <v>2</v>
      </c>
      <c r="I2340" s="15">
        <v>240</v>
      </c>
      <c r="J2340" s="17">
        <f>E2340+I2340-G2340</f>
        <v>1090.1080000000002</v>
      </c>
      <c r="K2340" s="23" t="str">
        <f>A2340&amp;"|"&amp;B2340</f>
        <v>P0195|Nov</v>
      </c>
    </row>
    <row r="2341" spans="1:11" ht="15" customHeight="1" x14ac:dyDescent="0.25">
      <c r="A2341" s="14" t="s">
        <v>449</v>
      </c>
      <c r="B2341" s="14" t="s">
        <v>34</v>
      </c>
      <c r="C2341" s="14">
        <v>15</v>
      </c>
      <c r="D2341" s="16">
        <v>208.85</v>
      </c>
      <c r="E2341" s="17">
        <f>C2341*D2341</f>
        <v>3132.75</v>
      </c>
      <c r="F2341" s="18">
        <v>0.03</v>
      </c>
      <c r="G2341" s="17">
        <f>E2341*F2341</f>
        <v>93.982500000000002</v>
      </c>
      <c r="H2341" s="14">
        <v>6</v>
      </c>
      <c r="I2341" s="15">
        <v>720</v>
      </c>
      <c r="J2341" s="17">
        <f>E2341+I2341-G2341</f>
        <v>3758.7674999999999</v>
      </c>
      <c r="K2341" s="23" t="str">
        <f>A2341&amp;"|"&amp;B2341</f>
        <v>P0195|Dec</v>
      </c>
    </row>
    <row r="2342" spans="1:11" ht="15" customHeight="1" x14ac:dyDescent="0.25">
      <c r="A2342" s="14" t="s">
        <v>449</v>
      </c>
      <c r="B2342" s="14" t="s">
        <v>35</v>
      </c>
      <c r="C2342" s="14">
        <v>14</v>
      </c>
      <c r="D2342" s="16">
        <v>184.26</v>
      </c>
      <c r="E2342" s="17">
        <f>C2342*D2342</f>
        <v>2579.64</v>
      </c>
      <c r="F2342" s="18">
        <v>0.03</v>
      </c>
      <c r="G2342" s="17">
        <f>E2342*F2342</f>
        <v>77.389199999999988</v>
      </c>
      <c r="H2342" s="14">
        <v>5</v>
      </c>
      <c r="I2342" s="15">
        <v>600</v>
      </c>
      <c r="J2342" s="17">
        <f>E2342+I2342-G2342</f>
        <v>3102.2507999999998</v>
      </c>
      <c r="K2342" s="23" t="str">
        <f>A2342&amp;"|"&amp;B2342</f>
        <v>P0195|Jan</v>
      </c>
    </row>
    <row r="2343" spans="1:11" ht="15" customHeight="1" x14ac:dyDescent="0.25">
      <c r="A2343" s="14" t="s">
        <v>449</v>
      </c>
      <c r="B2343" s="14" t="s">
        <v>36</v>
      </c>
      <c r="C2343" s="14">
        <v>12</v>
      </c>
      <c r="D2343" s="16">
        <v>161.38999999999999</v>
      </c>
      <c r="E2343" s="17">
        <f>C2343*D2343</f>
        <v>1936.6799999999998</v>
      </c>
      <c r="F2343" s="18">
        <v>0.03</v>
      </c>
      <c r="G2343" s="17">
        <f>E2343*F2343</f>
        <v>58.100399999999993</v>
      </c>
      <c r="H2343" s="14">
        <v>5</v>
      </c>
      <c r="I2343" s="15">
        <v>600</v>
      </c>
      <c r="J2343" s="17">
        <f>E2343+I2343-G2343</f>
        <v>2478.5796</v>
      </c>
      <c r="K2343" s="23" t="str">
        <f>A2343&amp;"|"&amp;B2343</f>
        <v>P0195|Feb</v>
      </c>
    </row>
    <row r="2344" spans="1:11" ht="15" customHeight="1" x14ac:dyDescent="0.25">
      <c r="A2344" s="14" t="s">
        <v>449</v>
      </c>
      <c r="B2344" s="14" t="s">
        <v>37</v>
      </c>
      <c r="C2344" s="14">
        <v>10</v>
      </c>
      <c r="D2344" s="16">
        <v>158.30000000000001</v>
      </c>
      <c r="E2344" s="17">
        <f>C2344*D2344</f>
        <v>1583</v>
      </c>
      <c r="F2344" s="18">
        <v>0.03</v>
      </c>
      <c r="G2344" s="17">
        <f>E2344*F2344</f>
        <v>47.489999999999995</v>
      </c>
      <c r="H2344" s="14">
        <v>4</v>
      </c>
      <c r="I2344" s="15">
        <v>480</v>
      </c>
      <c r="J2344" s="17">
        <f>E2344+I2344-G2344</f>
        <v>2015.51</v>
      </c>
      <c r="K2344" s="23" t="str">
        <f>A2344&amp;"|"&amp;B2344</f>
        <v>P0195|Mar</v>
      </c>
    </row>
    <row r="2345" spans="1:11" ht="15" customHeight="1" x14ac:dyDescent="0.25">
      <c r="A2345" s="14" t="s">
        <v>451</v>
      </c>
      <c r="B2345" s="14" t="s">
        <v>24</v>
      </c>
      <c r="C2345" s="14">
        <v>6</v>
      </c>
      <c r="D2345" s="16">
        <v>153.08000000000001</v>
      </c>
      <c r="E2345" s="17">
        <f>C2345*D2345</f>
        <v>918.48</v>
      </c>
      <c r="F2345" s="18">
        <v>0.03</v>
      </c>
      <c r="G2345" s="17">
        <f>E2345*F2345</f>
        <v>27.554400000000001</v>
      </c>
      <c r="H2345" s="14">
        <v>2</v>
      </c>
      <c r="I2345" s="15">
        <v>300</v>
      </c>
      <c r="J2345" s="17">
        <f>E2345+I2345-G2345</f>
        <v>1190.9256</v>
      </c>
      <c r="K2345" s="23" t="str">
        <f>A2345&amp;"|"&amp;B2345</f>
        <v>P0196|Apr</v>
      </c>
    </row>
    <row r="2346" spans="1:11" ht="15" customHeight="1" x14ac:dyDescent="0.25">
      <c r="A2346" s="14" t="s">
        <v>451</v>
      </c>
      <c r="B2346" s="14" t="s">
        <v>26</v>
      </c>
      <c r="C2346" s="14">
        <v>6</v>
      </c>
      <c r="D2346" s="16">
        <v>187.63</v>
      </c>
      <c r="E2346" s="17">
        <f>C2346*D2346</f>
        <v>1125.78</v>
      </c>
      <c r="F2346" s="18">
        <v>0.03</v>
      </c>
      <c r="G2346" s="17">
        <f>E2346*F2346</f>
        <v>33.773399999999995</v>
      </c>
      <c r="H2346" s="14">
        <v>2</v>
      </c>
      <c r="I2346" s="15">
        <v>300</v>
      </c>
      <c r="J2346" s="17">
        <f>E2346+I2346-G2346</f>
        <v>1392.0065999999999</v>
      </c>
      <c r="K2346" s="23" t="str">
        <f>A2346&amp;"|"&amp;B2346</f>
        <v>P0196|May</v>
      </c>
    </row>
    <row r="2347" spans="1:11" ht="15" customHeight="1" x14ac:dyDescent="0.25">
      <c r="A2347" s="14" t="s">
        <v>451</v>
      </c>
      <c r="B2347" s="14" t="s">
        <v>28</v>
      </c>
      <c r="C2347" s="14">
        <v>8</v>
      </c>
      <c r="D2347" s="16">
        <v>164.88</v>
      </c>
      <c r="E2347" s="17">
        <f>C2347*D2347</f>
        <v>1319.04</v>
      </c>
      <c r="F2347" s="18">
        <v>0.03</v>
      </c>
      <c r="G2347" s="17">
        <f>E2347*F2347</f>
        <v>39.571199999999997</v>
      </c>
      <c r="H2347" s="14">
        <v>2</v>
      </c>
      <c r="I2347" s="15">
        <v>300</v>
      </c>
      <c r="J2347" s="17">
        <f>E2347+I2347-G2347</f>
        <v>1579.4687999999999</v>
      </c>
      <c r="K2347" s="23" t="str">
        <f>A2347&amp;"|"&amp;B2347</f>
        <v>P0196|Jun</v>
      </c>
    </row>
    <row r="2348" spans="1:11" ht="15" customHeight="1" x14ac:dyDescent="0.25">
      <c r="A2348" s="14" t="s">
        <v>451</v>
      </c>
      <c r="B2348" s="14" t="s">
        <v>29</v>
      </c>
      <c r="C2348" s="14">
        <v>10</v>
      </c>
      <c r="D2348" s="16">
        <v>204.45</v>
      </c>
      <c r="E2348" s="17">
        <f>C2348*D2348</f>
        <v>2044.5</v>
      </c>
      <c r="F2348" s="18">
        <v>0.03</v>
      </c>
      <c r="G2348" s="17">
        <f>E2348*F2348</f>
        <v>61.335000000000001</v>
      </c>
      <c r="H2348" s="14">
        <v>3</v>
      </c>
      <c r="I2348" s="15">
        <v>450</v>
      </c>
      <c r="J2348" s="17">
        <f>E2348+I2348-G2348</f>
        <v>2433.165</v>
      </c>
      <c r="K2348" s="23" t="str">
        <f>A2348&amp;"|"&amp;B2348</f>
        <v>P0196|Jul</v>
      </c>
    </row>
    <row r="2349" spans="1:11" ht="15" customHeight="1" x14ac:dyDescent="0.25">
      <c r="A2349" s="14" t="s">
        <v>451</v>
      </c>
      <c r="B2349" s="14" t="s">
        <v>30</v>
      </c>
      <c r="C2349" s="14">
        <v>10</v>
      </c>
      <c r="D2349" s="16">
        <v>209.43</v>
      </c>
      <c r="E2349" s="17">
        <f>C2349*D2349</f>
        <v>2094.3000000000002</v>
      </c>
      <c r="F2349" s="18">
        <v>0.03</v>
      </c>
      <c r="G2349" s="17">
        <f>E2349*F2349</f>
        <v>62.829000000000001</v>
      </c>
      <c r="H2349" s="14">
        <v>3</v>
      </c>
      <c r="I2349" s="15">
        <v>450</v>
      </c>
      <c r="J2349" s="17">
        <f>E2349+I2349-G2349</f>
        <v>2481.471</v>
      </c>
      <c r="K2349" s="23" t="str">
        <f>A2349&amp;"|"&amp;B2349</f>
        <v>P0196|Aug</v>
      </c>
    </row>
    <row r="2350" spans="1:11" ht="15" customHeight="1" x14ac:dyDescent="0.25">
      <c r="A2350" s="14" t="s">
        <v>451</v>
      </c>
      <c r="B2350" s="14" t="s">
        <v>31</v>
      </c>
      <c r="C2350" s="14">
        <v>7</v>
      </c>
      <c r="D2350" s="16">
        <v>181.5</v>
      </c>
      <c r="E2350" s="17">
        <f>C2350*D2350</f>
        <v>1270.5</v>
      </c>
      <c r="F2350" s="18">
        <v>0.03</v>
      </c>
      <c r="G2350" s="17">
        <f>E2350*F2350</f>
        <v>38.115000000000002</v>
      </c>
      <c r="H2350" s="14">
        <v>2</v>
      </c>
      <c r="I2350" s="15">
        <v>300</v>
      </c>
      <c r="J2350" s="17">
        <f>E2350+I2350-G2350</f>
        <v>1532.385</v>
      </c>
      <c r="K2350" s="23" t="str">
        <f>A2350&amp;"|"&amp;B2350</f>
        <v>P0196|Sep</v>
      </c>
    </row>
    <row r="2351" spans="1:11" ht="15" customHeight="1" x14ac:dyDescent="0.25">
      <c r="A2351" s="14" t="s">
        <v>451</v>
      </c>
      <c r="B2351" s="14" t="s">
        <v>32</v>
      </c>
      <c r="C2351" s="14">
        <v>7</v>
      </c>
      <c r="D2351" s="16">
        <v>170.56</v>
      </c>
      <c r="E2351" s="17">
        <f>C2351*D2351</f>
        <v>1193.92</v>
      </c>
      <c r="F2351" s="18">
        <v>0.03</v>
      </c>
      <c r="G2351" s="17">
        <f>E2351*F2351</f>
        <v>35.817599999999999</v>
      </c>
      <c r="H2351" s="14">
        <v>2</v>
      </c>
      <c r="I2351" s="15">
        <v>300</v>
      </c>
      <c r="J2351" s="17">
        <f>E2351+I2351-G2351</f>
        <v>1458.1024</v>
      </c>
      <c r="K2351" s="23" t="str">
        <f>A2351&amp;"|"&amp;B2351</f>
        <v>P0196|Oct</v>
      </c>
    </row>
    <row r="2352" spans="1:11" ht="15" customHeight="1" x14ac:dyDescent="0.25">
      <c r="A2352" s="14" t="s">
        <v>451</v>
      </c>
      <c r="B2352" s="14" t="s">
        <v>33</v>
      </c>
      <c r="C2352" s="14">
        <v>7</v>
      </c>
      <c r="D2352" s="16">
        <v>178.3</v>
      </c>
      <c r="E2352" s="17">
        <f>C2352*D2352</f>
        <v>1248.1000000000001</v>
      </c>
      <c r="F2352" s="18">
        <v>0.03</v>
      </c>
      <c r="G2352" s="17">
        <f>E2352*F2352</f>
        <v>37.443000000000005</v>
      </c>
      <c r="H2352" s="14">
        <v>2</v>
      </c>
      <c r="I2352" s="15">
        <v>300</v>
      </c>
      <c r="J2352" s="17">
        <f>E2352+I2352-G2352</f>
        <v>1510.6570000000002</v>
      </c>
      <c r="K2352" s="23" t="str">
        <f>A2352&amp;"|"&amp;B2352</f>
        <v>P0196|Nov</v>
      </c>
    </row>
    <row r="2353" spans="1:11" ht="15" customHeight="1" x14ac:dyDescent="0.25">
      <c r="A2353" s="14" t="s">
        <v>451</v>
      </c>
      <c r="B2353" s="14" t="s">
        <v>34</v>
      </c>
      <c r="C2353" s="14">
        <v>13</v>
      </c>
      <c r="D2353" s="16">
        <v>312.7</v>
      </c>
      <c r="E2353" s="17">
        <f>C2353*D2353</f>
        <v>4065.1</v>
      </c>
      <c r="F2353" s="18">
        <v>0.03</v>
      </c>
      <c r="G2353" s="17">
        <f>E2353*F2353</f>
        <v>121.95299999999999</v>
      </c>
      <c r="H2353" s="14">
        <v>5</v>
      </c>
      <c r="I2353" s="15">
        <v>750</v>
      </c>
      <c r="J2353" s="17">
        <f>E2353+I2353-G2353</f>
        <v>4693.1469999999999</v>
      </c>
      <c r="K2353" s="23" t="str">
        <f>A2353&amp;"|"&amp;B2353</f>
        <v>P0196|Dec</v>
      </c>
    </row>
    <row r="2354" spans="1:11" ht="15" customHeight="1" x14ac:dyDescent="0.25">
      <c r="A2354" s="14" t="s">
        <v>451</v>
      </c>
      <c r="B2354" s="14" t="s">
        <v>35</v>
      </c>
      <c r="C2354" s="14">
        <v>15</v>
      </c>
      <c r="D2354" s="16">
        <v>279.98</v>
      </c>
      <c r="E2354" s="17">
        <f>C2354*D2354</f>
        <v>4199.7000000000007</v>
      </c>
      <c r="F2354" s="18">
        <v>0.03</v>
      </c>
      <c r="G2354" s="17">
        <f>E2354*F2354</f>
        <v>125.99100000000001</v>
      </c>
      <c r="H2354" s="14">
        <v>6</v>
      </c>
      <c r="I2354" s="15">
        <v>900</v>
      </c>
      <c r="J2354" s="17">
        <f>E2354+I2354-G2354</f>
        <v>4973.7090000000007</v>
      </c>
      <c r="K2354" s="23" t="str">
        <f>A2354&amp;"|"&amp;B2354</f>
        <v>P0196|Jan</v>
      </c>
    </row>
    <row r="2355" spans="1:11" ht="15" customHeight="1" x14ac:dyDescent="0.25">
      <c r="A2355" s="14" t="s">
        <v>451</v>
      </c>
      <c r="B2355" s="14" t="s">
        <v>36</v>
      </c>
      <c r="C2355" s="14">
        <v>11</v>
      </c>
      <c r="D2355" s="16">
        <v>268.7</v>
      </c>
      <c r="E2355" s="17">
        <f>C2355*D2355</f>
        <v>2955.7</v>
      </c>
      <c r="F2355" s="18">
        <v>0.03</v>
      </c>
      <c r="G2355" s="17">
        <f>E2355*F2355</f>
        <v>88.670999999999992</v>
      </c>
      <c r="H2355" s="14">
        <v>4</v>
      </c>
      <c r="I2355" s="15">
        <v>600</v>
      </c>
      <c r="J2355" s="17">
        <f>E2355+I2355-G2355</f>
        <v>3467.029</v>
      </c>
      <c r="K2355" s="23" t="str">
        <f>A2355&amp;"|"&amp;B2355</f>
        <v>P0196|Feb</v>
      </c>
    </row>
    <row r="2356" spans="1:11" ht="15" customHeight="1" x14ac:dyDescent="0.25">
      <c r="A2356" s="14" t="s">
        <v>451</v>
      </c>
      <c r="B2356" s="14" t="s">
        <v>37</v>
      </c>
      <c r="C2356" s="14">
        <v>11</v>
      </c>
      <c r="D2356" s="16">
        <v>219.19</v>
      </c>
      <c r="E2356" s="17">
        <f>C2356*D2356</f>
        <v>2411.09</v>
      </c>
      <c r="F2356" s="18">
        <v>0.03</v>
      </c>
      <c r="G2356" s="17">
        <f>E2356*F2356</f>
        <v>72.332700000000003</v>
      </c>
      <c r="H2356" s="14">
        <v>4</v>
      </c>
      <c r="I2356" s="15">
        <v>600</v>
      </c>
      <c r="J2356" s="17">
        <f>E2356+I2356-G2356</f>
        <v>2938.7573000000002</v>
      </c>
      <c r="K2356" s="23" t="str">
        <f>A2356&amp;"|"&amp;B2356</f>
        <v>P0196|Mar</v>
      </c>
    </row>
    <row r="2357" spans="1:11" ht="15" customHeight="1" x14ac:dyDescent="0.25">
      <c r="A2357" s="14" t="s">
        <v>453</v>
      </c>
      <c r="B2357" s="14" t="s">
        <v>24</v>
      </c>
      <c r="C2357" s="14">
        <v>6</v>
      </c>
      <c r="D2357" s="16">
        <v>261.95999999999998</v>
      </c>
      <c r="E2357" s="17">
        <f>C2357*D2357</f>
        <v>1571.7599999999998</v>
      </c>
      <c r="F2357" s="18">
        <v>0.03</v>
      </c>
      <c r="G2357" s="17">
        <f>E2357*F2357</f>
        <v>47.152799999999992</v>
      </c>
      <c r="H2357" s="14">
        <v>2</v>
      </c>
      <c r="I2357" s="15">
        <v>450</v>
      </c>
      <c r="J2357" s="17">
        <f>E2357+I2357-G2357</f>
        <v>1974.6071999999997</v>
      </c>
      <c r="K2357" s="23" t="str">
        <f>A2357&amp;"|"&amp;B2357</f>
        <v>P0197|Apr</v>
      </c>
    </row>
    <row r="2358" spans="1:11" ht="15" customHeight="1" x14ac:dyDescent="0.25">
      <c r="A2358" s="14" t="s">
        <v>453</v>
      </c>
      <c r="B2358" s="14" t="s">
        <v>26</v>
      </c>
      <c r="C2358" s="14">
        <v>6</v>
      </c>
      <c r="D2358" s="16">
        <v>272.94</v>
      </c>
      <c r="E2358" s="17">
        <f>C2358*D2358</f>
        <v>1637.6399999999999</v>
      </c>
      <c r="F2358" s="18">
        <v>0.03</v>
      </c>
      <c r="G2358" s="17">
        <f>E2358*F2358</f>
        <v>49.129199999999997</v>
      </c>
      <c r="H2358" s="14">
        <v>2</v>
      </c>
      <c r="I2358" s="15">
        <v>450</v>
      </c>
      <c r="J2358" s="17">
        <f>E2358+I2358-G2358</f>
        <v>2038.5107999999998</v>
      </c>
      <c r="K2358" s="23" t="str">
        <f>A2358&amp;"|"&amp;B2358</f>
        <v>P0197|May</v>
      </c>
    </row>
    <row r="2359" spans="1:11" ht="15" customHeight="1" x14ac:dyDescent="0.25">
      <c r="A2359" s="14" t="s">
        <v>453</v>
      </c>
      <c r="B2359" s="14" t="s">
        <v>28</v>
      </c>
      <c r="C2359" s="14">
        <v>8</v>
      </c>
      <c r="D2359" s="16">
        <v>258.42</v>
      </c>
      <c r="E2359" s="17">
        <f>C2359*D2359</f>
        <v>2067.36</v>
      </c>
      <c r="F2359" s="18">
        <v>0.03</v>
      </c>
      <c r="G2359" s="17">
        <f>E2359*F2359</f>
        <v>62.020800000000001</v>
      </c>
      <c r="H2359" s="14">
        <v>2</v>
      </c>
      <c r="I2359" s="15">
        <v>450</v>
      </c>
      <c r="J2359" s="17">
        <f>E2359+I2359-G2359</f>
        <v>2455.3392000000003</v>
      </c>
      <c r="K2359" s="23" t="str">
        <f>A2359&amp;"|"&amp;B2359</f>
        <v>P0197|Jun</v>
      </c>
    </row>
    <row r="2360" spans="1:11" ht="15" customHeight="1" x14ac:dyDescent="0.25">
      <c r="A2360" s="14" t="s">
        <v>453</v>
      </c>
      <c r="B2360" s="14" t="s">
        <v>29</v>
      </c>
      <c r="C2360" s="14">
        <v>10</v>
      </c>
      <c r="D2360" s="16">
        <v>291.32</v>
      </c>
      <c r="E2360" s="17">
        <f>C2360*D2360</f>
        <v>2913.2</v>
      </c>
      <c r="F2360" s="18">
        <v>0.03</v>
      </c>
      <c r="G2360" s="17">
        <f>E2360*F2360</f>
        <v>87.395999999999987</v>
      </c>
      <c r="H2360" s="14">
        <v>3</v>
      </c>
      <c r="I2360" s="15">
        <v>675</v>
      </c>
      <c r="J2360" s="17">
        <f>E2360+I2360-G2360</f>
        <v>3500.8039999999996</v>
      </c>
      <c r="K2360" s="23" t="str">
        <f>A2360&amp;"|"&amp;B2360</f>
        <v>P0197|Jul</v>
      </c>
    </row>
    <row r="2361" spans="1:11" ht="15" customHeight="1" x14ac:dyDescent="0.25">
      <c r="A2361" s="14" t="s">
        <v>453</v>
      </c>
      <c r="B2361" s="14" t="s">
        <v>30</v>
      </c>
      <c r="C2361" s="14">
        <v>8</v>
      </c>
      <c r="D2361" s="16">
        <v>289.73</v>
      </c>
      <c r="E2361" s="17">
        <f>C2361*D2361</f>
        <v>2317.84</v>
      </c>
      <c r="F2361" s="18">
        <v>0.03</v>
      </c>
      <c r="G2361" s="17">
        <f>E2361*F2361</f>
        <v>69.535200000000003</v>
      </c>
      <c r="H2361" s="14">
        <v>2</v>
      </c>
      <c r="I2361" s="15">
        <v>450</v>
      </c>
      <c r="J2361" s="17">
        <f>E2361+I2361-G2361</f>
        <v>2698.3048000000003</v>
      </c>
      <c r="K2361" s="23" t="str">
        <f>A2361&amp;"|"&amp;B2361</f>
        <v>P0197|Aug</v>
      </c>
    </row>
    <row r="2362" spans="1:11" ht="15" customHeight="1" x14ac:dyDescent="0.25">
      <c r="A2362" s="14" t="s">
        <v>453</v>
      </c>
      <c r="B2362" s="14" t="s">
        <v>31</v>
      </c>
      <c r="C2362" s="14">
        <v>6</v>
      </c>
      <c r="D2362" s="16">
        <v>252.86</v>
      </c>
      <c r="E2362" s="17">
        <f>C2362*D2362</f>
        <v>1517.16</v>
      </c>
      <c r="F2362" s="18">
        <v>0.03</v>
      </c>
      <c r="G2362" s="17">
        <f>E2362*F2362</f>
        <v>45.514800000000001</v>
      </c>
      <c r="H2362" s="14">
        <v>2</v>
      </c>
      <c r="I2362" s="15">
        <v>450</v>
      </c>
      <c r="J2362" s="17">
        <f>E2362+I2362-G2362</f>
        <v>1921.6452000000002</v>
      </c>
      <c r="K2362" s="23" t="str">
        <f>A2362&amp;"|"&amp;B2362</f>
        <v>P0197|Sep</v>
      </c>
    </row>
    <row r="2363" spans="1:11" ht="15" customHeight="1" x14ac:dyDescent="0.25">
      <c r="A2363" s="14" t="s">
        <v>453</v>
      </c>
      <c r="B2363" s="14" t="s">
        <v>32</v>
      </c>
      <c r="C2363" s="14">
        <v>6</v>
      </c>
      <c r="D2363" s="16">
        <v>265.67</v>
      </c>
      <c r="E2363" s="17">
        <f>C2363*D2363</f>
        <v>1594.02</v>
      </c>
      <c r="F2363" s="18">
        <v>0.03</v>
      </c>
      <c r="G2363" s="17">
        <f>E2363*F2363</f>
        <v>47.820599999999999</v>
      </c>
      <c r="H2363" s="14">
        <v>2</v>
      </c>
      <c r="I2363" s="15">
        <v>450</v>
      </c>
      <c r="J2363" s="17">
        <f>E2363+I2363-G2363</f>
        <v>1996.1994</v>
      </c>
      <c r="K2363" s="23" t="str">
        <f>A2363&amp;"|"&amp;B2363</f>
        <v>P0197|Oct</v>
      </c>
    </row>
    <row r="2364" spans="1:11" ht="15" customHeight="1" x14ac:dyDescent="0.25">
      <c r="A2364" s="14" t="s">
        <v>453</v>
      </c>
      <c r="B2364" s="14" t="s">
        <v>33</v>
      </c>
      <c r="C2364" s="14">
        <v>7</v>
      </c>
      <c r="D2364" s="16">
        <v>250.17</v>
      </c>
      <c r="E2364" s="17">
        <f>C2364*D2364</f>
        <v>1751.1899999999998</v>
      </c>
      <c r="F2364" s="18">
        <v>0.03</v>
      </c>
      <c r="G2364" s="17">
        <f>E2364*F2364</f>
        <v>52.535699999999991</v>
      </c>
      <c r="H2364" s="14">
        <v>3</v>
      </c>
      <c r="I2364" s="15">
        <v>675</v>
      </c>
      <c r="J2364" s="17">
        <f>E2364+I2364-G2364</f>
        <v>2373.6542999999997</v>
      </c>
      <c r="K2364" s="23" t="str">
        <f>A2364&amp;"|"&amp;B2364</f>
        <v>P0197|Nov</v>
      </c>
    </row>
    <row r="2365" spans="1:11" ht="15" customHeight="1" x14ac:dyDescent="0.25">
      <c r="A2365" s="14" t="s">
        <v>453</v>
      </c>
      <c r="B2365" s="14" t="s">
        <v>34</v>
      </c>
      <c r="C2365" s="14">
        <v>13</v>
      </c>
      <c r="D2365" s="16">
        <v>429.49</v>
      </c>
      <c r="E2365" s="17">
        <f>C2365*D2365</f>
        <v>5583.37</v>
      </c>
      <c r="F2365" s="18">
        <v>0.03</v>
      </c>
      <c r="G2365" s="17">
        <f>E2365*F2365</f>
        <v>167.50109999999998</v>
      </c>
      <c r="H2365" s="14">
        <v>5</v>
      </c>
      <c r="I2365" s="15">
        <v>1125</v>
      </c>
      <c r="J2365" s="17">
        <f>E2365+I2365-G2365</f>
        <v>6540.8688999999995</v>
      </c>
      <c r="K2365" s="23" t="str">
        <f>A2365&amp;"|"&amp;B2365</f>
        <v>P0197|Dec</v>
      </c>
    </row>
    <row r="2366" spans="1:11" ht="15" customHeight="1" x14ac:dyDescent="0.25">
      <c r="A2366" s="14" t="s">
        <v>453</v>
      </c>
      <c r="B2366" s="14" t="s">
        <v>35</v>
      </c>
      <c r="C2366" s="14">
        <v>13</v>
      </c>
      <c r="D2366" s="16">
        <v>434.05</v>
      </c>
      <c r="E2366" s="17">
        <f>C2366*D2366</f>
        <v>5642.6500000000005</v>
      </c>
      <c r="F2366" s="18">
        <v>0.03</v>
      </c>
      <c r="G2366" s="17">
        <f>E2366*F2366</f>
        <v>169.27950000000001</v>
      </c>
      <c r="H2366" s="14">
        <v>5</v>
      </c>
      <c r="I2366" s="15">
        <v>1125</v>
      </c>
      <c r="J2366" s="17">
        <f>E2366+I2366-G2366</f>
        <v>6598.3705000000009</v>
      </c>
      <c r="K2366" s="23" t="str">
        <f>A2366&amp;"|"&amp;B2366</f>
        <v>P0197|Jan</v>
      </c>
    </row>
    <row r="2367" spans="1:11" ht="15" customHeight="1" x14ac:dyDescent="0.25">
      <c r="A2367" s="14" t="s">
        <v>453</v>
      </c>
      <c r="B2367" s="14" t="s">
        <v>36</v>
      </c>
      <c r="C2367" s="14">
        <v>11</v>
      </c>
      <c r="D2367" s="16">
        <v>400.09</v>
      </c>
      <c r="E2367" s="17">
        <f>C2367*D2367</f>
        <v>4400.99</v>
      </c>
      <c r="F2367" s="18">
        <v>0.03</v>
      </c>
      <c r="G2367" s="17">
        <f>E2367*F2367</f>
        <v>132.02969999999999</v>
      </c>
      <c r="H2367" s="14">
        <v>4</v>
      </c>
      <c r="I2367" s="15">
        <v>900</v>
      </c>
      <c r="J2367" s="17">
        <f>E2367+I2367-G2367</f>
        <v>5168.9602999999997</v>
      </c>
      <c r="K2367" s="23" t="str">
        <f>A2367&amp;"|"&amp;B2367</f>
        <v>P0197|Feb</v>
      </c>
    </row>
    <row r="2368" spans="1:11" ht="15" customHeight="1" x14ac:dyDescent="0.25">
      <c r="A2368" s="14" t="s">
        <v>453</v>
      </c>
      <c r="B2368" s="14" t="s">
        <v>37</v>
      </c>
      <c r="C2368" s="14">
        <v>10</v>
      </c>
      <c r="D2368" s="16">
        <v>368.55</v>
      </c>
      <c r="E2368" s="17">
        <f>C2368*D2368</f>
        <v>3685.5</v>
      </c>
      <c r="F2368" s="18">
        <v>0.03</v>
      </c>
      <c r="G2368" s="17">
        <f>E2368*F2368</f>
        <v>110.565</v>
      </c>
      <c r="H2368" s="14">
        <v>4</v>
      </c>
      <c r="I2368" s="15">
        <v>900</v>
      </c>
      <c r="J2368" s="17">
        <f>E2368+I2368-G2368</f>
        <v>4474.9350000000004</v>
      </c>
      <c r="K2368" s="23" t="str">
        <f>A2368&amp;"|"&amp;B2368</f>
        <v>P0197|Mar</v>
      </c>
    </row>
    <row r="2369" spans="1:11" ht="15" customHeight="1" x14ac:dyDescent="0.25">
      <c r="A2369" s="14" t="s">
        <v>455</v>
      </c>
      <c r="B2369" s="14" t="s">
        <v>24</v>
      </c>
      <c r="C2369" s="14">
        <v>5</v>
      </c>
      <c r="D2369" s="16">
        <v>167.72</v>
      </c>
      <c r="E2369" s="17">
        <f>C2369*D2369</f>
        <v>838.6</v>
      </c>
      <c r="F2369" s="18">
        <v>0.03</v>
      </c>
      <c r="G2369" s="17">
        <f>E2369*F2369</f>
        <v>25.158000000000001</v>
      </c>
      <c r="H2369" s="14">
        <v>2</v>
      </c>
      <c r="I2369" s="15">
        <v>300</v>
      </c>
      <c r="J2369" s="17">
        <f>E2369+I2369-G2369</f>
        <v>1113.442</v>
      </c>
      <c r="K2369" s="23" t="str">
        <f>A2369&amp;"|"&amp;B2369</f>
        <v>P0198|Apr</v>
      </c>
    </row>
    <row r="2370" spans="1:11" ht="15" customHeight="1" x14ac:dyDescent="0.25">
      <c r="A2370" s="14" t="s">
        <v>455</v>
      </c>
      <c r="B2370" s="14" t="s">
        <v>26</v>
      </c>
      <c r="C2370" s="14">
        <v>5</v>
      </c>
      <c r="D2370" s="16">
        <v>176.99</v>
      </c>
      <c r="E2370" s="17">
        <f>C2370*D2370</f>
        <v>884.95</v>
      </c>
      <c r="F2370" s="18">
        <v>0.03</v>
      </c>
      <c r="G2370" s="17">
        <f>E2370*F2370</f>
        <v>26.548500000000001</v>
      </c>
      <c r="H2370" s="14">
        <v>2</v>
      </c>
      <c r="I2370" s="15">
        <v>300</v>
      </c>
      <c r="J2370" s="17">
        <f>E2370+I2370-G2370</f>
        <v>1158.4014999999999</v>
      </c>
      <c r="K2370" s="23" t="str">
        <f>A2370&amp;"|"&amp;B2370</f>
        <v>P0198|May</v>
      </c>
    </row>
    <row r="2371" spans="1:11" ht="15" customHeight="1" x14ac:dyDescent="0.25">
      <c r="A2371" s="14" t="s">
        <v>455</v>
      </c>
      <c r="B2371" s="14" t="s">
        <v>28</v>
      </c>
      <c r="C2371" s="14">
        <v>6</v>
      </c>
      <c r="D2371" s="16">
        <v>162.57</v>
      </c>
      <c r="E2371" s="17">
        <f>C2371*D2371</f>
        <v>975.42</v>
      </c>
      <c r="F2371" s="18">
        <v>0.03</v>
      </c>
      <c r="G2371" s="17">
        <f>E2371*F2371</f>
        <v>29.262599999999999</v>
      </c>
      <c r="H2371" s="14">
        <v>2</v>
      </c>
      <c r="I2371" s="15">
        <v>300</v>
      </c>
      <c r="J2371" s="17">
        <f>E2371+I2371-G2371</f>
        <v>1246.1574000000001</v>
      </c>
      <c r="K2371" s="23" t="str">
        <f>A2371&amp;"|"&amp;B2371</f>
        <v>P0198|Jun</v>
      </c>
    </row>
    <row r="2372" spans="1:11" ht="15" customHeight="1" x14ac:dyDescent="0.25">
      <c r="A2372" s="14" t="s">
        <v>455</v>
      </c>
      <c r="B2372" s="14" t="s">
        <v>29</v>
      </c>
      <c r="C2372" s="14">
        <v>8</v>
      </c>
      <c r="D2372" s="16">
        <v>213.3</v>
      </c>
      <c r="E2372" s="17">
        <f>C2372*D2372</f>
        <v>1706.4</v>
      </c>
      <c r="F2372" s="18">
        <v>0.03</v>
      </c>
      <c r="G2372" s="17">
        <f>E2372*F2372</f>
        <v>51.192</v>
      </c>
      <c r="H2372" s="14">
        <v>2</v>
      </c>
      <c r="I2372" s="15">
        <v>300</v>
      </c>
      <c r="J2372" s="17">
        <f>E2372+I2372-G2372</f>
        <v>1955.2080000000001</v>
      </c>
      <c r="K2372" s="23" t="str">
        <f>A2372&amp;"|"&amp;B2372</f>
        <v>P0198|Jul</v>
      </c>
    </row>
    <row r="2373" spans="1:11" ht="15" customHeight="1" x14ac:dyDescent="0.25">
      <c r="A2373" s="14" t="s">
        <v>455</v>
      </c>
      <c r="B2373" s="14" t="s">
        <v>30</v>
      </c>
      <c r="C2373" s="14">
        <v>8</v>
      </c>
      <c r="D2373" s="16">
        <v>212.32</v>
      </c>
      <c r="E2373" s="17">
        <f>C2373*D2373</f>
        <v>1698.56</v>
      </c>
      <c r="F2373" s="18">
        <v>0.03</v>
      </c>
      <c r="G2373" s="17">
        <f>E2373*F2373</f>
        <v>50.956799999999994</v>
      </c>
      <c r="H2373" s="14">
        <v>2</v>
      </c>
      <c r="I2373" s="15">
        <v>300</v>
      </c>
      <c r="J2373" s="17">
        <f>E2373+I2373-G2373</f>
        <v>1947.6032</v>
      </c>
      <c r="K2373" s="23" t="str">
        <f>A2373&amp;"|"&amp;B2373</f>
        <v>P0198|Aug</v>
      </c>
    </row>
    <row r="2374" spans="1:11" ht="15" customHeight="1" x14ac:dyDescent="0.25">
      <c r="A2374" s="14" t="s">
        <v>455</v>
      </c>
      <c r="B2374" s="14" t="s">
        <v>31</v>
      </c>
      <c r="C2374" s="14">
        <v>5</v>
      </c>
      <c r="D2374" s="16">
        <v>167.02</v>
      </c>
      <c r="E2374" s="17">
        <f>C2374*D2374</f>
        <v>835.1</v>
      </c>
      <c r="F2374" s="18">
        <v>0.03</v>
      </c>
      <c r="G2374" s="17">
        <f>E2374*F2374</f>
        <v>25.053000000000001</v>
      </c>
      <c r="H2374" s="14">
        <v>2</v>
      </c>
      <c r="I2374" s="15">
        <v>300</v>
      </c>
      <c r="J2374" s="17">
        <f>E2374+I2374-G2374</f>
        <v>1110.0469999999998</v>
      </c>
      <c r="K2374" s="23" t="str">
        <f>A2374&amp;"|"&amp;B2374</f>
        <v>P0198|Sep</v>
      </c>
    </row>
    <row r="2375" spans="1:11" ht="15" customHeight="1" x14ac:dyDescent="0.25">
      <c r="A2375" s="14" t="s">
        <v>455</v>
      </c>
      <c r="B2375" s="14" t="s">
        <v>32</v>
      </c>
      <c r="C2375" s="14">
        <v>5</v>
      </c>
      <c r="D2375" s="16">
        <v>165.35</v>
      </c>
      <c r="E2375" s="17">
        <f>C2375*D2375</f>
        <v>826.75</v>
      </c>
      <c r="F2375" s="18">
        <v>0.03</v>
      </c>
      <c r="G2375" s="17">
        <f>E2375*F2375</f>
        <v>24.802499999999998</v>
      </c>
      <c r="H2375" s="14">
        <v>2</v>
      </c>
      <c r="I2375" s="15">
        <v>300</v>
      </c>
      <c r="J2375" s="17">
        <f>E2375+I2375-G2375</f>
        <v>1101.9475</v>
      </c>
      <c r="K2375" s="23" t="str">
        <f>A2375&amp;"|"&amp;B2375</f>
        <v>P0198|Oct</v>
      </c>
    </row>
    <row r="2376" spans="1:11" ht="15" customHeight="1" x14ac:dyDescent="0.25">
      <c r="A2376" s="14" t="s">
        <v>455</v>
      </c>
      <c r="B2376" s="14" t="s">
        <v>33</v>
      </c>
      <c r="C2376" s="14">
        <v>5</v>
      </c>
      <c r="D2376" s="16">
        <v>185.05</v>
      </c>
      <c r="E2376" s="17">
        <f>C2376*D2376</f>
        <v>925.25</v>
      </c>
      <c r="F2376" s="18">
        <v>0.03</v>
      </c>
      <c r="G2376" s="17">
        <f>E2376*F2376</f>
        <v>27.7575</v>
      </c>
      <c r="H2376" s="14">
        <v>2</v>
      </c>
      <c r="I2376" s="15">
        <v>300</v>
      </c>
      <c r="J2376" s="17">
        <f>E2376+I2376-G2376</f>
        <v>1197.4925000000001</v>
      </c>
      <c r="K2376" s="23" t="str">
        <f>A2376&amp;"|"&amp;B2376</f>
        <v>P0198|Nov</v>
      </c>
    </row>
    <row r="2377" spans="1:11" ht="15" customHeight="1" x14ac:dyDescent="0.25">
      <c r="A2377" s="14" t="s">
        <v>455</v>
      </c>
      <c r="B2377" s="14" t="s">
        <v>34</v>
      </c>
      <c r="C2377" s="14">
        <v>13</v>
      </c>
      <c r="D2377" s="16">
        <v>325.36</v>
      </c>
      <c r="E2377" s="17">
        <f>C2377*D2377</f>
        <v>4229.68</v>
      </c>
      <c r="F2377" s="18">
        <v>0.03</v>
      </c>
      <c r="G2377" s="17">
        <f>E2377*F2377</f>
        <v>126.8904</v>
      </c>
      <c r="H2377" s="14">
        <v>5</v>
      </c>
      <c r="I2377" s="15">
        <v>750</v>
      </c>
      <c r="J2377" s="17">
        <f>E2377+I2377-G2377</f>
        <v>4852.7896000000001</v>
      </c>
      <c r="K2377" s="23" t="str">
        <f>A2377&amp;"|"&amp;B2377</f>
        <v>P0198|Dec</v>
      </c>
    </row>
    <row r="2378" spans="1:11" ht="15" customHeight="1" x14ac:dyDescent="0.25">
      <c r="A2378" s="14" t="s">
        <v>455</v>
      </c>
      <c r="B2378" s="14" t="s">
        <v>35</v>
      </c>
      <c r="C2378" s="14">
        <v>10</v>
      </c>
      <c r="D2378" s="16">
        <v>297.08</v>
      </c>
      <c r="E2378" s="17">
        <f>C2378*D2378</f>
        <v>2970.7999999999997</v>
      </c>
      <c r="F2378" s="18">
        <v>0.03</v>
      </c>
      <c r="G2378" s="17">
        <f>E2378*F2378</f>
        <v>89.123999999999995</v>
      </c>
      <c r="H2378" s="14">
        <v>4</v>
      </c>
      <c r="I2378" s="15">
        <v>600</v>
      </c>
      <c r="J2378" s="17">
        <f>E2378+I2378-G2378</f>
        <v>3481.6759999999999</v>
      </c>
      <c r="K2378" s="23" t="str">
        <f>A2378&amp;"|"&amp;B2378</f>
        <v>P0198|Jan</v>
      </c>
    </row>
    <row r="2379" spans="1:11" ht="15" customHeight="1" x14ac:dyDescent="0.25">
      <c r="A2379" s="14" t="s">
        <v>455</v>
      </c>
      <c r="B2379" s="14" t="s">
        <v>36</v>
      </c>
      <c r="C2379" s="14">
        <v>11</v>
      </c>
      <c r="D2379" s="16">
        <v>253.06</v>
      </c>
      <c r="E2379" s="17">
        <f>C2379*D2379</f>
        <v>2783.66</v>
      </c>
      <c r="F2379" s="18">
        <v>0.03</v>
      </c>
      <c r="G2379" s="17">
        <f>E2379*F2379</f>
        <v>83.509799999999998</v>
      </c>
      <c r="H2379" s="14">
        <v>4</v>
      </c>
      <c r="I2379" s="15">
        <v>600</v>
      </c>
      <c r="J2379" s="17">
        <f>E2379+I2379-G2379</f>
        <v>3300.1502</v>
      </c>
      <c r="K2379" s="23" t="str">
        <f>A2379&amp;"|"&amp;B2379</f>
        <v>P0198|Feb</v>
      </c>
    </row>
    <row r="2380" spans="1:11" ht="15" customHeight="1" x14ac:dyDescent="0.25">
      <c r="A2380" s="14" t="s">
        <v>455</v>
      </c>
      <c r="B2380" s="14" t="s">
        <v>37</v>
      </c>
      <c r="C2380" s="14">
        <v>8</v>
      </c>
      <c r="D2380" s="16">
        <v>248.27</v>
      </c>
      <c r="E2380" s="17">
        <f>C2380*D2380</f>
        <v>1986.16</v>
      </c>
      <c r="F2380" s="18">
        <v>0.03</v>
      </c>
      <c r="G2380" s="17">
        <f>E2380*F2380</f>
        <v>59.584800000000001</v>
      </c>
      <c r="H2380" s="14">
        <v>3</v>
      </c>
      <c r="I2380" s="15">
        <v>450</v>
      </c>
      <c r="J2380" s="17">
        <f>E2380+I2380-G2380</f>
        <v>2376.5751999999998</v>
      </c>
      <c r="K2380" s="23" t="str">
        <f>A2380&amp;"|"&amp;B2380</f>
        <v>P0198|Mar</v>
      </c>
    </row>
    <row r="2381" spans="1:11" ht="15" customHeight="1" x14ac:dyDescent="0.25">
      <c r="A2381" s="14" t="s">
        <v>457</v>
      </c>
      <c r="B2381" s="14" t="s">
        <v>24</v>
      </c>
      <c r="C2381" s="14">
        <v>6</v>
      </c>
      <c r="D2381" s="16">
        <v>155.66</v>
      </c>
      <c r="E2381" s="17">
        <f>C2381*D2381</f>
        <v>933.96</v>
      </c>
      <c r="F2381" s="18">
        <v>0.03</v>
      </c>
      <c r="G2381" s="17">
        <f>E2381*F2381</f>
        <v>28.018799999999999</v>
      </c>
      <c r="H2381" s="14">
        <v>2</v>
      </c>
      <c r="I2381" s="15">
        <v>300</v>
      </c>
      <c r="J2381" s="17">
        <f>E2381+I2381-G2381</f>
        <v>1205.9412</v>
      </c>
      <c r="K2381" s="23" t="str">
        <f>A2381&amp;"|"&amp;B2381</f>
        <v>P0199|Apr</v>
      </c>
    </row>
    <row r="2382" spans="1:11" ht="15" customHeight="1" x14ac:dyDescent="0.25">
      <c r="A2382" s="14" t="s">
        <v>457</v>
      </c>
      <c r="B2382" s="14" t="s">
        <v>26</v>
      </c>
      <c r="C2382" s="14">
        <v>6</v>
      </c>
      <c r="D2382" s="16">
        <v>157.79</v>
      </c>
      <c r="E2382" s="17">
        <f>C2382*D2382</f>
        <v>946.74</v>
      </c>
      <c r="F2382" s="18">
        <v>0.03</v>
      </c>
      <c r="G2382" s="17">
        <f>E2382*F2382</f>
        <v>28.402200000000001</v>
      </c>
      <c r="H2382" s="14">
        <v>2</v>
      </c>
      <c r="I2382" s="15">
        <v>300</v>
      </c>
      <c r="J2382" s="17">
        <f>E2382+I2382-G2382</f>
        <v>1218.3378</v>
      </c>
      <c r="K2382" s="23" t="str">
        <f>A2382&amp;"|"&amp;B2382</f>
        <v>P0199|May</v>
      </c>
    </row>
    <row r="2383" spans="1:11" ht="15" customHeight="1" x14ac:dyDescent="0.25">
      <c r="A2383" s="14" t="s">
        <v>457</v>
      </c>
      <c r="B2383" s="14" t="s">
        <v>28</v>
      </c>
      <c r="C2383" s="14">
        <v>8</v>
      </c>
      <c r="D2383" s="16">
        <v>170.7</v>
      </c>
      <c r="E2383" s="17">
        <f>C2383*D2383</f>
        <v>1365.6</v>
      </c>
      <c r="F2383" s="18">
        <v>0.03</v>
      </c>
      <c r="G2383" s="17">
        <f>E2383*F2383</f>
        <v>40.967999999999996</v>
      </c>
      <c r="H2383" s="14">
        <v>2</v>
      </c>
      <c r="I2383" s="15">
        <v>300</v>
      </c>
      <c r="J2383" s="17">
        <f>E2383+I2383-G2383</f>
        <v>1624.6319999999998</v>
      </c>
      <c r="K2383" s="23" t="str">
        <f>A2383&amp;"|"&amp;B2383</f>
        <v>P0199|Jun</v>
      </c>
    </row>
    <row r="2384" spans="1:11" ht="15" customHeight="1" x14ac:dyDescent="0.25">
      <c r="A2384" s="14" t="s">
        <v>457</v>
      </c>
      <c r="B2384" s="14" t="s">
        <v>29</v>
      </c>
      <c r="C2384" s="14">
        <v>9</v>
      </c>
      <c r="D2384" s="16">
        <v>206.87</v>
      </c>
      <c r="E2384" s="17">
        <f>C2384*D2384</f>
        <v>1861.83</v>
      </c>
      <c r="F2384" s="18">
        <v>0.03</v>
      </c>
      <c r="G2384" s="17">
        <f>E2384*F2384</f>
        <v>55.854899999999994</v>
      </c>
      <c r="H2384" s="14">
        <v>2</v>
      </c>
      <c r="I2384" s="15">
        <v>300</v>
      </c>
      <c r="J2384" s="17">
        <f>E2384+I2384-G2384</f>
        <v>2105.9751000000001</v>
      </c>
      <c r="K2384" s="23" t="str">
        <f>A2384&amp;"|"&amp;B2384</f>
        <v>P0199|Jul</v>
      </c>
    </row>
    <row r="2385" spans="1:11" ht="15" customHeight="1" x14ac:dyDescent="0.25">
      <c r="A2385" s="14" t="s">
        <v>457</v>
      </c>
      <c r="B2385" s="14" t="s">
        <v>30</v>
      </c>
      <c r="C2385" s="14">
        <v>9</v>
      </c>
      <c r="D2385" s="16">
        <v>181.35</v>
      </c>
      <c r="E2385" s="17">
        <f>C2385*D2385</f>
        <v>1632.1499999999999</v>
      </c>
      <c r="F2385" s="18">
        <v>0.03</v>
      </c>
      <c r="G2385" s="17">
        <f>E2385*F2385</f>
        <v>48.964499999999994</v>
      </c>
      <c r="H2385" s="14">
        <v>2</v>
      </c>
      <c r="I2385" s="15">
        <v>300</v>
      </c>
      <c r="J2385" s="17">
        <f>E2385+I2385-G2385</f>
        <v>1883.1854999999998</v>
      </c>
      <c r="K2385" s="23" t="str">
        <f>A2385&amp;"|"&amp;B2385</f>
        <v>P0199|Aug</v>
      </c>
    </row>
    <row r="2386" spans="1:11" ht="15" customHeight="1" x14ac:dyDescent="0.25">
      <c r="A2386" s="14" t="s">
        <v>457</v>
      </c>
      <c r="B2386" s="14" t="s">
        <v>31</v>
      </c>
      <c r="C2386" s="14">
        <v>6</v>
      </c>
      <c r="D2386" s="16">
        <v>173.81</v>
      </c>
      <c r="E2386" s="17">
        <f>C2386*D2386</f>
        <v>1042.8600000000001</v>
      </c>
      <c r="F2386" s="18">
        <v>0.03</v>
      </c>
      <c r="G2386" s="17">
        <f>E2386*F2386</f>
        <v>31.285800000000002</v>
      </c>
      <c r="H2386" s="14">
        <v>2</v>
      </c>
      <c r="I2386" s="15">
        <v>300</v>
      </c>
      <c r="J2386" s="17">
        <f>E2386+I2386-G2386</f>
        <v>1311.5742</v>
      </c>
      <c r="K2386" s="23" t="str">
        <f>A2386&amp;"|"&amp;B2386</f>
        <v>P0199|Sep</v>
      </c>
    </row>
    <row r="2387" spans="1:11" ht="15" customHeight="1" x14ac:dyDescent="0.25">
      <c r="A2387" s="14" t="s">
        <v>457</v>
      </c>
      <c r="B2387" s="14" t="s">
        <v>32</v>
      </c>
      <c r="C2387" s="14">
        <v>6</v>
      </c>
      <c r="D2387" s="16">
        <v>175.96</v>
      </c>
      <c r="E2387" s="17">
        <f>C2387*D2387</f>
        <v>1055.76</v>
      </c>
      <c r="F2387" s="18">
        <v>0.03</v>
      </c>
      <c r="G2387" s="17">
        <f>E2387*F2387</f>
        <v>31.672799999999999</v>
      </c>
      <c r="H2387" s="14">
        <v>2</v>
      </c>
      <c r="I2387" s="15">
        <v>300</v>
      </c>
      <c r="J2387" s="17">
        <f>E2387+I2387-G2387</f>
        <v>1324.0871999999999</v>
      </c>
      <c r="K2387" s="23" t="str">
        <f>A2387&amp;"|"&amp;B2387</f>
        <v>P0199|Oct</v>
      </c>
    </row>
    <row r="2388" spans="1:11" ht="15" customHeight="1" x14ac:dyDescent="0.25">
      <c r="A2388" s="14" t="s">
        <v>457</v>
      </c>
      <c r="B2388" s="14" t="s">
        <v>33</v>
      </c>
      <c r="C2388" s="14">
        <v>6</v>
      </c>
      <c r="D2388" s="16">
        <v>171.76</v>
      </c>
      <c r="E2388" s="17">
        <f>C2388*D2388</f>
        <v>1030.56</v>
      </c>
      <c r="F2388" s="18">
        <v>0.03</v>
      </c>
      <c r="G2388" s="17">
        <f>E2388*F2388</f>
        <v>30.916799999999999</v>
      </c>
      <c r="H2388" s="14">
        <v>2</v>
      </c>
      <c r="I2388" s="15">
        <v>300</v>
      </c>
      <c r="J2388" s="17">
        <f>E2388+I2388-G2388</f>
        <v>1299.6432</v>
      </c>
      <c r="K2388" s="23" t="str">
        <f>A2388&amp;"|"&amp;B2388</f>
        <v>P0199|Nov</v>
      </c>
    </row>
    <row r="2389" spans="1:11" ht="15" customHeight="1" x14ac:dyDescent="0.25">
      <c r="A2389" s="14" t="s">
        <v>457</v>
      </c>
      <c r="B2389" s="14" t="s">
        <v>34</v>
      </c>
      <c r="C2389" s="14">
        <v>15</v>
      </c>
      <c r="D2389" s="16">
        <v>315.01</v>
      </c>
      <c r="E2389" s="17">
        <f>C2389*D2389</f>
        <v>4725.1499999999996</v>
      </c>
      <c r="F2389" s="18">
        <v>0.03</v>
      </c>
      <c r="G2389" s="17">
        <f>E2389*F2389</f>
        <v>141.75449999999998</v>
      </c>
      <c r="H2389" s="14">
        <v>6</v>
      </c>
      <c r="I2389" s="15">
        <v>900</v>
      </c>
      <c r="J2389" s="17">
        <f>E2389+I2389-G2389</f>
        <v>5483.3954999999996</v>
      </c>
      <c r="K2389" s="23" t="str">
        <f>A2389&amp;"|"&amp;B2389</f>
        <v>P0199|Dec</v>
      </c>
    </row>
    <row r="2390" spans="1:11" ht="15" customHeight="1" x14ac:dyDescent="0.25">
      <c r="A2390" s="14" t="s">
        <v>457</v>
      </c>
      <c r="B2390" s="14" t="s">
        <v>35</v>
      </c>
      <c r="C2390" s="14">
        <v>12</v>
      </c>
      <c r="D2390" s="16">
        <v>245.75</v>
      </c>
      <c r="E2390" s="17">
        <f>C2390*D2390</f>
        <v>2949</v>
      </c>
      <c r="F2390" s="18">
        <v>0.03</v>
      </c>
      <c r="G2390" s="17">
        <f>E2390*F2390</f>
        <v>88.47</v>
      </c>
      <c r="H2390" s="14">
        <v>5</v>
      </c>
      <c r="I2390" s="15">
        <v>750</v>
      </c>
      <c r="J2390" s="17">
        <f>E2390+I2390-G2390</f>
        <v>3610.53</v>
      </c>
      <c r="K2390" s="23" t="str">
        <f>A2390&amp;"|"&amp;B2390</f>
        <v>P0199|Jan</v>
      </c>
    </row>
    <row r="2391" spans="1:11" ht="15" customHeight="1" x14ac:dyDescent="0.25">
      <c r="A2391" s="14" t="s">
        <v>457</v>
      </c>
      <c r="B2391" s="14" t="s">
        <v>36</v>
      </c>
      <c r="C2391" s="14">
        <v>10</v>
      </c>
      <c r="D2391" s="16">
        <v>262.14999999999998</v>
      </c>
      <c r="E2391" s="17">
        <f>C2391*D2391</f>
        <v>2621.5</v>
      </c>
      <c r="F2391" s="18">
        <v>0.03</v>
      </c>
      <c r="G2391" s="17">
        <f>E2391*F2391</f>
        <v>78.644999999999996</v>
      </c>
      <c r="H2391" s="14">
        <v>4</v>
      </c>
      <c r="I2391" s="15">
        <v>600</v>
      </c>
      <c r="J2391" s="17">
        <f>E2391+I2391-G2391</f>
        <v>3142.855</v>
      </c>
      <c r="K2391" s="23" t="str">
        <f>A2391&amp;"|"&amp;B2391</f>
        <v>P0199|Feb</v>
      </c>
    </row>
    <row r="2392" spans="1:11" ht="15" customHeight="1" x14ac:dyDescent="0.25">
      <c r="A2392" s="14" t="s">
        <v>457</v>
      </c>
      <c r="B2392" s="14" t="s">
        <v>37</v>
      </c>
      <c r="C2392" s="14">
        <v>10</v>
      </c>
      <c r="D2392" s="16">
        <v>222.44</v>
      </c>
      <c r="E2392" s="17">
        <f>C2392*D2392</f>
        <v>2224.4</v>
      </c>
      <c r="F2392" s="18">
        <v>0.03</v>
      </c>
      <c r="G2392" s="17">
        <f>E2392*F2392</f>
        <v>66.731999999999999</v>
      </c>
      <c r="H2392" s="14">
        <v>4</v>
      </c>
      <c r="I2392" s="15">
        <v>600</v>
      </c>
      <c r="J2392" s="17">
        <f>E2392+I2392-G2392</f>
        <v>2757.6680000000001</v>
      </c>
      <c r="K2392" s="23" t="str">
        <f>A2392&amp;"|"&amp;B2392</f>
        <v>P0199|Mar</v>
      </c>
    </row>
    <row r="2393" spans="1:11" ht="15" customHeight="1" x14ac:dyDescent="0.25">
      <c r="A2393" s="14" t="s">
        <v>459</v>
      </c>
      <c r="B2393" s="14" t="s">
        <v>24</v>
      </c>
      <c r="C2393" s="14">
        <v>5</v>
      </c>
      <c r="D2393" s="16">
        <v>141.09</v>
      </c>
      <c r="E2393" s="17">
        <f>C2393*D2393</f>
        <v>705.45</v>
      </c>
      <c r="F2393" s="18">
        <v>0.03</v>
      </c>
      <c r="G2393" s="17">
        <f>E2393*F2393</f>
        <v>21.163499999999999</v>
      </c>
      <c r="H2393" s="14">
        <v>2</v>
      </c>
      <c r="I2393" s="15">
        <v>300</v>
      </c>
      <c r="J2393" s="17">
        <f>E2393+I2393-G2393</f>
        <v>984.28650000000005</v>
      </c>
      <c r="K2393" s="23" t="str">
        <f>A2393&amp;"|"&amp;B2393</f>
        <v>P0200|Apr</v>
      </c>
    </row>
    <row r="2394" spans="1:11" ht="15" customHeight="1" x14ac:dyDescent="0.25">
      <c r="A2394" s="14" t="s">
        <v>459</v>
      </c>
      <c r="B2394" s="14" t="s">
        <v>26</v>
      </c>
      <c r="C2394" s="14">
        <v>6</v>
      </c>
      <c r="D2394" s="16">
        <v>149.59</v>
      </c>
      <c r="E2394" s="17">
        <f>C2394*D2394</f>
        <v>897.54</v>
      </c>
      <c r="F2394" s="18">
        <v>0.03</v>
      </c>
      <c r="G2394" s="17">
        <f>E2394*F2394</f>
        <v>26.926199999999998</v>
      </c>
      <c r="H2394" s="14">
        <v>2</v>
      </c>
      <c r="I2394" s="15">
        <v>300</v>
      </c>
      <c r="J2394" s="17">
        <f>E2394+I2394-G2394</f>
        <v>1170.6137999999999</v>
      </c>
      <c r="K2394" s="23" t="str">
        <f>A2394&amp;"|"&amp;B2394</f>
        <v>P0200|May</v>
      </c>
    </row>
    <row r="2395" spans="1:11" ht="15" customHeight="1" x14ac:dyDescent="0.25">
      <c r="A2395" s="14" t="s">
        <v>459</v>
      </c>
      <c r="B2395" s="14" t="s">
        <v>28</v>
      </c>
      <c r="C2395" s="14">
        <v>7</v>
      </c>
      <c r="D2395" s="16">
        <v>146.32</v>
      </c>
      <c r="E2395" s="17">
        <f>C2395*D2395</f>
        <v>1024.24</v>
      </c>
      <c r="F2395" s="18">
        <v>0.03</v>
      </c>
      <c r="G2395" s="17">
        <f>E2395*F2395</f>
        <v>30.7272</v>
      </c>
      <c r="H2395" s="14">
        <v>2</v>
      </c>
      <c r="I2395" s="15">
        <v>300</v>
      </c>
      <c r="J2395" s="17">
        <f>E2395+I2395-G2395</f>
        <v>1293.5128</v>
      </c>
      <c r="K2395" s="23" t="str">
        <f>A2395&amp;"|"&amp;B2395</f>
        <v>P0200|Jun</v>
      </c>
    </row>
    <row r="2396" spans="1:11" ht="15" customHeight="1" x14ac:dyDescent="0.25">
      <c r="A2396" s="14" t="s">
        <v>459</v>
      </c>
      <c r="B2396" s="14" t="s">
        <v>29</v>
      </c>
      <c r="C2396" s="14">
        <v>10</v>
      </c>
      <c r="D2396" s="16">
        <v>174.06</v>
      </c>
      <c r="E2396" s="17">
        <f>C2396*D2396</f>
        <v>1740.6</v>
      </c>
      <c r="F2396" s="18">
        <v>0.03</v>
      </c>
      <c r="G2396" s="17">
        <f>E2396*F2396</f>
        <v>52.217999999999996</v>
      </c>
      <c r="H2396" s="14">
        <v>3</v>
      </c>
      <c r="I2396" s="15">
        <v>450</v>
      </c>
      <c r="J2396" s="17">
        <f>E2396+I2396-G2396</f>
        <v>2138.3820000000001</v>
      </c>
      <c r="K2396" s="23" t="str">
        <f>A2396&amp;"|"&amp;B2396</f>
        <v>P0200|Jul</v>
      </c>
    </row>
    <row r="2397" spans="1:11" ht="15" customHeight="1" x14ac:dyDescent="0.25">
      <c r="A2397" s="14" t="s">
        <v>459</v>
      </c>
      <c r="B2397" s="14" t="s">
        <v>30</v>
      </c>
      <c r="C2397" s="14">
        <v>9</v>
      </c>
      <c r="D2397" s="16">
        <v>167.55</v>
      </c>
      <c r="E2397" s="17">
        <f>C2397*D2397</f>
        <v>1507.95</v>
      </c>
      <c r="F2397" s="18">
        <v>0.03</v>
      </c>
      <c r="G2397" s="17">
        <f>E2397*F2397</f>
        <v>45.238500000000002</v>
      </c>
      <c r="H2397" s="14">
        <v>2</v>
      </c>
      <c r="I2397" s="15">
        <v>300</v>
      </c>
      <c r="J2397" s="17">
        <f>E2397+I2397-G2397</f>
        <v>1762.7115000000001</v>
      </c>
      <c r="K2397" s="23" t="str">
        <f>A2397&amp;"|"&amp;B2397</f>
        <v>P0200|Aug</v>
      </c>
    </row>
    <row r="2398" spans="1:11" ht="15" customHeight="1" x14ac:dyDescent="0.25">
      <c r="A2398" s="14" t="s">
        <v>459</v>
      </c>
      <c r="B2398" s="14" t="s">
        <v>31</v>
      </c>
      <c r="C2398" s="14">
        <v>7</v>
      </c>
      <c r="D2398" s="16">
        <v>158.24</v>
      </c>
      <c r="E2398" s="17">
        <f>C2398*D2398</f>
        <v>1107.68</v>
      </c>
      <c r="F2398" s="18">
        <v>0.03</v>
      </c>
      <c r="G2398" s="17">
        <f>E2398*F2398</f>
        <v>33.230400000000003</v>
      </c>
      <c r="H2398" s="14">
        <v>2</v>
      </c>
      <c r="I2398" s="15">
        <v>300</v>
      </c>
      <c r="J2398" s="17">
        <f>E2398+I2398-G2398</f>
        <v>1374.4496000000001</v>
      </c>
      <c r="K2398" s="23" t="str">
        <f>A2398&amp;"|"&amp;B2398</f>
        <v>P0200|Sep</v>
      </c>
    </row>
    <row r="2399" spans="1:11" ht="15" customHeight="1" x14ac:dyDescent="0.25">
      <c r="A2399" s="14" t="s">
        <v>459</v>
      </c>
      <c r="B2399" s="14" t="s">
        <v>32</v>
      </c>
      <c r="C2399" s="14">
        <v>6</v>
      </c>
      <c r="D2399" s="16">
        <v>151.69</v>
      </c>
      <c r="E2399" s="17">
        <f>C2399*D2399</f>
        <v>910.14</v>
      </c>
      <c r="F2399" s="18">
        <v>0.03</v>
      </c>
      <c r="G2399" s="17">
        <f>E2399*F2399</f>
        <v>27.304199999999998</v>
      </c>
      <c r="H2399" s="14">
        <v>2</v>
      </c>
      <c r="I2399" s="15">
        <v>300</v>
      </c>
      <c r="J2399" s="17">
        <f>E2399+I2399-G2399</f>
        <v>1182.8357999999998</v>
      </c>
      <c r="K2399" s="23" t="str">
        <f>A2399&amp;"|"&amp;B2399</f>
        <v>P0200|Oct</v>
      </c>
    </row>
    <row r="2400" spans="1:11" ht="15" customHeight="1" x14ac:dyDescent="0.25">
      <c r="A2400" s="14" t="s">
        <v>459</v>
      </c>
      <c r="B2400" s="14" t="s">
        <v>33</v>
      </c>
      <c r="C2400" s="14">
        <v>7</v>
      </c>
      <c r="D2400" s="16">
        <v>151.56</v>
      </c>
      <c r="E2400" s="17">
        <f>C2400*D2400</f>
        <v>1060.92</v>
      </c>
      <c r="F2400" s="18">
        <v>0.03</v>
      </c>
      <c r="G2400" s="17">
        <f>E2400*F2400</f>
        <v>31.8276</v>
      </c>
      <c r="H2400" s="14">
        <v>2</v>
      </c>
      <c r="I2400" s="15">
        <v>300</v>
      </c>
      <c r="J2400" s="17">
        <f>E2400+I2400-G2400</f>
        <v>1329.0924</v>
      </c>
      <c r="K2400" s="23" t="str">
        <f>A2400&amp;"|"&amp;B2400</f>
        <v>P0200|Nov</v>
      </c>
    </row>
    <row r="2401" spans="1:11" ht="15" customHeight="1" x14ac:dyDescent="0.25">
      <c r="A2401" s="14" t="s">
        <v>459</v>
      </c>
      <c r="B2401" s="14" t="s">
        <v>34</v>
      </c>
      <c r="C2401" s="14">
        <v>15</v>
      </c>
      <c r="D2401" s="16">
        <v>286.62</v>
      </c>
      <c r="E2401" s="17">
        <f>C2401*D2401</f>
        <v>4299.3</v>
      </c>
      <c r="F2401" s="18">
        <v>0.03</v>
      </c>
      <c r="G2401" s="17">
        <f>E2401*F2401</f>
        <v>128.97900000000001</v>
      </c>
      <c r="H2401" s="14">
        <v>6</v>
      </c>
      <c r="I2401" s="15">
        <v>900</v>
      </c>
      <c r="J2401" s="17">
        <f>E2401+I2401-G2401</f>
        <v>5070.3209999999999</v>
      </c>
      <c r="K2401" s="23" t="str">
        <f>A2401&amp;"|"&amp;B2401</f>
        <v>P0200|Dec</v>
      </c>
    </row>
    <row r="2402" spans="1:11" ht="15" customHeight="1" x14ac:dyDescent="0.25">
      <c r="A2402" s="14" t="s">
        <v>459</v>
      </c>
      <c r="B2402" s="14" t="s">
        <v>35</v>
      </c>
      <c r="C2402" s="14">
        <v>13</v>
      </c>
      <c r="D2402" s="16">
        <v>259.98</v>
      </c>
      <c r="E2402" s="17">
        <f>C2402*D2402</f>
        <v>3379.7400000000002</v>
      </c>
      <c r="F2402" s="18">
        <v>0.03</v>
      </c>
      <c r="G2402" s="17">
        <f>E2402*F2402</f>
        <v>101.3922</v>
      </c>
      <c r="H2402" s="14">
        <v>5</v>
      </c>
      <c r="I2402" s="15">
        <v>750</v>
      </c>
      <c r="J2402" s="17">
        <f>E2402+I2402-G2402</f>
        <v>4028.3477999999996</v>
      </c>
      <c r="K2402" s="23" t="str">
        <f>A2402&amp;"|"&amp;B2402</f>
        <v>P0200|Jan</v>
      </c>
    </row>
    <row r="2403" spans="1:11" ht="15" customHeight="1" x14ac:dyDescent="0.25">
      <c r="A2403" s="14" t="s">
        <v>459</v>
      </c>
      <c r="B2403" s="14" t="s">
        <v>36</v>
      </c>
      <c r="C2403" s="14">
        <v>12</v>
      </c>
      <c r="D2403" s="16">
        <v>234.48</v>
      </c>
      <c r="E2403" s="17">
        <f>C2403*D2403</f>
        <v>2813.7599999999998</v>
      </c>
      <c r="F2403" s="18">
        <v>0.03</v>
      </c>
      <c r="G2403" s="17">
        <f>E2403*F2403</f>
        <v>84.41279999999999</v>
      </c>
      <c r="H2403" s="14">
        <v>5</v>
      </c>
      <c r="I2403" s="15">
        <v>750</v>
      </c>
      <c r="J2403" s="17">
        <f>E2403+I2403-G2403</f>
        <v>3479.3471999999997</v>
      </c>
      <c r="K2403" s="23" t="str">
        <f>A2403&amp;"|"&amp;B2403</f>
        <v>P0200|Feb</v>
      </c>
    </row>
    <row r="2404" spans="1:11" ht="15" customHeight="1" x14ac:dyDescent="0.25">
      <c r="A2404" s="14" t="s">
        <v>459</v>
      </c>
      <c r="B2404" s="14" t="s">
        <v>37</v>
      </c>
      <c r="C2404" s="14">
        <v>10</v>
      </c>
      <c r="D2404" s="16">
        <v>208.31</v>
      </c>
      <c r="E2404" s="17">
        <f>C2404*D2404</f>
        <v>2083.1</v>
      </c>
      <c r="F2404" s="18">
        <v>0.03</v>
      </c>
      <c r="G2404" s="17">
        <f>E2404*F2404</f>
        <v>62.492999999999995</v>
      </c>
      <c r="H2404" s="14">
        <v>4</v>
      </c>
      <c r="I2404" s="15">
        <v>600</v>
      </c>
      <c r="J2404" s="17">
        <f>E2404+I2404-G2404</f>
        <v>2620.607</v>
      </c>
      <c r="K2404" s="23" t="str">
        <f>A2404&amp;"|"&amp;B2404</f>
        <v>P0200|Mar</v>
      </c>
    </row>
    <row r="2405" spans="1:11" ht="15" customHeight="1" x14ac:dyDescent="0.25">
      <c r="A2405" s="14" t="s">
        <v>461</v>
      </c>
      <c r="B2405" s="14" t="s">
        <v>24</v>
      </c>
      <c r="C2405" s="14">
        <v>6</v>
      </c>
      <c r="D2405" s="16">
        <v>202.02</v>
      </c>
      <c r="E2405" s="17">
        <f>C2405*D2405</f>
        <v>1212.1200000000001</v>
      </c>
      <c r="F2405" s="18">
        <v>0.03</v>
      </c>
      <c r="G2405" s="17">
        <f>E2405*F2405</f>
        <v>36.363600000000005</v>
      </c>
      <c r="H2405" s="14">
        <v>2</v>
      </c>
      <c r="I2405" s="15">
        <v>370</v>
      </c>
      <c r="J2405" s="17">
        <f>E2405+I2405-G2405</f>
        <v>1545.7564000000002</v>
      </c>
      <c r="K2405" s="23" t="str">
        <f>A2405&amp;"|"&amp;B2405</f>
        <v>P0201|Apr</v>
      </c>
    </row>
    <row r="2406" spans="1:11" ht="15" customHeight="1" x14ac:dyDescent="0.25">
      <c r="A2406" s="14" t="s">
        <v>461</v>
      </c>
      <c r="B2406" s="14" t="s">
        <v>26</v>
      </c>
      <c r="C2406" s="14">
        <v>7</v>
      </c>
      <c r="D2406" s="16">
        <v>217.31</v>
      </c>
      <c r="E2406" s="17">
        <f>C2406*D2406</f>
        <v>1521.17</v>
      </c>
      <c r="F2406" s="18">
        <v>0.03</v>
      </c>
      <c r="G2406" s="17">
        <f>E2406*F2406</f>
        <v>45.635100000000001</v>
      </c>
      <c r="H2406" s="14">
        <v>2</v>
      </c>
      <c r="I2406" s="15">
        <v>370</v>
      </c>
      <c r="J2406" s="17">
        <f>E2406+I2406-G2406</f>
        <v>1845.5349000000001</v>
      </c>
      <c r="K2406" s="23" t="str">
        <f>A2406&amp;"|"&amp;B2406</f>
        <v>P0201|May</v>
      </c>
    </row>
    <row r="2407" spans="1:11" ht="15" customHeight="1" x14ac:dyDescent="0.25">
      <c r="A2407" s="14" t="s">
        <v>461</v>
      </c>
      <c r="B2407" s="14" t="s">
        <v>28</v>
      </c>
      <c r="C2407" s="14">
        <v>8</v>
      </c>
      <c r="D2407" s="16">
        <v>221.54</v>
      </c>
      <c r="E2407" s="17">
        <f>C2407*D2407</f>
        <v>1772.32</v>
      </c>
      <c r="F2407" s="18">
        <v>0.03</v>
      </c>
      <c r="G2407" s="17">
        <f>E2407*F2407</f>
        <v>53.169599999999996</v>
      </c>
      <c r="H2407" s="14">
        <v>2</v>
      </c>
      <c r="I2407" s="15">
        <v>370</v>
      </c>
      <c r="J2407" s="17">
        <f>E2407+I2407-G2407</f>
        <v>2089.1503999999995</v>
      </c>
      <c r="K2407" s="23" t="str">
        <f>A2407&amp;"|"&amp;B2407</f>
        <v>P0201|Jun</v>
      </c>
    </row>
    <row r="2408" spans="1:11" ht="15" customHeight="1" x14ac:dyDescent="0.25">
      <c r="A2408" s="14" t="s">
        <v>461</v>
      </c>
      <c r="B2408" s="14" t="s">
        <v>29</v>
      </c>
      <c r="C2408" s="14">
        <v>10</v>
      </c>
      <c r="D2408" s="16">
        <v>241.06</v>
      </c>
      <c r="E2408" s="17">
        <f>C2408*D2408</f>
        <v>2410.6</v>
      </c>
      <c r="F2408" s="18">
        <v>0.03</v>
      </c>
      <c r="G2408" s="17">
        <f>E2408*F2408</f>
        <v>72.317999999999998</v>
      </c>
      <c r="H2408" s="14">
        <v>3</v>
      </c>
      <c r="I2408" s="15">
        <v>555</v>
      </c>
      <c r="J2408" s="17">
        <f>E2408+I2408-G2408</f>
        <v>2893.2819999999997</v>
      </c>
      <c r="K2408" s="23" t="str">
        <f>A2408&amp;"|"&amp;B2408</f>
        <v>P0201|Jul</v>
      </c>
    </row>
    <row r="2409" spans="1:11" ht="15" customHeight="1" x14ac:dyDescent="0.25">
      <c r="A2409" s="14" t="s">
        <v>461</v>
      </c>
      <c r="B2409" s="14" t="s">
        <v>30</v>
      </c>
      <c r="C2409" s="14">
        <v>10</v>
      </c>
      <c r="D2409" s="16">
        <v>274.7</v>
      </c>
      <c r="E2409" s="17">
        <f>C2409*D2409</f>
        <v>2747</v>
      </c>
      <c r="F2409" s="18">
        <v>0.03</v>
      </c>
      <c r="G2409" s="17">
        <f>E2409*F2409</f>
        <v>82.41</v>
      </c>
      <c r="H2409" s="14">
        <v>3</v>
      </c>
      <c r="I2409" s="15">
        <v>555</v>
      </c>
      <c r="J2409" s="17">
        <f>E2409+I2409-G2409</f>
        <v>3219.59</v>
      </c>
      <c r="K2409" s="23" t="str">
        <f>A2409&amp;"|"&amp;B2409</f>
        <v>P0201|Aug</v>
      </c>
    </row>
    <row r="2410" spans="1:11" ht="15" customHeight="1" x14ac:dyDescent="0.25">
      <c r="A2410" s="14" t="s">
        <v>461</v>
      </c>
      <c r="B2410" s="14" t="s">
        <v>31</v>
      </c>
      <c r="C2410" s="14">
        <v>7</v>
      </c>
      <c r="D2410" s="16">
        <v>238.32</v>
      </c>
      <c r="E2410" s="17">
        <f>C2410*D2410</f>
        <v>1668.24</v>
      </c>
      <c r="F2410" s="18">
        <v>0.03</v>
      </c>
      <c r="G2410" s="17">
        <f>E2410*F2410</f>
        <v>50.047199999999997</v>
      </c>
      <c r="H2410" s="14">
        <v>2</v>
      </c>
      <c r="I2410" s="15">
        <v>370</v>
      </c>
      <c r="J2410" s="17">
        <f>E2410+I2410-G2410</f>
        <v>1988.1928</v>
      </c>
      <c r="K2410" s="23" t="str">
        <f>A2410&amp;"|"&amp;B2410</f>
        <v>P0201|Sep</v>
      </c>
    </row>
    <row r="2411" spans="1:11" ht="15" customHeight="1" x14ac:dyDescent="0.25">
      <c r="A2411" s="14" t="s">
        <v>461</v>
      </c>
      <c r="B2411" s="14" t="s">
        <v>32</v>
      </c>
      <c r="C2411" s="14">
        <v>6</v>
      </c>
      <c r="D2411" s="16">
        <v>228.29</v>
      </c>
      <c r="E2411" s="17">
        <f>C2411*D2411</f>
        <v>1369.74</v>
      </c>
      <c r="F2411" s="18">
        <v>0.03</v>
      </c>
      <c r="G2411" s="17">
        <f>E2411*F2411</f>
        <v>41.092199999999998</v>
      </c>
      <c r="H2411" s="14">
        <v>2</v>
      </c>
      <c r="I2411" s="15">
        <v>370</v>
      </c>
      <c r="J2411" s="17">
        <f>E2411+I2411-G2411</f>
        <v>1698.6478</v>
      </c>
      <c r="K2411" s="23" t="str">
        <f>A2411&amp;"|"&amp;B2411</f>
        <v>P0201|Oct</v>
      </c>
    </row>
    <row r="2412" spans="1:11" ht="15" customHeight="1" x14ac:dyDescent="0.25">
      <c r="A2412" s="14" t="s">
        <v>461</v>
      </c>
      <c r="B2412" s="14" t="s">
        <v>33</v>
      </c>
      <c r="C2412" s="14">
        <v>6</v>
      </c>
      <c r="D2412" s="16">
        <v>206.46</v>
      </c>
      <c r="E2412" s="17">
        <f>C2412*D2412</f>
        <v>1238.76</v>
      </c>
      <c r="F2412" s="18">
        <v>0.03</v>
      </c>
      <c r="G2412" s="17">
        <f>E2412*F2412</f>
        <v>37.162799999999997</v>
      </c>
      <c r="H2412" s="14">
        <v>2</v>
      </c>
      <c r="I2412" s="15">
        <v>370</v>
      </c>
      <c r="J2412" s="17">
        <f>E2412+I2412-G2412</f>
        <v>1571.5971999999999</v>
      </c>
      <c r="K2412" s="23" t="str">
        <f>A2412&amp;"|"&amp;B2412</f>
        <v>P0201|Nov</v>
      </c>
    </row>
    <row r="2413" spans="1:11" ht="15" customHeight="1" x14ac:dyDescent="0.25">
      <c r="A2413" s="14" t="s">
        <v>461</v>
      </c>
      <c r="B2413" s="14" t="s">
        <v>34</v>
      </c>
      <c r="C2413" s="14">
        <v>15</v>
      </c>
      <c r="D2413" s="16">
        <v>406.27</v>
      </c>
      <c r="E2413" s="17">
        <f>C2413*D2413</f>
        <v>6094.0499999999993</v>
      </c>
      <c r="F2413" s="18">
        <v>0.03</v>
      </c>
      <c r="G2413" s="17">
        <f>E2413*F2413</f>
        <v>182.82149999999996</v>
      </c>
      <c r="H2413" s="14">
        <v>6</v>
      </c>
      <c r="I2413" s="15">
        <v>1110</v>
      </c>
      <c r="J2413" s="17">
        <f>E2413+I2413-G2413</f>
        <v>7021.2284999999993</v>
      </c>
      <c r="K2413" s="23" t="str">
        <f>A2413&amp;"|"&amp;B2413</f>
        <v>P0201|Dec</v>
      </c>
    </row>
    <row r="2414" spans="1:11" ht="15" customHeight="1" x14ac:dyDescent="0.25">
      <c r="A2414" s="14" t="s">
        <v>461</v>
      </c>
      <c r="B2414" s="14" t="s">
        <v>35</v>
      </c>
      <c r="C2414" s="14">
        <v>14</v>
      </c>
      <c r="D2414" s="16">
        <v>350.84</v>
      </c>
      <c r="E2414" s="17">
        <f>C2414*D2414</f>
        <v>4911.7599999999993</v>
      </c>
      <c r="F2414" s="18">
        <v>0.03</v>
      </c>
      <c r="G2414" s="17">
        <f>E2414*F2414</f>
        <v>147.35279999999997</v>
      </c>
      <c r="H2414" s="14">
        <v>6</v>
      </c>
      <c r="I2414" s="15">
        <v>1110</v>
      </c>
      <c r="J2414" s="17">
        <f>E2414+I2414-G2414</f>
        <v>5874.4071999999996</v>
      </c>
      <c r="K2414" s="23" t="str">
        <f>A2414&amp;"|"&amp;B2414</f>
        <v>P0201|Jan</v>
      </c>
    </row>
    <row r="2415" spans="1:11" ht="15" customHeight="1" x14ac:dyDescent="0.25">
      <c r="A2415" s="14" t="s">
        <v>461</v>
      </c>
      <c r="B2415" s="14" t="s">
        <v>36</v>
      </c>
      <c r="C2415" s="14">
        <v>11</v>
      </c>
      <c r="D2415" s="16">
        <v>329.8</v>
      </c>
      <c r="E2415" s="17">
        <f>C2415*D2415</f>
        <v>3627.8</v>
      </c>
      <c r="F2415" s="18">
        <v>0.03</v>
      </c>
      <c r="G2415" s="17">
        <f>E2415*F2415</f>
        <v>108.834</v>
      </c>
      <c r="H2415" s="14">
        <v>4</v>
      </c>
      <c r="I2415" s="15">
        <v>740</v>
      </c>
      <c r="J2415" s="17">
        <f>E2415+I2415-G2415</f>
        <v>4258.9660000000003</v>
      </c>
      <c r="K2415" s="23" t="str">
        <f>A2415&amp;"|"&amp;B2415</f>
        <v>P0201|Feb</v>
      </c>
    </row>
    <row r="2416" spans="1:11" ht="15" customHeight="1" x14ac:dyDescent="0.25">
      <c r="A2416" s="14" t="s">
        <v>461</v>
      </c>
      <c r="B2416" s="14" t="s">
        <v>37</v>
      </c>
      <c r="C2416" s="14">
        <v>11</v>
      </c>
      <c r="D2416" s="16">
        <v>317.45999999999998</v>
      </c>
      <c r="E2416" s="17">
        <f>C2416*D2416</f>
        <v>3492.06</v>
      </c>
      <c r="F2416" s="18">
        <v>0.03</v>
      </c>
      <c r="G2416" s="17">
        <f>E2416*F2416</f>
        <v>104.76179999999999</v>
      </c>
      <c r="H2416" s="14">
        <v>4</v>
      </c>
      <c r="I2416" s="15">
        <v>740</v>
      </c>
      <c r="J2416" s="17">
        <f>E2416+I2416-G2416</f>
        <v>4127.2981999999993</v>
      </c>
      <c r="K2416" s="23" t="str">
        <f>A2416&amp;"|"&amp;B2416</f>
        <v>P0201|Mar</v>
      </c>
    </row>
    <row r="2417" spans="1:11" ht="15" customHeight="1" x14ac:dyDescent="0.25">
      <c r="A2417" s="14" t="s">
        <v>463</v>
      </c>
      <c r="B2417" s="14" t="s">
        <v>24</v>
      </c>
      <c r="C2417" s="14">
        <v>6</v>
      </c>
      <c r="D2417" s="16">
        <v>87.01</v>
      </c>
      <c r="E2417" s="17">
        <f>C2417*D2417</f>
        <v>522.06000000000006</v>
      </c>
      <c r="F2417" s="18">
        <v>0.03</v>
      </c>
      <c r="G2417" s="17">
        <f>E2417*F2417</f>
        <v>15.661800000000001</v>
      </c>
      <c r="H2417" s="14">
        <v>2</v>
      </c>
      <c r="I2417" s="15">
        <v>190</v>
      </c>
      <c r="J2417" s="17">
        <f>E2417+I2417-G2417</f>
        <v>696.39820000000009</v>
      </c>
      <c r="K2417" s="23" t="str">
        <f>A2417&amp;"|"&amp;B2417</f>
        <v>P0202|Apr</v>
      </c>
    </row>
    <row r="2418" spans="1:11" ht="15" customHeight="1" x14ac:dyDescent="0.25">
      <c r="A2418" s="14" t="s">
        <v>463</v>
      </c>
      <c r="B2418" s="14" t="s">
        <v>26</v>
      </c>
      <c r="C2418" s="14">
        <v>7</v>
      </c>
      <c r="D2418" s="16">
        <v>94.24</v>
      </c>
      <c r="E2418" s="17">
        <f>C2418*D2418</f>
        <v>659.68</v>
      </c>
      <c r="F2418" s="18">
        <v>0.03</v>
      </c>
      <c r="G2418" s="17">
        <f>E2418*F2418</f>
        <v>19.790399999999998</v>
      </c>
      <c r="H2418" s="14">
        <v>2</v>
      </c>
      <c r="I2418" s="15">
        <v>190</v>
      </c>
      <c r="J2418" s="17">
        <f>E2418+I2418-G2418</f>
        <v>829.88959999999997</v>
      </c>
      <c r="K2418" s="23" t="str">
        <f>A2418&amp;"|"&amp;B2418</f>
        <v>P0202|May</v>
      </c>
    </row>
    <row r="2419" spans="1:11" ht="15" customHeight="1" x14ac:dyDescent="0.25">
      <c r="A2419" s="14" t="s">
        <v>463</v>
      </c>
      <c r="B2419" s="14" t="s">
        <v>28</v>
      </c>
      <c r="C2419" s="14">
        <v>8</v>
      </c>
      <c r="D2419" s="16">
        <v>103.76</v>
      </c>
      <c r="E2419" s="17">
        <f>C2419*D2419</f>
        <v>830.08</v>
      </c>
      <c r="F2419" s="18">
        <v>0.03</v>
      </c>
      <c r="G2419" s="17">
        <f>E2419*F2419</f>
        <v>24.9024</v>
      </c>
      <c r="H2419" s="14">
        <v>2</v>
      </c>
      <c r="I2419" s="15">
        <v>190</v>
      </c>
      <c r="J2419" s="17">
        <f>E2419+I2419-G2419</f>
        <v>995.17759999999998</v>
      </c>
      <c r="K2419" s="23" t="str">
        <f>A2419&amp;"|"&amp;B2419</f>
        <v>P0202|Jun</v>
      </c>
    </row>
    <row r="2420" spans="1:11" ht="15" customHeight="1" x14ac:dyDescent="0.25">
      <c r="A2420" s="14" t="s">
        <v>463</v>
      </c>
      <c r="B2420" s="14" t="s">
        <v>29</v>
      </c>
      <c r="C2420" s="14">
        <v>11</v>
      </c>
      <c r="D2420" s="16">
        <v>109.97</v>
      </c>
      <c r="E2420" s="17">
        <f>C2420*D2420</f>
        <v>1209.67</v>
      </c>
      <c r="F2420" s="18">
        <v>0.03</v>
      </c>
      <c r="G2420" s="17">
        <f>E2420*F2420</f>
        <v>36.290100000000002</v>
      </c>
      <c r="H2420" s="14">
        <v>3</v>
      </c>
      <c r="I2420" s="15">
        <v>285</v>
      </c>
      <c r="J2420" s="17">
        <f>E2420+I2420-G2420</f>
        <v>1458.3799000000001</v>
      </c>
      <c r="K2420" s="23" t="str">
        <f>A2420&amp;"|"&amp;B2420</f>
        <v>P0202|Jul</v>
      </c>
    </row>
    <row r="2421" spans="1:11" ht="15" customHeight="1" x14ac:dyDescent="0.25">
      <c r="A2421" s="14" t="s">
        <v>463</v>
      </c>
      <c r="B2421" s="14" t="s">
        <v>30</v>
      </c>
      <c r="C2421" s="14">
        <v>10</v>
      </c>
      <c r="D2421" s="16">
        <v>112.54</v>
      </c>
      <c r="E2421" s="17">
        <f>C2421*D2421</f>
        <v>1125.4000000000001</v>
      </c>
      <c r="F2421" s="18">
        <v>0.03</v>
      </c>
      <c r="G2421" s="17">
        <f>E2421*F2421</f>
        <v>33.762</v>
      </c>
      <c r="H2421" s="14">
        <v>3</v>
      </c>
      <c r="I2421" s="15">
        <v>285</v>
      </c>
      <c r="J2421" s="17">
        <f>E2421+I2421-G2421</f>
        <v>1376.6380000000001</v>
      </c>
      <c r="K2421" s="23" t="str">
        <f>A2421&amp;"|"&amp;B2421</f>
        <v>P0202|Aug</v>
      </c>
    </row>
    <row r="2422" spans="1:11" ht="15" customHeight="1" x14ac:dyDescent="0.25">
      <c r="A2422" s="14" t="s">
        <v>463</v>
      </c>
      <c r="B2422" s="14" t="s">
        <v>31</v>
      </c>
      <c r="C2422" s="14">
        <v>7</v>
      </c>
      <c r="D2422" s="16">
        <v>105.15</v>
      </c>
      <c r="E2422" s="17">
        <f>C2422*D2422</f>
        <v>736.05000000000007</v>
      </c>
      <c r="F2422" s="18">
        <v>0.03</v>
      </c>
      <c r="G2422" s="17">
        <f>E2422*F2422</f>
        <v>22.081500000000002</v>
      </c>
      <c r="H2422" s="14">
        <v>2</v>
      </c>
      <c r="I2422" s="15">
        <v>190</v>
      </c>
      <c r="J2422" s="17">
        <f>E2422+I2422-G2422</f>
        <v>903.96850000000006</v>
      </c>
      <c r="K2422" s="23" t="str">
        <f>A2422&amp;"|"&amp;B2422</f>
        <v>P0202|Sep</v>
      </c>
    </row>
    <row r="2423" spans="1:11" ht="15" customHeight="1" x14ac:dyDescent="0.25">
      <c r="A2423" s="14" t="s">
        <v>463</v>
      </c>
      <c r="B2423" s="14" t="s">
        <v>32</v>
      </c>
      <c r="C2423" s="14">
        <v>7</v>
      </c>
      <c r="D2423" s="16">
        <v>95.91</v>
      </c>
      <c r="E2423" s="17">
        <f>C2423*D2423</f>
        <v>671.37</v>
      </c>
      <c r="F2423" s="18">
        <v>0.03</v>
      </c>
      <c r="G2423" s="17">
        <f>E2423*F2423</f>
        <v>20.141099999999998</v>
      </c>
      <c r="H2423" s="14">
        <v>2</v>
      </c>
      <c r="I2423" s="15">
        <v>190</v>
      </c>
      <c r="J2423" s="17">
        <f>E2423+I2423-G2423</f>
        <v>841.22889999999995</v>
      </c>
      <c r="K2423" s="23" t="str">
        <f>A2423&amp;"|"&amp;B2423</f>
        <v>P0202|Oct</v>
      </c>
    </row>
    <row r="2424" spans="1:11" ht="15" customHeight="1" x14ac:dyDescent="0.25">
      <c r="A2424" s="14" t="s">
        <v>463</v>
      </c>
      <c r="B2424" s="14" t="s">
        <v>33</v>
      </c>
      <c r="C2424" s="14">
        <v>6</v>
      </c>
      <c r="D2424" s="16">
        <v>105.84</v>
      </c>
      <c r="E2424" s="17">
        <f>C2424*D2424</f>
        <v>635.04</v>
      </c>
      <c r="F2424" s="18">
        <v>0.03</v>
      </c>
      <c r="G2424" s="17">
        <f>E2424*F2424</f>
        <v>19.051199999999998</v>
      </c>
      <c r="H2424" s="14">
        <v>2</v>
      </c>
      <c r="I2424" s="15">
        <v>190</v>
      </c>
      <c r="J2424" s="17">
        <f>E2424+I2424-G2424</f>
        <v>805.98879999999997</v>
      </c>
      <c r="K2424" s="23" t="str">
        <f>A2424&amp;"|"&amp;B2424</f>
        <v>P0202|Nov</v>
      </c>
    </row>
    <row r="2425" spans="1:11" ht="15" customHeight="1" x14ac:dyDescent="0.25">
      <c r="A2425" s="14" t="s">
        <v>463</v>
      </c>
      <c r="B2425" s="14" t="s">
        <v>34</v>
      </c>
      <c r="C2425" s="14">
        <v>15</v>
      </c>
      <c r="D2425" s="16">
        <v>191.72</v>
      </c>
      <c r="E2425" s="17">
        <f>C2425*D2425</f>
        <v>2875.8</v>
      </c>
      <c r="F2425" s="18">
        <v>0.03</v>
      </c>
      <c r="G2425" s="17">
        <f>E2425*F2425</f>
        <v>86.274000000000001</v>
      </c>
      <c r="H2425" s="14">
        <v>6</v>
      </c>
      <c r="I2425" s="15">
        <v>570</v>
      </c>
      <c r="J2425" s="17">
        <f>E2425+I2425-G2425</f>
        <v>3359.5260000000003</v>
      </c>
      <c r="K2425" s="23" t="str">
        <f>A2425&amp;"|"&amp;B2425</f>
        <v>P0202|Dec</v>
      </c>
    </row>
    <row r="2426" spans="1:11" ht="15" customHeight="1" x14ac:dyDescent="0.25">
      <c r="A2426" s="14" t="s">
        <v>463</v>
      </c>
      <c r="B2426" s="14" t="s">
        <v>35</v>
      </c>
      <c r="C2426" s="14">
        <v>13</v>
      </c>
      <c r="D2426" s="16">
        <v>159.29</v>
      </c>
      <c r="E2426" s="17">
        <f>C2426*D2426</f>
        <v>2070.77</v>
      </c>
      <c r="F2426" s="18">
        <v>0.03</v>
      </c>
      <c r="G2426" s="17">
        <f>E2426*F2426</f>
        <v>62.123099999999994</v>
      </c>
      <c r="H2426" s="14">
        <v>5</v>
      </c>
      <c r="I2426" s="15">
        <v>475</v>
      </c>
      <c r="J2426" s="17">
        <f>E2426+I2426-G2426</f>
        <v>2483.6469000000002</v>
      </c>
      <c r="K2426" s="23" t="str">
        <f>A2426&amp;"|"&amp;B2426</f>
        <v>P0202|Jan</v>
      </c>
    </row>
    <row r="2427" spans="1:11" ht="15" customHeight="1" x14ac:dyDescent="0.25">
      <c r="A2427" s="14" t="s">
        <v>463</v>
      </c>
      <c r="B2427" s="14" t="s">
        <v>36</v>
      </c>
      <c r="C2427" s="14">
        <v>12</v>
      </c>
      <c r="D2427" s="16">
        <v>153.63</v>
      </c>
      <c r="E2427" s="17">
        <f>C2427*D2427</f>
        <v>1843.56</v>
      </c>
      <c r="F2427" s="18">
        <v>0.03</v>
      </c>
      <c r="G2427" s="17">
        <f>E2427*F2427</f>
        <v>55.306799999999996</v>
      </c>
      <c r="H2427" s="14">
        <v>5</v>
      </c>
      <c r="I2427" s="15">
        <v>475</v>
      </c>
      <c r="J2427" s="17">
        <f>E2427+I2427-G2427</f>
        <v>2263.2532000000001</v>
      </c>
      <c r="K2427" s="23" t="str">
        <f>A2427&amp;"|"&amp;B2427</f>
        <v>P0202|Feb</v>
      </c>
    </row>
    <row r="2428" spans="1:11" ht="15" customHeight="1" x14ac:dyDescent="0.25">
      <c r="A2428" s="14" t="s">
        <v>463</v>
      </c>
      <c r="B2428" s="14" t="s">
        <v>37</v>
      </c>
      <c r="C2428" s="14">
        <v>11</v>
      </c>
      <c r="D2428" s="16">
        <v>139.16999999999999</v>
      </c>
      <c r="E2428" s="17">
        <f>C2428*D2428</f>
        <v>1530.87</v>
      </c>
      <c r="F2428" s="18">
        <v>0.03</v>
      </c>
      <c r="G2428" s="17">
        <f>E2428*F2428</f>
        <v>45.926099999999998</v>
      </c>
      <c r="H2428" s="14">
        <v>4</v>
      </c>
      <c r="I2428" s="15">
        <v>380</v>
      </c>
      <c r="J2428" s="17">
        <f>E2428+I2428-G2428</f>
        <v>1864.9439</v>
      </c>
      <c r="K2428" s="23" t="str">
        <f>A2428&amp;"|"&amp;B2428</f>
        <v>P0202|Mar</v>
      </c>
    </row>
    <row r="2429" spans="1:11" ht="15" customHeight="1" x14ac:dyDescent="0.25">
      <c r="A2429" s="14" t="s">
        <v>465</v>
      </c>
      <c r="B2429" s="14" t="s">
        <v>24</v>
      </c>
      <c r="C2429" s="14">
        <v>7</v>
      </c>
      <c r="D2429" s="16">
        <v>178.71</v>
      </c>
      <c r="E2429" s="17">
        <f>C2429*D2429</f>
        <v>1250.97</v>
      </c>
      <c r="F2429" s="18">
        <v>0.03</v>
      </c>
      <c r="G2429" s="17">
        <f>E2429*F2429</f>
        <v>37.5291</v>
      </c>
      <c r="H2429" s="14">
        <v>2</v>
      </c>
      <c r="I2429" s="15">
        <v>370</v>
      </c>
      <c r="J2429" s="17">
        <f>E2429+I2429-G2429</f>
        <v>1583.4409000000001</v>
      </c>
      <c r="K2429" s="23" t="str">
        <f>A2429&amp;"|"&amp;B2429</f>
        <v>P0203|Apr</v>
      </c>
    </row>
    <row r="2430" spans="1:11" ht="15" customHeight="1" x14ac:dyDescent="0.25">
      <c r="A2430" s="14" t="s">
        <v>465</v>
      </c>
      <c r="B2430" s="14" t="s">
        <v>26</v>
      </c>
      <c r="C2430" s="14">
        <v>8</v>
      </c>
      <c r="D2430" s="16">
        <v>183.46</v>
      </c>
      <c r="E2430" s="17">
        <f>C2430*D2430</f>
        <v>1467.68</v>
      </c>
      <c r="F2430" s="18">
        <v>0.03</v>
      </c>
      <c r="G2430" s="17">
        <f>E2430*F2430</f>
        <v>44.0304</v>
      </c>
      <c r="H2430" s="14">
        <v>2</v>
      </c>
      <c r="I2430" s="15">
        <v>370</v>
      </c>
      <c r="J2430" s="17">
        <f>E2430+I2430-G2430</f>
        <v>1793.6496</v>
      </c>
      <c r="K2430" s="23" t="str">
        <f>A2430&amp;"|"&amp;B2430</f>
        <v>P0203|May</v>
      </c>
    </row>
    <row r="2431" spans="1:11" ht="15" customHeight="1" x14ac:dyDescent="0.25">
      <c r="A2431" s="14" t="s">
        <v>465</v>
      </c>
      <c r="B2431" s="14" t="s">
        <v>28</v>
      </c>
      <c r="C2431" s="14">
        <v>9</v>
      </c>
      <c r="D2431" s="16">
        <v>195.67</v>
      </c>
      <c r="E2431" s="17">
        <f>C2431*D2431</f>
        <v>1761.03</v>
      </c>
      <c r="F2431" s="18">
        <v>0.03</v>
      </c>
      <c r="G2431" s="17">
        <f>E2431*F2431</f>
        <v>52.8309</v>
      </c>
      <c r="H2431" s="14">
        <v>2</v>
      </c>
      <c r="I2431" s="15">
        <v>370</v>
      </c>
      <c r="J2431" s="17">
        <f>E2431+I2431-G2431</f>
        <v>2078.1990999999998</v>
      </c>
      <c r="K2431" s="23" t="str">
        <f>A2431&amp;"|"&amp;B2431</f>
        <v>P0203|Jun</v>
      </c>
    </row>
    <row r="2432" spans="1:11" ht="15" customHeight="1" x14ac:dyDescent="0.25">
      <c r="A2432" s="14" t="s">
        <v>465</v>
      </c>
      <c r="B2432" s="14" t="s">
        <v>29</v>
      </c>
      <c r="C2432" s="14">
        <v>11</v>
      </c>
      <c r="D2432" s="16">
        <v>199.58</v>
      </c>
      <c r="E2432" s="17">
        <f>C2432*D2432</f>
        <v>2195.38</v>
      </c>
      <c r="F2432" s="18">
        <v>0.03</v>
      </c>
      <c r="G2432" s="17">
        <f>E2432*F2432</f>
        <v>65.861400000000003</v>
      </c>
      <c r="H2432" s="14">
        <v>3</v>
      </c>
      <c r="I2432" s="15">
        <v>555</v>
      </c>
      <c r="J2432" s="17">
        <f>E2432+I2432-G2432</f>
        <v>2684.5186000000003</v>
      </c>
      <c r="K2432" s="23" t="str">
        <f>A2432&amp;"|"&amp;B2432</f>
        <v>P0203|Jul</v>
      </c>
    </row>
    <row r="2433" spans="1:11" ht="15" customHeight="1" x14ac:dyDescent="0.25">
      <c r="A2433" s="14" t="s">
        <v>465</v>
      </c>
      <c r="B2433" s="14" t="s">
        <v>30</v>
      </c>
      <c r="C2433" s="14">
        <v>12</v>
      </c>
      <c r="D2433" s="16">
        <v>201.11</v>
      </c>
      <c r="E2433" s="17">
        <f>C2433*D2433</f>
        <v>2413.3200000000002</v>
      </c>
      <c r="F2433" s="18">
        <v>0.03</v>
      </c>
      <c r="G2433" s="17">
        <f>E2433*F2433</f>
        <v>72.399600000000007</v>
      </c>
      <c r="H2433" s="14">
        <v>3</v>
      </c>
      <c r="I2433" s="15">
        <v>555</v>
      </c>
      <c r="J2433" s="17">
        <f>E2433+I2433-G2433</f>
        <v>2895.9204</v>
      </c>
      <c r="K2433" s="23" t="str">
        <f>A2433&amp;"|"&amp;B2433</f>
        <v>P0203|Aug</v>
      </c>
    </row>
    <row r="2434" spans="1:11" ht="15" customHeight="1" x14ac:dyDescent="0.25">
      <c r="A2434" s="14" t="s">
        <v>465</v>
      </c>
      <c r="B2434" s="14" t="s">
        <v>31</v>
      </c>
      <c r="C2434" s="14">
        <v>8</v>
      </c>
      <c r="D2434" s="16">
        <v>216.03</v>
      </c>
      <c r="E2434" s="17">
        <f>C2434*D2434</f>
        <v>1728.24</v>
      </c>
      <c r="F2434" s="18">
        <v>0.03</v>
      </c>
      <c r="G2434" s="17">
        <f>E2434*F2434</f>
        <v>51.847200000000001</v>
      </c>
      <c r="H2434" s="14">
        <v>3</v>
      </c>
      <c r="I2434" s="15">
        <v>555</v>
      </c>
      <c r="J2434" s="17">
        <f>E2434+I2434-G2434</f>
        <v>2231.3927999999996</v>
      </c>
      <c r="K2434" s="23" t="str">
        <f>A2434&amp;"|"&amp;B2434</f>
        <v>P0203|Sep</v>
      </c>
    </row>
    <row r="2435" spans="1:11" ht="15" customHeight="1" x14ac:dyDescent="0.25">
      <c r="A2435" s="14" t="s">
        <v>465</v>
      </c>
      <c r="B2435" s="14" t="s">
        <v>32</v>
      </c>
      <c r="C2435" s="14">
        <v>7</v>
      </c>
      <c r="D2435" s="16">
        <v>196.59</v>
      </c>
      <c r="E2435" s="17">
        <f>C2435*D2435</f>
        <v>1376.13</v>
      </c>
      <c r="F2435" s="18">
        <v>0.03</v>
      </c>
      <c r="G2435" s="17">
        <f>E2435*F2435</f>
        <v>41.283900000000003</v>
      </c>
      <c r="H2435" s="14">
        <v>2</v>
      </c>
      <c r="I2435" s="15">
        <v>370</v>
      </c>
      <c r="J2435" s="17">
        <f>E2435+I2435-G2435</f>
        <v>1704.8461000000002</v>
      </c>
      <c r="K2435" s="23" t="str">
        <f>A2435&amp;"|"&amp;B2435</f>
        <v>P0203|Oct</v>
      </c>
    </row>
    <row r="2436" spans="1:11" ht="15" customHeight="1" x14ac:dyDescent="0.25">
      <c r="A2436" s="14" t="s">
        <v>465</v>
      </c>
      <c r="B2436" s="14" t="s">
        <v>33</v>
      </c>
      <c r="C2436" s="14">
        <v>7</v>
      </c>
      <c r="D2436" s="16">
        <v>202.75</v>
      </c>
      <c r="E2436" s="17">
        <f>C2436*D2436</f>
        <v>1419.25</v>
      </c>
      <c r="F2436" s="18">
        <v>0.03</v>
      </c>
      <c r="G2436" s="17">
        <f>E2436*F2436</f>
        <v>42.577500000000001</v>
      </c>
      <c r="H2436" s="14">
        <v>2</v>
      </c>
      <c r="I2436" s="15">
        <v>370</v>
      </c>
      <c r="J2436" s="17">
        <f>E2436+I2436-G2436</f>
        <v>1746.6724999999999</v>
      </c>
      <c r="K2436" s="23" t="str">
        <f>A2436&amp;"|"&amp;B2436</f>
        <v>P0203|Nov</v>
      </c>
    </row>
    <row r="2437" spans="1:11" ht="15" customHeight="1" x14ac:dyDescent="0.25">
      <c r="A2437" s="14" t="s">
        <v>465</v>
      </c>
      <c r="B2437" s="14" t="s">
        <v>34</v>
      </c>
      <c r="C2437" s="14">
        <v>15</v>
      </c>
      <c r="D2437" s="16">
        <v>366.61</v>
      </c>
      <c r="E2437" s="17">
        <f>C2437*D2437</f>
        <v>5499.1500000000005</v>
      </c>
      <c r="F2437" s="18">
        <v>0.03</v>
      </c>
      <c r="G2437" s="17">
        <f>E2437*F2437</f>
        <v>164.97450000000001</v>
      </c>
      <c r="H2437" s="14">
        <v>6</v>
      </c>
      <c r="I2437" s="15">
        <v>1110</v>
      </c>
      <c r="J2437" s="17">
        <f>E2437+I2437-G2437</f>
        <v>6444.1755000000003</v>
      </c>
      <c r="K2437" s="23" t="str">
        <f>A2437&amp;"|"&amp;B2437</f>
        <v>P0203|Dec</v>
      </c>
    </row>
    <row r="2438" spans="1:11" ht="15" customHeight="1" x14ac:dyDescent="0.25">
      <c r="A2438" s="14" t="s">
        <v>465</v>
      </c>
      <c r="B2438" s="14" t="s">
        <v>35</v>
      </c>
      <c r="C2438" s="14">
        <v>15</v>
      </c>
      <c r="D2438" s="16">
        <v>337.7</v>
      </c>
      <c r="E2438" s="17">
        <f>C2438*D2438</f>
        <v>5065.5</v>
      </c>
      <c r="F2438" s="18">
        <v>0.03</v>
      </c>
      <c r="G2438" s="17">
        <f>E2438*F2438</f>
        <v>151.965</v>
      </c>
      <c r="H2438" s="14">
        <v>6</v>
      </c>
      <c r="I2438" s="15">
        <v>1110</v>
      </c>
      <c r="J2438" s="17">
        <f>E2438+I2438-G2438</f>
        <v>6023.5349999999999</v>
      </c>
      <c r="K2438" s="23" t="str">
        <f>A2438&amp;"|"&amp;B2438</f>
        <v>P0203|Jan</v>
      </c>
    </row>
    <row r="2439" spans="1:11" ht="15" customHeight="1" x14ac:dyDescent="0.25">
      <c r="A2439" s="14" t="s">
        <v>465</v>
      </c>
      <c r="B2439" s="14" t="s">
        <v>36</v>
      </c>
      <c r="C2439" s="14">
        <v>12</v>
      </c>
      <c r="D2439" s="16">
        <v>277.41000000000003</v>
      </c>
      <c r="E2439" s="17">
        <f>C2439*D2439</f>
        <v>3328.92</v>
      </c>
      <c r="F2439" s="18">
        <v>0.03</v>
      </c>
      <c r="G2439" s="17">
        <f>E2439*F2439</f>
        <v>99.867599999999996</v>
      </c>
      <c r="H2439" s="14">
        <v>5</v>
      </c>
      <c r="I2439" s="15">
        <v>925</v>
      </c>
      <c r="J2439" s="17">
        <f>E2439+I2439-G2439</f>
        <v>4154.0524000000005</v>
      </c>
      <c r="K2439" s="23" t="str">
        <f>A2439&amp;"|"&amp;B2439</f>
        <v>P0203|Feb</v>
      </c>
    </row>
    <row r="2440" spans="1:11" ht="15" customHeight="1" x14ac:dyDescent="0.25">
      <c r="A2440" s="14" t="s">
        <v>465</v>
      </c>
      <c r="B2440" s="14" t="s">
        <v>37</v>
      </c>
      <c r="C2440" s="14">
        <v>12</v>
      </c>
      <c r="D2440" s="16">
        <v>283.85000000000002</v>
      </c>
      <c r="E2440" s="17">
        <f>C2440*D2440</f>
        <v>3406.2000000000003</v>
      </c>
      <c r="F2440" s="18">
        <v>0.03</v>
      </c>
      <c r="G2440" s="17">
        <f>E2440*F2440</f>
        <v>102.18600000000001</v>
      </c>
      <c r="H2440" s="14">
        <v>4</v>
      </c>
      <c r="I2440" s="15">
        <v>740</v>
      </c>
      <c r="J2440" s="17">
        <f>E2440+I2440-G2440</f>
        <v>4044.0140000000006</v>
      </c>
      <c r="K2440" s="23" t="str">
        <f>A2440&amp;"|"&amp;B2440</f>
        <v>P0203|Mar</v>
      </c>
    </row>
    <row r="2441" spans="1:11" ht="15" customHeight="1" x14ac:dyDescent="0.25">
      <c r="A2441" s="14" t="s">
        <v>467</v>
      </c>
      <c r="B2441" s="14" t="s">
        <v>24</v>
      </c>
      <c r="C2441" s="14">
        <v>5</v>
      </c>
      <c r="D2441" s="16">
        <v>230.99</v>
      </c>
      <c r="E2441" s="17">
        <f>C2441*D2441</f>
        <v>1154.95</v>
      </c>
      <c r="F2441" s="18">
        <v>0.03</v>
      </c>
      <c r="G2441" s="17">
        <f>E2441*F2441</f>
        <v>34.648499999999999</v>
      </c>
      <c r="H2441" s="14">
        <v>2</v>
      </c>
      <c r="I2441" s="15">
        <v>450</v>
      </c>
      <c r="J2441" s="17">
        <f>E2441+I2441-G2441</f>
        <v>1570.3015</v>
      </c>
      <c r="K2441" s="23" t="str">
        <f>A2441&amp;"|"&amp;B2441</f>
        <v>P0204|Apr</v>
      </c>
    </row>
    <row r="2442" spans="1:11" ht="15" customHeight="1" x14ac:dyDescent="0.25">
      <c r="A2442" s="14" t="s">
        <v>467</v>
      </c>
      <c r="B2442" s="14" t="s">
        <v>26</v>
      </c>
      <c r="C2442" s="14">
        <v>7</v>
      </c>
      <c r="D2442" s="16">
        <v>237.21</v>
      </c>
      <c r="E2442" s="17">
        <f>C2442*D2442</f>
        <v>1660.47</v>
      </c>
      <c r="F2442" s="18">
        <v>0.03</v>
      </c>
      <c r="G2442" s="17">
        <f>E2442*F2442</f>
        <v>49.814099999999996</v>
      </c>
      <c r="H2442" s="14">
        <v>2</v>
      </c>
      <c r="I2442" s="15">
        <v>450</v>
      </c>
      <c r="J2442" s="17">
        <f>E2442+I2442-G2442</f>
        <v>2060.6559000000002</v>
      </c>
      <c r="K2442" s="23" t="str">
        <f>A2442&amp;"|"&amp;B2442</f>
        <v>P0204|May</v>
      </c>
    </row>
    <row r="2443" spans="1:11" ht="15" customHeight="1" x14ac:dyDescent="0.25">
      <c r="A2443" s="14" t="s">
        <v>467</v>
      </c>
      <c r="B2443" s="14" t="s">
        <v>28</v>
      </c>
      <c r="C2443" s="14">
        <v>7</v>
      </c>
      <c r="D2443" s="16">
        <v>265.3</v>
      </c>
      <c r="E2443" s="17">
        <f>C2443*D2443</f>
        <v>1857.1000000000001</v>
      </c>
      <c r="F2443" s="18">
        <v>0.03</v>
      </c>
      <c r="G2443" s="17">
        <f>E2443*F2443</f>
        <v>55.713000000000001</v>
      </c>
      <c r="H2443" s="14">
        <v>2</v>
      </c>
      <c r="I2443" s="15">
        <v>450</v>
      </c>
      <c r="J2443" s="17">
        <f>E2443+I2443-G2443</f>
        <v>2251.3870000000002</v>
      </c>
      <c r="K2443" s="23" t="str">
        <f>A2443&amp;"|"&amp;B2443</f>
        <v>P0204|Jun</v>
      </c>
    </row>
    <row r="2444" spans="1:11" ht="15" customHeight="1" x14ac:dyDescent="0.25">
      <c r="A2444" s="14" t="s">
        <v>467</v>
      </c>
      <c r="B2444" s="14" t="s">
        <v>29</v>
      </c>
      <c r="C2444" s="14">
        <v>11</v>
      </c>
      <c r="D2444" s="16">
        <v>305.92</v>
      </c>
      <c r="E2444" s="17">
        <f>C2444*D2444</f>
        <v>3365.1200000000003</v>
      </c>
      <c r="F2444" s="18">
        <v>0.03</v>
      </c>
      <c r="G2444" s="17">
        <f>E2444*F2444</f>
        <v>100.95360000000001</v>
      </c>
      <c r="H2444" s="14">
        <v>3</v>
      </c>
      <c r="I2444" s="15">
        <v>675</v>
      </c>
      <c r="J2444" s="17">
        <f>E2444+I2444-G2444</f>
        <v>3939.1664000000005</v>
      </c>
      <c r="K2444" s="23" t="str">
        <f>A2444&amp;"|"&amp;B2444</f>
        <v>P0204|Jul</v>
      </c>
    </row>
    <row r="2445" spans="1:11" ht="15" customHeight="1" x14ac:dyDescent="0.25">
      <c r="A2445" s="14" t="s">
        <v>467</v>
      </c>
      <c r="B2445" s="14" t="s">
        <v>30</v>
      </c>
      <c r="C2445" s="14">
        <v>9</v>
      </c>
      <c r="D2445" s="16">
        <v>339.08</v>
      </c>
      <c r="E2445" s="17">
        <f>C2445*D2445</f>
        <v>3051.72</v>
      </c>
      <c r="F2445" s="18">
        <v>0.03</v>
      </c>
      <c r="G2445" s="17">
        <f>E2445*F2445</f>
        <v>91.551599999999993</v>
      </c>
      <c r="H2445" s="14">
        <v>2</v>
      </c>
      <c r="I2445" s="15">
        <v>450</v>
      </c>
      <c r="J2445" s="17">
        <f>E2445+I2445-G2445</f>
        <v>3410.1684</v>
      </c>
      <c r="K2445" s="23" t="str">
        <f>A2445&amp;"|"&amp;B2445</f>
        <v>P0204|Aug</v>
      </c>
    </row>
    <row r="2446" spans="1:11" ht="15" customHeight="1" x14ac:dyDescent="0.25">
      <c r="A2446" s="14" t="s">
        <v>467</v>
      </c>
      <c r="B2446" s="14" t="s">
        <v>31</v>
      </c>
      <c r="C2446" s="14">
        <v>6</v>
      </c>
      <c r="D2446" s="16">
        <v>268.39</v>
      </c>
      <c r="E2446" s="17">
        <f>C2446*D2446</f>
        <v>1610.34</v>
      </c>
      <c r="F2446" s="18">
        <v>0.03</v>
      </c>
      <c r="G2446" s="17">
        <f>E2446*F2446</f>
        <v>48.310199999999995</v>
      </c>
      <c r="H2446" s="14">
        <v>2</v>
      </c>
      <c r="I2446" s="15">
        <v>450</v>
      </c>
      <c r="J2446" s="17">
        <f>E2446+I2446-G2446</f>
        <v>2012.0298000000003</v>
      </c>
      <c r="K2446" s="23" t="str">
        <f>A2446&amp;"|"&amp;B2446</f>
        <v>P0204|Sep</v>
      </c>
    </row>
    <row r="2447" spans="1:11" ht="15" customHeight="1" x14ac:dyDescent="0.25">
      <c r="A2447" s="14" t="s">
        <v>467</v>
      </c>
      <c r="B2447" s="14" t="s">
        <v>32</v>
      </c>
      <c r="C2447" s="14">
        <v>6</v>
      </c>
      <c r="D2447" s="16">
        <v>240.86</v>
      </c>
      <c r="E2447" s="17">
        <f>C2447*D2447</f>
        <v>1445.16</v>
      </c>
      <c r="F2447" s="18">
        <v>0.03</v>
      </c>
      <c r="G2447" s="17">
        <f>E2447*F2447</f>
        <v>43.354799999999997</v>
      </c>
      <c r="H2447" s="14">
        <v>2</v>
      </c>
      <c r="I2447" s="15">
        <v>450</v>
      </c>
      <c r="J2447" s="17">
        <f>E2447+I2447-G2447</f>
        <v>1851.8052</v>
      </c>
      <c r="K2447" s="23" t="str">
        <f>A2447&amp;"|"&amp;B2447</f>
        <v>P0204|Oct</v>
      </c>
    </row>
    <row r="2448" spans="1:11" ht="15" customHeight="1" x14ac:dyDescent="0.25">
      <c r="A2448" s="14" t="s">
        <v>467</v>
      </c>
      <c r="B2448" s="14" t="s">
        <v>33</v>
      </c>
      <c r="C2448" s="14">
        <v>6</v>
      </c>
      <c r="D2448" s="16">
        <v>258.08</v>
      </c>
      <c r="E2448" s="17">
        <f>C2448*D2448</f>
        <v>1548.48</v>
      </c>
      <c r="F2448" s="18">
        <v>0.03</v>
      </c>
      <c r="G2448" s="17">
        <f>E2448*F2448</f>
        <v>46.4544</v>
      </c>
      <c r="H2448" s="14">
        <v>2</v>
      </c>
      <c r="I2448" s="15">
        <v>450</v>
      </c>
      <c r="J2448" s="17">
        <f>E2448+I2448-G2448</f>
        <v>1952.0255999999999</v>
      </c>
      <c r="K2448" s="23" t="str">
        <f>A2448&amp;"|"&amp;B2448</f>
        <v>P0204|Nov</v>
      </c>
    </row>
    <row r="2449" spans="1:11" ht="15" customHeight="1" x14ac:dyDescent="0.25">
      <c r="A2449" s="14" t="s">
        <v>467</v>
      </c>
      <c r="B2449" s="14" t="s">
        <v>34</v>
      </c>
      <c r="C2449" s="14">
        <v>15</v>
      </c>
      <c r="D2449" s="16">
        <v>468.61</v>
      </c>
      <c r="E2449" s="17">
        <f>C2449*D2449</f>
        <v>7029.1500000000005</v>
      </c>
      <c r="F2449" s="18">
        <v>0.03</v>
      </c>
      <c r="G2449" s="17">
        <f>E2449*F2449</f>
        <v>210.87450000000001</v>
      </c>
      <c r="H2449" s="14">
        <v>6</v>
      </c>
      <c r="I2449" s="15">
        <v>1350</v>
      </c>
      <c r="J2449" s="17">
        <f>E2449+I2449-G2449</f>
        <v>8168.2755000000016</v>
      </c>
      <c r="K2449" s="23" t="str">
        <f>A2449&amp;"|"&amp;B2449</f>
        <v>P0204|Dec</v>
      </c>
    </row>
    <row r="2450" spans="1:11" ht="15" customHeight="1" x14ac:dyDescent="0.25">
      <c r="A2450" s="14" t="s">
        <v>467</v>
      </c>
      <c r="B2450" s="14" t="s">
        <v>35</v>
      </c>
      <c r="C2450" s="14">
        <v>14</v>
      </c>
      <c r="D2450" s="16">
        <v>439.39</v>
      </c>
      <c r="E2450" s="17">
        <f>C2450*D2450</f>
        <v>6151.46</v>
      </c>
      <c r="F2450" s="18">
        <v>0.03</v>
      </c>
      <c r="G2450" s="17">
        <f>E2450*F2450</f>
        <v>184.5438</v>
      </c>
      <c r="H2450" s="14">
        <v>6</v>
      </c>
      <c r="I2450" s="15">
        <v>1350</v>
      </c>
      <c r="J2450" s="17">
        <f>E2450+I2450-G2450</f>
        <v>7316.9161999999997</v>
      </c>
      <c r="K2450" s="23" t="str">
        <f>A2450&amp;"|"&amp;B2450</f>
        <v>P0204|Jan</v>
      </c>
    </row>
    <row r="2451" spans="1:11" ht="15" customHeight="1" x14ac:dyDescent="0.25">
      <c r="A2451" s="14" t="s">
        <v>467</v>
      </c>
      <c r="B2451" s="14" t="s">
        <v>36</v>
      </c>
      <c r="C2451" s="14">
        <v>11</v>
      </c>
      <c r="D2451" s="16">
        <v>405.45</v>
      </c>
      <c r="E2451" s="17">
        <f>C2451*D2451</f>
        <v>4459.95</v>
      </c>
      <c r="F2451" s="18">
        <v>0.03</v>
      </c>
      <c r="G2451" s="17">
        <f>E2451*F2451</f>
        <v>133.79849999999999</v>
      </c>
      <c r="H2451" s="14">
        <v>4</v>
      </c>
      <c r="I2451" s="15">
        <v>900</v>
      </c>
      <c r="J2451" s="17">
        <f>E2451+I2451-G2451</f>
        <v>5226.1514999999999</v>
      </c>
      <c r="K2451" s="23" t="str">
        <f>A2451&amp;"|"&amp;B2451</f>
        <v>P0204|Feb</v>
      </c>
    </row>
    <row r="2452" spans="1:11" ht="15" customHeight="1" x14ac:dyDescent="0.25">
      <c r="A2452" s="14" t="s">
        <v>467</v>
      </c>
      <c r="B2452" s="14" t="s">
        <v>37</v>
      </c>
      <c r="C2452" s="14">
        <v>9</v>
      </c>
      <c r="D2452" s="16">
        <v>355.7</v>
      </c>
      <c r="E2452" s="17">
        <f>C2452*D2452</f>
        <v>3201.2999999999997</v>
      </c>
      <c r="F2452" s="18">
        <v>0.03</v>
      </c>
      <c r="G2452" s="17">
        <f>E2452*F2452</f>
        <v>96.038999999999987</v>
      </c>
      <c r="H2452" s="14">
        <v>3</v>
      </c>
      <c r="I2452" s="15">
        <v>675</v>
      </c>
      <c r="J2452" s="17">
        <f>E2452+I2452-G2452</f>
        <v>3780.2609999999995</v>
      </c>
      <c r="K2452" s="23" t="str">
        <f>A2452&amp;"|"&amp;B2452</f>
        <v>P0204|Mar</v>
      </c>
    </row>
    <row r="2453" spans="1:11" ht="15" customHeight="1" x14ac:dyDescent="0.25">
      <c r="A2453" s="14" t="s">
        <v>469</v>
      </c>
      <c r="B2453" s="14" t="s">
        <v>24</v>
      </c>
      <c r="C2453" s="14">
        <v>4</v>
      </c>
      <c r="D2453" s="16">
        <v>128.13</v>
      </c>
      <c r="E2453" s="17">
        <f>C2453*D2453</f>
        <v>512.52</v>
      </c>
      <c r="F2453" s="18">
        <v>0.03</v>
      </c>
      <c r="G2453" s="17">
        <f>E2453*F2453</f>
        <v>15.375599999999999</v>
      </c>
      <c r="H2453" s="14">
        <v>1</v>
      </c>
      <c r="I2453" s="15">
        <v>150</v>
      </c>
      <c r="J2453" s="17">
        <f>E2453+I2453-G2453</f>
        <v>647.14440000000002</v>
      </c>
      <c r="K2453" s="23" t="str">
        <f>A2453&amp;"|"&amp;B2453</f>
        <v>P0205|Apr</v>
      </c>
    </row>
    <row r="2454" spans="1:11" ht="15" customHeight="1" x14ac:dyDescent="0.25">
      <c r="A2454" s="14" t="s">
        <v>469</v>
      </c>
      <c r="B2454" s="14" t="s">
        <v>26</v>
      </c>
      <c r="C2454" s="14">
        <v>5</v>
      </c>
      <c r="D2454" s="16">
        <v>150.22999999999999</v>
      </c>
      <c r="E2454" s="17">
        <f>C2454*D2454</f>
        <v>751.15</v>
      </c>
      <c r="F2454" s="18">
        <v>0.03</v>
      </c>
      <c r="G2454" s="17">
        <f>E2454*F2454</f>
        <v>22.534499999999998</v>
      </c>
      <c r="H2454" s="14">
        <v>2</v>
      </c>
      <c r="I2454" s="15">
        <v>300</v>
      </c>
      <c r="J2454" s="17">
        <f>E2454+I2454-G2454</f>
        <v>1028.6155000000001</v>
      </c>
      <c r="K2454" s="23" t="str">
        <f>A2454&amp;"|"&amp;B2454</f>
        <v>P0205|May</v>
      </c>
    </row>
    <row r="2455" spans="1:11" ht="15" customHeight="1" x14ac:dyDescent="0.25">
      <c r="A2455" s="14" t="s">
        <v>469</v>
      </c>
      <c r="B2455" s="14" t="s">
        <v>28</v>
      </c>
      <c r="C2455" s="14">
        <v>6</v>
      </c>
      <c r="D2455" s="16">
        <v>150.47</v>
      </c>
      <c r="E2455" s="17">
        <f>C2455*D2455</f>
        <v>902.81999999999994</v>
      </c>
      <c r="F2455" s="18">
        <v>0.03</v>
      </c>
      <c r="G2455" s="17">
        <f>E2455*F2455</f>
        <v>27.084599999999998</v>
      </c>
      <c r="H2455" s="14">
        <v>2</v>
      </c>
      <c r="I2455" s="15">
        <v>300</v>
      </c>
      <c r="J2455" s="17">
        <f>E2455+I2455-G2455</f>
        <v>1175.7354</v>
      </c>
      <c r="K2455" s="23" t="str">
        <f>A2455&amp;"|"&amp;B2455</f>
        <v>P0205|Jun</v>
      </c>
    </row>
    <row r="2456" spans="1:11" ht="15" customHeight="1" x14ac:dyDescent="0.25">
      <c r="A2456" s="14" t="s">
        <v>469</v>
      </c>
      <c r="B2456" s="14" t="s">
        <v>29</v>
      </c>
      <c r="C2456" s="14">
        <v>8</v>
      </c>
      <c r="D2456" s="16">
        <v>174.31</v>
      </c>
      <c r="E2456" s="17">
        <f>C2456*D2456</f>
        <v>1394.48</v>
      </c>
      <c r="F2456" s="18">
        <v>0.03</v>
      </c>
      <c r="G2456" s="17">
        <f>E2456*F2456</f>
        <v>41.834400000000002</v>
      </c>
      <c r="H2456" s="14">
        <v>2</v>
      </c>
      <c r="I2456" s="15">
        <v>300</v>
      </c>
      <c r="J2456" s="17">
        <f>E2456+I2456-G2456</f>
        <v>1652.6456000000001</v>
      </c>
      <c r="K2456" s="23" t="str">
        <f>A2456&amp;"|"&amp;B2456</f>
        <v>P0205|Jul</v>
      </c>
    </row>
    <row r="2457" spans="1:11" ht="15" customHeight="1" x14ac:dyDescent="0.25">
      <c r="A2457" s="14" t="s">
        <v>469</v>
      </c>
      <c r="B2457" s="14" t="s">
        <v>30</v>
      </c>
      <c r="C2457" s="14">
        <v>7</v>
      </c>
      <c r="D2457" s="16">
        <v>161.68</v>
      </c>
      <c r="E2457" s="17">
        <f>C2457*D2457</f>
        <v>1131.76</v>
      </c>
      <c r="F2457" s="18">
        <v>0.03</v>
      </c>
      <c r="G2457" s="17">
        <f>E2457*F2457</f>
        <v>33.952799999999996</v>
      </c>
      <c r="H2457" s="14">
        <v>2</v>
      </c>
      <c r="I2457" s="15">
        <v>300</v>
      </c>
      <c r="J2457" s="17">
        <f>E2457+I2457-G2457</f>
        <v>1397.8072</v>
      </c>
      <c r="K2457" s="23" t="str">
        <f>A2457&amp;"|"&amp;B2457</f>
        <v>P0205|Aug</v>
      </c>
    </row>
    <row r="2458" spans="1:11" ht="15" customHeight="1" x14ac:dyDescent="0.25">
      <c r="A2458" s="14" t="s">
        <v>469</v>
      </c>
      <c r="B2458" s="14" t="s">
        <v>31</v>
      </c>
      <c r="C2458" s="14">
        <v>6</v>
      </c>
      <c r="D2458" s="16">
        <v>158.09</v>
      </c>
      <c r="E2458" s="17">
        <f>C2458*D2458</f>
        <v>948.54</v>
      </c>
      <c r="F2458" s="18">
        <v>0.03</v>
      </c>
      <c r="G2458" s="17">
        <f>E2458*F2458</f>
        <v>28.456199999999999</v>
      </c>
      <c r="H2458" s="14">
        <v>2</v>
      </c>
      <c r="I2458" s="15">
        <v>300</v>
      </c>
      <c r="J2458" s="17">
        <f>E2458+I2458-G2458</f>
        <v>1220.0837999999999</v>
      </c>
      <c r="K2458" s="23" t="str">
        <f>A2458&amp;"|"&amp;B2458</f>
        <v>P0205|Sep</v>
      </c>
    </row>
    <row r="2459" spans="1:11" ht="15" customHeight="1" x14ac:dyDescent="0.25">
      <c r="A2459" s="14" t="s">
        <v>469</v>
      </c>
      <c r="B2459" s="14" t="s">
        <v>32</v>
      </c>
      <c r="C2459" s="14">
        <v>5</v>
      </c>
      <c r="D2459" s="16">
        <v>154.75</v>
      </c>
      <c r="E2459" s="17">
        <f>C2459*D2459</f>
        <v>773.75</v>
      </c>
      <c r="F2459" s="18">
        <v>0.03</v>
      </c>
      <c r="G2459" s="17">
        <f>E2459*F2459</f>
        <v>23.212499999999999</v>
      </c>
      <c r="H2459" s="14">
        <v>2</v>
      </c>
      <c r="I2459" s="15">
        <v>300</v>
      </c>
      <c r="J2459" s="17">
        <f>E2459+I2459-G2459</f>
        <v>1050.5374999999999</v>
      </c>
      <c r="K2459" s="23" t="str">
        <f>A2459&amp;"|"&amp;B2459</f>
        <v>P0205|Oct</v>
      </c>
    </row>
    <row r="2460" spans="1:11" ht="15" customHeight="1" x14ac:dyDescent="0.25">
      <c r="A2460" s="14" t="s">
        <v>469</v>
      </c>
      <c r="B2460" s="14" t="s">
        <v>33</v>
      </c>
      <c r="C2460" s="14">
        <v>5</v>
      </c>
      <c r="D2460" s="16">
        <v>153.34</v>
      </c>
      <c r="E2460" s="17">
        <f>C2460*D2460</f>
        <v>766.7</v>
      </c>
      <c r="F2460" s="18">
        <v>0.03</v>
      </c>
      <c r="G2460" s="17">
        <f>E2460*F2460</f>
        <v>23.001000000000001</v>
      </c>
      <c r="H2460" s="14">
        <v>2</v>
      </c>
      <c r="I2460" s="15">
        <v>300</v>
      </c>
      <c r="J2460" s="17">
        <f>E2460+I2460-G2460</f>
        <v>1043.6990000000001</v>
      </c>
      <c r="K2460" s="23" t="str">
        <f>A2460&amp;"|"&amp;B2460</f>
        <v>P0205|Nov</v>
      </c>
    </row>
    <row r="2461" spans="1:11" ht="15" customHeight="1" x14ac:dyDescent="0.25">
      <c r="A2461" s="14" t="s">
        <v>469</v>
      </c>
      <c r="B2461" s="14" t="s">
        <v>34</v>
      </c>
      <c r="C2461" s="14">
        <v>12</v>
      </c>
      <c r="D2461" s="16">
        <v>261.04000000000002</v>
      </c>
      <c r="E2461" s="17">
        <f>C2461*D2461</f>
        <v>3132.4800000000005</v>
      </c>
      <c r="F2461" s="18">
        <v>0.03</v>
      </c>
      <c r="G2461" s="17">
        <f>E2461*F2461</f>
        <v>93.974400000000017</v>
      </c>
      <c r="H2461" s="14">
        <v>5</v>
      </c>
      <c r="I2461" s="15">
        <v>750</v>
      </c>
      <c r="J2461" s="17">
        <f>E2461+I2461-G2461</f>
        <v>3788.5056000000004</v>
      </c>
      <c r="K2461" s="23" t="str">
        <f>A2461&amp;"|"&amp;B2461</f>
        <v>P0205|Dec</v>
      </c>
    </row>
    <row r="2462" spans="1:11" ht="15" customHeight="1" x14ac:dyDescent="0.25">
      <c r="A2462" s="14" t="s">
        <v>469</v>
      </c>
      <c r="B2462" s="14" t="s">
        <v>35</v>
      </c>
      <c r="C2462" s="14">
        <v>10</v>
      </c>
      <c r="D2462" s="16">
        <v>265.86</v>
      </c>
      <c r="E2462" s="17">
        <f>C2462*D2462</f>
        <v>2658.6000000000004</v>
      </c>
      <c r="F2462" s="18">
        <v>0.03</v>
      </c>
      <c r="G2462" s="17">
        <f>E2462*F2462</f>
        <v>79.75800000000001</v>
      </c>
      <c r="H2462" s="14">
        <v>4</v>
      </c>
      <c r="I2462" s="15">
        <v>600</v>
      </c>
      <c r="J2462" s="17">
        <f>E2462+I2462-G2462</f>
        <v>3178.8420000000006</v>
      </c>
      <c r="K2462" s="23" t="str">
        <f>A2462&amp;"|"&amp;B2462</f>
        <v>P0205|Jan</v>
      </c>
    </row>
    <row r="2463" spans="1:11" ht="15" customHeight="1" x14ac:dyDescent="0.25">
      <c r="A2463" s="14" t="s">
        <v>469</v>
      </c>
      <c r="B2463" s="14" t="s">
        <v>36</v>
      </c>
      <c r="C2463" s="14">
        <v>9</v>
      </c>
      <c r="D2463" s="16">
        <v>244.29</v>
      </c>
      <c r="E2463" s="17">
        <f>C2463*D2463</f>
        <v>2198.61</v>
      </c>
      <c r="F2463" s="18">
        <v>0.03</v>
      </c>
      <c r="G2463" s="17">
        <f>E2463*F2463</f>
        <v>65.958300000000008</v>
      </c>
      <c r="H2463" s="14">
        <v>3</v>
      </c>
      <c r="I2463" s="15">
        <v>450</v>
      </c>
      <c r="J2463" s="17">
        <f>E2463+I2463-G2463</f>
        <v>2582.6517000000003</v>
      </c>
      <c r="K2463" s="23" t="str">
        <f>A2463&amp;"|"&amp;B2463</f>
        <v>P0205|Feb</v>
      </c>
    </row>
    <row r="2464" spans="1:11" ht="15" customHeight="1" x14ac:dyDescent="0.25">
      <c r="A2464" s="14" t="s">
        <v>469</v>
      </c>
      <c r="B2464" s="14" t="s">
        <v>37</v>
      </c>
      <c r="C2464" s="14">
        <v>9</v>
      </c>
      <c r="D2464" s="16">
        <v>191.4</v>
      </c>
      <c r="E2464" s="17">
        <f>C2464*D2464</f>
        <v>1722.6000000000001</v>
      </c>
      <c r="F2464" s="18">
        <v>0.03</v>
      </c>
      <c r="G2464" s="17">
        <f>E2464*F2464</f>
        <v>51.678000000000004</v>
      </c>
      <c r="H2464" s="14">
        <v>3</v>
      </c>
      <c r="I2464" s="15">
        <v>450</v>
      </c>
      <c r="J2464" s="17">
        <f>E2464+I2464-G2464</f>
        <v>2120.9220000000005</v>
      </c>
      <c r="K2464" s="23" t="str">
        <f>A2464&amp;"|"&amp;B2464</f>
        <v>P0205|Mar</v>
      </c>
    </row>
    <row r="2465" spans="1:11" ht="15" customHeight="1" x14ac:dyDescent="0.25">
      <c r="A2465" s="14" t="s">
        <v>471</v>
      </c>
      <c r="B2465" s="14" t="s">
        <v>24</v>
      </c>
      <c r="C2465" s="14">
        <v>5</v>
      </c>
      <c r="D2465" s="16">
        <v>100.94</v>
      </c>
      <c r="E2465" s="17">
        <f>C2465*D2465</f>
        <v>504.7</v>
      </c>
      <c r="F2465" s="18">
        <v>0.03</v>
      </c>
      <c r="G2465" s="17">
        <f>E2465*F2465</f>
        <v>15.140999999999998</v>
      </c>
      <c r="H2465" s="14">
        <v>2</v>
      </c>
      <c r="I2465" s="15">
        <v>240</v>
      </c>
      <c r="J2465" s="17">
        <f>E2465+I2465-G2465</f>
        <v>729.55900000000008</v>
      </c>
      <c r="K2465" s="23" t="str">
        <f>A2465&amp;"|"&amp;B2465</f>
        <v>P0206|Apr</v>
      </c>
    </row>
    <row r="2466" spans="1:11" ht="15" customHeight="1" x14ac:dyDescent="0.25">
      <c r="A2466" s="14" t="s">
        <v>471</v>
      </c>
      <c r="B2466" s="14" t="s">
        <v>26</v>
      </c>
      <c r="C2466" s="14">
        <v>6</v>
      </c>
      <c r="D2466" s="16">
        <v>112.13</v>
      </c>
      <c r="E2466" s="17">
        <f>C2466*D2466</f>
        <v>672.78</v>
      </c>
      <c r="F2466" s="18">
        <v>0.03</v>
      </c>
      <c r="G2466" s="17">
        <f>E2466*F2466</f>
        <v>20.183399999999999</v>
      </c>
      <c r="H2466" s="14">
        <v>2</v>
      </c>
      <c r="I2466" s="15">
        <v>240</v>
      </c>
      <c r="J2466" s="17">
        <f>E2466+I2466-G2466</f>
        <v>892.59659999999997</v>
      </c>
      <c r="K2466" s="23" t="str">
        <f>A2466&amp;"|"&amp;B2466</f>
        <v>P0206|May</v>
      </c>
    </row>
    <row r="2467" spans="1:11" ht="15" customHeight="1" x14ac:dyDescent="0.25">
      <c r="A2467" s="14" t="s">
        <v>471</v>
      </c>
      <c r="B2467" s="14" t="s">
        <v>28</v>
      </c>
      <c r="C2467" s="14">
        <v>7</v>
      </c>
      <c r="D2467" s="16">
        <v>119.63</v>
      </c>
      <c r="E2467" s="17">
        <f>C2467*D2467</f>
        <v>837.41</v>
      </c>
      <c r="F2467" s="18">
        <v>0.03</v>
      </c>
      <c r="G2467" s="17">
        <f>E2467*F2467</f>
        <v>25.122299999999999</v>
      </c>
      <c r="H2467" s="14">
        <v>2</v>
      </c>
      <c r="I2467" s="15">
        <v>240</v>
      </c>
      <c r="J2467" s="17">
        <f>E2467+I2467-G2467</f>
        <v>1052.2876999999999</v>
      </c>
      <c r="K2467" s="23" t="str">
        <f>A2467&amp;"|"&amp;B2467</f>
        <v>P0206|Jun</v>
      </c>
    </row>
    <row r="2468" spans="1:11" ht="15" customHeight="1" x14ac:dyDescent="0.25">
      <c r="A2468" s="14" t="s">
        <v>471</v>
      </c>
      <c r="B2468" s="14" t="s">
        <v>29</v>
      </c>
      <c r="C2468" s="14">
        <v>9</v>
      </c>
      <c r="D2468" s="16">
        <v>128.16</v>
      </c>
      <c r="E2468" s="17">
        <f>C2468*D2468</f>
        <v>1153.44</v>
      </c>
      <c r="F2468" s="18">
        <v>0.03</v>
      </c>
      <c r="G2468" s="17">
        <f>E2468*F2468</f>
        <v>34.603200000000001</v>
      </c>
      <c r="H2468" s="14">
        <v>2</v>
      </c>
      <c r="I2468" s="15">
        <v>240</v>
      </c>
      <c r="J2468" s="17">
        <f>E2468+I2468-G2468</f>
        <v>1358.8368</v>
      </c>
      <c r="K2468" s="23" t="str">
        <f>A2468&amp;"|"&amp;B2468</f>
        <v>P0206|Jul</v>
      </c>
    </row>
    <row r="2469" spans="1:11" ht="15" customHeight="1" x14ac:dyDescent="0.25">
      <c r="A2469" s="14" t="s">
        <v>471</v>
      </c>
      <c r="B2469" s="14" t="s">
        <v>30</v>
      </c>
      <c r="C2469" s="14">
        <v>9</v>
      </c>
      <c r="D2469" s="16">
        <v>126.12</v>
      </c>
      <c r="E2469" s="17">
        <f>C2469*D2469</f>
        <v>1135.08</v>
      </c>
      <c r="F2469" s="18">
        <v>0.03</v>
      </c>
      <c r="G2469" s="17">
        <f>E2469*F2469</f>
        <v>34.052399999999999</v>
      </c>
      <c r="H2469" s="14">
        <v>2</v>
      </c>
      <c r="I2469" s="15">
        <v>240</v>
      </c>
      <c r="J2469" s="17">
        <f>E2469+I2469-G2469</f>
        <v>1341.0275999999999</v>
      </c>
      <c r="K2469" s="23" t="str">
        <f>A2469&amp;"|"&amp;B2469</f>
        <v>P0206|Aug</v>
      </c>
    </row>
    <row r="2470" spans="1:11" ht="15" customHeight="1" x14ac:dyDescent="0.25">
      <c r="A2470" s="14" t="s">
        <v>471</v>
      </c>
      <c r="B2470" s="14" t="s">
        <v>31</v>
      </c>
      <c r="C2470" s="14">
        <v>6</v>
      </c>
      <c r="D2470" s="16">
        <v>113.94</v>
      </c>
      <c r="E2470" s="17">
        <f>C2470*D2470</f>
        <v>683.64</v>
      </c>
      <c r="F2470" s="18">
        <v>0.03</v>
      </c>
      <c r="G2470" s="17">
        <f>E2470*F2470</f>
        <v>20.5092</v>
      </c>
      <c r="H2470" s="14">
        <v>2</v>
      </c>
      <c r="I2470" s="15">
        <v>240</v>
      </c>
      <c r="J2470" s="17">
        <f>E2470+I2470-G2470</f>
        <v>903.13080000000002</v>
      </c>
      <c r="K2470" s="23" t="str">
        <f>A2470&amp;"|"&amp;B2470</f>
        <v>P0206|Sep</v>
      </c>
    </row>
    <row r="2471" spans="1:11" ht="15" customHeight="1" x14ac:dyDescent="0.25">
      <c r="A2471" s="14" t="s">
        <v>471</v>
      </c>
      <c r="B2471" s="14" t="s">
        <v>32</v>
      </c>
      <c r="C2471" s="14">
        <v>6</v>
      </c>
      <c r="D2471" s="16">
        <v>111.04</v>
      </c>
      <c r="E2471" s="17">
        <f>C2471*D2471</f>
        <v>666.24</v>
      </c>
      <c r="F2471" s="18">
        <v>0.03</v>
      </c>
      <c r="G2471" s="17">
        <f>E2471*F2471</f>
        <v>19.987199999999998</v>
      </c>
      <c r="H2471" s="14">
        <v>2</v>
      </c>
      <c r="I2471" s="15">
        <v>240</v>
      </c>
      <c r="J2471" s="17">
        <f>E2471+I2471-G2471</f>
        <v>886.25279999999998</v>
      </c>
      <c r="K2471" s="23" t="str">
        <f>A2471&amp;"|"&amp;B2471</f>
        <v>P0206|Oct</v>
      </c>
    </row>
    <row r="2472" spans="1:11" ht="15" customHeight="1" x14ac:dyDescent="0.25">
      <c r="A2472" s="14" t="s">
        <v>471</v>
      </c>
      <c r="B2472" s="14" t="s">
        <v>33</v>
      </c>
      <c r="C2472" s="14">
        <v>6</v>
      </c>
      <c r="D2472" s="16">
        <v>117.48</v>
      </c>
      <c r="E2472" s="17">
        <f>C2472*D2472</f>
        <v>704.88</v>
      </c>
      <c r="F2472" s="18">
        <v>0.03</v>
      </c>
      <c r="G2472" s="17">
        <f>E2472*F2472</f>
        <v>21.1464</v>
      </c>
      <c r="H2472" s="14">
        <v>2</v>
      </c>
      <c r="I2472" s="15">
        <v>240</v>
      </c>
      <c r="J2472" s="17">
        <f>E2472+I2472-G2472</f>
        <v>923.73360000000002</v>
      </c>
      <c r="K2472" s="23" t="str">
        <f>A2472&amp;"|"&amp;B2472</f>
        <v>P0206|Nov</v>
      </c>
    </row>
    <row r="2473" spans="1:11" ht="15" customHeight="1" x14ac:dyDescent="0.25">
      <c r="A2473" s="14" t="s">
        <v>471</v>
      </c>
      <c r="B2473" s="14" t="s">
        <v>34</v>
      </c>
      <c r="C2473" s="14">
        <v>14</v>
      </c>
      <c r="D2473" s="16">
        <v>218.69</v>
      </c>
      <c r="E2473" s="17">
        <f>C2473*D2473</f>
        <v>3061.66</v>
      </c>
      <c r="F2473" s="18">
        <v>0.03</v>
      </c>
      <c r="G2473" s="17">
        <f>E2473*F2473</f>
        <v>91.849799999999988</v>
      </c>
      <c r="H2473" s="14">
        <v>6</v>
      </c>
      <c r="I2473" s="15">
        <v>720</v>
      </c>
      <c r="J2473" s="17">
        <f>E2473+I2473-G2473</f>
        <v>3689.8101999999999</v>
      </c>
      <c r="K2473" s="23" t="str">
        <f>A2473&amp;"|"&amp;B2473</f>
        <v>P0206|Dec</v>
      </c>
    </row>
    <row r="2474" spans="1:11" ht="15" customHeight="1" x14ac:dyDescent="0.25">
      <c r="A2474" s="14" t="s">
        <v>471</v>
      </c>
      <c r="B2474" s="14" t="s">
        <v>35</v>
      </c>
      <c r="C2474" s="14">
        <v>12</v>
      </c>
      <c r="D2474" s="16">
        <v>176.21</v>
      </c>
      <c r="E2474" s="17">
        <f>C2474*D2474</f>
        <v>2114.52</v>
      </c>
      <c r="F2474" s="18">
        <v>0.03</v>
      </c>
      <c r="G2474" s="17">
        <f>E2474*F2474</f>
        <v>63.435599999999994</v>
      </c>
      <c r="H2474" s="14">
        <v>5</v>
      </c>
      <c r="I2474" s="15">
        <v>600</v>
      </c>
      <c r="J2474" s="17">
        <f>E2474+I2474-G2474</f>
        <v>2651.0844000000002</v>
      </c>
      <c r="K2474" s="23" t="str">
        <f>A2474&amp;"|"&amp;B2474</f>
        <v>P0206|Jan</v>
      </c>
    </row>
    <row r="2475" spans="1:11" ht="15" customHeight="1" x14ac:dyDescent="0.25">
      <c r="A2475" s="14" t="s">
        <v>471</v>
      </c>
      <c r="B2475" s="14" t="s">
        <v>36</v>
      </c>
      <c r="C2475" s="14">
        <v>11</v>
      </c>
      <c r="D2475" s="16">
        <v>154.58000000000001</v>
      </c>
      <c r="E2475" s="17">
        <f>C2475*D2475</f>
        <v>1700.38</v>
      </c>
      <c r="F2475" s="18">
        <v>0.03</v>
      </c>
      <c r="G2475" s="17">
        <f>E2475*F2475</f>
        <v>51.011400000000002</v>
      </c>
      <c r="H2475" s="14">
        <v>4</v>
      </c>
      <c r="I2475" s="15">
        <v>480</v>
      </c>
      <c r="J2475" s="17">
        <f>E2475+I2475-G2475</f>
        <v>2129.3686000000002</v>
      </c>
      <c r="K2475" s="23" t="str">
        <f>A2475&amp;"|"&amp;B2475</f>
        <v>P0206|Feb</v>
      </c>
    </row>
    <row r="2476" spans="1:11" ht="15" customHeight="1" x14ac:dyDescent="0.25">
      <c r="A2476" s="14" t="s">
        <v>471</v>
      </c>
      <c r="B2476" s="14" t="s">
        <v>37</v>
      </c>
      <c r="C2476" s="14">
        <v>9</v>
      </c>
      <c r="D2476" s="16">
        <v>160.63</v>
      </c>
      <c r="E2476" s="17">
        <f>C2476*D2476</f>
        <v>1445.67</v>
      </c>
      <c r="F2476" s="18">
        <v>0.03</v>
      </c>
      <c r="G2476" s="17">
        <f>E2476*F2476</f>
        <v>43.370100000000001</v>
      </c>
      <c r="H2476" s="14">
        <v>3</v>
      </c>
      <c r="I2476" s="15">
        <v>360</v>
      </c>
      <c r="J2476" s="17">
        <f>E2476+I2476-G2476</f>
        <v>1762.2999</v>
      </c>
      <c r="K2476" s="23" t="str">
        <f>A2476&amp;"|"&amp;B2476</f>
        <v>P0206|Mar</v>
      </c>
    </row>
    <row r="2477" spans="1:11" ht="15" customHeight="1" x14ac:dyDescent="0.25">
      <c r="A2477" s="14" t="s">
        <v>473</v>
      </c>
      <c r="B2477" s="14" t="s">
        <v>24</v>
      </c>
      <c r="C2477" s="14">
        <v>5</v>
      </c>
      <c r="D2477" s="16">
        <v>554.03</v>
      </c>
      <c r="E2477" s="17">
        <f>C2477*D2477</f>
        <v>2770.1499999999996</v>
      </c>
      <c r="F2477" s="18">
        <v>0.03</v>
      </c>
      <c r="G2477" s="17">
        <f>E2477*F2477</f>
        <v>83.104499999999987</v>
      </c>
      <c r="H2477" s="14">
        <v>2</v>
      </c>
      <c r="I2477" s="15">
        <v>370</v>
      </c>
      <c r="J2477" s="17">
        <f>E2477+I2477-G2477</f>
        <v>3057.0454999999997</v>
      </c>
      <c r="K2477" s="23" t="str">
        <f>A2477&amp;"|"&amp;B2477</f>
        <v>P0207|Apr</v>
      </c>
    </row>
    <row r="2478" spans="1:11" ht="15" customHeight="1" x14ac:dyDescent="0.25">
      <c r="A2478" s="14" t="s">
        <v>473</v>
      </c>
      <c r="B2478" s="14" t="s">
        <v>26</v>
      </c>
      <c r="C2478" s="14">
        <v>6</v>
      </c>
      <c r="D2478" s="16">
        <v>563.94000000000005</v>
      </c>
      <c r="E2478" s="17">
        <f>C2478*D2478</f>
        <v>3383.6400000000003</v>
      </c>
      <c r="F2478" s="18">
        <v>0.03</v>
      </c>
      <c r="G2478" s="17">
        <f>E2478*F2478</f>
        <v>101.50920000000001</v>
      </c>
      <c r="H2478" s="14">
        <v>2</v>
      </c>
      <c r="I2478" s="15">
        <v>370</v>
      </c>
      <c r="J2478" s="17">
        <f>E2478+I2478-G2478</f>
        <v>3652.1308000000004</v>
      </c>
      <c r="K2478" s="23" t="str">
        <f>A2478&amp;"|"&amp;B2478</f>
        <v>P0207|May</v>
      </c>
    </row>
    <row r="2479" spans="1:11" ht="15" customHeight="1" x14ac:dyDescent="0.25">
      <c r="A2479" s="14" t="s">
        <v>473</v>
      </c>
      <c r="B2479" s="14" t="s">
        <v>28</v>
      </c>
      <c r="C2479" s="14">
        <v>6</v>
      </c>
      <c r="D2479" s="16">
        <v>592.66999999999996</v>
      </c>
      <c r="E2479" s="17">
        <f>C2479*D2479</f>
        <v>3556.0199999999995</v>
      </c>
      <c r="F2479" s="18">
        <v>0.03</v>
      </c>
      <c r="G2479" s="17">
        <f>E2479*F2479</f>
        <v>106.68059999999998</v>
      </c>
      <c r="H2479" s="14">
        <v>2</v>
      </c>
      <c r="I2479" s="15">
        <v>370</v>
      </c>
      <c r="J2479" s="17">
        <f>E2479+I2479-G2479</f>
        <v>3819.3393999999994</v>
      </c>
      <c r="K2479" s="23" t="str">
        <f>A2479&amp;"|"&amp;B2479</f>
        <v>P0207|Jun</v>
      </c>
    </row>
    <row r="2480" spans="1:11" ht="15" customHeight="1" x14ac:dyDescent="0.25">
      <c r="A2480" s="14" t="s">
        <v>473</v>
      </c>
      <c r="B2480" s="14" t="s">
        <v>29</v>
      </c>
      <c r="C2480" s="14">
        <v>10</v>
      </c>
      <c r="D2480" s="16">
        <v>707.43</v>
      </c>
      <c r="E2480" s="17">
        <f>C2480*D2480</f>
        <v>7074.2999999999993</v>
      </c>
      <c r="F2480" s="18">
        <v>0.03</v>
      </c>
      <c r="G2480" s="17">
        <f>E2480*F2480</f>
        <v>212.22899999999996</v>
      </c>
      <c r="H2480" s="14">
        <v>3</v>
      </c>
      <c r="I2480" s="15">
        <v>555</v>
      </c>
      <c r="J2480" s="17">
        <f>E2480+I2480-G2480</f>
        <v>7417.070999999999</v>
      </c>
      <c r="K2480" s="23" t="str">
        <f>A2480&amp;"|"&amp;B2480</f>
        <v>P0207|Jul</v>
      </c>
    </row>
    <row r="2481" spans="1:11" ht="15" customHeight="1" x14ac:dyDescent="0.25">
      <c r="A2481" s="14" t="s">
        <v>473</v>
      </c>
      <c r="B2481" s="14" t="s">
        <v>30</v>
      </c>
      <c r="C2481" s="14">
        <v>9</v>
      </c>
      <c r="D2481" s="16">
        <v>635.36</v>
      </c>
      <c r="E2481" s="17">
        <f>C2481*D2481</f>
        <v>5718.24</v>
      </c>
      <c r="F2481" s="18">
        <v>0.03</v>
      </c>
      <c r="G2481" s="17">
        <f>E2481*F2481</f>
        <v>171.54719999999998</v>
      </c>
      <c r="H2481" s="14">
        <v>2</v>
      </c>
      <c r="I2481" s="15">
        <v>370</v>
      </c>
      <c r="J2481" s="17">
        <f>E2481+I2481-G2481</f>
        <v>5916.6927999999998</v>
      </c>
      <c r="K2481" s="23" t="str">
        <f>A2481&amp;"|"&amp;B2481</f>
        <v>P0207|Aug</v>
      </c>
    </row>
    <row r="2482" spans="1:11" ht="15" customHeight="1" x14ac:dyDescent="0.25">
      <c r="A2482" s="14" t="s">
        <v>473</v>
      </c>
      <c r="B2482" s="14" t="s">
        <v>31</v>
      </c>
      <c r="C2482" s="14">
        <v>7</v>
      </c>
      <c r="D2482" s="16">
        <v>623.19000000000005</v>
      </c>
      <c r="E2482" s="17">
        <f>C2482*D2482</f>
        <v>4362.33</v>
      </c>
      <c r="F2482" s="18">
        <v>0.03</v>
      </c>
      <c r="G2482" s="17">
        <f>E2482*F2482</f>
        <v>130.8699</v>
      </c>
      <c r="H2482" s="14">
        <v>2</v>
      </c>
      <c r="I2482" s="15">
        <v>370</v>
      </c>
      <c r="J2482" s="17">
        <f>E2482+I2482-G2482</f>
        <v>4601.4601000000002</v>
      </c>
      <c r="K2482" s="23" t="str">
        <f>A2482&amp;"|"&amp;B2482</f>
        <v>P0207|Sep</v>
      </c>
    </row>
    <row r="2483" spans="1:11" ht="15" customHeight="1" x14ac:dyDescent="0.25">
      <c r="A2483" s="14" t="s">
        <v>473</v>
      </c>
      <c r="B2483" s="14" t="s">
        <v>32</v>
      </c>
      <c r="C2483" s="14">
        <v>6</v>
      </c>
      <c r="D2483" s="16">
        <v>613.83000000000004</v>
      </c>
      <c r="E2483" s="17">
        <f>C2483*D2483</f>
        <v>3682.9800000000005</v>
      </c>
      <c r="F2483" s="18">
        <v>0.03</v>
      </c>
      <c r="G2483" s="17">
        <f>E2483*F2483</f>
        <v>110.4894</v>
      </c>
      <c r="H2483" s="14">
        <v>2</v>
      </c>
      <c r="I2483" s="15">
        <v>370</v>
      </c>
      <c r="J2483" s="17">
        <f>E2483+I2483-G2483</f>
        <v>3942.4906000000005</v>
      </c>
      <c r="K2483" s="23" t="str">
        <f>A2483&amp;"|"&amp;B2483</f>
        <v>P0207|Oct</v>
      </c>
    </row>
    <row r="2484" spans="1:11" ht="15" customHeight="1" x14ac:dyDescent="0.25">
      <c r="A2484" s="14" t="s">
        <v>473</v>
      </c>
      <c r="B2484" s="14" t="s">
        <v>33</v>
      </c>
      <c r="C2484" s="14">
        <v>6</v>
      </c>
      <c r="D2484" s="16">
        <v>583.67999999999995</v>
      </c>
      <c r="E2484" s="17">
        <f>C2484*D2484</f>
        <v>3502.08</v>
      </c>
      <c r="F2484" s="18">
        <v>0.03</v>
      </c>
      <c r="G2484" s="17">
        <f>E2484*F2484</f>
        <v>105.0624</v>
      </c>
      <c r="H2484" s="14">
        <v>2</v>
      </c>
      <c r="I2484" s="15">
        <v>370</v>
      </c>
      <c r="J2484" s="17">
        <f>E2484+I2484-G2484</f>
        <v>3767.0176000000001</v>
      </c>
      <c r="K2484" s="23" t="str">
        <f>A2484&amp;"|"&amp;B2484</f>
        <v>P0207|Nov</v>
      </c>
    </row>
    <row r="2485" spans="1:11" ht="15" customHeight="1" x14ac:dyDescent="0.25">
      <c r="A2485" s="14" t="s">
        <v>473</v>
      </c>
      <c r="B2485" s="14" t="s">
        <v>34</v>
      </c>
      <c r="C2485" s="14">
        <v>14</v>
      </c>
      <c r="D2485" s="16">
        <v>1050.76</v>
      </c>
      <c r="E2485" s="17">
        <f>C2485*D2485</f>
        <v>14710.64</v>
      </c>
      <c r="F2485" s="18">
        <v>0.03</v>
      </c>
      <c r="G2485" s="17">
        <f>E2485*F2485</f>
        <v>441.31919999999997</v>
      </c>
      <c r="H2485" s="14">
        <v>6</v>
      </c>
      <c r="I2485" s="15">
        <v>1110</v>
      </c>
      <c r="J2485" s="17">
        <f>E2485+I2485-G2485</f>
        <v>15379.3208</v>
      </c>
      <c r="K2485" s="23" t="str">
        <f>A2485&amp;"|"&amp;B2485</f>
        <v>P0207|Dec</v>
      </c>
    </row>
    <row r="2486" spans="1:11" ht="15" customHeight="1" x14ac:dyDescent="0.25">
      <c r="A2486" s="14" t="s">
        <v>473</v>
      </c>
      <c r="B2486" s="14" t="s">
        <v>35</v>
      </c>
      <c r="C2486" s="14">
        <v>12</v>
      </c>
      <c r="D2486" s="16">
        <v>935.09</v>
      </c>
      <c r="E2486" s="17">
        <f>C2486*D2486</f>
        <v>11221.08</v>
      </c>
      <c r="F2486" s="18">
        <v>0.03</v>
      </c>
      <c r="G2486" s="17">
        <f>E2486*F2486</f>
        <v>336.63239999999996</v>
      </c>
      <c r="H2486" s="14">
        <v>5</v>
      </c>
      <c r="I2486" s="15">
        <v>925</v>
      </c>
      <c r="J2486" s="17">
        <f>E2486+I2486-G2486</f>
        <v>11809.4476</v>
      </c>
      <c r="K2486" s="23" t="str">
        <f>A2486&amp;"|"&amp;B2486</f>
        <v>P0207|Jan</v>
      </c>
    </row>
    <row r="2487" spans="1:11" ht="15" customHeight="1" x14ac:dyDescent="0.25">
      <c r="A2487" s="14" t="s">
        <v>473</v>
      </c>
      <c r="B2487" s="14" t="s">
        <v>36</v>
      </c>
      <c r="C2487" s="14">
        <v>10</v>
      </c>
      <c r="D2487" s="16">
        <v>800.79</v>
      </c>
      <c r="E2487" s="17">
        <f>C2487*D2487</f>
        <v>8007.9</v>
      </c>
      <c r="F2487" s="18">
        <v>0.03</v>
      </c>
      <c r="G2487" s="17">
        <f>E2487*F2487</f>
        <v>240.23699999999997</v>
      </c>
      <c r="H2487" s="14">
        <v>4</v>
      </c>
      <c r="I2487" s="15">
        <v>740</v>
      </c>
      <c r="J2487" s="17">
        <f>E2487+I2487-G2487</f>
        <v>8507.6630000000005</v>
      </c>
      <c r="K2487" s="23" t="str">
        <f>A2487&amp;"|"&amp;B2487</f>
        <v>P0207|Feb</v>
      </c>
    </row>
    <row r="2488" spans="1:11" ht="15" customHeight="1" x14ac:dyDescent="0.25">
      <c r="A2488" s="14" t="s">
        <v>473</v>
      </c>
      <c r="B2488" s="14" t="s">
        <v>37</v>
      </c>
      <c r="C2488" s="14">
        <v>11</v>
      </c>
      <c r="D2488" s="16">
        <v>755.7</v>
      </c>
      <c r="E2488" s="17">
        <f>C2488*D2488</f>
        <v>8312.7000000000007</v>
      </c>
      <c r="F2488" s="18">
        <v>0.03</v>
      </c>
      <c r="G2488" s="17">
        <f>E2488*F2488</f>
        <v>249.381</v>
      </c>
      <c r="H2488" s="14">
        <v>4</v>
      </c>
      <c r="I2488" s="15">
        <v>740</v>
      </c>
      <c r="J2488" s="17">
        <f>E2488+I2488-G2488</f>
        <v>8803.3190000000013</v>
      </c>
      <c r="K2488" s="23" t="str">
        <f>A2488&amp;"|"&amp;B2488</f>
        <v>P0207|Mar</v>
      </c>
    </row>
    <row r="2489" spans="1:11" ht="15" customHeight="1" x14ac:dyDescent="0.25">
      <c r="A2489" s="14" t="s">
        <v>475</v>
      </c>
      <c r="B2489" s="14" t="s">
        <v>24</v>
      </c>
      <c r="C2489" s="14">
        <v>6</v>
      </c>
      <c r="D2489" s="16">
        <v>188.89</v>
      </c>
      <c r="E2489" s="17">
        <f>C2489*D2489</f>
        <v>1133.3399999999999</v>
      </c>
      <c r="F2489" s="18">
        <v>0.03</v>
      </c>
      <c r="G2489" s="17">
        <f>E2489*F2489</f>
        <v>34.0002</v>
      </c>
      <c r="H2489" s="14">
        <v>2</v>
      </c>
      <c r="I2489" s="15">
        <v>370</v>
      </c>
      <c r="J2489" s="17">
        <f>E2489+I2489-G2489</f>
        <v>1469.3398</v>
      </c>
      <c r="K2489" s="23" t="str">
        <f>A2489&amp;"|"&amp;B2489</f>
        <v>P0208|Apr</v>
      </c>
    </row>
    <row r="2490" spans="1:11" ht="15" customHeight="1" x14ac:dyDescent="0.25">
      <c r="A2490" s="14" t="s">
        <v>475</v>
      </c>
      <c r="B2490" s="14" t="s">
        <v>26</v>
      </c>
      <c r="C2490" s="14">
        <v>7</v>
      </c>
      <c r="D2490" s="16">
        <v>210.57</v>
      </c>
      <c r="E2490" s="17">
        <f>C2490*D2490</f>
        <v>1473.99</v>
      </c>
      <c r="F2490" s="18">
        <v>0.03</v>
      </c>
      <c r="G2490" s="17">
        <f>E2490*F2490</f>
        <v>44.219699999999996</v>
      </c>
      <c r="H2490" s="14">
        <v>2</v>
      </c>
      <c r="I2490" s="15">
        <v>370</v>
      </c>
      <c r="J2490" s="17">
        <f>E2490+I2490-G2490</f>
        <v>1799.7702999999999</v>
      </c>
      <c r="K2490" s="23" t="str">
        <f>A2490&amp;"|"&amp;B2490</f>
        <v>P0208|May</v>
      </c>
    </row>
    <row r="2491" spans="1:11" ht="15" customHeight="1" x14ac:dyDescent="0.25">
      <c r="A2491" s="14" t="s">
        <v>475</v>
      </c>
      <c r="B2491" s="14" t="s">
        <v>28</v>
      </c>
      <c r="C2491" s="14">
        <v>8</v>
      </c>
      <c r="D2491" s="16">
        <v>196.43</v>
      </c>
      <c r="E2491" s="17">
        <f>C2491*D2491</f>
        <v>1571.44</v>
      </c>
      <c r="F2491" s="18">
        <v>0.03</v>
      </c>
      <c r="G2491" s="17">
        <f>E2491*F2491</f>
        <v>47.1432</v>
      </c>
      <c r="H2491" s="14">
        <v>2</v>
      </c>
      <c r="I2491" s="15">
        <v>370</v>
      </c>
      <c r="J2491" s="17">
        <f>E2491+I2491-G2491</f>
        <v>1894.2968000000001</v>
      </c>
      <c r="K2491" s="23" t="str">
        <f>A2491&amp;"|"&amp;B2491</f>
        <v>P0208|Jun</v>
      </c>
    </row>
    <row r="2492" spans="1:11" ht="15" customHeight="1" x14ac:dyDescent="0.25">
      <c r="A2492" s="14" t="s">
        <v>475</v>
      </c>
      <c r="B2492" s="14" t="s">
        <v>29</v>
      </c>
      <c r="C2492" s="14">
        <v>11</v>
      </c>
      <c r="D2492" s="16">
        <v>240.95</v>
      </c>
      <c r="E2492" s="17">
        <f>C2492*D2492</f>
        <v>2650.45</v>
      </c>
      <c r="F2492" s="18">
        <v>0.03</v>
      </c>
      <c r="G2492" s="17">
        <f>E2492*F2492</f>
        <v>79.513499999999993</v>
      </c>
      <c r="H2492" s="14">
        <v>3</v>
      </c>
      <c r="I2492" s="15">
        <v>555</v>
      </c>
      <c r="J2492" s="17">
        <f>E2492+I2492-G2492</f>
        <v>3125.9364999999998</v>
      </c>
      <c r="K2492" s="23" t="str">
        <f>A2492&amp;"|"&amp;B2492</f>
        <v>P0208|Jul</v>
      </c>
    </row>
    <row r="2493" spans="1:11" ht="15" customHeight="1" x14ac:dyDescent="0.25">
      <c r="A2493" s="14" t="s">
        <v>475</v>
      </c>
      <c r="B2493" s="14" t="s">
        <v>30</v>
      </c>
      <c r="C2493" s="14">
        <v>11</v>
      </c>
      <c r="D2493" s="16">
        <v>252.76</v>
      </c>
      <c r="E2493" s="17">
        <f>C2493*D2493</f>
        <v>2780.3599999999997</v>
      </c>
      <c r="F2493" s="18">
        <v>0.03</v>
      </c>
      <c r="G2493" s="17">
        <f>E2493*F2493</f>
        <v>83.410799999999981</v>
      </c>
      <c r="H2493" s="14">
        <v>3</v>
      </c>
      <c r="I2493" s="15">
        <v>555</v>
      </c>
      <c r="J2493" s="17">
        <f>E2493+I2493-G2493</f>
        <v>3251.9491999999996</v>
      </c>
      <c r="K2493" s="23" t="str">
        <f>A2493&amp;"|"&amp;B2493</f>
        <v>P0208|Aug</v>
      </c>
    </row>
    <row r="2494" spans="1:11" ht="15" customHeight="1" x14ac:dyDescent="0.25">
      <c r="A2494" s="14" t="s">
        <v>475</v>
      </c>
      <c r="B2494" s="14" t="s">
        <v>31</v>
      </c>
      <c r="C2494" s="14">
        <v>7</v>
      </c>
      <c r="D2494" s="16">
        <v>225.42</v>
      </c>
      <c r="E2494" s="17">
        <f>C2494*D2494</f>
        <v>1577.9399999999998</v>
      </c>
      <c r="F2494" s="18">
        <v>0.03</v>
      </c>
      <c r="G2494" s="17">
        <f>E2494*F2494</f>
        <v>47.338199999999993</v>
      </c>
      <c r="H2494" s="14">
        <v>2</v>
      </c>
      <c r="I2494" s="15">
        <v>370</v>
      </c>
      <c r="J2494" s="17">
        <f>E2494+I2494-G2494</f>
        <v>1900.6017999999999</v>
      </c>
      <c r="K2494" s="23" t="str">
        <f>A2494&amp;"|"&amp;B2494</f>
        <v>P0208|Sep</v>
      </c>
    </row>
    <row r="2495" spans="1:11" ht="15" customHeight="1" x14ac:dyDescent="0.25">
      <c r="A2495" s="14" t="s">
        <v>475</v>
      </c>
      <c r="B2495" s="14" t="s">
        <v>32</v>
      </c>
      <c r="C2495" s="14">
        <v>7</v>
      </c>
      <c r="D2495" s="16">
        <v>211.53</v>
      </c>
      <c r="E2495" s="17">
        <f>C2495*D2495</f>
        <v>1480.71</v>
      </c>
      <c r="F2495" s="18">
        <v>0.03</v>
      </c>
      <c r="G2495" s="17">
        <f>E2495*F2495</f>
        <v>44.421300000000002</v>
      </c>
      <c r="H2495" s="14">
        <v>2</v>
      </c>
      <c r="I2495" s="15">
        <v>370</v>
      </c>
      <c r="J2495" s="17">
        <f>E2495+I2495-G2495</f>
        <v>1806.2887000000001</v>
      </c>
      <c r="K2495" s="23" t="str">
        <f>A2495&amp;"|"&amp;B2495</f>
        <v>P0208|Oct</v>
      </c>
    </row>
    <row r="2496" spans="1:11" ht="15" customHeight="1" x14ac:dyDescent="0.25">
      <c r="A2496" s="14" t="s">
        <v>475</v>
      </c>
      <c r="B2496" s="14" t="s">
        <v>33</v>
      </c>
      <c r="C2496" s="14">
        <v>7</v>
      </c>
      <c r="D2496" s="16">
        <v>219.49</v>
      </c>
      <c r="E2496" s="17">
        <f>C2496*D2496</f>
        <v>1536.43</v>
      </c>
      <c r="F2496" s="18">
        <v>0.03</v>
      </c>
      <c r="G2496" s="17">
        <f>E2496*F2496</f>
        <v>46.0929</v>
      </c>
      <c r="H2496" s="14">
        <v>2</v>
      </c>
      <c r="I2496" s="15">
        <v>370</v>
      </c>
      <c r="J2496" s="17">
        <f>E2496+I2496-G2496</f>
        <v>1860.3371</v>
      </c>
      <c r="K2496" s="23" t="str">
        <f>A2496&amp;"|"&amp;B2496</f>
        <v>P0208|Nov</v>
      </c>
    </row>
    <row r="2497" spans="1:11" ht="15" customHeight="1" x14ac:dyDescent="0.25">
      <c r="A2497" s="14" t="s">
        <v>475</v>
      </c>
      <c r="B2497" s="14" t="s">
        <v>34</v>
      </c>
      <c r="C2497" s="14">
        <v>15</v>
      </c>
      <c r="D2497" s="16">
        <v>378.61</v>
      </c>
      <c r="E2497" s="17">
        <f>C2497*D2497</f>
        <v>5679.1500000000005</v>
      </c>
      <c r="F2497" s="18">
        <v>0.03</v>
      </c>
      <c r="G2497" s="17">
        <f>E2497*F2497</f>
        <v>170.37450000000001</v>
      </c>
      <c r="H2497" s="14">
        <v>6</v>
      </c>
      <c r="I2497" s="15">
        <v>1110</v>
      </c>
      <c r="J2497" s="17">
        <f>E2497+I2497-G2497</f>
        <v>6618.7755000000006</v>
      </c>
      <c r="K2497" s="23" t="str">
        <f>A2497&amp;"|"&amp;B2497</f>
        <v>P0208|Dec</v>
      </c>
    </row>
    <row r="2498" spans="1:11" ht="15" customHeight="1" x14ac:dyDescent="0.25">
      <c r="A2498" s="14" t="s">
        <v>475</v>
      </c>
      <c r="B2498" s="14" t="s">
        <v>35</v>
      </c>
      <c r="C2498" s="14">
        <v>15</v>
      </c>
      <c r="D2498" s="16">
        <v>369.75</v>
      </c>
      <c r="E2498" s="17">
        <f>C2498*D2498</f>
        <v>5546.25</v>
      </c>
      <c r="F2498" s="18">
        <v>0.03</v>
      </c>
      <c r="G2498" s="17">
        <f>E2498*F2498</f>
        <v>166.38749999999999</v>
      </c>
      <c r="H2498" s="14">
        <v>6</v>
      </c>
      <c r="I2498" s="15">
        <v>1110</v>
      </c>
      <c r="J2498" s="17">
        <f>E2498+I2498-G2498</f>
        <v>6489.8625000000002</v>
      </c>
      <c r="K2498" s="23" t="str">
        <f>A2498&amp;"|"&amp;B2498</f>
        <v>P0208|Jan</v>
      </c>
    </row>
    <row r="2499" spans="1:11" ht="15" customHeight="1" x14ac:dyDescent="0.25">
      <c r="A2499" s="14" t="s">
        <v>475</v>
      </c>
      <c r="B2499" s="14" t="s">
        <v>36</v>
      </c>
      <c r="C2499" s="14">
        <v>11</v>
      </c>
      <c r="D2499" s="16">
        <v>367.47</v>
      </c>
      <c r="E2499" s="17">
        <f>C2499*D2499</f>
        <v>4042.17</v>
      </c>
      <c r="F2499" s="18">
        <v>0.03</v>
      </c>
      <c r="G2499" s="17">
        <f>E2499*F2499</f>
        <v>121.2651</v>
      </c>
      <c r="H2499" s="14">
        <v>4</v>
      </c>
      <c r="I2499" s="15">
        <v>740</v>
      </c>
      <c r="J2499" s="17">
        <f>E2499+I2499-G2499</f>
        <v>4660.9049000000005</v>
      </c>
      <c r="K2499" s="23" t="str">
        <f>A2499&amp;"|"&amp;B2499</f>
        <v>P0208|Feb</v>
      </c>
    </row>
    <row r="2500" spans="1:11" ht="15" customHeight="1" x14ac:dyDescent="0.25">
      <c r="A2500" s="14" t="s">
        <v>475</v>
      </c>
      <c r="B2500" s="14" t="s">
        <v>37</v>
      </c>
      <c r="C2500" s="14">
        <v>12</v>
      </c>
      <c r="D2500" s="16">
        <v>296.77999999999997</v>
      </c>
      <c r="E2500" s="17">
        <f>C2500*D2500</f>
        <v>3561.3599999999997</v>
      </c>
      <c r="F2500" s="18">
        <v>0.03</v>
      </c>
      <c r="G2500" s="17">
        <f>E2500*F2500</f>
        <v>106.84079999999999</v>
      </c>
      <c r="H2500" s="14">
        <v>4</v>
      </c>
      <c r="I2500" s="15">
        <v>740</v>
      </c>
      <c r="J2500" s="17">
        <f>E2500+I2500-G2500</f>
        <v>4194.5191999999997</v>
      </c>
      <c r="K2500" s="23" t="str">
        <f>A2500&amp;"|"&amp;B2500</f>
        <v>P0208|Mar</v>
      </c>
    </row>
    <row r="2501" spans="1:11" ht="15" customHeight="1" x14ac:dyDescent="0.25">
      <c r="A2501" s="14" t="s">
        <v>477</v>
      </c>
      <c r="B2501" s="14" t="s">
        <v>24</v>
      </c>
      <c r="C2501" s="14">
        <v>6</v>
      </c>
      <c r="D2501" s="16">
        <v>142.03</v>
      </c>
      <c r="E2501" s="17">
        <f>C2501*D2501</f>
        <v>852.18000000000006</v>
      </c>
      <c r="F2501" s="18">
        <v>0.03</v>
      </c>
      <c r="G2501" s="17">
        <f>E2501*F2501</f>
        <v>25.5654</v>
      </c>
      <c r="H2501" s="14">
        <v>2</v>
      </c>
      <c r="I2501" s="15">
        <v>300</v>
      </c>
      <c r="J2501" s="17">
        <f>E2501+I2501-G2501</f>
        <v>1126.6146000000001</v>
      </c>
      <c r="K2501" s="23" t="str">
        <f>A2501&amp;"|"&amp;B2501</f>
        <v>P0209|Apr</v>
      </c>
    </row>
    <row r="2502" spans="1:11" ht="15" customHeight="1" x14ac:dyDescent="0.25">
      <c r="A2502" s="14" t="s">
        <v>477</v>
      </c>
      <c r="B2502" s="14" t="s">
        <v>26</v>
      </c>
      <c r="C2502" s="14">
        <v>7</v>
      </c>
      <c r="D2502" s="16">
        <v>140</v>
      </c>
      <c r="E2502" s="17">
        <f>C2502*D2502</f>
        <v>980</v>
      </c>
      <c r="F2502" s="18">
        <v>0.03</v>
      </c>
      <c r="G2502" s="17">
        <f>E2502*F2502</f>
        <v>29.4</v>
      </c>
      <c r="H2502" s="14">
        <v>2</v>
      </c>
      <c r="I2502" s="15">
        <v>300</v>
      </c>
      <c r="J2502" s="17">
        <f>E2502+I2502-G2502</f>
        <v>1250.5999999999999</v>
      </c>
      <c r="K2502" s="23" t="str">
        <f>A2502&amp;"|"&amp;B2502</f>
        <v>P0209|May</v>
      </c>
    </row>
    <row r="2503" spans="1:11" ht="15" customHeight="1" x14ac:dyDescent="0.25">
      <c r="A2503" s="14" t="s">
        <v>477</v>
      </c>
      <c r="B2503" s="14" t="s">
        <v>28</v>
      </c>
      <c r="C2503" s="14">
        <v>7</v>
      </c>
      <c r="D2503" s="16">
        <v>157.44</v>
      </c>
      <c r="E2503" s="17">
        <f>C2503*D2503</f>
        <v>1102.08</v>
      </c>
      <c r="F2503" s="18">
        <v>0.03</v>
      </c>
      <c r="G2503" s="17">
        <f>E2503*F2503</f>
        <v>33.062399999999997</v>
      </c>
      <c r="H2503" s="14">
        <v>2</v>
      </c>
      <c r="I2503" s="15">
        <v>300</v>
      </c>
      <c r="J2503" s="17">
        <f>E2503+I2503-G2503</f>
        <v>1369.0175999999999</v>
      </c>
      <c r="K2503" s="23" t="str">
        <f>A2503&amp;"|"&amp;B2503</f>
        <v>P0209|Jun</v>
      </c>
    </row>
    <row r="2504" spans="1:11" ht="15" customHeight="1" x14ac:dyDescent="0.25">
      <c r="A2504" s="14" t="s">
        <v>477</v>
      </c>
      <c r="B2504" s="14" t="s">
        <v>29</v>
      </c>
      <c r="C2504" s="14">
        <v>10</v>
      </c>
      <c r="D2504" s="16">
        <v>176.49</v>
      </c>
      <c r="E2504" s="17">
        <f>C2504*D2504</f>
        <v>1764.9</v>
      </c>
      <c r="F2504" s="18">
        <v>0.03</v>
      </c>
      <c r="G2504" s="17">
        <f>E2504*F2504</f>
        <v>52.947000000000003</v>
      </c>
      <c r="H2504" s="14">
        <v>3</v>
      </c>
      <c r="I2504" s="15">
        <v>450</v>
      </c>
      <c r="J2504" s="17">
        <f>E2504+I2504-G2504</f>
        <v>2161.953</v>
      </c>
      <c r="K2504" s="23" t="str">
        <f>A2504&amp;"|"&amp;B2504</f>
        <v>P0209|Jul</v>
      </c>
    </row>
    <row r="2505" spans="1:11" ht="15" customHeight="1" x14ac:dyDescent="0.25">
      <c r="A2505" s="14" t="s">
        <v>477</v>
      </c>
      <c r="B2505" s="14" t="s">
        <v>30</v>
      </c>
      <c r="C2505" s="14">
        <v>10</v>
      </c>
      <c r="D2505" s="16">
        <v>181.51</v>
      </c>
      <c r="E2505" s="17">
        <f>C2505*D2505</f>
        <v>1815.1</v>
      </c>
      <c r="F2505" s="18">
        <v>0.03</v>
      </c>
      <c r="G2505" s="17">
        <f>E2505*F2505</f>
        <v>54.452999999999996</v>
      </c>
      <c r="H2505" s="14">
        <v>3</v>
      </c>
      <c r="I2505" s="15">
        <v>450</v>
      </c>
      <c r="J2505" s="17">
        <f>E2505+I2505-G2505</f>
        <v>2210.6469999999999</v>
      </c>
      <c r="K2505" s="23" t="str">
        <f>A2505&amp;"|"&amp;B2505</f>
        <v>P0209|Aug</v>
      </c>
    </row>
    <row r="2506" spans="1:11" ht="15" customHeight="1" x14ac:dyDescent="0.25">
      <c r="A2506" s="14" t="s">
        <v>477</v>
      </c>
      <c r="B2506" s="14" t="s">
        <v>31</v>
      </c>
      <c r="C2506" s="14">
        <v>7</v>
      </c>
      <c r="D2506" s="16">
        <v>154.91999999999999</v>
      </c>
      <c r="E2506" s="17">
        <f>C2506*D2506</f>
        <v>1084.4399999999998</v>
      </c>
      <c r="F2506" s="18">
        <v>0.03</v>
      </c>
      <c r="G2506" s="17">
        <f>E2506*F2506</f>
        <v>32.533199999999994</v>
      </c>
      <c r="H2506" s="14">
        <v>2</v>
      </c>
      <c r="I2506" s="15">
        <v>300</v>
      </c>
      <c r="J2506" s="17">
        <f>E2506+I2506-G2506</f>
        <v>1351.9067999999997</v>
      </c>
      <c r="K2506" s="23" t="str">
        <f>A2506&amp;"|"&amp;B2506</f>
        <v>P0209|Sep</v>
      </c>
    </row>
    <row r="2507" spans="1:11" ht="15" customHeight="1" x14ac:dyDescent="0.25">
      <c r="A2507" s="14" t="s">
        <v>477</v>
      </c>
      <c r="B2507" s="14" t="s">
        <v>32</v>
      </c>
      <c r="C2507" s="14">
        <v>7</v>
      </c>
      <c r="D2507" s="16">
        <v>157.75</v>
      </c>
      <c r="E2507" s="17">
        <f>C2507*D2507</f>
        <v>1104.25</v>
      </c>
      <c r="F2507" s="18">
        <v>0.03</v>
      </c>
      <c r="G2507" s="17">
        <f>E2507*F2507</f>
        <v>33.127499999999998</v>
      </c>
      <c r="H2507" s="14">
        <v>2</v>
      </c>
      <c r="I2507" s="15">
        <v>300</v>
      </c>
      <c r="J2507" s="17">
        <f>E2507+I2507-G2507</f>
        <v>1371.1224999999999</v>
      </c>
      <c r="K2507" s="23" t="str">
        <f>A2507&amp;"|"&amp;B2507</f>
        <v>P0209|Oct</v>
      </c>
    </row>
    <row r="2508" spans="1:11" ht="15" customHeight="1" x14ac:dyDescent="0.25">
      <c r="A2508" s="14" t="s">
        <v>477</v>
      </c>
      <c r="B2508" s="14" t="s">
        <v>33</v>
      </c>
      <c r="C2508" s="14">
        <v>7</v>
      </c>
      <c r="D2508" s="16">
        <v>156.88</v>
      </c>
      <c r="E2508" s="17">
        <f>C2508*D2508</f>
        <v>1098.1599999999999</v>
      </c>
      <c r="F2508" s="18">
        <v>0.03</v>
      </c>
      <c r="G2508" s="17">
        <f>E2508*F2508</f>
        <v>32.944799999999994</v>
      </c>
      <c r="H2508" s="14">
        <v>2</v>
      </c>
      <c r="I2508" s="15">
        <v>300</v>
      </c>
      <c r="J2508" s="17">
        <f>E2508+I2508-G2508</f>
        <v>1365.2151999999999</v>
      </c>
      <c r="K2508" s="23" t="str">
        <f>A2508&amp;"|"&amp;B2508</f>
        <v>P0209|Nov</v>
      </c>
    </row>
    <row r="2509" spans="1:11" ht="15" customHeight="1" x14ac:dyDescent="0.25">
      <c r="A2509" s="14" t="s">
        <v>477</v>
      </c>
      <c r="B2509" s="14" t="s">
        <v>34</v>
      </c>
      <c r="C2509" s="14">
        <v>15</v>
      </c>
      <c r="D2509" s="16">
        <v>277.3</v>
      </c>
      <c r="E2509" s="17">
        <f>C2509*D2509</f>
        <v>4159.5</v>
      </c>
      <c r="F2509" s="18">
        <v>0.03</v>
      </c>
      <c r="G2509" s="17">
        <f>E2509*F2509</f>
        <v>124.785</v>
      </c>
      <c r="H2509" s="14">
        <v>6</v>
      </c>
      <c r="I2509" s="15">
        <v>900</v>
      </c>
      <c r="J2509" s="17">
        <f>E2509+I2509-G2509</f>
        <v>4934.7150000000001</v>
      </c>
      <c r="K2509" s="23" t="str">
        <f>A2509&amp;"|"&amp;B2509</f>
        <v>P0209|Dec</v>
      </c>
    </row>
    <row r="2510" spans="1:11" ht="15" customHeight="1" x14ac:dyDescent="0.25">
      <c r="A2510" s="14" t="s">
        <v>477</v>
      </c>
      <c r="B2510" s="14" t="s">
        <v>35</v>
      </c>
      <c r="C2510" s="14">
        <v>14</v>
      </c>
      <c r="D2510" s="16">
        <v>259.75</v>
      </c>
      <c r="E2510" s="17">
        <f>C2510*D2510</f>
        <v>3636.5</v>
      </c>
      <c r="F2510" s="18">
        <v>0.03</v>
      </c>
      <c r="G2510" s="17">
        <f>E2510*F2510</f>
        <v>109.095</v>
      </c>
      <c r="H2510" s="14">
        <v>5</v>
      </c>
      <c r="I2510" s="15">
        <v>750</v>
      </c>
      <c r="J2510" s="17">
        <f>E2510+I2510-G2510</f>
        <v>4277.4049999999997</v>
      </c>
      <c r="K2510" s="23" t="str">
        <f>A2510&amp;"|"&amp;B2510</f>
        <v>P0209|Jan</v>
      </c>
    </row>
    <row r="2511" spans="1:11" ht="15" customHeight="1" x14ac:dyDescent="0.25">
      <c r="A2511" s="14" t="s">
        <v>477</v>
      </c>
      <c r="B2511" s="14" t="s">
        <v>36</v>
      </c>
      <c r="C2511" s="14">
        <v>12</v>
      </c>
      <c r="D2511" s="16">
        <v>245.1</v>
      </c>
      <c r="E2511" s="17">
        <f>C2511*D2511</f>
        <v>2941.2</v>
      </c>
      <c r="F2511" s="18">
        <v>0.03</v>
      </c>
      <c r="G2511" s="17">
        <f>E2511*F2511</f>
        <v>88.23599999999999</v>
      </c>
      <c r="H2511" s="14">
        <v>5</v>
      </c>
      <c r="I2511" s="15">
        <v>750</v>
      </c>
      <c r="J2511" s="17">
        <f>E2511+I2511-G2511</f>
        <v>3602.9639999999999</v>
      </c>
      <c r="K2511" s="23" t="str">
        <f>A2511&amp;"|"&amp;B2511</f>
        <v>P0209|Feb</v>
      </c>
    </row>
    <row r="2512" spans="1:11" ht="15" customHeight="1" x14ac:dyDescent="0.25">
      <c r="A2512" s="14" t="s">
        <v>477</v>
      </c>
      <c r="B2512" s="14" t="s">
        <v>37</v>
      </c>
      <c r="C2512" s="14">
        <v>11</v>
      </c>
      <c r="D2512" s="16">
        <v>218.42</v>
      </c>
      <c r="E2512" s="17">
        <f>C2512*D2512</f>
        <v>2402.62</v>
      </c>
      <c r="F2512" s="18">
        <v>0.03</v>
      </c>
      <c r="G2512" s="17">
        <f>E2512*F2512</f>
        <v>72.078599999999994</v>
      </c>
      <c r="H2512" s="14">
        <v>4</v>
      </c>
      <c r="I2512" s="15">
        <v>600</v>
      </c>
      <c r="J2512" s="17">
        <f>E2512+I2512-G2512</f>
        <v>2930.5414000000001</v>
      </c>
      <c r="K2512" s="23" t="str">
        <f>A2512&amp;"|"&amp;B2512</f>
        <v>P0209|Mar</v>
      </c>
    </row>
    <row r="2513" spans="1:11" ht="15" customHeight="1" x14ac:dyDescent="0.25">
      <c r="A2513" s="14" t="s">
        <v>479</v>
      </c>
      <c r="B2513" s="14" t="s">
        <v>24</v>
      </c>
      <c r="C2513" s="14">
        <v>6</v>
      </c>
      <c r="D2513" s="16">
        <v>127.5</v>
      </c>
      <c r="E2513" s="17">
        <f>C2513*D2513</f>
        <v>765</v>
      </c>
      <c r="F2513" s="18">
        <v>0.03</v>
      </c>
      <c r="G2513" s="17">
        <f>E2513*F2513</f>
        <v>22.95</v>
      </c>
      <c r="H2513" s="14">
        <v>2</v>
      </c>
      <c r="I2513" s="15">
        <v>240</v>
      </c>
      <c r="J2513" s="17">
        <f>E2513+I2513-G2513</f>
        <v>982.05</v>
      </c>
      <c r="K2513" s="23" t="str">
        <f>A2513&amp;"|"&amp;B2513</f>
        <v>P0210|Apr</v>
      </c>
    </row>
    <row r="2514" spans="1:11" ht="15" customHeight="1" x14ac:dyDescent="0.25">
      <c r="A2514" s="14" t="s">
        <v>479</v>
      </c>
      <c r="B2514" s="14" t="s">
        <v>26</v>
      </c>
      <c r="C2514" s="14">
        <v>6</v>
      </c>
      <c r="D2514" s="16">
        <v>130.06</v>
      </c>
      <c r="E2514" s="17">
        <f>C2514*D2514</f>
        <v>780.36</v>
      </c>
      <c r="F2514" s="18">
        <v>0.03</v>
      </c>
      <c r="G2514" s="17">
        <f>E2514*F2514</f>
        <v>23.410799999999998</v>
      </c>
      <c r="H2514" s="14">
        <v>2</v>
      </c>
      <c r="I2514" s="15">
        <v>240</v>
      </c>
      <c r="J2514" s="17">
        <f>E2514+I2514-G2514</f>
        <v>996.94920000000002</v>
      </c>
      <c r="K2514" s="23" t="str">
        <f>A2514&amp;"|"&amp;B2514</f>
        <v>P0210|May</v>
      </c>
    </row>
    <row r="2515" spans="1:11" ht="15" customHeight="1" x14ac:dyDescent="0.25">
      <c r="A2515" s="14" t="s">
        <v>479</v>
      </c>
      <c r="B2515" s="14" t="s">
        <v>28</v>
      </c>
      <c r="C2515" s="14">
        <v>7</v>
      </c>
      <c r="D2515" s="16">
        <v>137.16999999999999</v>
      </c>
      <c r="E2515" s="17">
        <f>C2515*D2515</f>
        <v>960.18999999999994</v>
      </c>
      <c r="F2515" s="18">
        <v>0.03</v>
      </c>
      <c r="G2515" s="17">
        <f>E2515*F2515</f>
        <v>28.805699999999998</v>
      </c>
      <c r="H2515" s="14">
        <v>2</v>
      </c>
      <c r="I2515" s="15">
        <v>240</v>
      </c>
      <c r="J2515" s="17">
        <f>E2515+I2515-G2515</f>
        <v>1171.3843000000002</v>
      </c>
      <c r="K2515" s="23" t="str">
        <f>A2515&amp;"|"&amp;B2515</f>
        <v>P0210|Jun</v>
      </c>
    </row>
    <row r="2516" spans="1:11" ht="15" customHeight="1" x14ac:dyDescent="0.25">
      <c r="A2516" s="14" t="s">
        <v>479</v>
      </c>
      <c r="B2516" s="14" t="s">
        <v>29</v>
      </c>
      <c r="C2516" s="14">
        <v>9</v>
      </c>
      <c r="D2516" s="16">
        <v>146.07</v>
      </c>
      <c r="E2516" s="17">
        <f>C2516*D2516</f>
        <v>1314.6299999999999</v>
      </c>
      <c r="F2516" s="18">
        <v>0.03</v>
      </c>
      <c r="G2516" s="17">
        <f>E2516*F2516</f>
        <v>39.438899999999997</v>
      </c>
      <c r="H2516" s="14">
        <v>2</v>
      </c>
      <c r="I2516" s="15">
        <v>240</v>
      </c>
      <c r="J2516" s="17">
        <f>E2516+I2516-G2516</f>
        <v>1515.1910999999998</v>
      </c>
      <c r="K2516" s="23" t="str">
        <f>A2516&amp;"|"&amp;B2516</f>
        <v>P0210|Jul</v>
      </c>
    </row>
    <row r="2517" spans="1:11" ht="15" customHeight="1" x14ac:dyDescent="0.25">
      <c r="A2517" s="14" t="s">
        <v>479</v>
      </c>
      <c r="B2517" s="14" t="s">
        <v>30</v>
      </c>
      <c r="C2517" s="14">
        <v>10</v>
      </c>
      <c r="D2517" s="16">
        <v>139.26</v>
      </c>
      <c r="E2517" s="17">
        <f>C2517*D2517</f>
        <v>1392.6</v>
      </c>
      <c r="F2517" s="18">
        <v>0.03</v>
      </c>
      <c r="G2517" s="17">
        <f>E2517*F2517</f>
        <v>41.777999999999999</v>
      </c>
      <c r="H2517" s="14">
        <v>3</v>
      </c>
      <c r="I2517" s="15">
        <v>360</v>
      </c>
      <c r="J2517" s="17">
        <f>E2517+I2517-G2517</f>
        <v>1710.8219999999999</v>
      </c>
      <c r="K2517" s="23" t="str">
        <f>A2517&amp;"|"&amp;B2517</f>
        <v>P0210|Aug</v>
      </c>
    </row>
    <row r="2518" spans="1:11" ht="15" customHeight="1" x14ac:dyDescent="0.25">
      <c r="A2518" s="14" t="s">
        <v>479</v>
      </c>
      <c r="B2518" s="14" t="s">
        <v>31</v>
      </c>
      <c r="C2518" s="14">
        <v>6</v>
      </c>
      <c r="D2518" s="16">
        <v>136.08000000000001</v>
      </c>
      <c r="E2518" s="17">
        <f>C2518*D2518</f>
        <v>816.48</v>
      </c>
      <c r="F2518" s="18">
        <v>0.03</v>
      </c>
      <c r="G2518" s="17">
        <f>E2518*F2518</f>
        <v>24.494399999999999</v>
      </c>
      <c r="H2518" s="14">
        <v>2</v>
      </c>
      <c r="I2518" s="15">
        <v>240</v>
      </c>
      <c r="J2518" s="17">
        <f>E2518+I2518-G2518</f>
        <v>1031.9856</v>
      </c>
      <c r="K2518" s="23" t="str">
        <f>A2518&amp;"|"&amp;B2518</f>
        <v>P0210|Sep</v>
      </c>
    </row>
    <row r="2519" spans="1:11" ht="15" customHeight="1" x14ac:dyDescent="0.25">
      <c r="A2519" s="14" t="s">
        <v>479</v>
      </c>
      <c r="B2519" s="14" t="s">
        <v>32</v>
      </c>
      <c r="C2519" s="14">
        <v>6</v>
      </c>
      <c r="D2519" s="16">
        <v>125.06</v>
      </c>
      <c r="E2519" s="17">
        <f>C2519*D2519</f>
        <v>750.36</v>
      </c>
      <c r="F2519" s="18">
        <v>0.03</v>
      </c>
      <c r="G2519" s="17">
        <f>E2519*F2519</f>
        <v>22.5108</v>
      </c>
      <c r="H2519" s="14">
        <v>2</v>
      </c>
      <c r="I2519" s="15">
        <v>240</v>
      </c>
      <c r="J2519" s="17">
        <f>E2519+I2519-G2519</f>
        <v>967.8492</v>
      </c>
      <c r="K2519" s="23" t="str">
        <f>A2519&amp;"|"&amp;B2519</f>
        <v>P0210|Oct</v>
      </c>
    </row>
    <row r="2520" spans="1:11" ht="15" customHeight="1" x14ac:dyDescent="0.25">
      <c r="A2520" s="14" t="s">
        <v>479</v>
      </c>
      <c r="B2520" s="14" t="s">
        <v>33</v>
      </c>
      <c r="C2520" s="14">
        <v>6</v>
      </c>
      <c r="D2520" s="16">
        <v>133.03</v>
      </c>
      <c r="E2520" s="17">
        <f>C2520*D2520</f>
        <v>798.18000000000006</v>
      </c>
      <c r="F2520" s="18">
        <v>0.03</v>
      </c>
      <c r="G2520" s="17">
        <f>E2520*F2520</f>
        <v>23.945399999999999</v>
      </c>
      <c r="H2520" s="14">
        <v>2</v>
      </c>
      <c r="I2520" s="15">
        <v>240</v>
      </c>
      <c r="J2520" s="17">
        <f>E2520+I2520-G2520</f>
        <v>1014.2346000000001</v>
      </c>
      <c r="K2520" s="23" t="str">
        <f>A2520&amp;"|"&amp;B2520</f>
        <v>P0210|Nov</v>
      </c>
    </row>
    <row r="2521" spans="1:11" ht="15" customHeight="1" x14ac:dyDescent="0.25">
      <c r="A2521" s="14" t="s">
        <v>479</v>
      </c>
      <c r="B2521" s="14" t="s">
        <v>34</v>
      </c>
      <c r="C2521" s="14">
        <v>13</v>
      </c>
      <c r="D2521" s="16">
        <v>229.28</v>
      </c>
      <c r="E2521" s="17">
        <f>C2521*D2521</f>
        <v>2980.64</v>
      </c>
      <c r="F2521" s="18">
        <v>0.03</v>
      </c>
      <c r="G2521" s="17">
        <f>E2521*F2521</f>
        <v>89.419199999999989</v>
      </c>
      <c r="H2521" s="14">
        <v>5</v>
      </c>
      <c r="I2521" s="15">
        <v>600</v>
      </c>
      <c r="J2521" s="17">
        <f>E2521+I2521-G2521</f>
        <v>3491.2208000000001</v>
      </c>
      <c r="K2521" s="23" t="str">
        <f>A2521&amp;"|"&amp;B2521</f>
        <v>P0210|Dec</v>
      </c>
    </row>
    <row r="2522" spans="1:11" ht="15" customHeight="1" x14ac:dyDescent="0.25">
      <c r="A2522" s="14" t="s">
        <v>479</v>
      </c>
      <c r="B2522" s="14" t="s">
        <v>35</v>
      </c>
      <c r="C2522" s="14">
        <v>13</v>
      </c>
      <c r="D2522" s="16">
        <v>229.4</v>
      </c>
      <c r="E2522" s="17">
        <f>C2522*D2522</f>
        <v>2982.2000000000003</v>
      </c>
      <c r="F2522" s="18">
        <v>0.03</v>
      </c>
      <c r="G2522" s="17">
        <f>E2522*F2522</f>
        <v>89.466000000000008</v>
      </c>
      <c r="H2522" s="14">
        <v>5</v>
      </c>
      <c r="I2522" s="15">
        <v>600</v>
      </c>
      <c r="J2522" s="17">
        <f>E2522+I2522-G2522</f>
        <v>3492.7340000000004</v>
      </c>
      <c r="K2522" s="23" t="str">
        <f>A2522&amp;"|"&amp;B2522</f>
        <v>P0210|Jan</v>
      </c>
    </row>
    <row r="2523" spans="1:11" ht="15" customHeight="1" x14ac:dyDescent="0.25">
      <c r="A2523" s="14" t="s">
        <v>479</v>
      </c>
      <c r="B2523" s="14" t="s">
        <v>36</v>
      </c>
      <c r="C2523" s="14">
        <v>11</v>
      </c>
      <c r="D2523" s="16">
        <v>201.27</v>
      </c>
      <c r="E2523" s="17">
        <f>C2523*D2523</f>
        <v>2213.9700000000003</v>
      </c>
      <c r="F2523" s="18">
        <v>0.03</v>
      </c>
      <c r="G2523" s="17">
        <f>E2523*F2523</f>
        <v>66.4191</v>
      </c>
      <c r="H2523" s="14">
        <v>4</v>
      </c>
      <c r="I2523" s="15">
        <v>480</v>
      </c>
      <c r="J2523" s="17">
        <f>E2523+I2523-G2523</f>
        <v>2627.5509000000002</v>
      </c>
      <c r="K2523" s="23" t="str">
        <f>A2523&amp;"|"&amp;B2523</f>
        <v>P0210|Feb</v>
      </c>
    </row>
    <row r="2524" spans="1:11" ht="15" customHeight="1" x14ac:dyDescent="0.25">
      <c r="A2524" s="14" t="s">
        <v>479</v>
      </c>
      <c r="B2524" s="14" t="s">
        <v>37</v>
      </c>
      <c r="C2524" s="14">
        <v>9</v>
      </c>
      <c r="D2524" s="16">
        <v>188.25</v>
      </c>
      <c r="E2524" s="17">
        <f>C2524*D2524</f>
        <v>1694.25</v>
      </c>
      <c r="F2524" s="18">
        <v>0.03</v>
      </c>
      <c r="G2524" s="17">
        <f>E2524*F2524</f>
        <v>50.827500000000001</v>
      </c>
      <c r="H2524" s="14">
        <v>3</v>
      </c>
      <c r="I2524" s="15">
        <v>360</v>
      </c>
      <c r="J2524" s="17">
        <f>E2524+I2524-G2524</f>
        <v>2003.4224999999999</v>
      </c>
      <c r="K2524" s="23" t="str">
        <f>A2524&amp;"|"&amp;B2524</f>
        <v>P0210|Mar</v>
      </c>
    </row>
    <row r="2525" spans="1:11" ht="15" customHeight="1" x14ac:dyDescent="0.25">
      <c r="A2525" s="14" t="s">
        <v>481</v>
      </c>
      <c r="B2525" s="14" t="s">
        <v>24</v>
      </c>
      <c r="C2525" s="14">
        <v>7</v>
      </c>
      <c r="D2525" s="16">
        <v>300.64</v>
      </c>
      <c r="E2525" s="17">
        <f>C2525*D2525</f>
        <v>2104.48</v>
      </c>
      <c r="F2525" s="18">
        <v>0.03</v>
      </c>
      <c r="G2525" s="17">
        <f>E2525*F2525</f>
        <v>63.134399999999999</v>
      </c>
      <c r="H2525" s="14">
        <v>2</v>
      </c>
      <c r="I2525" s="15">
        <v>540</v>
      </c>
      <c r="J2525" s="17">
        <f>E2525+I2525-G2525</f>
        <v>2581.3456000000001</v>
      </c>
      <c r="K2525" s="23" t="str">
        <f>A2525&amp;"|"&amp;B2525</f>
        <v>P0211|Apr</v>
      </c>
    </row>
    <row r="2526" spans="1:11" ht="15" customHeight="1" x14ac:dyDescent="0.25">
      <c r="A2526" s="14" t="s">
        <v>481</v>
      </c>
      <c r="B2526" s="14" t="s">
        <v>26</v>
      </c>
      <c r="C2526" s="14">
        <v>7</v>
      </c>
      <c r="D2526" s="16">
        <v>317</v>
      </c>
      <c r="E2526" s="17">
        <f>C2526*D2526</f>
        <v>2219</v>
      </c>
      <c r="F2526" s="18">
        <v>0.03</v>
      </c>
      <c r="G2526" s="17">
        <f>E2526*F2526</f>
        <v>66.569999999999993</v>
      </c>
      <c r="H2526" s="14">
        <v>2</v>
      </c>
      <c r="I2526" s="15">
        <v>540</v>
      </c>
      <c r="J2526" s="17">
        <f>E2526+I2526-G2526</f>
        <v>2692.43</v>
      </c>
      <c r="K2526" s="23" t="str">
        <f>A2526&amp;"|"&amp;B2526</f>
        <v>P0211|May</v>
      </c>
    </row>
    <row r="2527" spans="1:11" ht="15" customHeight="1" x14ac:dyDescent="0.25">
      <c r="A2527" s="14" t="s">
        <v>481</v>
      </c>
      <c r="B2527" s="14" t="s">
        <v>28</v>
      </c>
      <c r="C2527" s="14">
        <v>9</v>
      </c>
      <c r="D2527" s="16">
        <v>304.19</v>
      </c>
      <c r="E2527" s="17">
        <f>C2527*D2527</f>
        <v>2737.71</v>
      </c>
      <c r="F2527" s="18">
        <v>0.03</v>
      </c>
      <c r="G2527" s="17">
        <f>E2527*F2527</f>
        <v>82.131299999999996</v>
      </c>
      <c r="H2527" s="14">
        <v>2</v>
      </c>
      <c r="I2527" s="15">
        <v>540</v>
      </c>
      <c r="J2527" s="17">
        <f>E2527+I2527-G2527</f>
        <v>3195.5787</v>
      </c>
      <c r="K2527" s="23" t="str">
        <f>A2527&amp;"|"&amp;B2527</f>
        <v>P0211|Jun</v>
      </c>
    </row>
    <row r="2528" spans="1:11" ht="15" customHeight="1" x14ac:dyDescent="0.25">
      <c r="A2528" s="14" t="s">
        <v>481</v>
      </c>
      <c r="B2528" s="14" t="s">
        <v>29</v>
      </c>
      <c r="C2528" s="14">
        <v>11</v>
      </c>
      <c r="D2528" s="16">
        <v>355.52</v>
      </c>
      <c r="E2528" s="17">
        <f>C2528*D2528</f>
        <v>3910.72</v>
      </c>
      <c r="F2528" s="18">
        <v>0.03</v>
      </c>
      <c r="G2528" s="17">
        <f>E2528*F2528</f>
        <v>117.32159999999999</v>
      </c>
      <c r="H2528" s="14">
        <v>3</v>
      </c>
      <c r="I2528" s="15">
        <v>810</v>
      </c>
      <c r="J2528" s="17">
        <f>E2528+I2528-G2528</f>
        <v>4603.3983999999991</v>
      </c>
      <c r="K2528" s="23" t="str">
        <f>A2528&amp;"|"&amp;B2528</f>
        <v>P0211|Jul</v>
      </c>
    </row>
    <row r="2529" spans="1:11" ht="15" customHeight="1" x14ac:dyDescent="0.25">
      <c r="A2529" s="14" t="s">
        <v>481</v>
      </c>
      <c r="B2529" s="14" t="s">
        <v>30</v>
      </c>
      <c r="C2529" s="14">
        <v>11</v>
      </c>
      <c r="D2529" s="16">
        <v>355.38</v>
      </c>
      <c r="E2529" s="17">
        <f>C2529*D2529</f>
        <v>3909.18</v>
      </c>
      <c r="F2529" s="18">
        <v>0.03</v>
      </c>
      <c r="G2529" s="17">
        <f>E2529*F2529</f>
        <v>117.27539999999999</v>
      </c>
      <c r="H2529" s="14">
        <v>3</v>
      </c>
      <c r="I2529" s="15">
        <v>810</v>
      </c>
      <c r="J2529" s="17">
        <f>E2529+I2529-G2529</f>
        <v>4601.9045999999998</v>
      </c>
      <c r="K2529" s="23" t="str">
        <f>A2529&amp;"|"&amp;B2529</f>
        <v>P0211|Aug</v>
      </c>
    </row>
    <row r="2530" spans="1:11" ht="15" customHeight="1" x14ac:dyDescent="0.25">
      <c r="A2530" s="14" t="s">
        <v>481</v>
      </c>
      <c r="B2530" s="14" t="s">
        <v>31</v>
      </c>
      <c r="C2530" s="14">
        <v>7</v>
      </c>
      <c r="D2530" s="16">
        <v>316.83</v>
      </c>
      <c r="E2530" s="17">
        <f>C2530*D2530</f>
        <v>2217.81</v>
      </c>
      <c r="F2530" s="18">
        <v>0.03</v>
      </c>
      <c r="G2530" s="17">
        <f>E2530*F2530</f>
        <v>66.534300000000002</v>
      </c>
      <c r="H2530" s="14">
        <v>2</v>
      </c>
      <c r="I2530" s="15">
        <v>540</v>
      </c>
      <c r="J2530" s="17">
        <f>E2530+I2530-G2530</f>
        <v>2691.2757000000001</v>
      </c>
      <c r="K2530" s="23" t="str">
        <f>A2530&amp;"|"&amp;B2530</f>
        <v>P0211|Sep</v>
      </c>
    </row>
    <row r="2531" spans="1:11" ht="15" customHeight="1" x14ac:dyDescent="0.25">
      <c r="A2531" s="14" t="s">
        <v>481</v>
      </c>
      <c r="B2531" s="14" t="s">
        <v>32</v>
      </c>
      <c r="C2531" s="14">
        <v>6</v>
      </c>
      <c r="D2531" s="16">
        <v>317.5</v>
      </c>
      <c r="E2531" s="17">
        <f>C2531*D2531</f>
        <v>1905</v>
      </c>
      <c r="F2531" s="18">
        <v>0.03</v>
      </c>
      <c r="G2531" s="17">
        <f>E2531*F2531</f>
        <v>57.15</v>
      </c>
      <c r="H2531" s="14">
        <v>2</v>
      </c>
      <c r="I2531" s="15">
        <v>540</v>
      </c>
      <c r="J2531" s="17">
        <f>E2531+I2531-G2531</f>
        <v>2387.85</v>
      </c>
      <c r="K2531" s="23" t="str">
        <f>A2531&amp;"|"&amp;B2531</f>
        <v>P0211|Oct</v>
      </c>
    </row>
    <row r="2532" spans="1:11" ht="15" customHeight="1" x14ac:dyDescent="0.25">
      <c r="A2532" s="14" t="s">
        <v>481</v>
      </c>
      <c r="B2532" s="14" t="s">
        <v>33</v>
      </c>
      <c r="C2532" s="14">
        <v>7</v>
      </c>
      <c r="D2532" s="16">
        <v>316.38</v>
      </c>
      <c r="E2532" s="17">
        <f>C2532*D2532</f>
        <v>2214.66</v>
      </c>
      <c r="F2532" s="18">
        <v>0.03</v>
      </c>
      <c r="G2532" s="17">
        <f>E2532*F2532</f>
        <v>66.439799999999991</v>
      </c>
      <c r="H2532" s="14">
        <v>3</v>
      </c>
      <c r="I2532" s="15">
        <v>810</v>
      </c>
      <c r="J2532" s="17">
        <f>E2532+I2532-G2532</f>
        <v>2958.2201999999997</v>
      </c>
      <c r="K2532" s="23" t="str">
        <f>A2532&amp;"|"&amp;B2532</f>
        <v>P0211|Nov</v>
      </c>
    </row>
    <row r="2533" spans="1:11" ht="15" customHeight="1" x14ac:dyDescent="0.25">
      <c r="A2533" s="14" t="s">
        <v>481</v>
      </c>
      <c r="B2533" s="14" t="s">
        <v>34</v>
      </c>
      <c r="C2533" s="14">
        <v>15</v>
      </c>
      <c r="D2533" s="16">
        <v>542.36</v>
      </c>
      <c r="E2533" s="17">
        <f>C2533*D2533</f>
        <v>8135.4000000000005</v>
      </c>
      <c r="F2533" s="18">
        <v>0.03</v>
      </c>
      <c r="G2533" s="17">
        <f>E2533*F2533</f>
        <v>244.06200000000001</v>
      </c>
      <c r="H2533" s="14">
        <v>6</v>
      </c>
      <c r="I2533" s="15">
        <v>1620</v>
      </c>
      <c r="J2533" s="17">
        <f>E2533+I2533-G2533</f>
        <v>9511.3380000000016</v>
      </c>
      <c r="K2533" s="23" t="str">
        <f>A2533&amp;"|"&amp;B2533</f>
        <v>P0211|Dec</v>
      </c>
    </row>
    <row r="2534" spans="1:11" ht="15" customHeight="1" x14ac:dyDescent="0.25">
      <c r="A2534" s="14" t="s">
        <v>481</v>
      </c>
      <c r="B2534" s="14" t="s">
        <v>35</v>
      </c>
      <c r="C2534" s="14">
        <v>15</v>
      </c>
      <c r="D2534" s="16">
        <v>527.77</v>
      </c>
      <c r="E2534" s="17">
        <f>C2534*D2534</f>
        <v>7916.5499999999993</v>
      </c>
      <c r="F2534" s="18">
        <v>0.03</v>
      </c>
      <c r="G2534" s="17">
        <f>E2534*F2534</f>
        <v>237.49649999999997</v>
      </c>
      <c r="H2534" s="14">
        <v>6</v>
      </c>
      <c r="I2534" s="15">
        <v>1620</v>
      </c>
      <c r="J2534" s="17">
        <f>E2534+I2534-G2534</f>
        <v>9299.0535</v>
      </c>
      <c r="K2534" s="23" t="str">
        <f>A2534&amp;"|"&amp;B2534</f>
        <v>P0211|Jan</v>
      </c>
    </row>
    <row r="2535" spans="1:11" ht="15" customHeight="1" x14ac:dyDescent="0.25">
      <c r="A2535" s="14" t="s">
        <v>481</v>
      </c>
      <c r="B2535" s="14" t="s">
        <v>36</v>
      </c>
      <c r="C2535" s="14">
        <v>13</v>
      </c>
      <c r="D2535" s="16">
        <v>516.55999999999995</v>
      </c>
      <c r="E2535" s="17">
        <f>C2535*D2535</f>
        <v>6715.2799999999988</v>
      </c>
      <c r="F2535" s="18">
        <v>0.03</v>
      </c>
      <c r="G2535" s="17">
        <f>E2535*F2535</f>
        <v>201.45839999999995</v>
      </c>
      <c r="H2535" s="14">
        <v>5</v>
      </c>
      <c r="I2535" s="15">
        <v>1350</v>
      </c>
      <c r="J2535" s="17">
        <f>E2535+I2535-G2535</f>
        <v>7863.8215999999993</v>
      </c>
      <c r="K2535" s="23" t="str">
        <f>A2535&amp;"|"&amp;B2535</f>
        <v>P0211|Feb</v>
      </c>
    </row>
    <row r="2536" spans="1:11" ht="15" customHeight="1" x14ac:dyDescent="0.25">
      <c r="A2536" s="14" t="s">
        <v>481</v>
      </c>
      <c r="B2536" s="14" t="s">
        <v>37</v>
      </c>
      <c r="C2536" s="14">
        <v>13</v>
      </c>
      <c r="D2536" s="16">
        <v>402.05</v>
      </c>
      <c r="E2536" s="17">
        <f>C2536*D2536</f>
        <v>5226.6500000000005</v>
      </c>
      <c r="F2536" s="18">
        <v>0.03</v>
      </c>
      <c r="G2536" s="17">
        <f>E2536*F2536</f>
        <v>156.79950000000002</v>
      </c>
      <c r="H2536" s="14">
        <v>5</v>
      </c>
      <c r="I2536" s="15">
        <v>1350</v>
      </c>
      <c r="J2536" s="17">
        <f>E2536+I2536-G2536</f>
        <v>6419.8505000000005</v>
      </c>
      <c r="K2536" s="23" t="str">
        <f>A2536&amp;"|"&amp;B2536</f>
        <v>P0211|Mar</v>
      </c>
    </row>
    <row r="2537" spans="1:11" ht="15" customHeight="1" x14ac:dyDescent="0.25">
      <c r="A2537" s="14" t="s">
        <v>483</v>
      </c>
      <c r="B2537" s="14" t="s">
        <v>24</v>
      </c>
      <c r="C2537" s="14">
        <v>5</v>
      </c>
      <c r="D2537" s="16">
        <v>284.33999999999997</v>
      </c>
      <c r="E2537" s="17">
        <f>C2537*D2537</f>
        <v>1421.6999999999998</v>
      </c>
      <c r="F2537" s="18">
        <v>0.03</v>
      </c>
      <c r="G2537" s="17">
        <f>E2537*F2537</f>
        <v>42.650999999999996</v>
      </c>
      <c r="H2537" s="14">
        <v>2</v>
      </c>
      <c r="I2537" s="15">
        <v>540</v>
      </c>
      <c r="J2537" s="17">
        <f>E2537+I2537-G2537</f>
        <v>1919.0489999999998</v>
      </c>
      <c r="K2537" s="23" t="str">
        <f>A2537&amp;"|"&amp;B2537</f>
        <v>P0212|Apr</v>
      </c>
    </row>
    <row r="2538" spans="1:11" ht="15" customHeight="1" x14ac:dyDescent="0.25">
      <c r="A2538" s="14" t="s">
        <v>483</v>
      </c>
      <c r="B2538" s="14" t="s">
        <v>26</v>
      </c>
      <c r="C2538" s="14">
        <v>6</v>
      </c>
      <c r="D2538" s="16">
        <v>314.33999999999997</v>
      </c>
      <c r="E2538" s="17">
        <f>C2538*D2538</f>
        <v>1886.04</v>
      </c>
      <c r="F2538" s="18">
        <v>0.03</v>
      </c>
      <c r="G2538" s="17">
        <f>E2538*F2538</f>
        <v>56.581199999999995</v>
      </c>
      <c r="H2538" s="14">
        <v>2</v>
      </c>
      <c r="I2538" s="15">
        <v>540</v>
      </c>
      <c r="J2538" s="17">
        <f>E2538+I2538-G2538</f>
        <v>2369.4587999999999</v>
      </c>
      <c r="K2538" s="23" t="str">
        <f>A2538&amp;"|"&amp;B2538</f>
        <v>P0212|May</v>
      </c>
    </row>
    <row r="2539" spans="1:11" ht="15" customHeight="1" x14ac:dyDescent="0.25">
      <c r="A2539" s="14" t="s">
        <v>483</v>
      </c>
      <c r="B2539" s="14" t="s">
        <v>28</v>
      </c>
      <c r="C2539" s="14">
        <v>8</v>
      </c>
      <c r="D2539" s="16">
        <v>312.95999999999998</v>
      </c>
      <c r="E2539" s="17">
        <f>C2539*D2539</f>
        <v>2503.6799999999998</v>
      </c>
      <c r="F2539" s="18">
        <v>0.03</v>
      </c>
      <c r="G2539" s="17">
        <f>E2539*F2539</f>
        <v>75.110399999999998</v>
      </c>
      <c r="H2539" s="14">
        <v>2</v>
      </c>
      <c r="I2539" s="15">
        <v>540</v>
      </c>
      <c r="J2539" s="17">
        <f>E2539+I2539-G2539</f>
        <v>2968.5695999999998</v>
      </c>
      <c r="K2539" s="23" t="str">
        <f>A2539&amp;"|"&amp;B2539</f>
        <v>P0212|Jun</v>
      </c>
    </row>
    <row r="2540" spans="1:11" ht="15" customHeight="1" x14ac:dyDescent="0.25">
      <c r="A2540" s="14" t="s">
        <v>483</v>
      </c>
      <c r="B2540" s="14" t="s">
        <v>29</v>
      </c>
      <c r="C2540" s="14">
        <v>11</v>
      </c>
      <c r="D2540" s="16">
        <v>342.83</v>
      </c>
      <c r="E2540" s="17">
        <f>C2540*D2540</f>
        <v>3771.1299999999997</v>
      </c>
      <c r="F2540" s="18">
        <v>0.03</v>
      </c>
      <c r="G2540" s="17">
        <f>E2540*F2540</f>
        <v>113.13389999999998</v>
      </c>
      <c r="H2540" s="14">
        <v>3</v>
      </c>
      <c r="I2540" s="15">
        <v>810</v>
      </c>
      <c r="J2540" s="17">
        <f>E2540+I2540-G2540</f>
        <v>4467.9960999999994</v>
      </c>
      <c r="K2540" s="23" t="str">
        <f>A2540&amp;"|"&amp;B2540</f>
        <v>P0212|Jul</v>
      </c>
    </row>
    <row r="2541" spans="1:11" ht="15" customHeight="1" x14ac:dyDescent="0.25">
      <c r="A2541" s="14" t="s">
        <v>483</v>
      </c>
      <c r="B2541" s="14" t="s">
        <v>30</v>
      </c>
      <c r="C2541" s="14">
        <v>11</v>
      </c>
      <c r="D2541" s="16">
        <v>370.86</v>
      </c>
      <c r="E2541" s="17">
        <f>C2541*D2541</f>
        <v>4079.46</v>
      </c>
      <c r="F2541" s="18">
        <v>0.03</v>
      </c>
      <c r="G2541" s="17">
        <f>E2541*F2541</f>
        <v>122.38379999999999</v>
      </c>
      <c r="H2541" s="14">
        <v>3</v>
      </c>
      <c r="I2541" s="15">
        <v>810</v>
      </c>
      <c r="J2541" s="17">
        <f>E2541+I2541-G2541</f>
        <v>4767.0762000000004</v>
      </c>
      <c r="K2541" s="23" t="str">
        <f>A2541&amp;"|"&amp;B2541</f>
        <v>P0212|Aug</v>
      </c>
    </row>
    <row r="2542" spans="1:11" ht="15" customHeight="1" x14ac:dyDescent="0.25">
      <c r="A2542" s="14" t="s">
        <v>483</v>
      </c>
      <c r="B2542" s="14" t="s">
        <v>31</v>
      </c>
      <c r="C2542" s="14">
        <v>7</v>
      </c>
      <c r="D2542" s="16">
        <v>330.89</v>
      </c>
      <c r="E2542" s="17">
        <f>C2542*D2542</f>
        <v>2316.23</v>
      </c>
      <c r="F2542" s="18">
        <v>0.03</v>
      </c>
      <c r="G2542" s="17">
        <f>E2542*F2542</f>
        <v>69.486899999999991</v>
      </c>
      <c r="H2542" s="14">
        <v>2</v>
      </c>
      <c r="I2542" s="15">
        <v>540</v>
      </c>
      <c r="J2542" s="17">
        <f>E2542+I2542-G2542</f>
        <v>2786.7431000000001</v>
      </c>
      <c r="K2542" s="23" t="str">
        <f>A2542&amp;"|"&amp;B2542</f>
        <v>P0212|Sep</v>
      </c>
    </row>
    <row r="2543" spans="1:11" ht="15" customHeight="1" x14ac:dyDescent="0.25">
      <c r="A2543" s="14" t="s">
        <v>483</v>
      </c>
      <c r="B2543" s="14" t="s">
        <v>32</v>
      </c>
      <c r="C2543" s="14">
        <v>7</v>
      </c>
      <c r="D2543" s="16">
        <v>302.31</v>
      </c>
      <c r="E2543" s="17">
        <f>C2543*D2543</f>
        <v>2116.17</v>
      </c>
      <c r="F2543" s="18">
        <v>0.03</v>
      </c>
      <c r="G2543" s="17">
        <f>E2543*F2543</f>
        <v>63.485100000000003</v>
      </c>
      <c r="H2543" s="14">
        <v>2</v>
      </c>
      <c r="I2543" s="15">
        <v>540</v>
      </c>
      <c r="J2543" s="17">
        <f>E2543+I2543-G2543</f>
        <v>2592.6849000000002</v>
      </c>
      <c r="K2543" s="23" t="str">
        <f>A2543&amp;"|"&amp;B2543</f>
        <v>P0212|Oct</v>
      </c>
    </row>
    <row r="2544" spans="1:11" ht="15" customHeight="1" x14ac:dyDescent="0.25">
      <c r="A2544" s="14" t="s">
        <v>483</v>
      </c>
      <c r="B2544" s="14" t="s">
        <v>33</v>
      </c>
      <c r="C2544" s="14">
        <v>6</v>
      </c>
      <c r="D2544" s="16">
        <v>333.76</v>
      </c>
      <c r="E2544" s="17">
        <f>C2544*D2544</f>
        <v>2002.56</v>
      </c>
      <c r="F2544" s="18">
        <v>0.03</v>
      </c>
      <c r="G2544" s="17">
        <f>E2544*F2544</f>
        <v>60.076799999999999</v>
      </c>
      <c r="H2544" s="14">
        <v>2</v>
      </c>
      <c r="I2544" s="15">
        <v>540</v>
      </c>
      <c r="J2544" s="17">
        <f>E2544+I2544-G2544</f>
        <v>2482.4832000000001</v>
      </c>
      <c r="K2544" s="23" t="str">
        <f>A2544&amp;"|"&amp;B2544</f>
        <v>P0212|Nov</v>
      </c>
    </row>
    <row r="2545" spans="1:11" ht="15" customHeight="1" x14ac:dyDescent="0.25">
      <c r="A2545" s="14" t="s">
        <v>483</v>
      </c>
      <c r="B2545" s="14" t="s">
        <v>34</v>
      </c>
      <c r="C2545" s="14">
        <v>14</v>
      </c>
      <c r="D2545" s="16">
        <v>609.1</v>
      </c>
      <c r="E2545" s="17">
        <f>C2545*D2545</f>
        <v>8527.4</v>
      </c>
      <c r="F2545" s="18">
        <v>0.03</v>
      </c>
      <c r="G2545" s="17">
        <f>E2545*F2545</f>
        <v>255.82199999999997</v>
      </c>
      <c r="H2545" s="14">
        <v>6</v>
      </c>
      <c r="I2545" s="15">
        <v>1620</v>
      </c>
      <c r="J2545" s="17">
        <f>E2545+I2545-G2545</f>
        <v>9891.5779999999995</v>
      </c>
      <c r="K2545" s="23" t="str">
        <f>A2545&amp;"|"&amp;B2545</f>
        <v>P0212|Dec</v>
      </c>
    </row>
    <row r="2546" spans="1:11" ht="15" customHeight="1" x14ac:dyDescent="0.25">
      <c r="A2546" s="14" t="s">
        <v>483</v>
      </c>
      <c r="B2546" s="14" t="s">
        <v>35</v>
      </c>
      <c r="C2546" s="14">
        <v>13</v>
      </c>
      <c r="D2546" s="16">
        <v>561.28</v>
      </c>
      <c r="E2546" s="17">
        <f>C2546*D2546</f>
        <v>7296.6399999999994</v>
      </c>
      <c r="F2546" s="18">
        <v>0.03</v>
      </c>
      <c r="G2546" s="17">
        <f>E2546*F2546</f>
        <v>218.89919999999998</v>
      </c>
      <c r="H2546" s="14">
        <v>5</v>
      </c>
      <c r="I2546" s="15">
        <v>1350</v>
      </c>
      <c r="J2546" s="17">
        <f>E2546+I2546-G2546</f>
        <v>8427.7407999999996</v>
      </c>
      <c r="K2546" s="23" t="str">
        <f>A2546&amp;"|"&amp;B2546</f>
        <v>P0212|Jan</v>
      </c>
    </row>
    <row r="2547" spans="1:11" ht="15" customHeight="1" x14ac:dyDescent="0.25">
      <c r="A2547" s="14" t="s">
        <v>483</v>
      </c>
      <c r="B2547" s="14" t="s">
        <v>36</v>
      </c>
      <c r="C2547" s="14">
        <v>13</v>
      </c>
      <c r="D2547" s="16">
        <v>488.92</v>
      </c>
      <c r="E2547" s="17">
        <f>C2547*D2547</f>
        <v>6355.96</v>
      </c>
      <c r="F2547" s="18">
        <v>0.03</v>
      </c>
      <c r="G2547" s="17">
        <f>E2547*F2547</f>
        <v>190.6788</v>
      </c>
      <c r="H2547" s="14">
        <v>5</v>
      </c>
      <c r="I2547" s="15">
        <v>1350</v>
      </c>
      <c r="J2547" s="17">
        <f>E2547+I2547-G2547</f>
        <v>7515.2812000000004</v>
      </c>
      <c r="K2547" s="23" t="str">
        <f>A2547&amp;"|"&amp;B2547</f>
        <v>P0212|Feb</v>
      </c>
    </row>
    <row r="2548" spans="1:11" ht="15" customHeight="1" x14ac:dyDescent="0.25">
      <c r="A2548" s="14" t="s">
        <v>483</v>
      </c>
      <c r="B2548" s="14" t="s">
        <v>37</v>
      </c>
      <c r="C2548" s="14">
        <v>10</v>
      </c>
      <c r="D2548" s="16">
        <v>451.69</v>
      </c>
      <c r="E2548" s="17">
        <f>C2548*D2548</f>
        <v>4516.8999999999996</v>
      </c>
      <c r="F2548" s="18">
        <v>0.03</v>
      </c>
      <c r="G2548" s="17">
        <f>E2548*F2548</f>
        <v>135.50699999999998</v>
      </c>
      <c r="H2548" s="14">
        <v>4</v>
      </c>
      <c r="I2548" s="15">
        <v>1080</v>
      </c>
      <c r="J2548" s="17">
        <f>E2548+I2548-G2548</f>
        <v>5461.393</v>
      </c>
      <c r="K2548" s="23" t="str">
        <f>A2548&amp;"|"&amp;B2548</f>
        <v>P0212|Mar</v>
      </c>
    </row>
    <row r="2549" spans="1:11" ht="15" customHeight="1" x14ac:dyDescent="0.25">
      <c r="A2549" s="14" t="s">
        <v>485</v>
      </c>
      <c r="B2549" s="14" t="s">
        <v>24</v>
      </c>
      <c r="C2549" s="14">
        <v>5</v>
      </c>
      <c r="D2549" s="16">
        <v>160.44999999999999</v>
      </c>
      <c r="E2549" s="17">
        <f>C2549*D2549</f>
        <v>802.25</v>
      </c>
      <c r="F2549" s="18">
        <v>0.03</v>
      </c>
      <c r="G2549" s="17">
        <f>E2549*F2549</f>
        <v>24.067499999999999</v>
      </c>
      <c r="H2549" s="14">
        <v>2</v>
      </c>
      <c r="I2549" s="15">
        <v>300</v>
      </c>
      <c r="J2549" s="17">
        <f>E2549+I2549-G2549</f>
        <v>1078.1824999999999</v>
      </c>
      <c r="K2549" s="23" t="str">
        <f>A2549&amp;"|"&amp;B2549</f>
        <v>P0213|Apr</v>
      </c>
    </row>
    <row r="2550" spans="1:11" ht="15" customHeight="1" x14ac:dyDescent="0.25">
      <c r="A2550" s="14" t="s">
        <v>485</v>
      </c>
      <c r="B2550" s="14" t="s">
        <v>26</v>
      </c>
      <c r="C2550" s="14">
        <v>5</v>
      </c>
      <c r="D2550" s="16">
        <v>169.24</v>
      </c>
      <c r="E2550" s="17">
        <f>C2550*D2550</f>
        <v>846.2</v>
      </c>
      <c r="F2550" s="18">
        <v>0.03</v>
      </c>
      <c r="G2550" s="17">
        <f>E2550*F2550</f>
        <v>25.385999999999999</v>
      </c>
      <c r="H2550" s="14">
        <v>2</v>
      </c>
      <c r="I2550" s="15">
        <v>300</v>
      </c>
      <c r="J2550" s="17">
        <f>E2550+I2550-G2550</f>
        <v>1120.8140000000001</v>
      </c>
      <c r="K2550" s="23" t="str">
        <f>A2550&amp;"|"&amp;B2550</f>
        <v>P0213|May</v>
      </c>
    </row>
    <row r="2551" spans="1:11" ht="15" customHeight="1" x14ac:dyDescent="0.25">
      <c r="A2551" s="14" t="s">
        <v>485</v>
      </c>
      <c r="B2551" s="14" t="s">
        <v>28</v>
      </c>
      <c r="C2551" s="14">
        <v>7</v>
      </c>
      <c r="D2551" s="16">
        <v>180.24</v>
      </c>
      <c r="E2551" s="17">
        <f>C2551*D2551</f>
        <v>1261.68</v>
      </c>
      <c r="F2551" s="18">
        <v>0.03</v>
      </c>
      <c r="G2551" s="17">
        <f>E2551*F2551</f>
        <v>37.8504</v>
      </c>
      <c r="H2551" s="14">
        <v>2</v>
      </c>
      <c r="I2551" s="15">
        <v>300</v>
      </c>
      <c r="J2551" s="17">
        <f>E2551+I2551-G2551</f>
        <v>1523.8296</v>
      </c>
      <c r="K2551" s="23" t="str">
        <f>A2551&amp;"|"&amp;B2551</f>
        <v>P0213|Jun</v>
      </c>
    </row>
    <row r="2552" spans="1:11" ht="15" customHeight="1" x14ac:dyDescent="0.25">
      <c r="A2552" s="14" t="s">
        <v>485</v>
      </c>
      <c r="B2552" s="14" t="s">
        <v>29</v>
      </c>
      <c r="C2552" s="14">
        <v>8</v>
      </c>
      <c r="D2552" s="16">
        <v>178.59</v>
      </c>
      <c r="E2552" s="17">
        <f>C2552*D2552</f>
        <v>1428.72</v>
      </c>
      <c r="F2552" s="18">
        <v>0.03</v>
      </c>
      <c r="G2552" s="17">
        <f>E2552*F2552</f>
        <v>42.861599999999996</v>
      </c>
      <c r="H2552" s="14">
        <v>2</v>
      </c>
      <c r="I2552" s="15">
        <v>300</v>
      </c>
      <c r="J2552" s="17">
        <f>E2552+I2552-G2552</f>
        <v>1685.8584000000001</v>
      </c>
      <c r="K2552" s="23" t="str">
        <f>A2552&amp;"|"&amp;B2552</f>
        <v>P0213|Jul</v>
      </c>
    </row>
    <row r="2553" spans="1:11" ht="15" customHeight="1" x14ac:dyDescent="0.25">
      <c r="A2553" s="14" t="s">
        <v>485</v>
      </c>
      <c r="B2553" s="14" t="s">
        <v>30</v>
      </c>
      <c r="C2553" s="14">
        <v>8</v>
      </c>
      <c r="D2553" s="16">
        <v>193.98</v>
      </c>
      <c r="E2553" s="17">
        <f>C2553*D2553</f>
        <v>1551.84</v>
      </c>
      <c r="F2553" s="18">
        <v>0.03</v>
      </c>
      <c r="G2553" s="17">
        <f>E2553*F2553</f>
        <v>46.555199999999999</v>
      </c>
      <c r="H2553" s="14">
        <v>2</v>
      </c>
      <c r="I2553" s="15">
        <v>300</v>
      </c>
      <c r="J2553" s="17">
        <f>E2553+I2553-G2553</f>
        <v>1805.2847999999999</v>
      </c>
      <c r="K2553" s="23" t="str">
        <f>A2553&amp;"|"&amp;B2553</f>
        <v>P0213|Aug</v>
      </c>
    </row>
    <row r="2554" spans="1:11" ht="15" customHeight="1" x14ac:dyDescent="0.25">
      <c r="A2554" s="14" t="s">
        <v>485</v>
      </c>
      <c r="B2554" s="14" t="s">
        <v>31</v>
      </c>
      <c r="C2554" s="14">
        <v>5</v>
      </c>
      <c r="D2554" s="16">
        <v>162.85</v>
      </c>
      <c r="E2554" s="17">
        <f>C2554*D2554</f>
        <v>814.25</v>
      </c>
      <c r="F2554" s="18">
        <v>0.03</v>
      </c>
      <c r="G2554" s="17">
        <f>E2554*F2554</f>
        <v>24.427499999999998</v>
      </c>
      <c r="H2554" s="14">
        <v>2</v>
      </c>
      <c r="I2554" s="15">
        <v>300</v>
      </c>
      <c r="J2554" s="17">
        <f>E2554+I2554-G2554</f>
        <v>1089.8225</v>
      </c>
      <c r="K2554" s="23" t="str">
        <f>A2554&amp;"|"&amp;B2554</f>
        <v>P0213|Sep</v>
      </c>
    </row>
    <row r="2555" spans="1:11" ht="15" customHeight="1" x14ac:dyDescent="0.25">
      <c r="A2555" s="14" t="s">
        <v>485</v>
      </c>
      <c r="B2555" s="14" t="s">
        <v>32</v>
      </c>
      <c r="C2555" s="14">
        <v>5</v>
      </c>
      <c r="D2555" s="16">
        <v>171.82</v>
      </c>
      <c r="E2555" s="17">
        <f>C2555*D2555</f>
        <v>859.09999999999991</v>
      </c>
      <c r="F2555" s="18">
        <v>0.03</v>
      </c>
      <c r="G2555" s="17">
        <f>E2555*F2555</f>
        <v>25.772999999999996</v>
      </c>
      <c r="H2555" s="14">
        <v>2</v>
      </c>
      <c r="I2555" s="15">
        <v>300</v>
      </c>
      <c r="J2555" s="17">
        <f>E2555+I2555-G2555</f>
        <v>1133.327</v>
      </c>
      <c r="K2555" s="23" t="str">
        <f>A2555&amp;"|"&amp;B2555</f>
        <v>P0213|Oct</v>
      </c>
    </row>
    <row r="2556" spans="1:11" ht="15" customHeight="1" x14ac:dyDescent="0.25">
      <c r="A2556" s="14" t="s">
        <v>485</v>
      </c>
      <c r="B2556" s="14" t="s">
        <v>33</v>
      </c>
      <c r="C2556" s="14">
        <v>6</v>
      </c>
      <c r="D2556" s="16">
        <v>159.91999999999999</v>
      </c>
      <c r="E2556" s="17">
        <f>C2556*D2556</f>
        <v>959.52</v>
      </c>
      <c r="F2556" s="18">
        <v>0.03</v>
      </c>
      <c r="G2556" s="17">
        <f>E2556*F2556</f>
        <v>28.785599999999999</v>
      </c>
      <c r="H2556" s="14">
        <v>2</v>
      </c>
      <c r="I2556" s="15">
        <v>300</v>
      </c>
      <c r="J2556" s="17">
        <f>E2556+I2556-G2556</f>
        <v>1230.7344000000001</v>
      </c>
      <c r="K2556" s="23" t="str">
        <f>A2556&amp;"|"&amp;B2556</f>
        <v>P0213|Nov</v>
      </c>
    </row>
    <row r="2557" spans="1:11" ht="15" customHeight="1" x14ac:dyDescent="0.25">
      <c r="A2557" s="14" t="s">
        <v>485</v>
      </c>
      <c r="B2557" s="14" t="s">
        <v>34</v>
      </c>
      <c r="C2557" s="14">
        <v>13</v>
      </c>
      <c r="D2557" s="16">
        <v>304.70999999999998</v>
      </c>
      <c r="E2557" s="17">
        <f>C2557*D2557</f>
        <v>3961.2299999999996</v>
      </c>
      <c r="F2557" s="18">
        <v>0.03</v>
      </c>
      <c r="G2557" s="17">
        <f>E2557*F2557</f>
        <v>118.83689999999999</v>
      </c>
      <c r="H2557" s="14">
        <v>5</v>
      </c>
      <c r="I2557" s="15">
        <v>750</v>
      </c>
      <c r="J2557" s="17">
        <f>E2557+I2557-G2557</f>
        <v>4592.3930999999993</v>
      </c>
      <c r="K2557" s="23" t="str">
        <f>A2557&amp;"|"&amp;B2557</f>
        <v>P0213|Dec</v>
      </c>
    </row>
    <row r="2558" spans="1:11" ht="15" customHeight="1" x14ac:dyDescent="0.25">
      <c r="A2558" s="14" t="s">
        <v>485</v>
      </c>
      <c r="B2558" s="14" t="s">
        <v>35</v>
      </c>
      <c r="C2558" s="14">
        <v>11</v>
      </c>
      <c r="D2558" s="16">
        <v>295.08999999999997</v>
      </c>
      <c r="E2558" s="17">
        <f>C2558*D2558</f>
        <v>3245.99</v>
      </c>
      <c r="F2558" s="18">
        <v>0.03</v>
      </c>
      <c r="G2558" s="17">
        <f>E2558*F2558</f>
        <v>97.379699999999985</v>
      </c>
      <c r="H2558" s="14">
        <v>4</v>
      </c>
      <c r="I2558" s="15">
        <v>600</v>
      </c>
      <c r="J2558" s="17">
        <f>E2558+I2558-G2558</f>
        <v>3748.6102999999998</v>
      </c>
      <c r="K2558" s="23" t="str">
        <f>A2558&amp;"|"&amp;B2558</f>
        <v>P0213|Jan</v>
      </c>
    </row>
    <row r="2559" spans="1:11" ht="15" customHeight="1" x14ac:dyDescent="0.25">
      <c r="A2559" s="14" t="s">
        <v>485</v>
      </c>
      <c r="B2559" s="14" t="s">
        <v>36</v>
      </c>
      <c r="C2559" s="14">
        <v>11</v>
      </c>
      <c r="D2559" s="16">
        <v>274.08999999999997</v>
      </c>
      <c r="E2559" s="17">
        <f>C2559*D2559</f>
        <v>3014.99</v>
      </c>
      <c r="F2559" s="18">
        <v>0.03</v>
      </c>
      <c r="G2559" s="17">
        <f>E2559*F2559</f>
        <v>90.449699999999993</v>
      </c>
      <c r="H2559" s="14">
        <v>4</v>
      </c>
      <c r="I2559" s="15">
        <v>600</v>
      </c>
      <c r="J2559" s="17">
        <f>E2559+I2559-G2559</f>
        <v>3524.5402999999997</v>
      </c>
      <c r="K2559" s="23" t="str">
        <f>A2559&amp;"|"&amp;B2559</f>
        <v>P0213|Feb</v>
      </c>
    </row>
    <row r="2560" spans="1:11" ht="15" customHeight="1" x14ac:dyDescent="0.25">
      <c r="A2560" s="14" t="s">
        <v>485</v>
      </c>
      <c r="B2560" s="14" t="s">
        <v>37</v>
      </c>
      <c r="C2560" s="14">
        <v>11</v>
      </c>
      <c r="D2560" s="16">
        <v>245.76</v>
      </c>
      <c r="E2560" s="17">
        <f>C2560*D2560</f>
        <v>2703.3599999999997</v>
      </c>
      <c r="F2560" s="18">
        <v>0.03</v>
      </c>
      <c r="G2560" s="17">
        <f>E2560*F2560</f>
        <v>81.100799999999992</v>
      </c>
      <c r="H2560" s="14">
        <v>4</v>
      </c>
      <c r="I2560" s="15">
        <v>600</v>
      </c>
      <c r="J2560" s="17">
        <f>E2560+I2560-G2560</f>
        <v>3222.2591999999995</v>
      </c>
      <c r="K2560" s="23" t="str">
        <f>A2560&amp;"|"&amp;B2560</f>
        <v>P0213|Mar</v>
      </c>
    </row>
    <row r="2561" spans="1:11" ht="15" customHeight="1" x14ac:dyDescent="0.25">
      <c r="A2561" s="14" t="s">
        <v>487</v>
      </c>
      <c r="B2561" s="14" t="s">
        <v>24</v>
      </c>
      <c r="C2561" s="14">
        <v>5</v>
      </c>
      <c r="D2561" s="16">
        <v>154.85</v>
      </c>
      <c r="E2561" s="17">
        <f>C2561*D2561</f>
        <v>774.25</v>
      </c>
      <c r="F2561" s="18">
        <v>0.03</v>
      </c>
      <c r="G2561" s="17">
        <f>E2561*F2561</f>
        <v>23.227499999999999</v>
      </c>
      <c r="H2561" s="14">
        <v>2</v>
      </c>
      <c r="I2561" s="15">
        <v>300</v>
      </c>
      <c r="J2561" s="17">
        <f>E2561+I2561-G2561</f>
        <v>1051.0225</v>
      </c>
      <c r="K2561" s="23" t="str">
        <f>A2561&amp;"|"&amp;B2561</f>
        <v>P0214|Apr</v>
      </c>
    </row>
    <row r="2562" spans="1:11" ht="15" customHeight="1" x14ac:dyDescent="0.25">
      <c r="A2562" s="14" t="s">
        <v>487</v>
      </c>
      <c r="B2562" s="14" t="s">
        <v>26</v>
      </c>
      <c r="C2562" s="14">
        <v>6</v>
      </c>
      <c r="D2562" s="16">
        <v>180.68</v>
      </c>
      <c r="E2562" s="17">
        <f>C2562*D2562</f>
        <v>1084.08</v>
      </c>
      <c r="F2562" s="18">
        <v>0.03</v>
      </c>
      <c r="G2562" s="17">
        <f>E2562*F2562</f>
        <v>32.522399999999998</v>
      </c>
      <c r="H2562" s="14">
        <v>2</v>
      </c>
      <c r="I2562" s="15">
        <v>300</v>
      </c>
      <c r="J2562" s="17">
        <f>E2562+I2562-G2562</f>
        <v>1351.5575999999999</v>
      </c>
      <c r="K2562" s="23" t="str">
        <f>A2562&amp;"|"&amp;B2562</f>
        <v>P0214|May</v>
      </c>
    </row>
    <row r="2563" spans="1:11" ht="15" customHeight="1" x14ac:dyDescent="0.25">
      <c r="A2563" s="14" t="s">
        <v>487</v>
      </c>
      <c r="B2563" s="14" t="s">
        <v>28</v>
      </c>
      <c r="C2563" s="14">
        <v>7</v>
      </c>
      <c r="D2563" s="16">
        <v>173.64</v>
      </c>
      <c r="E2563" s="17">
        <f>C2563*D2563</f>
        <v>1215.48</v>
      </c>
      <c r="F2563" s="18">
        <v>0.03</v>
      </c>
      <c r="G2563" s="17">
        <f>E2563*F2563</f>
        <v>36.464399999999998</v>
      </c>
      <c r="H2563" s="14">
        <v>2</v>
      </c>
      <c r="I2563" s="15">
        <v>300</v>
      </c>
      <c r="J2563" s="17">
        <f>E2563+I2563-G2563</f>
        <v>1479.0155999999999</v>
      </c>
      <c r="K2563" s="23" t="str">
        <f>A2563&amp;"|"&amp;B2563</f>
        <v>P0214|Jun</v>
      </c>
    </row>
    <row r="2564" spans="1:11" ht="15" customHeight="1" x14ac:dyDescent="0.25">
      <c r="A2564" s="14" t="s">
        <v>487</v>
      </c>
      <c r="B2564" s="14" t="s">
        <v>29</v>
      </c>
      <c r="C2564" s="14">
        <v>9</v>
      </c>
      <c r="D2564" s="16">
        <v>193.29</v>
      </c>
      <c r="E2564" s="17">
        <f>C2564*D2564</f>
        <v>1739.61</v>
      </c>
      <c r="F2564" s="18">
        <v>0.03</v>
      </c>
      <c r="G2564" s="17">
        <f>E2564*F2564</f>
        <v>52.188299999999998</v>
      </c>
      <c r="H2564" s="14">
        <v>2</v>
      </c>
      <c r="I2564" s="15">
        <v>300</v>
      </c>
      <c r="J2564" s="17">
        <f>E2564+I2564-G2564</f>
        <v>1987.4216999999999</v>
      </c>
      <c r="K2564" s="23" t="str">
        <f>A2564&amp;"|"&amp;B2564</f>
        <v>P0214|Jul</v>
      </c>
    </row>
    <row r="2565" spans="1:11" ht="15" customHeight="1" x14ac:dyDescent="0.25">
      <c r="A2565" s="14" t="s">
        <v>487</v>
      </c>
      <c r="B2565" s="14" t="s">
        <v>30</v>
      </c>
      <c r="C2565" s="14">
        <v>9</v>
      </c>
      <c r="D2565" s="16">
        <v>192.66</v>
      </c>
      <c r="E2565" s="17">
        <f>C2565*D2565</f>
        <v>1733.94</v>
      </c>
      <c r="F2565" s="18">
        <v>0.03</v>
      </c>
      <c r="G2565" s="17">
        <f>E2565*F2565</f>
        <v>52.0182</v>
      </c>
      <c r="H2565" s="14">
        <v>2</v>
      </c>
      <c r="I2565" s="15">
        <v>300</v>
      </c>
      <c r="J2565" s="17">
        <f>E2565+I2565-G2565</f>
        <v>1981.9218000000001</v>
      </c>
      <c r="K2565" s="23" t="str">
        <f>A2565&amp;"|"&amp;B2565</f>
        <v>P0214|Aug</v>
      </c>
    </row>
    <row r="2566" spans="1:11" ht="15" customHeight="1" x14ac:dyDescent="0.25">
      <c r="A2566" s="14" t="s">
        <v>487</v>
      </c>
      <c r="B2566" s="14" t="s">
        <v>31</v>
      </c>
      <c r="C2566" s="14">
        <v>7</v>
      </c>
      <c r="D2566" s="16">
        <v>184.49</v>
      </c>
      <c r="E2566" s="17">
        <f>C2566*D2566</f>
        <v>1291.43</v>
      </c>
      <c r="F2566" s="18">
        <v>0.03</v>
      </c>
      <c r="G2566" s="17">
        <f>E2566*F2566</f>
        <v>38.742899999999999</v>
      </c>
      <c r="H2566" s="14">
        <v>2</v>
      </c>
      <c r="I2566" s="15">
        <v>300</v>
      </c>
      <c r="J2566" s="17">
        <f>E2566+I2566-G2566</f>
        <v>1552.6871000000001</v>
      </c>
      <c r="K2566" s="23" t="str">
        <f>A2566&amp;"|"&amp;B2566</f>
        <v>P0214|Sep</v>
      </c>
    </row>
    <row r="2567" spans="1:11" ht="15" customHeight="1" x14ac:dyDescent="0.25">
      <c r="A2567" s="14" t="s">
        <v>487</v>
      </c>
      <c r="B2567" s="14" t="s">
        <v>32</v>
      </c>
      <c r="C2567" s="14">
        <v>6</v>
      </c>
      <c r="D2567" s="16">
        <v>170.35</v>
      </c>
      <c r="E2567" s="17">
        <f>C2567*D2567</f>
        <v>1022.0999999999999</v>
      </c>
      <c r="F2567" s="18">
        <v>0.03</v>
      </c>
      <c r="G2567" s="17">
        <f>E2567*F2567</f>
        <v>30.662999999999997</v>
      </c>
      <c r="H2567" s="14">
        <v>2</v>
      </c>
      <c r="I2567" s="15">
        <v>300</v>
      </c>
      <c r="J2567" s="17">
        <f>E2567+I2567-G2567</f>
        <v>1291.4369999999999</v>
      </c>
      <c r="K2567" s="23" t="str">
        <f>A2567&amp;"|"&amp;B2567</f>
        <v>P0214|Oct</v>
      </c>
    </row>
    <row r="2568" spans="1:11" ht="15" customHeight="1" x14ac:dyDescent="0.25">
      <c r="A2568" s="14" t="s">
        <v>487</v>
      </c>
      <c r="B2568" s="14" t="s">
        <v>33</v>
      </c>
      <c r="C2568" s="14">
        <v>6</v>
      </c>
      <c r="D2568" s="16">
        <v>170.9</v>
      </c>
      <c r="E2568" s="17">
        <f>C2568*D2568</f>
        <v>1025.4000000000001</v>
      </c>
      <c r="F2568" s="18">
        <v>0.03</v>
      </c>
      <c r="G2568" s="17">
        <f>E2568*F2568</f>
        <v>30.762</v>
      </c>
      <c r="H2568" s="14">
        <v>2</v>
      </c>
      <c r="I2568" s="15">
        <v>300</v>
      </c>
      <c r="J2568" s="17">
        <f>E2568+I2568-G2568</f>
        <v>1294.6380000000001</v>
      </c>
      <c r="K2568" s="23" t="str">
        <f>A2568&amp;"|"&amp;B2568</f>
        <v>P0214|Nov</v>
      </c>
    </row>
    <row r="2569" spans="1:11" ht="15" customHeight="1" x14ac:dyDescent="0.25">
      <c r="A2569" s="14" t="s">
        <v>487</v>
      </c>
      <c r="B2569" s="14" t="s">
        <v>34</v>
      </c>
      <c r="C2569" s="14">
        <v>13</v>
      </c>
      <c r="D2569" s="16">
        <v>312.22000000000003</v>
      </c>
      <c r="E2569" s="17">
        <f>C2569*D2569</f>
        <v>4058.8600000000006</v>
      </c>
      <c r="F2569" s="18">
        <v>0.03</v>
      </c>
      <c r="G2569" s="17">
        <f>E2569*F2569</f>
        <v>121.76580000000001</v>
      </c>
      <c r="H2569" s="14">
        <v>5</v>
      </c>
      <c r="I2569" s="15">
        <v>750</v>
      </c>
      <c r="J2569" s="17">
        <f>E2569+I2569-G2569</f>
        <v>4687.0942000000005</v>
      </c>
      <c r="K2569" s="23" t="str">
        <f>A2569&amp;"|"&amp;B2569</f>
        <v>P0214|Dec</v>
      </c>
    </row>
    <row r="2570" spans="1:11" ht="15" customHeight="1" x14ac:dyDescent="0.25">
      <c r="A2570" s="14" t="s">
        <v>487</v>
      </c>
      <c r="B2570" s="14" t="s">
        <v>35</v>
      </c>
      <c r="C2570" s="14">
        <v>13</v>
      </c>
      <c r="D2570" s="16">
        <v>292.56</v>
      </c>
      <c r="E2570" s="17">
        <f>C2570*D2570</f>
        <v>3803.28</v>
      </c>
      <c r="F2570" s="18">
        <v>0.03</v>
      </c>
      <c r="G2570" s="17">
        <f>E2570*F2570</f>
        <v>114.0984</v>
      </c>
      <c r="H2570" s="14">
        <v>5</v>
      </c>
      <c r="I2570" s="15">
        <v>750</v>
      </c>
      <c r="J2570" s="17">
        <f>E2570+I2570-G2570</f>
        <v>4439.1816000000008</v>
      </c>
      <c r="K2570" s="23" t="str">
        <f>A2570&amp;"|"&amp;B2570</f>
        <v>P0214|Jan</v>
      </c>
    </row>
    <row r="2571" spans="1:11" ht="15" customHeight="1" x14ac:dyDescent="0.25">
      <c r="A2571" s="14" t="s">
        <v>487</v>
      </c>
      <c r="B2571" s="14" t="s">
        <v>36</v>
      </c>
      <c r="C2571" s="14">
        <v>10</v>
      </c>
      <c r="D2571" s="16">
        <v>277.93</v>
      </c>
      <c r="E2571" s="17">
        <f>C2571*D2571</f>
        <v>2779.3</v>
      </c>
      <c r="F2571" s="18">
        <v>0.03</v>
      </c>
      <c r="G2571" s="17">
        <f>E2571*F2571</f>
        <v>83.379000000000005</v>
      </c>
      <c r="H2571" s="14">
        <v>4</v>
      </c>
      <c r="I2571" s="15">
        <v>600</v>
      </c>
      <c r="J2571" s="17">
        <f>E2571+I2571-G2571</f>
        <v>3295.9210000000003</v>
      </c>
      <c r="K2571" s="23" t="str">
        <f>A2571&amp;"|"&amp;B2571</f>
        <v>P0214|Feb</v>
      </c>
    </row>
    <row r="2572" spans="1:11" ht="15" customHeight="1" x14ac:dyDescent="0.25">
      <c r="A2572" s="14" t="s">
        <v>487</v>
      </c>
      <c r="B2572" s="14" t="s">
        <v>37</v>
      </c>
      <c r="C2572" s="14">
        <v>10</v>
      </c>
      <c r="D2572" s="16">
        <v>216.82</v>
      </c>
      <c r="E2572" s="17">
        <f>C2572*D2572</f>
        <v>2168.1999999999998</v>
      </c>
      <c r="F2572" s="18">
        <v>0.03</v>
      </c>
      <c r="G2572" s="17">
        <f>E2572*F2572</f>
        <v>65.045999999999992</v>
      </c>
      <c r="H2572" s="14">
        <v>4</v>
      </c>
      <c r="I2572" s="15">
        <v>600</v>
      </c>
      <c r="J2572" s="17">
        <f>E2572+I2572-G2572</f>
        <v>2703.154</v>
      </c>
      <c r="K2572" s="23" t="str">
        <f>A2572&amp;"|"&amp;B2572</f>
        <v>P0214|Mar</v>
      </c>
    </row>
    <row r="2573" spans="1:11" ht="15" customHeight="1" x14ac:dyDescent="0.25">
      <c r="A2573" s="14" t="s">
        <v>489</v>
      </c>
      <c r="B2573" s="14" t="s">
        <v>24</v>
      </c>
      <c r="C2573" s="14">
        <v>6</v>
      </c>
      <c r="D2573" s="16">
        <v>103.29</v>
      </c>
      <c r="E2573" s="17">
        <f>C2573*D2573</f>
        <v>619.74</v>
      </c>
      <c r="F2573" s="18">
        <v>0.03</v>
      </c>
      <c r="G2573" s="17">
        <f>E2573*F2573</f>
        <v>18.592199999999998</v>
      </c>
      <c r="H2573" s="14">
        <v>2</v>
      </c>
      <c r="I2573" s="15">
        <v>190</v>
      </c>
      <c r="J2573" s="17">
        <f>E2573+I2573-G2573</f>
        <v>791.14779999999996</v>
      </c>
      <c r="K2573" s="23" t="str">
        <f>A2573&amp;"|"&amp;B2573</f>
        <v>P0215|Apr</v>
      </c>
    </row>
    <row r="2574" spans="1:11" ht="15" customHeight="1" x14ac:dyDescent="0.25">
      <c r="A2574" s="14" t="s">
        <v>489</v>
      </c>
      <c r="B2574" s="14" t="s">
        <v>26</v>
      </c>
      <c r="C2574" s="14">
        <v>6</v>
      </c>
      <c r="D2574" s="16">
        <v>105.13</v>
      </c>
      <c r="E2574" s="17">
        <f>C2574*D2574</f>
        <v>630.78</v>
      </c>
      <c r="F2574" s="18">
        <v>0.03</v>
      </c>
      <c r="G2574" s="17">
        <f>E2574*F2574</f>
        <v>18.923399999999997</v>
      </c>
      <c r="H2574" s="14">
        <v>2</v>
      </c>
      <c r="I2574" s="15">
        <v>190</v>
      </c>
      <c r="J2574" s="17">
        <f>E2574+I2574-G2574</f>
        <v>801.85659999999996</v>
      </c>
      <c r="K2574" s="23" t="str">
        <f>A2574&amp;"|"&amp;B2574</f>
        <v>P0215|May</v>
      </c>
    </row>
    <row r="2575" spans="1:11" ht="15" customHeight="1" x14ac:dyDescent="0.25">
      <c r="A2575" s="14" t="s">
        <v>489</v>
      </c>
      <c r="B2575" s="14" t="s">
        <v>28</v>
      </c>
      <c r="C2575" s="14">
        <v>9</v>
      </c>
      <c r="D2575" s="16">
        <v>109.42</v>
      </c>
      <c r="E2575" s="17">
        <f>C2575*D2575</f>
        <v>984.78</v>
      </c>
      <c r="F2575" s="18">
        <v>0.03</v>
      </c>
      <c r="G2575" s="17">
        <f>E2575*F2575</f>
        <v>29.543399999999998</v>
      </c>
      <c r="H2575" s="14">
        <v>2</v>
      </c>
      <c r="I2575" s="15">
        <v>190</v>
      </c>
      <c r="J2575" s="17">
        <f>E2575+I2575-G2575</f>
        <v>1145.2366</v>
      </c>
      <c r="K2575" s="23" t="str">
        <f>A2575&amp;"|"&amp;B2575</f>
        <v>P0215|Jun</v>
      </c>
    </row>
    <row r="2576" spans="1:11" ht="15" customHeight="1" x14ac:dyDescent="0.25">
      <c r="A2576" s="14" t="s">
        <v>489</v>
      </c>
      <c r="B2576" s="14" t="s">
        <v>29</v>
      </c>
      <c r="C2576" s="14">
        <v>11</v>
      </c>
      <c r="D2576" s="16">
        <v>132.01</v>
      </c>
      <c r="E2576" s="17">
        <f>C2576*D2576</f>
        <v>1452.11</v>
      </c>
      <c r="F2576" s="18">
        <v>0.03</v>
      </c>
      <c r="G2576" s="17">
        <f>E2576*F2576</f>
        <v>43.563299999999998</v>
      </c>
      <c r="H2576" s="14">
        <v>3</v>
      </c>
      <c r="I2576" s="15">
        <v>285</v>
      </c>
      <c r="J2576" s="17">
        <f>E2576+I2576-G2576</f>
        <v>1693.5466999999999</v>
      </c>
      <c r="K2576" s="23" t="str">
        <f>A2576&amp;"|"&amp;B2576</f>
        <v>P0215|Jul</v>
      </c>
    </row>
    <row r="2577" spans="1:11" ht="15" customHeight="1" x14ac:dyDescent="0.25">
      <c r="A2577" s="14" t="s">
        <v>489</v>
      </c>
      <c r="B2577" s="14" t="s">
        <v>30</v>
      </c>
      <c r="C2577" s="14">
        <v>9</v>
      </c>
      <c r="D2577" s="16">
        <v>112.67</v>
      </c>
      <c r="E2577" s="17">
        <f>C2577*D2577</f>
        <v>1014.03</v>
      </c>
      <c r="F2577" s="18">
        <v>0.03</v>
      </c>
      <c r="G2577" s="17">
        <f>E2577*F2577</f>
        <v>30.4209</v>
      </c>
      <c r="H2577" s="14">
        <v>2</v>
      </c>
      <c r="I2577" s="15">
        <v>190</v>
      </c>
      <c r="J2577" s="17">
        <f>E2577+I2577-G2577</f>
        <v>1173.6090999999999</v>
      </c>
      <c r="K2577" s="23" t="str">
        <f>A2577&amp;"|"&amp;B2577</f>
        <v>P0215|Aug</v>
      </c>
    </row>
    <row r="2578" spans="1:11" ht="15" customHeight="1" x14ac:dyDescent="0.25">
      <c r="A2578" s="14" t="s">
        <v>489</v>
      </c>
      <c r="B2578" s="14" t="s">
        <v>31</v>
      </c>
      <c r="C2578" s="14">
        <v>6</v>
      </c>
      <c r="D2578" s="16">
        <v>109.98</v>
      </c>
      <c r="E2578" s="17">
        <f>C2578*D2578</f>
        <v>659.88</v>
      </c>
      <c r="F2578" s="18">
        <v>0.03</v>
      </c>
      <c r="G2578" s="17">
        <f>E2578*F2578</f>
        <v>19.796399999999998</v>
      </c>
      <c r="H2578" s="14">
        <v>2</v>
      </c>
      <c r="I2578" s="15">
        <v>190</v>
      </c>
      <c r="J2578" s="17">
        <f>E2578+I2578-G2578</f>
        <v>830.08360000000005</v>
      </c>
      <c r="K2578" s="23" t="str">
        <f>A2578&amp;"|"&amp;B2578</f>
        <v>P0215|Sep</v>
      </c>
    </row>
    <row r="2579" spans="1:11" ht="15" customHeight="1" x14ac:dyDescent="0.25">
      <c r="A2579" s="14" t="s">
        <v>489</v>
      </c>
      <c r="B2579" s="14" t="s">
        <v>32</v>
      </c>
      <c r="C2579" s="14">
        <v>6</v>
      </c>
      <c r="D2579" s="16">
        <v>112.12</v>
      </c>
      <c r="E2579" s="17">
        <f>C2579*D2579</f>
        <v>672.72</v>
      </c>
      <c r="F2579" s="18">
        <v>0.03</v>
      </c>
      <c r="G2579" s="17">
        <f>E2579*F2579</f>
        <v>20.1816</v>
      </c>
      <c r="H2579" s="14">
        <v>2</v>
      </c>
      <c r="I2579" s="15">
        <v>190</v>
      </c>
      <c r="J2579" s="17">
        <f>E2579+I2579-G2579</f>
        <v>842.53840000000002</v>
      </c>
      <c r="K2579" s="23" t="str">
        <f>A2579&amp;"|"&amp;B2579</f>
        <v>P0215|Oct</v>
      </c>
    </row>
    <row r="2580" spans="1:11" ht="15" customHeight="1" x14ac:dyDescent="0.25">
      <c r="A2580" s="14" t="s">
        <v>489</v>
      </c>
      <c r="B2580" s="14" t="s">
        <v>33</v>
      </c>
      <c r="C2580" s="14">
        <v>6</v>
      </c>
      <c r="D2580" s="16">
        <v>118.47</v>
      </c>
      <c r="E2580" s="17">
        <f>C2580*D2580</f>
        <v>710.81999999999994</v>
      </c>
      <c r="F2580" s="18">
        <v>0.03</v>
      </c>
      <c r="G2580" s="17">
        <f>E2580*F2580</f>
        <v>21.324599999999997</v>
      </c>
      <c r="H2580" s="14">
        <v>2</v>
      </c>
      <c r="I2580" s="15">
        <v>190</v>
      </c>
      <c r="J2580" s="17">
        <f>E2580+I2580-G2580</f>
        <v>879.4953999999999</v>
      </c>
      <c r="K2580" s="23" t="str">
        <f>A2580&amp;"|"&amp;B2580</f>
        <v>P0215|Nov</v>
      </c>
    </row>
    <row r="2581" spans="1:11" ht="15" customHeight="1" x14ac:dyDescent="0.25">
      <c r="A2581" s="14" t="s">
        <v>489</v>
      </c>
      <c r="B2581" s="14" t="s">
        <v>34</v>
      </c>
      <c r="C2581" s="14">
        <v>15</v>
      </c>
      <c r="D2581" s="16">
        <v>162.53</v>
      </c>
      <c r="E2581" s="17">
        <f>C2581*D2581</f>
        <v>2437.9499999999998</v>
      </c>
      <c r="F2581" s="18">
        <v>0.03</v>
      </c>
      <c r="G2581" s="17">
        <f>E2581*F2581</f>
        <v>73.138499999999993</v>
      </c>
      <c r="H2581" s="14">
        <v>6</v>
      </c>
      <c r="I2581" s="15">
        <v>570</v>
      </c>
      <c r="J2581" s="17">
        <f>E2581+I2581-G2581</f>
        <v>2934.8114999999998</v>
      </c>
      <c r="K2581" s="23" t="str">
        <f>A2581&amp;"|"&amp;B2581</f>
        <v>P0215|Dec</v>
      </c>
    </row>
    <row r="2582" spans="1:11" ht="15" customHeight="1" x14ac:dyDescent="0.25">
      <c r="A2582" s="14" t="s">
        <v>489</v>
      </c>
      <c r="B2582" s="14" t="s">
        <v>35</v>
      </c>
      <c r="C2582" s="14">
        <v>15</v>
      </c>
      <c r="D2582" s="16">
        <v>186.77</v>
      </c>
      <c r="E2582" s="17">
        <f>C2582*D2582</f>
        <v>2801.55</v>
      </c>
      <c r="F2582" s="18">
        <v>0.03</v>
      </c>
      <c r="G2582" s="17">
        <f>E2582*F2582</f>
        <v>84.046500000000009</v>
      </c>
      <c r="H2582" s="14">
        <v>6</v>
      </c>
      <c r="I2582" s="15">
        <v>570</v>
      </c>
      <c r="J2582" s="17">
        <f>E2582+I2582-G2582</f>
        <v>3287.5035000000003</v>
      </c>
      <c r="K2582" s="23" t="str">
        <f>A2582&amp;"|"&amp;B2582</f>
        <v>P0215|Jan</v>
      </c>
    </row>
    <row r="2583" spans="1:11" ht="15" customHeight="1" x14ac:dyDescent="0.25">
      <c r="A2583" s="14" t="s">
        <v>489</v>
      </c>
      <c r="B2583" s="14" t="s">
        <v>36</v>
      </c>
      <c r="C2583" s="14">
        <v>12</v>
      </c>
      <c r="D2583" s="16">
        <v>164.04</v>
      </c>
      <c r="E2583" s="17">
        <f>C2583*D2583</f>
        <v>1968.48</v>
      </c>
      <c r="F2583" s="18">
        <v>0.03</v>
      </c>
      <c r="G2583" s="17">
        <f>E2583*F2583</f>
        <v>59.054400000000001</v>
      </c>
      <c r="H2583" s="14">
        <v>5</v>
      </c>
      <c r="I2583" s="15">
        <v>475</v>
      </c>
      <c r="J2583" s="17">
        <f>E2583+I2583-G2583</f>
        <v>2384.4256</v>
      </c>
      <c r="K2583" s="23" t="str">
        <f>A2583&amp;"|"&amp;B2583</f>
        <v>P0215|Feb</v>
      </c>
    </row>
    <row r="2584" spans="1:11" ht="15" customHeight="1" x14ac:dyDescent="0.25">
      <c r="A2584" s="14" t="s">
        <v>489</v>
      </c>
      <c r="B2584" s="14" t="s">
        <v>37</v>
      </c>
      <c r="C2584" s="14">
        <v>11</v>
      </c>
      <c r="D2584" s="16">
        <v>154.33000000000001</v>
      </c>
      <c r="E2584" s="17">
        <f>C2584*D2584</f>
        <v>1697.63</v>
      </c>
      <c r="F2584" s="18">
        <v>0.03</v>
      </c>
      <c r="G2584" s="17">
        <f>E2584*F2584</f>
        <v>50.928899999999999</v>
      </c>
      <c r="H2584" s="14">
        <v>4</v>
      </c>
      <c r="I2584" s="15">
        <v>380</v>
      </c>
      <c r="J2584" s="17">
        <f>E2584+I2584-G2584</f>
        <v>2026.7011000000002</v>
      </c>
      <c r="K2584" s="23" t="str">
        <f>A2584&amp;"|"&amp;B2584</f>
        <v>P0215|Mar</v>
      </c>
    </row>
    <row r="2585" spans="1:11" ht="15" customHeight="1" x14ac:dyDescent="0.25">
      <c r="A2585" s="14" t="s">
        <v>491</v>
      </c>
      <c r="B2585" s="14" t="s">
        <v>24</v>
      </c>
      <c r="C2585" s="14">
        <v>5</v>
      </c>
      <c r="D2585" s="16">
        <v>273.3</v>
      </c>
      <c r="E2585" s="17">
        <f>C2585*D2585</f>
        <v>1366.5</v>
      </c>
      <c r="F2585" s="18">
        <v>0.03</v>
      </c>
      <c r="G2585" s="17">
        <f>E2585*F2585</f>
        <v>40.994999999999997</v>
      </c>
      <c r="H2585" s="14">
        <v>2</v>
      </c>
      <c r="I2585" s="15">
        <v>540</v>
      </c>
      <c r="J2585" s="17">
        <f>E2585+I2585-G2585</f>
        <v>1865.5050000000001</v>
      </c>
      <c r="K2585" s="23" t="str">
        <f>A2585&amp;"|"&amp;B2585</f>
        <v>P0216|Apr</v>
      </c>
    </row>
    <row r="2586" spans="1:11" ht="15" customHeight="1" x14ac:dyDescent="0.25">
      <c r="A2586" s="14" t="s">
        <v>491</v>
      </c>
      <c r="B2586" s="14" t="s">
        <v>26</v>
      </c>
      <c r="C2586" s="14">
        <v>7</v>
      </c>
      <c r="D2586" s="16">
        <v>272.48</v>
      </c>
      <c r="E2586" s="17">
        <f>C2586*D2586</f>
        <v>1907.3600000000001</v>
      </c>
      <c r="F2586" s="18">
        <v>0.03</v>
      </c>
      <c r="G2586" s="17">
        <f>E2586*F2586</f>
        <v>57.220800000000004</v>
      </c>
      <c r="H2586" s="14">
        <v>2</v>
      </c>
      <c r="I2586" s="15">
        <v>540</v>
      </c>
      <c r="J2586" s="17">
        <f>E2586+I2586-G2586</f>
        <v>2390.1392000000001</v>
      </c>
      <c r="K2586" s="23" t="str">
        <f>A2586&amp;"|"&amp;B2586</f>
        <v>P0216|May</v>
      </c>
    </row>
    <row r="2587" spans="1:11" ht="15" customHeight="1" x14ac:dyDescent="0.25">
      <c r="A2587" s="14" t="s">
        <v>491</v>
      </c>
      <c r="B2587" s="14" t="s">
        <v>28</v>
      </c>
      <c r="C2587" s="14">
        <v>7</v>
      </c>
      <c r="D2587" s="16">
        <v>305.58999999999997</v>
      </c>
      <c r="E2587" s="17">
        <f>C2587*D2587</f>
        <v>2139.1299999999997</v>
      </c>
      <c r="F2587" s="18">
        <v>0.03</v>
      </c>
      <c r="G2587" s="17">
        <f>E2587*F2587</f>
        <v>64.173899999999989</v>
      </c>
      <c r="H2587" s="14">
        <v>2</v>
      </c>
      <c r="I2587" s="15">
        <v>540</v>
      </c>
      <c r="J2587" s="17">
        <f>E2587+I2587-G2587</f>
        <v>2614.9560999999999</v>
      </c>
      <c r="K2587" s="23" t="str">
        <f>A2587&amp;"|"&amp;B2587</f>
        <v>P0216|Jun</v>
      </c>
    </row>
    <row r="2588" spans="1:11" ht="15" customHeight="1" x14ac:dyDescent="0.25">
      <c r="A2588" s="14" t="s">
        <v>491</v>
      </c>
      <c r="B2588" s="14" t="s">
        <v>29</v>
      </c>
      <c r="C2588" s="14">
        <v>8</v>
      </c>
      <c r="D2588" s="16">
        <v>319.08</v>
      </c>
      <c r="E2588" s="17">
        <f>C2588*D2588</f>
        <v>2552.64</v>
      </c>
      <c r="F2588" s="18">
        <v>0.03</v>
      </c>
      <c r="G2588" s="17">
        <f>E2588*F2588</f>
        <v>76.5792</v>
      </c>
      <c r="H2588" s="14">
        <v>2</v>
      </c>
      <c r="I2588" s="15">
        <v>540</v>
      </c>
      <c r="J2588" s="17">
        <f>E2588+I2588-G2588</f>
        <v>3016.0607999999997</v>
      </c>
      <c r="K2588" s="23" t="str">
        <f>A2588&amp;"|"&amp;B2588</f>
        <v>P0216|Jul</v>
      </c>
    </row>
    <row r="2589" spans="1:11" ht="15" customHeight="1" x14ac:dyDescent="0.25">
      <c r="A2589" s="14" t="s">
        <v>491</v>
      </c>
      <c r="B2589" s="14" t="s">
        <v>30</v>
      </c>
      <c r="C2589" s="14">
        <v>9</v>
      </c>
      <c r="D2589" s="16">
        <v>322.69</v>
      </c>
      <c r="E2589" s="17">
        <f>C2589*D2589</f>
        <v>2904.21</v>
      </c>
      <c r="F2589" s="18">
        <v>0.03</v>
      </c>
      <c r="G2589" s="17">
        <f>E2589*F2589</f>
        <v>87.126300000000001</v>
      </c>
      <c r="H2589" s="14">
        <v>2</v>
      </c>
      <c r="I2589" s="15">
        <v>540</v>
      </c>
      <c r="J2589" s="17">
        <f>E2589+I2589-G2589</f>
        <v>3357.0837000000001</v>
      </c>
      <c r="K2589" s="23" t="str">
        <f>A2589&amp;"|"&amp;B2589</f>
        <v>P0216|Aug</v>
      </c>
    </row>
    <row r="2590" spans="1:11" ht="15" customHeight="1" x14ac:dyDescent="0.25">
      <c r="A2590" s="14" t="s">
        <v>491</v>
      </c>
      <c r="B2590" s="14" t="s">
        <v>31</v>
      </c>
      <c r="C2590" s="14">
        <v>7</v>
      </c>
      <c r="D2590" s="16">
        <v>301.18</v>
      </c>
      <c r="E2590" s="17">
        <f>C2590*D2590</f>
        <v>2108.2600000000002</v>
      </c>
      <c r="F2590" s="18">
        <v>0.03</v>
      </c>
      <c r="G2590" s="17">
        <f>E2590*F2590</f>
        <v>63.247800000000005</v>
      </c>
      <c r="H2590" s="14">
        <v>2</v>
      </c>
      <c r="I2590" s="15">
        <v>540</v>
      </c>
      <c r="J2590" s="17">
        <f>E2590+I2590-G2590</f>
        <v>2585.0122000000001</v>
      </c>
      <c r="K2590" s="23" t="str">
        <f>A2590&amp;"|"&amp;B2590</f>
        <v>P0216|Sep</v>
      </c>
    </row>
    <row r="2591" spans="1:11" ht="15" customHeight="1" x14ac:dyDescent="0.25">
      <c r="A2591" s="14" t="s">
        <v>491</v>
      </c>
      <c r="B2591" s="14" t="s">
        <v>32</v>
      </c>
      <c r="C2591" s="14">
        <v>6</v>
      </c>
      <c r="D2591" s="16">
        <v>300.17</v>
      </c>
      <c r="E2591" s="17">
        <f>C2591*D2591</f>
        <v>1801.02</v>
      </c>
      <c r="F2591" s="18">
        <v>0.03</v>
      </c>
      <c r="G2591" s="17">
        <f>E2591*F2591</f>
        <v>54.0306</v>
      </c>
      <c r="H2591" s="14">
        <v>2</v>
      </c>
      <c r="I2591" s="15">
        <v>540</v>
      </c>
      <c r="J2591" s="17">
        <f>E2591+I2591-G2591</f>
        <v>2286.9893999999999</v>
      </c>
      <c r="K2591" s="23" t="str">
        <f>A2591&amp;"|"&amp;B2591</f>
        <v>P0216|Oct</v>
      </c>
    </row>
    <row r="2592" spans="1:11" ht="15" customHeight="1" x14ac:dyDescent="0.25">
      <c r="A2592" s="14" t="s">
        <v>491</v>
      </c>
      <c r="B2592" s="14" t="s">
        <v>33</v>
      </c>
      <c r="C2592" s="14">
        <v>6</v>
      </c>
      <c r="D2592" s="16">
        <v>328.17</v>
      </c>
      <c r="E2592" s="17">
        <f>C2592*D2592</f>
        <v>1969.02</v>
      </c>
      <c r="F2592" s="18">
        <v>0.03</v>
      </c>
      <c r="G2592" s="17">
        <f>E2592*F2592</f>
        <v>59.070599999999999</v>
      </c>
      <c r="H2592" s="14">
        <v>2</v>
      </c>
      <c r="I2592" s="15">
        <v>540</v>
      </c>
      <c r="J2592" s="17">
        <f>E2592+I2592-G2592</f>
        <v>2449.9494</v>
      </c>
      <c r="K2592" s="23" t="str">
        <f>A2592&amp;"|"&amp;B2592</f>
        <v>P0216|Nov</v>
      </c>
    </row>
    <row r="2593" spans="1:11" ht="15" customHeight="1" x14ac:dyDescent="0.25">
      <c r="A2593" s="14" t="s">
        <v>491</v>
      </c>
      <c r="B2593" s="14" t="s">
        <v>34</v>
      </c>
      <c r="C2593" s="14">
        <v>11</v>
      </c>
      <c r="D2593" s="16">
        <v>544.99</v>
      </c>
      <c r="E2593" s="17">
        <f>C2593*D2593</f>
        <v>5994.89</v>
      </c>
      <c r="F2593" s="18">
        <v>0.03</v>
      </c>
      <c r="G2593" s="17">
        <f>E2593*F2593</f>
        <v>179.8467</v>
      </c>
      <c r="H2593" s="14">
        <v>5</v>
      </c>
      <c r="I2593" s="15">
        <v>1350</v>
      </c>
      <c r="J2593" s="17">
        <f>E2593+I2593-G2593</f>
        <v>7165.0433000000003</v>
      </c>
      <c r="K2593" s="23" t="str">
        <f>A2593&amp;"|"&amp;B2593</f>
        <v>P0216|Dec</v>
      </c>
    </row>
    <row r="2594" spans="1:11" ht="15" customHeight="1" x14ac:dyDescent="0.25">
      <c r="A2594" s="14" t="s">
        <v>491</v>
      </c>
      <c r="B2594" s="14" t="s">
        <v>35</v>
      </c>
      <c r="C2594" s="14">
        <v>13</v>
      </c>
      <c r="D2594" s="16">
        <v>510.4</v>
      </c>
      <c r="E2594" s="17">
        <f>C2594*D2594</f>
        <v>6635.2</v>
      </c>
      <c r="F2594" s="18">
        <v>0.03</v>
      </c>
      <c r="G2594" s="17">
        <f>E2594*F2594</f>
        <v>199.05599999999998</v>
      </c>
      <c r="H2594" s="14">
        <v>5</v>
      </c>
      <c r="I2594" s="15">
        <v>1350</v>
      </c>
      <c r="J2594" s="17">
        <f>E2594+I2594-G2594</f>
        <v>7786.1440000000002</v>
      </c>
      <c r="K2594" s="23" t="str">
        <f>A2594&amp;"|"&amp;B2594</f>
        <v>P0216|Jan</v>
      </c>
    </row>
    <row r="2595" spans="1:11" ht="15" customHeight="1" x14ac:dyDescent="0.25">
      <c r="A2595" s="14" t="s">
        <v>491</v>
      </c>
      <c r="B2595" s="14" t="s">
        <v>36</v>
      </c>
      <c r="C2595" s="14">
        <v>11</v>
      </c>
      <c r="D2595" s="16">
        <v>494.24</v>
      </c>
      <c r="E2595" s="17">
        <f>C2595*D2595</f>
        <v>5436.64</v>
      </c>
      <c r="F2595" s="18">
        <v>0.03</v>
      </c>
      <c r="G2595" s="17">
        <f>E2595*F2595</f>
        <v>163.0992</v>
      </c>
      <c r="H2595" s="14">
        <v>4</v>
      </c>
      <c r="I2595" s="15">
        <v>1080</v>
      </c>
      <c r="J2595" s="17">
        <f>E2595+I2595-G2595</f>
        <v>6353.5408000000007</v>
      </c>
      <c r="K2595" s="23" t="str">
        <f>A2595&amp;"|"&amp;B2595</f>
        <v>P0216|Feb</v>
      </c>
    </row>
    <row r="2596" spans="1:11" ht="15" customHeight="1" x14ac:dyDescent="0.25">
      <c r="A2596" s="14" t="s">
        <v>491</v>
      </c>
      <c r="B2596" s="14" t="s">
        <v>37</v>
      </c>
      <c r="C2596" s="14">
        <v>10</v>
      </c>
      <c r="D2596" s="16">
        <v>423.7</v>
      </c>
      <c r="E2596" s="17">
        <f>C2596*D2596</f>
        <v>4237</v>
      </c>
      <c r="F2596" s="18">
        <v>0.03</v>
      </c>
      <c r="G2596" s="17">
        <f>E2596*F2596</f>
        <v>127.11</v>
      </c>
      <c r="H2596" s="14">
        <v>4</v>
      </c>
      <c r="I2596" s="15">
        <v>1080</v>
      </c>
      <c r="J2596" s="17">
        <f>E2596+I2596-G2596</f>
        <v>5189.8900000000003</v>
      </c>
      <c r="K2596" s="23" t="str">
        <f>A2596&amp;"|"&amp;B2596</f>
        <v>P0216|Mar</v>
      </c>
    </row>
    <row r="2597" spans="1:11" ht="15" customHeight="1" x14ac:dyDescent="0.25">
      <c r="A2597" s="14" t="s">
        <v>493</v>
      </c>
      <c r="B2597" s="14" t="s">
        <v>24</v>
      </c>
      <c r="C2597" s="14">
        <v>6</v>
      </c>
      <c r="D2597" s="16">
        <v>176.76</v>
      </c>
      <c r="E2597" s="17">
        <f>C2597*D2597</f>
        <v>1060.56</v>
      </c>
      <c r="F2597" s="18">
        <v>0.03</v>
      </c>
      <c r="G2597" s="17">
        <f>E2597*F2597</f>
        <v>31.816799999999997</v>
      </c>
      <c r="H2597" s="14">
        <v>2</v>
      </c>
      <c r="I2597" s="15">
        <v>370</v>
      </c>
      <c r="J2597" s="17">
        <f>E2597+I2597-G2597</f>
        <v>1398.7431999999999</v>
      </c>
      <c r="K2597" s="23" t="str">
        <f>A2597&amp;"|"&amp;B2597</f>
        <v>P0217|Apr</v>
      </c>
    </row>
    <row r="2598" spans="1:11" ht="15" customHeight="1" x14ac:dyDescent="0.25">
      <c r="A2598" s="14" t="s">
        <v>493</v>
      </c>
      <c r="B2598" s="14" t="s">
        <v>26</v>
      </c>
      <c r="C2598" s="14">
        <v>7</v>
      </c>
      <c r="D2598" s="16">
        <v>181.15</v>
      </c>
      <c r="E2598" s="17">
        <f>C2598*D2598</f>
        <v>1268.05</v>
      </c>
      <c r="F2598" s="18">
        <v>0.03</v>
      </c>
      <c r="G2598" s="17">
        <f>E2598*F2598</f>
        <v>38.041499999999999</v>
      </c>
      <c r="H2598" s="14">
        <v>2</v>
      </c>
      <c r="I2598" s="15">
        <v>370</v>
      </c>
      <c r="J2598" s="17">
        <f>E2598+I2598-G2598</f>
        <v>1600.0084999999999</v>
      </c>
      <c r="K2598" s="23" t="str">
        <f>A2598&amp;"|"&amp;B2598</f>
        <v>P0217|May</v>
      </c>
    </row>
    <row r="2599" spans="1:11" ht="15" customHeight="1" x14ac:dyDescent="0.25">
      <c r="A2599" s="14" t="s">
        <v>493</v>
      </c>
      <c r="B2599" s="14" t="s">
        <v>28</v>
      </c>
      <c r="C2599" s="14">
        <v>8</v>
      </c>
      <c r="D2599" s="16">
        <v>214.89</v>
      </c>
      <c r="E2599" s="17">
        <f>C2599*D2599</f>
        <v>1719.12</v>
      </c>
      <c r="F2599" s="18">
        <v>0.03</v>
      </c>
      <c r="G2599" s="17">
        <f>E2599*F2599</f>
        <v>51.573599999999992</v>
      </c>
      <c r="H2599" s="14">
        <v>2</v>
      </c>
      <c r="I2599" s="15">
        <v>370</v>
      </c>
      <c r="J2599" s="17">
        <f>E2599+I2599-G2599</f>
        <v>2037.5463999999999</v>
      </c>
      <c r="K2599" s="23" t="str">
        <f>A2599&amp;"|"&amp;B2599</f>
        <v>P0217|Jun</v>
      </c>
    </row>
    <row r="2600" spans="1:11" ht="15" customHeight="1" x14ac:dyDescent="0.25">
      <c r="A2600" s="14" t="s">
        <v>493</v>
      </c>
      <c r="B2600" s="14" t="s">
        <v>29</v>
      </c>
      <c r="C2600" s="14">
        <v>10</v>
      </c>
      <c r="D2600" s="16">
        <v>225.15</v>
      </c>
      <c r="E2600" s="17">
        <f>C2600*D2600</f>
        <v>2251.5</v>
      </c>
      <c r="F2600" s="18">
        <v>0.03</v>
      </c>
      <c r="G2600" s="17">
        <f>E2600*F2600</f>
        <v>67.545000000000002</v>
      </c>
      <c r="H2600" s="14">
        <v>3</v>
      </c>
      <c r="I2600" s="15">
        <v>555</v>
      </c>
      <c r="J2600" s="17">
        <f>E2600+I2600-G2600</f>
        <v>2738.9549999999999</v>
      </c>
      <c r="K2600" s="23" t="str">
        <f>A2600&amp;"|"&amp;B2600</f>
        <v>P0217|Jul</v>
      </c>
    </row>
    <row r="2601" spans="1:11" ht="15" customHeight="1" x14ac:dyDescent="0.25">
      <c r="A2601" s="14" t="s">
        <v>493</v>
      </c>
      <c r="B2601" s="14" t="s">
        <v>30</v>
      </c>
      <c r="C2601" s="14">
        <v>10</v>
      </c>
      <c r="D2601" s="16">
        <v>225.77</v>
      </c>
      <c r="E2601" s="17">
        <f>C2601*D2601</f>
        <v>2257.7000000000003</v>
      </c>
      <c r="F2601" s="18">
        <v>0.03</v>
      </c>
      <c r="G2601" s="17">
        <f>E2601*F2601</f>
        <v>67.731000000000009</v>
      </c>
      <c r="H2601" s="14">
        <v>3</v>
      </c>
      <c r="I2601" s="15">
        <v>555</v>
      </c>
      <c r="J2601" s="17">
        <f>E2601+I2601-G2601</f>
        <v>2744.9690000000001</v>
      </c>
      <c r="K2601" s="23" t="str">
        <f>A2601&amp;"|"&amp;B2601</f>
        <v>P0217|Aug</v>
      </c>
    </row>
    <row r="2602" spans="1:11" ht="15" customHeight="1" x14ac:dyDescent="0.25">
      <c r="A2602" s="14" t="s">
        <v>493</v>
      </c>
      <c r="B2602" s="14" t="s">
        <v>31</v>
      </c>
      <c r="C2602" s="14">
        <v>7</v>
      </c>
      <c r="D2602" s="16">
        <v>194.29</v>
      </c>
      <c r="E2602" s="17">
        <f>C2602*D2602</f>
        <v>1360.03</v>
      </c>
      <c r="F2602" s="18">
        <v>0.03</v>
      </c>
      <c r="G2602" s="17">
        <f>E2602*F2602</f>
        <v>40.800899999999999</v>
      </c>
      <c r="H2602" s="14">
        <v>2</v>
      </c>
      <c r="I2602" s="15">
        <v>370</v>
      </c>
      <c r="J2602" s="17">
        <f>E2602+I2602-G2602</f>
        <v>1689.2291</v>
      </c>
      <c r="K2602" s="23" t="str">
        <f>A2602&amp;"|"&amp;B2602</f>
        <v>P0217|Sep</v>
      </c>
    </row>
    <row r="2603" spans="1:11" ht="15" customHeight="1" x14ac:dyDescent="0.25">
      <c r="A2603" s="14" t="s">
        <v>493</v>
      </c>
      <c r="B2603" s="14" t="s">
        <v>32</v>
      </c>
      <c r="C2603" s="14">
        <v>6</v>
      </c>
      <c r="D2603" s="16">
        <v>190.9</v>
      </c>
      <c r="E2603" s="17">
        <f>C2603*D2603</f>
        <v>1145.4000000000001</v>
      </c>
      <c r="F2603" s="18">
        <v>0.03</v>
      </c>
      <c r="G2603" s="17">
        <f>E2603*F2603</f>
        <v>34.362000000000002</v>
      </c>
      <c r="H2603" s="14">
        <v>2</v>
      </c>
      <c r="I2603" s="15">
        <v>370</v>
      </c>
      <c r="J2603" s="17">
        <f>E2603+I2603-G2603</f>
        <v>1481.038</v>
      </c>
      <c r="K2603" s="23" t="str">
        <f>A2603&amp;"|"&amp;B2603</f>
        <v>P0217|Oct</v>
      </c>
    </row>
    <row r="2604" spans="1:11" ht="15" customHeight="1" x14ac:dyDescent="0.25">
      <c r="A2604" s="14" t="s">
        <v>493</v>
      </c>
      <c r="B2604" s="14" t="s">
        <v>33</v>
      </c>
      <c r="C2604" s="14">
        <v>6</v>
      </c>
      <c r="D2604" s="16">
        <v>191.13</v>
      </c>
      <c r="E2604" s="17">
        <f>C2604*D2604</f>
        <v>1146.78</v>
      </c>
      <c r="F2604" s="18">
        <v>0.03</v>
      </c>
      <c r="G2604" s="17">
        <f>E2604*F2604</f>
        <v>34.403399999999998</v>
      </c>
      <c r="H2604" s="14">
        <v>2</v>
      </c>
      <c r="I2604" s="15">
        <v>370</v>
      </c>
      <c r="J2604" s="17">
        <f>E2604+I2604-G2604</f>
        <v>1482.3766000000001</v>
      </c>
      <c r="K2604" s="23" t="str">
        <f>A2604&amp;"|"&amp;B2604</f>
        <v>P0217|Nov</v>
      </c>
    </row>
    <row r="2605" spans="1:11" ht="15" customHeight="1" x14ac:dyDescent="0.25">
      <c r="A2605" s="14" t="s">
        <v>493</v>
      </c>
      <c r="B2605" s="14" t="s">
        <v>34</v>
      </c>
      <c r="C2605" s="14">
        <v>14</v>
      </c>
      <c r="D2605" s="16">
        <v>327.64999999999998</v>
      </c>
      <c r="E2605" s="17">
        <f>C2605*D2605</f>
        <v>4587.0999999999995</v>
      </c>
      <c r="F2605" s="18">
        <v>0.03</v>
      </c>
      <c r="G2605" s="17">
        <f>E2605*F2605</f>
        <v>137.61299999999997</v>
      </c>
      <c r="H2605" s="14">
        <v>6</v>
      </c>
      <c r="I2605" s="15">
        <v>1110</v>
      </c>
      <c r="J2605" s="17">
        <f>E2605+I2605-G2605</f>
        <v>5559.4869999999992</v>
      </c>
      <c r="K2605" s="23" t="str">
        <f>A2605&amp;"|"&amp;B2605</f>
        <v>P0217|Dec</v>
      </c>
    </row>
    <row r="2606" spans="1:11" ht="15" customHeight="1" x14ac:dyDescent="0.25">
      <c r="A2606" s="14" t="s">
        <v>493</v>
      </c>
      <c r="B2606" s="14" t="s">
        <v>35</v>
      </c>
      <c r="C2606" s="14">
        <v>13</v>
      </c>
      <c r="D2606" s="16">
        <v>326.45</v>
      </c>
      <c r="E2606" s="17">
        <f>C2606*D2606</f>
        <v>4243.8499999999995</v>
      </c>
      <c r="F2606" s="18">
        <v>0.03</v>
      </c>
      <c r="G2606" s="17">
        <f>E2606*F2606</f>
        <v>127.31549999999999</v>
      </c>
      <c r="H2606" s="14">
        <v>5</v>
      </c>
      <c r="I2606" s="15">
        <v>925</v>
      </c>
      <c r="J2606" s="17">
        <f>E2606+I2606-G2606</f>
        <v>5041.5344999999998</v>
      </c>
      <c r="K2606" s="23" t="str">
        <f>A2606&amp;"|"&amp;B2606</f>
        <v>P0217|Jan</v>
      </c>
    </row>
    <row r="2607" spans="1:11" ht="15" customHeight="1" x14ac:dyDescent="0.25">
      <c r="A2607" s="14" t="s">
        <v>493</v>
      </c>
      <c r="B2607" s="14" t="s">
        <v>36</v>
      </c>
      <c r="C2607" s="14">
        <v>11</v>
      </c>
      <c r="D2607" s="16">
        <v>317.83999999999997</v>
      </c>
      <c r="E2607" s="17">
        <f>C2607*D2607</f>
        <v>3496.24</v>
      </c>
      <c r="F2607" s="18">
        <v>0.03</v>
      </c>
      <c r="G2607" s="17">
        <f>E2607*F2607</f>
        <v>104.88719999999999</v>
      </c>
      <c r="H2607" s="14">
        <v>4</v>
      </c>
      <c r="I2607" s="15">
        <v>740</v>
      </c>
      <c r="J2607" s="17">
        <f>E2607+I2607-G2607</f>
        <v>4131.3527999999997</v>
      </c>
      <c r="K2607" s="23" t="str">
        <f>A2607&amp;"|"&amp;B2607</f>
        <v>P0217|Feb</v>
      </c>
    </row>
    <row r="2608" spans="1:11" ht="15" customHeight="1" x14ac:dyDescent="0.25">
      <c r="A2608" s="14" t="s">
        <v>493</v>
      </c>
      <c r="B2608" s="14" t="s">
        <v>37</v>
      </c>
      <c r="C2608" s="14">
        <v>11</v>
      </c>
      <c r="D2608" s="16">
        <v>237.61</v>
      </c>
      <c r="E2608" s="17">
        <f>C2608*D2608</f>
        <v>2613.71</v>
      </c>
      <c r="F2608" s="18">
        <v>0.03</v>
      </c>
      <c r="G2608" s="17">
        <f>E2608*F2608</f>
        <v>78.411299999999997</v>
      </c>
      <c r="H2608" s="14">
        <v>4</v>
      </c>
      <c r="I2608" s="15">
        <v>740</v>
      </c>
      <c r="J2608" s="17">
        <f>E2608+I2608-G2608</f>
        <v>3275.2986999999998</v>
      </c>
      <c r="K2608" s="23" t="str">
        <f>A2608&amp;"|"&amp;B2608</f>
        <v>P0217|Mar</v>
      </c>
    </row>
    <row r="2609" spans="1:11" ht="15" customHeight="1" x14ac:dyDescent="0.25">
      <c r="A2609" s="14" t="s">
        <v>495</v>
      </c>
      <c r="B2609" s="14" t="s">
        <v>24</v>
      </c>
      <c r="C2609" s="14">
        <v>5</v>
      </c>
      <c r="D2609" s="16">
        <v>143.07</v>
      </c>
      <c r="E2609" s="17">
        <f>C2609*D2609</f>
        <v>715.34999999999991</v>
      </c>
      <c r="F2609" s="18">
        <v>0.03</v>
      </c>
      <c r="G2609" s="17">
        <f>E2609*F2609</f>
        <v>21.460499999999996</v>
      </c>
      <c r="H2609" s="14">
        <v>2</v>
      </c>
      <c r="I2609" s="15">
        <v>300</v>
      </c>
      <c r="J2609" s="17">
        <f>E2609+I2609-G2609</f>
        <v>993.88949999999988</v>
      </c>
      <c r="K2609" s="23" t="str">
        <f>A2609&amp;"|"&amp;B2609</f>
        <v>P0218|Apr</v>
      </c>
    </row>
    <row r="2610" spans="1:11" ht="15" customHeight="1" x14ac:dyDescent="0.25">
      <c r="A2610" s="14" t="s">
        <v>495</v>
      </c>
      <c r="B2610" s="14" t="s">
        <v>26</v>
      </c>
      <c r="C2610" s="14">
        <v>7</v>
      </c>
      <c r="D2610" s="16">
        <v>153.56</v>
      </c>
      <c r="E2610" s="17">
        <f>C2610*D2610</f>
        <v>1074.92</v>
      </c>
      <c r="F2610" s="18">
        <v>0.03</v>
      </c>
      <c r="G2610" s="17">
        <f>E2610*F2610</f>
        <v>32.247599999999998</v>
      </c>
      <c r="H2610" s="14">
        <v>2</v>
      </c>
      <c r="I2610" s="15">
        <v>300</v>
      </c>
      <c r="J2610" s="17">
        <f>E2610+I2610-G2610</f>
        <v>1342.6724000000002</v>
      </c>
      <c r="K2610" s="23" t="str">
        <f>A2610&amp;"|"&amp;B2610</f>
        <v>P0218|May</v>
      </c>
    </row>
    <row r="2611" spans="1:11" ht="15" customHeight="1" x14ac:dyDescent="0.25">
      <c r="A2611" s="14" t="s">
        <v>495</v>
      </c>
      <c r="B2611" s="14" t="s">
        <v>28</v>
      </c>
      <c r="C2611" s="14">
        <v>8</v>
      </c>
      <c r="D2611" s="16">
        <v>174.41</v>
      </c>
      <c r="E2611" s="17">
        <f>C2611*D2611</f>
        <v>1395.28</v>
      </c>
      <c r="F2611" s="18">
        <v>0.03</v>
      </c>
      <c r="G2611" s="17">
        <f>E2611*F2611</f>
        <v>41.858399999999996</v>
      </c>
      <c r="H2611" s="14">
        <v>2</v>
      </c>
      <c r="I2611" s="15">
        <v>300</v>
      </c>
      <c r="J2611" s="17">
        <f>E2611+I2611-G2611</f>
        <v>1653.4215999999999</v>
      </c>
      <c r="K2611" s="23" t="str">
        <f>A2611&amp;"|"&amp;B2611</f>
        <v>P0218|Jun</v>
      </c>
    </row>
    <row r="2612" spans="1:11" ht="15" customHeight="1" x14ac:dyDescent="0.25">
      <c r="A2612" s="14" t="s">
        <v>495</v>
      </c>
      <c r="B2612" s="14" t="s">
        <v>29</v>
      </c>
      <c r="C2612" s="14">
        <v>12</v>
      </c>
      <c r="D2612" s="16">
        <v>179.63</v>
      </c>
      <c r="E2612" s="17">
        <f>C2612*D2612</f>
        <v>2155.56</v>
      </c>
      <c r="F2612" s="18">
        <v>0.03</v>
      </c>
      <c r="G2612" s="17">
        <f>E2612*F2612</f>
        <v>64.666799999999995</v>
      </c>
      <c r="H2612" s="14">
        <v>3</v>
      </c>
      <c r="I2612" s="15">
        <v>450</v>
      </c>
      <c r="J2612" s="17">
        <f>E2612+I2612-G2612</f>
        <v>2540.8932</v>
      </c>
      <c r="K2612" s="23" t="str">
        <f>A2612&amp;"|"&amp;B2612</f>
        <v>P0218|Jul</v>
      </c>
    </row>
    <row r="2613" spans="1:11" ht="15" customHeight="1" x14ac:dyDescent="0.25">
      <c r="A2613" s="14" t="s">
        <v>495</v>
      </c>
      <c r="B2613" s="14" t="s">
        <v>30</v>
      </c>
      <c r="C2613" s="14">
        <v>10</v>
      </c>
      <c r="D2613" s="16">
        <v>177.94</v>
      </c>
      <c r="E2613" s="17">
        <f>C2613*D2613</f>
        <v>1779.4</v>
      </c>
      <c r="F2613" s="18">
        <v>0.03</v>
      </c>
      <c r="G2613" s="17">
        <f>E2613*F2613</f>
        <v>53.381999999999998</v>
      </c>
      <c r="H2613" s="14">
        <v>3</v>
      </c>
      <c r="I2613" s="15">
        <v>450</v>
      </c>
      <c r="J2613" s="17">
        <f>E2613+I2613-G2613</f>
        <v>2176.018</v>
      </c>
      <c r="K2613" s="23" t="str">
        <f>A2613&amp;"|"&amp;B2613</f>
        <v>P0218|Aug</v>
      </c>
    </row>
    <row r="2614" spans="1:11" ht="15" customHeight="1" x14ac:dyDescent="0.25">
      <c r="A2614" s="14" t="s">
        <v>495</v>
      </c>
      <c r="B2614" s="14" t="s">
        <v>31</v>
      </c>
      <c r="C2614" s="14">
        <v>7</v>
      </c>
      <c r="D2614" s="16">
        <v>175.57</v>
      </c>
      <c r="E2614" s="17">
        <f>C2614*D2614</f>
        <v>1228.99</v>
      </c>
      <c r="F2614" s="18">
        <v>0.03</v>
      </c>
      <c r="G2614" s="17">
        <f>E2614*F2614</f>
        <v>36.869700000000002</v>
      </c>
      <c r="H2614" s="14">
        <v>2</v>
      </c>
      <c r="I2614" s="15">
        <v>300</v>
      </c>
      <c r="J2614" s="17">
        <f>E2614+I2614-G2614</f>
        <v>1492.1203</v>
      </c>
      <c r="K2614" s="23" t="str">
        <f>A2614&amp;"|"&amp;B2614</f>
        <v>P0218|Sep</v>
      </c>
    </row>
    <row r="2615" spans="1:11" ht="15" customHeight="1" x14ac:dyDescent="0.25">
      <c r="A2615" s="14" t="s">
        <v>495</v>
      </c>
      <c r="B2615" s="14" t="s">
        <v>32</v>
      </c>
      <c r="C2615" s="14">
        <v>6</v>
      </c>
      <c r="D2615" s="16">
        <v>154.97999999999999</v>
      </c>
      <c r="E2615" s="17">
        <f>C2615*D2615</f>
        <v>929.87999999999988</v>
      </c>
      <c r="F2615" s="18">
        <v>0.03</v>
      </c>
      <c r="G2615" s="17">
        <f>E2615*F2615</f>
        <v>27.896399999999996</v>
      </c>
      <c r="H2615" s="14">
        <v>2</v>
      </c>
      <c r="I2615" s="15">
        <v>300</v>
      </c>
      <c r="J2615" s="17">
        <f>E2615+I2615-G2615</f>
        <v>1201.9835999999998</v>
      </c>
      <c r="K2615" s="23" t="str">
        <f>A2615&amp;"|"&amp;B2615</f>
        <v>P0218|Oct</v>
      </c>
    </row>
    <row r="2616" spans="1:11" ht="15" customHeight="1" x14ac:dyDescent="0.25">
      <c r="A2616" s="14" t="s">
        <v>495</v>
      </c>
      <c r="B2616" s="14" t="s">
        <v>33</v>
      </c>
      <c r="C2616" s="14">
        <v>7</v>
      </c>
      <c r="D2616" s="16">
        <v>167.92</v>
      </c>
      <c r="E2616" s="17">
        <f>C2616*D2616</f>
        <v>1175.4399999999998</v>
      </c>
      <c r="F2616" s="18">
        <v>0.03</v>
      </c>
      <c r="G2616" s="17">
        <f>E2616*F2616</f>
        <v>35.263199999999991</v>
      </c>
      <c r="H2616" s="14">
        <v>2</v>
      </c>
      <c r="I2616" s="15">
        <v>300</v>
      </c>
      <c r="J2616" s="17">
        <f>E2616+I2616-G2616</f>
        <v>1440.1767999999997</v>
      </c>
      <c r="K2616" s="23" t="str">
        <f>A2616&amp;"|"&amp;B2616</f>
        <v>P0218|Nov</v>
      </c>
    </row>
    <row r="2617" spans="1:11" ht="15" customHeight="1" x14ac:dyDescent="0.25">
      <c r="A2617" s="14" t="s">
        <v>495</v>
      </c>
      <c r="B2617" s="14" t="s">
        <v>34</v>
      </c>
      <c r="C2617" s="14">
        <v>15</v>
      </c>
      <c r="D2617" s="16">
        <v>311.88</v>
      </c>
      <c r="E2617" s="17">
        <f>C2617*D2617</f>
        <v>4678.2</v>
      </c>
      <c r="F2617" s="18">
        <v>0.03</v>
      </c>
      <c r="G2617" s="17">
        <f>E2617*F2617</f>
        <v>140.34599999999998</v>
      </c>
      <c r="H2617" s="14">
        <v>6</v>
      </c>
      <c r="I2617" s="15">
        <v>900</v>
      </c>
      <c r="J2617" s="17">
        <f>E2617+I2617-G2617</f>
        <v>5437.8540000000003</v>
      </c>
      <c r="K2617" s="23" t="str">
        <f>A2617&amp;"|"&amp;B2617</f>
        <v>P0218|Dec</v>
      </c>
    </row>
    <row r="2618" spans="1:11" ht="15" customHeight="1" x14ac:dyDescent="0.25">
      <c r="A2618" s="14" t="s">
        <v>495</v>
      </c>
      <c r="B2618" s="14" t="s">
        <v>35</v>
      </c>
      <c r="C2618" s="14">
        <v>15</v>
      </c>
      <c r="D2618" s="16">
        <v>302.64999999999998</v>
      </c>
      <c r="E2618" s="17">
        <f>C2618*D2618</f>
        <v>4539.75</v>
      </c>
      <c r="F2618" s="18">
        <v>0.03</v>
      </c>
      <c r="G2618" s="17">
        <f>E2618*F2618</f>
        <v>136.1925</v>
      </c>
      <c r="H2618" s="14">
        <v>6</v>
      </c>
      <c r="I2618" s="15">
        <v>900</v>
      </c>
      <c r="J2618" s="17">
        <f>E2618+I2618-G2618</f>
        <v>5303.5574999999999</v>
      </c>
      <c r="K2618" s="23" t="str">
        <f>A2618&amp;"|"&amp;B2618</f>
        <v>P0218|Jan</v>
      </c>
    </row>
    <row r="2619" spans="1:11" ht="15" customHeight="1" x14ac:dyDescent="0.25">
      <c r="A2619" s="14" t="s">
        <v>495</v>
      </c>
      <c r="B2619" s="14" t="s">
        <v>36</v>
      </c>
      <c r="C2619" s="14">
        <v>13</v>
      </c>
      <c r="D2619" s="16">
        <v>252.69</v>
      </c>
      <c r="E2619" s="17">
        <f>C2619*D2619</f>
        <v>3284.97</v>
      </c>
      <c r="F2619" s="18">
        <v>0.03</v>
      </c>
      <c r="G2619" s="17">
        <f>E2619*F2619</f>
        <v>98.549099999999996</v>
      </c>
      <c r="H2619" s="14">
        <v>5</v>
      </c>
      <c r="I2619" s="15">
        <v>750</v>
      </c>
      <c r="J2619" s="17">
        <f>E2619+I2619-G2619</f>
        <v>3936.4208999999996</v>
      </c>
      <c r="K2619" s="23" t="str">
        <f>A2619&amp;"|"&amp;B2619</f>
        <v>P0218|Feb</v>
      </c>
    </row>
    <row r="2620" spans="1:11" ht="15" customHeight="1" x14ac:dyDescent="0.25">
      <c r="A2620" s="14" t="s">
        <v>495</v>
      </c>
      <c r="B2620" s="14" t="s">
        <v>37</v>
      </c>
      <c r="C2620" s="14">
        <v>12</v>
      </c>
      <c r="D2620" s="16">
        <v>227.45</v>
      </c>
      <c r="E2620" s="17">
        <f>C2620*D2620</f>
        <v>2729.3999999999996</v>
      </c>
      <c r="F2620" s="18">
        <v>0.03</v>
      </c>
      <c r="G2620" s="17">
        <f>E2620*F2620</f>
        <v>81.881999999999991</v>
      </c>
      <c r="H2620" s="14">
        <v>4</v>
      </c>
      <c r="I2620" s="15">
        <v>600</v>
      </c>
      <c r="J2620" s="17">
        <f>E2620+I2620-G2620</f>
        <v>3247.5179999999996</v>
      </c>
      <c r="K2620" s="23" t="str">
        <f>A2620&amp;"|"&amp;B2620</f>
        <v>P0218|Mar</v>
      </c>
    </row>
    <row r="2621" spans="1:11" ht="15" customHeight="1" x14ac:dyDescent="0.25">
      <c r="A2621" s="14" t="s">
        <v>497</v>
      </c>
      <c r="B2621" s="14" t="s">
        <v>24</v>
      </c>
      <c r="C2621" s="14">
        <v>5</v>
      </c>
      <c r="D2621" s="16">
        <v>205.14</v>
      </c>
      <c r="E2621" s="17">
        <f>C2621*D2621</f>
        <v>1025.6999999999998</v>
      </c>
      <c r="F2621" s="18">
        <v>0.03</v>
      </c>
      <c r="G2621" s="17">
        <f>E2621*F2621</f>
        <v>30.770999999999994</v>
      </c>
      <c r="H2621" s="14">
        <v>2</v>
      </c>
      <c r="I2621" s="15">
        <v>370</v>
      </c>
      <c r="J2621" s="17">
        <f>E2621+I2621-G2621</f>
        <v>1364.9289999999999</v>
      </c>
      <c r="K2621" s="23" t="str">
        <f>A2621&amp;"|"&amp;B2621</f>
        <v>P0219|Apr</v>
      </c>
    </row>
    <row r="2622" spans="1:11" ht="15" customHeight="1" x14ac:dyDescent="0.25">
      <c r="A2622" s="14" t="s">
        <v>497</v>
      </c>
      <c r="B2622" s="14" t="s">
        <v>26</v>
      </c>
      <c r="C2622" s="14">
        <v>7</v>
      </c>
      <c r="D2622" s="16">
        <v>217</v>
      </c>
      <c r="E2622" s="17">
        <f>C2622*D2622</f>
        <v>1519</v>
      </c>
      <c r="F2622" s="18">
        <v>0.03</v>
      </c>
      <c r="G2622" s="17">
        <f>E2622*F2622</f>
        <v>45.57</v>
      </c>
      <c r="H2622" s="14">
        <v>2</v>
      </c>
      <c r="I2622" s="15">
        <v>370</v>
      </c>
      <c r="J2622" s="17">
        <f>E2622+I2622-G2622</f>
        <v>1843.43</v>
      </c>
      <c r="K2622" s="23" t="str">
        <f>A2622&amp;"|"&amp;B2622</f>
        <v>P0219|May</v>
      </c>
    </row>
    <row r="2623" spans="1:11" ht="15" customHeight="1" x14ac:dyDescent="0.25">
      <c r="A2623" s="14" t="s">
        <v>497</v>
      </c>
      <c r="B2623" s="14" t="s">
        <v>28</v>
      </c>
      <c r="C2623" s="14">
        <v>8</v>
      </c>
      <c r="D2623" s="16">
        <v>218.43</v>
      </c>
      <c r="E2623" s="17">
        <f>C2623*D2623</f>
        <v>1747.44</v>
      </c>
      <c r="F2623" s="18">
        <v>0.03</v>
      </c>
      <c r="G2623" s="17">
        <f>E2623*F2623</f>
        <v>52.423200000000001</v>
      </c>
      <c r="H2623" s="14">
        <v>2</v>
      </c>
      <c r="I2623" s="15">
        <v>370</v>
      </c>
      <c r="J2623" s="17">
        <f>E2623+I2623-G2623</f>
        <v>2065.0167999999999</v>
      </c>
      <c r="K2623" s="23" t="str">
        <f>A2623&amp;"|"&amp;B2623</f>
        <v>P0219|Jun</v>
      </c>
    </row>
    <row r="2624" spans="1:11" ht="15" customHeight="1" x14ac:dyDescent="0.25">
      <c r="A2624" s="14" t="s">
        <v>497</v>
      </c>
      <c r="B2624" s="14" t="s">
        <v>29</v>
      </c>
      <c r="C2624" s="14">
        <v>11</v>
      </c>
      <c r="D2624" s="16">
        <v>251.96</v>
      </c>
      <c r="E2624" s="17">
        <f>C2624*D2624</f>
        <v>2771.56</v>
      </c>
      <c r="F2624" s="18">
        <v>0.03</v>
      </c>
      <c r="G2624" s="17">
        <f>E2624*F2624</f>
        <v>83.146799999999999</v>
      </c>
      <c r="H2624" s="14">
        <v>3</v>
      </c>
      <c r="I2624" s="15">
        <v>555</v>
      </c>
      <c r="J2624" s="17">
        <f>E2624+I2624-G2624</f>
        <v>3243.4132</v>
      </c>
      <c r="K2624" s="23" t="str">
        <f>A2624&amp;"|"&amp;B2624</f>
        <v>P0219|Jul</v>
      </c>
    </row>
    <row r="2625" spans="1:11" ht="15" customHeight="1" x14ac:dyDescent="0.25">
      <c r="A2625" s="14" t="s">
        <v>497</v>
      </c>
      <c r="B2625" s="14" t="s">
        <v>30</v>
      </c>
      <c r="C2625" s="14">
        <v>10</v>
      </c>
      <c r="D2625" s="16">
        <v>257.02999999999997</v>
      </c>
      <c r="E2625" s="17">
        <f>C2625*D2625</f>
        <v>2570.2999999999997</v>
      </c>
      <c r="F2625" s="18">
        <v>0.03</v>
      </c>
      <c r="G2625" s="17">
        <f>E2625*F2625</f>
        <v>77.108999999999995</v>
      </c>
      <c r="H2625" s="14">
        <v>3</v>
      </c>
      <c r="I2625" s="15">
        <v>555</v>
      </c>
      <c r="J2625" s="17">
        <f>E2625+I2625-G2625</f>
        <v>3048.1909999999998</v>
      </c>
      <c r="K2625" s="23" t="str">
        <f>A2625&amp;"|"&amp;B2625</f>
        <v>P0219|Aug</v>
      </c>
    </row>
    <row r="2626" spans="1:11" ht="15" customHeight="1" x14ac:dyDescent="0.25">
      <c r="A2626" s="14" t="s">
        <v>497</v>
      </c>
      <c r="B2626" s="14" t="s">
        <v>31</v>
      </c>
      <c r="C2626" s="14">
        <v>6</v>
      </c>
      <c r="D2626" s="16">
        <v>230.52</v>
      </c>
      <c r="E2626" s="17">
        <f>C2626*D2626</f>
        <v>1383.1200000000001</v>
      </c>
      <c r="F2626" s="18">
        <v>0.03</v>
      </c>
      <c r="G2626" s="17">
        <f>E2626*F2626</f>
        <v>41.493600000000001</v>
      </c>
      <c r="H2626" s="14">
        <v>2</v>
      </c>
      <c r="I2626" s="15">
        <v>370</v>
      </c>
      <c r="J2626" s="17">
        <f>E2626+I2626-G2626</f>
        <v>1711.6264000000001</v>
      </c>
      <c r="K2626" s="23" t="str">
        <f>A2626&amp;"|"&amp;B2626</f>
        <v>P0219|Sep</v>
      </c>
    </row>
    <row r="2627" spans="1:11" ht="15" customHeight="1" x14ac:dyDescent="0.25">
      <c r="A2627" s="14" t="s">
        <v>497</v>
      </c>
      <c r="B2627" s="14" t="s">
        <v>32</v>
      </c>
      <c r="C2627" s="14">
        <v>6</v>
      </c>
      <c r="D2627" s="16">
        <v>242.23</v>
      </c>
      <c r="E2627" s="17">
        <f>C2627*D2627</f>
        <v>1453.3799999999999</v>
      </c>
      <c r="F2627" s="18">
        <v>0.03</v>
      </c>
      <c r="G2627" s="17">
        <f>E2627*F2627</f>
        <v>43.601399999999998</v>
      </c>
      <c r="H2627" s="14">
        <v>2</v>
      </c>
      <c r="I2627" s="15">
        <v>370</v>
      </c>
      <c r="J2627" s="17">
        <f>E2627+I2627-G2627</f>
        <v>1779.7785999999999</v>
      </c>
      <c r="K2627" s="23" t="str">
        <f>A2627&amp;"|"&amp;B2627</f>
        <v>P0219|Oct</v>
      </c>
    </row>
    <row r="2628" spans="1:11" ht="15" customHeight="1" x14ac:dyDescent="0.25">
      <c r="A2628" s="14" t="s">
        <v>497</v>
      </c>
      <c r="B2628" s="14" t="s">
        <v>33</v>
      </c>
      <c r="C2628" s="14">
        <v>7</v>
      </c>
      <c r="D2628" s="16">
        <v>231.08</v>
      </c>
      <c r="E2628" s="17">
        <f>C2628*D2628</f>
        <v>1617.5600000000002</v>
      </c>
      <c r="F2628" s="18">
        <v>0.03</v>
      </c>
      <c r="G2628" s="17">
        <f>E2628*F2628</f>
        <v>48.526800000000001</v>
      </c>
      <c r="H2628" s="14">
        <v>2</v>
      </c>
      <c r="I2628" s="15">
        <v>370</v>
      </c>
      <c r="J2628" s="17">
        <f>E2628+I2628-G2628</f>
        <v>1939.0332000000001</v>
      </c>
      <c r="K2628" s="23" t="str">
        <f>A2628&amp;"|"&amp;B2628</f>
        <v>P0219|Nov</v>
      </c>
    </row>
    <row r="2629" spans="1:11" ht="15" customHeight="1" x14ac:dyDescent="0.25">
      <c r="A2629" s="14" t="s">
        <v>497</v>
      </c>
      <c r="B2629" s="14" t="s">
        <v>34</v>
      </c>
      <c r="C2629" s="14">
        <v>14</v>
      </c>
      <c r="D2629" s="16">
        <v>433.24</v>
      </c>
      <c r="E2629" s="17">
        <f>C2629*D2629</f>
        <v>6065.3600000000006</v>
      </c>
      <c r="F2629" s="18">
        <v>0.03</v>
      </c>
      <c r="G2629" s="17">
        <f>E2629*F2629</f>
        <v>181.96080000000001</v>
      </c>
      <c r="H2629" s="14">
        <v>6</v>
      </c>
      <c r="I2629" s="15">
        <v>1110</v>
      </c>
      <c r="J2629" s="17">
        <f>E2629+I2629-G2629</f>
        <v>6993.3992000000007</v>
      </c>
      <c r="K2629" s="23" t="str">
        <f>A2629&amp;"|"&amp;B2629</f>
        <v>P0219|Dec</v>
      </c>
    </row>
    <row r="2630" spans="1:11" ht="15" customHeight="1" x14ac:dyDescent="0.25">
      <c r="A2630" s="14" t="s">
        <v>497</v>
      </c>
      <c r="B2630" s="14" t="s">
        <v>35</v>
      </c>
      <c r="C2630" s="14">
        <v>12</v>
      </c>
      <c r="D2630" s="16">
        <v>391.53</v>
      </c>
      <c r="E2630" s="17">
        <f>C2630*D2630</f>
        <v>4698.3599999999997</v>
      </c>
      <c r="F2630" s="18">
        <v>0.03</v>
      </c>
      <c r="G2630" s="17">
        <f>E2630*F2630</f>
        <v>140.95079999999999</v>
      </c>
      <c r="H2630" s="14">
        <v>5</v>
      </c>
      <c r="I2630" s="15">
        <v>925</v>
      </c>
      <c r="J2630" s="17">
        <f>E2630+I2630-G2630</f>
        <v>5482.4092000000001</v>
      </c>
      <c r="K2630" s="23" t="str">
        <f>A2630&amp;"|"&amp;B2630</f>
        <v>P0219|Jan</v>
      </c>
    </row>
    <row r="2631" spans="1:11" ht="15" customHeight="1" x14ac:dyDescent="0.25">
      <c r="A2631" s="14" t="s">
        <v>497</v>
      </c>
      <c r="B2631" s="14" t="s">
        <v>36</v>
      </c>
      <c r="C2631" s="14">
        <v>12</v>
      </c>
      <c r="D2631" s="16">
        <v>296.33999999999997</v>
      </c>
      <c r="E2631" s="17">
        <f>C2631*D2631</f>
        <v>3556.08</v>
      </c>
      <c r="F2631" s="18">
        <v>0.03</v>
      </c>
      <c r="G2631" s="17">
        <f>E2631*F2631</f>
        <v>106.68239999999999</v>
      </c>
      <c r="H2631" s="14">
        <v>5</v>
      </c>
      <c r="I2631" s="15">
        <v>925</v>
      </c>
      <c r="J2631" s="17">
        <f>E2631+I2631-G2631</f>
        <v>4374.3976000000002</v>
      </c>
      <c r="K2631" s="23" t="str">
        <f>A2631&amp;"|"&amp;B2631</f>
        <v>P0219|Feb</v>
      </c>
    </row>
    <row r="2632" spans="1:11" ht="15" customHeight="1" x14ac:dyDescent="0.25">
      <c r="A2632" s="14" t="s">
        <v>497</v>
      </c>
      <c r="B2632" s="14" t="s">
        <v>37</v>
      </c>
      <c r="C2632" s="14">
        <v>10</v>
      </c>
      <c r="D2632" s="16">
        <v>305.55</v>
      </c>
      <c r="E2632" s="17">
        <f>C2632*D2632</f>
        <v>3055.5</v>
      </c>
      <c r="F2632" s="18">
        <v>0.03</v>
      </c>
      <c r="G2632" s="17">
        <f>E2632*F2632</f>
        <v>91.664999999999992</v>
      </c>
      <c r="H2632" s="14">
        <v>4</v>
      </c>
      <c r="I2632" s="15">
        <v>740</v>
      </c>
      <c r="J2632" s="17">
        <f>E2632+I2632-G2632</f>
        <v>3703.835</v>
      </c>
      <c r="K2632" s="23" t="str">
        <f>A2632&amp;"|"&amp;B2632</f>
        <v>P0219|Mar</v>
      </c>
    </row>
    <row r="2633" spans="1:11" ht="15" customHeight="1" x14ac:dyDescent="0.25">
      <c r="A2633" s="14" t="s">
        <v>499</v>
      </c>
      <c r="B2633" s="14" t="s">
        <v>24</v>
      </c>
      <c r="C2633" s="14">
        <v>6</v>
      </c>
      <c r="D2633" s="16">
        <v>117.54</v>
      </c>
      <c r="E2633" s="17">
        <f>C2633*D2633</f>
        <v>705.24</v>
      </c>
      <c r="F2633" s="18">
        <v>0.03</v>
      </c>
      <c r="G2633" s="17">
        <f>E2633*F2633</f>
        <v>21.1572</v>
      </c>
      <c r="H2633" s="14">
        <v>2</v>
      </c>
      <c r="I2633" s="15">
        <v>240</v>
      </c>
      <c r="J2633" s="17">
        <f>E2633+I2633-G2633</f>
        <v>924.08280000000002</v>
      </c>
      <c r="K2633" s="23" t="str">
        <f>A2633&amp;"|"&amp;B2633</f>
        <v>P0220|Apr</v>
      </c>
    </row>
    <row r="2634" spans="1:11" ht="15" customHeight="1" x14ac:dyDescent="0.25">
      <c r="A2634" s="14" t="s">
        <v>499</v>
      </c>
      <c r="B2634" s="14" t="s">
        <v>26</v>
      </c>
      <c r="C2634" s="14">
        <v>8</v>
      </c>
      <c r="D2634" s="16">
        <v>135.21</v>
      </c>
      <c r="E2634" s="17">
        <f>C2634*D2634</f>
        <v>1081.68</v>
      </c>
      <c r="F2634" s="18">
        <v>0.03</v>
      </c>
      <c r="G2634" s="17">
        <f>E2634*F2634</f>
        <v>32.450400000000002</v>
      </c>
      <c r="H2634" s="14">
        <v>2</v>
      </c>
      <c r="I2634" s="15">
        <v>240</v>
      </c>
      <c r="J2634" s="17">
        <f>E2634+I2634-G2634</f>
        <v>1289.2296000000001</v>
      </c>
      <c r="K2634" s="23" t="str">
        <f>A2634&amp;"|"&amp;B2634</f>
        <v>P0220|May</v>
      </c>
    </row>
    <row r="2635" spans="1:11" ht="15" customHeight="1" x14ac:dyDescent="0.25">
      <c r="A2635" s="14" t="s">
        <v>499</v>
      </c>
      <c r="B2635" s="14" t="s">
        <v>28</v>
      </c>
      <c r="C2635" s="14">
        <v>9</v>
      </c>
      <c r="D2635" s="16">
        <v>141.32</v>
      </c>
      <c r="E2635" s="17">
        <f>C2635*D2635</f>
        <v>1271.8799999999999</v>
      </c>
      <c r="F2635" s="18">
        <v>0.03</v>
      </c>
      <c r="G2635" s="17">
        <f>E2635*F2635</f>
        <v>38.156399999999998</v>
      </c>
      <c r="H2635" s="14">
        <v>2</v>
      </c>
      <c r="I2635" s="15">
        <v>240</v>
      </c>
      <c r="J2635" s="17">
        <f>E2635+I2635-G2635</f>
        <v>1473.7235999999998</v>
      </c>
      <c r="K2635" s="23" t="str">
        <f>A2635&amp;"|"&amp;B2635</f>
        <v>P0220|Jun</v>
      </c>
    </row>
    <row r="2636" spans="1:11" ht="15" customHeight="1" x14ac:dyDescent="0.25">
      <c r="A2636" s="14" t="s">
        <v>499</v>
      </c>
      <c r="B2636" s="14" t="s">
        <v>29</v>
      </c>
      <c r="C2636" s="14">
        <v>10</v>
      </c>
      <c r="D2636" s="16">
        <v>162.97999999999999</v>
      </c>
      <c r="E2636" s="17">
        <f>C2636*D2636</f>
        <v>1629.8</v>
      </c>
      <c r="F2636" s="18">
        <v>0.03</v>
      </c>
      <c r="G2636" s="17">
        <f>E2636*F2636</f>
        <v>48.893999999999998</v>
      </c>
      <c r="H2636" s="14">
        <v>3</v>
      </c>
      <c r="I2636" s="15">
        <v>360</v>
      </c>
      <c r="J2636" s="17">
        <f>E2636+I2636-G2636</f>
        <v>1940.9059999999999</v>
      </c>
      <c r="K2636" s="23" t="str">
        <f>A2636&amp;"|"&amp;B2636</f>
        <v>P0220|Jul</v>
      </c>
    </row>
    <row r="2637" spans="1:11" ht="15" customHeight="1" x14ac:dyDescent="0.25">
      <c r="A2637" s="14" t="s">
        <v>499</v>
      </c>
      <c r="B2637" s="14" t="s">
        <v>30</v>
      </c>
      <c r="C2637" s="14">
        <v>11</v>
      </c>
      <c r="D2637" s="16">
        <v>164.9</v>
      </c>
      <c r="E2637" s="17">
        <f>C2637*D2637</f>
        <v>1813.9</v>
      </c>
      <c r="F2637" s="18">
        <v>0.03</v>
      </c>
      <c r="G2637" s="17">
        <f>E2637*F2637</f>
        <v>54.417000000000002</v>
      </c>
      <c r="H2637" s="14">
        <v>3</v>
      </c>
      <c r="I2637" s="15">
        <v>360</v>
      </c>
      <c r="J2637" s="17">
        <f>E2637+I2637-G2637</f>
        <v>2119.4830000000002</v>
      </c>
      <c r="K2637" s="23" t="str">
        <f>A2637&amp;"|"&amp;B2637</f>
        <v>P0220|Aug</v>
      </c>
    </row>
    <row r="2638" spans="1:11" ht="15" customHeight="1" x14ac:dyDescent="0.25">
      <c r="A2638" s="14" t="s">
        <v>499</v>
      </c>
      <c r="B2638" s="14" t="s">
        <v>31</v>
      </c>
      <c r="C2638" s="14">
        <v>6</v>
      </c>
      <c r="D2638" s="16">
        <v>152.66999999999999</v>
      </c>
      <c r="E2638" s="17">
        <f>C2638*D2638</f>
        <v>916.02</v>
      </c>
      <c r="F2638" s="18">
        <v>0.03</v>
      </c>
      <c r="G2638" s="17">
        <f>E2638*F2638</f>
        <v>27.480599999999999</v>
      </c>
      <c r="H2638" s="14">
        <v>2</v>
      </c>
      <c r="I2638" s="15">
        <v>240</v>
      </c>
      <c r="J2638" s="17">
        <f>E2638+I2638-G2638</f>
        <v>1128.5393999999999</v>
      </c>
      <c r="K2638" s="23" t="str">
        <f>A2638&amp;"|"&amp;B2638</f>
        <v>P0220|Sep</v>
      </c>
    </row>
    <row r="2639" spans="1:11" ht="15" customHeight="1" x14ac:dyDescent="0.25">
      <c r="A2639" s="14" t="s">
        <v>499</v>
      </c>
      <c r="B2639" s="14" t="s">
        <v>32</v>
      </c>
      <c r="C2639" s="14">
        <v>6</v>
      </c>
      <c r="D2639" s="16">
        <v>132.41999999999999</v>
      </c>
      <c r="E2639" s="17">
        <f>C2639*D2639</f>
        <v>794.52</v>
      </c>
      <c r="F2639" s="18">
        <v>0.03</v>
      </c>
      <c r="G2639" s="17">
        <f>E2639*F2639</f>
        <v>23.835599999999999</v>
      </c>
      <c r="H2639" s="14">
        <v>2</v>
      </c>
      <c r="I2639" s="15">
        <v>240</v>
      </c>
      <c r="J2639" s="17">
        <f>E2639+I2639-G2639</f>
        <v>1010.6844</v>
      </c>
      <c r="K2639" s="23" t="str">
        <f>A2639&amp;"|"&amp;B2639</f>
        <v>P0220|Oct</v>
      </c>
    </row>
    <row r="2640" spans="1:11" ht="15" customHeight="1" x14ac:dyDescent="0.25">
      <c r="A2640" s="14" t="s">
        <v>499</v>
      </c>
      <c r="B2640" s="14" t="s">
        <v>33</v>
      </c>
      <c r="C2640" s="14">
        <v>6</v>
      </c>
      <c r="D2640" s="16">
        <v>133.77000000000001</v>
      </c>
      <c r="E2640" s="17">
        <f>C2640*D2640</f>
        <v>802.62000000000012</v>
      </c>
      <c r="F2640" s="18">
        <v>0.03</v>
      </c>
      <c r="G2640" s="17">
        <f>E2640*F2640</f>
        <v>24.078600000000002</v>
      </c>
      <c r="H2640" s="14">
        <v>2</v>
      </c>
      <c r="I2640" s="15">
        <v>240</v>
      </c>
      <c r="J2640" s="17">
        <f>E2640+I2640-G2640</f>
        <v>1018.5414000000001</v>
      </c>
      <c r="K2640" s="23" t="str">
        <f>A2640&amp;"|"&amp;B2640</f>
        <v>P0220|Nov</v>
      </c>
    </row>
    <row r="2641" spans="1:11" ht="15" customHeight="1" x14ac:dyDescent="0.25">
      <c r="A2641" s="14" t="s">
        <v>499</v>
      </c>
      <c r="B2641" s="14" t="s">
        <v>34</v>
      </c>
      <c r="C2641" s="14">
        <v>15</v>
      </c>
      <c r="D2641" s="16">
        <v>272.77</v>
      </c>
      <c r="E2641" s="17">
        <f>C2641*D2641</f>
        <v>4091.5499999999997</v>
      </c>
      <c r="F2641" s="18">
        <v>0.03</v>
      </c>
      <c r="G2641" s="17">
        <f>E2641*F2641</f>
        <v>122.74649999999998</v>
      </c>
      <c r="H2641" s="14">
        <v>6</v>
      </c>
      <c r="I2641" s="15">
        <v>720</v>
      </c>
      <c r="J2641" s="17">
        <f>E2641+I2641-G2641</f>
        <v>4688.8034999999991</v>
      </c>
      <c r="K2641" s="23" t="str">
        <f>A2641&amp;"|"&amp;B2641</f>
        <v>P0220|Dec</v>
      </c>
    </row>
    <row r="2642" spans="1:11" ht="15" customHeight="1" x14ac:dyDescent="0.25">
      <c r="A2642" s="14" t="s">
        <v>499</v>
      </c>
      <c r="B2642" s="14" t="s">
        <v>35</v>
      </c>
      <c r="C2642" s="14">
        <v>14</v>
      </c>
      <c r="D2642" s="16">
        <v>240.1</v>
      </c>
      <c r="E2642" s="17">
        <f>C2642*D2642</f>
        <v>3361.4</v>
      </c>
      <c r="F2642" s="18">
        <v>0.03</v>
      </c>
      <c r="G2642" s="17">
        <f>E2642*F2642</f>
        <v>100.842</v>
      </c>
      <c r="H2642" s="14">
        <v>5</v>
      </c>
      <c r="I2642" s="15">
        <v>600</v>
      </c>
      <c r="J2642" s="17">
        <f>E2642+I2642-G2642</f>
        <v>3860.558</v>
      </c>
      <c r="K2642" s="23" t="str">
        <f>A2642&amp;"|"&amp;B2642</f>
        <v>P0220|Jan</v>
      </c>
    </row>
    <row r="2643" spans="1:11" ht="15" customHeight="1" x14ac:dyDescent="0.25">
      <c r="A2643" s="14" t="s">
        <v>499</v>
      </c>
      <c r="B2643" s="14" t="s">
        <v>36</v>
      </c>
      <c r="C2643" s="14">
        <v>13</v>
      </c>
      <c r="D2643" s="16">
        <v>214.54</v>
      </c>
      <c r="E2643" s="17">
        <f>C2643*D2643</f>
        <v>2789.02</v>
      </c>
      <c r="F2643" s="18">
        <v>0.03</v>
      </c>
      <c r="G2643" s="17">
        <f>E2643*F2643</f>
        <v>83.670599999999993</v>
      </c>
      <c r="H2643" s="14">
        <v>5</v>
      </c>
      <c r="I2643" s="15">
        <v>600</v>
      </c>
      <c r="J2643" s="17">
        <f>E2643+I2643-G2643</f>
        <v>3305.3494000000001</v>
      </c>
      <c r="K2643" s="23" t="str">
        <f>A2643&amp;"|"&amp;B2643</f>
        <v>P0220|Feb</v>
      </c>
    </row>
    <row r="2644" spans="1:11" ht="15" customHeight="1" x14ac:dyDescent="0.25">
      <c r="A2644" s="14" t="s">
        <v>499</v>
      </c>
      <c r="B2644" s="14" t="s">
        <v>37</v>
      </c>
      <c r="C2644" s="14">
        <v>11</v>
      </c>
      <c r="D2644" s="16">
        <v>190.14</v>
      </c>
      <c r="E2644" s="17">
        <f>C2644*D2644</f>
        <v>2091.54</v>
      </c>
      <c r="F2644" s="18">
        <v>0.03</v>
      </c>
      <c r="G2644" s="17">
        <f>E2644*F2644</f>
        <v>62.746199999999995</v>
      </c>
      <c r="H2644" s="14">
        <v>4</v>
      </c>
      <c r="I2644" s="15">
        <v>480</v>
      </c>
      <c r="J2644" s="17">
        <f>E2644+I2644-G2644</f>
        <v>2508.7937999999999</v>
      </c>
      <c r="K2644" s="23" t="str">
        <f>A2644&amp;"|"&amp;B2644</f>
        <v>P0220|Mar</v>
      </c>
    </row>
    <row r="2645" spans="1:11" ht="15" customHeight="1" x14ac:dyDescent="0.25">
      <c r="A2645" s="14" t="s">
        <v>501</v>
      </c>
      <c r="B2645" s="14" t="s">
        <v>24</v>
      </c>
      <c r="C2645" s="14">
        <v>5</v>
      </c>
      <c r="D2645" s="16">
        <v>106.84</v>
      </c>
      <c r="E2645" s="17">
        <f>C2645*D2645</f>
        <v>534.20000000000005</v>
      </c>
      <c r="F2645" s="18">
        <v>0.03</v>
      </c>
      <c r="G2645" s="17">
        <f>E2645*F2645</f>
        <v>16.026</v>
      </c>
      <c r="H2645" s="14">
        <v>2</v>
      </c>
      <c r="I2645" s="15">
        <v>240</v>
      </c>
      <c r="J2645" s="17">
        <f>E2645+I2645-G2645</f>
        <v>758.17400000000009</v>
      </c>
      <c r="K2645" s="23" t="str">
        <f>A2645&amp;"|"&amp;B2645</f>
        <v>P0221|Apr</v>
      </c>
    </row>
    <row r="2646" spans="1:11" ht="15" customHeight="1" x14ac:dyDescent="0.25">
      <c r="A2646" s="14" t="s">
        <v>501</v>
      </c>
      <c r="B2646" s="14" t="s">
        <v>26</v>
      </c>
      <c r="C2646" s="14">
        <v>6</v>
      </c>
      <c r="D2646" s="16">
        <v>126.3</v>
      </c>
      <c r="E2646" s="17">
        <f>C2646*D2646</f>
        <v>757.8</v>
      </c>
      <c r="F2646" s="18">
        <v>0.03</v>
      </c>
      <c r="G2646" s="17">
        <f>E2646*F2646</f>
        <v>22.733999999999998</v>
      </c>
      <c r="H2646" s="14">
        <v>2</v>
      </c>
      <c r="I2646" s="15">
        <v>240</v>
      </c>
      <c r="J2646" s="17">
        <f>E2646+I2646-G2646</f>
        <v>975.06599999999992</v>
      </c>
      <c r="K2646" s="23" t="str">
        <f>A2646&amp;"|"&amp;B2646</f>
        <v>P0221|May</v>
      </c>
    </row>
    <row r="2647" spans="1:11" ht="15" customHeight="1" x14ac:dyDescent="0.25">
      <c r="A2647" s="14" t="s">
        <v>501</v>
      </c>
      <c r="B2647" s="14" t="s">
        <v>28</v>
      </c>
      <c r="C2647" s="14">
        <v>8</v>
      </c>
      <c r="D2647" s="16">
        <v>135.72</v>
      </c>
      <c r="E2647" s="17">
        <f>C2647*D2647</f>
        <v>1085.76</v>
      </c>
      <c r="F2647" s="18">
        <v>0.03</v>
      </c>
      <c r="G2647" s="17">
        <f>E2647*F2647</f>
        <v>32.572800000000001</v>
      </c>
      <c r="H2647" s="14">
        <v>2</v>
      </c>
      <c r="I2647" s="15">
        <v>240</v>
      </c>
      <c r="J2647" s="17">
        <f>E2647+I2647-G2647</f>
        <v>1293.1872000000001</v>
      </c>
      <c r="K2647" s="23" t="str">
        <f>A2647&amp;"|"&amp;B2647</f>
        <v>P0221|Jun</v>
      </c>
    </row>
    <row r="2648" spans="1:11" ht="15" customHeight="1" x14ac:dyDescent="0.25">
      <c r="A2648" s="14" t="s">
        <v>501</v>
      </c>
      <c r="B2648" s="14" t="s">
        <v>29</v>
      </c>
      <c r="C2648" s="14">
        <v>10</v>
      </c>
      <c r="D2648" s="16">
        <v>137.97</v>
      </c>
      <c r="E2648" s="17">
        <f>C2648*D2648</f>
        <v>1379.7</v>
      </c>
      <c r="F2648" s="18">
        <v>0.03</v>
      </c>
      <c r="G2648" s="17">
        <f>E2648*F2648</f>
        <v>41.390999999999998</v>
      </c>
      <c r="H2648" s="14">
        <v>3</v>
      </c>
      <c r="I2648" s="15">
        <v>360</v>
      </c>
      <c r="J2648" s="17">
        <f>E2648+I2648-G2648</f>
        <v>1698.309</v>
      </c>
      <c r="K2648" s="23" t="str">
        <f>A2648&amp;"|"&amp;B2648</f>
        <v>P0221|Jul</v>
      </c>
    </row>
    <row r="2649" spans="1:11" ht="15" customHeight="1" x14ac:dyDescent="0.25">
      <c r="A2649" s="14" t="s">
        <v>501</v>
      </c>
      <c r="B2649" s="14" t="s">
        <v>30</v>
      </c>
      <c r="C2649" s="14">
        <v>10</v>
      </c>
      <c r="D2649" s="16">
        <v>136.09</v>
      </c>
      <c r="E2649" s="17">
        <f>C2649*D2649</f>
        <v>1360.9</v>
      </c>
      <c r="F2649" s="18">
        <v>0.03</v>
      </c>
      <c r="G2649" s="17">
        <f>E2649*F2649</f>
        <v>40.826999999999998</v>
      </c>
      <c r="H2649" s="14">
        <v>3</v>
      </c>
      <c r="I2649" s="15">
        <v>360</v>
      </c>
      <c r="J2649" s="17">
        <f>E2649+I2649-G2649</f>
        <v>1680.0730000000001</v>
      </c>
      <c r="K2649" s="23" t="str">
        <f>A2649&amp;"|"&amp;B2649</f>
        <v>P0221|Aug</v>
      </c>
    </row>
    <row r="2650" spans="1:11" ht="15" customHeight="1" x14ac:dyDescent="0.25">
      <c r="A2650" s="14" t="s">
        <v>501</v>
      </c>
      <c r="B2650" s="14" t="s">
        <v>31</v>
      </c>
      <c r="C2650" s="14">
        <v>6</v>
      </c>
      <c r="D2650" s="16">
        <v>135.53</v>
      </c>
      <c r="E2650" s="17">
        <f>C2650*D2650</f>
        <v>813.18000000000006</v>
      </c>
      <c r="F2650" s="18">
        <v>0.03</v>
      </c>
      <c r="G2650" s="17">
        <f>E2650*F2650</f>
        <v>24.395400000000002</v>
      </c>
      <c r="H2650" s="14">
        <v>2</v>
      </c>
      <c r="I2650" s="15">
        <v>240</v>
      </c>
      <c r="J2650" s="17">
        <f>E2650+I2650-G2650</f>
        <v>1028.7846</v>
      </c>
      <c r="K2650" s="23" t="str">
        <f>A2650&amp;"|"&amp;B2650</f>
        <v>P0221|Sep</v>
      </c>
    </row>
    <row r="2651" spans="1:11" ht="15" customHeight="1" x14ac:dyDescent="0.25">
      <c r="A2651" s="14" t="s">
        <v>501</v>
      </c>
      <c r="B2651" s="14" t="s">
        <v>32</v>
      </c>
      <c r="C2651" s="14">
        <v>6</v>
      </c>
      <c r="D2651" s="16">
        <v>121.66</v>
      </c>
      <c r="E2651" s="17">
        <f>C2651*D2651</f>
        <v>729.96</v>
      </c>
      <c r="F2651" s="18">
        <v>0.03</v>
      </c>
      <c r="G2651" s="17">
        <f>E2651*F2651</f>
        <v>21.898800000000001</v>
      </c>
      <c r="H2651" s="14">
        <v>2</v>
      </c>
      <c r="I2651" s="15">
        <v>240</v>
      </c>
      <c r="J2651" s="17">
        <f>E2651+I2651-G2651</f>
        <v>948.06119999999999</v>
      </c>
      <c r="K2651" s="23" t="str">
        <f>A2651&amp;"|"&amp;B2651</f>
        <v>P0221|Oct</v>
      </c>
    </row>
    <row r="2652" spans="1:11" ht="15" customHeight="1" x14ac:dyDescent="0.25">
      <c r="A2652" s="14" t="s">
        <v>501</v>
      </c>
      <c r="B2652" s="14" t="s">
        <v>33</v>
      </c>
      <c r="C2652" s="14">
        <v>6</v>
      </c>
      <c r="D2652" s="16">
        <v>128.74</v>
      </c>
      <c r="E2652" s="17">
        <f>C2652*D2652</f>
        <v>772.44</v>
      </c>
      <c r="F2652" s="18">
        <v>0.03</v>
      </c>
      <c r="G2652" s="17">
        <f>E2652*F2652</f>
        <v>23.173200000000001</v>
      </c>
      <c r="H2652" s="14">
        <v>2</v>
      </c>
      <c r="I2652" s="15">
        <v>240</v>
      </c>
      <c r="J2652" s="17">
        <f>E2652+I2652-G2652</f>
        <v>989.2668000000001</v>
      </c>
      <c r="K2652" s="23" t="str">
        <f>A2652&amp;"|"&amp;B2652</f>
        <v>P0221|Nov</v>
      </c>
    </row>
    <row r="2653" spans="1:11" ht="15" customHeight="1" x14ac:dyDescent="0.25">
      <c r="A2653" s="14" t="s">
        <v>501</v>
      </c>
      <c r="B2653" s="14" t="s">
        <v>34</v>
      </c>
      <c r="C2653" s="14">
        <v>14</v>
      </c>
      <c r="D2653" s="16">
        <v>210.85</v>
      </c>
      <c r="E2653" s="17">
        <f>C2653*D2653</f>
        <v>2951.9</v>
      </c>
      <c r="F2653" s="18">
        <v>0.03</v>
      </c>
      <c r="G2653" s="17">
        <f>E2653*F2653</f>
        <v>88.557000000000002</v>
      </c>
      <c r="H2653" s="14">
        <v>6</v>
      </c>
      <c r="I2653" s="15">
        <v>720</v>
      </c>
      <c r="J2653" s="17">
        <f>E2653+I2653-G2653</f>
        <v>3583.3430000000003</v>
      </c>
      <c r="K2653" s="23" t="str">
        <f>A2653&amp;"|"&amp;B2653</f>
        <v>P0221|Dec</v>
      </c>
    </row>
    <row r="2654" spans="1:11" ht="15" customHeight="1" x14ac:dyDescent="0.25">
      <c r="A2654" s="14" t="s">
        <v>501</v>
      </c>
      <c r="B2654" s="14" t="s">
        <v>35</v>
      </c>
      <c r="C2654" s="14">
        <v>12</v>
      </c>
      <c r="D2654" s="16">
        <v>205.67</v>
      </c>
      <c r="E2654" s="17">
        <f>C2654*D2654</f>
        <v>2468.04</v>
      </c>
      <c r="F2654" s="18">
        <v>0.03</v>
      </c>
      <c r="G2654" s="17">
        <f>E2654*F2654</f>
        <v>74.041199999999989</v>
      </c>
      <c r="H2654" s="14">
        <v>5</v>
      </c>
      <c r="I2654" s="15">
        <v>600</v>
      </c>
      <c r="J2654" s="17">
        <f>E2654+I2654-G2654</f>
        <v>2993.9987999999998</v>
      </c>
      <c r="K2654" s="23" t="str">
        <f>A2654&amp;"|"&amp;B2654</f>
        <v>P0221|Jan</v>
      </c>
    </row>
    <row r="2655" spans="1:11" ht="15" customHeight="1" x14ac:dyDescent="0.25">
      <c r="A2655" s="14" t="s">
        <v>501</v>
      </c>
      <c r="B2655" s="14" t="s">
        <v>36</v>
      </c>
      <c r="C2655" s="14">
        <v>11</v>
      </c>
      <c r="D2655" s="16">
        <v>187.18</v>
      </c>
      <c r="E2655" s="17">
        <f>C2655*D2655</f>
        <v>2058.98</v>
      </c>
      <c r="F2655" s="18">
        <v>0.03</v>
      </c>
      <c r="G2655" s="17">
        <f>E2655*F2655</f>
        <v>61.769399999999997</v>
      </c>
      <c r="H2655" s="14">
        <v>4</v>
      </c>
      <c r="I2655" s="15">
        <v>480</v>
      </c>
      <c r="J2655" s="17">
        <f>E2655+I2655-G2655</f>
        <v>2477.2105999999999</v>
      </c>
      <c r="K2655" s="23" t="str">
        <f>A2655&amp;"|"&amp;B2655</f>
        <v>P0221|Feb</v>
      </c>
    </row>
    <row r="2656" spans="1:11" ht="15" customHeight="1" x14ac:dyDescent="0.25">
      <c r="A2656" s="14" t="s">
        <v>501</v>
      </c>
      <c r="B2656" s="14" t="s">
        <v>37</v>
      </c>
      <c r="C2656" s="14">
        <v>10</v>
      </c>
      <c r="D2656" s="16">
        <v>166.56</v>
      </c>
      <c r="E2656" s="17">
        <f>C2656*D2656</f>
        <v>1665.6</v>
      </c>
      <c r="F2656" s="18">
        <v>0.03</v>
      </c>
      <c r="G2656" s="17">
        <f>E2656*F2656</f>
        <v>49.967999999999996</v>
      </c>
      <c r="H2656" s="14">
        <v>4</v>
      </c>
      <c r="I2656" s="15">
        <v>480</v>
      </c>
      <c r="J2656" s="17">
        <f>E2656+I2656-G2656</f>
        <v>2095.6320000000001</v>
      </c>
      <c r="K2656" s="23" t="str">
        <f>A2656&amp;"|"&amp;B2656</f>
        <v>P0221|Mar</v>
      </c>
    </row>
    <row r="2657" spans="1:11" ht="15" customHeight="1" x14ac:dyDescent="0.25">
      <c r="A2657" s="14" t="s">
        <v>503</v>
      </c>
      <c r="B2657" s="14" t="s">
        <v>24</v>
      </c>
      <c r="C2657" s="14">
        <v>5</v>
      </c>
      <c r="D2657" s="16">
        <v>97.46</v>
      </c>
      <c r="E2657" s="17">
        <f>C2657*D2657</f>
        <v>487.29999999999995</v>
      </c>
      <c r="F2657" s="18">
        <v>0.03</v>
      </c>
      <c r="G2657" s="17">
        <f>E2657*F2657</f>
        <v>14.618999999999998</v>
      </c>
      <c r="H2657" s="14">
        <v>2</v>
      </c>
      <c r="I2657" s="15">
        <v>240</v>
      </c>
      <c r="J2657" s="17">
        <f>E2657+I2657-G2657</f>
        <v>712.68099999999993</v>
      </c>
      <c r="K2657" s="23" t="str">
        <f>A2657&amp;"|"&amp;B2657</f>
        <v>P0222|Apr</v>
      </c>
    </row>
    <row r="2658" spans="1:11" ht="15" customHeight="1" x14ac:dyDescent="0.25">
      <c r="A2658" s="14" t="s">
        <v>503</v>
      </c>
      <c r="B2658" s="14" t="s">
        <v>26</v>
      </c>
      <c r="C2658" s="14">
        <v>6</v>
      </c>
      <c r="D2658" s="16">
        <v>108.98</v>
      </c>
      <c r="E2658" s="17">
        <f>C2658*D2658</f>
        <v>653.88</v>
      </c>
      <c r="F2658" s="18">
        <v>0.03</v>
      </c>
      <c r="G2658" s="17">
        <f>E2658*F2658</f>
        <v>19.616399999999999</v>
      </c>
      <c r="H2658" s="14">
        <v>2</v>
      </c>
      <c r="I2658" s="15">
        <v>240</v>
      </c>
      <c r="J2658" s="17">
        <f>E2658+I2658-G2658</f>
        <v>874.2636</v>
      </c>
      <c r="K2658" s="23" t="str">
        <f>A2658&amp;"|"&amp;B2658</f>
        <v>P0222|May</v>
      </c>
    </row>
    <row r="2659" spans="1:11" ht="15" customHeight="1" x14ac:dyDescent="0.25">
      <c r="A2659" s="14" t="s">
        <v>503</v>
      </c>
      <c r="B2659" s="14" t="s">
        <v>28</v>
      </c>
      <c r="C2659" s="14">
        <v>6</v>
      </c>
      <c r="D2659" s="16">
        <v>110.67</v>
      </c>
      <c r="E2659" s="17">
        <f>C2659*D2659</f>
        <v>664.02</v>
      </c>
      <c r="F2659" s="18">
        <v>0.03</v>
      </c>
      <c r="G2659" s="17">
        <f>E2659*F2659</f>
        <v>19.9206</v>
      </c>
      <c r="H2659" s="14">
        <v>2</v>
      </c>
      <c r="I2659" s="15">
        <v>240</v>
      </c>
      <c r="J2659" s="17">
        <f>E2659+I2659-G2659</f>
        <v>884.09939999999995</v>
      </c>
      <c r="K2659" s="23" t="str">
        <f>A2659&amp;"|"&amp;B2659</f>
        <v>P0222|Jun</v>
      </c>
    </row>
    <row r="2660" spans="1:11" ht="15" customHeight="1" x14ac:dyDescent="0.25">
      <c r="A2660" s="14" t="s">
        <v>503</v>
      </c>
      <c r="B2660" s="14" t="s">
        <v>29</v>
      </c>
      <c r="C2660" s="14">
        <v>9</v>
      </c>
      <c r="D2660" s="16">
        <v>131.69999999999999</v>
      </c>
      <c r="E2660" s="17">
        <f>C2660*D2660</f>
        <v>1185.3</v>
      </c>
      <c r="F2660" s="18">
        <v>0.03</v>
      </c>
      <c r="G2660" s="17">
        <f>E2660*F2660</f>
        <v>35.558999999999997</v>
      </c>
      <c r="H2660" s="14">
        <v>2</v>
      </c>
      <c r="I2660" s="15">
        <v>240</v>
      </c>
      <c r="J2660" s="17">
        <f>E2660+I2660-G2660</f>
        <v>1389.741</v>
      </c>
      <c r="K2660" s="23" t="str">
        <f>A2660&amp;"|"&amp;B2660</f>
        <v>P0222|Jul</v>
      </c>
    </row>
    <row r="2661" spans="1:11" ht="15" customHeight="1" x14ac:dyDescent="0.25">
      <c r="A2661" s="14" t="s">
        <v>503</v>
      </c>
      <c r="B2661" s="14" t="s">
        <v>30</v>
      </c>
      <c r="C2661" s="14">
        <v>9</v>
      </c>
      <c r="D2661" s="16">
        <v>123.72</v>
      </c>
      <c r="E2661" s="17">
        <f>C2661*D2661</f>
        <v>1113.48</v>
      </c>
      <c r="F2661" s="18">
        <v>0.03</v>
      </c>
      <c r="G2661" s="17">
        <f>E2661*F2661</f>
        <v>33.404400000000003</v>
      </c>
      <c r="H2661" s="14">
        <v>2</v>
      </c>
      <c r="I2661" s="15">
        <v>240</v>
      </c>
      <c r="J2661" s="17">
        <f>E2661+I2661-G2661</f>
        <v>1320.0756000000001</v>
      </c>
      <c r="K2661" s="23" t="str">
        <f>A2661&amp;"|"&amp;B2661</f>
        <v>P0222|Aug</v>
      </c>
    </row>
    <row r="2662" spans="1:11" ht="15" customHeight="1" x14ac:dyDescent="0.25">
      <c r="A2662" s="14" t="s">
        <v>503</v>
      </c>
      <c r="B2662" s="14" t="s">
        <v>31</v>
      </c>
      <c r="C2662" s="14">
        <v>6</v>
      </c>
      <c r="D2662" s="16">
        <v>109.96</v>
      </c>
      <c r="E2662" s="17">
        <f>C2662*D2662</f>
        <v>659.76</v>
      </c>
      <c r="F2662" s="18">
        <v>0.03</v>
      </c>
      <c r="G2662" s="17">
        <f>E2662*F2662</f>
        <v>19.7928</v>
      </c>
      <c r="H2662" s="14">
        <v>2</v>
      </c>
      <c r="I2662" s="15">
        <v>240</v>
      </c>
      <c r="J2662" s="17">
        <f>E2662+I2662-G2662</f>
        <v>879.96720000000005</v>
      </c>
      <c r="K2662" s="23" t="str">
        <f>A2662&amp;"|"&amp;B2662</f>
        <v>P0222|Sep</v>
      </c>
    </row>
    <row r="2663" spans="1:11" ht="15" customHeight="1" x14ac:dyDescent="0.25">
      <c r="A2663" s="14" t="s">
        <v>503</v>
      </c>
      <c r="B2663" s="14" t="s">
        <v>32</v>
      </c>
      <c r="C2663" s="14">
        <v>5</v>
      </c>
      <c r="D2663" s="16">
        <v>104.17</v>
      </c>
      <c r="E2663" s="17">
        <f>C2663*D2663</f>
        <v>520.85</v>
      </c>
      <c r="F2663" s="18">
        <v>0.03</v>
      </c>
      <c r="G2663" s="17">
        <f>E2663*F2663</f>
        <v>15.625500000000001</v>
      </c>
      <c r="H2663" s="14">
        <v>2</v>
      </c>
      <c r="I2663" s="15">
        <v>240</v>
      </c>
      <c r="J2663" s="17">
        <f>E2663+I2663-G2663</f>
        <v>745.22450000000003</v>
      </c>
      <c r="K2663" s="23" t="str">
        <f>A2663&amp;"|"&amp;B2663</f>
        <v>P0222|Oct</v>
      </c>
    </row>
    <row r="2664" spans="1:11" ht="15" customHeight="1" x14ac:dyDescent="0.25">
      <c r="A2664" s="14" t="s">
        <v>503</v>
      </c>
      <c r="B2664" s="14" t="s">
        <v>33</v>
      </c>
      <c r="C2664" s="14">
        <v>6</v>
      </c>
      <c r="D2664" s="16">
        <v>118.46</v>
      </c>
      <c r="E2664" s="17">
        <f>C2664*D2664</f>
        <v>710.76</v>
      </c>
      <c r="F2664" s="18">
        <v>0.03</v>
      </c>
      <c r="G2664" s="17">
        <f>E2664*F2664</f>
        <v>21.322799999999997</v>
      </c>
      <c r="H2664" s="14">
        <v>2</v>
      </c>
      <c r="I2664" s="15">
        <v>240</v>
      </c>
      <c r="J2664" s="17">
        <f>E2664+I2664-G2664</f>
        <v>929.43719999999996</v>
      </c>
      <c r="K2664" s="23" t="str">
        <f>A2664&amp;"|"&amp;B2664</f>
        <v>P0222|Nov</v>
      </c>
    </row>
    <row r="2665" spans="1:11" ht="15" customHeight="1" x14ac:dyDescent="0.25">
      <c r="A2665" s="14" t="s">
        <v>503</v>
      </c>
      <c r="B2665" s="14" t="s">
        <v>34</v>
      </c>
      <c r="C2665" s="14">
        <v>13</v>
      </c>
      <c r="D2665" s="16">
        <v>216.08</v>
      </c>
      <c r="E2665" s="17">
        <f>C2665*D2665</f>
        <v>2809.04</v>
      </c>
      <c r="F2665" s="18">
        <v>0.03</v>
      </c>
      <c r="G2665" s="17">
        <f>E2665*F2665</f>
        <v>84.271199999999993</v>
      </c>
      <c r="H2665" s="14">
        <v>5</v>
      </c>
      <c r="I2665" s="15">
        <v>600</v>
      </c>
      <c r="J2665" s="17">
        <f>E2665+I2665-G2665</f>
        <v>3324.7687999999998</v>
      </c>
      <c r="K2665" s="23" t="str">
        <f>A2665&amp;"|"&amp;B2665</f>
        <v>P0222|Dec</v>
      </c>
    </row>
    <row r="2666" spans="1:11" ht="15" customHeight="1" x14ac:dyDescent="0.25">
      <c r="A2666" s="14" t="s">
        <v>503</v>
      </c>
      <c r="B2666" s="14" t="s">
        <v>35</v>
      </c>
      <c r="C2666" s="14">
        <v>12</v>
      </c>
      <c r="D2666" s="16">
        <v>176.23</v>
      </c>
      <c r="E2666" s="17">
        <f>C2666*D2666</f>
        <v>2114.7599999999998</v>
      </c>
      <c r="F2666" s="18">
        <v>0.03</v>
      </c>
      <c r="G2666" s="17">
        <f>E2666*F2666</f>
        <v>63.442799999999991</v>
      </c>
      <c r="H2666" s="14">
        <v>5</v>
      </c>
      <c r="I2666" s="15">
        <v>600</v>
      </c>
      <c r="J2666" s="17">
        <f>E2666+I2666-G2666</f>
        <v>2651.3172</v>
      </c>
      <c r="K2666" s="23" t="str">
        <f>A2666&amp;"|"&amp;B2666</f>
        <v>P0222|Jan</v>
      </c>
    </row>
    <row r="2667" spans="1:11" ht="15" customHeight="1" x14ac:dyDescent="0.25">
      <c r="A2667" s="14" t="s">
        <v>503</v>
      </c>
      <c r="B2667" s="14" t="s">
        <v>36</v>
      </c>
      <c r="C2667" s="14">
        <v>10</v>
      </c>
      <c r="D2667" s="16">
        <v>173.44</v>
      </c>
      <c r="E2667" s="17">
        <f>C2667*D2667</f>
        <v>1734.4</v>
      </c>
      <c r="F2667" s="18">
        <v>0.03</v>
      </c>
      <c r="G2667" s="17">
        <f>E2667*F2667</f>
        <v>52.032000000000004</v>
      </c>
      <c r="H2667" s="14">
        <v>4</v>
      </c>
      <c r="I2667" s="15">
        <v>480</v>
      </c>
      <c r="J2667" s="17">
        <f>E2667+I2667-G2667</f>
        <v>2162.3679999999999</v>
      </c>
      <c r="K2667" s="23" t="str">
        <f>A2667&amp;"|"&amp;B2667</f>
        <v>P0222|Feb</v>
      </c>
    </row>
    <row r="2668" spans="1:11" ht="15" customHeight="1" x14ac:dyDescent="0.25">
      <c r="A2668" s="14" t="s">
        <v>503</v>
      </c>
      <c r="B2668" s="14" t="s">
        <v>37</v>
      </c>
      <c r="C2668" s="14">
        <v>10</v>
      </c>
      <c r="D2668" s="16">
        <v>151.18</v>
      </c>
      <c r="E2668" s="17">
        <f>C2668*D2668</f>
        <v>1511.8000000000002</v>
      </c>
      <c r="F2668" s="18">
        <v>0.03</v>
      </c>
      <c r="G2668" s="17">
        <f>E2668*F2668</f>
        <v>45.354000000000006</v>
      </c>
      <c r="H2668" s="14">
        <v>4</v>
      </c>
      <c r="I2668" s="15">
        <v>480</v>
      </c>
      <c r="J2668" s="17">
        <f>E2668+I2668-G2668</f>
        <v>1946.4460000000001</v>
      </c>
      <c r="K2668" s="23" t="str">
        <f>A2668&amp;"|"&amp;B2668</f>
        <v>P0222|Mar</v>
      </c>
    </row>
    <row r="2669" spans="1:11" ht="15" customHeight="1" x14ac:dyDescent="0.25">
      <c r="A2669" s="14" t="s">
        <v>505</v>
      </c>
      <c r="B2669" s="14" t="s">
        <v>24</v>
      </c>
      <c r="C2669" s="14">
        <v>6</v>
      </c>
      <c r="D2669" s="16">
        <v>160.30000000000001</v>
      </c>
      <c r="E2669" s="17">
        <f>C2669*D2669</f>
        <v>961.80000000000007</v>
      </c>
      <c r="F2669" s="18">
        <v>0.03</v>
      </c>
      <c r="G2669" s="17">
        <f>E2669*F2669</f>
        <v>28.853999999999999</v>
      </c>
      <c r="H2669" s="14">
        <v>2</v>
      </c>
      <c r="I2669" s="15">
        <v>300</v>
      </c>
      <c r="J2669" s="17">
        <f>E2669+I2669-G2669</f>
        <v>1232.9460000000001</v>
      </c>
      <c r="K2669" s="23" t="str">
        <f>A2669&amp;"|"&amp;B2669</f>
        <v>P0223|Apr</v>
      </c>
    </row>
    <row r="2670" spans="1:11" ht="15" customHeight="1" x14ac:dyDescent="0.25">
      <c r="A2670" s="14" t="s">
        <v>505</v>
      </c>
      <c r="B2670" s="14" t="s">
        <v>26</v>
      </c>
      <c r="C2670" s="14">
        <v>7</v>
      </c>
      <c r="D2670" s="16">
        <v>157.91</v>
      </c>
      <c r="E2670" s="17">
        <f>C2670*D2670</f>
        <v>1105.3699999999999</v>
      </c>
      <c r="F2670" s="18">
        <v>0.03</v>
      </c>
      <c r="G2670" s="17">
        <f>E2670*F2670</f>
        <v>33.161099999999998</v>
      </c>
      <c r="H2670" s="14">
        <v>2</v>
      </c>
      <c r="I2670" s="15">
        <v>300</v>
      </c>
      <c r="J2670" s="17">
        <f>E2670+I2670-G2670</f>
        <v>1372.2088999999999</v>
      </c>
      <c r="K2670" s="23" t="str">
        <f>A2670&amp;"|"&amp;B2670</f>
        <v>P0223|May</v>
      </c>
    </row>
    <row r="2671" spans="1:11" ht="15" customHeight="1" x14ac:dyDescent="0.25">
      <c r="A2671" s="14" t="s">
        <v>505</v>
      </c>
      <c r="B2671" s="14" t="s">
        <v>28</v>
      </c>
      <c r="C2671" s="14">
        <v>8</v>
      </c>
      <c r="D2671" s="16">
        <v>157.16</v>
      </c>
      <c r="E2671" s="17">
        <f>C2671*D2671</f>
        <v>1257.28</v>
      </c>
      <c r="F2671" s="18">
        <v>0.03</v>
      </c>
      <c r="G2671" s="17">
        <f>E2671*F2671</f>
        <v>37.718399999999995</v>
      </c>
      <c r="H2671" s="14">
        <v>2</v>
      </c>
      <c r="I2671" s="15">
        <v>300</v>
      </c>
      <c r="J2671" s="17">
        <f>E2671+I2671-G2671</f>
        <v>1519.5616</v>
      </c>
      <c r="K2671" s="23" t="str">
        <f>A2671&amp;"|"&amp;B2671</f>
        <v>P0223|Jun</v>
      </c>
    </row>
    <row r="2672" spans="1:11" ht="15" customHeight="1" x14ac:dyDescent="0.25">
      <c r="A2672" s="14" t="s">
        <v>505</v>
      </c>
      <c r="B2672" s="14" t="s">
        <v>29</v>
      </c>
      <c r="C2672" s="14">
        <v>10</v>
      </c>
      <c r="D2672" s="16">
        <v>181.4</v>
      </c>
      <c r="E2672" s="17">
        <f>C2672*D2672</f>
        <v>1814</v>
      </c>
      <c r="F2672" s="18">
        <v>0.03</v>
      </c>
      <c r="G2672" s="17">
        <f>E2672*F2672</f>
        <v>54.419999999999995</v>
      </c>
      <c r="H2672" s="14">
        <v>3</v>
      </c>
      <c r="I2672" s="15">
        <v>450</v>
      </c>
      <c r="J2672" s="17">
        <f>E2672+I2672-G2672</f>
        <v>2209.58</v>
      </c>
      <c r="K2672" s="23" t="str">
        <f>A2672&amp;"|"&amp;B2672</f>
        <v>P0223|Jul</v>
      </c>
    </row>
    <row r="2673" spans="1:11" ht="15" customHeight="1" x14ac:dyDescent="0.25">
      <c r="A2673" s="14" t="s">
        <v>505</v>
      </c>
      <c r="B2673" s="14" t="s">
        <v>30</v>
      </c>
      <c r="C2673" s="14">
        <v>10</v>
      </c>
      <c r="D2673" s="16">
        <v>191.23</v>
      </c>
      <c r="E2673" s="17">
        <f>C2673*D2673</f>
        <v>1912.3</v>
      </c>
      <c r="F2673" s="18">
        <v>0.03</v>
      </c>
      <c r="G2673" s="17">
        <f>E2673*F2673</f>
        <v>57.369</v>
      </c>
      <c r="H2673" s="14">
        <v>3</v>
      </c>
      <c r="I2673" s="15">
        <v>450</v>
      </c>
      <c r="J2673" s="17">
        <f>E2673+I2673-G2673</f>
        <v>2304.931</v>
      </c>
      <c r="K2673" s="23" t="str">
        <f>A2673&amp;"|"&amp;B2673</f>
        <v>P0223|Aug</v>
      </c>
    </row>
    <row r="2674" spans="1:11" ht="15" customHeight="1" x14ac:dyDescent="0.25">
      <c r="A2674" s="14" t="s">
        <v>505</v>
      </c>
      <c r="B2674" s="14" t="s">
        <v>31</v>
      </c>
      <c r="C2674" s="14">
        <v>6</v>
      </c>
      <c r="D2674" s="16">
        <v>169.62</v>
      </c>
      <c r="E2674" s="17">
        <f>C2674*D2674</f>
        <v>1017.72</v>
      </c>
      <c r="F2674" s="18">
        <v>0.03</v>
      </c>
      <c r="G2674" s="17">
        <f>E2674*F2674</f>
        <v>30.531600000000001</v>
      </c>
      <c r="H2674" s="14">
        <v>2</v>
      </c>
      <c r="I2674" s="15">
        <v>300</v>
      </c>
      <c r="J2674" s="17">
        <f>E2674+I2674-G2674</f>
        <v>1287.1884</v>
      </c>
      <c r="K2674" s="23" t="str">
        <f>A2674&amp;"|"&amp;B2674</f>
        <v>P0223|Sep</v>
      </c>
    </row>
    <row r="2675" spans="1:11" ht="15" customHeight="1" x14ac:dyDescent="0.25">
      <c r="A2675" s="14" t="s">
        <v>505</v>
      </c>
      <c r="B2675" s="14" t="s">
        <v>32</v>
      </c>
      <c r="C2675" s="14">
        <v>6</v>
      </c>
      <c r="D2675" s="16">
        <v>149.38</v>
      </c>
      <c r="E2675" s="17">
        <f>C2675*D2675</f>
        <v>896.28</v>
      </c>
      <c r="F2675" s="18">
        <v>0.03</v>
      </c>
      <c r="G2675" s="17">
        <f>E2675*F2675</f>
        <v>26.888399999999997</v>
      </c>
      <c r="H2675" s="14">
        <v>2</v>
      </c>
      <c r="I2675" s="15">
        <v>300</v>
      </c>
      <c r="J2675" s="17">
        <f>E2675+I2675-G2675</f>
        <v>1169.3915999999999</v>
      </c>
      <c r="K2675" s="23" t="str">
        <f>A2675&amp;"|"&amp;B2675</f>
        <v>P0223|Oct</v>
      </c>
    </row>
    <row r="2676" spans="1:11" ht="15" customHeight="1" x14ac:dyDescent="0.25">
      <c r="A2676" s="14" t="s">
        <v>505</v>
      </c>
      <c r="B2676" s="14" t="s">
        <v>33</v>
      </c>
      <c r="C2676" s="14">
        <v>7</v>
      </c>
      <c r="D2676" s="16">
        <v>162.03</v>
      </c>
      <c r="E2676" s="17">
        <f>C2676*D2676</f>
        <v>1134.21</v>
      </c>
      <c r="F2676" s="18">
        <v>0.03</v>
      </c>
      <c r="G2676" s="17">
        <f>E2676*F2676</f>
        <v>34.026299999999999</v>
      </c>
      <c r="H2676" s="14">
        <v>2</v>
      </c>
      <c r="I2676" s="15">
        <v>300</v>
      </c>
      <c r="J2676" s="17">
        <f>E2676+I2676-G2676</f>
        <v>1400.1837</v>
      </c>
      <c r="K2676" s="23" t="str">
        <f>A2676&amp;"|"&amp;B2676</f>
        <v>P0223|Nov</v>
      </c>
    </row>
    <row r="2677" spans="1:11" ht="15" customHeight="1" x14ac:dyDescent="0.25">
      <c r="A2677" s="14" t="s">
        <v>505</v>
      </c>
      <c r="B2677" s="14" t="s">
        <v>34</v>
      </c>
      <c r="C2677" s="14">
        <v>15</v>
      </c>
      <c r="D2677" s="16">
        <v>296.75</v>
      </c>
      <c r="E2677" s="17">
        <f>C2677*D2677</f>
        <v>4451.25</v>
      </c>
      <c r="F2677" s="18">
        <v>0.03</v>
      </c>
      <c r="G2677" s="17">
        <f>E2677*F2677</f>
        <v>133.53749999999999</v>
      </c>
      <c r="H2677" s="14">
        <v>6</v>
      </c>
      <c r="I2677" s="15">
        <v>900</v>
      </c>
      <c r="J2677" s="17">
        <f>E2677+I2677-G2677</f>
        <v>5217.7124999999996</v>
      </c>
      <c r="K2677" s="23" t="str">
        <f>A2677&amp;"|"&amp;B2677</f>
        <v>P0223|Dec</v>
      </c>
    </row>
    <row r="2678" spans="1:11" ht="15" customHeight="1" x14ac:dyDescent="0.25">
      <c r="A2678" s="14" t="s">
        <v>505</v>
      </c>
      <c r="B2678" s="14" t="s">
        <v>35</v>
      </c>
      <c r="C2678" s="14">
        <v>13</v>
      </c>
      <c r="D2678" s="16">
        <v>261.33999999999997</v>
      </c>
      <c r="E2678" s="17">
        <f>C2678*D2678</f>
        <v>3397.4199999999996</v>
      </c>
      <c r="F2678" s="18">
        <v>0.03</v>
      </c>
      <c r="G2678" s="17">
        <f>E2678*F2678</f>
        <v>101.92259999999999</v>
      </c>
      <c r="H2678" s="14">
        <v>5</v>
      </c>
      <c r="I2678" s="15">
        <v>750</v>
      </c>
      <c r="J2678" s="17">
        <f>E2678+I2678-G2678</f>
        <v>4045.4974000000002</v>
      </c>
      <c r="K2678" s="23" t="str">
        <f>A2678&amp;"|"&amp;B2678</f>
        <v>P0223|Jan</v>
      </c>
    </row>
    <row r="2679" spans="1:11" ht="15" customHeight="1" x14ac:dyDescent="0.25">
      <c r="A2679" s="14" t="s">
        <v>505</v>
      </c>
      <c r="B2679" s="14" t="s">
        <v>36</v>
      </c>
      <c r="C2679" s="14">
        <v>12</v>
      </c>
      <c r="D2679" s="16">
        <v>265.47000000000003</v>
      </c>
      <c r="E2679" s="17">
        <f>C2679*D2679</f>
        <v>3185.6400000000003</v>
      </c>
      <c r="F2679" s="18">
        <v>0.03</v>
      </c>
      <c r="G2679" s="17">
        <f>E2679*F2679</f>
        <v>95.569200000000009</v>
      </c>
      <c r="H2679" s="14">
        <v>5</v>
      </c>
      <c r="I2679" s="15">
        <v>750</v>
      </c>
      <c r="J2679" s="17">
        <f>E2679+I2679-G2679</f>
        <v>3840.0708000000004</v>
      </c>
      <c r="K2679" s="23" t="str">
        <f>A2679&amp;"|"&amp;B2679</f>
        <v>P0223|Feb</v>
      </c>
    </row>
    <row r="2680" spans="1:11" ht="15" customHeight="1" x14ac:dyDescent="0.25">
      <c r="A2680" s="14" t="s">
        <v>505</v>
      </c>
      <c r="B2680" s="14" t="s">
        <v>37</v>
      </c>
      <c r="C2680" s="14">
        <v>12</v>
      </c>
      <c r="D2680" s="16">
        <v>210.02</v>
      </c>
      <c r="E2680" s="17">
        <f>C2680*D2680</f>
        <v>2520.2400000000002</v>
      </c>
      <c r="F2680" s="18">
        <v>0.03</v>
      </c>
      <c r="G2680" s="17">
        <f>E2680*F2680</f>
        <v>75.607200000000006</v>
      </c>
      <c r="H2680" s="14">
        <v>4</v>
      </c>
      <c r="I2680" s="15">
        <v>600</v>
      </c>
      <c r="J2680" s="17">
        <f>E2680+I2680-G2680</f>
        <v>3044.6328000000003</v>
      </c>
      <c r="K2680" s="23" t="str">
        <f>A2680&amp;"|"&amp;B2680</f>
        <v>P0223|Mar</v>
      </c>
    </row>
    <row r="2681" spans="1:11" ht="15" customHeight="1" x14ac:dyDescent="0.25">
      <c r="A2681" s="14" t="s">
        <v>507</v>
      </c>
      <c r="B2681" s="14" t="s">
        <v>24</v>
      </c>
      <c r="C2681" s="14">
        <v>5</v>
      </c>
      <c r="D2681" s="16">
        <v>80.489999999999995</v>
      </c>
      <c r="E2681" s="17">
        <f>C2681*D2681</f>
        <v>402.45</v>
      </c>
      <c r="F2681" s="18">
        <v>0.03</v>
      </c>
      <c r="G2681" s="17">
        <f>E2681*F2681</f>
        <v>12.073499999999999</v>
      </c>
      <c r="H2681" s="14">
        <v>2</v>
      </c>
      <c r="I2681" s="15">
        <v>190</v>
      </c>
      <c r="J2681" s="17">
        <f>E2681+I2681-G2681</f>
        <v>580.37650000000008</v>
      </c>
      <c r="K2681" s="23" t="str">
        <f>A2681&amp;"|"&amp;B2681</f>
        <v>P0224|Apr</v>
      </c>
    </row>
    <row r="2682" spans="1:11" ht="15" customHeight="1" x14ac:dyDescent="0.25">
      <c r="A2682" s="14" t="s">
        <v>507</v>
      </c>
      <c r="B2682" s="14" t="s">
        <v>26</v>
      </c>
      <c r="C2682" s="14">
        <v>6</v>
      </c>
      <c r="D2682" s="16">
        <v>94.75</v>
      </c>
      <c r="E2682" s="17">
        <f>C2682*D2682</f>
        <v>568.5</v>
      </c>
      <c r="F2682" s="18">
        <v>0.03</v>
      </c>
      <c r="G2682" s="17">
        <f>E2682*F2682</f>
        <v>17.055</v>
      </c>
      <c r="H2682" s="14">
        <v>2</v>
      </c>
      <c r="I2682" s="15">
        <v>190</v>
      </c>
      <c r="J2682" s="17">
        <f>E2682+I2682-G2682</f>
        <v>741.44500000000005</v>
      </c>
      <c r="K2682" s="23" t="str">
        <f>A2682&amp;"|"&amp;B2682</f>
        <v>P0224|May</v>
      </c>
    </row>
    <row r="2683" spans="1:11" ht="15" customHeight="1" x14ac:dyDescent="0.25">
      <c r="A2683" s="14" t="s">
        <v>507</v>
      </c>
      <c r="B2683" s="14" t="s">
        <v>28</v>
      </c>
      <c r="C2683" s="14">
        <v>7</v>
      </c>
      <c r="D2683" s="16">
        <v>105.88</v>
      </c>
      <c r="E2683" s="17">
        <f>C2683*D2683</f>
        <v>741.16</v>
      </c>
      <c r="F2683" s="18">
        <v>0.03</v>
      </c>
      <c r="G2683" s="17">
        <f>E2683*F2683</f>
        <v>22.2348</v>
      </c>
      <c r="H2683" s="14">
        <v>2</v>
      </c>
      <c r="I2683" s="15">
        <v>190</v>
      </c>
      <c r="J2683" s="17">
        <f>E2683+I2683-G2683</f>
        <v>908.92520000000002</v>
      </c>
      <c r="K2683" s="23" t="str">
        <f>A2683&amp;"|"&amp;B2683</f>
        <v>P0224|Jun</v>
      </c>
    </row>
    <row r="2684" spans="1:11" ht="15" customHeight="1" x14ac:dyDescent="0.25">
      <c r="A2684" s="14" t="s">
        <v>507</v>
      </c>
      <c r="B2684" s="14" t="s">
        <v>29</v>
      </c>
      <c r="C2684" s="14">
        <v>8</v>
      </c>
      <c r="D2684" s="16">
        <v>114.8</v>
      </c>
      <c r="E2684" s="17">
        <f>C2684*D2684</f>
        <v>918.4</v>
      </c>
      <c r="F2684" s="18">
        <v>0.03</v>
      </c>
      <c r="G2684" s="17">
        <f>E2684*F2684</f>
        <v>27.552</v>
      </c>
      <c r="H2684" s="14">
        <v>2</v>
      </c>
      <c r="I2684" s="15">
        <v>190</v>
      </c>
      <c r="J2684" s="17">
        <f>E2684+I2684-G2684</f>
        <v>1080.8480000000002</v>
      </c>
      <c r="K2684" s="23" t="str">
        <f>A2684&amp;"|"&amp;B2684</f>
        <v>P0224|Jul</v>
      </c>
    </row>
    <row r="2685" spans="1:11" ht="15" customHeight="1" x14ac:dyDescent="0.25">
      <c r="A2685" s="14" t="s">
        <v>507</v>
      </c>
      <c r="B2685" s="14" t="s">
        <v>30</v>
      </c>
      <c r="C2685" s="14">
        <v>8</v>
      </c>
      <c r="D2685" s="16">
        <v>109.3</v>
      </c>
      <c r="E2685" s="17">
        <f>C2685*D2685</f>
        <v>874.4</v>
      </c>
      <c r="F2685" s="18">
        <v>0.03</v>
      </c>
      <c r="G2685" s="17">
        <f>E2685*F2685</f>
        <v>26.231999999999999</v>
      </c>
      <c r="H2685" s="14">
        <v>2</v>
      </c>
      <c r="I2685" s="15">
        <v>190</v>
      </c>
      <c r="J2685" s="17">
        <f>E2685+I2685-G2685</f>
        <v>1038.1680000000001</v>
      </c>
      <c r="K2685" s="23" t="str">
        <f>A2685&amp;"|"&amp;B2685</f>
        <v>P0224|Aug</v>
      </c>
    </row>
    <row r="2686" spans="1:11" ht="15" customHeight="1" x14ac:dyDescent="0.25">
      <c r="A2686" s="14" t="s">
        <v>507</v>
      </c>
      <c r="B2686" s="14" t="s">
        <v>31</v>
      </c>
      <c r="C2686" s="14">
        <v>6</v>
      </c>
      <c r="D2686" s="16">
        <v>100.11</v>
      </c>
      <c r="E2686" s="17">
        <f>C2686*D2686</f>
        <v>600.66</v>
      </c>
      <c r="F2686" s="18">
        <v>0.03</v>
      </c>
      <c r="G2686" s="17">
        <f>E2686*F2686</f>
        <v>18.0198</v>
      </c>
      <c r="H2686" s="14">
        <v>2</v>
      </c>
      <c r="I2686" s="15">
        <v>190</v>
      </c>
      <c r="J2686" s="17">
        <f>E2686+I2686-G2686</f>
        <v>772.64019999999994</v>
      </c>
      <c r="K2686" s="23" t="str">
        <f>A2686&amp;"|"&amp;B2686</f>
        <v>P0224|Sep</v>
      </c>
    </row>
    <row r="2687" spans="1:11" ht="15" customHeight="1" x14ac:dyDescent="0.25">
      <c r="A2687" s="14" t="s">
        <v>507</v>
      </c>
      <c r="B2687" s="14" t="s">
        <v>32</v>
      </c>
      <c r="C2687" s="14">
        <v>6</v>
      </c>
      <c r="D2687" s="16">
        <v>99.29</v>
      </c>
      <c r="E2687" s="17">
        <f>C2687*D2687</f>
        <v>595.74</v>
      </c>
      <c r="F2687" s="18">
        <v>0.03</v>
      </c>
      <c r="G2687" s="17">
        <f>E2687*F2687</f>
        <v>17.872199999999999</v>
      </c>
      <c r="H2687" s="14">
        <v>2</v>
      </c>
      <c r="I2687" s="15">
        <v>190</v>
      </c>
      <c r="J2687" s="17">
        <f>E2687+I2687-G2687</f>
        <v>767.86779999999999</v>
      </c>
      <c r="K2687" s="23" t="str">
        <f>A2687&amp;"|"&amp;B2687</f>
        <v>P0224|Oct</v>
      </c>
    </row>
    <row r="2688" spans="1:11" ht="15" customHeight="1" x14ac:dyDescent="0.25">
      <c r="A2688" s="14" t="s">
        <v>507</v>
      </c>
      <c r="B2688" s="14" t="s">
        <v>33</v>
      </c>
      <c r="C2688" s="14">
        <v>5</v>
      </c>
      <c r="D2688" s="16">
        <v>97.24</v>
      </c>
      <c r="E2688" s="17">
        <f>C2688*D2688</f>
        <v>486.2</v>
      </c>
      <c r="F2688" s="18">
        <v>0.03</v>
      </c>
      <c r="G2688" s="17">
        <f>E2688*F2688</f>
        <v>14.585999999999999</v>
      </c>
      <c r="H2688" s="14">
        <v>2</v>
      </c>
      <c r="I2688" s="15">
        <v>190</v>
      </c>
      <c r="J2688" s="17">
        <f>E2688+I2688-G2688</f>
        <v>661.61400000000003</v>
      </c>
      <c r="K2688" s="23" t="str">
        <f>A2688&amp;"|"&amp;B2688</f>
        <v>P0224|Nov</v>
      </c>
    </row>
    <row r="2689" spans="1:11" ht="15" customHeight="1" x14ac:dyDescent="0.25">
      <c r="A2689" s="14" t="s">
        <v>507</v>
      </c>
      <c r="B2689" s="14" t="s">
        <v>34</v>
      </c>
      <c r="C2689" s="14">
        <v>13</v>
      </c>
      <c r="D2689" s="16">
        <v>177.62</v>
      </c>
      <c r="E2689" s="17">
        <f>C2689*D2689</f>
        <v>2309.06</v>
      </c>
      <c r="F2689" s="18">
        <v>0.03</v>
      </c>
      <c r="G2689" s="17">
        <f>E2689*F2689</f>
        <v>69.271799999999999</v>
      </c>
      <c r="H2689" s="14">
        <v>5</v>
      </c>
      <c r="I2689" s="15">
        <v>475</v>
      </c>
      <c r="J2689" s="17">
        <f>E2689+I2689-G2689</f>
        <v>2714.7882</v>
      </c>
      <c r="K2689" s="23" t="str">
        <f>A2689&amp;"|"&amp;B2689</f>
        <v>P0224|Dec</v>
      </c>
    </row>
    <row r="2690" spans="1:11" ht="15" customHeight="1" x14ac:dyDescent="0.25">
      <c r="A2690" s="14" t="s">
        <v>507</v>
      </c>
      <c r="B2690" s="14" t="s">
        <v>35</v>
      </c>
      <c r="C2690" s="14">
        <v>11</v>
      </c>
      <c r="D2690" s="16">
        <v>165.31</v>
      </c>
      <c r="E2690" s="17">
        <f>C2690*D2690</f>
        <v>1818.41</v>
      </c>
      <c r="F2690" s="18">
        <v>0.03</v>
      </c>
      <c r="G2690" s="17">
        <f>E2690*F2690</f>
        <v>54.552300000000002</v>
      </c>
      <c r="H2690" s="14">
        <v>4</v>
      </c>
      <c r="I2690" s="15">
        <v>380</v>
      </c>
      <c r="J2690" s="17">
        <f>E2690+I2690-G2690</f>
        <v>2143.8577</v>
      </c>
      <c r="K2690" s="23" t="str">
        <f>A2690&amp;"|"&amp;B2690</f>
        <v>P0224|Jan</v>
      </c>
    </row>
    <row r="2691" spans="1:11" ht="15" customHeight="1" x14ac:dyDescent="0.25">
      <c r="A2691" s="14" t="s">
        <v>507</v>
      </c>
      <c r="B2691" s="14" t="s">
        <v>36</v>
      </c>
      <c r="C2691" s="14">
        <v>10</v>
      </c>
      <c r="D2691" s="16">
        <v>148.24</v>
      </c>
      <c r="E2691" s="17">
        <f>C2691*D2691</f>
        <v>1482.4</v>
      </c>
      <c r="F2691" s="18">
        <v>0.03</v>
      </c>
      <c r="G2691" s="17">
        <f>E2691*F2691</f>
        <v>44.472000000000001</v>
      </c>
      <c r="H2691" s="14">
        <v>4</v>
      </c>
      <c r="I2691" s="15">
        <v>380</v>
      </c>
      <c r="J2691" s="17">
        <f>E2691+I2691-G2691</f>
        <v>1817.9280000000001</v>
      </c>
      <c r="K2691" s="23" t="str">
        <f>A2691&amp;"|"&amp;B2691</f>
        <v>P0224|Feb</v>
      </c>
    </row>
    <row r="2692" spans="1:11" ht="15" customHeight="1" x14ac:dyDescent="0.25">
      <c r="A2692" s="14" t="s">
        <v>507</v>
      </c>
      <c r="B2692" s="14" t="s">
        <v>37</v>
      </c>
      <c r="C2692" s="14">
        <v>9</v>
      </c>
      <c r="D2692" s="16">
        <v>139.69999999999999</v>
      </c>
      <c r="E2692" s="17">
        <f>C2692*D2692</f>
        <v>1257.3</v>
      </c>
      <c r="F2692" s="18">
        <v>0.03</v>
      </c>
      <c r="G2692" s="17">
        <f>E2692*F2692</f>
        <v>37.718999999999994</v>
      </c>
      <c r="H2692" s="14">
        <v>3</v>
      </c>
      <c r="I2692" s="15">
        <v>285</v>
      </c>
      <c r="J2692" s="17">
        <f>E2692+I2692-G2692</f>
        <v>1504.5809999999999</v>
      </c>
      <c r="K2692" s="23" t="str">
        <f>A2692&amp;"|"&amp;B2692</f>
        <v>P0224|Mar</v>
      </c>
    </row>
    <row r="2693" spans="1:11" ht="15" customHeight="1" x14ac:dyDescent="0.25">
      <c r="A2693" s="14" t="s">
        <v>509</v>
      </c>
      <c r="B2693" s="14" t="s">
        <v>24</v>
      </c>
      <c r="C2693" s="14">
        <v>5</v>
      </c>
      <c r="D2693" s="16">
        <v>252.73</v>
      </c>
      <c r="E2693" s="17">
        <f>C2693*D2693</f>
        <v>1263.6499999999999</v>
      </c>
      <c r="F2693" s="18">
        <v>0.03</v>
      </c>
      <c r="G2693" s="17">
        <f>E2693*F2693</f>
        <v>37.909499999999994</v>
      </c>
      <c r="H2693" s="14">
        <v>2</v>
      </c>
      <c r="I2693" s="15">
        <v>450</v>
      </c>
      <c r="J2693" s="17">
        <f>E2693+I2693-G2693</f>
        <v>1675.7404999999999</v>
      </c>
      <c r="K2693" s="23" t="str">
        <f>A2693&amp;"|"&amp;B2693</f>
        <v>P0225|Apr</v>
      </c>
    </row>
    <row r="2694" spans="1:11" ht="15" customHeight="1" x14ac:dyDescent="0.25">
      <c r="A2694" s="14" t="s">
        <v>509</v>
      </c>
      <c r="B2694" s="14" t="s">
        <v>26</v>
      </c>
      <c r="C2694" s="14">
        <v>7</v>
      </c>
      <c r="D2694" s="16">
        <v>264.49</v>
      </c>
      <c r="E2694" s="17">
        <f>C2694*D2694</f>
        <v>1851.43</v>
      </c>
      <c r="F2694" s="18">
        <v>0.03</v>
      </c>
      <c r="G2694" s="17">
        <f>E2694*F2694</f>
        <v>55.542900000000003</v>
      </c>
      <c r="H2694" s="14">
        <v>2</v>
      </c>
      <c r="I2694" s="15">
        <v>450</v>
      </c>
      <c r="J2694" s="17">
        <f>E2694+I2694-G2694</f>
        <v>2245.8871000000004</v>
      </c>
      <c r="K2694" s="23" t="str">
        <f>A2694&amp;"|"&amp;B2694</f>
        <v>P0225|May</v>
      </c>
    </row>
    <row r="2695" spans="1:11" ht="15" customHeight="1" x14ac:dyDescent="0.25">
      <c r="A2695" s="14" t="s">
        <v>509</v>
      </c>
      <c r="B2695" s="14" t="s">
        <v>28</v>
      </c>
      <c r="C2695" s="14">
        <v>8</v>
      </c>
      <c r="D2695" s="16">
        <v>253.48</v>
      </c>
      <c r="E2695" s="17">
        <f>C2695*D2695</f>
        <v>2027.84</v>
      </c>
      <c r="F2695" s="18">
        <v>0.03</v>
      </c>
      <c r="G2695" s="17">
        <f>E2695*F2695</f>
        <v>60.835199999999993</v>
      </c>
      <c r="H2695" s="14">
        <v>2</v>
      </c>
      <c r="I2695" s="15">
        <v>450</v>
      </c>
      <c r="J2695" s="17">
        <f>E2695+I2695-G2695</f>
        <v>2417.0048000000002</v>
      </c>
      <c r="K2695" s="23" t="str">
        <f>A2695&amp;"|"&amp;B2695</f>
        <v>P0225|Jun</v>
      </c>
    </row>
    <row r="2696" spans="1:11" ht="15" customHeight="1" x14ac:dyDescent="0.25">
      <c r="A2696" s="14" t="s">
        <v>509</v>
      </c>
      <c r="B2696" s="14" t="s">
        <v>29</v>
      </c>
      <c r="C2696" s="14">
        <v>12</v>
      </c>
      <c r="D2696" s="16">
        <v>318.18</v>
      </c>
      <c r="E2696" s="17">
        <f>C2696*D2696</f>
        <v>3818.16</v>
      </c>
      <c r="F2696" s="18">
        <v>0.03</v>
      </c>
      <c r="G2696" s="17">
        <f>E2696*F2696</f>
        <v>114.5448</v>
      </c>
      <c r="H2696" s="14">
        <v>3</v>
      </c>
      <c r="I2696" s="15">
        <v>675</v>
      </c>
      <c r="J2696" s="17">
        <f>E2696+I2696-G2696</f>
        <v>4378.6152000000002</v>
      </c>
      <c r="K2696" s="23" t="str">
        <f>A2696&amp;"|"&amp;B2696</f>
        <v>P0225|Jul</v>
      </c>
    </row>
    <row r="2697" spans="1:11" ht="15" customHeight="1" x14ac:dyDescent="0.25">
      <c r="A2697" s="14" t="s">
        <v>509</v>
      </c>
      <c r="B2697" s="14" t="s">
        <v>30</v>
      </c>
      <c r="C2697" s="14">
        <v>10</v>
      </c>
      <c r="D2697" s="16">
        <v>267.22000000000003</v>
      </c>
      <c r="E2697" s="17">
        <f>C2697*D2697</f>
        <v>2672.2000000000003</v>
      </c>
      <c r="F2697" s="18">
        <v>0.03</v>
      </c>
      <c r="G2697" s="17">
        <f>E2697*F2697</f>
        <v>80.166000000000011</v>
      </c>
      <c r="H2697" s="14">
        <v>3</v>
      </c>
      <c r="I2697" s="15">
        <v>675</v>
      </c>
      <c r="J2697" s="17">
        <f>E2697+I2697-G2697</f>
        <v>3267.0340000000001</v>
      </c>
      <c r="K2697" s="23" t="str">
        <f>A2697&amp;"|"&amp;B2697</f>
        <v>P0225|Aug</v>
      </c>
    </row>
    <row r="2698" spans="1:11" ht="15" customHeight="1" x14ac:dyDescent="0.25">
      <c r="A2698" s="14" t="s">
        <v>509</v>
      </c>
      <c r="B2698" s="14" t="s">
        <v>31</v>
      </c>
      <c r="C2698" s="14">
        <v>6</v>
      </c>
      <c r="D2698" s="16">
        <v>301.48</v>
      </c>
      <c r="E2698" s="17">
        <f>C2698*D2698</f>
        <v>1808.88</v>
      </c>
      <c r="F2698" s="18">
        <v>0.03</v>
      </c>
      <c r="G2698" s="17">
        <f>E2698*F2698</f>
        <v>54.266400000000004</v>
      </c>
      <c r="H2698" s="14">
        <v>2</v>
      </c>
      <c r="I2698" s="15">
        <v>450</v>
      </c>
      <c r="J2698" s="17">
        <f>E2698+I2698-G2698</f>
        <v>2204.6136000000001</v>
      </c>
      <c r="K2698" s="23" t="str">
        <f>A2698&amp;"|"&amp;B2698</f>
        <v>P0225|Sep</v>
      </c>
    </row>
    <row r="2699" spans="1:11" ht="15" customHeight="1" x14ac:dyDescent="0.25">
      <c r="A2699" s="14" t="s">
        <v>509</v>
      </c>
      <c r="B2699" s="14" t="s">
        <v>32</v>
      </c>
      <c r="C2699" s="14">
        <v>6</v>
      </c>
      <c r="D2699" s="16">
        <v>252.45</v>
      </c>
      <c r="E2699" s="17">
        <f>C2699*D2699</f>
        <v>1514.6999999999998</v>
      </c>
      <c r="F2699" s="18">
        <v>0.03</v>
      </c>
      <c r="G2699" s="17">
        <f>E2699*F2699</f>
        <v>45.440999999999995</v>
      </c>
      <c r="H2699" s="14">
        <v>2</v>
      </c>
      <c r="I2699" s="15">
        <v>450</v>
      </c>
      <c r="J2699" s="17">
        <f>E2699+I2699-G2699</f>
        <v>1919.2589999999998</v>
      </c>
      <c r="K2699" s="23" t="str">
        <f>A2699&amp;"|"&amp;B2699</f>
        <v>P0225|Oct</v>
      </c>
    </row>
    <row r="2700" spans="1:11" ht="15" customHeight="1" x14ac:dyDescent="0.25">
      <c r="A2700" s="14" t="s">
        <v>509</v>
      </c>
      <c r="B2700" s="14" t="s">
        <v>33</v>
      </c>
      <c r="C2700" s="14">
        <v>6</v>
      </c>
      <c r="D2700" s="16">
        <v>302.92</v>
      </c>
      <c r="E2700" s="17">
        <f>C2700*D2700</f>
        <v>1817.52</v>
      </c>
      <c r="F2700" s="18">
        <v>0.03</v>
      </c>
      <c r="G2700" s="17">
        <f>E2700*F2700</f>
        <v>54.525599999999997</v>
      </c>
      <c r="H2700" s="14">
        <v>2</v>
      </c>
      <c r="I2700" s="15">
        <v>450</v>
      </c>
      <c r="J2700" s="17">
        <f>E2700+I2700-G2700</f>
        <v>2212.9944</v>
      </c>
      <c r="K2700" s="23" t="str">
        <f>A2700&amp;"|"&amp;B2700</f>
        <v>P0225|Nov</v>
      </c>
    </row>
    <row r="2701" spans="1:11" ht="15" customHeight="1" x14ac:dyDescent="0.25">
      <c r="A2701" s="14" t="s">
        <v>509</v>
      </c>
      <c r="B2701" s="14" t="s">
        <v>34</v>
      </c>
      <c r="C2701" s="14">
        <v>14</v>
      </c>
      <c r="D2701" s="16">
        <v>486.22</v>
      </c>
      <c r="E2701" s="17">
        <f>C2701*D2701</f>
        <v>6807.08</v>
      </c>
      <c r="F2701" s="18">
        <v>0.03</v>
      </c>
      <c r="G2701" s="17">
        <f>E2701*F2701</f>
        <v>204.2124</v>
      </c>
      <c r="H2701" s="14">
        <v>6</v>
      </c>
      <c r="I2701" s="15">
        <v>1350</v>
      </c>
      <c r="J2701" s="17">
        <f>E2701+I2701-G2701</f>
        <v>7952.8675999999996</v>
      </c>
      <c r="K2701" s="23" t="str">
        <f>A2701&amp;"|"&amp;B2701</f>
        <v>P0225|Dec</v>
      </c>
    </row>
    <row r="2702" spans="1:11" ht="15" customHeight="1" x14ac:dyDescent="0.25">
      <c r="A2702" s="14" t="s">
        <v>509</v>
      </c>
      <c r="B2702" s="14" t="s">
        <v>35</v>
      </c>
      <c r="C2702" s="14">
        <v>12</v>
      </c>
      <c r="D2702" s="16">
        <v>483.95</v>
      </c>
      <c r="E2702" s="17">
        <f>C2702*D2702</f>
        <v>5807.4</v>
      </c>
      <c r="F2702" s="18">
        <v>0.03</v>
      </c>
      <c r="G2702" s="17">
        <f>E2702*F2702</f>
        <v>174.22199999999998</v>
      </c>
      <c r="H2702" s="14">
        <v>5</v>
      </c>
      <c r="I2702" s="15">
        <v>1125</v>
      </c>
      <c r="J2702" s="17">
        <f>E2702+I2702-G2702</f>
        <v>6758.1779999999999</v>
      </c>
      <c r="K2702" s="23" t="str">
        <f>A2702&amp;"|"&amp;B2702</f>
        <v>P0225|Jan</v>
      </c>
    </row>
    <row r="2703" spans="1:11" ht="15" customHeight="1" x14ac:dyDescent="0.25">
      <c r="A2703" s="14" t="s">
        <v>509</v>
      </c>
      <c r="B2703" s="14" t="s">
        <v>36</v>
      </c>
      <c r="C2703" s="14">
        <v>11</v>
      </c>
      <c r="D2703" s="16">
        <v>416.29</v>
      </c>
      <c r="E2703" s="17">
        <f>C2703*D2703</f>
        <v>4579.1900000000005</v>
      </c>
      <c r="F2703" s="18">
        <v>0.03</v>
      </c>
      <c r="G2703" s="17">
        <f>E2703*F2703</f>
        <v>137.37570000000002</v>
      </c>
      <c r="H2703" s="14">
        <v>4</v>
      </c>
      <c r="I2703" s="15">
        <v>900</v>
      </c>
      <c r="J2703" s="17">
        <f>E2703+I2703-G2703</f>
        <v>5341.8143000000009</v>
      </c>
      <c r="K2703" s="23" t="str">
        <f>A2703&amp;"|"&amp;B2703</f>
        <v>P0225|Feb</v>
      </c>
    </row>
    <row r="2704" spans="1:11" ht="15" customHeight="1" x14ac:dyDescent="0.25">
      <c r="A2704" s="14" t="s">
        <v>509</v>
      </c>
      <c r="B2704" s="14" t="s">
        <v>37</v>
      </c>
      <c r="C2704" s="14">
        <v>11</v>
      </c>
      <c r="D2704" s="16">
        <v>374.02</v>
      </c>
      <c r="E2704" s="17">
        <f>C2704*D2704</f>
        <v>4114.2199999999993</v>
      </c>
      <c r="F2704" s="18">
        <v>0.03</v>
      </c>
      <c r="G2704" s="17">
        <f>E2704*F2704</f>
        <v>123.42659999999998</v>
      </c>
      <c r="H2704" s="14">
        <v>4</v>
      </c>
      <c r="I2704" s="15">
        <v>900</v>
      </c>
      <c r="J2704" s="17">
        <f>E2704+I2704-G2704</f>
        <v>4890.7933999999996</v>
      </c>
      <c r="K2704" s="23" t="str">
        <f>A2704&amp;"|"&amp;B2704</f>
        <v>P0225|Mar</v>
      </c>
    </row>
    <row r="2705" spans="1:11" ht="15" customHeight="1" x14ac:dyDescent="0.25">
      <c r="A2705" s="14" t="s">
        <v>511</v>
      </c>
      <c r="B2705" s="14" t="s">
        <v>24</v>
      </c>
      <c r="C2705" s="14">
        <v>7</v>
      </c>
      <c r="D2705" s="16">
        <v>162.06</v>
      </c>
      <c r="E2705" s="17">
        <f>C2705*D2705</f>
        <v>1134.42</v>
      </c>
      <c r="F2705" s="18">
        <v>0.03</v>
      </c>
      <c r="G2705" s="17">
        <f>E2705*F2705</f>
        <v>34.032600000000002</v>
      </c>
      <c r="H2705" s="14">
        <v>2</v>
      </c>
      <c r="I2705" s="15">
        <v>300</v>
      </c>
      <c r="J2705" s="17">
        <f>E2705+I2705-G2705</f>
        <v>1400.3874000000001</v>
      </c>
      <c r="K2705" s="23" t="str">
        <f>A2705&amp;"|"&amp;B2705</f>
        <v>P0226|Apr</v>
      </c>
    </row>
    <row r="2706" spans="1:11" ht="15" customHeight="1" x14ac:dyDescent="0.25">
      <c r="A2706" s="14" t="s">
        <v>511</v>
      </c>
      <c r="B2706" s="14" t="s">
        <v>26</v>
      </c>
      <c r="C2706" s="14">
        <v>8</v>
      </c>
      <c r="D2706" s="16">
        <v>178.77</v>
      </c>
      <c r="E2706" s="17">
        <f>C2706*D2706</f>
        <v>1430.16</v>
      </c>
      <c r="F2706" s="18">
        <v>0.03</v>
      </c>
      <c r="G2706" s="17">
        <f>E2706*F2706</f>
        <v>42.904800000000002</v>
      </c>
      <c r="H2706" s="14">
        <v>2</v>
      </c>
      <c r="I2706" s="15">
        <v>300</v>
      </c>
      <c r="J2706" s="17">
        <f>E2706+I2706-G2706</f>
        <v>1687.2552000000001</v>
      </c>
      <c r="K2706" s="23" t="str">
        <f>A2706&amp;"|"&amp;B2706</f>
        <v>P0226|May</v>
      </c>
    </row>
    <row r="2707" spans="1:11" ht="15" customHeight="1" x14ac:dyDescent="0.25">
      <c r="A2707" s="14" t="s">
        <v>511</v>
      </c>
      <c r="B2707" s="14" t="s">
        <v>28</v>
      </c>
      <c r="C2707" s="14">
        <v>7</v>
      </c>
      <c r="D2707" s="16">
        <v>181.22</v>
      </c>
      <c r="E2707" s="17">
        <f>C2707*D2707</f>
        <v>1268.54</v>
      </c>
      <c r="F2707" s="18">
        <v>0.03</v>
      </c>
      <c r="G2707" s="17">
        <f>E2707*F2707</f>
        <v>38.056199999999997</v>
      </c>
      <c r="H2707" s="14">
        <v>2</v>
      </c>
      <c r="I2707" s="15">
        <v>300</v>
      </c>
      <c r="J2707" s="17">
        <f>E2707+I2707-G2707</f>
        <v>1530.4838</v>
      </c>
      <c r="K2707" s="23" t="str">
        <f>A2707&amp;"|"&amp;B2707</f>
        <v>P0226|Jun</v>
      </c>
    </row>
    <row r="2708" spans="1:11" ht="15" customHeight="1" x14ac:dyDescent="0.25">
      <c r="A2708" s="14" t="s">
        <v>511</v>
      </c>
      <c r="B2708" s="14" t="s">
        <v>29</v>
      </c>
      <c r="C2708" s="14">
        <v>10</v>
      </c>
      <c r="D2708" s="16">
        <v>204.22</v>
      </c>
      <c r="E2708" s="17">
        <f>C2708*D2708</f>
        <v>2042.2</v>
      </c>
      <c r="F2708" s="18">
        <v>0.03</v>
      </c>
      <c r="G2708" s="17">
        <f>E2708*F2708</f>
        <v>61.265999999999998</v>
      </c>
      <c r="H2708" s="14">
        <v>3</v>
      </c>
      <c r="I2708" s="15">
        <v>450</v>
      </c>
      <c r="J2708" s="17">
        <f>E2708+I2708-G2708</f>
        <v>2430.9339999999997</v>
      </c>
      <c r="K2708" s="23" t="str">
        <f>A2708&amp;"|"&amp;B2708</f>
        <v>P0226|Jul</v>
      </c>
    </row>
    <row r="2709" spans="1:11" ht="15" customHeight="1" x14ac:dyDescent="0.25">
      <c r="A2709" s="14" t="s">
        <v>511</v>
      </c>
      <c r="B2709" s="14" t="s">
        <v>30</v>
      </c>
      <c r="C2709" s="14">
        <v>10</v>
      </c>
      <c r="D2709" s="16">
        <v>190.32</v>
      </c>
      <c r="E2709" s="17">
        <f>C2709*D2709</f>
        <v>1903.1999999999998</v>
      </c>
      <c r="F2709" s="18">
        <v>0.03</v>
      </c>
      <c r="G2709" s="17">
        <f>E2709*F2709</f>
        <v>57.095999999999989</v>
      </c>
      <c r="H2709" s="14">
        <v>3</v>
      </c>
      <c r="I2709" s="15">
        <v>450</v>
      </c>
      <c r="J2709" s="17">
        <f>E2709+I2709-G2709</f>
        <v>2296.1039999999998</v>
      </c>
      <c r="K2709" s="23" t="str">
        <f>A2709&amp;"|"&amp;B2709</f>
        <v>P0226|Aug</v>
      </c>
    </row>
    <row r="2710" spans="1:11" ht="15" customHeight="1" x14ac:dyDescent="0.25">
      <c r="A2710" s="14" t="s">
        <v>511</v>
      </c>
      <c r="B2710" s="14" t="s">
        <v>31</v>
      </c>
      <c r="C2710" s="14">
        <v>8</v>
      </c>
      <c r="D2710" s="16">
        <v>175.1</v>
      </c>
      <c r="E2710" s="17">
        <f>C2710*D2710</f>
        <v>1400.8</v>
      </c>
      <c r="F2710" s="18">
        <v>0.03</v>
      </c>
      <c r="G2710" s="17">
        <f>E2710*F2710</f>
        <v>42.023999999999994</v>
      </c>
      <c r="H2710" s="14">
        <v>2</v>
      </c>
      <c r="I2710" s="15">
        <v>300</v>
      </c>
      <c r="J2710" s="17">
        <f>E2710+I2710-G2710</f>
        <v>1658.7760000000001</v>
      </c>
      <c r="K2710" s="23" t="str">
        <f>A2710&amp;"|"&amp;B2710</f>
        <v>P0226|Sep</v>
      </c>
    </row>
    <row r="2711" spans="1:11" ht="15" customHeight="1" x14ac:dyDescent="0.25">
      <c r="A2711" s="14" t="s">
        <v>511</v>
      </c>
      <c r="B2711" s="14" t="s">
        <v>32</v>
      </c>
      <c r="C2711" s="14">
        <v>6</v>
      </c>
      <c r="D2711" s="16">
        <v>157.29</v>
      </c>
      <c r="E2711" s="17">
        <f>C2711*D2711</f>
        <v>943.74</v>
      </c>
      <c r="F2711" s="18">
        <v>0.03</v>
      </c>
      <c r="G2711" s="17">
        <f>E2711*F2711</f>
        <v>28.312200000000001</v>
      </c>
      <c r="H2711" s="14">
        <v>2</v>
      </c>
      <c r="I2711" s="15">
        <v>300</v>
      </c>
      <c r="J2711" s="17">
        <f>E2711+I2711-G2711</f>
        <v>1215.4277999999999</v>
      </c>
      <c r="K2711" s="23" t="str">
        <f>A2711&amp;"|"&amp;B2711</f>
        <v>P0226|Oct</v>
      </c>
    </row>
    <row r="2712" spans="1:11" ht="15" customHeight="1" x14ac:dyDescent="0.25">
      <c r="A2712" s="14" t="s">
        <v>511</v>
      </c>
      <c r="B2712" s="14" t="s">
        <v>33</v>
      </c>
      <c r="C2712" s="14">
        <v>7</v>
      </c>
      <c r="D2712" s="16">
        <v>178.96</v>
      </c>
      <c r="E2712" s="17">
        <f>C2712*D2712</f>
        <v>1252.72</v>
      </c>
      <c r="F2712" s="18">
        <v>0.03</v>
      </c>
      <c r="G2712" s="17">
        <f>E2712*F2712</f>
        <v>37.581600000000002</v>
      </c>
      <c r="H2712" s="14">
        <v>2</v>
      </c>
      <c r="I2712" s="15">
        <v>300</v>
      </c>
      <c r="J2712" s="17">
        <f>E2712+I2712-G2712</f>
        <v>1515.1384</v>
      </c>
      <c r="K2712" s="23" t="str">
        <f>A2712&amp;"|"&amp;B2712</f>
        <v>P0226|Nov</v>
      </c>
    </row>
    <row r="2713" spans="1:11" ht="15" customHeight="1" x14ac:dyDescent="0.25">
      <c r="A2713" s="14" t="s">
        <v>511</v>
      </c>
      <c r="B2713" s="14" t="s">
        <v>34</v>
      </c>
      <c r="C2713" s="14">
        <v>15</v>
      </c>
      <c r="D2713" s="16">
        <v>327.10000000000002</v>
      </c>
      <c r="E2713" s="17">
        <f>C2713*D2713</f>
        <v>4906.5</v>
      </c>
      <c r="F2713" s="18">
        <v>0.03</v>
      </c>
      <c r="G2713" s="17">
        <f>E2713*F2713</f>
        <v>147.19499999999999</v>
      </c>
      <c r="H2713" s="14">
        <v>6</v>
      </c>
      <c r="I2713" s="15">
        <v>900</v>
      </c>
      <c r="J2713" s="17">
        <f>E2713+I2713-G2713</f>
        <v>5659.3050000000003</v>
      </c>
      <c r="K2713" s="23" t="str">
        <f>A2713&amp;"|"&amp;B2713</f>
        <v>P0226|Dec</v>
      </c>
    </row>
    <row r="2714" spans="1:11" ht="15" customHeight="1" x14ac:dyDescent="0.25">
      <c r="A2714" s="14" t="s">
        <v>511</v>
      </c>
      <c r="B2714" s="14" t="s">
        <v>35</v>
      </c>
      <c r="C2714" s="14">
        <v>14</v>
      </c>
      <c r="D2714" s="16">
        <v>282.3</v>
      </c>
      <c r="E2714" s="17">
        <f>C2714*D2714</f>
        <v>3952.2000000000003</v>
      </c>
      <c r="F2714" s="18">
        <v>0.03</v>
      </c>
      <c r="G2714" s="17">
        <f>E2714*F2714</f>
        <v>118.566</v>
      </c>
      <c r="H2714" s="14">
        <v>6</v>
      </c>
      <c r="I2714" s="15">
        <v>900</v>
      </c>
      <c r="J2714" s="17">
        <f>E2714+I2714-G2714</f>
        <v>4733.6340000000009</v>
      </c>
      <c r="K2714" s="23" t="str">
        <f>A2714&amp;"|"&amp;B2714</f>
        <v>P0226|Jan</v>
      </c>
    </row>
    <row r="2715" spans="1:11" ht="15" customHeight="1" x14ac:dyDescent="0.25">
      <c r="A2715" s="14" t="s">
        <v>511</v>
      </c>
      <c r="B2715" s="14" t="s">
        <v>36</v>
      </c>
      <c r="C2715" s="14">
        <v>12</v>
      </c>
      <c r="D2715" s="16">
        <v>241.34</v>
      </c>
      <c r="E2715" s="17">
        <f>C2715*D2715</f>
        <v>2896.08</v>
      </c>
      <c r="F2715" s="18">
        <v>0.03</v>
      </c>
      <c r="G2715" s="17">
        <f>E2715*F2715</f>
        <v>86.88239999999999</v>
      </c>
      <c r="H2715" s="14">
        <v>5</v>
      </c>
      <c r="I2715" s="15">
        <v>750</v>
      </c>
      <c r="J2715" s="17">
        <f>E2715+I2715-G2715</f>
        <v>3559.1976</v>
      </c>
      <c r="K2715" s="23" t="str">
        <f>A2715&amp;"|"&amp;B2715</f>
        <v>P0226|Feb</v>
      </c>
    </row>
    <row r="2716" spans="1:11" ht="15" customHeight="1" x14ac:dyDescent="0.25">
      <c r="A2716" s="14" t="s">
        <v>511</v>
      </c>
      <c r="B2716" s="14" t="s">
        <v>37</v>
      </c>
      <c r="C2716" s="14">
        <v>12</v>
      </c>
      <c r="D2716" s="16">
        <v>226.7</v>
      </c>
      <c r="E2716" s="17">
        <f>C2716*D2716</f>
        <v>2720.3999999999996</v>
      </c>
      <c r="F2716" s="18">
        <v>0.03</v>
      </c>
      <c r="G2716" s="17">
        <f>E2716*F2716</f>
        <v>81.611999999999981</v>
      </c>
      <c r="H2716" s="14">
        <v>4</v>
      </c>
      <c r="I2716" s="15">
        <v>600</v>
      </c>
      <c r="J2716" s="17">
        <f>E2716+I2716-G2716</f>
        <v>3238.7879999999996</v>
      </c>
      <c r="K2716" s="23" t="str">
        <f>A2716&amp;"|"&amp;B2716</f>
        <v>P0226|Mar</v>
      </c>
    </row>
    <row r="2717" spans="1:11" ht="15" customHeight="1" x14ac:dyDescent="0.25">
      <c r="A2717" s="14" t="s">
        <v>513</v>
      </c>
      <c r="B2717" s="14" t="s">
        <v>24</v>
      </c>
      <c r="C2717" s="14">
        <v>6</v>
      </c>
      <c r="D2717" s="16">
        <v>123.69</v>
      </c>
      <c r="E2717" s="17">
        <f>C2717*D2717</f>
        <v>742.14</v>
      </c>
      <c r="F2717" s="18">
        <v>0.03</v>
      </c>
      <c r="G2717" s="17">
        <f>E2717*F2717</f>
        <v>22.264199999999999</v>
      </c>
      <c r="H2717" s="14">
        <v>2</v>
      </c>
      <c r="I2717" s="15">
        <v>300</v>
      </c>
      <c r="J2717" s="17">
        <f>E2717+I2717-G2717</f>
        <v>1019.8757999999999</v>
      </c>
      <c r="K2717" s="23" t="str">
        <f>A2717&amp;"|"&amp;B2717</f>
        <v>P0227|Apr</v>
      </c>
    </row>
    <row r="2718" spans="1:11" ht="15" customHeight="1" x14ac:dyDescent="0.25">
      <c r="A2718" s="14" t="s">
        <v>513</v>
      </c>
      <c r="B2718" s="14" t="s">
        <v>26</v>
      </c>
      <c r="C2718" s="14">
        <v>7</v>
      </c>
      <c r="D2718" s="16">
        <v>148.44</v>
      </c>
      <c r="E2718" s="17">
        <f>C2718*D2718</f>
        <v>1039.08</v>
      </c>
      <c r="F2718" s="18">
        <v>0.03</v>
      </c>
      <c r="G2718" s="17">
        <f>E2718*F2718</f>
        <v>31.172399999999996</v>
      </c>
      <c r="H2718" s="14">
        <v>2</v>
      </c>
      <c r="I2718" s="15">
        <v>300</v>
      </c>
      <c r="J2718" s="17">
        <f>E2718+I2718-G2718</f>
        <v>1307.9076</v>
      </c>
      <c r="K2718" s="23" t="str">
        <f>A2718&amp;"|"&amp;B2718</f>
        <v>P0227|May</v>
      </c>
    </row>
    <row r="2719" spans="1:11" ht="15" customHeight="1" x14ac:dyDescent="0.25">
      <c r="A2719" s="14" t="s">
        <v>513</v>
      </c>
      <c r="B2719" s="14" t="s">
        <v>28</v>
      </c>
      <c r="C2719" s="14">
        <v>7</v>
      </c>
      <c r="D2719" s="16">
        <v>152.55000000000001</v>
      </c>
      <c r="E2719" s="17">
        <f>C2719*D2719</f>
        <v>1067.8500000000001</v>
      </c>
      <c r="F2719" s="18">
        <v>0.03</v>
      </c>
      <c r="G2719" s="17">
        <f>E2719*F2719</f>
        <v>32.035500000000006</v>
      </c>
      <c r="H2719" s="14">
        <v>2</v>
      </c>
      <c r="I2719" s="15">
        <v>300</v>
      </c>
      <c r="J2719" s="17">
        <f>E2719+I2719-G2719</f>
        <v>1335.8145000000002</v>
      </c>
      <c r="K2719" s="23" t="str">
        <f>A2719&amp;"|"&amp;B2719</f>
        <v>P0227|Jun</v>
      </c>
    </row>
    <row r="2720" spans="1:11" ht="15" customHeight="1" x14ac:dyDescent="0.25">
      <c r="A2720" s="14" t="s">
        <v>513</v>
      </c>
      <c r="B2720" s="14" t="s">
        <v>29</v>
      </c>
      <c r="C2720" s="14">
        <v>10</v>
      </c>
      <c r="D2720" s="16">
        <v>179.31</v>
      </c>
      <c r="E2720" s="17">
        <f>C2720*D2720</f>
        <v>1793.1</v>
      </c>
      <c r="F2720" s="18">
        <v>0.03</v>
      </c>
      <c r="G2720" s="17">
        <f>E2720*F2720</f>
        <v>53.792999999999992</v>
      </c>
      <c r="H2720" s="14">
        <v>3</v>
      </c>
      <c r="I2720" s="15">
        <v>450</v>
      </c>
      <c r="J2720" s="17">
        <f>E2720+I2720-G2720</f>
        <v>2189.3069999999998</v>
      </c>
      <c r="K2720" s="23" t="str">
        <f>A2720&amp;"|"&amp;B2720</f>
        <v>P0227|Jul</v>
      </c>
    </row>
    <row r="2721" spans="1:11" ht="15" customHeight="1" x14ac:dyDescent="0.25">
      <c r="A2721" s="14" t="s">
        <v>513</v>
      </c>
      <c r="B2721" s="14" t="s">
        <v>30</v>
      </c>
      <c r="C2721" s="14">
        <v>9</v>
      </c>
      <c r="D2721" s="16">
        <v>173.23</v>
      </c>
      <c r="E2721" s="17">
        <f>C2721*D2721</f>
        <v>1559.07</v>
      </c>
      <c r="F2721" s="18">
        <v>0.03</v>
      </c>
      <c r="G2721" s="17">
        <f>E2721*F2721</f>
        <v>46.772099999999995</v>
      </c>
      <c r="H2721" s="14">
        <v>2</v>
      </c>
      <c r="I2721" s="15">
        <v>300</v>
      </c>
      <c r="J2721" s="17">
        <f>E2721+I2721-G2721</f>
        <v>1812.2979</v>
      </c>
      <c r="K2721" s="23" t="str">
        <f>A2721&amp;"|"&amp;B2721</f>
        <v>P0227|Aug</v>
      </c>
    </row>
    <row r="2722" spans="1:11" ht="15" customHeight="1" x14ac:dyDescent="0.25">
      <c r="A2722" s="14" t="s">
        <v>513</v>
      </c>
      <c r="B2722" s="14" t="s">
        <v>31</v>
      </c>
      <c r="C2722" s="14">
        <v>6</v>
      </c>
      <c r="D2722" s="16">
        <v>145.07</v>
      </c>
      <c r="E2722" s="17">
        <f>C2722*D2722</f>
        <v>870.42</v>
      </c>
      <c r="F2722" s="18">
        <v>0.03</v>
      </c>
      <c r="G2722" s="17">
        <f>E2722*F2722</f>
        <v>26.112599999999997</v>
      </c>
      <c r="H2722" s="14">
        <v>2</v>
      </c>
      <c r="I2722" s="15">
        <v>300</v>
      </c>
      <c r="J2722" s="17">
        <f>E2722+I2722-G2722</f>
        <v>1144.3074000000001</v>
      </c>
      <c r="K2722" s="23" t="str">
        <f>A2722&amp;"|"&amp;B2722</f>
        <v>P0227|Sep</v>
      </c>
    </row>
    <row r="2723" spans="1:11" ht="15" customHeight="1" x14ac:dyDescent="0.25">
      <c r="A2723" s="14" t="s">
        <v>513</v>
      </c>
      <c r="B2723" s="14" t="s">
        <v>32</v>
      </c>
      <c r="C2723" s="14">
        <v>6</v>
      </c>
      <c r="D2723" s="16">
        <v>155.1</v>
      </c>
      <c r="E2723" s="17">
        <f>C2723*D2723</f>
        <v>930.59999999999991</v>
      </c>
      <c r="F2723" s="18">
        <v>0.03</v>
      </c>
      <c r="G2723" s="17">
        <f>E2723*F2723</f>
        <v>27.917999999999996</v>
      </c>
      <c r="H2723" s="14">
        <v>2</v>
      </c>
      <c r="I2723" s="15">
        <v>300</v>
      </c>
      <c r="J2723" s="17">
        <f>E2723+I2723-G2723</f>
        <v>1202.682</v>
      </c>
      <c r="K2723" s="23" t="str">
        <f>A2723&amp;"|"&amp;B2723</f>
        <v>P0227|Oct</v>
      </c>
    </row>
    <row r="2724" spans="1:11" ht="15" customHeight="1" x14ac:dyDescent="0.25">
      <c r="A2724" s="14" t="s">
        <v>513</v>
      </c>
      <c r="B2724" s="14" t="s">
        <v>33</v>
      </c>
      <c r="C2724" s="14">
        <v>6</v>
      </c>
      <c r="D2724" s="16">
        <v>151.56</v>
      </c>
      <c r="E2724" s="17">
        <f>C2724*D2724</f>
        <v>909.36</v>
      </c>
      <c r="F2724" s="18">
        <v>0.03</v>
      </c>
      <c r="G2724" s="17">
        <f>E2724*F2724</f>
        <v>27.280799999999999</v>
      </c>
      <c r="H2724" s="14">
        <v>2</v>
      </c>
      <c r="I2724" s="15">
        <v>300</v>
      </c>
      <c r="J2724" s="17">
        <f>E2724+I2724-G2724</f>
        <v>1182.0792000000001</v>
      </c>
      <c r="K2724" s="23" t="str">
        <f>A2724&amp;"|"&amp;B2724</f>
        <v>P0227|Nov</v>
      </c>
    </row>
    <row r="2725" spans="1:11" ht="15" customHeight="1" x14ac:dyDescent="0.25">
      <c r="A2725" s="14" t="s">
        <v>513</v>
      </c>
      <c r="B2725" s="14" t="s">
        <v>34</v>
      </c>
      <c r="C2725" s="14">
        <v>14</v>
      </c>
      <c r="D2725" s="16">
        <v>303.52</v>
      </c>
      <c r="E2725" s="17">
        <f>C2725*D2725</f>
        <v>4249.28</v>
      </c>
      <c r="F2725" s="18">
        <v>0.03</v>
      </c>
      <c r="G2725" s="17">
        <f>E2725*F2725</f>
        <v>127.47839999999999</v>
      </c>
      <c r="H2725" s="14">
        <v>6</v>
      </c>
      <c r="I2725" s="15">
        <v>900</v>
      </c>
      <c r="J2725" s="17">
        <f>E2725+I2725-G2725</f>
        <v>5021.8015999999998</v>
      </c>
      <c r="K2725" s="23" t="str">
        <f>A2725&amp;"|"&amp;B2725</f>
        <v>P0227|Dec</v>
      </c>
    </row>
    <row r="2726" spans="1:11" ht="15" customHeight="1" x14ac:dyDescent="0.25">
      <c r="A2726" s="14" t="s">
        <v>513</v>
      </c>
      <c r="B2726" s="14" t="s">
        <v>35</v>
      </c>
      <c r="C2726" s="14">
        <v>12</v>
      </c>
      <c r="D2726" s="16">
        <v>248.57</v>
      </c>
      <c r="E2726" s="17">
        <f>C2726*D2726</f>
        <v>2982.84</v>
      </c>
      <c r="F2726" s="18">
        <v>0.03</v>
      </c>
      <c r="G2726" s="17">
        <f>E2726*F2726</f>
        <v>89.485200000000006</v>
      </c>
      <c r="H2726" s="14">
        <v>5</v>
      </c>
      <c r="I2726" s="15">
        <v>750</v>
      </c>
      <c r="J2726" s="17">
        <f>E2726+I2726-G2726</f>
        <v>3643.3548000000001</v>
      </c>
      <c r="K2726" s="23" t="str">
        <f>A2726&amp;"|"&amp;B2726</f>
        <v>P0227|Jan</v>
      </c>
    </row>
    <row r="2727" spans="1:11" ht="15" customHeight="1" x14ac:dyDescent="0.25">
      <c r="A2727" s="14" t="s">
        <v>513</v>
      </c>
      <c r="B2727" s="14" t="s">
        <v>36</v>
      </c>
      <c r="C2727" s="14">
        <v>10</v>
      </c>
      <c r="D2727" s="16">
        <v>247.35</v>
      </c>
      <c r="E2727" s="17">
        <f>C2727*D2727</f>
        <v>2473.5</v>
      </c>
      <c r="F2727" s="18">
        <v>0.03</v>
      </c>
      <c r="G2727" s="17">
        <f>E2727*F2727</f>
        <v>74.204999999999998</v>
      </c>
      <c r="H2727" s="14">
        <v>4</v>
      </c>
      <c r="I2727" s="15">
        <v>600</v>
      </c>
      <c r="J2727" s="17">
        <f>E2727+I2727-G2727</f>
        <v>2999.2950000000001</v>
      </c>
      <c r="K2727" s="23" t="str">
        <f>A2727&amp;"|"&amp;B2727</f>
        <v>P0227|Feb</v>
      </c>
    </row>
    <row r="2728" spans="1:11" ht="15" customHeight="1" x14ac:dyDescent="0.25">
      <c r="A2728" s="14" t="s">
        <v>513</v>
      </c>
      <c r="B2728" s="14" t="s">
        <v>37</v>
      </c>
      <c r="C2728" s="14">
        <v>11</v>
      </c>
      <c r="D2728" s="16">
        <v>228.5</v>
      </c>
      <c r="E2728" s="17">
        <f>C2728*D2728</f>
        <v>2513.5</v>
      </c>
      <c r="F2728" s="18">
        <v>0.03</v>
      </c>
      <c r="G2728" s="17">
        <f>E2728*F2728</f>
        <v>75.405000000000001</v>
      </c>
      <c r="H2728" s="14">
        <v>4</v>
      </c>
      <c r="I2728" s="15">
        <v>600</v>
      </c>
      <c r="J2728" s="17">
        <f>E2728+I2728-G2728</f>
        <v>3038.0949999999998</v>
      </c>
      <c r="K2728" s="23" t="str">
        <f>A2728&amp;"|"&amp;B2728</f>
        <v>P0227|Mar</v>
      </c>
    </row>
    <row r="2729" spans="1:11" ht="15" customHeight="1" x14ac:dyDescent="0.25">
      <c r="A2729" s="14" t="s">
        <v>515</v>
      </c>
      <c r="B2729" s="14" t="s">
        <v>24</v>
      </c>
      <c r="C2729" s="14">
        <v>6</v>
      </c>
      <c r="D2729" s="16">
        <v>128.19</v>
      </c>
      <c r="E2729" s="17">
        <f>C2729*D2729</f>
        <v>769.14</v>
      </c>
      <c r="F2729" s="18">
        <v>0.03</v>
      </c>
      <c r="G2729" s="17">
        <f>E2729*F2729</f>
        <v>23.074199999999998</v>
      </c>
      <c r="H2729" s="14">
        <v>2</v>
      </c>
      <c r="I2729" s="15">
        <v>240</v>
      </c>
      <c r="J2729" s="17">
        <f>E2729+I2729-G2729</f>
        <v>986.06579999999997</v>
      </c>
      <c r="K2729" s="23" t="str">
        <f>A2729&amp;"|"&amp;B2729</f>
        <v>P0228|Apr</v>
      </c>
    </row>
    <row r="2730" spans="1:11" ht="15" customHeight="1" x14ac:dyDescent="0.25">
      <c r="A2730" s="14" t="s">
        <v>515</v>
      </c>
      <c r="B2730" s="14" t="s">
        <v>26</v>
      </c>
      <c r="C2730" s="14">
        <v>6</v>
      </c>
      <c r="D2730" s="16">
        <v>133.36000000000001</v>
      </c>
      <c r="E2730" s="17">
        <f>C2730*D2730</f>
        <v>800.16000000000008</v>
      </c>
      <c r="F2730" s="18">
        <v>0.03</v>
      </c>
      <c r="G2730" s="17">
        <f>E2730*F2730</f>
        <v>24.004800000000003</v>
      </c>
      <c r="H2730" s="14">
        <v>2</v>
      </c>
      <c r="I2730" s="15">
        <v>240</v>
      </c>
      <c r="J2730" s="17">
        <f>E2730+I2730-G2730</f>
        <v>1016.1552</v>
      </c>
      <c r="K2730" s="23" t="str">
        <f>A2730&amp;"|"&amp;B2730</f>
        <v>P0228|May</v>
      </c>
    </row>
    <row r="2731" spans="1:11" ht="15" customHeight="1" x14ac:dyDescent="0.25">
      <c r="A2731" s="14" t="s">
        <v>515</v>
      </c>
      <c r="B2731" s="14" t="s">
        <v>28</v>
      </c>
      <c r="C2731" s="14">
        <v>8</v>
      </c>
      <c r="D2731" s="16">
        <v>134.99</v>
      </c>
      <c r="E2731" s="17">
        <f>C2731*D2731</f>
        <v>1079.92</v>
      </c>
      <c r="F2731" s="18">
        <v>0.03</v>
      </c>
      <c r="G2731" s="17">
        <f>E2731*F2731</f>
        <v>32.397600000000004</v>
      </c>
      <c r="H2731" s="14">
        <v>2</v>
      </c>
      <c r="I2731" s="15">
        <v>240</v>
      </c>
      <c r="J2731" s="17">
        <f>E2731+I2731-G2731</f>
        <v>1287.5224000000001</v>
      </c>
      <c r="K2731" s="23" t="str">
        <f>A2731&amp;"|"&amp;B2731</f>
        <v>P0228|Jun</v>
      </c>
    </row>
    <row r="2732" spans="1:11" ht="15" customHeight="1" x14ac:dyDescent="0.25">
      <c r="A2732" s="14" t="s">
        <v>515</v>
      </c>
      <c r="B2732" s="14" t="s">
        <v>29</v>
      </c>
      <c r="C2732" s="14">
        <v>10</v>
      </c>
      <c r="D2732" s="16">
        <v>160.77000000000001</v>
      </c>
      <c r="E2732" s="17">
        <f>C2732*D2732</f>
        <v>1607.7</v>
      </c>
      <c r="F2732" s="18">
        <v>0.03</v>
      </c>
      <c r="G2732" s="17">
        <f>E2732*F2732</f>
        <v>48.231000000000002</v>
      </c>
      <c r="H2732" s="14">
        <v>3</v>
      </c>
      <c r="I2732" s="15">
        <v>360</v>
      </c>
      <c r="J2732" s="17">
        <f>E2732+I2732-G2732</f>
        <v>1919.4690000000001</v>
      </c>
      <c r="K2732" s="23" t="str">
        <f>A2732&amp;"|"&amp;B2732</f>
        <v>P0228|Jul</v>
      </c>
    </row>
    <row r="2733" spans="1:11" ht="15" customHeight="1" x14ac:dyDescent="0.25">
      <c r="A2733" s="14" t="s">
        <v>515</v>
      </c>
      <c r="B2733" s="14" t="s">
        <v>30</v>
      </c>
      <c r="C2733" s="14">
        <v>10</v>
      </c>
      <c r="D2733" s="16">
        <v>154.07</v>
      </c>
      <c r="E2733" s="17">
        <f>C2733*D2733</f>
        <v>1540.6999999999998</v>
      </c>
      <c r="F2733" s="18">
        <v>0.03</v>
      </c>
      <c r="G2733" s="17">
        <f>E2733*F2733</f>
        <v>46.220999999999989</v>
      </c>
      <c r="H2733" s="14">
        <v>3</v>
      </c>
      <c r="I2733" s="15">
        <v>360</v>
      </c>
      <c r="J2733" s="17">
        <f>E2733+I2733-G2733</f>
        <v>1854.4789999999998</v>
      </c>
      <c r="K2733" s="23" t="str">
        <f>A2733&amp;"|"&amp;B2733</f>
        <v>P0228|Aug</v>
      </c>
    </row>
    <row r="2734" spans="1:11" ht="15" customHeight="1" x14ac:dyDescent="0.25">
      <c r="A2734" s="14" t="s">
        <v>515</v>
      </c>
      <c r="B2734" s="14" t="s">
        <v>31</v>
      </c>
      <c r="C2734" s="14">
        <v>6</v>
      </c>
      <c r="D2734" s="16">
        <v>142.9</v>
      </c>
      <c r="E2734" s="17">
        <f>C2734*D2734</f>
        <v>857.40000000000009</v>
      </c>
      <c r="F2734" s="18">
        <v>0.03</v>
      </c>
      <c r="G2734" s="17">
        <f>E2734*F2734</f>
        <v>25.722000000000001</v>
      </c>
      <c r="H2734" s="14">
        <v>2</v>
      </c>
      <c r="I2734" s="15">
        <v>240</v>
      </c>
      <c r="J2734" s="17">
        <f>E2734+I2734-G2734</f>
        <v>1071.6780000000001</v>
      </c>
      <c r="K2734" s="23" t="str">
        <f>A2734&amp;"|"&amp;B2734</f>
        <v>P0228|Sep</v>
      </c>
    </row>
    <row r="2735" spans="1:11" ht="15" customHeight="1" x14ac:dyDescent="0.25">
      <c r="A2735" s="14" t="s">
        <v>515</v>
      </c>
      <c r="B2735" s="14" t="s">
        <v>32</v>
      </c>
      <c r="C2735" s="14">
        <v>6</v>
      </c>
      <c r="D2735" s="16">
        <v>126.25</v>
      </c>
      <c r="E2735" s="17">
        <f>C2735*D2735</f>
        <v>757.5</v>
      </c>
      <c r="F2735" s="18">
        <v>0.03</v>
      </c>
      <c r="G2735" s="17">
        <f>E2735*F2735</f>
        <v>22.724999999999998</v>
      </c>
      <c r="H2735" s="14">
        <v>2</v>
      </c>
      <c r="I2735" s="15">
        <v>240</v>
      </c>
      <c r="J2735" s="17">
        <f>E2735+I2735-G2735</f>
        <v>974.77499999999998</v>
      </c>
      <c r="K2735" s="23" t="str">
        <f>A2735&amp;"|"&amp;B2735</f>
        <v>P0228|Oct</v>
      </c>
    </row>
    <row r="2736" spans="1:11" ht="15" customHeight="1" x14ac:dyDescent="0.25">
      <c r="A2736" s="14" t="s">
        <v>515</v>
      </c>
      <c r="B2736" s="14" t="s">
        <v>33</v>
      </c>
      <c r="C2736" s="14">
        <v>6</v>
      </c>
      <c r="D2736" s="16">
        <v>136.76</v>
      </c>
      <c r="E2736" s="17">
        <f>C2736*D2736</f>
        <v>820.56</v>
      </c>
      <c r="F2736" s="18">
        <v>0.03</v>
      </c>
      <c r="G2736" s="17">
        <f>E2736*F2736</f>
        <v>24.616799999999998</v>
      </c>
      <c r="H2736" s="14">
        <v>2</v>
      </c>
      <c r="I2736" s="15">
        <v>240</v>
      </c>
      <c r="J2736" s="17">
        <f>E2736+I2736-G2736</f>
        <v>1035.9431999999999</v>
      </c>
      <c r="K2736" s="23" t="str">
        <f>A2736&amp;"|"&amp;B2736</f>
        <v>P0228|Nov</v>
      </c>
    </row>
    <row r="2737" spans="1:11" ht="15" customHeight="1" x14ac:dyDescent="0.25">
      <c r="A2737" s="14" t="s">
        <v>515</v>
      </c>
      <c r="B2737" s="14" t="s">
        <v>34</v>
      </c>
      <c r="C2737" s="14">
        <v>15</v>
      </c>
      <c r="D2737" s="16">
        <v>259.62</v>
      </c>
      <c r="E2737" s="17">
        <f>C2737*D2737</f>
        <v>3894.3</v>
      </c>
      <c r="F2737" s="18">
        <v>0.03</v>
      </c>
      <c r="G2737" s="17">
        <f>E2737*F2737</f>
        <v>116.82900000000001</v>
      </c>
      <c r="H2737" s="14">
        <v>6</v>
      </c>
      <c r="I2737" s="15">
        <v>720</v>
      </c>
      <c r="J2737" s="17">
        <f>E2737+I2737-G2737</f>
        <v>4497.4710000000005</v>
      </c>
      <c r="K2737" s="23" t="str">
        <f>A2737&amp;"|"&amp;B2737</f>
        <v>P0228|Dec</v>
      </c>
    </row>
    <row r="2738" spans="1:11" ht="15" customHeight="1" x14ac:dyDescent="0.25">
      <c r="A2738" s="14" t="s">
        <v>515</v>
      </c>
      <c r="B2738" s="14" t="s">
        <v>35</v>
      </c>
      <c r="C2738" s="14">
        <v>12</v>
      </c>
      <c r="D2738" s="16">
        <v>221.63</v>
      </c>
      <c r="E2738" s="17">
        <f>C2738*D2738</f>
        <v>2659.56</v>
      </c>
      <c r="F2738" s="18">
        <v>0.03</v>
      </c>
      <c r="G2738" s="17">
        <f>E2738*F2738</f>
        <v>79.786799999999999</v>
      </c>
      <c r="H2738" s="14">
        <v>5</v>
      </c>
      <c r="I2738" s="15">
        <v>600</v>
      </c>
      <c r="J2738" s="17">
        <f>E2738+I2738-G2738</f>
        <v>3179.7732000000001</v>
      </c>
      <c r="K2738" s="23" t="str">
        <f>A2738&amp;"|"&amp;B2738</f>
        <v>P0228|Jan</v>
      </c>
    </row>
    <row r="2739" spans="1:11" ht="15" customHeight="1" x14ac:dyDescent="0.25">
      <c r="A2739" s="14" t="s">
        <v>515</v>
      </c>
      <c r="B2739" s="14" t="s">
        <v>36</v>
      </c>
      <c r="C2739" s="14">
        <v>12</v>
      </c>
      <c r="D2739" s="16">
        <v>216.38</v>
      </c>
      <c r="E2739" s="17">
        <f>C2739*D2739</f>
        <v>2596.56</v>
      </c>
      <c r="F2739" s="18">
        <v>0.03</v>
      </c>
      <c r="G2739" s="17">
        <f>E2739*F2739</f>
        <v>77.896799999999999</v>
      </c>
      <c r="H2739" s="14">
        <v>5</v>
      </c>
      <c r="I2739" s="15">
        <v>600</v>
      </c>
      <c r="J2739" s="17">
        <f>E2739+I2739-G2739</f>
        <v>3118.6632</v>
      </c>
      <c r="K2739" s="23" t="str">
        <f>A2739&amp;"|"&amp;B2739</f>
        <v>P0228|Feb</v>
      </c>
    </row>
    <row r="2740" spans="1:11" ht="15" customHeight="1" x14ac:dyDescent="0.25">
      <c r="A2740" s="14" t="s">
        <v>515</v>
      </c>
      <c r="B2740" s="14" t="s">
        <v>37</v>
      </c>
      <c r="C2740" s="14">
        <v>11</v>
      </c>
      <c r="D2740" s="16">
        <v>196.34</v>
      </c>
      <c r="E2740" s="17">
        <f>C2740*D2740</f>
        <v>2159.7400000000002</v>
      </c>
      <c r="F2740" s="18">
        <v>0.03</v>
      </c>
      <c r="G2740" s="17">
        <f>E2740*F2740</f>
        <v>64.792200000000008</v>
      </c>
      <c r="H2740" s="14">
        <v>4</v>
      </c>
      <c r="I2740" s="15">
        <v>480</v>
      </c>
      <c r="J2740" s="17">
        <f>E2740+I2740-G2740</f>
        <v>2574.9478000000004</v>
      </c>
      <c r="K2740" s="23" t="str">
        <f>A2740&amp;"|"&amp;B2740</f>
        <v>P0228|Mar</v>
      </c>
    </row>
    <row r="2741" spans="1:11" ht="15" customHeight="1" x14ac:dyDescent="0.25">
      <c r="A2741" s="14" t="s">
        <v>517</v>
      </c>
      <c r="B2741" s="14" t="s">
        <v>24</v>
      </c>
      <c r="C2741" s="14">
        <v>6</v>
      </c>
      <c r="D2741" s="16">
        <v>171.44</v>
      </c>
      <c r="E2741" s="17">
        <f>C2741*D2741</f>
        <v>1028.6399999999999</v>
      </c>
      <c r="F2741" s="18">
        <v>0.03</v>
      </c>
      <c r="G2741" s="17">
        <f>E2741*F2741</f>
        <v>30.859199999999994</v>
      </c>
      <c r="H2741" s="14">
        <v>2</v>
      </c>
      <c r="I2741" s="15">
        <v>370</v>
      </c>
      <c r="J2741" s="17">
        <f>E2741+I2741-G2741</f>
        <v>1367.7807999999998</v>
      </c>
      <c r="K2741" s="23" t="str">
        <f>A2741&amp;"|"&amp;B2741</f>
        <v>P0229|Apr</v>
      </c>
    </row>
    <row r="2742" spans="1:11" ht="15" customHeight="1" x14ac:dyDescent="0.25">
      <c r="A2742" s="14" t="s">
        <v>517</v>
      </c>
      <c r="B2742" s="14" t="s">
        <v>26</v>
      </c>
      <c r="C2742" s="14">
        <v>7</v>
      </c>
      <c r="D2742" s="16">
        <v>193.48</v>
      </c>
      <c r="E2742" s="17">
        <f>C2742*D2742</f>
        <v>1354.36</v>
      </c>
      <c r="F2742" s="18">
        <v>0.03</v>
      </c>
      <c r="G2742" s="17">
        <f>E2742*F2742</f>
        <v>40.630799999999994</v>
      </c>
      <c r="H2742" s="14">
        <v>2</v>
      </c>
      <c r="I2742" s="15">
        <v>370</v>
      </c>
      <c r="J2742" s="17">
        <f>E2742+I2742-G2742</f>
        <v>1683.7292</v>
      </c>
      <c r="K2742" s="23" t="str">
        <f>A2742&amp;"|"&amp;B2742</f>
        <v>P0229|May</v>
      </c>
    </row>
    <row r="2743" spans="1:11" ht="15" customHeight="1" x14ac:dyDescent="0.25">
      <c r="A2743" s="14" t="s">
        <v>517</v>
      </c>
      <c r="B2743" s="14" t="s">
        <v>28</v>
      </c>
      <c r="C2743" s="14">
        <v>8</v>
      </c>
      <c r="D2743" s="16">
        <v>207.55</v>
      </c>
      <c r="E2743" s="17">
        <f>C2743*D2743</f>
        <v>1660.4</v>
      </c>
      <c r="F2743" s="18">
        <v>0.03</v>
      </c>
      <c r="G2743" s="17">
        <f>E2743*F2743</f>
        <v>49.811999999999998</v>
      </c>
      <c r="H2743" s="14">
        <v>2</v>
      </c>
      <c r="I2743" s="15">
        <v>370</v>
      </c>
      <c r="J2743" s="17">
        <f>E2743+I2743-G2743</f>
        <v>1980.5880000000002</v>
      </c>
      <c r="K2743" s="23" t="str">
        <f>A2743&amp;"|"&amp;B2743</f>
        <v>P0229|Jun</v>
      </c>
    </row>
    <row r="2744" spans="1:11" ht="15" customHeight="1" x14ac:dyDescent="0.25">
      <c r="A2744" s="14" t="s">
        <v>517</v>
      </c>
      <c r="B2744" s="14" t="s">
        <v>29</v>
      </c>
      <c r="C2744" s="14">
        <v>10</v>
      </c>
      <c r="D2744" s="16">
        <v>240.52</v>
      </c>
      <c r="E2744" s="17">
        <f>C2744*D2744</f>
        <v>2405.2000000000003</v>
      </c>
      <c r="F2744" s="18">
        <v>0.03</v>
      </c>
      <c r="G2744" s="17">
        <f>E2744*F2744</f>
        <v>72.156000000000006</v>
      </c>
      <c r="H2744" s="14">
        <v>3</v>
      </c>
      <c r="I2744" s="15">
        <v>555</v>
      </c>
      <c r="J2744" s="17">
        <f>E2744+I2744-G2744</f>
        <v>2888.0440000000003</v>
      </c>
      <c r="K2744" s="23" t="str">
        <f>A2744&amp;"|"&amp;B2744</f>
        <v>P0229|Jul</v>
      </c>
    </row>
    <row r="2745" spans="1:11" ht="15" customHeight="1" x14ac:dyDescent="0.25">
      <c r="A2745" s="14" t="s">
        <v>517</v>
      </c>
      <c r="B2745" s="14" t="s">
        <v>30</v>
      </c>
      <c r="C2745" s="14">
        <v>11</v>
      </c>
      <c r="D2745" s="16">
        <v>229.77</v>
      </c>
      <c r="E2745" s="17">
        <f>C2745*D2745</f>
        <v>2527.4700000000003</v>
      </c>
      <c r="F2745" s="18">
        <v>0.03</v>
      </c>
      <c r="G2745" s="17">
        <f>E2745*F2745</f>
        <v>75.824100000000001</v>
      </c>
      <c r="H2745" s="14">
        <v>3</v>
      </c>
      <c r="I2745" s="15">
        <v>555</v>
      </c>
      <c r="J2745" s="17">
        <f>E2745+I2745-G2745</f>
        <v>3006.6459000000004</v>
      </c>
      <c r="K2745" s="23" t="str">
        <f>A2745&amp;"|"&amp;B2745</f>
        <v>P0229|Aug</v>
      </c>
    </row>
    <row r="2746" spans="1:11" ht="15" customHeight="1" x14ac:dyDescent="0.25">
      <c r="A2746" s="14" t="s">
        <v>517</v>
      </c>
      <c r="B2746" s="14" t="s">
        <v>31</v>
      </c>
      <c r="C2746" s="14">
        <v>7</v>
      </c>
      <c r="D2746" s="16">
        <v>201.98</v>
      </c>
      <c r="E2746" s="17">
        <f>C2746*D2746</f>
        <v>1413.86</v>
      </c>
      <c r="F2746" s="18">
        <v>0.03</v>
      </c>
      <c r="G2746" s="17">
        <f>E2746*F2746</f>
        <v>42.415799999999997</v>
      </c>
      <c r="H2746" s="14">
        <v>2</v>
      </c>
      <c r="I2746" s="15">
        <v>370</v>
      </c>
      <c r="J2746" s="17">
        <f>E2746+I2746-G2746</f>
        <v>1741.4441999999999</v>
      </c>
      <c r="K2746" s="23" t="str">
        <f>A2746&amp;"|"&amp;B2746</f>
        <v>P0229|Sep</v>
      </c>
    </row>
    <row r="2747" spans="1:11" ht="15" customHeight="1" x14ac:dyDescent="0.25">
      <c r="A2747" s="14" t="s">
        <v>517</v>
      </c>
      <c r="B2747" s="14" t="s">
        <v>32</v>
      </c>
      <c r="C2747" s="14">
        <v>6</v>
      </c>
      <c r="D2747" s="16">
        <v>189.21</v>
      </c>
      <c r="E2747" s="17">
        <f>C2747*D2747</f>
        <v>1135.26</v>
      </c>
      <c r="F2747" s="18">
        <v>0.03</v>
      </c>
      <c r="G2747" s="17">
        <f>E2747*F2747</f>
        <v>34.0578</v>
      </c>
      <c r="H2747" s="14">
        <v>2</v>
      </c>
      <c r="I2747" s="15">
        <v>370</v>
      </c>
      <c r="J2747" s="17">
        <f>E2747+I2747-G2747</f>
        <v>1471.2021999999999</v>
      </c>
      <c r="K2747" s="23" t="str">
        <f>A2747&amp;"|"&amp;B2747</f>
        <v>P0229|Oct</v>
      </c>
    </row>
    <row r="2748" spans="1:11" ht="15" customHeight="1" x14ac:dyDescent="0.25">
      <c r="A2748" s="14" t="s">
        <v>517</v>
      </c>
      <c r="B2748" s="14" t="s">
        <v>33</v>
      </c>
      <c r="C2748" s="14">
        <v>6</v>
      </c>
      <c r="D2748" s="16">
        <v>178.99</v>
      </c>
      <c r="E2748" s="17">
        <f>C2748*D2748</f>
        <v>1073.94</v>
      </c>
      <c r="F2748" s="18">
        <v>0.03</v>
      </c>
      <c r="G2748" s="17">
        <f>E2748*F2748</f>
        <v>32.218200000000003</v>
      </c>
      <c r="H2748" s="14">
        <v>2</v>
      </c>
      <c r="I2748" s="15">
        <v>370</v>
      </c>
      <c r="J2748" s="17">
        <f>E2748+I2748-G2748</f>
        <v>1411.7218</v>
      </c>
      <c r="K2748" s="23" t="str">
        <f>A2748&amp;"|"&amp;B2748</f>
        <v>P0229|Nov</v>
      </c>
    </row>
    <row r="2749" spans="1:11" ht="15" customHeight="1" x14ac:dyDescent="0.25">
      <c r="A2749" s="14" t="s">
        <v>517</v>
      </c>
      <c r="B2749" s="14" t="s">
        <v>34</v>
      </c>
      <c r="C2749" s="14">
        <v>13</v>
      </c>
      <c r="D2749" s="16">
        <v>346.89</v>
      </c>
      <c r="E2749" s="17">
        <f>C2749*D2749</f>
        <v>4509.57</v>
      </c>
      <c r="F2749" s="18">
        <v>0.03</v>
      </c>
      <c r="G2749" s="17">
        <f>E2749*F2749</f>
        <v>135.28709999999998</v>
      </c>
      <c r="H2749" s="14">
        <v>5</v>
      </c>
      <c r="I2749" s="15">
        <v>925</v>
      </c>
      <c r="J2749" s="17">
        <f>E2749+I2749-G2749</f>
        <v>5299.2829000000002</v>
      </c>
      <c r="K2749" s="23" t="str">
        <f>A2749&amp;"|"&amp;B2749</f>
        <v>P0229|Dec</v>
      </c>
    </row>
    <row r="2750" spans="1:11" ht="15" customHeight="1" x14ac:dyDescent="0.25">
      <c r="A2750" s="14" t="s">
        <v>517</v>
      </c>
      <c r="B2750" s="14" t="s">
        <v>35</v>
      </c>
      <c r="C2750" s="14">
        <v>12</v>
      </c>
      <c r="D2750" s="16">
        <v>324.89999999999998</v>
      </c>
      <c r="E2750" s="17">
        <f>C2750*D2750</f>
        <v>3898.7999999999997</v>
      </c>
      <c r="F2750" s="18">
        <v>0.03</v>
      </c>
      <c r="G2750" s="17">
        <f>E2750*F2750</f>
        <v>116.96399999999998</v>
      </c>
      <c r="H2750" s="14">
        <v>5</v>
      </c>
      <c r="I2750" s="15">
        <v>925</v>
      </c>
      <c r="J2750" s="17">
        <f>E2750+I2750-G2750</f>
        <v>4706.8359999999993</v>
      </c>
      <c r="K2750" s="23" t="str">
        <f>A2750&amp;"|"&amp;B2750</f>
        <v>P0229|Jan</v>
      </c>
    </row>
    <row r="2751" spans="1:11" ht="15" customHeight="1" x14ac:dyDescent="0.25">
      <c r="A2751" s="14" t="s">
        <v>517</v>
      </c>
      <c r="B2751" s="14" t="s">
        <v>36</v>
      </c>
      <c r="C2751" s="14">
        <v>12</v>
      </c>
      <c r="D2751" s="16">
        <v>309.47000000000003</v>
      </c>
      <c r="E2751" s="17">
        <f>C2751*D2751</f>
        <v>3713.6400000000003</v>
      </c>
      <c r="F2751" s="18">
        <v>0.03</v>
      </c>
      <c r="G2751" s="17">
        <f>E2751*F2751</f>
        <v>111.40920000000001</v>
      </c>
      <c r="H2751" s="14">
        <v>5</v>
      </c>
      <c r="I2751" s="15">
        <v>925</v>
      </c>
      <c r="J2751" s="17">
        <f>E2751+I2751-G2751</f>
        <v>4527.2308000000003</v>
      </c>
      <c r="K2751" s="23" t="str">
        <f>A2751&amp;"|"&amp;B2751</f>
        <v>P0229|Feb</v>
      </c>
    </row>
    <row r="2752" spans="1:11" ht="15" customHeight="1" x14ac:dyDescent="0.25">
      <c r="A2752" s="14" t="s">
        <v>517</v>
      </c>
      <c r="B2752" s="14" t="s">
        <v>37</v>
      </c>
      <c r="C2752" s="14">
        <v>11</v>
      </c>
      <c r="D2752" s="16">
        <v>284.06</v>
      </c>
      <c r="E2752" s="17">
        <f>C2752*D2752</f>
        <v>3124.66</v>
      </c>
      <c r="F2752" s="18">
        <v>0.03</v>
      </c>
      <c r="G2752" s="17">
        <f>E2752*F2752</f>
        <v>93.739799999999988</v>
      </c>
      <c r="H2752" s="14">
        <v>4</v>
      </c>
      <c r="I2752" s="15">
        <v>740</v>
      </c>
      <c r="J2752" s="17">
        <f>E2752+I2752-G2752</f>
        <v>3770.9202</v>
      </c>
      <c r="K2752" s="23" t="str">
        <f>A2752&amp;"|"&amp;B2752</f>
        <v>P0229|Mar</v>
      </c>
    </row>
    <row r="2753" spans="1:11" ht="15" customHeight="1" x14ac:dyDescent="0.25">
      <c r="A2753" s="14" t="s">
        <v>519</v>
      </c>
      <c r="B2753" s="14" t="s">
        <v>24</v>
      </c>
      <c r="C2753" s="14">
        <v>6</v>
      </c>
      <c r="D2753" s="16">
        <v>175.78</v>
      </c>
      <c r="E2753" s="17">
        <f>C2753*D2753</f>
        <v>1054.68</v>
      </c>
      <c r="F2753" s="18">
        <v>0.03</v>
      </c>
      <c r="G2753" s="17">
        <f>E2753*F2753</f>
        <v>31.6404</v>
      </c>
      <c r="H2753" s="14">
        <v>2</v>
      </c>
      <c r="I2753" s="15">
        <v>370</v>
      </c>
      <c r="J2753" s="17">
        <f>E2753+I2753-G2753</f>
        <v>1393.0396000000001</v>
      </c>
      <c r="K2753" s="23" t="str">
        <f>A2753&amp;"|"&amp;B2753</f>
        <v>P0230|Apr</v>
      </c>
    </row>
    <row r="2754" spans="1:11" ht="15" customHeight="1" x14ac:dyDescent="0.25">
      <c r="A2754" s="14" t="s">
        <v>519</v>
      </c>
      <c r="B2754" s="14" t="s">
        <v>26</v>
      </c>
      <c r="C2754" s="14">
        <v>7</v>
      </c>
      <c r="D2754" s="16">
        <v>217.17</v>
      </c>
      <c r="E2754" s="17">
        <f>C2754*D2754</f>
        <v>1520.1899999999998</v>
      </c>
      <c r="F2754" s="18">
        <v>0.03</v>
      </c>
      <c r="G2754" s="17">
        <f>E2754*F2754</f>
        <v>45.605699999999992</v>
      </c>
      <c r="H2754" s="14">
        <v>2</v>
      </c>
      <c r="I2754" s="15">
        <v>370</v>
      </c>
      <c r="J2754" s="17">
        <f>E2754+I2754-G2754</f>
        <v>1844.5842999999998</v>
      </c>
      <c r="K2754" s="23" t="str">
        <f>A2754&amp;"|"&amp;B2754</f>
        <v>P0230|May</v>
      </c>
    </row>
    <row r="2755" spans="1:11" ht="15" customHeight="1" x14ac:dyDescent="0.25">
      <c r="A2755" s="14" t="s">
        <v>519</v>
      </c>
      <c r="B2755" s="14" t="s">
        <v>28</v>
      </c>
      <c r="C2755" s="14">
        <v>8</v>
      </c>
      <c r="D2755" s="16">
        <v>221.93</v>
      </c>
      <c r="E2755" s="17">
        <f>C2755*D2755</f>
        <v>1775.44</v>
      </c>
      <c r="F2755" s="18">
        <v>0.03</v>
      </c>
      <c r="G2755" s="17">
        <f>E2755*F2755</f>
        <v>53.263199999999998</v>
      </c>
      <c r="H2755" s="14">
        <v>2</v>
      </c>
      <c r="I2755" s="15">
        <v>370</v>
      </c>
      <c r="J2755" s="17">
        <f>E2755+I2755-G2755</f>
        <v>2092.1768000000002</v>
      </c>
      <c r="K2755" s="23" t="str">
        <f>A2755&amp;"|"&amp;B2755</f>
        <v>P0230|Jun</v>
      </c>
    </row>
    <row r="2756" spans="1:11" ht="15" customHeight="1" x14ac:dyDescent="0.25">
      <c r="A2756" s="14" t="s">
        <v>519</v>
      </c>
      <c r="B2756" s="14" t="s">
        <v>29</v>
      </c>
      <c r="C2756" s="14">
        <v>10</v>
      </c>
      <c r="D2756" s="16">
        <v>228.76</v>
      </c>
      <c r="E2756" s="17">
        <f>C2756*D2756</f>
        <v>2287.6</v>
      </c>
      <c r="F2756" s="18">
        <v>0.03</v>
      </c>
      <c r="G2756" s="17">
        <f>E2756*F2756</f>
        <v>68.628</v>
      </c>
      <c r="H2756" s="14">
        <v>3</v>
      </c>
      <c r="I2756" s="15">
        <v>555</v>
      </c>
      <c r="J2756" s="17">
        <f>E2756+I2756-G2756</f>
        <v>2773.9719999999998</v>
      </c>
      <c r="K2756" s="23" t="str">
        <f>A2756&amp;"|"&amp;B2756</f>
        <v>P0230|Jul</v>
      </c>
    </row>
    <row r="2757" spans="1:11" ht="15" customHeight="1" x14ac:dyDescent="0.25">
      <c r="A2757" s="14" t="s">
        <v>519</v>
      </c>
      <c r="B2757" s="14" t="s">
        <v>30</v>
      </c>
      <c r="C2757" s="14">
        <v>11</v>
      </c>
      <c r="D2757" s="16">
        <v>233.31</v>
      </c>
      <c r="E2757" s="17">
        <f>C2757*D2757</f>
        <v>2566.41</v>
      </c>
      <c r="F2757" s="18">
        <v>0.03</v>
      </c>
      <c r="G2757" s="17">
        <f>E2757*F2757</f>
        <v>76.992299999999986</v>
      </c>
      <c r="H2757" s="14">
        <v>3</v>
      </c>
      <c r="I2757" s="15">
        <v>555</v>
      </c>
      <c r="J2757" s="17">
        <f>E2757+I2757-G2757</f>
        <v>3044.4177</v>
      </c>
      <c r="K2757" s="23" t="str">
        <f>A2757&amp;"|"&amp;B2757</f>
        <v>P0230|Aug</v>
      </c>
    </row>
    <row r="2758" spans="1:11" ht="15" customHeight="1" x14ac:dyDescent="0.25">
      <c r="A2758" s="14" t="s">
        <v>519</v>
      </c>
      <c r="B2758" s="14" t="s">
        <v>31</v>
      </c>
      <c r="C2758" s="14">
        <v>7</v>
      </c>
      <c r="D2758" s="16">
        <v>210.19</v>
      </c>
      <c r="E2758" s="17">
        <f>C2758*D2758</f>
        <v>1471.33</v>
      </c>
      <c r="F2758" s="18">
        <v>0.03</v>
      </c>
      <c r="G2758" s="17">
        <f>E2758*F2758</f>
        <v>44.139899999999997</v>
      </c>
      <c r="H2758" s="14">
        <v>2</v>
      </c>
      <c r="I2758" s="15">
        <v>370</v>
      </c>
      <c r="J2758" s="17">
        <f>E2758+I2758-G2758</f>
        <v>1797.1901</v>
      </c>
      <c r="K2758" s="23" t="str">
        <f>A2758&amp;"|"&amp;B2758</f>
        <v>P0230|Sep</v>
      </c>
    </row>
    <row r="2759" spans="1:11" ht="15" customHeight="1" x14ac:dyDescent="0.25">
      <c r="A2759" s="14" t="s">
        <v>519</v>
      </c>
      <c r="B2759" s="14" t="s">
        <v>32</v>
      </c>
      <c r="C2759" s="14">
        <v>7</v>
      </c>
      <c r="D2759" s="16">
        <v>183.63</v>
      </c>
      <c r="E2759" s="17">
        <f>C2759*D2759</f>
        <v>1285.4099999999999</v>
      </c>
      <c r="F2759" s="18">
        <v>0.03</v>
      </c>
      <c r="G2759" s="17">
        <f>E2759*F2759</f>
        <v>38.562299999999993</v>
      </c>
      <c r="H2759" s="14">
        <v>2</v>
      </c>
      <c r="I2759" s="15">
        <v>370</v>
      </c>
      <c r="J2759" s="17">
        <f>E2759+I2759-G2759</f>
        <v>1616.8476999999998</v>
      </c>
      <c r="K2759" s="23" t="str">
        <f>A2759&amp;"|"&amp;B2759</f>
        <v>P0230|Oct</v>
      </c>
    </row>
    <row r="2760" spans="1:11" ht="15" customHeight="1" x14ac:dyDescent="0.25">
      <c r="A2760" s="14" t="s">
        <v>519</v>
      </c>
      <c r="B2760" s="14" t="s">
        <v>33</v>
      </c>
      <c r="C2760" s="14">
        <v>7</v>
      </c>
      <c r="D2760" s="16">
        <v>211.43</v>
      </c>
      <c r="E2760" s="17">
        <f>C2760*D2760</f>
        <v>1480.01</v>
      </c>
      <c r="F2760" s="18">
        <v>0.03</v>
      </c>
      <c r="G2760" s="17">
        <f>E2760*F2760</f>
        <v>44.400300000000001</v>
      </c>
      <c r="H2760" s="14">
        <v>3</v>
      </c>
      <c r="I2760" s="15">
        <v>555</v>
      </c>
      <c r="J2760" s="17">
        <f>E2760+I2760-G2760</f>
        <v>1990.6097</v>
      </c>
      <c r="K2760" s="23" t="str">
        <f>A2760&amp;"|"&amp;B2760</f>
        <v>P0230|Nov</v>
      </c>
    </row>
    <row r="2761" spans="1:11" ht="15" customHeight="1" x14ac:dyDescent="0.25">
      <c r="A2761" s="14" t="s">
        <v>519</v>
      </c>
      <c r="B2761" s="14" t="s">
        <v>34</v>
      </c>
      <c r="C2761" s="14">
        <v>15</v>
      </c>
      <c r="D2761" s="16">
        <v>389.68</v>
      </c>
      <c r="E2761" s="17">
        <f>C2761*D2761</f>
        <v>5845.2</v>
      </c>
      <c r="F2761" s="18">
        <v>0.03</v>
      </c>
      <c r="G2761" s="17">
        <f>E2761*F2761</f>
        <v>175.35599999999999</v>
      </c>
      <c r="H2761" s="14">
        <v>6</v>
      </c>
      <c r="I2761" s="15">
        <v>1110</v>
      </c>
      <c r="J2761" s="17">
        <f>E2761+I2761-G2761</f>
        <v>6779.8440000000001</v>
      </c>
      <c r="K2761" s="23" t="str">
        <f>A2761&amp;"|"&amp;B2761</f>
        <v>P0230|Dec</v>
      </c>
    </row>
    <row r="2762" spans="1:11" ht="15" customHeight="1" x14ac:dyDescent="0.25">
      <c r="A2762" s="14" t="s">
        <v>519</v>
      </c>
      <c r="B2762" s="14" t="s">
        <v>35</v>
      </c>
      <c r="C2762" s="14">
        <v>14</v>
      </c>
      <c r="D2762" s="16">
        <v>353.1</v>
      </c>
      <c r="E2762" s="17">
        <f>C2762*D2762</f>
        <v>4943.4000000000005</v>
      </c>
      <c r="F2762" s="18">
        <v>0.03</v>
      </c>
      <c r="G2762" s="17">
        <f>E2762*F2762</f>
        <v>148.30200000000002</v>
      </c>
      <c r="H2762" s="14">
        <v>6</v>
      </c>
      <c r="I2762" s="15">
        <v>1110</v>
      </c>
      <c r="J2762" s="17">
        <f>E2762+I2762-G2762</f>
        <v>5905.0980000000009</v>
      </c>
      <c r="K2762" s="23" t="str">
        <f>A2762&amp;"|"&amp;B2762</f>
        <v>P0230|Jan</v>
      </c>
    </row>
    <row r="2763" spans="1:11" ht="15" customHeight="1" x14ac:dyDescent="0.25">
      <c r="A2763" s="14" t="s">
        <v>519</v>
      </c>
      <c r="B2763" s="14" t="s">
        <v>36</v>
      </c>
      <c r="C2763" s="14">
        <v>12</v>
      </c>
      <c r="D2763" s="16">
        <v>307.48</v>
      </c>
      <c r="E2763" s="17">
        <f>C2763*D2763</f>
        <v>3689.76</v>
      </c>
      <c r="F2763" s="18">
        <v>0.03</v>
      </c>
      <c r="G2763" s="17">
        <f>E2763*F2763</f>
        <v>110.69280000000001</v>
      </c>
      <c r="H2763" s="14">
        <v>5</v>
      </c>
      <c r="I2763" s="15">
        <v>925</v>
      </c>
      <c r="J2763" s="17">
        <f>E2763+I2763-G2763</f>
        <v>4504.0672000000004</v>
      </c>
      <c r="K2763" s="23" t="str">
        <f>A2763&amp;"|"&amp;B2763</f>
        <v>P0230|Feb</v>
      </c>
    </row>
    <row r="2764" spans="1:11" ht="15" customHeight="1" x14ac:dyDescent="0.25">
      <c r="A2764" s="14" t="s">
        <v>519</v>
      </c>
      <c r="B2764" s="14" t="s">
        <v>37</v>
      </c>
      <c r="C2764" s="14">
        <v>12</v>
      </c>
      <c r="D2764" s="16">
        <v>287.83</v>
      </c>
      <c r="E2764" s="17">
        <f>C2764*D2764</f>
        <v>3453.96</v>
      </c>
      <c r="F2764" s="18">
        <v>0.03</v>
      </c>
      <c r="G2764" s="17">
        <f>E2764*F2764</f>
        <v>103.61879999999999</v>
      </c>
      <c r="H2764" s="14">
        <v>4</v>
      </c>
      <c r="I2764" s="15">
        <v>740</v>
      </c>
      <c r="J2764" s="17">
        <f>E2764+I2764-G2764</f>
        <v>4090.3411999999998</v>
      </c>
      <c r="K2764" s="23" t="str">
        <f>A2764&amp;"|"&amp;B2764</f>
        <v>P0230|Mar</v>
      </c>
    </row>
    <row r="2765" spans="1:11" ht="15" customHeight="1" x14ac:dyDescent="0.25">
      <c r="A2765" s="14" t="s">
        <v>521</v>
      </c>
      <c r="B2765" s="14" t="s">
        <v>24</v>
      </c>
      <c r="C2765" s="14">
        <v>7</v>
      </c>
      <c r="D2765" s="16">
        <v>148.09</v>
      </c>
      <c r="E2765" s="17">
        <f>C2765*D2765</f>
        <v>1036.6300000000001</v>
      </c>
      <c r="F2765" s="18">
        <v>0.03</v>
      </c>
      <c r="G2765" s="17">
        <f>E2765*F2765</f>
        <v>31.0989</v>
      </c>
      <c r="H2765" s="14">
        <v>2</v>
      </c>
      <c r="I2765" s="15">
        <v>300</v>
      </c>
      <c r="J2765" s="17">
        <f>E2765+I2765-G2765</f>
        <v>1305.5311000000002</v>
      </c>
      <c r="K2765" s="23" t="str">
        <f>A2765&amp;"|"&amp;B2765</f>
        <v>P0231|Apr</v>
      </c>
    </row>
    <row r="2766" spans="1:11" ht="15" customHeight="1" x14ac:dyDescent="0.25">
      <c r="A2766" s="14" t="s">
        <v>521</v>
      </c>
      <c r="B2766" s="14" t="s">
        <v>26</v>
      </c>
      <c r="C2766" s="14">
        <v>9</v>
      </c>
      <c r="D2766" s="16">
        <v>175.96</v>
      </c>
      <c r="E2766" s="17">
        <f>C2766*D2766</f>
        <v>1583.64</v>
      </c>
      <c r="F2766" s="18">
        <v>0.03</v>
      </c>
      <c r="G2766" s="17">
        <f>E2766*F2766</f>
        <v>47.5092</v>
      </c>
      <c r="H2766" s="14">
        <v>3</v>
      </c>
      <c r="I2766" s="15">
        <v>450</v>
      </c>
      <c r="J2766" s="17">
        <f>E2766+I2766-G2766</f>
        <v>1986.1308000000001</v>
      </c>
      <c r="K2766" s="23" t="str">
        <f>A2766&amp;"|"&amp;B2766</f>
        <v>P0231|May</v>
      </c>
    </row>
    <row r="2767" spans="1:11" ht="15" customHeight="1" x14ac:dyDescent="0.25">
      <c r="A2767" s="14" t="s">
        <v>521</v>
      </c>
      <c r="B2767" s="14" t="s">
        <v>28</v>
      </c>
      <c r="C2767" s="14">
        <v>10</v>
      </c>
      <c r="D2767" s="16">
        <v>169.79</v>
      </c>
      <c r="E2767" s="17">
        <f>C2767*D2767</f>
        <v>1697.8999999999999</v>
      </c>
      <c r="F2767" s="18">
        <v>0.03</v>
      </c>
      <c r="G2767" s="17">
        <f>E2767*F2767</f>
        <v>50.936999999999991</v>
      </c>
      <c r="H2767" s="14">
        <v>3</v>
      </c>
      <c r="I2767" s="15">
        <v>450</v>
      </c>
      <c r="J2767" s="17">
        <f>E2767+I2767-G2767</f>
        <v>2096.9629999999997</v>
      </c>
      <c r="K2767" s="23" t="str">
        <f>A2767&amp;"|"&amp;B2767</f>
        <v>P0231|Jun</v>
      </c>
    </row>
    <row r="2768" spans="1:11" ht="15" customHeight="1" x14ac:dyDescent="0.25">
      <c r="A2768" s="14" t="s">
        <v>521</v>
      </c>
      <c r="B2768" s="14" t="s">
        <v>29</v>
      </c>
      <c r="C2768" s="14">
        <v>13</v>
      </c>
      <c r="D2768" s="16">
        <v>194.85</v>
      </c>
      <c r="E2768" s="17">
        <f>C2768*D2768</f>
        <v>2533.0499999999997</v>
      </c>
      <c r="F2768" s="18">
        <v>0.03</v>
      </c>
      <c r="G2768" s="17">
        <f>E2768*F2768</f>
        <v>75.991499999999988</v>
      </c>
      <c r="H2768" s="14">
        <v>3</v>
      </c>
      <c r="I2768" s="15">
        <v>450</v>
      </c>
      <c r="J2768" s="17">
        <f>E2768+I2768-G2768</f>
        <v>2907.0584999999996</v>
      </c>
      <c r="K2768" s="23" t="str">
        <f>A2768&amp;"|"&amp;B2768</f>
        <v>P0231|Jul</v>
      </c>
    </row>
    <row r="2769" spans="1:11" ht="15" customHeight="1" x14ac:dyDescent="0.25">
      <c r="A2769" s="14" t="s">
        <v>521</v>
      </c>
      <c r="B2769" s="14" t="s">
        <v>30</v>
      </c>
      <c r="C2769" s="14">
        <v>11</v>
      </c>
      <c r="D2769" s="16">
        <v>198.02</v>
      </c>
      <c r="E2769" s="17">
        <f>C2769*D2769</f>
        <v>2178.2200000000003</v>
      </c>
      <c r="F2769" s="18">
        <v>0.03</v>
      </c>
      <c r="G2769" s="17">
        <f>E2769*F2769</f>
        <v>65.346600000000009</v>
      </c>
      <c r="H2769" s="14">
        <v>3</v>
      </c>
      <c r="I2769" s="15">
        <v>450</v>
      </c>
      <c r="J2769" s="17">
        <f>E2769+I2769-G2769</f>
        <v>2562.8734000000004</v>
      </c>
      <c r="K2769" s="23" t="str">
        <f>A2769&amp;"|"&amp;B2769</f>
        <v>P0231|Aug</v>
      </c>
    </row>
    <row r="2770" spans="1:11" ht="15" customHeight="1" x14ac:dyDescent="0.25">
      <c r="A2770" s="14" t="s">
        <v>521</v>
      </c>
      <c r="B2770" s="14" t="s">
        <v>31</v>
      </c>
      <c r="C2770" s="14">
        <v>9</v>
      </c>
      <c r="D2770" s="16">
        <v>153.71</v>
      </c>
      <c r="E2770" s="17">
        <f>C2770*D2770</f>
        <v>1383.39</v>
      </c>
      <c r="F2770" s="18">
        <v>0.03</v>
      </c>
      <c r="G2770" s="17">
        <f>E2770*F2770</f>
        <v>41.5017</v>
      </c>
      <c r="H2770" s="14">
        <v>3</v>
      </c>
      <c r="I2770" s="15">
        <v>450</v>
      </c>
      <c r="J2770" s="17">
        <f>E2770+I2770-G2770</f>
        <v>1791.8883000000001</v>
      </c>
      <c r="K2770" s="23" t="str">
        <f>A2770&amp;"|"&amp;B2770</f>
        <v>P0231|Sep</v>
      </c>
    </row>
    <row r="2771" spans="1:11" ht="15" customHeight="1" x14ac:dyDescent="0.25">
      <c r="A2771" s="14" t="s">
        <v>521</v>
      </c>
      <c r="B2771" s="14" t="s">
        <v>32</v>
      </c>
      <c r="C2771" s="14">
        <v>8</v>
      </c>
      <c r="D2771" s="16">
        <v>168.34</v>
      </c>
      <c r="E2771" s="17">
        <f>C2771*D2771</f>
        <v>1346.72</v>
      </c>
      <c r="F2771" s="18">
        <v>0.03</v>
      </c>
      <c r="G2771" s="17">
        <f>E2771*F2771</f>
        <v>40.401600000000002</v>
      </c>
      <c r="H2771" s="14">
        <v>3</v>
      </c>
      <c r="I2771" s="15">
        <v>450</v>
      </c>
      <c r="J2771" s="17">
        <f>E2771+I2771-G2771</f>
        <v>1756.3184000000001</v>
      </c>
      <c r="K2771" s="23" t="str">
        <f>A2771&amp;"|"&amp;B2771</f>
        <v>P0231|Oct</v>
      </c>
    </row>
    <row r="2772" spans="1:11" ht="15" customHeight="1" x14ac:dyDescent="0.25">
      <c r="A2772" s="14" t="s">
        <v>521</v>
      </c>
      <c r="B2772" s="14" t="s">
        <v>33</v>
      </c>
      <c r="C2772" s="14">
        <v>8</v>
      </c>
      <c r="D2772" s="16">
        <v>170.2</v>
      </c>
      <c r="E2772" s="17">
        <f>C2772*D2772</f>
        <v>1361.6</v>
      </c>
      <c r="F2772" s="18">
        <v>0.03</v>
      </c>
      <c r="G2772" s="17">
        <f>E2772*F2772</f>
        <v>40.847999999999999</v>
      </c>
      <c r="H2772" s="14">
        <v>3</v>
      </c>
      <c r="I2772" s="15">
        <v>450</v>
      </c>
      <c r="J2772" s="17">
        <f>E2772+I2772-G2772</f>
        <v>1770.752</v>
      </c>
      <c r="K2772" s="23" t="str">
        <f>A2772&amp;"|"&amp;B2772</f>
        <v>P0231|Nov</v>
      </c>
    </row>
    <row r="2773" spans="1:11" ht="15" customHeight="1" x14ac:dyDescent="0.25">
      <c r="A2773" s="14" t="s">
        <v>521</v>
      </c>
      <c r="B2773" s="14" t="s">
        <v>34</v>
      </c>
      <c r="C2773" s="14">
        <v>15</v>
      </c>
      <c r="D2773" s="16">
        <v>294.11</v>
      </c>
      <c r="E2773" s="17">
        <f>C2773*D2773</f>
        <v>4411.6500000000005</v>
      </c>
      <c r="F2773" s="18">
        <v>0.03</v>
      </c>
      <c r="G2773" s="17">
        <f>E2773*F2773</f>
        <v>132.34950000000001</v>
      </c>
      <c r="H2773" s="14">
        <v>6</v>
      </c>
      <c r="I2773" s="15">
        <v>900</v>
      </c>
      <c r="J2773" s="17">
        <f>E2773+I2773-G2773</f>
        <v>5179.3005000000003</v>
      </c>
      <c r="K2773" s="23" t="str">
        <f>A2773&amp;"|"&amp;B2773</f>
        <v>P0231|Dec</v>
      </c>
    </row>
    <row r="2774" spans="1:11" ht="15" customHeight="1" x14ac:dyDescent="0.25">
      <c r="A2774" s="14" t="s">
        <v>521</v>
      </c>
      <c r="B2774" s="14" t="s">
        <v>35</v>
      </c>
      <c r="C2774" s="14">
        <v>15</v>
      </c>
      <c r="D2774" s="16">
        <v>278.52999999999997</v>
      </c>
      <c r="E2774" s="17">
        <f>C2774*D2774</f>
        <v>4177.95</v>
      </c>
      <c r="F2774" s="18">
        <v>0.03</v>
      </c>
      <c r="G2774" s="17">
        <f>E2774*F2774</f>
        <v>125.3385</v>
      </c>
      <c r="H2774" s="14">
        <v>6</v>
      </c>
      <c r="I2774" s="15">
        <v>900</v>
      </c>
      <c r="J2774" s="17">
        <f>E2774+I2774-G2774</f>
        <v>4952.6115</v>
      </c>
      <c r="K2774" s="23" t="str">
        <f>A2774&amp;"|"&amp;B2774</f>
        <v>P0231|Jan</v>
      </c>
    </row>
    <row r="2775" spans="1:11" ht="15" customHeight="1" x14ac:dyDescent="0.25">
      <c r="A2775" s="14" t="s">
        <v>521</v>
      </c>
      <c r="B2775" s="14" t="s">
        <v>36</v>
      </c>
      <c r="C2775" s="14">
        <v>14</v>
      </c>
      <c r="D2775" s="16">
        <v>259.13</v>
      </c>
      <c r="E2775" s="17">
        <f>C2775*D2775</f>
        <v>3627.8199999999997</v>
      </c>
      <c r="F2775" s="18">
        <v>0.03</v>
      </c>
      <c r="G2775" s="17">
        <f>E2775*F2775</f>
        <v>108.83459999999998</v>
      </c>
      <c r="H2775" s="14">
        <v>5</v>
      </c>
      <c r="I2775" s="15">
        <v>750</v>
      </c>
      <c r="J2775" s="17">
        <f>E2775+I2775-G2775</f>
        <v>4268.9853999999996</v>
      </c>
      <c r="K2775" s="23" t="str">
        <f>A2775&amp;"|"&amp;B2775</f>
        <v>P0231|Feb</v>
      </c>
    </row>
    <row r="2776" spans="1:11" ht="15" customHeight="1" x14ac:dyDescent="0.25">
      <c r="A2776" s="14" t="s">
        <v>521</v>
      </c>
      <c r="B2776" s="14" t="s">
        <v>37</v>
      </c>
      <c r="C2776" s="14">
        <v>13</v>
      </c>
      <c r="D2776" s="16">
        <v>227.7</v>
      </c>
      <c r="E2776" s="17">
        <f>C2776*D2776</f>
        <v>2960.1</v>
      </c>
      <c r="F2776" s="18">
        <v>0.03</v>
      </c>
      <c r="G2776" s="17">
        <f>E2776*F2776</f>
        <v>88.802999999999997</v>
      </c>
      <c r="H2776" s="14">
        <v>5</v>
      </c>
      <c r="I2776" s="15">
        <v>750</v>
      </c>
      <c r="J2776" s="17">
        <f>E2776+I2776-G2776</f>
        <v>3621.297</v>
      </c>
      <c r="K2776" s="23" t="str">
        <f>A2776&amp;"|"&amp;B2776</f>
        <v>P0231|Mar</v>
      </c>
    </row>
    <row r="2777" spans="1:11" ht="15" customHeight="1" x14ac:dyDescent="0.25">
      <c r="A2777" s="14" t="s">
        <v>523</v>
      </c>
      <c r="B2777" s="14" t="s">
        <v>24</v>
      </c>
      <c r="C2777" s="14">
        <v>6</v>
      </c>
      <c r="D2777" s="16">
        <v>96.3</v>
      </c>
      <c r="E2777" s="17">
        <f>C2777*D2777</f>
        <v>577.79999999999995</v>
      </c>
      <c r="F2777" s="18">
        <v>0.03</v>
      </c>
      <c r="G2777" s="17">
        <f>E2777*F2777</f>
        <v>17.334</v>
      </c>
      <c r="H2777" s="14">
        <v>2</v>
      </c>
      <c r="I2777" s="15">
        <v>240</v>
      </c>
      <c r="J2777" s="17">
        <f>E2777+I2777-G2777</f>
        <v>800.46600000000001</v>
      </c>
      <c r="K2777" s="23" t="str">
        <f>A2777&amp;"|"&amp;B2777</f>
        <v>P0232|Apr</v>
      </c>
    </row>
    <row r="2778" spans="1:11" ht="15" customHeight="1" x14ac:dyDescent="0.25">
      <c r="A2778" s="14" t="s">
        <v>523</v>
      </c>
      <c r="B2778" s="14" t="s">
        <v>26</v>
      </c>
      <c r="C2778" s="14">
        <v>6</v>
      </c>
      <c r="D2778" s="16">
        <v>102.84</v>
      </c>
      <c r="E2778" s="17">
        <f>C2778*D2778</f>
        <v>617.04</v>
      </c>
      <c r="F2778" s="18">
        <v>0.03</v>
      </c>
      <c r="G2778" s="17">
        <f>E2778*F2778</f>
        <v>18.511199999999999</v>
      </c>
      <c r="H2778" s="14">
        <v>2</v>
      </c>
      <c r="I2778" s="15">
        <v>240</v>
      </c>
      <c r="J2778" s="17">
        <f>E2778+I2778-G2778</f>
        <v>838.52879999999993</v>
      </c>
      <c r="K2778" s="23" t="str">
        <f>A2778&amp;"|"&amp;B2778</f>
        <v>P0232|May</v>
      </c>
    </row>
    <row r="2779" spans="1:11" ht="15" customHeight="1" x14ac:dyDescent="0.25">
      <c r="A2779" s="14" t="s">
        <v>523</v>
      </c>
      <c r="B2779" s="14" t="s">
        <v>28</v>
      </c>
      <c r="C2779" s="14">
        <v>8</v>
      </c>
      <c r="D2779" s="16">
        <v>116.73</v>
      </c>
      <c r="E2779" s="17">
        <f>C2779*D2779</f>
        <v>933.84</v>
      </c>
      <c r="F2779" s="18">
        <v>0.03</v>
      </c>
      <c r="G2779" s="17">
        <f>E2779*F2779</f>
        <v>28.0152</v>
      </c>
      <c r="H2779" s="14">
        <v>2</v>
      </c>
      <c r="I2779" s="15">
        <v>240</v>
      </c>
      <c r="J2779" s="17">
        <f>E2779+I2779-G2779</f>
        <v>1145.8248000000001</v>
      </c>
      <c r="K2779" s="23" t="str">
        <f>A2779&amp;"|"&amp;B2779</f>
        <v>P0232|Jun</v>
      </c>
    </row>
    <row r="2780" spans="1:11" ht="15" customHeight="1" x14ac:dyDescent="0.25">
      <c r="A2780" s="14" t="s">
        <v>523</v>
      </c>
      <c r="B2780" s="14" t="s">
        <v>29</v>
      </c>
      <c r="C2780" s="14">
        <v>11</v>
      </c>
      <c r="D2780" s="16">
        <v>128.44999999999999</v>
      </c>
      <c r="E2780" s="17">
        <f>C2780*D2780</f>
        <v>1412.9499999999998</v>
      </c>
      <c r="F2780" s="18">
        <v>0.03</v>
      </c>
      <c r="G2780" s="17">
        <f>E2780*F2780</f>
        <v>42.388499999999993</v>
      </c>
      <c r="H2780" s="14">
        <v>3</v>
      </c>
      <c r="I2780" s="15">
        <v>360</v>
      </c>
      <c r="J2780" s="17">
        <f>E2780+I2780-G2780</f>
        <v>1730.5614999999998</v>
      </c>
      <c r="K2780" s="23" t="str">
        <f>A2780&amp;"|"&amp;B2780</f>
        <v>P0232|Jul</v>
      </c>
    </row>
    <row r="2781" spans="1:11" ht="15" customHeight="1" x14ac:dyDescent="0.25">
      <c r="A2781" s="14" t="s">
        <v>523</v>
      </c>
      <c r="B2781" s="14" t="s">
        <v>30</v>
      </c>
      <c r="C2781" s="14">
        <v>11</v>
      </c>
      <c r="D2781" s="16">
        <v>116.52</v>
      </c>
      <c r="E2781" s="17">
        <f>C2781*D2781</f>
        <v>1281.72</v>
      </c>
      <c r="F2781" s="18">
        <v>0.03</v>
      </c>
      <c r="G2781" s="17">
        <f>E2781*F2781</f>
        <v>38.451599999999999</v>
      </c>
      <c r="H2781" s="14">
        <v>3</v>
      </c>
      <c r="I2781" s="15">
        <v>360</v>
      </c>
      <c r="J2781" s="17">
        <f>E2781+I2781-G2781</f>
        <v>1603.2683999999999</v>
      </c>
      <c r="K2781" s="23" t="str">
        <f>A2781&amp;"|"&amp;B2781</f>
        <v>P0232|Aug</v>
      </c>
    </row>
    <row r="2782" spans="1:11" ht="15" customHeight="1" x14ac:dyDescent="0.25">
      <c r="A2782" s="14" t="s">
        <v>523</v>
      </c>
      <c r="B2782" s="14" t="s">
        <v>31</v>
      </c>
      <c r="C2782" s="14">
        <v>8</v>
      </c>
      <c r="D2782" s="16">
        <v>106.67</v>
      </c>
      <c r="E2782" s="17">
        <f>C2782*D2782</f>
        <v>853.36</v>
      </c>
      <c r="F2782" s="18">
        <v>0.03</v>
      </c>
      <c r="G2782" s="17">
        <f>E2782*F2782</f>
        <v>25.6008</v>
      </c>
      <c r="H2782" s="14">
        <v>2</v>
      </c>
      <c r="I2782" s="15">
        <v>240</v>
      </c>
      <c r="J2782" s="17">
        <f>E2782+I2782-G2782</f>
        <v>1067.7592000000002</v>
      </c>
      <c r="K2782" s="23" t="str">
        <f>A2782&amp;"|"&amp;B2782</f>
        <v>P0232|Sep</v>
      </c>
    </row>
    <row r="2783" spans="1:11" ht="15" customHeight="1" x14ac:dyDescent="0.25">
      <c r="A2783" s="14" t="s">
        <v>523</v>
      </c>
      <c r="B2783" s="14" t="s">
        <v>32</v>
      </c>
      <c r="C2783" s="14">
        <v>7</v>
      </c>
      <c r="D2783" s="16">
        <v>106.18</v>
      </c>
      <c r="E2783" s="17">
        <f>C2783*D2783</f>
        <v>743.26</v>
      </c>
      <c r="F2783" s="18">
        <v>0.03</v>
      </c>
      <c r="G2783" s="17">
        <f>E2783*F2783</f>
        <v>22.297799999999999</v>
      </c>
      <c r="H2783" s="14">
        <v>2</v>
      </c>
      <c r="I2783" s="15">
        <v>240</v>
      </c>
      <c r="J2783" s="17">
        <f>E2783+I2783-G2783</f>
        <v>960.96219999999994</v>
      </c>
      <c r="K2783" s="23" t="str">
        <f>A2783&amp;"|"&amp;B2783</f>
        <v>P0232|Oct</v>
      </c>
    </row>
    <row r="2784" spans="1:11" ht="15" customHeight="1" x14ac:dyDescent="0.25">
      <c r="A2784" s="14" t="s">
        <v>523</v>
      </c>
      <c r="B2784" s="14" t="s">
        <v>33</v>
      </c>
      <c r="C2784" s="14">
        <v>7</v>
      </c>
      <c r="D2784" s="16">
        <v>98.49</v>
      </c>
      <c r="E2784" s="17">
        <f>C2784*D2784</f>
        <v>689.43</v>
      </c>
      <c r="F2784" s="18">
        <v>0.03</v>
      </c>
      <c r="G2784" s="17">
        <f>E2784*F2784</f>
        <v>20.682899999999997</v>
      </c>
      <c r="H2784" s="14">
        <v>2</v>
      </c>
      <c r="I2784" s="15">
        <v>240</v>
      </c>
      <c r="J2784" s="17">
        <f>E2784+I2784-G2784</f>
        <v>908.74709999999993</v>
      </c>
      <c r="K2784" s="23" t="str">
        <f>A2784&amp;"|"&amp;B2784</f>
        <v>P0232|Nov</v>
      </c>
    </row>
    <row r="2785" spans="1:11" ht="15" customHeight="1" x14ac:dyDescent="0.25">
      <c r="A2785" s="14" t="s">
        <v>523</v>
      </c>
      <c r="B2785" s="14" t="s">
        <v>34</v>
      </c>
      <c r="C2785" s="14">
        <v>15</v>
      </c>
      <c r="D2785" s="16">
        <v>191.47</v>
      </c>
      <c r="E2785" s="17">
        <f>C2785*D2785</f>
        <v>2872.05</v>
      </c>
      <c r="F2785" s="18">
        <v>0.03</v>
      </c>
      <c r="G2785" s="17">
        <f>E2785*F2785</f>
        <v>86.161500000000004</v>
      </c>
      <c r="H2785" s="14">
        <v>6</v>
      </c>
      <c r="I2785" s="15">
        <v>720</v>
      </c>
      <c r="J2785" s="17">
        <f>E2785+I2785-G2785</f>
        <v>3505.8885</v>
      </c>
      <c r="K2785" s="23" t="str">
        <f>A2785&amp;"|"&amp;B2785</f>
        <v>P0232|Dec</v>
      </c>
    </row>
    <row r="2786" spans="1:11" ht="15" customHeight="1" x14ac:dyDescent="0.25">
      <c r="A2786" s="14" t="s">
        <v>523</v>
      </c>
      <c r="B2786" s="14" t="s">
        <v>35</v>
      </c>
      <c r="C2786" s="14">
        <v>14</v>
      </c>
      <c r="D2786" s="16">
        <v>166.23</v>
      </c>
      <c r="E2786" s="17">
        <f>C2786*D2786</f>
        <v>2327.2199999999998</v>
      </c>
      <c r="F2786" s="18">
        <v>0.03</v>
      </c>
      <c r="G2786" s="17">
        <f>E2786*F2786</f>
        <v>69.816599999999994</v>
      </c>
      <c r="H2786" s="14">
        <v>6</v>
      </c>
      <c r="I2786" s="15">
        <v>720</v>
      </c>
      <c r="J2786" s="17">
        <f>E2786+I2786-G2786</f>
        <v>2977.4033999999997</v>
      </c>
      <c r="K2786" s="23" t="str">
        <f>A2786&amp;"|"&amp;B2786</f>
        <v>P0232|Jan</v>
      </c>
    </row>
    <row r="2787" spans="1:11" ht="15" customHeight="1" x14ac:dyDescent="0.25">
      <c r="A2787" s="14" t="s">
        <v>523</v>
      </c>
      <c r="B2787" s="14" t="s">
        <v>36</v>
      </c>
      <c r="C2787" s="14">
        <v>14</v>
      </c>
      <c r="D2787" s="16">
        <v>167.52</v>
      </c>
      <c r="E2787" s="17">
        <f>C2787*D2787</f>
        <v>2345.2800000000002</v>
      </c>
      <c r="F2787" s="18">
        <v>0.03</v>
      </c>
      <c r="G2787" s="17">
        <f>E2787*F2787</f>
        <v>70.358400000000003</v>
      </c>
      <c r="H2787" s="14">
        <v>5</v>
      </c>
      <c r="I2787" s="15">
        <v>600</v>
      </c>
      <c r="J2787" s="17">
        <f>E2787+I2787-G2787</f>
        <v>2874.9216000000001</v>
      </c>
      <c r="K2787" s="23" t="str">
        <f>A2787&amp;"|"&amp;B2787</f>
        <v>P0232|Feb</v>
      </c>
    </row>
    <row r="2788" spans="1:11" ht="15" customHeight="1" x14ac:dyDescent="0.25">
      <c r="A2788" s="14" t="s">
        <v>523</v>
      </c>
      <c r="B2788" s="14" t="s">
        <v>37</v>
      </c>
      <c r="C2788" s="14">
        <v>12</v>
      </c>
      <c r="D2788" s="16">
        <v>132.72999999999999</v>
      </c>
      <c r="E2788" s="17">
        <f>C2788*D2788</f>
        <v>1592.7599999999998</v>
      </c>
      <c r="F2788" s="18">
        <v>0.03</v>
      </c>
      <c r="G2788" s="17">
        <f>E2788*F2788</f>
        <v>47.782799999999995</v>
      </c>
      <c r="H2788" s="14">
        <v>4</v>
      </c>
      <c r="I2788" s="15">
        <v>480</v>
      </c>
      <c r="J2788" s="17">
        <f>E2788+I2788-G2788</f>
        <v>2024.9771999999998</v>
      </c>
      <c r="K2788" s="23" t="str">
        <f>A2788&amp;"|"&amp;B2788</f>
        <v>P0232|Mar</v>
      </c>
    </row>
    <row r="2789" spans="1:11" ht="15" customHeight="1" x14ac:dyDescent="0.25">
      <c r="A2789" s="14" t="s">
        <v>525</v>
      </c>
      <c r="B2789" s="14" t="s">
        <v>24</v>
      </c>
      <c r="C2789" s="14">
        <v>6</v>
      </c>
      <c r="D2789" s="16">
        <v>182.78</v>
      </c>
      <c r="E2789" s="17">
        <f>C2789*D2789</f>
        <v>1096.68</v>
      </c>
      <c r="F2789" s="18">
        <v>0.03</v>
      </c>
      <c r="G2789" s="17">
        <f>E2789*F2789</f>
        <v>32.900399999999998</v>
      </c>
      <c r="H2789" s="14">
        <v>2</v>
      </c>
      <c r="I2789" s="15">
        <v>370</v>
      </c>
      <c r="J2789" s="17">
        <f>E2789+I2789-G2789</f>
        <v>1433.7796000000001</v>
      </c>
      <c r="K2789" s="23" t="str">
        <f>A2789&amp;"|"&amp;B2789</f>
        <v>P0233|Apr</v>
      </c>
    </row>
    <row r="2790" spans="1:11" ht="15" customHeight="1" x14ac:dyDescent="0.25">
      <c r="A2790" s="14" t="s">
        <v>525</v>
      </c>
      <c r="B2790" s="14" t="s">
        <v>26</v>
      </c>
      <c r="C2790" s="14">
        <v>6</v>
      </c>
      <c r="D2790" s="16">
        <v>199.28</v>
      </c>
      <c r="E2790" s="17">
        <f>C2790*D2790</f>
        <v>1195.68</v>
      </c>
      <c r="F2790" s="18">
        <v>0.03</v>
      </c>
      <c r="G2790" s="17">
        <f>E2790*F2790</f>
        <v>35.870400000000004</v>
      </c>
      <c r="H2790" s="14">
        <v>2</v>
      </c>
      <c r="I2790" s="15">
        <v>370</v>
      </c>
      <c r="J2790" s="17">
        <f>E2790+I2790-G2790</f>
        <v>1529.8096</v>
      </c>
      <c r="K2790" s="23" t="str">
        <f>A2790&amp;"|"&amp;B2790</f>
        <v>P0233|May</v>
      </c>
    </row>
    <row r="2791" spans="1:11" ht="15" customHeight="1" x14ac:dyDescent="0.25">
      <c r="A2791" s="14" t="s">
        <v>525</v>
      </c>
      <c r="B2791" s="14" t="s">
        <v>28</v>
      </c>
      <c r="C2791" s="14">
        <v>7</v>
      </c>
      <c r="D2791" s="16">
        <v>227.35</v>
      </c>
      <c r="E2791" s="17">
        <f>C2791*D2791</f>
        <v>1591.45</v>
      </c>
      <c r="F2791" s="18">
        <v>0.03</v>
      </c>
      <c r="G2791" s="17">
        <f>E2791*F2791</f>
        <v>47.743499999999997</v>
      </c>
      <c r="H2791" s="14">
        <v>2</v>
      </c>
      <c r="I2791" s="15">
        <v>370</v>
      </c>
      <c r="J2791" s="17">
        <f>E2791+I2791-G2791</f>
        <v>1913.7065</v>
      </c>
      <c r="K2791" s="23" t="str">
        <f>A2791&amp;"|"&amp;B2791</f>
        <v>P0233|Jun</v>
      </c>
    </row>
    <row r="2792" spans="1:11" ht="15" customHeight="1" x14ac:dyDescent="0.25">
      <c r="A2792" s="14" t="s">
        <v>525</v>
      </c>
      <c r="B2792" s="14" t="s">
        <v>29</v>
      </c>
      <c r="C2792" s="14">
        <v>9</v>
      </c>
      <c r="D2792" s="16">
        <v>243.91</v>
      </c>
      <c r="E2792" s="17">
        <f>C2792*D2792</f>
        <v>2195.19</v>
      </c>
      <c r="F2792" s="18">
        <v>0.03</v>
      </c>
      <c r="G2792" s="17">
        <f>E2792*F2792</f>
        <v>65.855699999999999</v>
      </c>
      <c r="H2792" s="14">
        <v>2</v>
      </c>
      <c r="I2792" s="15">
        <v>370</v>
      </c>
      <c r="J2792" s="17">
        <f>E2792+I2792-G2792</f>
        <v>2499.3343</v>
      </c>
      <c r="K2792" s="23" t="str">
        <f>A2792&amp;"|"&amp;B2792</f>
        <v>P0233|Jul</v>
      </c>
    </row>
    <row r="2793" spans="1:11" ht="15" customHeight="1" x14ac:dyDescent="0.25">
      <c r="A2793" s="14" t="s">
        <v>525</v>
      </c>
      <c r="B2793" s="14" t="s">
        <v>30</v>
      </c>
      <c r="C2793" s="14">
        <v>10</v>
      </c>
      <c r="D2793" s="16">
        <v>219.97</v>
      </c>
      <c r="E2793" s="17">
        <f>C2793*D2793</f>
        <v>2199.6999999999998</v>
      </c>
      <c r="F2793" s="18">
        <v>0.03</v>
      </c>
      <c r="G2793" s="17">
        <f>E2793*F2793</f>
        <v>65.990999999999985</v>
      </c>
      <c r="H2793" s="14">
        <v>3</v>
      </c>
      <c r="I2793" s="15">
        <v>555</v>
      </c>
      <c r="J2793" s="17">
        <f>E2793+I2793-G2793</f>
        <v>2688.7089999999998</v>
      </c>
      <c r="K2793" s="23" t="str">
        <f>A2793&amp;"|"&amp;B2793</f>
        <v>P0233|Aug</v>
      </c>
    </row>
    <row r="2794" spans="1:11" ht="15" customHeight="1" x14ac:dyDescent="0.25">
      <c r="A2794" s="14" t="s">
        <v>525</v>
      </c>
      <c r="B2794" s="14" t="s">
        <v>31</v>
      </c>
      <c r="C2794" s="14">
        <v>6</v>
      </c>
      <c r="D2794" s="16">
        <v>222.4</v>
      </c>
      <c r="E2794" s="17">
        <f>C2794*D2794</f>
        <v>1334.4</v>
      </c>
      <c r="F2794" s="18">
        <v>0.03</v>
      </c>
      <c r="G2794" s="17">
        <f>E2794*F2794</f>
        <v>40.032000000000004</v>
      </c>
      <c r="H2794" s="14">
        <v>2</v>
      </c>
      <c r="I2794" s="15">
        <v>370</v>
      </c>
      <c r="J2794" s="17">
        <f>E2794+I2794-G2794</f>
        <v>1664.3680000000002</v>
      </c>
      <c r="K2794" s="23" t="str">
        <f>A2794&amp;"|"&amp;B2794</f>
        <v>P0233|Sep</v>
      </c>
    </row>
    <row r="2795" spans="1:11" ht="15" customHeight="1" x14ac:dyDescent="0.25">
      <c r="A2795" s="14" t="s">
        <v>525</v>
      </c>
      <c r="B2795" s="14" t="s">
        <v>32</v>
      </c>
      <c r="C2795" s="14">
        <v>6</v>
      </c>
      <c r="D2795" s="16">
        <v>211.28</v>
      </c>
      <c r="E2795" s="17">
        <f>C2795*D2795</f>
        <v>1267.68</v>
      </c>
      <c r="F2795" s="18">
        <v>0.03</v>
      </c>
      <c r="G2795" s="17">
        <f>E2795*F2795</f>
        <v>38.0304</v>
      </c>
      <c r="H2795" s="14">
        <v>2</v>
      </c>
      <c r="I2795" s="15">
        <v>370</v>
      </c>
      <c r="J2795" s="17">
        <f>E2795+I2795-G2795</f>
        <v>1599.6496</v>
      </c>
      <c r="K2795" s="23" t="str">
        <f>A2795&amp;"|"&amp;B2795</f>
        <v>P0233|Oct</v>
      </c>
    </row>
    <row r="2796" spans="1:11" ht="15" customHeight="1" x14ac:dyDescent="0.25">
      <c r="A2796" s="14" t="s">
        <v>525</v>
      </c>
      <c r="B2796" s="14" t="s">
        <v>33</v>
      </c>
      <c r="C2796" s="14">
        <v>7</v>
      </c>
      <c r="D2796" s="16">
        <v>206.55</v>
      </c>
      <c r="E2796" s="17">
        <f>C2796*D2796</f>
        <v>1445.8500000000001</v>
      </c>
      <c r="F2796" s="18">
        <v>0.03</v>
      </c>
      <c r="G2796" s="17">
        <f>E2796*F2796</f>
        <v>43.375500000000002</v>
      </c>
      <c r="H2796" s="14">
        <v>2</v>
      </c>
      <c r="I2796" s="15">
        <v>370</v>
      </c>
      <c r="J2796" s="17">
        <f>E2796+I2796-G2796</f>
        <v>1772.4745</v>
      </c>
      <c r="K2796" s="23" t="str">
        <f>A2796&amp;"|"&amp;B2796</f>
        <v>P0233|Nov</v>
      </c>
    </row>
    <row r="2797" spans="1:11" ht="15" customHeight="1" x14ac:dyDescent="0.25">
      <c r="A2797" s="14" t="s">
        <v>525</v>
      </c>
      <c r="B2797" s="14" t="s">
        <v>34</v>
      </c>
      <c r="C2797" s="14">
        <v>14</v>
      </c>
      <c r="D2797" s="16">
        <v>370.94</v>
      </c>
      <c r="E2797" s="17">
        <f>C2797*D2797</f>
        <v>5193.16</v>
      </c>
      <c r="F2797" s="18">
        <v>0.03</v>
      </c>
      <c r="G2797" s="17">
        <f>E2797*F2797</f>
        <v>155.79479999999998</v>
      </c>
      <c r="H2797" s="14">
        <v>6</v>
      </c>
      <c r="I2797" s="15">
        <v>1110</v>
      </c>
      <c r="J2797" s="17">
        <f>E2797+I2797-G2797</f>
        <v>6147.3652000000002</v>
      </c>
      <c r="K2797" s="23" t="str">
        <f>A2797&amp;"|"&amp;B2797</f>
        <v>P0233|Dec</v>
      </c>
    </row>
    <row r="2798" spans="1:11" ht="15" customHeight="1" x14ac:dyDescent="0.25">
      <c r="A2798" s="14" t="s">
        <v>525</v>
      </c>
      <c r="B2798" s="14" t="s">
        <v>35</v>
      </c>
      <c r="C2798" s="14">
        <v>13</v>
      </c>
      <c r="D2798" s="16">
        <v>361.16</v>
      </c>
      <c r="E2798" s="17">
        <f>C2798*D2798</f>
        <v>4695.08</v>
      </c>
      <c r="F2798" s="18">
        <v>0.03</v>
      </c>
      <c r="G2798" s="17">
        <f>E2798*F2798</f>
        <v>140.85239999999999</v>
      </c>
      <c r="H2798" s="14">
        <v>5</v>
      </c>
      <c r="I2798" s="15">
        <v>925</v>
      </c>
      <c r="J2798" s="17">
        <f>E2798+I2798-G2798</f>
        <v>5479.2276000000002</v>
      </c>
      <c r="K2798" s="23" t="str">
        <f>A2798&amp;"|"&amp;B2798</f>
        <v>P0233|Jan</v>
      </c>
    </row>
    <row r="2799" spans="1:11" ht="15" customHeight="1" x14ac:dyDescent="0.25">
      <c r="A2799" s="14" t="s">
        <v>525</v>
      </c>
      <c r="B2799" s="14" t="s">
        <v>36</v>
      </c>
      <c r="C2799" s="14">
        <v>11</v>
      </c>
      <c r="D2799" s="16">
        <v>294.91000000000003</v>
      </c>
      <c r="E2799" s="17">
        <f>C2799*D2799</f>
        <v>3244.01</v>
      </c>
      <c r="F2799" s="18">
        <v>0.03</v>
      </c>
      <c r="G2799" s="17">
        <f>E2799*F2799</f>
        <v>97.320300000000003</v>
      </c>
      <c r="H2799" s="14">
        <v>4</v>
      </c>
      <c r="I2799" s="15">
        <v>740</v>
      </c>
      <c r="J2799" s="17">
        <f>E2799+I2799-G2799</f>
        <v>3886.6897000000004</v>
      </c>
      <c r="K2799" s="23" t="str">
        <f>A2799&amp;"|"&amp;B2799</f>
        <v>P0233|Feb</v>
      </c>
    </row>
    <row r="2800" spans="1:11" ht="15" customHeight="1" x14ac:dyDescent="0.25">
      <c r="A2800" s="14" t="s">
        <v>525</v>
      </c>
      <c r="B2800" s="14" t="s">
        <v>37</v>
      </c>
      <c r="C2800" s="14">
        <v>9</v>
      </c>
      <c r="D2800" s="16">
        <v>275.52</v>
      </c>
      <c r="E2800" s="17">
        <f>C2800*D2800</f>
        <v>2479.6799999999998</v>
      </c>
      <c r="F2800" s="18">
        <v>0.03</v>
      </c>
      <c r="G2800" s="17">
        <f>E2800*F2800</f>
        <v>74.390399999999985</v>
      </c>
      <c r="H2800" s="14">
        <v>3</v>
      </c>
      <c r="I2800" s="15">
        <v>555</v>
      </c>
      <c r="J2800" s="17">
        <f>E2800+I2800-G2800</f>
        <v>2960.2896000000001</v>
      </c>
      <c r="K2800" s="23" t="str">
        <f>A2800&amp;"|"&amp;B2800</f>
        <v>P0233|Mar</v>
      </c>
    </row>
    <row r="2801" spans="1:11" ht="15" customHeight="1" x14ac:dyDescent="0.25">
      <c r="A2801" s="14" t="s">
        <v>527</v>
      </c>
      <c r="B2801" s="14" t="s">
        <v>24</v>
      </c>
      <c r="C2801" s="14">
        <v>6</v>
      </c>
      <c r="D2801" s="16">
        <v>98.49</v>
      </c>
      <c r="E2801" s="17">
        <f>C2801*D2801</f>
        <v>590.93999999999994</v>
      </c>
      <c r="F2801" s="18">
        <v>0.03</v>
      </c>
      <c r="G2801" s="17">
        <f>E2801*F2801</f>
        <v>17.728199999999998</v>
      </c>
      <c r="H2801" s="14">
        <v>2</v>
      </c>
      <c r="I2801" s="15">
        <v>240</v>
      </c>
      <c r="J2801" s="17">
        <f>E2801+I2801-G2801</f>
        <v>813.21179999999993</v>
      </c>
      <c r="K2801" s="23" t="str">
        <f>A2801&amp;"|"&amp;B2801</f>
        <v>P0234|Apr</v>
      </c>
    </row>
    <row r="2802" spans="1:11" ht="15" customHeight="1" x14ac:dyDescent="0.25">
      <c r="A2802" s="14" t="s">
        <v>527</v>
      </c>
      <c r="B2802" s="14" t="s">
        <v>26</v>
      </c>
      <c r="C2802" s="14">
        <v>7</v>
      </c>
      <c r="D2802" s="16">
        <v>109.75</v>
      </c>
      <c r="E2802" s="17">
        <f>C2802*D2802</f>
        <v>768.25</v>
      </c>
      <c r="F2802" s="18">
        <v>0.03</v>
      </c>
      <c r="G2802" s="17">
        <f>E2802*F2802</f>
        <v>23.047499999999999</v>
      </c>
      <c r="H2802" s="14">
        <v>2</v>
      </c>
      <c r="I2802" s="15">
        <v>240</v>
      </c>
      <c r="J2802" s="17">
        <f>E2802+I2802-G2802</f>
        <v>985.20249999999999</v>
      </c>
      <c r="K2802" s="23" t="str">
        <f>A2802&amp;"|"&amp;B2802</f>
        <v>P0234|May</v>
      </c>
    </row>
    <row r="2803" spans="1:11" ht="15" customHeight="1" x14ac:dyDescent="0.25">
      <c r="A2803" s="14" t="s">
        <v>527</v>
      </c>
      <c r="B2803" s="14" t="s">
        <v>28</v>
      </c>
      <c r="C2803" s="14">
        <v>8</v>
      </c>
      <c r="D2803" s="16">
        <v>110.64</v>
      </c>
      <c r="E2803" s="17">
        <f>C2803*D2803</f>
        <v>885.12</v>
      </c>
      <c r="F2803" s="18">
        <v>0.03</v>
      </c>
      <c r="G2803" s="17">
        <f>E2803*F2803</f>
        <v>26.553599999999999</v>
      </c>
      <c r="H2803" s="14">
        <v>2</v>
      </c>
      <c r="I2803" s="15">
        <v>240</v>
      </c>
      <c r="J2803" s="17">
        <f>E2803+I2803-G2803</f>
        <v>1098.5663999999999</v>
      </c>
      <c r="K2803" s="23" t="str">
        <f>A2803&amp;"|"&amp;B2803</f>
        <v>P0234|Jun</v>
      </c>
    </row>
    <row r="2804" spans="1:11" ht="15" customHeight="1" x14ac:dyDescent="0.25">
      <c r="A2804" s="14" t="s">
        <v>527</v>
      </c>
      <c r="B2804" s="14" t="s">
        <v>29</v>
      </c>
      <c r="C2804" s="14">
        <v>10</v>
      </c>
      <c r="D2804" s="16">
        <v>129.38</v>
      </c>
      <c r="E2804" s="17">
        <f>C2804*D2804</f>
        <v>1293.8</v>
      </c>
      <c r="F2804" s="18">
        <v>0.03</v>
      </c>
      <c r="G2804" s="17">
        <f>E2804*F2804</f>
        <v>38.814</v>
      </c>
      <c r="H2804" s="14">
        <v>3</v>
      </c>
      <c r="I2804" s="15">
        <v>360</v>
      </c>
      <c r="J2804" s="17">
        <f>E2804+I2804-G2804</f>
        <v>1614.9859999999999</v>
      </c>
      <c r="K2804" s="23" t="str">
        <f>A2804&amp;"|"&amp;B2804</f>
        <v>P0234|Jul</v>
      </c>
    </row>
    <row r="2805" spans="1:11" ht="15" customHeight="1" x14ac:dyDescent="0.25">
      <c r="A2805" s="14" t="s">
        <v>527</v>
      </c>
      <c r="B2805" s="14" t="s">
        <v>30</v>
      </c>
      <c r="C2805" s="14">
        <v>11</v>
      </c>
      <c r="D2805" s="16">
        <v>118.48</v>
      </c>
      <c r="E2805" s="17">
        <f>C2805*D2805</f>
        <v>1303.28</v>
      </c>
      <c r="F2805" s="18">
        <v>0.03</v>
      </c>
      <c r="G2805" s="17">
        <f>E2805*F2805</f>
        <v>39.098399999999998</v>
      </c>
      <c r="H2805" s="14">
        <v>3</v>
      </c>
      <c r="I2805" s="15">
        <v>360</v>
      </c>
      <c r="J2805" s="17">
        <f>E2805+I2805-G2805</f>
        <v>1624.1815999999999</v>
      </c>
      <c r="K2805" s="23" t="str">
        <f>A2805&amp;"|"&amp;B2805</f>
        <v>P0234|Aug</v>
      </c>
    </row>
    <row r="2806" spans="1:11" ht="15" customHeight="1" x14ac:dyDescent="0.25">
      <c r="A2806" s="14" t="s">
        <v>527</v>
      </c>
      <c r="B2806" s="14" t="s">
        <v>31</v>
      </c>
      <c r="C2806" s="14">
        <v>7</v>
      </c>
      <c r="D2806" s="16">
        <v>106.74</v>
      </c>
      <c r="E2806" s="17">
        <f>C2806*D2806</f>
        <v>747.18</v>
      </c>
      <c r="F2806" s="18">
        <v>0.03</v>
      </c>
      <c r="G2806" s="17">
        <f>E2806*F2806</f>
        <v>22.415399999999998</v>
      </c>
      <c r="H2806" s="14">
        <v>2</v>
      </c>
      <c r="I2806" s="15">
        <v>240</v>
      </c>
      <c r="J2806" s="17">
        <f>E2806+I2806-G2806</f>
        <v>964.76459999999997</v>
      </c>
      <c r="K2806" s="23" t="str">
        <f>A2806&amp;"|"&amp;B2806</f>
        <v>P0234|Sep</v>
      </c>
    </row>
    <row r="2807" spans="1:11" ht="15" customHeight="1" x14ac:dyDescent="0.25">
      <c r="A2807" s="14" t="s">
        <v>527</v>
      </c>
      <c r="B2807" s="14" t="s">
        <v>32</v>
      </c>
      <c r="C2807" s="14">
        <v>6</v>
      </c>
      <c r="D2807" s="16">
        <v>101.5</v>
      </c>
      <c r="E2807" s="17">
        <f>C2807*D2807</f>
        <v>609</v>
      </c>
      <c r="F2807" s="18">
        <v>0.03</v>
      </c>
      <c r="G2807" s="17">
        <f>E2807*F2807</f>
        <v>18.27</v>
      </c>
      <c r="H2807" s="14">
        <v>2</v>
      </c>
      <c r="I2807" s="15">
        <v>240</v>
      </c>
      <c r="J2807" s="17">
        <f>E2807+I2807-G2807</f>
        <v>830.73</v>
      </c>
      <c r="K2807" s="23" t="str">
        <f>A2807&amp;"|"&amp;B2807</f>
        <v>P0234|Oct</v>
      </c>
    </row>
    <row r="2808" spans="1:11" ht="15" customHeight="1" x14ac:dyDescent="0.25">
      <c r="A2808" s="14" t="s">
        <v>527</v>
      </c>
      <c r="B2808" s="14" t="s">
        <v>33</v>
      </c>
      <c r="C2808" s="14">
        <v>7</v>
      </c>
      <c r="D2808" s="16">
        <v>113.21</v>
      </c>
      <c r="E2808" s="17">
        <f>C2808*D2808</f>
        <v>792.46999999999991</v>
      </c>
      <c r="F2808" s="18">
        <v>0.03</v>
      </c>
      <c r="G2808" s="17">
        <f>E2808*F2808</f>
        <v>23.774099999999997</v>
      </c>
      <c r="H2808" s="14">
        <v>2</v>
      </c>
      <c r="I2808" s="15">
        <v>240</v>
      </c>
      <c r="J2808" s="17">
        <f>E2808+I2808-G2808</f>
        <v>1008.6958999999998</v>
      </c>
      <c r="K2808" s="23" t="str">
        <f>A2808&amp;"|"&amp;B2808</f>
        <v>P0234|Nov</v>
      </c>
    </row>
    <row r="2809" spans="1:11" ht="15" customHeight="1" x14ac:dyDescent="0.25">
      <c r="A2809" s="14" t="s">
        <v>527</v>
      </c>
      <c r="B2809" s="14" t="s">
        <v>34</v>
      </c>
      <c r="C2809" s="14">
        <v>14</v>
      </c>
      <c r="D2809" s="16">
        <v>188.59</v>
      </c>
      <c r="E2809" s="17">
        <f>C2809*D2809</f>
        <v>2640.26</v>
      </c>
      <c r="F2809" s="18">
        <v>0.03</v>
      </c>
      <c r="G2809" s="17">
        <f>E2809*F2809</f>
        <v>79.207800000000006</v>
      </c>
      <c r="H2809" s="14">
        <v>6</v>
      </c>
      <c r="I2809" s="15">
        <v>720</v>
      </c>
      <c r="J2809" s="17">
        <f>E2809+I2809-G2809</f>
        <v>3281.0522000000001</v>
      </c>
      <c r="K2809" s="23" t="str">
        <f>A2809&amp;"|"&amp;B2809</f>
        <v>P0234|Dec</v>
      </c>
    </row>
    <row r="2810" spans="1:11" ht="15" customHeight="1" x14ac:dyDescent="0.25">
      <c r="A2810" s="14" t="s">
        <v>527</v>
      </c>
      <c r="B2810" s="14" t="s">
        <v>35</v>
      </c>
      <c r="C2810" s="14">
        <v>12</v>
      </c>
      <c r="D2810" s="16">
        <v>174.06</v>
      </c>
      <c r="E2810" s="17">
        <f>C2810*D2810</f>
        <v>2088.7200000000003</v>
      </c>
      <c r="F2810" s="18">
        <v>0.03</v>
      </c>
      <c r="G2810" s="17">
        <f>E2810*F2810</f>
        <v>62.661600000000007</v>
      </c>
      <c r="H2810" s="14">
        <v>5</v>
      </c>
      <c r="I2810" s="15">
        <v>600</v>
      </c>
      <c r="J2810" s="17">
        <f>E2810+I2810-G2810</f>
        <v>2626.0584000000003</v>
      </c>
      <c r="K2810" s="23" t="str">
        <f>A2810&amp;"|"&amp;B2810</f>
        <v>P0234|Jan</v>
      </c>
    </row>
    <row r="2811" spans="1:11" ht="15" customHeight="1" x14ac:dyDescent="0.25">
      <c r="A2811" s="14" t="s">
        <v>527</v>
      </c>
      <c r="B2811" s="14" t="s">
        <v>36</v>
      </c>
      <c r="C2811" s="14">
        <v>11</v>
      </c>
      <c r="D2811" s="16">
        <v>162.30000000000001</v>
      </c>
      <c r="E2811" s="17">
        <f>C2811*D2811</f>
        <v>1785.3000000000002</v>
      </c>
      <c r="F2811" s="18">
        <v>0.03</v>
      </c>
      <c r="G2811" s="17">
        <f>E2811*F2811</f>
        <v>53.559000000000005</v>
      </c>
      <c r="H2811" s="14">
        <v>4</v>
      </c>
      <c r="I2811" s="15">
        <v>480</v>
      </c>
      <c r="J2811" s="17">
        <f>E2811+I2811-G2811</f>
        <v>2211.741</v>
      </c>
      <c r="K2811" s="23" t="str">
        <f>A2811&amp;"|"&amp;B2811</f>
        <v>P0234|Feb</v>
      </c>
    </row>
    <row r="2812" spans="1:11" ht="15" customHeight="1" x14ac:dyDescent="0.25">
      <c r="A2812" s="14" t="s">
        <v>527</v>
      </c>
      <c r="B2812" s="14" t="s">
        <v>37</v>
      </c>
      <c r="C2812" s="14">
        <v>11</v>
      </c>
      <c r="D2812" s="16">
        <v>143.47999999999999</v>
      </c>
      <c r="E2812" s="17">
        <f>C2812*D2812</f>
        <v>1578.28</v>
      </c>
      <c r="F2812" s="18">
        <v>0.03</v>
      </c>
      <c r="G2812" s="17">
        <f>E2812*F2812</f>
        <v>47.348399999999998</v>
      </c>
      <c r="H2812" s="14">
        <v>4</v>
      </c>
      <c r="I2812" s="15">
        <v>480</v>
      </c>
      <c r="J2812" s="17">
        <f>E2812+I2812-G2812</f>
        <v>2010.9315999999997</v>
      </c>
      <c r="K2812" s="23" t="str">
        <f>A2812&amp;"|"&amp;B2812</f>
        <v>P0234|Mar</v>
      </c>
    </row>
    <row r="2813" spans="1:11" ht="15" customHeight="1" x14ac:dyDescent="0.25">
      <c r="A2813" s="14" t="s">
        <v>529</v>
      </c>
      <c r="B2813" s="14" t="s">
        <v>24</v>
      </c>
      <c r="C2813" s="14">
        <v>5</v>
      </c>
      <c r="D2813" s="16">
        <v>220.97</v>
      </c>
      <c r="E2813" s="17">
        <f>C2813*D2813</f>
        <v>1104.8499999999999</v>
      </c>
      <c r="F2813" s="18">
        <v>0.03</v>
      </c>
      <c r="G2813" s="17">
        <f>E2813*F2813</f>
        <v>33.145499999999998</v>
      </c>
      <c r="H2813" s="14">
        <v>2</v>
      </c>
      <c r="I2813" s="15">
        <v>370</v>
      </c>
      <c r="J2813" s="17">
        <f>E2813+I2813-G2813</f>
        <v>1441.7044999999998</v>
      </c>
      <c r="K2813" s="23" t="str">
        <f>A2813&amp;"|"&amp;B2813</f>
        <v>P0235|Apr</v>
      </c>
    </row>
    <row r="2814" spans="1:11" ht="15" customHeight="1" x14ac:dyDescent="0.25">
      <c r="A2814" s="14" t="s">
        <v>529</v>
      </c>
      <c r="B2814" s="14" t="s">
        <v>26</v>
      </c>
      <c r="C2814" s="14">
        <v>5</v>
      </c>
      <c r="D2814" s="16">
        <v>236.58</v>
      </c>
      <c r="E2814" s="17">
        <f>C2814*D2814</f>
        <v>1182.9000000000001</v>
      </c>
      <c r="F2814" s="18">
        <v>0.03</v>
      </c>
      <c r="G2814" s="17">
        <f>E2814*F2814</f>
        <v>35.487000000000002</v>
      </c>
      <c r="H2814" s="14">
        <v>2</v>
      </c>
      <c r="I2814" s="15">
        <v>370</v>
      </c>
      <c r="J2814" s="17">
        <f>E2814+I2814-G2814</f>
        <v>1517.413</v>
      </c>
      <c r="K2814" s="23" t="str">
        <f>A2814&amp;"|"&amp;B2814</f>
        <v>P0235|May</v>
      </c>
    </row>
    <row r="2815" spans="1:11" ht="15" customHeight="1" x14ac:dyDescent="0.25">
      <c r="A2815" s="14" t="s">
        <v>529</v>
      </c>
      <c r="B2815" s="14" t="s">
        <v>28</v>
      </c>
      <c r="C2815" s="14">
        <v>8</v>
      </c>
      <c r="D2815" s="16">
        <v>226.84</v>
      </c>
      <c r="E2815" s="17">
        <f>C2815*D2815</f>
        <v>1814.72</v>
      </c>
      <c r="F2815" s="18">
        <v>0.03</v>
      </c>
      <c r="G2815" s="17">
        <f>E2815*F2815</f>
        <v>54.441600000000001</v>
      </c>
      <c r="H2815" s="14">
        <v>2</v>
      </c>
      <c r="I2815" s="15">
        <v>370</v>
      </c>
      <c r="J2815" s="17">
        <f>E2815+I2815-G2815</f>
        <v>2130.2784000000001</v>
      </c>
      <c r="K2815" s="23" t="str">
        <f>A2815&amp;"|"&amp;B2815</f>
        <v>P0235|Jun</v>
      </c>
    </row>
    <row r="2816" spans="1:11" ht="15" customHeight="1" x14ac:dyDescent="0.25">
      <c r="A2816" s="14" t="s">
        <v>529</v>
      </c>
      <c r="B2816" s="14" t="s">
        <v>29</v>
      </c>
      <c r="C2816" s="14">
        <v>10</v>
      </c>
      <c r="D2816" s="16">
        <v>240.44</v>
      </c>
      <c r="E2816" s="17">
        <f>C2816*D2816</f>
        <v>2404.4</v>
      </c>
      <c r="F2816" s="18">
        <v>0.03</v>
      </c>
      <c r="G2816" s="17">
        <f>E2816*F2816</f>
        <v>72.132000000000005</v>
      </c>
      <c r="H2816" s="14">
        <v>3</v>
      </c>
      <c r="I2816" s="15">
        <v>555</v>
      </c>
      <c r="J2816" s="17">
        <f>E2816+I2816-G2816</f>
        <v>2887.268</v>
      </c>
      <c r="K2816" s="23" t="str">
        <f>A2816&amp;"|"&amp;B2816</f>
        <v>P0235|Jul</v>
      </c>
    </row>
    <row r="2817" spans="1:11" ht="15" customHeight="1" x14ac:dyDescent="0.25">
      <c r="A2817" s="14" t="s">
        <v>529</v>
      </c>
      <c r="B2817" s="14" t="s">
        <v>30</v>
      </c>
      <c r="C2817" s="14">
        <v>9</v>
      </c>
      <c r="D2817" s="16">
        <v>280.62</v>
      </c>
      <c r="E2817" s="17">
        <f>C2817*D2817</f>
        <v>2525.58</v>
      </c>
      <c r="F2817" s="18">
        <v>0.03</v>
      </c>
      <c r="G2817" s="17">
        <f>E2817*F2817</f>
        <v>75.767399999999995</v>
      </c>
      <c r="H2817" s="14">
        <v>2</v>
      </c>
      <c r="I2817" s="15">
        <v>370</v>
      </c>
      <c r="J2817" s="17">
        <f>E2817+I2817-G2817</f>
        <v>2819.8125999999997</v>
      </c>
      <c r="K2817" s="23" t="str">
        <f>A2817&amp;"|"&amp;B2817</f>
        <v>P0235|Aug</v>
      </c>
    </row>
    <row r="2818" spans="1:11" ht="15" customHeight="1" x14ac:dyDescent="0.25">
      <c r="A2818" s="14" t="s">
        <v>529</v>
      </c>
      <c r="B2818" s="14" t="s">
        <v>31</v>
      </c>
      <c r="C2818" s="14">
        <v>6</v>
      </c>
      <c r="D2818" s="16">
        <v>235.08</v>
      </c>
      <c r="E2818" s="17">
        <f>C2818*D2818</f>
        <v>1410.48</v>
      </c>
      <c r="F2818" s="18">
        <v>0.03</v>
      </c>
      <c r="G2818" s="17">
        <f>E2818*F2818</f>
        <v>42.314399999999999</v>
      </c>
      <c r="H2818" s="14">
        <v>2</v>
      </c>
      <c r="I2818" s="15">
        <v>370</v>
      </c>
      <c r="J2818" s="17">
        <f>E2818+I2818-G2818</f>
        <v>1738.1656</v>
      </c>
      <c r="K2818" s="23" t="str">
        <f>A2818&amp;"|"&amp;B2818</f>
        <v>P0235|Sep</v>
      </c>
    </row>
    <row r="2819" spans="1:11" ht="15" customHeight="1" x14ac:dyDescent="0.25">
      <c r="A2819" s="14" t="s">
        <v>529</v>
      </c>
      <c r="B2819" s="14" t="s">
        <v>32</v>
      </c>
      <c r="C2819" s="14">
        <v>6</v>
      </c>
      <c r="D2819" s="16">
        <v>210.12</v>
      </c>
      <c r="E2819" s="17">
        <f>C2819*D2819</f>
        <v>1260.72</v>
      </c>
      <c r="F2819" s="18">
        <v>0.03</v>
      </c>
      <c r="G2819" s="17">
        <f>E2819*F2819</f>
        <v>37.821599999999997</v>
      </c>
      <c r="H2819" s="14">
        <v>2</v>
      </c>
      <c r="I2819" s="15">
        <v>370</v>
      </c>
      <c r="J2819" s="17">
        <f>E2819+I2819-G2819</f>
        <v>1592.8984</v>
      </c>
      <c r="K2819" s="23" t="str">
        <f>A2819&amp;"|"&amp;B2819</f>
        <v>P0235|Oct</v>
      </c>
    </row>
    <row r="2820" spans="1:11" ht="15" customHeight="1" x14ac:dyDescent="0.25">
      <c r="A2820" s="14" t="s">
        <v>529</v>
      </c>
      <c r="B2820" s="14" t="s">
        <v>33</v>
      </c>
      <c r="C2820" s="14">
        <v>6</v>
      </c>
      <c r="D2820" s="16">
        <v>234.47</v>
      </c>
      <c r="E2820" s="17">
        <f>C2820*D2820</f>
        <v>1406.82</v>
      </c>
      <c r="F2820" s="18">
        <v>0.03</v>
      </c>
      <c r="G2820" s="17">
        <f>E2820*F2820</f>
        <v>42.204599999999999</v>
      </c>
      <c r="H2820" s="14">
        <v>2</v>
      </c>
      <c r="I2820" s="15">
        <v>370</v>
      </c>
      <c r="J2820" s="17">
        <f>E2820+I2820-G2820</f>
        <v>1734.6153999999999</v>
      </c>
      <c r="K2820" s="23" t="str">
        <f>A2820&amp;"|"&amp;B2820</f>
        <v>P0235|Nov</v>
      </c>
    </row>
    <row r="2821" spans="1:11" ht="15" customHeight="1" x14ac:dyDescent="0.25">
      <c r="A2821" s="14" t="s">
        <v>529</v>
      </c>
      <c r="B2821" s="14" t="s">
        <v>34</v>
      </c>
      <c r="C2821" s="14">
        <v>13</v>
      </c>
      <c r="D2821" s="16">
        <v>419.56</v>
      </c>
      <c r="E2821" s="17">
        <f>C2821*D2821</f>
        <v>5454.28</v>
      </c>
      <c r="F2821" s="18">
        <v>0.03</v>
      </c>
      <c r="G2821" s="17">
        <f>E2821*F2821</f>
        <v>163.6284</v>
      </c>
      <c r="H2821" s="14">
        <v>5</v>
      </c>
      <c r="I2821" s="15">
        <v>925</v>
      </c>
      <c r="J2821" s="17">
        <f>E2821+I2821-G2821</f>
        <v>6215.6516000000001</v>
      </c>
      <c r="K2821" s="23" t="str">
        <f>A2821&amp;"|"&amp;B2821</f>
        <v>P0235|Dec</v>
      </c>
    </row>
    <row r="2822" spans="1:11" ht="15" customHeight="1" x14ac:dyDescent="0.25">
      <c r="A2822" s="14" t="s">
        <v>529</v>
      </c>
      <c r="B2822" s="14" t="s">
        <v>35</v>
      </c>
      <c r="C2822" s="14">
        <v>13</v>
      </c>
      <c r="D2822" s="16">
        <v>357.78</v>
      </c>
      <c r="E2822" s="17">
        <f>C2822*D2822</f>
        <v>4651.1399999999994</v>
      </c>
      <c r="F2822" s="18">
        <v>0.03</v>
      </c>
      <c r="G2822" s="17">
        <f>E2822*F2822</f>
        <v>139.53419999999997</v>
      </c>
      <c r="H2822" s="14">
        <v>5</v>
      </c>
      <c r="I2822" s="15">
        <v>925</v>
      </c>
      <c r="J2822" s="17">
        <f>E2822+I2822-G2822</f>
        <v>5436.6057999999994</v>
      </c>
      <c r="K2822" s="23" t="str">
        <f>A2822&amp;"|"&amp;B2822</f>
        <v>P0235|Jan</v>
      </c>
    </row>
    <row r="2823" spans="1:11" ht="15" customHeight="1" x14ac:dyDescent="0.25">
      <c r="A2823" s="14" t="s">
        <v>529</v>
      </c>
      <c r="B2823" s="14" t="s">
        <v>36</v>
      </c>
      <c r="C2823" s="14">
        <v>11</v>
      </c>
      <c r="D2823" s="16">
        <v>357.6</v>
      </c>
      <c r="E2823" s="17">
        <f>C2823*D2823</f>
        <v>3933.6000000000004</v>
      </c>
      <c r="F2823" s="18">
        <v>0.03</v>
      </c>
      <c r="G2823" s="17">
        <f>E2823*F2823</f>
        <v>118.00800000000001</v>
      </c>
      <c r="H2823" s="14">
        <v>4</v>
      </c>
      <c r="I2823" s="15">
        <v>740</v>
      </c>
      <c r="J2823" s="17">
        <f>E2823+I2823-G2823</f>
        <v>4555.5920000000006</v>
      </c>
      <c r="K2823" s="23" t="str">
        <f>A2823&amp;"|"&amp;B2823</f>
        <v>P0235|Feb</v>
      </c>
    </row>
    <row r="2824" spans="1:11" ht="15" customHeight="1" x14ac:dyDescent="0.25">
      <c r="A2824" s="14" t="s">
        <v>529</v>
      </c>
      <c r="B2824" s="14" t="s">
        <v>37</v>
      </c>
      <c r="C2824" s="14">
        <v>10</v>
      </c>
      <c r="D2824" s="16">
        <v>307.95999999999998</v>
      </c>
      <c r="E2824" s="17">
        <f>C2824*D2824</f>
        <v>3079.6</v>
      </c>
      <c r="F2824" s="18">
        <v>0.03</v>
      </c>
      <c r="G2824" s="17">
        <f>E2824*F2824</f>
        <v>92.387999999999991</v>
      </c>
      <c r="H2824" s="14">
        <v>4</v>
      </c>
      <c r="I2824" s="15">
        <v>740</v>
      </c>
      <c r="J2824" s="17">
        <f>E2824+I2824-G2824</f>
        <v>3727.212</v>
      </c>
      <c r="K2824" s="23" t="str">
        <f>A2824&amp;"|"&amp;B2824</f>
        <v>P0235|Mar</v>
      </c>
    </row>
    <row r="2825" spans="1:11" ht="15" customHeight="1" x14ac:dyDescent="0.25">
      <c r="A2825" s="14" t="s">
        <v>531</v>
      </c>
      <c r="B2825" s="14" t="s">
        <v>24</v>
      </c>
      <c r="C2825" s="14">
        <v>6</v>
      </c>
      <c r="D2825" s="16">
        <v>125.3</v>
      </c>
      <c r="E2825" s="17">
        <f>C2825*D2825</f>
        <v>751.8</v>
      </c>
      <c r="F2825" s="18">
        <v>0.03</v>
      </c>
      <c r="G2825" s="17">
        <f>E2825*F2825</f>
        <v>22.553999999999998</v>
      </c>
      <c r="H2825" s="14">
        <v>2</v>
      </c>
      <c r="I2825" s="15">
        <v>300</v>
      </c>
      <c r="J2825" s="17">
        <f>E2825+I2825-G2825</f>
        <v>1029.2459999999999</v>
      </c>
      <c r="K2825" s="23" t="str">
        <f>A2825&amp;"|"&amp;B2825</f>
        <v>P0236|Apr</v>
      </c>
    </row>
    <row r="2826" spans="1:11" ht="15" customHeight="1" x14ac:dyDescent="0.25">
      <c r="A2826" s="14" t="s">
        <v>531</v>
      </c>
      <c r="B2826" s="14" t="s">
        <v>26</v>
      </c>
      <c r="C2826" s="14">
        <v>7</v>
      </c>
      <c r="D2826" s="16">
        <v>160</v>
      </c>
      <c r="E2826" s="17">
        <f>C2826*D2826</f>
        <v>1120</v>
      </c>
      <c r="F2826" s="18">
        <v>0.03</v>
      </c>
      <c r="G2826" s="17">
        <f>E2826*F2826</f>
        <v>33.6</v>
      </c>
      <c r="H2826" s="14">
        <v>2</v>
      </c>
      <c r="I2826" s="15">
        <v>300</v>
      </c>
      <c r="J2826" s="17">
        <f>E2826+I2826-G2826</f>
        <v>1386.4</v>
      </c>
      <c r="K2826" s="23" t="str">
        <f>A2826&amp;"|"&amp;B2826</f>
        <v>P0236|May</v>
      </c>
    </row>
    <row r="2827" spans="1:11" ht="15" customHeight="1" x14ac:dyDescent="0.25">
      <c r="A2827" s="14" t="s">
        <v>531</v>
      </c>
      <c r="B2827" s="14" t="s">
        <v>28</v>
      </c>
      <c r="C2827" s="14">
        <v>7</v>
      </c>
      <c r="D2827" s="16">
        <v>162.46</v>
      </c>
      <c r="E2827" s="17">
        <f>C2827*D2827</f>
        <v>1137.22</v>
      </c>
      <c r="F2827" s="18">
        <v>0.03</v>
      </c>
      <c r="G2827" s="17">
        <f>E2827*F2827</f>
        <v>34.116599999999998</v>
      </c>
      <c r="H2827" s="14">
        <v>2</v>
      </c>
      <c r="I2827" s="15">
        <v>300</v>
      </c>
      <c r="J2827" s="17">
        <f>E2827+I2827-G2827</f>
        <v>1403.1034</v>
      </c>
      <c r="K2827" s="23" t="str">
        <f>A2827&amp;"|"&amp;B2827</f>
        <v>P0236|Jun</v>
      </c>
    </row>
    <row r="2828" spans="1:11" ht="15" customHeight="1" x14ac:dyDescent="0.25">
      <c r="A2828" s="14" t="s">
        <v>531</v>
      </c>
      <c r="B2828" s="14" t="s">
        <v>29</v>
      </c>
      <c r="C2828" s="14">
        <v>10</v>
      </c>
      <c r="D2828" s="16">
        <v>168.45</v>
      </c>
      <c r="E2828" s="17">
        <f>C2828*D2828</f>
        <v>1684.5</v>
      </c>
      <c r="F2828" s="18">
        <v>0.03</v>
      </c>
      <c r="G2828" s="17">
        <f>E2828*F2828</f>
        <v>50.534999999999997</v>
      </c>
      <c r="H2828" s="14">
        <v>3</v>
      </c>
      <c r="I2828" s="15">
        <v>450</v>
      </c>
      <c r="J2828" s="17">
        <f>E2828+I2828-G2828</f>
        <v>2083.9650000000001</v>
      </c>
      <c r="K2828" s="23" t="str">
        <f>A2828&amp;"|"&amp;B2828</f>
        <v>P0236|Jul</v>
      </c>
    </row>
    <row r="2829" spans="1:11" ht="15" customHeight="1" x14ac:dyDescent="0.25">
      <c r="A2829" s="14" t="s">
        <v>531</v>
      </c>
      <c r="B2829" s="14" t="s">
        <v>30</v>
      </c>
      <c r="C2829" s="14">
        <v>10</v>
      </c>
      <c r="D2829" s="16">
        <v>163.34</v>
      </c>
      <c r="E2829" s="17">
        <f>C2829*D2829</f>
        <v>1633.4</v>
      </c>
      <c r="F2829" s="18">
        <v>0.03</v>
      </c>
      <c r="G2829" s="17">
        <f>E2829*F2829</f>
        <v>49.002000000000002</v>
      </c>
      <c r="H2829" s="14">
        <v>3</v>
      </c>
      <c r="I2829" s="15">
        <v>450</v>
      </c>
      <c r="J2829" s="17">
        <f>E2829+I2829-G2829</f>
        <v>2034.3980000000001</v>
      </c>
      <c r="K2829" s="23" t="str">
        <f>A2829&amp;"|"&amp;B2829</f>
        <v>P0236|Aug</v>
      </c>
    </row>
    <row r="2830" spans="1:11" ht="15" customHeight="1" x14ac:dyDescent="0.25">
      <c r="A2830" s="14" t="s">
        <v>531</v>
      </c>
      <c r="B2830" s="14" t="s">
        <v>31</v>
      </c>
      <c r="C2830" s="14">
        <v>7</v>
      </c>
      <c r="D2830" s="16">
        <v>151.83000000000001</v>
      </c>
      <c r="E2830" s="17">
        <f>C2830*D2830</f>
        <v>1062.8100000000002</v>
      </c>
      <c r="F2830" s="18">
        <v>0.03</v>
      </c>
      <c r="G2830" s="17">
        <f>E2830*F2830</f>
        <v>31.884300000000003</v>
      </c>
      <c r="H2830" s="14">
        <v>2</v>
      </c>
      <c r="I2830" s="15">
        <v>300</v>
      </c>
      <c r="J2830" s="17">
        <f>E2830+I2830-G2830</f>
        <v>1330.9257000000002</v>
      </c>
      <c r="K2830" s="23" t="str">
        <f>A2830&amp;"|"&amp;B2830</f>
        <v>P0236|Sep</v>
      </c>
    </row>
    <row r="2831" spans="1:11" ht="15" customHeight="1" x14ac:dyDescent="0.25">
      <c r="A2831" s="14" t="s">
        <v>531</v>
      </c>
      <c r="B2831" s="14" t="s">
        <v>32</v>
      </c>
      <c r="C2831" s="14">
        <v>6</v>
      </c>
      <c r="D2831" s="16">
        <v>144.24</v>
      </c>
      <c r="E2831" s="17">
        <f>C2831*D2831</f>
        <v>865.44</v>
      </c>
      <c r="F2831" s="18">
        <v>0.03</v>
      </c>
      <c r="G2831" s="17">
        <f>E2831*F2831</f>
        <v>25.963200000000001</v>
      </c>
      <c r="H2831" s="14">
        <v>2</v>
      </c>
      <c r="I2831" s="15">
        <v>300</v>
      </c>
      <c r="J2831" s="17">
        <f>E2831+I2831-G2831</f>
        <v>1139.4768000000001</v>
      </c>
      <c r="K2831" s="23" t="str">
        <f>A2831&amp;"|"&amp;B2831</f>
        <v>P0236|Oct</v>
      </c>
    </row>
    <row r="2832" spans="1:11" ht="15" customHeight="1" x14ac:dyDescent="0.25">
      <c r="A2832" s="14" t="s">
        <v>531</v>
      </c>
      <c r="B2832" s="14" t="s">
        <v>33</v>
      </c>
      <c r="C2832" s="14">
        <v>7</v>
      </c>
      <c r="D2832" s="16">
        <v>144.47999999999999</v>
      </c>
      <c r="E2832" s="17">
        <f>C2832*D2832</f>
        <v>1011.3599999999999</v>
      </c>
      <c r="F2832" s="18">
        <v>0.03</v>
      </c>
      <c r="G2832" s="17">
        <f>E2832*F2832</f>
        <v>30.340799999999994</v>
      </c>
      <c r="H2832" s="14">
        <v>2</v>
      </c>
      <c r="I2832" s="15">
        <v>300</v>
      </c>
      <c r="J2832" s="17">
        <f>E2832+I2832-G2832</f>
        <v>1281.0192</v>
      </c>
      <c r="K2832" s="23" t="str">
        <f>A2832&amp;"|"&amp;B2832</f>
        <v>P0236|Nov</v>
      </c>
    </row>
    <row r="2833" spans="1:11" ht="15" customHeight="1" x14ac:dyDescent="0.25">
      <c r="A2833" s="14" t="s">
        <v>531</v>
      </c>
      <c r="B2833" s="14" t="s">
        <v>34</v>
      </c>
      <c r="C2833" s="14">
        <v>15</v>
      </c>
      <c r="D2833" s="16">
        <v>279.64</v>
      </c>
      <c r="E2833" s="17">
        <f>C2833*D2833</f>
        <v>4194.5999999999995</v>
      </c>
      <c r="F2833" s="18">
        <v>0.03</v>
      </c>
      <c r="G2833" s="17">
        <f>E2833*F2833</f>
        <v>125.83799999999998</v>
      </c>
      <c r="H2833" s="14">
        <v>6</v>
      </c>
      <c r="I2833" s="15">
        <v>900</v>
      </c>
      <c r="J2833" s="17">
        <f>E2833+I2833-G2833</f>
        <v>4968.7619999999997</v>
      </c>
      <c r="K2833" s="23" t="str">
        <f>A2833&amp;"|"&amp;B2833</f>
        <v>P0236|Dec</v>
      </c>
    </row>
    <row r="2834" spans="1:11" ht="15" customHeight="1" x14ac:dyDescent="0.25">
      <c r="A2834" s="14" t="s">
        <v>531</v>
      </c>
      <c r="B2834" s="14" t="s">
        <v>35</v>
      </c>
      <c r="C2834" s="14">
        <v>14</v>
      </c>
      <c r="D2834" s="16">
        <v>246.03</v>
      </c>
      <c r="E2834" s="17">
        <f>C2834*D2834</f>
        <v>3444.42</v>
      </c>
      <c r="F2834" s="18">
        <v>0.03</v>
      </c>
      <c r="G2834" s="17">
        <f>E2834*F2834</f>
        <v>103.3326</v>
      </c>
      <c r="H2834" s="14">
        <v>6</v>
      </c>
      <c r="I2834" s="15">
        <v>900</v>
      </c>
      <c r="J2834" s="17">
        <f>E2834+I2834-G2834</f>
        <v>4241.0874000000003</v>
      </c>
      <c r="K2834" s="23" t="str">
        <f>A2834&amp;"|"&amp;B2834</f>
        <v>P0236|Jan</v>
      </c>
    </row>
    <row r="2835" spans="1:11" ht="15" customHeight="1" x14ac:dyDescent="0.25">
      <c r="A2835" s="14" t="s">
        <v>531</v>
      </c>
      <c r="B2835" s="14" t="s">
        <v>36</v>
      </c>
      <c r="C2835" s="14">
        <v>12</v>
      </c>
      <c r="D2835" s="16">
        <v>257.66000000000003</v>
      </c>
      <c r="E2835" s="17">
        <f>C2835*D2835</f>
        <v>3091.92</v>
      </c>
      <c r="F2835" s="18">
        <v>0.03</v>
      </c>
      <c r="G2835" s="17">
        <f>E2835*F2835</f>
        <v>92.757599999999996</v>
      </c>
      <c r="H2835" s="14">
        <v>5</v>
      </c>
      <c r="I2835" s="15">
        <v>750</v>
      </c>
      <c r="J2835" s="17">
        <f>E2835+I2835-G2835</f>
        <v>3749.1624000000002</v>
      </c>
      <c r="K2835" s="23" t="str">
        <f>A2835&amp;"|"&amp;B2835</f>
        <v>P0236|Feb</v>
      </c>
    </row>
    <row r="2836" spans="1:11" ht="15" customHeight="1" x14ac:dyDescent="0.25">
      <c r="A2836" s="14" t="s">
        <v>531</v>
      </c>
      <c r="B2836" s="14" t="s">
        <v>37</v>
      </c>
      <c r="C2836" s="14">
        <v>12</v>
      </c>
      <c r="D2836" s="16">
        <v>222.57</v>
      </c>
      <c r="E2836" s="17">
        <f>C2836*D2836</f>
        <v>2670.84</v>
      </c>
      <c r="F2836" s="18">
        <v>0.03</v>
      </c>
      <c r="G2836" s="17">
        <f>E2836*F2836</f>
        <v>80.125200000000007</v>
      </c>
      <c r="H2836" s="14">
        <v>4</v>
      </c>
      <c r="I2836" s="15">
        <v>600</v>
      </c>
      <c r="J2836" s="17">
        <f>E2836+I2836-G2836</f>
        <v>3190.7148000000002</v>
      </c>
      <c r="K2836" s="23" t="str">
        <f>A2836&amp;"|"&amp;B2836</f>
        <v>P0236|Mar</v>
      </c>
    </row>
    <row r="2837" spans="1:11" ht="15" customHeight="1" x14ac:dyDescent="0.25">
      <c r="A2837" s="14" t="s">
        <v>533</v>
      </c>
      <c r="B2837" s="14" t="s">
        <v>24</v>
      </c>
      <c r="C2837" s="14">
        <v>5</v>
      </c>
      <c r="D2837" s="16">
        <v>102.43</v>
      </c>
      <c r="E2837" s="17">
        <f>C2837*D2837</f>
        <v>512.15000000000009</v>
      </c>
      <c r="F2837" s="18">
        <v>0.03</v>
      </c>
      <c r="G2837" s="17">
        <f>E2837*F2837</f>
        <v>15.364500000000001</v>
      </c>
      <c r="H2837" s="14">
        <v>2</v>
      </c>
      <c r="I2837" s="15">
        <v>240</v>
      </c>
      <c r="J2837" s="17">
        <f>E2837+I2837-G2837</f>
        <v>736.78550000000007</v>
      </c>
      <c r="K2837" s="23" t="str">
        <f>A2837&amp;"|"&amp;B2837</f>
        <v>P0237|Apr</v>
      </c>
    </row>
    <row r="2838" spans="1:11" ht="15" customHeight="1" x14ac:dyDescent="0.25">
      <c r="A2838" s="14" t="s">
        <v>533</v>
      </c>
      <c r="B2838" s="14" t="s">
        <v>26</v>
      </c>
      <c r="C2838" s="14">
        <v>7</v>
      </c>
      <c r="D2838" s="16">
        <v>104.71</v>
      </c>
      <c r="E2838" s="17">
        <f>C2838*D2838</f>
        <v>732.96999999999991</v>
      </c>
      <c r="F2838" s="18">
        <v>0.03</v>
      </c>
      <c r="G2838" s="17">
        <f>E2838*F2838</f>
        <v>21.989099999999997</v>
      </c>
      <c r="H2838" s="14">
        <v>2</v>
      </c>
      <c r="I2838" s="15">
        <v>240</v>
      </c>
      <c r="J2838" s="17">
        <f>E2838+I2838-G2838</f>
        <v>950.98089999999991</v>
      </c>
      <c r="K2838" s="23" t="str">
        <f>A2838&amp;"|"&amp;B2838</f>
        <v>P0237|May</v>
      </c>
    </row>
    <row r="2839" spans="1:11" ht="15" customHeight="1" x14ac:dyDescent="0.25">
      <c r="A2839" s="14" t="s">
        <v>533</v>
      </c>
      <c r="B2839" s="14" t="s">
        <v>28</v>
      </c>
      <c r="C2839" s="14">
        <v>8</v>
      </c>
      <c r="D2839" s="16">
        <v>109.62</v>
      </c>
      <c r="E2839" s="17">
        <f>C2839*D2839</f>
        <v>876.96</v>
      </c>
      <c r="F2839" s="18">
        <v>0.03</v>
      </c>
      <c r="G2839" s="17">
        <f>E2839*F2839</f>
        <v>26.308800000000002</v>
      </c>
      <c r="H2839" s="14">
        <v>2</v>
      </c>
      <c r="I2839" s="15">
        <v>240</v>
      </c>
      <c r="J2839" s="17">
        <f>E2839+I2839-G2839</f>
        <v>1090.6512</v>
      </c>
      <c r="K2839" s="23" t="str">
        <f>A2839&amp;"|"&amp;B2839</f>
        <v>P0237|Jun</v>
      </c>
    </row>
    <row r="2840" spans="1:11" ht="15" customHeight="1" x14ac:dyDescent="0.25">
      <c r="A2840" s="14" t="s">
        <v>533</v>
      </c>
      <c r="B2840" s="14" t="s">
        <v>29</v>
      </c>
      <c r="C2840" s="14">
        <v>10</v>
      </c>
      <c r="D2840" s="16">
        <v>121.48</v>
      </c>
      <c r="E2840" s="17">
        <f>C2840*D2840</f>
        <v>1214.8</v>
      </c>
      <c r="F2840" s="18">
        <v>0.03</v>
      </c>
      <c r="G2840" s="17">
        <f>E2840*F2840</f>
        <v>36.443999999999996</v>
      </c>
      <c r="H2840" s="14">
        <v>3</v>
      </c>
      <c r="I2840" s="15">
        <v>360</v>
      </c>
      <c r="J2840" s="17">
        <f>E2840+I2840-G2840</f>
        <v>1538.356</v>
      </c>
      <c r="K2840" s="23" t="str">
        <f>A2840&amp;"|"&amp;B2840</f>
        <v>P0237|Jul</v>
      </c>
    </row>
    <row r="2841" spans="1:11" ht="15" customHeight="1" x14ac:dyDescent="0.25">
      <c r="A2841" s="14" t="s">
        <v>533</v>
      </c>
      <c r="B2841" s="14" t="s">
        <v>30</v>
      </c>
      <c r="C2841" s="14">
        <v>10</v>
      </c>
      <c r="D2841" s="16">
        <v>121.8</v>
      </c>
      <c r="E2841" s="17">
        <f>C2841*D2841</f>
        <v>1218</v>
      </c>
      <c r="F2841" s="18">
        <v>0.03</v>
      </c>
      <c r="G2841" s="17">
        <f>E2841*F2841</f>
        <v>36.54</v>
      </c>
      <c r="H2841" s="14">
        <v>3</v>
      </c>
      <c r="I2841" s="15">
        <v>360</v>
      </c>
      <c r="J2841" s="17">
        <f>E2841+I2841-G2841</f>
        <v>1541.46</v>
      </c>
      <c r="K2841" s="23" t="str">
        <f>A2841&amp;"|"&amp;B2841</f>
        <v>P0237|Aug</v>
      </c>
    </row>
    <row r="2842" spans="1:11" ht="15" customHeight="1" x14ac:dyDescent="0.25">
      <c r="A2842" s="14" t="s">
        <v>533</v>
      </c>
      <c r="B2842" s="14" t="s">
        <v>31</v>
      </c>
      <c r="C2842" s="14">
        <v>7</v>
      </c>
      <c r="D2842" s="16">
        <v>115.1</v>
      </c>
      <c r="E2842" s="17">
        <f>C2842*D2842</f>
        <v>805.69999999999993</v>
      </c>
      <c r="F2842" s="18">
        <v>0.03</v>
      </c>
      <c r="G2842" s="17">
        <f>E2842*F2842</f>
        <v>24.170999999999996</v>
      </c>
      <c r="H2842" s="14">
        <v>2</v>
      </c>
      <c r="I2842" s="15">
        <v>240</v>
      </c>
      <c r="J2842" s="17">
        <f>E2842+I2842-G2842</f>
        <v>1021.5289999999998</v>
      </c>
      <c r="K2842" s="23" t="str">
        <f>A2842&amp;"|"&amp;B2842</f>
        <v>P0237|Sep</v>
      </c>
    </row>
    <row r="2843" spans="1:11" ht="15" customHeight="1" x14ac:dyDescent="0.25">
      <c r="A2843" s="14" t="s">
        <v>533</v>
      </c>
      <c r="B2843" s="14" t="s">
        <v>32</v>
      </c>
      <c r="C2843" s="14">
        <v>7</v>
      </c>
      <c r="D2843" s="16">
        <v>106.95</v>
      </c>
      <c r="E2843" s="17">
        <f>C2843*D2843</f>
        <v>748.65</v>
      </c>
      <c r="F2843" s="18">
        <v>0.03</v>
      </c>
      <c r="G2843" s="17">
        <f>E2843*F2843</f>
        <v>22.459499999999998</v>
      </c>
      <c r="H2843" s="14">
        <v>2</v>
      </c>
      <c r="I2843" s="15">
        <v>240</v>
      </c>
      <c r="J2843" s="17">
        <f>E2843+I2843-G2843</f>
        <v>966.19049999999993</v>
      </c>
      <c r="K2843" s="23" t="str">
        <f>A2843&amp;"|"&amp;B2843</f>
        <v>P0237|Oct</v>
      </c>
    </row>
    <row r="2844" spans="1:11" ht="15" customHeight="1" x14ac:dyDescent="0.25">
      <c r="A2844" s="14" t="s">
        <v>533</v>
      </c>
      <c r="B2844" s="14" t="s">
        <v>33</v>
      </c>
      <c r="C2844" s="14">
        <v>6</v>
      </c>
      <c r="D2844" s="16">
        <v>116.43</v>
      </c>
      <c r="E2844" s="17">
        <f>C2844*D2844</f>
        <v>698.58</v>
      </c>
      <c r="F2844" s="18">
        <v>0.03</v>
      </c>
      <c r="G2844" s="17">
        <f>E2844*F2844</f>
        <v>20.9574</v>
      </c>
      <c r="H2844" s="14">
        <v>2</v>
      </c>
      <c r="I2844" s="15">
        <v>240</v>
      </c>
      <c r="J2844" s="17">
        <f>E2844+I2844-G2844</f>
        <v>917.62260000000003</v>
      </c>
      <c r="K2844" s="23" t="str">
        <f>A2844&amp;"|"&amp;B2844</f>
        <v>P0237|Nov</v>
      </c>
    </row>
    <row r="2845" spans="1:11" ht="15" customHeight="1" x14ac:dyDescent="0.25">
      <c r="A2845" s="14" t="s">
        <v>533</v>
      </c>
      <c r="B2845" s="14" t="s">
        <v>34</v>
      </c>
      <c r="C2845" s="14">
        <v>15</v>
      </c>
      <c r="D2845" s="16">
        <v>178.53</v>
      </c>
      <c r="E2845" s="17">
        <f>C2845*D2845</f>
        <v>2677.95</v>
      </c>
      <c r="F2845" s="18">
        <v>0.03</v>
      </c>
      <c r="G2845" s="17">
        <f>E2845*F2845</f>
        <v>80.338499999999996</v>
      </c>
      <c r="H2845" s="14">
        <v>6</v>
      </c>
      <c r="I2845" s="15">
        <v>720</v>
      </c>
      <c r="J2845" s="17">
        <f>E2845+I2845-G2845</f>
        <v>3317.6115</v>
      </c>
      <c r="K2845" s="23" t="str">
        <f>A2845&amp;"|"&amp;B2845</f>
        <v>P0237|Dec</v>
      </c>
    </row>
    <row r="2846" spans="1:11" ht="15" customHeight="1" x14ac:dyDescent="0.25">
      <c r="A2846" s="14" t="s">
        <v>533</v>
      </c>
      <c r="B2846" s="14" t="s">
        <v>35</v>
      </c>
      <c r="C2846" s="14">
        <v>13</v>
      </c>
      <c r="D2846" s="16">
        <v>193.09</v>
      </c>
      <c r="E2846" s="17">
        <f>C2846*D2846</f>
        <v>2510.17</v>
      </c>
      <c r="F2846" s="18">
        <v>0.03</v>
      </c>
      <c r="G2846" s="17">
        <f>E2846*F2846</f>
        <v>75.305099999999996</v>
      </c>
      <c r="H2846" s="14">
        <v>5</v>
      </c>
      <c r="I2846" s="15">
        <v>600</v>
      </c>
      <c r="J2846" s="17">
        <f>E2846+I2846-G2846</f>
        <v>3034.8649</v>
      </c>
      <c r="K2846" s="23" t="str">
        <f>A2846&amp;"|"&amp;B2846</f>
        <v>P0237|Jan</v>
      </c>
    </row>
    <row r="2847" spans="1:11" ht="15" customHeight="1" x14ac:dyDescent="0.25">
      <c r="A2847" s="14" t="s">
        <v>533</v>
      </c>
      <c r="B2847" s="14" t="s">
        <v>36</v>
      </c>
      <c r="C2847" s="14">
        <v>11</v>
      </c>
      <c r="D2847" s="16">
        <v>169.29</v>
      </c>
      <c r="E2847" s="17">
        <f>C2847*D2847</f>
        <v>1862.1899999999998</v>
      </c>
      <c r="F2847" s="18">
        <v>0.03</v>
      </c>
      <c r="G2847" s="17">
        <f>E2847*F2847</f>
        <v>55.86569999999999</v>
      </c>
      <c r="H2847" s="14">
        <v>4</v>
      </c>
      <c r="I2847" s="15">
        <v>480</v>
      </c>
      <c r="J2847" s="17">
        <f>E2847+I2847-G2847</f>
        <v>2286.3242999999998</v>
      </c>
      <c r="K2847" s="23" t="str">
        <f>A2847&amp;"|"&amp;B2847</f>
        <v>P0237|Feb</v>
      </c>
    </row>
    <row r="2848" spans="1:11" ht="15" customHeight="1" x14ac:dyDescent="0.25">
      <c r="A2848" s="14" t="s">
        <v>533</v>
      </c>
      <c r="B2848" s="14" t="s">
        <v>37</v>
      </c>
      <c r="C2848" s="14">
        <v>10</v>
      </c>
      <c r="D2848" s="16">
        <v>153.74</v>
      </c>
      <c r="E2848" s="17">
        <f>C2848*D2848</f>
        <v>1537.4</v>
      </c>
      <c r="F2848" s="18">
        <v>0.03</v>
      </c>
      <c r="G2848" s="17">
        <f>E2848*F2848</f>
        <v>46.122</v>
      </c>
      <c r="H2848" s="14">
        <v>4</v>
      </c>
      <c r="I2848" s="15">
        <v>480</v>
      </c>
      <c r="J2848" s="17">
        <f>E2848+I2848-G2848</f>
        <v>1971.278</v>
      </c>
      <c r="K2848" s="23" t="str">
        <f>A2848&amp;"|"&amp;B2848</f>
        <v>P0237|Mar</v>
      </c>
    </row>
    <row r="2849" spans="1:11" ht="15" customHeight="1" x14ac:dyDescent="0.25">
      <c r="A2849" s="14" t="s">
        <v>535</v>
      </c>
      <c r="B2849" s="14" t="s">
        <v>24</v>
      </c>
      <c r="C2849" s="14">
        <v>6</v>
      </c>
      <c r="D2849" s="16">
        <v>149.58000000000001</v>
      </c>
      <c r="E2849" s="17">
        <f>C2849*D2849</f>
        <v>897.48</v>
      </c>
      <c r="F2849" s="18">
        <v>0.03</v>
      </c>
      <c r="G2849" s="17">
        <f>E2849*F2849</f>
        <v>26.924399999999999</v>
      </c>
      <c r="H2849" s="14">
        <v>2</v>
      </c>
      <c r="I2849" s="15">
        <v>300</v>
      </c>
      <c r="J2849" s="17">
        <f>E2849+I2849-G2849</f>
        <v>1170.5555999999999</v>
      </c>
      <c r="K2849" s="23" t="str">
        <f>A2849&amp;"|"&amp;B2849</f>
        <v>P0238|Apr</v>
      </c>
    </row>
    <row r="2850" spans="1:11" ht="15" customHeight="1" x14ac:dyDescent="0.25">
      <c r="A2850" s="14" t="s">
        <v>535</v>
      </c>
      <c r="B2850" s="14" t="s">
        <v>26</v>
      </c>
      <c r="C2850" s="14">
        <v>6</v>
      </c>
      <c r="D2850" s="16">
        <v>149.6</v>
      </c>
      <c r="E2850" s="17">
        <f>C2850*D2850</f>
        <v>897.59999999999991</v>
      </c>
      <c r="F2850" s="18">
        <v>0.03</v>
      </c>
      <c r="G2850" s="17">
        <f>E2850*F2850</f>
        <v>26.927999999999997</v>
      </c>
      <c r="H2850" s="14">
        <v>2</v>
      </c>
      <c r="I2850" s="15">
        <v>300</v>
      </c>
      <c r="J2850" s="17">
        <f>E2850+I2850-G2850</f>
        <v>1170.672</v>
      </c>
      <c r="K2850" s="23" t="str">
        <f>A2850&amp;"|"&amp;B2850</f>
        <v>P0238|May</v>
      </c>
    </row>
    <row r="2851" spans="1:11" ht="15" customHeight="1" x14ac:dyDescent="0.25">
      <c r="A2851" s="14" t="s">
        <v>535</v>
      </c>
      <c r="B2851" s="14" t="s">
        <v>28</v>
      </c>
      <c r="C2851" s="14">
        <v>8</v>
      </c>
      <c r="D2851" s="16">
        <v>146.07</v>
      </c>
      <c r="E2851" s="17">
        <f>C2851*D2851</f>
        <v>1168.56</v>
      </c>
      <c r="F2851" s="18">
        <v>0.03</v>
      </c>
      <c r="G2851" s="17">
        <f>E2851*F2851</f>
        <v>35.056799999999996</v>
      </c>
      <c r="H2851" s="14">
        <v>2</v>
      </c>
      <c r="I2851" s="15">
        <v>300</v>
      </c>
      <c r="J2851" s="17">
        <f>E2851+I2851-G2851</f>
        <v>1433.5031999999999</v>
      </c>
      <c r="K2851" s="23" t="str">
        <f>A2851&amp;"|"&amp;B2851</f>
        <v>P0238|Jun</v>
      </c>
    </row>
    <row r="2852" spans="1:11" ht="15" customHeight="1" x14ac:dyDescent="0.25">
      <c r="A2852" s="14" t="s">
        <v>535</v>
      </c>
      <c r="B2852" s="14" t="s">
        <v>29</v>
      </c>
      <c r="C2852" s="14">
        <v>11</v>
      </c>
      <c r="D2852" s="16">
        <v>176.62</v>
      </c>
      <c r="E2852" s="17">
        <f>C2852*D2852</f>
        <v>1942.8200000000002</v>
      </c>
      <c r="F2852" s="18">
        <v>0.03</v>
      </c>
      <c r="G2852" s="17">
        <f>E2852*F2852</f>
        <v>58.284600000000005</v>
      </c>
      <c r="H2852" s="14">
        <v>3</v>
      </c>
      <c r="I2852" s="15">
        <v>450</v>
      </c>
      <c r="J2852" s="17">
        <f>E2852+I2852-G2852</f>
        <v>2334.5354000000002</v>
      </c>
      <c r="K2852" s="23" t="str">
        <f>A2852&amp;"|"&amp;B2852</f>
        <v>P0238|Jul</v>
      </c>
    </row>
    <row r="2853" spans="1:11" ht="15" customHeight="1" x14ac:dyDescent="0.25">
      <c r="A2853" s="14" t="s">
        <v>535</v>
      </c>
      <c r="B2853" s="14" t="s">
        <v>30</v>
      </c>
      <c r="C2853" s="14">
        <v>11</v>
      </c>
      <c r="D2853" s="16">
        <v>166.59</v>
      </c>
      <c r="E2853" s="17">
        <f>C2853*D2853</f>
        <v>1832.49</v>
      </c>
      <c r="F2853" s="18">
        <v>0.03</v>
      </c>
      <c r="G2853" s="17">
        <f>E2853*F2853</f>
        <v>54.974699999999999</v>
      </c>
      <c r="H2853" s="14">
        <v>3</v>
      </c>
      <c r="I2853" s="15">
        <v>450</v>
      </c>
      <c r="J2853" s="17">
        <f>E2853+I2853-G2853</f>
        <v>2227.5152999999996</v>
      </c>
      <c r="K2853" s="23" t="str">
        <f>A2853&amp;"|"&amp;B2853</f>
        <v>P0238|Aug</v>
      </c>
    </row>
    <row r="2854" spans="1:11" ht="15" customHeight="1" x14ac:dyDescent="0.25">
      <c r="A2854" s="14" t="s">
        <v>535</v>
      </c>
      <c r="B2854" s="14" t="s">
        <v>31</v>
      </c>
      <c r="C2854" s="14">
        <v>7</v>
      </c>
      <c r="D2854" s="16">
        <v>164.22</v>
      </c>
      <c r="E2854" s="17">
        <f>C2854*D2854</f>
        <v>1149.54</v>
      </c>
      <c r="F2854" s="18">
        <v>0.03</v>
      </c>
      <c r="G2854" s="17">
        <f>E2854*F2854</f>
        <v>34.486199999999997</v>
      </c>
      <c r="H2854" s="14">
        <v>2</v>
      </c>
      <c r="I2854" s="15">
        <v>300</v>
      </c>
      <c r="J2854" s="17">
        <f>E2854+I2854-G2854</f>
        <v>1415.0537999999999</v>
      </c>
      <c r="K2854" s="23" t="str">
        <f>A2854&amp;"|"&amp;B2854</f>
        <v>P0238|Sep</v>
      </c>
    </row>
    <row r="2855" spans="1:11" ht="15" customHeight="1" x14ac:dyDescent="0.25">
      <c r="A2855" s="14" t="s">
        <v>535</v>
      </c>
      <c r="B2855" s="14" t="s">
        <v>32</v>
      </c>
      <c r="C2855" s="14">
        <v>7</v>
      </c>
      <c r="D2855" s="16">
        <v>144.33000000000001</v>
      </c>
      <c r="E2855" s="17">
        <f>C2855*D2855</f>
        <v>1010.3100000000001</v>
      </c>
      <c r="F2855" s="18">
        <v>0.03</v>
      </c>
      <c r="G2855" s="17">
        <f>E2855*F2855</f>
        <v>30.3093</v>
      </c>
      <c r="H2855" s="14">
        <v>2</v>
      </c>
      <c r="I2855" s="15">
        <v>300</v>
      </c>
      <c r="J2855" s="17">
        <f>E2855+I2855-G2855</f>
        <v>1280.0007000000001</v>
      </c>
      <c r="K2855" s="23" t="str">
        <f>A2855&amp;"|"&amp;B2855</f>
        <v>P0238|Oct</v>
      </c>
    </row>
    <row r="2856" spans="1:11" ht="15" customHeight="1" x14ac:dyDescent="0.25">
      <c r="A2856" s="14" t="s">
        <v>535</v>
      </c>
      <c r="B2856" s="14" t="s">
        <v>33</v>
      </c>
      <c r="C2856" s="14">
        <v>7</v>
      </c>
      <c r="D2856" s="16">
        <v>158.55000000000001</v>
      </c>
      <c r="E2856" s="17">
        <f>C2856*D2856</f>
        <v>1109.8500000000001</v>
      </c>
      <c r="F2856" s="18">
        <v>0.03</v>
      </c>
      <c r="G2856" s="17">
        <f>E2856*F2856</f>
        <v>33.295500000000004</v>
      </c>
      <c r="H2856" s="14">
        <v>3</v>
      </c>
      <c r="I2856" s="15">
        <v>450</v>
      </c>
      <c r="J2856" s="17">
        <f>E2856+I2856-G2856</f>
        <v>1526.5545000000002</v>
      </c>
      <c r="K2856" s="23" t="str">
        <f>A2856&amp;"|"&amp;B2856</f>
        <v>P0238|Nov</v>
      </c>
    </row>
    <row r="2857" spans="1:11" ht="15" customHeight="1" x14ac:dyDescent="0.25">
      <c r="A2857" s="14" t="s">
        <v>535</v>
      </c>
      <c r="B2857" s="14" t="s">
        <v>34</v>
      </c>
      <c r="C2857" s="14">
        <v>15</v>
      </c>
      <c r="D2857" s="16">
        <v>289.95999999999998</v>
      </c>
      <c r="E2857" s="17">
        <f>C2857*D2857</f>
        <v>4349.3999999999996</v>
      </c>
      <c r="F2857" s="18">
        <v>0.03</v>
      </c>
      <c r="G2857" s="17">
        <f>E2857*F2857</f>
        <v>130.48199999999997</v>
      </c>
      <c r="H2857" s="14">
        <v>6</v>
      </c>
      <c r="I2857" s="15">
        <v>900</v>
      </c>
      <c r="J2857" s="17">
        <f>E2857+I2857-G2857</f>
        <v>5118.9179999999997</v>
      </c>
      <c r="K2857" s="23" t="str">
        <f>A2857&amp;"|"&amp;B2857</f>
        <v>P0238|Dec</v>
      </c>
    </row>
    <row r="2858" spans="1:11" ht="15" customHeight="1" x14ac:dyDescent="0.25">
      <c r="A2858" s="14" t="s">
        <v>535</v>
      </c>
      <c r="B2858" s="14" t="s">
        <v>35</v>
      </c>
      <c r="C2858" s="14">
        <v>13</v>
      </c>
      <c r="D2858" s="16">
        <v>241.21</v>
      </c>
      <c r="E2858" s="17">
        <f>C2858*D2858</f>
        <v>3135.73</v>
      </c>
      <c r="F2858" s="18">
        <v>0.03</v>
      </c>
      <c r="G2858" s="17">
        <f>E2858*F2858</f>
        <v>94.071899999999999</v>
      </c>
      <c r="H2858" s="14">
        <v>5</v>
      </c>
      <c r="I2858" s="15">
        <v>750</v>
      </c>
      <c r="J2858" s="17">
        <f>E2858+I2858-G2858</f>
        <v>3791.6581000000001</v>
      </c>
      <c r="K2858" s="23" t="str">
        <f>A2858&amp;"|"&amp;B2858</f>
        <v>P0238|Jan</v>
      </c>
    </row>
    <row r="2859" spans="1:11" ht="15" customHeight="1" x14ac:dyDescent="0.25">
      <c r="A2859" s="14" t="s">
        <v>535</v>
      </c>
      <c r="B2859" s="14" t="s">
        <v>36</v>
      </c>
      <c r="C2859" s="14">
        <v>12</v>
      </c>
      <c r="D2859" s="16">
        <v>237.1</v>
      </c>
      <c r="E2859" s="17">
        <f>C2859*D2859</f>
        <v>2845.2</v>
      </c>
      <c r="F2859" s="18">
        <v>0.03</v>
      </c>
      <c r="G2859" s="17">
        <f>E2859*F2859</f>
        <v>85.355999999999995</v>
      </c>
      <c r="H2859" s="14">
        <v>5</v>
      </c>
      <c r="I2859" s="15">
        <v>750</v>
      </c>
      <c r="J2859" s="17">
        <f>E2859+I2859-G2859</f>
        <v>3509.8440000000001</v>
      </c>
      <c r="K2859" s="23" t="str">
        <f>A2859&amp;"|"&amp;B2859</f>
        <v>P0238|Feb</v>
      </c>
    </row>
    <row r="2860" spans="1:11" ht="15" customHeight="1" x14ac:dyDescent="0.25">
      <c r="A2860" s="14" t="s">
        <v>535</v>
      </c>
      <c r="B2860" s="14" t="s">
        <v>37</v>
      </c>
      <c r="C2860" s="14">
        <v>10</v>
      </c>
      <c r="D2860" s="16">
        <v>193.79</v>
      </c>
      <c r="E2860" s="17">
        <f>C2860*D2860</f>
        <v>1937.8999999999999</v>
      </c>
      <c r="F2860" s="18">
        <v>0.03</v>
      </c>
      <c r="G2860" s="17">
        <f>E2860*F2860</f>
        <v>58.136999999999993</v>
      </c>
      <c r="H2860" s="14">
        <v>4</v>
      </c>
      <c r="I2860" s="15">
        <v>600</v>
      </c>
      <c r="J2860" s="17">
        <f>E2860+I2860-G2860</f>
        <v>2479.7629999999995</v>
      </c>
      <c r="K2860" s="23" t="str">
        <f>A2860&amp;"|"&amp;B2860</f>
        <v>P0238|Mar</v>
      </c>
    </row>
    <row r="2861" spans="1:11" ht="15" customHeight="1" x14ac:dyDescent="0.25">
      <c r="A2861" s="14" t="s">
        <v>537</v>
      </c>
      <c r="B2861" s="14" t="s">
        <v>24</v>
      </c>
      <c r="C2861" s="14">
        <v>6</v>
      </c>
      <c r="D2861" s="16">
        <v>152.47</v>
      </c>
      <c r="E2861" s="17">
        <f>C2861*D2861</f>
        <v>914.81999999999994</v>
      </c>
      <c r="F2861" s="18">
        <v>0.03</v>
      </c>
      <c r="G2861" s="17">
        <f>E2861*F2861</f>
        <v>27.444599999999998</v>
      </c>
      <c r="H2861" s="14">
        <v>2</v>
      </c>
      <c r="I2861" s="15">
        <v>300</v>
      </c>
      <c r="J2861" s="17">
        <f>E2861+I2861-G2861</f>
        <v>1187.3753999999999</v>
      </c>
      <c r="K2861" s="23" t="str">
        <f>A2861&amp;"|"&amp;B2861</f>
        <v>P0239|Apr</v>
      </c>
    </row>
    <row r="2862" spans="1:11" ht="15" customHeight="1" x14ac:dyDescent="0.25">
      <c r="A2862" s="14" t="s">
        <v>537</v>
      </c>
      <c r="B2862" s="14" t="s">
        <v>26</v>
      </c>
      <c r="C2862" s="14">
        <v>7</v>
      </c>
      <c r="D2862" s="16">
        <v>150.15</v>
      </c>
      <c r="E2862" s="17">
        <f>C2862*D2862</f>
        <v>1051.05</v>
      </c>
      <c r="F2862" s="18">
        <v>0.03</v>
      </c>
      <c r="G2862" s="17">
        <f>E2862*F2862</f>
        <v>31.531499999999998</v>
      </c>
      <c r="H2862" s="14">
        <v>2</v>
      </c>
      <c r="I2862" s="15">
        <v>300</v>
      </c>
      <c r="J2862" s="17">
        <f>E2862+I2862-G2862</f>
        <v>1319.5184999999999</v>
      </c>
      <c r="K2862" s="23" t="str">
        <f>A2862&amp;"|"&amp;B2862</f>
        <v>P0239|May</v>
      </c>
    </row>
    <row r="2863" spans="1:11" ht="15" customHeight="1" x14ac:dyDescent="0.25">
      <c r="A2863" s="14" t="s">
        <v>537</v>
      </c>
      <c r="B2863" s="14" t="s">
        <v>28</v>
      </c>
      <c r="C2863" s="14">
        <v>8</v>
      </c>
      <c r="D2863" s="16">
        <v>150.49</v>
      </c>
      <c r="E2863" s="17">
        <f>C2863*D2863</f>
        <v>1203.92</v>
      </c>
      <c r="F2863" s="18">
        <v>0.03</v>
      </c>
      <c r="G2863" s="17">
        <f>E2863*F2863</f>
        <v>36.117600000000003</v>
      </c>
      <c r="H2863" s="14">
        <v>2</v>
      </c>
      <c r="I2863" s="15">
        <v>300</v>
      </c>
      <c r="J2863" s="17">
        <f>E2863+I2863-G2863</f>
        <v>1467.8024</v>
      </c>
      <c r="K2863" s="23" t="str">
        <f>A2863&amp;"|"&amp;B2863</f>
        <v>P0239|Jun</v>
      </c>
    </row>
    <row r="2864" spans="1:11" ht="15" customHeight="1" x14ac:dyDescent="0.25">
      <c r="A2864" s="14" t="s">
        <v>537</v>
      </c>
      <c r="B2864" s="14" t="s">
        <v>29</v>
      </c>
      <c r="C2864" s="14">
        <v>10</v>
      </c>
      <c r="D2864" s="16">
        <v>168.42</v>
      </c>
      <c r="E2864" s="17">
        <f>C2864*D2864</f>
        <v>1684.1999999999998</v>
      </c>
      <c r="F2864" s="18">
        <v>0.03</v>
      </c>
      <c r="G2864" s="17">
        <f>E2864*F2864</f>
        <v>50.525999999999989</v>
      </c>
      <c r="H2864" s="14">
        <v>3</v>
      </c>
      <c r="I2864" s="15">
        <v>450</v>
      </c>
      <c r="J2864" s="17">
        <f>E2864+I2864-G2864</f>
        <v>2083.674</v>
      </c>
      <c r="K2864" s="23" t="str">
        <f>A2864&amp;"|"&amp;B2864</f>
        <v>P0239|Jul</v>
      </c>
    </row>
    <row r="2865" spans="1:11" ht="15" customHeight="1" x14ac:dyDescent="0.25">
      <c r="A2865" s="14" t="s">
        <v>537</v>
      </c>
      <c r="B2865" s="14" t="s">
        <v>30</v>
      </c>
      <c r="C2865" s="14">
        <v>9</v>
      </c>
      <c r="D2865" s="16">
        <v>170.67</v>
      </c>
      <c r="E2865" s="17">
        <f>C2865*D2865</f>
        <v>1536.03</v>
      </c>
      <c r="F2865" s="18">
        <v>0.03</v>
      </c>
      <c r="G2865" s="17">
        <f>E2865*F2865</f>
        <v>46.0809</v>
      </c>
      <c r="H2865" s="14">
        <v>2</v>
      </c>
      <c r="I2865" s="15">
        <v>300</v>
      </c>
      <c r="J2865" s="17">
        <f>E2865+I2865-G2865</f>
        <v>1789.9491</v>
      </c>
      <c r="K2865" s="23" t="str">
        <f>A2865&amp;"|"&amp;B2865</f>
        <v>P0239|Aug</v>
      </c>
    </row>
    <row r="2866" spans="1:11" ht="15" customHeight="1" x14ac:dyDescent="0.25">
      <c r="A2866" s="14" t="s">
        <v>537</v>
      </c>
      <c r="B2866" s="14" t="s">
        <v>31</v>
      </c>
      <c r="C2866" s="14">
        <v>7</v>
      </c>
      <c r="D2866" s="16">
        <v>148.94999999999999</v>
      </c>
      <c r="E2866" s="17">
        <f>C2866*D2866</f>
        <v>1042.6499999999999</v>
      </c>
      <c r="F2866" s="18">
        <v>0.03</v>
      </c>
      <c r="G2866" s="17">
        <f>E2866*F2866</f>
        <v>31.279499999999995</v>
      </c>
      <c r="H2866" s="14">
        <v>2</v>
      </c>
      <c r="I2866" s="15">
        <v>300</v>
      </c>
      <c r="J2866" s="17">
        <f>E2866+I2866-G2866</f>
        <v>1311.3704999999998</v>
      </c>
      <c r="K2866" s="23" t="str">
        <f>A2866&amp;"|"&amp;B2866</f>
        <v>P0239|Sep</v>
      </c>
    </row>
    <row r="2867" spans="1:11" ht="15" customHeight="1" x14ac:dyDescent="0.25">
      <c r="A2867" s="14" t="s">
        <v>537</v>
      </c>
      <c r="B2867" s="14" t="s">
        <v>32</v>
      </c>
      <c r="C2867" s="14">
        <v>6</v>
      </c>
      <c r="D2867" s="16">
        <v>152.62</v>
      </c>
      <c r="E2867" s="17">
        <f>C2867*D2867</f>
        <v>915.72</v>
      </c>
      <c r="F2867" s="18">
        <v>0.03</v>
      </c>
      <c r="G2867" s="17">
        <f>E2867*F2867</f>
        <v>27.471599999999999</v>
      </c>
      <c r="H2867" s="14">
        <v>2</v>
      </c>
      <c r="I2867" s="15">
        <v>300</v>
      </c>
      <c r="J2867" s="17">
        <f>E2867+I2867-G2867</f>
        <v>1188.2483999999999</v>
      </c>
      <c r="K2867" s="23" t="str">
        <f>A2867&amp;"|"&amp;B2867</f>
        <v>P0239|Oct</v>
      </c>
    </row>
    <row r="2868" spans="1:11" ht="15" customHeight="1" x14ac:dyDescent="0.25">
      <c r="A2868" s="14" t="s">
        <v>537</v>
      </c>
      <c r="B2868" s="14" t="s">
        <v>33</v>
      </c>
      <c r="C2868" s="14">
        <v>6</v>
      </c>
      <c r="D2868" s="16">
        <v>151.13</v>
      </c>
      <c r="E2868" s="17">
        <f>C2868*D2868</f>
        <v>906.78</v>
      </c>
      <c r="F2868" s="18">
        <v>0.03</v>
      </c>
      <c r="G2868" s="17">
        <f>E2868*F2868</f>
        <v>27.203399999999998</v>
      </c>
      <c r="H2868" s="14">
        <v>2</v>
      </c>
      <c r="I2868" s="15">
        <v>300</v>
      </c>
      <c r="J2868" s="17">
        <f>E2868+I2868-G2868</f>
        <v>1179.5765999999999</v>
      </c>
      <c r="K2868" s="23" t="str">
        <f>A2868&amp;"|"&amp;B2868</f>
        <v>P0239|Nov</v>
      </c>
    </row>
    <row r="2869" spans="1:11" ht="15" customHeight="1" x14ac:dyDescent="0.25">
      <c r="A2869" s="14" t="s">
        <v>537</v>
      </c>
      <c r="B2869" s="14" t="s">
        <v>34</v>
      </c>
      <c r="C2869" s="14">
        <v>15</v>
      </c>
      <c r="D2869" s="16">
        <v>295.41000000000003</v>
      </c>
      <c r="E2869" s="17">
        <f>C2869*D2869</f>
        <v>4431.1500000000005</v>
      </c>
      <c r="F2869" s="18">
        <v>0.03</v>
      </c>
      <c r="G2869" s="17">
        <f>E2869*F2869</f>
        <v>132.93450000000001</v>
      </c>
      <c r="H2869" s="14">
        <v>6</v>
      </c>
      <c r="I2869" s="15">
        <v>900</v>
      </c>
      <c r="J2869" s="17">
        <f>E2869+I2869-G2869</f>
        <v>5198.2155000000002</v>
      </c>
      <c r="K2869" s="23" t="str">
        <f>A2869&amp;"|"&amp;B2869</f>
        <v>P0239|Dec</v>
      </c>
    </row>
    <row r="2870" spans="1:11" ht="15" customHeight="1" x14ac:dyDescent="0.25">
      <c r="A2870" s="14" t="s">
        <v>537</v>
      </c>
      <c r="B2870" s="14" t="s">
        <v>35</v>
      </c>
      <c r="C2870" s="14">
        <v>14</v>
      </c>
      <c r="D2870" s="16">
        <v>228.98</v>
      </c>
      <c r="E2870" s="17">
        <f>C2870*D2870</f>
        <v>3205.72</v>
      </c>
      <c r="F2870" s="18">
        <v>0.03</v>
      </c>
      <c r="G2870" s="17">
        <f>E2870*F2870</f>
        <v>96.171599999999984</v>
      </c>
      <c r="H2870" s="14">
        <v>6</v>
      </c>
      <c r="I2870" s="15">
        <v>900</v>
      </c>
      <c r="J2870" s="17">
        <f>E2870+I2870-G2870</f>
        <v>4009.5483999999992</v>
      </c>
      <c r="K2870" s="23" t="str">
        <f>A2870&amp;"|"&amp;B2870</f>
        <v>P0239|Jan</v>
      </c>
    </row>
    <row r="2871" spans="1:11" ht="15" customHeight="1" x14ac:dyDescent="0.25">
      <c r="A2871" s="14" t="s">
        <v>537</v>
      </c>
      <c r="B2871" s="14" t="s">
        <v>36</v>
      </c>
      <c r="C2871" s="14">
        <v>11</v>
      </c>
      <c r="D2871" s="16">
        <v>235.26</v>
      </c>
      <c r="E2871" s="17">
        <f>C2871*D2871</f>
        <v>2587.8599999999997</v>
      </c>
      <c r="F2871" s="18">
        <v>0.03</v>
      </c>
      <c r="G2871" s="17">
        <f>E2871*F2871</f>
        <v>77.635799999999989</v>
      </c>
      <c r="H2871" s="14">
        <v>4</v>
      </c>
      <c r="I2871" s="15">
        <v>600</v>
      </c>
      <c r="J2871" s="17">
        <f>E2871+I2871-G2871</f>
        <v>3110.2241999999997</v>
      </c>
      <c r="K2871" s="23" t="str">
        <f>A2871&amp;"|"&amp;B2871</f>
        <v>P0239|Feb</v>
      </c>
    </row>
    <row r="2872" spans="1:11" ht="15" customHeight="1" x14ac:dyDescent="0.25">
      <c r="A2872" s="14" t="s">
        <v>537</v>
      </c>
      <c r="B2872" s="14" t="s">
        <v>37</v>
      </c>
      <c r="C2872" s="14">
        <v>11</v>
      </c>
      <c r="D2872" s="16">
        <v>203.62</v>
      </c>
      <c r="E2872" s="17">
        <f>C2872*D2872</f>
        <v>2239.8200000000002</v>
      </c>
      <c r="F2872" s="18">
        <v>0.03</v>
      </c>
      <c r="G2872" s="17">
        <f>E2872*F2872</f>
        <v>67.194600000000008</v>
      </c>
      <c r="H2872" s="14">
        <v>4</v>
      </c>
      <c r="I2872" s="15">
        <v>600</v>
      </c>
      <c r="J2872" s="17">
        <f>E2872+I2872-G2872</f>
        <v>2772.6254000000004</v>
      </c>
      <c r="K2872" s="23" t="str">
        <f>A2872&amp;"|"&amp;B2872</f>
        <v>P0239|Mar</v>
      </c>
    </row>
    <row r="2873" spans="1:11" ht="15" customHeight="1" x14ac:dyDescent="0.25">
      <c r="A2873" s="14" t="s">
        <v>539</v>
      </c>
      <c r="B2873" s="14" t="s">
        <v>24</v>
      </c>
      <c r="C2873" s="14">
        <v>4</v>
      </c>
      <c r="D2873" s="16">
        <v>115.25</v>
      </c>
      <c r="E2873" s="17">
        <f>C2873*D2873</f>
        <v>461</v>
      </c>
      <c r="F2873" s="18">
        <v>0.03</v>
      </c>
      <c r="G2873" s="17">
        <f>E2873*F2873</f>
        <v>13.83</v>
      </c>
      <c r="H2873" s="14">
        <v>1</v>
      </c>
      <c r="I2873" s="15">
        <v>120</v>
      </c>
      <c r="J2873" s="17">
        <f>E2873+I2873-G2873</f>
        <v>567.16999999999996</v>
      </c>
      <c r="K2873" s="23" t="str">
        <f>A2873&amp;"|"&amp;B2873</f>
        <v>P0240|Apr</v>
      </c>
    </row>
    <row r="2874" spans="1:11" ht="15" customHeight="1" x14ac:dyDescent="0.25">
      <c r="A2874" s="14" t="s">
        <v>539</v>
      </c>
      <c r="B2874" s="14" t="s">
        <v>26</v>
      </c>
      <c r="C2874" s="14">
        <v>5</v>
      </c>
      <c r="D2874" s="16">
        <v>137.16999999999999</v>
      </c>
      <c r="E2874" s="17">
        <f>C2874*D2874</f>
        <v>685.84999999999991</v>
      </c>
      <c r="F2874" s="18">
        <v>0.03</v>
      </c>
      <c r="G2874" s="17">
        <f>E2874*F2874</f>
        <v>20.575499999999998</v>
      </c>
      <c r="H2874" s="14">
        <v>2</v>
      </c>
      <c r="I2874" s="15">
        <v>240</v>
      </c>
      <c r="J2874" s="17">
        <f>E2874+I2874-G2874</f>
        <v>905.27449999999988</v>
      </c>
      <c r="K2874" s="23" t="str">
        <f>A2874&amp;"|"&amp;B2874</f>
        <v>P0240|May</v>
      </c>
    </row>
    <row r="2875" spans="1:11" ht="15" customHeight="1" x14ac:dyDescent="0.25">
      <c r="A2875" s="14" t="s">
        <v>539</v>
      </c>
      <c r="B2875" s="14" t="s">
        <v>28</v>
      </c>
      <c r="C2875" s="14">
        <v>7</v>
      </c>
      <c r="D2875" s="16">
        <v>150.65</v>
      </c>
      <c r="E2875" s="17">
        <f>C2875*D2875</f>
        <v>1054.55</v>
      </c>
      <c r="F2875" s="18">
        <v>0.03</v>
      </c>
      <c r="G2875" s="17">
        <f>E2875*F2875</f>
        <v>31.636499999999998</v>
      </c>
      <c r="H2875" s="14">
        <v>2</v>
      </c>
      <c r="I2875" s="15">
        <v>240</v>
      </c>
      <c r="J2875" s="17">
        <f>E2875+I2875-G2875</f>
        <v>1262.9134999999999</v>
      </c>
      <c r="K2875" s="23" t="str">
        <f>A2875&amp;"|"&amp;B2875</f>
        <v>P0240|Jun</v>
      </c>
    </row>
    <row r="2876" spans="1:11" ht="15" customHeight="1" x14ac:dyDescent="0.25">
      <c r="A2876" s="14" t="s">
        <v>539</v>
      </c>
      <c r="B2876" s="14" t="s">
        <v>29</v>
      </c>
      <c r="C2876" s="14">
        <v>9</v>
      </c>
      <c r="D2876" s="16">
        <v>166.15</v>
      </c>
      <c r="E2876" s="17">
        <f>C2876*D2876</f>
        <v>1495.3500000000001</v>
      </c>
      <c r="F2876" s="18">
        <v>0.03</v>
      </c>
      <c r="G2876" s="17">
        <f>E2876*F2876</f>
        <v>44.860500000000002</v>
      </c>
      <c r="H2876" s="14">
        <v>2</v>
      </c>
      <c r="I2876" s="15">
        <v>240</v>
      </c>
      <c r="J2876" s="17">
        <f>E2876+I2876-G2876</f>
        <v>1690.4895000000001</v>
      </c>
      <c r="K2876" s="23" t="str">
        <f>A2876&amp;"|"&amp;B2876</f>
        <v>P0240|Jul</v>
      </c>
    </row>
    <row r="2877" spans="1:11" ht="15" customHeight="1" x14ac:dyDescent="0.25">
      <c r="A2877" s="14" t="s">
        <v>539</v>
      </c>
      <c r="B2877" s="14" t="s">
        <v>30</v>
      </c>
      <c r="C2877" s="14">
        <v>8</v>
      </c>
      <c r="D2877" s="16">
        <v>160.41999999999999</v>
      </c>
      <c r="E2877" s="17">
        <f>C2877*D2877</f>
        <v>1283.3599999999999</v>
      </c>
      <c r="F2877" s="18">
        <v>0.03</v>
      </c>
      <c r="G2877" s="17">
        <f>E2877*F2877</f>
        <v>38.500799999999998</v>
      </c>
      <c r="H2877" s="14">
        <v>2</v>
      </c>
      <c r="I2877" s="15">
        <v>240</v>
      </c>
      <c r="J2877" s="17">
        <f>E2877+I2877-G2877</f>
        <v>1484.8591999999999</v>
      </c>
      <c r="K2877" s="23" t="str">
        <f>A2877&amp;"|"&amp;B2877</f>
        <v>P0240|Aug</v>
      </c>
    </row>
    <row r="2878" spans="1:11" ht="15" customHeight="1" x14ac:dyDescent="0.25">
      <c r="A2878" s="14" t="s">
        <v>539</v>
      </c>
      <c r="B2878" s="14" t="s">
        <v>31</v>
      </c>
      <c r="C2878" s="14">
        <v>6</v>
      </c>
      <c r="D2878" s="16">
        <v>134.44</v>
      </c>
      <c r="E2878" s="17">
        <f>C2878*D2878</f>
        <v>806.64</v>
      </c>
      <c r="F2878" s="18">
        <v>0.03</v>
      </c>
      <c r="G2878" s="17">
        <f>E2878*F2878</f>
        <v>24.199199999999998</v>
      </c>
      <c r="H2878" s="14">
        <v>2</v>
      </c>
      <c r="I2878" s="15">
        <v>240</v>
      </c>
      <c r="J2878" s="17">
        <f>E2878+I2878-G2878</f>
        <v>1022.4407999999999</v>
      </c>
      <c r="K2878" s="23" t="str">
        <f>A2878&amp;"|"&amp;B2878</f>
        <v>P0240|Sep</v>
      </c>
    </row>
    <row r="2879" spans="1:11" ht="15" customHeight="1" x14ac:dyDescent="0.25">
      <c r="A2879" s="14" t="s">
        <v>539</v>
      </c>
      <c r="B2879" s="14" t="s">
        <v>32</v>
      </c>
      <c r="C2879" s="14">
        <v>5</v>
      </c>
      <c r="D2879" s="16">
        <v>137.69</v>
      </c>
      <c r="E2879" s="17">
        <f>C2879*D2879</f>
        <v>688.45</v>
      </c>
      <c r="F2879" s="18">
        <v>0.03</v>
      </c>
      <c r="G2879" s="17">
        <f>E2879*F2879</f>
        <v>20.653500000000001</v>
      </c>
      <c r="H2879" s="14">
        <v>2</v>
      </c>
      <c r="I2879" s="15">
        <v>240</v>
      </c>
      <c r="J2879" s="17">
        <f>E2879+I2879-G2879</f>
        <v>907.79650000000004</v>
      </c>
      <c r="K2879" s="23" t="str">
        <f>A2879&amp;"|"&amp;B2879</f>
        <v>P0240|Oct</v>
      </c>
    </row>
    <row r="2880" spans="1:11" ht="15" customHeight="1" x14ac:dyDescent="0.25">
      <c r="A2880" s="14" t="s">
        <v>539</v>
      </c>
      <c r="B2880" s="14" t="s">
        <v>33</v>
      </c>
      <c r="C2880" s="14">
        <v>6</v>
      </c>
      <c r="D2880" s="16">
        <v>134.91999999999999</v>
      </c>
      <c r="E2880" s="17">
        <f>C2880*D2880</f>
        <v>809.52</v>
      </c>
      <c r="F2880" s="18">
        <v>0.03</v>
      </c>
      <c r="G2880" s="17">
        <f>E2880*F2880</f>
        <v>24.285599999999999</v>
      </c>
      <c r="H2880" s="14">
        <v>2</v>
      </c>
      <c r="I2880" s="15">
        <v>240</v>
      </c>
      <c r="J2880" s="17">
        <f>E2880+I2880-G2880</f>
        <v>1025.2344000000001</v>
      </c>
      <c r="K2880" s="23" t="str">
        <f>A2880&amp;"|"&amp;B2880</f>
        <v>P0240|Nov</v>
      </c>
    </row>
    <row r="2881" spans="1:11" ht="15" customHeight="1" x14ac:dyDescent="0.25">
      <c r="A2881" s="14" t="s">
        <v>539</v>
      </c>
      <c r="B2881" s="14" t="s">
        <v>34</v>
      </c>
      <c r="C2881" s="14">
        <v>12</v>
      </c>
      <c r="D2881" s="16">
        <v>251.12</v>
      </c>
      <c r="E2881" s="17">
        <f>C2881*D2881</f>
        <v>3013.44</v>
      </c>
      <c r="F2881" s="18">
        <v>0.03</v>
      </c>
      <c r="G2881" s="17">
        <f>E2881*F2881</f>
        <v>90.403199999999998</v>
      </c>
      <c r="H2881" s="14">
        <v>5</v>
      </c>
      <c r="I2881" s="15">
        <v>600</v>
      </c>
      <c r="J2881" s="17">
        <f>E2881+I2881-G2881</f>
        <v>3523.0367999999999</v>
      </c>
      <c r="K2881" s="23" t="str">
        <f>A2881&amp;"|"&amp;B2881</f>
        <v>P0240|Dec</v>
      </c>
    </row>
    <row r="2882" spans="1:11" ht="15" customHeight="1" x14ac:dyDescent="0.25">
      <c r="A2882" s="14" t="s">
        <v>539</v>
      </c>
      <c r="B2882" s="14" t="s">
        <v>35</v>
      </c>
      <c r="C2882" s="14">
        <v>11</v>
      </c>
      <c r="D2882" s="16">
        <v>233.42</v>
      </c>
      <c r="E2882" s="17">
        <f>C2882*D2882</f>
        <v>2567.62</v>
      </c>
      <c r="F2882" s="18">
        <v>0.03</v>
      </c>
      <c r="G2882" s="17">
        <f>E2882*F2882</f>
        <v>77.028599999999997</v>
      </c>
      <c r="H2882" s="14">
        <v>4</v>
      </c>
      <c r="I2882" s="15">
        <v>480</v>
      </c>
      <c r="J2882" s="17">
        <f>E2882+I2882-G2882</f>
        <v>2970.5913999999998</v>
      </c>
      <c r="K2882" s="23" t="str">
        <f>A2882&amp;"|"&amp;B2882</f>
        <v>P0240|Jan</v>
      </c>
    </row>
    <row r="2883" spans="1:11" ht="15" customHeight="1" x14ac:dyDescent="0.25">
      <c r="A2883" s="14" t="s">
        <v>539</v>
      </c>
      <c r="B2883" s="14" t="s">
        <v>36</v>
      </c>
      <c r="C2883" s="14">
        <v>10</v>
      </c>
      <c r="D2883" s="16">
        <v>215.04</v>
      </c>
      <c r="E2883" s="17">
        <f>C2883*D2883</f>
        <v>2150.4</v>
      </c>
      <c r="F2883" s="18">
        <v>0.03</v>
      </c>
      <c r="G2883" s="17">
        <f>E2883*F2883</f>
        <v>64.512</v>
      </c>
      <c r="H2883" s="14">
        <v>4</v>
      </c>
      <c r="I2883" s="15">
        <v>480</v>
      </c>
      <c r="J2883" s="17">
        <f>E2883+I2883-G2883</f>
        <v>2565.8879999999999</v>
      </c>
      <c r="K2883" s="23" t="str">
        <f>A2883&amp;"|"&amp;B2883</f>
        <v>P0240|Feb</v>
      </c>
    </row>
    <row r="2884" spans="1:11" ht="15" customHeight="1" x14ac:dyDescent="0.25">
      <c r="A2884" s="14" t="s">
        <v>539</v>
      </c>
      <c r="B2884" s="14" t="s">
        <v>37</v>
      </c>
      <c r="C2884" s="14">
        <v>9</v>
      </c>
      <c r="D2884" s="16">
        <v>200.54</v>
      </c>
      <c r="E2884" s="17">
        <f>C2884*D2884</f>
        <v>1804.86</v>
      </c>
      <c r="F2884" s="18">
        <v>0.03</v>
      </c>
      <c r="G2884" s="17">
        <f>E2884*F2884</f>
        <v>54.145799999999994</v>
      </c>
      <c r="H2884" s="14">
        <v>3</v>
      </c>
      <c r="I2884" s="15">
        <v>360</v>
      </c>
      <c r="J2884" s="17">
        <f>E2884+I2884-G2884</f>
        <v>2110.7141999999999</v>
      </c>
      <c r="K2884" s="23" t="str">
        <f>A2884&amp;"|"&amp;B2884</f>
        <v>P0240|Mar</v>
      </c>
    </row>
    <row r="2885" spans="1:11" ht="15" customHeight="1" x14ac:dyDescent="0.25">
      <c r="A2885" s="14" t="s">
        <v>541</v>
      </c>
      <c r="B2885" s="14" t="s">
        <v>24</v>
      </c>
      <c r="C2885" s="14">
        <v>6</v>
      </c>
      <c r="D2885" s="16">
        <v>241.37</v>
      </c>
      <c r="E2885" s="17">
        <f>C2885*D2885</f>
        <v>1448.22</v>
      </c>
      <c r="F2885" s="18">
        <v>0.03</v>
      </c>
      <c r="G2885" s="17">
        <f>E2885*F2885</f>
        <v>43.446599999999997</v>
      </c>
      <c r="H2885" s="14">
        <v>2</v>
      </c>
      <c r="I2885" s="15">
        <v>450</v>
      </c>
      <c r="J2885" s="17">
        <f>E2885+I2885-G2885</f>
        <v>1854.7734</v>
      </c>
      <c r="K2885" s="23" t="str">
        <f>A2885&amp;"|"&amp;B2885</f>
        <v>P0241|Apr</v>
      </c>
    </row>
    <row r="2886" spans="1:11" ht="15" customHeight="1" x14ac:dyDescent="0.25">
      <c r="A2886" s="14" t="s">
        <v>541</v>
      </c>
      <c r="B2886" s="14" t="s">
        <v>26</v>
      </c>
      <c r="C2886" s="14">
        <v>8</v>
      </c>
      <c r="D2886" s="16">
        <v>274.95</v>
      </c>
      <c r="E2886" s="17">
        <f>C2886*D2886</f>
        <v>2199.6</v>
      </c>
      <c r="F2886" s="18">
        <v>0.03</v>
      </c>
      <c r="G2886" s="17">
        <f>E2886*F2886</f>
        <v>65.988</v>
      </c>
      <c r="H2886" s="14">
        <v>2</v>
      </c>
      <c r="I2886" s="15">
        <v>450</v>
      </c>
      <c r="J2886" s="17">
        <f>E2886+I2886-G2886</f>
        <v>2583.6120000000001</v>
      </c>
      <c r="K2886" s="23" t="str">
        <f>A2886&amp;"|"&amp;B2886</f>
        <v>P0241|May</v>
      </c>
    </row>
    <row r="2887" spans="1:11" ht="15" customHeight="1" x14ac:dyDescent="0.25">
      <c r="A2887" s="14" t="s">
        <v>541</v>
      </c>
      <c r="B2887" s="14" t="s">
        <v>28</v>
      </c>
      <c r="C2887" s="14">
        <v>8</v>
      </c>
      <c r="D2887" s="16">
        <v>255.99</v>
      </c>
      <c r="E2887" s="17">
        <f>C2887*D2887</f>
        <v>2047.92</v>
      </c>
      <c r="F2887" s="18">
        <v>0.03</v>
      </c>
      <c r="G2887" s="17">
        <f>E2887*F2887</f>
        <v>61.437600000000003</v>
      </c>
      <c r="H2887" s="14">
        <v>2</v>
      </c>
      <c r="I2887" s="15">
        <v>450</v>
      </c>
      <c r="J2887" s="17">
        <f>E2887+I2887-G2887</f>
        <v>2436.4823999999999</v>
      </c>
      <c r="K2887" s="23" t="str">
        <f>A2887&amp;"|"&amp;B2887</f>
        <v>P0241|Jun</v>
      </c>
    </row>
    <row r="2888" spans="1:11" ht="15" customHeight="1" x14ac:dyDescent="0.25">
      <c r="A2888" s="14" t="s">
        <v>541</v>
      </c>
      <c r="B2888" s="14" t="s">
        <v>29</v>
      </c>
      <c r="C2888" s="14">
        <v>12</v>
      </c>
      <c r="D2888" s="16">
        <v>318.18</v>
      </c>
      <c r="E2888" s="17">
        <f>C2888*D2888</f>
        <v>3818.16</v>
      </c>
      <c r="F2888" s="18">
        <v>0.03</v>
      </c>
      <c r="G2888" s="17">
        <f>E2888*F2888</f>
        <v>114.5448</v>
      </c>
      <c r="H2888" s="14">
        <v>3</v>
      </c>
      <c r="I2888" s="15">
        <v>675</v>
      </c>
      <c r="J2888" s="17">
        <f>E2888+I2888-G2888</f>
        <v>4378.6152000000002</v>
      </c>
      <c r="K2888" s="23" t="str">
        <f>A2888&amp;"|"&amp;B2888</f>
        <v>P0241|Jul</v>
      </c>
    </row>
    <row r="2889" spans="1:11" ht="15" customHeight="1" x14ac:dyDescent="0.25">
      <c r="A2889" s="14" t="s">
        <v>541</v>
      </c>
      <c r="B2889" s="14" t="s">
        <v>30</v>
      </c>
      <c r="C2889" s="14">
        <v>9</v>
      </c>
      <c r="D2889" s="16">
        <v>281.58</v>
      </c>
      <c r="E2889" s="17">
        <f>C2889*D2889</f>
        <v>2534.2199999999998</v>
      </c>
      <c r="F2889" s="18">
        <v>0.03</v>
      </c>
      <c r="G2889" s="17">
        <f>E2889*F2889</f>
        <v>76.026599999999988</v>
      </c>
      <c r="H2889" s="14">
        <v>2</v>
      </c>
      <c r="I2889" s="15">
        <v>450</v>
      </c>
      <c r="J2889" s="17">
        <f>E2889+I2889-G2889</f>
        <v>2908.1933999999997</v>
      </c>
      <c r="K2889" s="23" t="str">
        <f>A2889&amp;"|"&amp;B2889</f>
        <v>P0241|Aug</v>
      </c>
    </row>
    <row r="2890" spans="1:11" ht="15" customHeight="1" x14ac:dyDescent="0.25">
      <c r="A2890" s="14" t="s">
        <v>541</v>
      </c>
      <c r="B2890" s="14" t="s">
        <v>31</v>
      </c>
      <c r="C2890" s="14">
        <v>8</v>
      </c>
      <c r="D2890" s="16">
        <v>282.02</v>
      </c>
      <c r="E2890" s="17">
        <f>C2890*D2890</f>
        <v>2256.16</v>
      </c>
      <c r="F2890" s="18">
        <v>0.03</v>
      </c>
      <c r="G2890" s="17">
        <f>E2890*F2890</f>
        <v>67.684799999999996</v>
      </c>
      <c r="H2890" s="14">
        <v>2</v>
      </c>
      <c r="I2890" s="15">
        <v>450</v>
      </c>
      <c r="J2890" s="17">
        <f>E2890+I2890-G2890</f>
        <v>2638.4751999999999</v>
      </c>
      <c r="K2890" s="23" t="str">
        <f>A2890&amp;"|"&amp;B2890</f>
        <v>P0241|Sep</v>
      </c>
    </row>
    <row r="2891" spans="1:11" ht="15" customHeight="1" x14ac:dyDescent="0.25">
      <c r="A2891" s="14" t="s">
        <v>541</v>
      </c>
      <c r="B2891" s="14" t="s">
        <v>32</v>
      </c>
      <c r="C2891" s="14">
        <v>7</v>
      </c>
      <c r="D2891" s="16">
        <v>241.96</v>
      </c>
      <c r="E2891" s="17">
        <f>C2891*D2891</f>
        <v>1693.72</v>
      </c>
      <c r="F2891" s="18">
        <v>0.03</v>
      </c>
      <c r="G2891" s="17">
        <f>E2891*F2891</f>
        <v>50.811599999999999</v>
      </c>
      <c r="H2891" s="14">
        <v>2</v>
      </c>
      <c r="I2891" s="15">
        <v>450</v>
      </c>
      <c r="J2891" s="17">
        <f>E2891+I2891-G2891</f>
        <v>2092.9084000000003</v>
      </c>
      <c r="K2891" s="23" t="str">
        <f>A2891&amp;"|"&amp;B2891</f>
        <v>P0241|Oct</v>
      </c>
    </row>
    <row r="2892" spans="1:11" ht="15" customHeight="1" x14ac:dyDescent="0.25">
      <c r="A2892" s="14" t="s">
        <v>541</v>
      </c>
      <c r="B2892" s="14" t="s">
        <v>33</v>
      </c>
      <c r="C2892" s="14">
        <v>6</v>
      </c>
      <c r="D2892" s="16">
        <v>265.02</v>
      </c>
      <c r="E2892" s="17">
        <f>C2892*D2892</f>
        <v>1590.12</v>
      </c>
      <c r="F2892" s="18">
        <v>0.03</v>
      </c>
      <c r="G2892" s="17">
        <f>E2892*F2892</f>
        <v>47.703599999999994</v>
      </c>
      <c r="H2892" s="14">
        <v>2</v>
      </c>
      <c r="I2892" s="15">
        <v>450</v>
      </c>
      <c r="J2892" s="17">
        <f>E2892+I2892-G2892</f>
        <v>1992.4163999999998</v>
      </c>
      <c r="K2892" s="23" t="str">
        <f>A2892&amp;"|"&amp;B2892</f>
        <v>P0241|Nov</v>
      </c>
    </row>
    <row r="2893" spans="1:11" ht="15" customHeight="1" x14ac:dyDescent="0.25">
      <c r="A2893" s="14" t="s">
        <v>541</v>
      </c>
      <c r="B2893" s="14" t="s">
        <v>34</v>
      </c>
      <c r="C2893" s="14">
        <v>15</v>
      </c>
      <c r="D2893" s="16">
        <v>545.73</v>
      </c>
      <c r="E2893" s="17">
        <f>C2893*D2893</f>
        <v>8185.9500000000007</v>
      </c>
      <c r="F2893" s="18">
        <v>0.03</v>
      </c>
      <c r="G2893" s="17">
        <f>E2893*F2893</f>
        <v>245.57850000000002</v>
      </c>
      <c r="H2893" s="14">
        <v>6</v>
      </c>
      <c r="I2893" s="15">
        <v>1350</v>
      </c>
      <c r="J2893" s="17">
        <f>E2893+I2893-G2893</f>
        <v>9290.3715000000011</v>
      </c>
      <c r="K2893" s="23" t="str">
        <f>A2893&amp;"|"&amp;B2893</f>
        <v>P0241|Dec</v>
      </c>
    </row>
    <row r="2894" spans="1:11" ht="15" customHeight="1" x14ac:dyDescent="0.25">
      <c r="A2894" s="14" t="s">
        <v>541</v>
      </c>
      <c r="B2894" s="14" t="s">
        <v>35</v>
      </c>
      <c r="C2894" s="14">
        <v>15</v>
      </c>
      <c r="D2894" s="16">
        <v>432.22</v>
      </c>
      <c r="E2894" s="17">
        <f>C2894*D2894</f>
        <v>6483.3</v>
      </c>
      <c r="F2894" s="18">
        <v>0.03</v>
      </c>
      <c r="G2894" s="17">
        <f>E2894*F2894</f>
        <v>194.499</v>
      </c>
      <c r="H2894" s="14">
        <v>6</v>
      </c>
      <c r="I2894" s="15">
        <v>1350</v>
      </c>
      <c r="J2894" s="17">
        <f>E2894+I2894-G2894</f>
        <v>7638.8010000000004</v>
      </c>
      <c r="K2894" s="23" t="str">
        <f>A2894&amp;"|"&amp;B2894</f>
        <v>P0241|Jan</v>
      </c>
    </row>
    <row r="2895" spans="1:11" ht="15" customHeight="1" x14ac:dyDescent="0.25">
      <c r="A2895" s="14" t="s">
        <v>541</v>
      </c>
      <c r="B2895" s="14" t="s">
        <v>36</v>
      </c>
      <c r="C2895" s="14">
        <v>13</v>
      </c>
      <c r="D2895" s="16">
        <v>424</v>
      </c>
      <c r="E2895" s="17">
        <f>C2895*D2895</f>
        <v>5512</v>
      </c>
      <c r="F2895" s="18">
        <v>0.03</v>
      </c>
      <c r="G2895" s="17">
        <f>E2895*F2895</f>
        <v>165.35999999999999</v>
      </c>
      <c r="H2895" s="14">
        <v>5</v>
      </c>
      <c r="I2895" s="15">
        <v>1125</v>
      </c>
      <c r="J2895" s="17">
        <f>E2895+I2895-G2895</f>
        <v>6471.64</v>
      </c>
      <c r="K2895" s="23" t="str">
        <f>A2895&amp;"|"&amp;B2895</f>
        <v>P0241|Feb</v>
      </c>
    </row>
    <row r="2896" spans="1:11" ht="15" customHeight="1" x14ac:dyDescent="0.25">
      <c r="A2896" s="14" t="s">
        <v>541</v>
      </c>
      <c r="B2896" s="14" t="s">
        <v>37</v>
      </c>
      <c r="C2896" s="14">
        <v>12</v>
      </c>
      <c r="D2896" s="16">
        <v>397.6</v>
      </c>
      <c r="E2896" s="17">
        <f>C2896*D2896</f>
        <v>4771.2000000000007</v>
      </c>
      <c r="F2896" s="18">
        <v>0.03</v>
      </c>
      <c r="G2896" s="17">
        <f>E2896*F2896</f>
        <v>143.13600000000002</v>
      </c>
      <c r="H2896" s="14">
        <v>4</v>
      </c>
      <c r="I2896" s="15">
        <v>900</v>
      </c>
      <c r="J2896" s="17">
        <f>E2896+I2896-G2896</f>
        <v>5528.0640000000003</v>
      </c>
      <c r="K2896" s="23" t="str">
        <f>A2896&amp;"|"&amp;B2896</f>
        <v>P0241|Mar</v>
      </c>
    </row>
    <row r="2897" spans="1:11" ht="15" customHeight="1" x14ac:dyDescent="0.25">
      <c r="A2897" s="14" t="s">
        <v>543</v>
      </c>
      <c r="B2897" s="14" t="s">
        <v>24</v>
      </c>
      <c r="C2897" s="14">
        <v>4</v>
      </c>
      <c r="D2897" s="16">
        <v>168.94</v>
      </c>
      <c r="E2897" s="17">
        <f>C2897*D2897</f>
        <v>675.76</v>
      </c>
      <c r="F2897" s="18">
        <v>0.03</v>
      </c>
      <c r="G2897" s="17">
        <f>E2897*F2897</f>
        <v>20.2728</v>
      </c>
      <c r="H2897" s="14">
        <v>1</v>
      </c>
      <c r="I2897" s="15">
        <v>150</v>
      </c>
      <c r="J2897" s="17">
        <f>E2897+I2897-G2897</f>
        <v>805.48720000000003</v>
      </c>
      <c r="K2897" s="23" t="str">
        <f>A2897&amp;"|"&amp;B2897</f>
        <v>P0242|Apr</v>
      </c>
    </row>
    <row r="2898" spans="1:11" ht="15" customHeight="1" x14ac:dyDescent="0.25">
      <c r="A2898" s="14" t="s">
        <v>543</v>
      </c>
      <c r="B2898" s="14" t="s">
        <v>26</v>
      </c>
      <c r="C2898" s="14">
        <v>5</v>
      </c>
      <c r="D2898" s="16">
        <v>190.14</v>
      </c>
      <c r="E2898" s="17">
        <f>C2898*D2898</f>
        <v>950.69999999999993</v>
      </c>
      <c r="F2898" s="18">
        <v>0.03</v>
      </c>
      <c r="G2898" s="17">
        <f>E2898*F2898</f>
        <v>28.520999999999997</v>
      </c>
      <c r="H2898" s="14">
        <v>2</v>
      </c>
      <c r="I2898" s="15">
        <v>300</v>
      </c>
      <c r="J2898" s="17">
        <f>E2898+I2898-G2898</f>
        <v>1222.1789999999999</v>
      </c>
      <c r="K2898" s="23" t="str">
        <f>A2898&amp;"|"&amp;B2898</f>
        <v>P0242|May</v>
      </c>
    </row>
    <row r="2899" spans="1:11" ht="15" customHeight="1" x14ac:dyDescent="0.25">
      <c r="A2899" s="14" t="s">
        <v>543</v>
      </c>
      <c r="B2899" s="14" t="s">
        <v>28</v>
      </c>
      <c r="C2899" s="14">
        <v>6</v>
      </c>
      <c r="D2899" s="16">
        <v>187.12</v>
      </c>
      <c r="E2899" s="17">
        <f>C2899*D2899</f>
        <v>1122.72</v>
      </c>
      <c r="F2899" s="18">
        <v>0.03</v>
      </c>
      <c r="G2899" s="17">
        <f>E2899*F2899</f>
        <v>33.681600000000003</v>
      </c>
      <c r="H2899" s="14">
        <v>2</v>
      </c>
      <c r="I2899" s="15">
        <v>300</v>
      </c>
      <c r="J2899" s="17">
        <f>E2899+I2899-G2899</f>
        <v>1389.0383999999999</v>
      </c>
      <c r="K2899" s="23" t="str">
        <f>A2899&amp;"|"&amp;B2899</f>
        <v>P0242|Jun</v>
      </c>
    </row>
    <row r="2900" spans="1:11" ht="15" customHeight="1" x14ac:dyDescent="0.25">
      <c r="A2900" s="14" t="s">
        <v>543</v>
      </c>
      <c r="B2900" s="14" t="s">
        <v>29</v>
      </c>
      <c r="C2900" s="14">
        <v>8</v>
      </c>
      <c r="D2900" s="16">
        <v>205.44</v>
      </c>
      <c r="E2900" s="17">
        <f>C2900*D2900</f>
        <v>1643.52</v>
      </c>
      <c r="F2900" s="18">
        <v>0.03</v>
      </c>
      <c r="G2900" s="17">
        <f>E2900*F2900</f>
        <v>49.305599999999998</v>
      </c>
      <c r="H2900" s="14">
        <v>2</v>
      </c>
      <c r="I2900" s="15">
        <v>300</v>
      </c>
      <c r="J2900" s="17">
        <f>E2900+I2900-G2900</f>
        <v>1894.2144000000001</v>
      </c>
      <c r="K2900" s="23" t="str">
        <f>A2900&amp;"|"&amp;B2900</f>
        <v>P0242|Jul</v>
      </c>
    </row>
    <row r="2901" spans="1:11" ht="15" customHeight="1" x14ac:dyDescent="0.25">
      <c r="A2901" s="14" t="s">
        <v>543</v>
      </c>
      <c r="B2901" s="14" t="s">
        <v>30</v>
      </c>
      <c r="C2901" s="14">
        <v>7</v>
      </c>
      <c r="D2901" s="16">
        <v>184.36</v>
      </c>
      <c r="E2901" s="17">
        <f>C2901*D2901</f>
        <v>1290.52</v>
      </c>
      <c r="F2901" s="18">
        <v>0.03</v>
      </c>
      <c r="G2901" s="17">
        <f>E2901*F2901</f>
        <v>38.715599999999995</v>
      </c>
      <c r="H2901" s="14">
        <v>2</v>
      </c>
      <c r="I2901" s="15">
        <v>300</v>
      </c>
      <c r="J2901" s="17">
        <f>E2901+I2901-G2901</f>
        <v>1551.8044</v>
      </c>
      <c r="K2901" s="23" t="str">
        <f>A2901&amp;"|"&amp;B2901</f>
        <v>P0242|Aug</v>
      </c>
    </row>
    <row r="2902" spans="1:11" ht="15" customHeight="1" x14ac:dyDescent="0.25">
      <c r="A2902" s="14" t="s">
        <v>543</v>
      </c>
      <c r="B2902" s="14" t="s">
        <v>31</v>
      </c>
      <c r="C2902" s="14">
        <v>5</v>
      </c>
      <c r="D2902" s="16">
        <v>197.17</v>
      </c>
      <c r="E2902" s="17">
        <f>C2902*D2902</f>
        <v>985.84999999999991</v>
      </c>
      <c r="F2902" s="18">
        <v>0.03</v>
      </c>
      <c r="G2902" s="17">
        <f>E2902*F2902</f>
        <v>29.575499999999995</v>
      </c>
      <c r="H2902" s="14">
        <v>2</v>
      </c>
      <c r="I2902" s="15">
        <v>300</v>
      </c>
      <c r="J2902" s="17">
        <f>E2902+I2902-G2902</f>
        <v>1256.2745</v>
      </c>
      <c r="K2902" s="23" t="str">
        <f>A2902&amp;"|"&amp;B2902</f>
        <v>P0242|Sep</v>
      </c>
    </row>
    <row r="2903" spans="1:11" ht="15" customHeight="1" x14ac:dyDescent="0.25">
      <c r="A2903" s="14" t="s">
        <v>543</v>
      </c>
      <c r="B2903" s="14" t="s">
        <v>32</v>
      </c>
      <c r="C2903" s="14">
        <v>5</v>
      </c>
      <c r="D2903" s="16">
        <v>166.77</v>
      </c>
      <c r="E2903" s="17">
        <f>C2903*D2903</f>
        <v>833.85</v>
      </c>
      <c r="F2903" s="18">
        <v>0.03</v>
      </c>
      <c r="G2903" s="17">
        <f>E2903*F2903</f>
        <v>25.015499999999999</v>
      </c>
      <c r="H2903" s="14">
        <v>2</v>
      </c>
      <c r="I2903" s="15">
        <v>300</v>
      </c>
      <c r="J2903" s="17">
        <f>E2903+I2903-G2903</f>
        <v>1108.8344999999999</v>
      </c>
      <c r="K2903" s="23" t="str">
        <f>A2903&amp;"|"&amp;B2903</f>
        <v>P0242|Oct</v>
      </c>
    </row>
    <row r="2904" spans="1:11" ht="15" customHeight="1" x14ac:dyDescent="0.25">
      <c r="A2904" s="14" t="s">
        <v>543</v>
      </c>
      <c r="B2904" s="14" t="s">
        <v>33</v>
      </c>
      <c r="C2904" s="14">
        <v>6</v>
      </c>
      <c r="D2904" s="16">
        <v>181.92</v>
      </c>
      <c r="E2904" s="17">
        <f>C2904*D2904</f>
        <v>1091.52</v>
      </c>
      <c r="F2904" s="18">
        <v>0.03</v>
      </c>
      <c r="G2904" s="17">
        <f>E2904*F2904</f>
        <v>32.745599999999996</v>
      </c>
      <c r="H2904" s="14">
        <v>2</v>
      </c>
      <c r="I2904" s="15">
        <v>300</v>
      </c>
      <c r="J2904" s="17">
        <f>E2904+I2904-G2904</f>
        <v>1358.7744</v>
      </c>
      <c r="K2904" s="23" t="str">
        <f>A2904&amp;"|"&amp;B2904</f>
        <v>P0242|Nov</v>
      </c>
    </row>
    <row r="2905" spans="1:11" ht="15" customHeight="1" x14ac:dyDescent="0.25">
      <c r="A2905" s="14" t="s">
        <v>543</v>
      </c>
      <c r="B2905" s="14" t="s">
        <v>34</v>
      </c>
      <c r="C2905" s="14">
        <v>11</v>
      </c>
      <c r="D2905" s="16">
        <v>346.29</v>
      </c>
      <c r="E2905" s="17">
        <f>C2905*D2905</f>
        <v>3809.19</v>
      </c>
      <c r="F2905" s="18">
        <v>0.03</v>
      </c>
      <c r="G2905" s="17">
        <f>E2905*F2905</f>
        <v>114.2757</v>
      </c>
      <c r="H2905" s="14">
        <v>5</v>
      </c>
      <c r="I2905" s="15">
        <v>750</v>
      </c>
      <c r="J2905" s="17">
        <f>E2905+I2905-G2905</f>
        <v>4444.9143000000004</v>
      </c>
      <c r="K2905" s="23" t="str">
        <f>A2905&amp;"|"&amp;B2905</f>
        <v>P0242|Dec</v>
      </c>
    </row>
    <row r="2906" spans="1:11" ht="15" customHeight="1" x14ac:dyDescent="0.25">
      <c r="A2906" s="14" t="s">
        <v>543</v>
      </c>
      <c r="B2906" s="14" t="s">
        <v>35</v>
      </c>
      <c r="C2906" s="14">
        <v>11</v>
      </c>
      <c r="D2906" s="16">
        <v>311.5</v>
      </c>
      <c r="E2906" s="17">
        <f>C2906*D2906</f>
        <v>3426.5</v>
      </c>
      <c r="F2906" s="18">
        <v>0.03</v>
      </c>
      <c r="G2906" s="17">
        <f>E2906*F2906</f>
        <v>102.795</v>
      </c>
      <c r="H2906" s="14">
        <v>4</v>
      </c>
      <c r="I2906" s="15">
        <v>600</v>
      </c>
      <c r="J2906" s="17">
        <f>E2906+I2906-G2906</f>
        <v>3923.7049999999999</v>
      </c>
      <c r="K2906" s="23" t="str">
        <f>A2906&amp;"|"&amp;B2906</f>
        <v>P0242|Jan</v>
      </c>
    </row>
    <row r="2907" spans="1:11" ht="15" customHeight="1" x14ac:dyDescent="0.25">
      <c r="A2907" s="14" t="s">
        <v>543</v>
      </c>
      <c r="B2907" s="14" t="s">
        <v>36</v>
      </c>
      <c r="C2907" s="14">
        <v>9</v>
      </c>
      <c r="D2907" s="16">
        <v>292.27</v>
      </c>
      <c r="E2907" s="17">
        <f>C2907*D2907</f>
        <v>2630.43</v>
      </c>
      <c r="F2907" s="18">
        <v>0.03</v>
      </c>
      <c r="G2907" s="17">
        <f>E2907*F2907</f>
        <v>78.912899999999993</v>
      </c>
      <c r="H2907" s="14">
        <v>3</v>
      </c>
      <c r="I2907" s="15">
        <v>450</v>
      </c>
      <c r="J2907" s="17">
        <f>E2907+I2907-G2907</f>
        <v>3001.5171</v>
      </c>
      <c r="K2907" s="23" t="str">
        <f>A2907&amp;"|"&amp;B2907</f>
        <v>P0242|Feb</v>
      </c>
    </row>
    <row r="2908" spans="1:11" ht="15" customHeight="1" x14ac:dyDescent="0.25">
      <c r="A2908" s="14" t="s">
        <v>543</v>
      </c>
      <c r="B2908" s="14" t="s">
        <v>37</v>
      </c>
      <c r="C2908" s="14">
        <v>9</v>
      </c>
      <c r="D2908" s="16">
        <v>240.89</v>
      </c>
      <c r="E2908" s="17">
        <f>C2908*D2908</f>
        <v>2168.0099999999998</v>
      </c>
      <c r="F2908" s="18">
        <v>0.03</v>
      </c>
      <c r="G2908" s="17">
        <f>E2908*F2908</f>
        <v>65.040299999999988</v>
      </c>
      <c r="H2908" s="14">
        <v>3</v>
      </c>
      <c r="I2908" s="15">
        <v>450</v>
      </c>
      <c r="J2908" s="17">
        <f>E2908+I2908-G2908</f>
        <v>2552.9696999999996</v>
      </c>
      <c r="K2908" s="23" t="str">
        <f>A2908&amp;"|"&amp;B2908</f>
        <v>P0242|Mar</v>
      </c>
    </row>
    <row r="2909" spans="1:11" ht="15" customHeight="1" x14ac:dyDescent="0.25">
      <c r="A2909" s="14" t="s">
        <v>545</v>
      </c>
      <c r="B2909" s="14" t="s">
        <v>24</v>
      </c>
      <c r="C2909" s="14">
        <v>6</v>
      </c>
      <c r="D2909" s="16">
        <v>231.65</v>
      </c>
      <c r="E2909" s="17">
        <f>C2909*D2909</f>
        <v>1389.9</v>
      </c>
      <c r="F2909" s="18">
        <v>0.03</v>
      </c>
      <c r="G2909" s="17">
        <f>E2909*F2909</f>
        <v>41.697000000000003</v>
      </c>
      <c r="H2909" s="14">
        <v>2</v>
      </c>
      <c r="I2909" s="15">
        <v>450</v>
      </c>
      <c r="J2909" s="17">
        <f>E2909+I2909-G2909</f>
        <v>1798.203</v>
      </c>
      <c r="K2909" s="23" t="str">
        <f>A2909&amp;"|"&amp;B2909</f>
        <v>P0243|Apr</v>
      </c>
    </row>
    <row r="2910" spans="1:11" ht="15" customHeight="1" x14ac:dyDescent="0.25">
      <c r="A2910" s="14" t="s">
        <v>545</v>
      </c>
      <c r="B2910" s="14" t="s">
        <v>26</v>
      </c>
      <c r="C2910" s="14">
        <v>7</v>
      </c>
      <c r="D2910" s="16">
        <v>225.02</v>
      </c>
      <c r="E2910" s="17">
        <f>C2910*D2910</f>
        <v>1575.14</v>
      </c>
      <c r="F2910" s="18">
        <v>0.03</v>
      </c>
      <c r="G2910" s="17">
        <f>E2910*F2910</f>
        <v>47.254200000000004</v>
      </c>
      <c r="H2910" s="14">
        <v>2</v>
      </c>
      <c r="I2910" s="15">
        <v>450</v>
      </c>
      <c r="J2910" s="17">
        <f>E2910+I2910-G2910</f>
        <v>1977.8858</v>
      </c>
      <c r="K2910" s="23" t="str">
        <f>A2910&amp;"|"&amp;B2910</f>
        <v>P0243|May</v>
      </c>
    </row>
    <row r="2911" spans="1:11" ht="15" customHeight="1" x14ac:dyDescent="0.25">
      <c r="A2911" s="14" t="s">
        <v>545</v>
      </c>
      <c r="B2911" s="14" t="s">
        <v>28</v>
      </c>
      <c r="C2911" s="14">
        <v>8</v>
      </c>
      <c r="D2911" s="16">
        <v>245.96</v>
      </c>
      <c r="E2911" s="17">
        <f>C2911*D2911</f>
        <v>1967.68</v>
      </c>
      <c r="F2911" s="18">
        <v>0.03</v>
      </c>
      <c r="G2911" s="17">
        <f>E2911*F2911</f>
        <v>59.0304</v>
      </c>
      <c r="H2911" s="14">
        <v>2</v>
      </c>
      <c r="I2911" s="15">
        <v>450</v>
      </c>
      <c r="J2911" s="17">
        <f>E2911+I2911-G2911</f>
        <v>2358.6496000000002</v>
      </c>
      <c r="K2911" s="23" t="str">
        <f>A2911&amp;"|"&amp;B2911</f>
        <v>P0243|Jun</v>
      </c>
    </row>
    <row r="2912" spans="1:11" ht="15" customHeight="1" x14ac:dyDescent="0.25">
      <c r="A2912" s="14" t="s">
        <v>545</v>
      </c>
      <c r="B2912" s="14" t="s">
        <v>29</v>
      </c>
      <c r="C2912" s="14">
        <v>10</v>
      </c>
      <c r="D2912" s="16">
        <v>270.49</v>
      </c>
      <c r="E2912" s="17">
        <f>C2912*D2912</f>
        <v>2704.9</v>
      </c>
      <c r="F2912" s="18">
        <v>0.03</v>
      </c>
      <c r="G2912" s="17">
        <f>E2912*F2912</f>
        <v>81.147000000000006</v>
      </c>
      <c r="H2912" s="14">
        <v>3</v>
      </c>
      <c r="I2912" s="15">
        <v>675</v>
      </c>
      <c r="J2912" s="17">
        <f>E2912+I2912-G2912</f>
        <v>3298.7530000000002</v>
      </c>
      <c r="K2912" s="23" t="str">
        <f>A2912&amp;"|"&amp;B2912</f>
        <v>P0243|Jul</v>
      </c>
    </row>
    <row r="2913" spans="1:11" ht="15" customHeight="1" x14ac:dyDescent="0.25">
      <c r="A2913" s="14" t="s">
        <v>545</v>
      </c>
      <c r="B2913" s="14" t="s">
        <v>30</v>
      </c>
      <c r="C2913" s="14">
        <v>11</v>
      </c>
      <c r="D2913" s="16">
        <v>280.12</v>
      </c>
      <c r="E2913" s="17">
        <f>C2913*D2913</f>
        <v>3081.32</v>
      </c>
      <c r="F2913" s="18">
        <v>0.03</v>
      </c>
      <c r="G2913" s="17">
        <f>E2913*F2913</f>
        <v>92.439599999999999</v>
      </c>
      <c r="H2913" s="14">
        <v>3</v>
      </c>
      <c r="I2913" s="15">
        <v>675</v>
      </c>
      <c r="J2913" s="17">
        <f>E2913+I2913-G2913</f>
        <v>3663.8804</v>
      </c>
      <c r="K2913" s="23" t="str">
        <f>A2913&amp;"|"&amp;B2913</f>
        <v>P0243|Aug</v>
      </c>
    </row>
    <row r="2914" spans="1:11" ht="15" customHeight="1" x14ac:dyDescent="0.25">
      <c r="A2914" s="14" t="s">
        <v>545</v>
      </c>
      <c r="B2914" s="14" t="s">
        <v>31</v>
      </c>
      <c r="C2914" s="14">
        <v>7</v>
      </c>
      <c r="D2914" s="16">
        <v>275.47000000000003</v>
      </c>
      <c r="E2914" s="17">
        <f>C2914*D2914</f>
        <v>1928.2900000000002</v>
      </c>
      <c r="F2914" s="18">
        <v>0.03</v>
      </c>
      <c r="G2914" s="17">
        <f>E2914*F2914</f>
        <v>57.848700000000001</v>
      </c>
      <c r="H2914" s="14">
        <v>2</v>
      </c>
      <c r="I2914" s="15">
        <v>450</v>
      </c>
      <c r="J2914" s="17">
        <f>E2914+I2914-G2914</f>
        <v>2320.4413</v>
      </c>
      <c r="K2914" s="23" t="str">
        <f>A2914&amp;"|"&amp;B2914</f>
        <v>P0243|Sep</v>
      </c>
    </row>
    <row r="2915" spans="1:11" ht="15" customHeight="1" x14ac:dyDescent="0.25">
      <c r="A2915" s="14" t="s">
        <v>545</v>
      </c>
      <c r="B2915" s="14" t="s">
        <v>32</v>
      </c>
      <c r="C2915" s="14">
        <v>7</v>
      </c>
      <c r="D2915" s="16">
        <v>238.28</v>
      </c>
      <c r="E2915" s="17">
        <f>C2915*D2915</f>
        <v>1667.96</v>
      </c>
      <c r="F2915" s="18">
        <v>0.03</v>
      </c>
      <c r="G2915" s="17">
        <f>E2915*F2915</f>
        <v>50.038800000000002</v>
      </c>
      <c r="H2915" s="14">
        <v>2</v>
      </c>
      <c r="I2915" s="15">
        <v>450</v>
      </c>
      <c r="J2915" s="17">
        <f>E2915+I2915-G2915</f>
        <v>2067.9212000000002</v>
      </c>
      <c r="K2915" s="23" t="str">
        <f>A2915&amp;"|"&amp;B2915</f>
        <v>P0243|Oct</v>
      </c>
    </row>
    <row r="2916" spans="1:11" ht="15" customHeight="1" x14ac:dyDescent="0.25">
      <c r="A2916" s="14" t="s">
        <v>545</v>
      </c>
      <c r="B2916" s="14" t="s">
        <v>33</v>
      </c>
      <c r="C2916" s="14">
        <v>7</v>
      </c>
      <c r="D2916" s="16">
        <v>245.46</v>
      </c>
      <c r="E2916" s="17">
        <f>C2916*D2916</f>
        <v>1718.22</v>
      </c>
      <c r="F2916" s="18">
        <v>0.03</v>
      </c>
      <c r="G2916" s="17">
        <f>E2916*F2916</f>
        <v>51.546599999999998</v>
      </c>
      <c r="H2916" s="14">
        <v>2</v>
      </c>
      <c r="I2916" s="15">
        <v>450</v>
      </c>
      <c r="J2916" s="17">
        <f>E2916+I2916-G2916</f>
        <v>2116.6734000000001</v>
      </c>
      <c r="K2916" s="23" t="str">
        <f>A2916&amp;"|"&amp;B2916</f>
        <v>P0243|Nov</v>
      </c>
    </row>
    <row r="2917" spans="1:11" ht="15" customHeight="1" x14ac:dyDescent="0.25">
      <c r="A2917" s="14" t="s">
        <v>545</v>
      </c>
      <c r="B2917" s="14" t="s">
        <v>34</v>
      </c>
      <c r="C2917" s="14">
        <v>15</v>
      </c>
      <c r="D2917" s="16">
        <v>455.39</v>
      </c>
      <c r="E2917" s="17">
        <f>C2917*D2917</f>
        <v>6830.8499999999995</v>
      </c>
      <c r="F2917" s="18">
        <v>0.03</v>
      </c>
      <c r="G2917" s="17">
        <f>E2917*F2917</f>
        <v>204.92549999999997</v>
      </c>
      <c r="H2917" s="14">
        <v>6</v>
      </c>
      <c r="I2917" s="15">
        <v>1350</v>
      </c>
      <c r="J2917" s="17">
        <f>E2917+I2917-G2917</f>
        <v>7975.9244999999992</v>
      </c>
      <c r="K2917" s="23" t="str">
        <f>A2917&amp;"|"&amp;B2917</f>
        <v>P0243|Dec</v>
      </c>
    </row>
    <row r="2918" spans="1:11" ht="15" customHeight="1" x14ac:dyDescent="0.25">
      <c r="A2918" s="14" t="s">
        <v>545</v>
      </c>
      <c r="B2918" s="14" t="s">
        <v>35</v>
      </c>
      <c r="C2918" s="14">
        <v>14</v>
      </c>
      <c r="D2918" s="16">
        <v>436.43</v>
      </c>
      <c r="E2918" s="17">
        <f>C2918*D2918</f>
        <v>6110.02</v>
      </c>
      <c r="F2918" s="18">
        <v>0.03</v>
      </c>
      <c r="G2918" s="17">
        <f>E2918*F2918</f>
        <v>183.3006</v>
      </c>
      <c r="H2918" s="14">
        <v>5</v>
      </c>
      <c r="I2918" s="15">
        <v>1125</v>
      </c>
      <c r="J2918" s="17">
        <f>E2918+I2918-G2918</f>
        <v>7051.7194000000009</v>
      </c>
      <c r="K2918" s="23" t="str">
        <f>A2918&amp;"|"&amp;B2918</f>
        <v>P0243|Jan</v>
      </c>
    </row>
    <row r="2919" spans="1:11" ht="15" customHeight="1" x14ac:dyDescent="0.25">
      <c r="A2919" s="14" t="s">
        <v>545</v>
      </c>
      <c r="B2919" s="14" t="s">
        <v>36</v>
      </c>
      <c r="C2919" s="14">
        <v>11</v>
      </c>
      <c r="D2919" s="16">
        <v>432.77</v>
      </c>
      <c r="E2919" s="17">
        <f>C2919*D2919</f>
        <v>4760.4699999999993</v>
      </c>
      <c r="F2919" s="18">
        <v>0.03</v>
      </c>
      <c r="G2919" s="17">
        <f>E2919*F2919</f>
        <v>142.81409999999997</v>
      </c>
      <c r="H2919" s="14">
        <v>4</v>
      </c>
      <c r="I2919" s="15">
        <v>900</v>
      </c>
      <c r="J2919" s="17">
        <f>E2919+I2919-G2919</f>
        <v>5517.6558999999997</v>
      </c>
      <c r="K2919" s="23" t="str">
        <f>A2919&amp;"|"&amp;B2919</f>
        <v>P0243|Feb</v>
      </c>
    </row>
    <row r="2920" spans="1:11" ht="15" customHeight="1" x14ac:dyDescent="0.25">
      <c r="A2920" s="14" t="s">
        <v>545</v>
      </c>
      <c r="B2920" s="14" t="s">
        <v>37</v>
      </c>
      <c r="C2920" s="14">
        <v>12</v>
      </c>
      <c r="D2920" s="16">
        <v>346.72</v>
      </c>
      <c r="E2920" s="17">
        <f>C2920*D2920</f>
        <v>4160.6400000000003</v>
      </c>
      <c r="F2920" s="18">
        <v>0.03</v>
      </c>
      <c r="G2920" s="17">
        <f>E2920*F2920</f>
        <v>124.81920000000001</v>
      </c>
      <c r="H2920" s="14">
        <v>4</v>
      </c>
      <c r="I2920" s="15">
        <v>900</v>
      </c>
      <c r="J2920" s="17">
        <f>E2920+I2920-G2920</f>
        <v>4935.8208000000004</v>
      </c>
      <c r="K2920" s="23" t="str">
        <f>A2920&amp;"|"&amp;B2920</f>
        <v>P0243|Mar</v>
      </c>
    </row>
    <row r="2921" spans="1:11" ht="15" customHeight="1" x14ac:dyDescent="0.25">
      <c r="A2921" s="14" t="s">
        <v>547</v>
      </c>
      <c r="B2921" s="14" t="s">
        <v>24</v>
      </c>
      <c r="C2921" s="14">
        <v>5</v>
      </c>
      <c r="D2921" s="16">
        <v>218.86</v>
      </c>
      <c r="E2921" s="17">
        <f>C2921*D2921</f>
        <v>1094.3000000000002</v>
      </c>
      <c r="F2921" s="18">
        <v>0.03</v>
      </c>
      <c r="G2921" s="17">
        <f>E2921*F2921</f>
        <v>32.829000000000008</v>
      </c>
      <c r="H2921" s="14">
        <v>2</v>
      </c>
      <c r="I2921" s="15">
        <v>370</v>
      </c>
      <c r="J2921" s="17">
        <f>E2921+I2921-G2921</f>
        <v>1431.4710000000002</v>
      </c>
      <c r="K2921" s="23" t="str">
        <f>A2921&amp;"|"&amp;B2921</f>
        <v>P0244|Apr</v>
      </c>
    </row>
    <row r="2922" spans="1:11" ht="15" customHeight="1" x14ac:dyDescent="0.25">
      <c r="A2922" s="14" t="s">
        <v>547</v>
      </c>
      <c r="B2922" s="14" t="s">
        <v>26</v>
      </c>
      <c r="C2922" s="14">
        <v>6</v>
      </c>
      <c r="D2922" s="16">
        <v>213.08</v>
      </c>
      <c r="E2922" s="17">
        <f>C2922*D2922</f>
        <v>1278.48</v>
      </c>
      <c r="F2922" s="18">
        <v>0.03</v>
      </c>
      <c r="G2922" s="17">
        <f>E2922*F2922</f>
        <v>38.354399999999998</v>
      </c>
      <c r="H2922" s="14">
        <v>2</v>
      </c>
      <c r="I2922" s="15">
        <v>370</v>
      </c>
      <c r="J2922" s="17">
        <f>E2922+I2922-G2922</f>
        <v>1610.1256000000001</v>
      </c>
      <c r="K2922" s="23" t="str">
        <f>A2922&amp;"|"&amp;B2922</f>
        <v>P0244|May</v>
      </c>
    </row>
    <row r="2923" spans="1:11" ht="15" customHeight="1" x14ac:dyDescent="0.25">
      <c r="A2923" s="14" t="s">
        <v>547</v>
      </c>
      <c r="B2923" s="14" t="s">
        <v>28</v>
      </c>
      <c r="C2923" s="14">
        <v>7</v>
      </c>
      <c r="D2923" s="16">
        <v>219.53</v>
      </c>
      <c r="E2923" s="17">
        <f>C2923*D2923</f>
        <v>1536.71</v>
      </c>
      <c r="F2923" s="18">
        <v>0.03</v>
      </c>
      <c r="G2923" s="17">
        <f>E2923*F2923</f>
        <v>46.101300000000002</v>
      </c>
      <c r="H2923" s="14">
        <v>2</v>
      </c>
      <c r="I2923" s="15">
        <v>370</v>
      </c>
      <c r="J2923" s="17">
        <f>E2923+I2923-G2923</f>
        <v>1860.6087</v>
      </c>
      <c r="K2923" s="23" t="str">
        <f>A2923&amp;"|"&amp;B2923</f>
        <v>P0244|Jun</v>
      </c>
    </row>
    <row r="2924" spans="1:11" ht="15" customHeight="1" x14ac:dyDescent="0.25">
      <c r="A2924" s="14" t="s">
        <v>547</v>
      </c>
      <c r="B2924" s="14" t="s">
        <v>29</v>
      </c>
      <c r="C2924" s="14">
        <v>9</v>
      </c>
      <c r="D2924" s="16">
        <v>248.14</v>
      </c>
      <c r="E2924" s="17">
        <f>C2924*D2924</f>
        <v>2233.2599999999998</v>
      </c>
      <c r="F2924" s="18">
        <v>0.03</v>
      </c>
      <c r="G2924" s="17">
        <f>E2924*F2924</f>
        <v>66.997799999999984</v>
      </c>
      <c r="H2924" s="14">
        <v>2</v>
      </c>
      <c r="I2924" s="15">
        <v>370</v>
      </c>
      <c r="J2924" s="17">
        <f>E2924+I2924-G2924</f>
        <v>2536.2621999999997</v>
      </c>
      <c r="K2924" s="23" t="str">
        <f>A2924&amp;"|"&amp;B2924</f>
        <v>P0244|Jul</v>
      </c>
    </row>
    <row r="2925" spans="1:11" ht="15" customHeight="1" x14ac:dyDescent="0.25">
      <c r="A2925" s="14" t="s">
        <v>547</v>
      </c>
      <c r="B2925" s="14" t="s">
        <v>30</v>
      </c>
      <c r="C2925" s="14">
        <v>8</v>
      </c>
      <c r="D2925" s="16">
        <v>246.37</v>
      </c>
      <c r="E2925" s="17">
        <f>C2925*D2925</f>
        <v>1970.96</v>
      </c>
      <c r="F2925" s="18">
        <v>0.03</v>
      </c>
      <c r="G2925" s="17">
        <f>E2925*F2925</f>
        <v>59.128799999999998</v>
      </c>
      <c r="H2925" s="14">
        <v>2</v>
      </c>
      <c r="I2925" s="15">
        <v>370</v>
      </c>
      <c r="J2925" s="17">
        <f>E2925+I2925-G2925</f>
        <v>2281.8312000000001</v>
      </c>
      <c r="K2925" s="23" t="str">
        <f>A2925&amp;"|"&amp;B2925</f>
        <v>P0244|Aug</v>
      </c>
    </row>
    <row r="2926" spans="1:11" ht="15" customHeight="1" x14ac:dyDescent="0.25">
      <c r="A2926" s="14" t="s">
        <v>547</v>
      </c>
      <c r="B2926" s="14" t="s">
        <v>31</v>
      </c>
      <c r="C2926" s="14">
        <v>6</v>
      </c>
      <c r="D2926" s="16">
        <v>238.87</v>
      </c>
      <c r="E2926" s="17">
        <f>C2926*D2926</f>
        <v>1433.22</v>
      </c>
      <c r="F2926" s="18">
        <v>0.03</v>
      </c>
      <c r="G2926" s="17">
        <f>E2926*F2926</f>
        <v>42.996600000000001</v>
      </c>
      <c r="H2926" s="14">
        <v>2</v>
      </c>
      <c r="I2926" s="15">
        <v>370</v>
      </c>
      <c r="J2926" s="17">
        <f>E2926+I2926-G2926</f>
        <v>1760.2234000000001</v>
      </c>
      <c r="K2926" s="23" t="str">
        <f>A2926&amp;"|"&amp;B2926</f>
        <v>P0244|Sep</v>
      </c>
    </row>
    <row r="2927" spans="1:11" ht="15" customHeight="1" x14ac:dyDescent="0.25">
      <c r="A2927" s="14" t="s">
        <v>547</v>
      </c>
      <c r="B2927" s="14" t="s">
        <v>32</v>
      </c>
      <c r="C2927" s="14">
        <v>6</v>
      </c>
      <c r="D2927" s="16">
        <v>199.47</v>
      </c>
      <c r="E2927" s="17">
        <f>C2927*D2927</f>
        <v>1196.82</v>
      </c>
      <c r="F2927" s="18">
        <v>0.03</v>
      </c>
      <c r="G2927" s="17">
        <f>E2927*F2927</f>
        <v>35.904599999999995</v>
      </c>
      <c r="H2927" s="14">
        <v>2</v>
      </c>
      <c r="I2927" s="15">
        <v>370</v>
      </c>
      <c r="J2927" s="17">
        <f>E2927+I2927-G2927</f>
        <v>1530.9153999999999</v>
      </c>
      <c r="K2927" s="23" t="str">
        <f>A2927&amp;"|"&amp;B2927</f>
        <v>P0244|Oct</v>
      </c>
    </row>
    <row r="2928" spans="1:11" ht="15" customHeight="1" x14ac:dyDescent="0.25">
      <c r="A2928" s="14" t="s">
        <v>547</v>
      </c>
      <c r="B2928" s="14" t="s">
        <v>33</v>
      </c>
      <c r="C2928" s="14">
        <v>6</v>
      </c>
      <c r="D2928" s="16">
        <v>223.2</v>
      </c>
      <c r="E2928" s="17">
        <f>C2928*D2928</f>
        <v>1339.1999999999998</v>
      </c>
      <c r="F2928" s="18">
        <v>0.03</v>
      </c>
      <c r="G2928" s="17">
        <f>E2928*F2928</f>
        <v>40.175999999999995</v>
      </c>
      <c r="H2928" s="14">
        <v>2</v>
      </c>
      <c r="I2928" s="15">
        <v>370</v>
      </c>
      <c r="J2928" s="17">
        <f>E2928+I2928-G2928</f>
        <v>1669.0239999999999</v>
      </c>
      <c r="K2928" s="23" t="str">
        <f>A2928&amp;"|"&amp;B2928</f>
        <v>P0244|Nov</v>
      </c>
    </row>
    <row r="2929" spans="1:11" ht="15" customHeight="1" x14ac:dyDescent="0.25">
      <c r="A2929" s="14" t="s">
        <v>547</v>
      </c>
      <c r="B2929" s="14" t="s">
        <v>34</v>
      </c>
      <c r="C2929" s="14">
        <v>13</v>
      </c>
      <c r="D2929" s="16">
        <v>360.03</v>
      </c>
      <c r="E2929" s="17">
        <f>C2929*D2929</f>
        <v>4680.3899999999994</v>
      </c>
      <c r="F2929" s="18">
        <v>0.03</v>
      </c>
      <c r="G2929" s="17">
        <f>E2929*F2929</f>
        <v>140.41169999999997</v>
      </c>
      <c r="H2929" s="14">
        <v>5</v>
      </c>
      <c r="I2929" s="15">
        <v>925</v>
      </c>
      <c r="J2929" s="17">
        <f>E2929+I2929-G2929</f>
        <v>5464.9782999999998</v>
      </c>
      <c r="K2929" s="23" t="str">
        <f>A2929&amp;"|"&amp;B2929</f>
        <v>P0244|Dec</v>
      </c>
    </row>
    <row r="2930" spans="1:11" ht="15" customHeight="1" x14ac:dyDescent="0.25">
      <c r="A2930" s="14" t="s">
        <v>547</v>
      </c>
      <c r="B2930" s="14" t="s">
        <v>35</v>
      </c>
      <c r="C2930" s="14">
        <v>13</v>
      </c>
      <c r="D2930" s="16">
        <v>358.02</v>
      </c>
      <c r="E2930" s="17">
        <f>C2930*D2930</f>
        <v>4654.26</v>
      </c>
      <c r="F2930" s="18">
        <v>0.03</v>
      </c>
      <c r="G2930" s="17">
        <f>E2930*F2930</f>
        <v>139.62780000000001</v>
      </c>
      <c r="H2930" s="14">
        <v>5</v>
      </c>
      <c r="I2930" s="15">
        <v>925</v>
      </c>
      <c r="J2930" s="17">
        <f>E2930+I2930-G2930</f>
        <v>5439.6322</v>
      </c>
      <c r="K2930" s="23" t="str">
        <f>A2930&amp;"|"&amp;B2930</f>
        <v>P0244|Jan</v>
      </c>
    </row>
    <row r="2931" spans="1:11" ht="15" customHeight="1" x14ac:dyDescent="0.25">
      <c r="A2931" s="14" t="s">
        <v>547</v>
      </c>
      <c r="B2931" s="14" t="s">
        <v>36</v>
      </c>
      <c r="C2931" s="14">
        <v>9</v>
      </c>
      <c r="D2931" s="16">
        <v>337.8</v>
      </c>
      <c r="E2931" s="17">
        <f>C2931*D2931</f>
        <v>3040.2000000000003</v>
      </c>
      <c r="F2931" s="18">
        <v>0.03</v>
      </c>
      <c r="G2931" s="17">
        <f>E2931*F2931</f>
        <v>91.206000000000003</v>
      </c>
      <c r="H2931" s="14">
        <v>3</v>
      </c>
      <c r="I2931" s="15">
        <v>555</v>
      </c>
      <c r="J2931" s="17">
        <f>E2931+I2931-G2931</f>
        <v>3503.9940000000001</v>
      </c>
      <c r="K2931" s="23" t="str">
        <f>A2931&amp;"|"&amp;B2931</f>
        <v>P0244|Feb</v>
      </c>
    </row>
    <row r="2932" spans="1:11" ht="15" customHeight="1" x14ac:dyDescent="0.25">
      <c r="A2932" s="14" t="s">
        <v>547</v>
      </c>
      <c r="B2932" s="14" t="s">
        <v>37</v>
      </c>
      <c r="C2932" s="14">
        <v>10</v>
      </c>
      <c r="D2932" s="16">
        <v>315.62</v>
      </c>
      <c r="E2932" s="17">
        <f>C2932*D2932</f>
        <v>3156.2</v>
      </c>
      <c r="F2932" s="18">
        <v>0.03</v>
      </c>
      <c r="G2932" s="17">
        <f>E2932*F2932</f>
        <v>94.685999999999993</v>
      </c>
      <c r="H2932" s="14">
        <v>4</v>
      </c>
      <c r="I2932" s="15">
        <v>740</v>
      </c>
      <c r="J2932" s="17">
        <f>E2932+I2932-G2932</f>
        <v>3801.5139999999997</v>
      </c>
      <c r="K2932" s="23" t="str">
        <f>A2932&amp;"|"&amp;B2932</f>
        <v>P0244|Mar</v>
      </c>
    </row>
    <row r="2933" spans="1:11" ht="15" customHeight="1" x14ac:dyDescent="0.25">
      <c r="A2933" s="14" t="s">
        <v>549</v>
      </c>
      <c r="B2933" s="14" t="s">
        <v>24</v>
      </c>
      <c r="C2933" s="14">
        <v>6</v>
      </c>
      <c r="D2933" s="16">
        <v>70.09</v>
      </c>
      <c r="E2933" s="17">
        <f>C2933*D2933</f>
        <v>420.54</v>
      </c>
      <c r="F2933" s="18">
        <v>0.03</v>
      </c>
      <c r="G2933" s="17">
        <f>E2933*F2933</f>
        <v>12.616200000000001</v>
      </c>
      <c r="H2933" s="14">
        <v>2</v>
      </c>
      <c r="I2933" s="15">
        <v>190</v>
      </c>
      <c r="J2933" s="17">
        <f>E2933+I2933-G2933</f>
        <v>597.92379999999991</v>
      </c>
      <c r="K2933" s="23" t="str">
        <f>A2933&amp;"|"&amp;B2933</f>
        <v>P0245|Apr</v>
      </c>
    </row>
    <row r="2934" spans="1:11" ht="15" customHeight="1" x14ac:dyDescent="0.25">
      <c r="A2934" s="14" t="s">
        <v>549</v>
      </c>
      <c r="B2934" s="14" t="s">
        <v>26</v>
      </c>
      <c r="C2934" s="14">
        <v>8</v>
      </c>
      <c r="D2934" s="16">
        <v>75.37</v>
      </c>
      <c r="E2934" s="17">
        <f>C2934*D2934</f>
        <v>602.96</v>
      </c>
      <c r="F2934" s="18">
        <v>0.03</v>
      </c>
      <c r="G2934" s="17">
        <f>E2934*F2934</f>
        <v>18.088799999999999</v>
      </c>
      <c r="H2934" s="14">
        <v>2</v>
      </c>
      <c r="I2934" s="15">
        <v>190</v>
      </c>
      <c r="J2934" s="17">
        <f>E2934+I2934-G2934</f>
        <v>774.87120000000004</v>
      </c>
      <c r="K2934" s="23" t="str">
        <f>A2934&amp;"|"&amp;B2934</f>
        <v>P0245|May</v>
      </c>
    </row>
    <row r="2935" spans="1:11" ht="15" customHeight="1" x14ac:dyDescent="0.25">
      <c r="A2935" s="14" t="s">
        <v>549</v>
      </c>
      <c r="B2935" s="14" t="s">
        <v>28</v>
      </c>
      <c r="C2935" s="14">
        <v>9</v>
      </c>
      <c r="D2935" s="16">
        <v>79.319999999999993</v>
      </c>
      <c r="E2935" s="17">
        <f>C2935*D2935</f>
        <v>713.87999999999988</v>
      </c>
      <c r="F2935" s="18">
        <v>0.03</v>
      </c>
      <c r="G2935" s="17">
        <f>E2935*F2935</f>
        <v>21.416399999999996</v>
      </c>
      <c r="H2935" s="14">
        <v>3</v>
      </c>
      <c r="I2935" s="15">
        <v>285</v>
      </c>
      <c r="J2935" s="17">
        <f>E2935+I2935-G2935</f>
        <v>977.46359999999993</v>
      </c>
      <c r="K2935" s="23" t="str">
        <f>A2935&amp;"|"&amp;B2935</f>
        <v>P0245|Jun</v>
      </c>
    </row>
    <row r="2936" spans="1:11" ht="15" customHeight="1" x14ac:dyDescent="0.25">
      <c r="A2936" s="14" t="s">
        <v>549</v>
      </c>
      <c r="B2936" s="14" t="s">
        <v>29</v>
      </c>
      <c r="C2936" s="14">
        <v>10</v>
      </c>
      <c r="D2936" s="16">
        <v>93.19</v>
      </c>
      <c r="E2936" s="17">
        <f>C2936*D2936</f>
        <v>931.9</v>
      </c>
      <c r="F2936" s="18">
        <v>0.03</v>
      </c>
      <c r="G2936" s="17">
        <f>E2936*F2936</f>
        <v>27.956999999999997</v>
      </c>
      <c r="H2936" s="14">
        <v>3</v>
      </c>
      <c r="I2936" s="15">
        <v>285</v>
      </c>
      <c r="J2936" s="17">
        <f>E2936+I2936-G2936</f>
        <v>1188.943</v>
      </c>
      <c r="K2936" s="23" t="str">
        <f>A2936&amp;"|"&amp;B2936</f>
        <v>P0245|Jul</v>
      </c>
    </row>
    <row r="2937" spans="1:11" ht="15" customHeight="1" x14ac:dyDescent="0.25">
      <c r="A2937" s="14" t="s">
        <v>549</v>
      </c>
      <c r="B2937" s="14" t="s">
        <v>30</v>
      </c>
      <c r="C2937" s="14">
        <v>11</v>
      </c>
      <c r="D2937" s="16">
        <v>91.6</v>
      </c>
      <c r="E2937" s="17">
        <f>C2937*D2937</f>
        <v>1007.5999999999999</v>
      </c>
      <c r="F2937" s="18">
        <v>0.03</v>
      </c>
      <c r="G2937" s="17">
        <f>E2937*F2937</f>
        <v>30.227999999999994</v>
      </c>
      <c r="H2937" s="14">
        <v>3</v>
      </c>
      <c r="I2937" s="15">
        <v>285</v>
      </c>
      <c r="J2937" s="17">
        <f>E2937+I2937-G2937</f>
        <v>1262.3719999999998</v>
      </c>
      <c r="K2937" s="23" t="str">
        <f>A2937&amp;"|"&amp;B2937</f>
        <v>P0245|Aug</v>
      </c>
    </row>
    <row r="2938" spans="1:11" ht="15" customHeight="1" x14ac:dyDescent="0.25">
      <c r="A2938" s="14" t="s">
        <v>549</v>
      </c>
      <c r="B2938" s="14" t="s">
        <v>31</v>
      </c>
      <c r="C2938" s="14">
        <v>7</v>
      </c>
      <c r="D2938" s="16">
        <v>79.41</v>
      </c>
      <c r="E2938" s="17">
        <f>C2938*D2938</f>
        <v>555.87</v>
      </c>
      <c r="F2938" s="18">
        <v>0.03</v>
      </c>
      <c r="G2938" s="17">
        <f>E2938*F2938</f>
        <v>16.676099999999998</v>
      </c>
      <c r="H2938" s="14">
        <v>2</v>
      </c>
      <c r="I2938" s="15">
        <v>190</v>
      </c>
      <c r="J2938" s="17">
        <f>E2938+I2938-G2938</f>
        <v>729.19389999999999</v>
      </c>
      <c r="K2938" s="23" t="str">
        <f>A2938&amp;"|"&amp;B2938</f>
        <v>P0245|Sep</v>
      </c>
    </row>
    <row r="2939" spans="1:11" ht="15" customHeight="1" x14ac:dyDescent="0.25">
      <c r="A2939" s="14" t="s">
        <v>549</v>
      </c>
      <c r="B2939" s="14" t="s">
        <v>32</v>
      </c>
      <c r="C2939" s="14">
        <v>6</v>
      </c>
      <c r="D2939" s="16">
        <v>71.98</v>
      </c>
      <c r="E2939" s="17">
        <f>C2939*D2939</f>
        <v>431.88</v>
      </c>
      <c r="F2939" s="18">
        <v>0.03</v>
      </c>
      <c r="G2939" s="17">
        <f>E2939*F2939</f>
        <v>12.956399999999999</v>
      </c>
      <c r="H2939" s="14">
        <v>2</v>
      </c>
      <c r="I2939" s="15">
        <v>190</v>
      </c>
      <c r="J2939" s="17">
        <f>E2939+I2939-G2939</f>
        <v>608.92359999999996</v>
      </c>
      <c r="K2939" s="23" t="str">
        <f>A2939&amp;"|"&amp;B2939</f>
        <v>P0245|Oct</v>
      </c>
    </row>
    <row r="2940" spans="1:11" ht="15" customHeight="1" x14ac:dyDescent="0.25">
      <c r="A2940" s="14" t="s">
        <v>549</v>
      </c>
      <c r="B2940" s="14" t="s">
        <v>33</v>
      </c>
      <c r="C2940" s="14">
        <v>7</v>
      </c>
      <c r="D2940" s="16">
        <v>81.86</v>
      </c>
      <c r="E2940" s="17">
        <f>C2940*D2940</f>
        <v>573.02</v>
      </c>
      <c r="F2940" s="18">
        <v>0.03</v>
      </c>
      <c r="G2940" s="17">
        <f>E2940*F2940</f>
        <v>17.1906</v>
      </c>
      <c r="H2940" s="14">
        <v>2</v>
      </c>
      <c r="I2940" s="15">
        <v>190</v>
      </c>
      <c r="J2940" s="17">
        <f>E2940+I2940-G2940</f>
        <v>745.82939999999996</v>
      </c>
      <c r="K2940" s="23" t="str">
        <f>A2940&amp;"|"&amp;B2940</f>
        <v>P0245|Nov</v>
      </c>
    </row>
    <row r="2941" spans="1:11" ht="15" customHeight="1" x14ac:dyDescent="0.25">
      <c r="A2941" s="14" t="s">
        <v>549</v>
      </c>
      <c r="B2941" s="14" t="s">
        <v>34</v>
      </c>
      <c r="C2941" s="14">
        <v>15</v>
      </c>
      <c r="D2941" s="16">
        <v>151.29</v>
      </c>
      <c r="E2941" s="17">
        <f>C2941*D2941</f>
        <v>2269.35</v>
      </c>
      <c r="F2941" s="18">
        <v>0.03</v>
      </c>
      <c r="G2941" s="17">
        <f>E2941*F2941</f>
        <v>68.080500000000001</v>
      </c>
      <c r="H2941" s="14">
        <v>6</v>
      </c>
      <c r="I2941" s="15">
        <v>570</v>
      </c>
      <c r="J2941" s="17">
        <f>E2941+I2941-G2941</f>
        <v>2771.2694999999999</v>
      </c>
      <c r="K2941" s="23" t="str">
        <f>A2941&amp;"|"&amp;B2941</f>
        <v>P0245|Dec</v>
      </c>
    </row>
    <row r="2942" spans="1:11" ht="15" customHeight="1" x14ac:dyDescent="0.25">
      <c r="A2942" s="14" t="s">
        <v>549</v>
      </c>
      <c r="B2942" s="14" t="s">
        <v>35</v>
      </c>
      <c r="C2942" s="14">
        <v>14</v>
      </c>
      <c r="D2942" s="16">
        <v>123.41</v>
      </c>
      <c r="E2942" s="17">
        <f>C2942*D2942</f>
        <v>1727.74</v>
      </c>
      <c r="F2942" s="18">
        <v>0.03</v>
      </c>
      <c r="G2942" s="17">
        <f>E2942*F2942</f>
        <v>51.8322</v>
      </c>
      <c r="H2942" s="14">
        <v>6</v>
      </c>
      <c r="I2942" s="15">
        <v>570</v>
      </c>
      <c r="J2942" s="17">
        <f>E2942+I2942-G2942</f>
        <v>2245.9078</v>
      </c>
      <c r="K2942" s="23" t="str">
        <f>A2942&amp;"|"&amp;B2942</f>
        <v>P0245|Jan</v>
      </c>
    </row>
    <row r="2943" spans="1:11" ht="15" customHeight="1" x14ac:dyDescent="0.25">
      <c r="A2943" s="14" t="s">
        <v>549</v>
      </c>
      <c r="B2943" s="14" t="s">
        <v>36</v>
      </c>
      <c r="C2943" s="14">
        <v>12</v>
      </c>
      <c r="D2943" s="16">
        <v>115.69</v>
      </c>
      <c r="E2943" s="17">
        <f>C2943*D2943</f>
        <v>1388.28</v>
      </c>
      <c r="F2943" s="18">
        <v>0.03</v>
      </c>
      <c r="G2943" s="17">
        <f>E2943*F2943</f>
        <v>41.648399999999995</v>
      </c>
      <c r="H2943" s="14">
        <v>5</v>
      </c>
      <c r="I2943" s="15">
        <v>475</v>
      </c>
      <c r="J2943" s="17">
        <f>E2943+I2943-G2943</f>
        <v>1821.6315999999999</v>
      </c>
      <c r="K2943" s="23" t="str">
        <f>A2943&amp;"|"&amp;B2943</f>
        <v>P0245|Feb</v>
      </c>
    </row>
    <row r="2944" spans="1:11" ht="15" customHeight="1" x14ac:dyDescent="0.25">
      <c r="A2944" s="14" t="s">
        <v>549</v>
      </c>
      <c r="B2944" s="14" t="s">
        <v>37</v>
      </c>
      <c r="C2944" s="14">
        <v>11</v>
      </c>
      <c r="D2944" s="16">
        <v>101.85</v>
      </c>
      <c r="E2944" s="17">
        <f>C2944*D2944</f>
        <v>1120.3499999999999</v>
      </c>
      <c r="F2944" s="18">
        <v>0.03</v>
      </c>
      <c r="G2944" s="17">
        <f>E2944*F2944</f>
        <v>33.610499999999995</v>
      </c>
      <c r="H2944" s="14">
        <v>4</v>
      </c>
      <c r="I2944" s="15">
        <v>380</v>
      </c>
      <c r="J2944" s="17">
        <f>E2944+I2944-G2944</f>
        <v>1466.7394999999999</v>
      </c>
      <c r="K2944" s="23" t="str">
        <f>A2944&amp;"|"&amp;B2944</f>
        <v>P0245|Mar</v>
      </c>
    </row>
    <row r="2945" spans="1:11" ht="15" customHeight="1" x14ac:dyDescent="0.25">
      <c r="A2945" s="14" t="s">
        <v>551</v>
      </c>
      <c r="B2945" s="14" t="s">
        <v>24</v>
      </c>
      <c r="C2945" s="14">
        <v>6</v>
      </c>
      <c r="D2945" s="16">
        <v>165.57</v>
      </c>
      <c r="E2945" s="17">
        <f>C2945*D2945</f>
        <v>993.42</v>
      </c>
      <c r="F2945" s="18">
        <v>0.03</v>
      </c>
      <c r="G2945" s="17">
        <f>E2945*F2945</f>
        <v>29.802599999999998</v>
      </c>
      <c r="H2945" s="14">
        <v>2</v>
      </c>
      <c r="I2945" s="15">
        <v>300</v>
      </c>
      <c r="J2945" s="17">
        <f>E2945+I2945-G2945</f>
        <v>1263.6174000000001</v>
      </c>
      <c r="K2945" s="23" t="str">
        <f>A2945&amp;"|"&amp;B2945</f>
        <v>P0246|Apr</v>
      </c>
    </row>
    <row r="2946" spans="1:11" ht="15" customHeight="1" x14ac:dyDescent="0.25">
      <c r="A2946" s="14" t="s">
        <v>551</v>
      </c>
      <c r="B2946" s="14" t="s">
        <v>26</v>
      </c>
      <c r="C2946" s="14">
        <v>6</v>
      </c>
      <c r="D2946" s="16">
        <v>182.32</v>
      </c>
      <c r="E2946" s="17">
        <f>C2946*D2946</f>
        <v>1093.92</v>
      </c>
      <c r="F2946" s="18">
        <v>0.03</v>
      </c>
      <c r="G2946" s="17">
        <f>E2946*F2946</f>
        <v>32.817599999999999</v>
      </c>
      <c r="H2946" s="14">
        <v>2</v>
      </c>
      <c r="I2946" s="15">
        <v>300</v>
      </c>
      <c r="J2946" s="17">
        <f>E2946+I2946-G2946</f>
        <v>1361.1024</v>
      </c>
      <c r="K2946" s="23" t="str">
        <f>A2946&amp;"|"&amp;B2946</f>
        <v>P0246|May</v>
      </c>
    </row>
    <row r="2947" spans="1:11" ht="15" customHeight="1" x14ac:dyDescent="0.25">
      <c r="A2947" s="14" t="s">
        <v>551</v>
      </c>
      <c r="B2947" s="14" t="s">
        <v>28</v>
      </c>
      <c r="C2947" s="14">
        <v>9</v>
      </c>
      <c r="D2947" s="16">
        <v>185.17</v>
      </c>
      <c r="E2947" s="17">
        <f>C2947*D2947</f>
        <v>1666.53</v>
      </c>
      <c r="F2947" s="18">
        <v>0.03</v>
      </c>
      <c r="G2947" s="17">
        <f>E2947*F2947</f>
        <v>49.995899999999999</v>
      </c>
      <c r="H2947" s="14">
        <v>2</v>
      </c>
      <c r="I2947" s="15">
        <v>300</v>
      </c>
      <c r="J2947" s="17">
        <f>E2947+I2947-G2947</f>
        <v>1916.5341000000001</v>
      </c>
      <c r="K2947" s="23" t="str">
        <f>A2947&amp;"|"&amp;B2947</f>
        <v>P0246|Jun</v>
      </c>
    </row>
    <row r="2948" spans="1:11" ht="15" customHeight="1" x14ac:dyDescent="0.25">
      <c r="A2948" s="14" t="s">
        <v>551</v>
      </c>
      <c r="B2948" s="14" t="s">
        <v>29</v>
      </c>
      <c r="C2948" s="14">
        <v>10</v>
      </c>
      <c r="D2948" s="16">
        <v>190.19</v>
      </c>
      <c r="E2948" s="17">
        <f>C2948*D2948</f>
        <v>1901.9</v>
      </c>
      <c r="F2948" s="18">
        <v>0.03</v>
      </c>
      <c r="G2948" s="17">
        <f>E2948*F2948</f>
        <v>57.057000000000002</v>
      </c>
      <c r="H2948" s="14">
        <v>3</v>
      </c>
      <c r="I2948" s="15">
        <v>450</v>
      </c>
      <c r="J2948" s="17">
        <f>E2948+I2948-G2948</f>
        <v>2294.8430000000003</v>
      </c>
      <c r="K2948" s="23" t="str">
        <f>A2948&amp;"|"&amp;B2948</f>
        <v>P0246|Jul</v>
      </c>
    </row>
    <row r="2949" spans="1:11" ht="15" customHeight="1" x14ac:dyDescent="0.25">
      <c r="A2949" s="14" t="s">
        <v>551</v>
      </c>
      <c r="B2949" s="14" t="s">
        <v>30</v>
      </c>
      <c r="C2949" s="14">
        <v>10</v>
      </c>
      <c r="D2949" s="16">
        <v>201.98</v>
      </c>
      <c r="E2949" s="17">
        <f>C2949*D2949</f>
        <v>2019.8</v>
      </c>
      <c r="F2949" s="18">
        <v>0.03</v>
      </c>
      <c r="G2949" s="17">
        <f>E2949*F2949</f>
        <v>60.593999999999994</v>
      </c>
      <c r="H2949" s="14">
        <v>3</v>
      </c>
      <c r="I2949" s="15">
        <v>450</v>
      </c>
      <c r="J2949" s="17">
        <f>E2949+I2949-G2949</f>
        <v>2409.2060000000001</v>
      </c>
      <c r="K2949" s="23" t="str">
        <f>A2949&amp;"|"&amp;B2949</f>
        <v>P0246|Aug</v>
      </c>
    </row>
    <row r="2950" spans="1:11" ht="15" customHeight="1" x14ac:dyDescent="0.25">
      <c r="A2950" s="14" t="s">
        <v>551</v>
      </c>
      <c r="B2950" s="14" t="s">
        <v>31</v>
      </c>
      <c r="C2950" s="14">
        <v>7</v>
      </c>
      <c r="D2950" s="16">
        <v>191.29</v>
      </c>
      <c r="E2950" s="17">
        <f>C2950*D2950</f>
        <v>1339.03</v>
      </c>
      <c r="F2950" s="18">
        <v>0.03</v>
      </c>
      <c r="G2950" s="17">
        <f>E2950*F2950</f>
        <v>40.170899999999996</v>
      </c>
      <c r="H2950" s="14">
        <v>2</v>
      </c>
      <c r="I2950" s="15">
        <v>300</v>
      </c>
      <c r="J2950" s="17">
        <f>E2950+I2950-G2950</f>
        <v>1598.8590999999999</v>
      </c>
      <c r="K2950" s="23" t="str">
        <f>A2950&amp;"|"&amp;B2950</f>
        <v>P0246|Sep</v>
      </c>
    </row>
    <row r="2951" spans="1:11" ht="15" customHeight="1" x14ac:dyDescent="0.25">
      <c r="A2951" s="14" t="s">
        <v>551</v>
      </c>
      <c r="B2951" s="14" t="s">
        <v>32</v>
      </c>
      <c r="C2951" s="14">
        <v>7</v>
      </c>
      <c r="D2951" s="16">
        <v>175.38</v>
      </c>
      <c r="E2951" s="17">
        <f>C2951*D2951</f>
        <v>1227.6599999999999</v>
      </c>
      <c r="F2951" s="18">
        <v>0.03</v>
      </c>
      <c r="G2951" s="17">
        <f>E2951*F2951</f>
        <v>36.829799999999992</v>
      </c>
      <c r="H2951" s="14">
        <v>2</v>
      </c>
      <c r="I2951" s="15">
        <v>300</v>
      </c>
      <c r="J2951" s="17">
        <f>E2951+I2951-G2951</f>
        <v>1490.8301999999999</v>
      </c>
      <c r="K2951" s="23" t="str">
        <f>A2951&amp;"|"&amp;B2951</f>
        <v>P0246|Oct</v>
      </c>
    </row>
    <row r="2952" spans="1:11" ht="15" customHeight="1" x14ac:dyDescent="0.25">
      <c r="A2952" s="14" t="s">
        <v>551</v>
      </c>
      <c r="B2952" s="14" t="s">
        <v>33</v>
      </c>
      <c r="C2952" s="14">
        <v>7</v>
      </c>
      <c r="D2952" s="16">
        <v>186.42</v>
      </c>
      <c r="E2952" s="17">
        <f>C2952*D2952</f>
        <v>1304.9399999999998</v>
      </c>
      <c r="F2952" s="18">
        <v>0.03</v>
      </c>
      <c r="G2952" s="17">
        <f>E2952*F2952</f>
        <v>39.148199999999996</v>
      </c>
      <c r="H2952" s="14">
        <v>3</v>
      </c>
      <c r="I2952" s="15">
        <v>450</v>
      </c>
      <c r="J2952" s="17">
        <f>E2952+I2952-G2952</f>
        <v>1715.7917999999997</v>
      </c>
      <c r="K2952" s="23" t="str">
        <f>A2952&amp;"|"&amp;B2952</f>
        <v>P0246|Nov</v>
      </c>
    </row>
    <row r="2953" spans="1:11" ht="15" customHeight="1" x14ac:dyDescent="0.25">
      <c r="A2953" s="14" t="s">
        <v>551</v>
      </c>
      <c r="B2953" s="14" t="s">
        <v>34</v>
      </c>
      <c r="C2953" s="14">
        <v>15</v>
      </c>
      <c r="D2953" s="16">
        <v>340.83</v>
      </c>
      <c r="E2953" s="17">
        <f>C2953*D2953</f>
        <v>5112.45</v>
      </c>
      <c r="F2953" s="18">
        <v>0.03</v>
      </c>
      <c r="G2953" s="17">
        <f>E2953*F2953</f>
        <v>153.37349999999998</v>
      </c>
      <c r="H2953" s="14">
        <v>6</v>
      </c>
      <c r="I2953" s="15">
        <v>900</v>
      </c>
      <c r="J2953" s="17">
        <f>E2953+I2953-G2953</f>
        <v>5859.0765000000001</v>
      </c>
      <c r="K2953" s="23" t="str">
        <f>A2953&amp;"|"&amp;B2953</f>
        <v>P0246|Dec</v>
      </c>
    </row>
    <row r="2954" spans="1:11" ht="15" customHeight="1" x14ac:dyDescent="0.25">
      <c r="A2954" s="14" t="s">
        <v>551</v>
      </c>
      <c r="B2954" s="14" t="s">
        <v>35</v>
      </c>
      <c r="C2954" s="14">
        <v>13</v>
      </c>
      <c r="D2954" s="16">
        <v>304.48</v>
      </c>
      <c r="E2954" s="17">
        <f>C2954*D2954</f>
        <v>3958.2400000000002</v>
      </c>
      <c r="F2954" s="18">
        <v>0.03</v>
      </c>
      <c r="G2954" s="17">
        <f>E2954*F2954</f>
        <v>118.74720000000001</v>
      </c>
      <c r="H2954" s="14">
        <v>5</v>
      </c>
      <c r="I2954" s="15">
        <v>750</v>
      </c>
      <c r="J2954" s="17">
        <f>E2954+I2954-G2954</f>
        <v>4589.4928</v>
      </c>
      <c r="K2954" s="23" t="str">
        <f>A2954&amp;"|"&amp;B2954</f>
        <v>P0246|Jan</v>
      </c>
    </row>
    <row r="2955" spans="1:11" ht="15" customHeight="1" x14ac:dyDescent="0.25">
      <c r="A2955" s="14" t="s">
        <v>551</v>
      </c>
      <c r="B2955" s="14" t="s">
        <v>36</v>
      </c>
      <c r="C2955" s="14">
        <v>13</v>
      </c>
      <c r="D2955" s="16">
        <v>293.3</v>
      </c>
      <c r="E2955" s="17">
        <f>C2955*D2955</f>
        <v>3812.9</v>
      </c>
      <c r="F2955" s="18">
        <v>0.03</v>
      </c>
      <c r="G2955" s="17">
        <f>E2955*F2955</f>
        <v>114.387</v>
      </c>
      <c r="H2955" s="14">
        <v>5</v>
      </c>
      <c r="I2955" s="15">
        <v>750</v>
      </c>
      <c r="J2955" s="17">
        <f>E2955+I2955-G2955</f>
        <v>4448.5129999999999</v>
      </c>
      <c r="K2955" s="23" t="str">
        <f>A2955&amp;"|"&amp;B2955</f>
        <v>P0246|Feb</v>
      </c>
    </row>
    <row r="2956" spans="1:11" ht="15" customHeight="1" x14ac:dyDescent="0.25">
      <c r="A2956" s="14" t="s">
        <v>551</v>
      </c>
      <c r="B2956" s="14" t="s">
        <v>37</v>
      </c>
      <c r="C2956" s="14">
        <v>11</v>
      </c>
      <c r="D2956" s="16">
        <v>248.14</v>
      </c>
      <c r="E2956" s="17">
        <f>C2956*D2956</f>
        <v>2729.54</v>
      </c>
      <c r="F2956" s="18">
        <v>0.03</v>
      </c>
      <c r="G2956" s="17">
        <f>E2956*F2956</f>
        <v>81.886200000000002</v>
      </c>
      <c r="H2956" s="14">
        <v>4</v>
      </c>
      <c r="I2956" s="15">
        <v>600</v>
      </c>
      <c r="J2956" s="17">
        <f>E2956+I2956-G2956</f>
        <v>3247.6538</v>
      </c>
      <c r="K2956" s="23" t="str">
        <f>A2956&amp;"|"&amp;B2956</f>
        <v>P0246|Mar</v>
      </c>
    </row>
    <row r="2957" spans="1:11" ht="15" customHeight="1" x14ac:dyDescent="0.25">
      <c r="A2957" s="14" t="s">
        <v>553</v>
      </c>
      <c r="B2957" s="14" t="s">
        <v>24</v>
      </c>
      <c r="C2957" s="14">
        <v>6</v>
      </c>
      <c r="D2957" s="16">
        <v>198.63</v>
      </c>
      <c r="E2957" s="17">
        <f>C2957*D2957</f>
        <v>1191.78</v>
      </c>
      <c r="F2957" s="18">
        <v>0.03</v>
      </c>
      <c r="G2957" s="17">
        <f>E2957*F2957</f>
        <v>35.753399999999999</v>
      </c>
      <c r="H2957" s="14">
        <v>2</v>
      </c>
      <c r="I2957" s="15">
        <v>240</v>
      </c>
      <c r="J2957" s="17">
        <f>E2957+I2957-G2957</f>
        <v>1396.0265999999999</v>
      </c>
      <c r="K2957" s="23" t="str">
        <f>A2957&amp;"|"&amp;B2957</f>
        <v>P0247|Apr</v>
      </c>
    </row>
    <row r="2958" spans="1:11" ht="15" customHeight="1" x14ac:dyDescent="0.25">
      <c r="A2958" s="14" t="s">
        <v>553</v>
      </c>
      <c r="B2958" s="14" t="s">
        <v>26</v>
      </c>
      <c r="C2958" s="14">
        <v>7</v>
      </c>
      <c r="D2958" s="16">
        <v>248.98</v>
      </c>
      <c r="E2958" s="17">
        <f>C2958*D2958</f>
        <v>1742.86</v>
      </c>
      <c r="F2958" s="18">
        <v>0.03</v>
      </c>
      <c r="G2958" s="17">
        <f>E2958*F2958</f>
        <v>52.285799999999995</v>
      </c>
      <c r="H2958" s="14">
        <v>2</v>
      </c>
      <c r="I2958" s="15">
        <v>240</v>
      </c>
      <c r="J2958" s="17">
        <f>E2958+I2958-G2958</f>
        <v>1930.5742</v>
      </c>
      <c r="K2958" s="23" t="str">
        <f>A2958&amp;"|"&amp;B2958</f>
        <v>P0247|May</v>
      </c>
    </row>
    <row r="2959" spans="1:11" ht="15" customHeight="1" x14ac:dyDescent="0.25">
      <c r="A2959" s="14" t="s">
        <v>553</v>
      </c>
      <c r="B2959" s="14" t="s">
        <v>28</v>
      </c>
      <c r="C2959" s="14">
        <v>7</v>
      </c>
      <c r="D2959" s="16">
        <v>232.43</v>
      </c>
      <c r="E2959" s="17">
        <f>C2959*D2959</f>
        <v>1627.01</v>
      </c>
      <c r="F2959" s="18">
        <v>0.03</v>
      </c>
      <c r="G2959" s="17">
        <f>E2959*F2959</f>
        <v>48.810299999999998</v>
      </c>
      <c r="H2959" s="14">
        <v>2</v>
      </c>
      <c r="I2959" s="15">
        <v>240</v>
      </c>
      <c r="J2959" s="17">
        <f>E2959+I2959-G2959</f>
        <v>1818.1996999999999</v>
      </c>
      <c r="K2959" s="23" t="str">
        <f>A2959&amp;"|"&amp;B2959</f>
        <v>P0247|Jun</v>
      </c>
    </row>
    <row r="2960" spans="1:11" ht="15" customHeight="1" x14ac:dyDescent="0.25">
      <c r="A2960" s="14" t="s">
        <v>553</v>
      </c>
      <c r="B2960" s="14" t="s">
        <v>29</v>
      </c>
      <c r="C2960" s="14">
        <v>10</v>
      </c>
      <c r="D2960" s="16">
        <v>267.14999999999998</v>
      </c>
      <c r="E2960" s="17">
        <f>C2960*D2960</f>
        <v>2671.5</v>
      </c>
      <c r="F2960" s="18">
        <v>0.03</v>
      </c>
      <c r="G2960" s="17">
        <f>E2960*F2960</f>
        <v>80.144999999999996</v>
      </c>
      <c r="H2960" s="14">
        <v>3</v>
      </c>
      <c r="I2960" s="15">
        <v>360</v>
      </c>
      <c r="J2960" s="17">
        <f>E2960+I2960-G2960</f>
        <v>2951.355</v>
      </c>
      <c r="K2960" s="23" t="str">
        <f>A2960&amp;"|"&amp;B2960</f>
        <v>P0247|Jul</v>
      </c>
    </row>
    <row r="2961" spans="1:11" ht="15" customHeight="1" x14ac:dyDescent="0.25">
      <c r="A2961" s="14" t="s">
        <v>553</v>
      </c>
      <c r="B2961" s="14" t="s">
        <v>30</v>
      </c>
      <c r="C2961" s="14">
        <v>11</v>
      </c>
      <c r="D2961" s="16">
        <v>242.18</v>
      </c>
      <c r="E2961" s="17">
        <f>C2961*D2961</f>
        <v>2663.98</v>
      </c>
      <c r="F2961" s="18">
        <v>0.03</v>
      </c>
      <c r="G2961" s="17">
        <f>E2961*F2961</f>
        <v>79.919399999999996</v>
      </c>
      <c r="H2961" s="14">
        <v>3</v>
      </c>
      <c r="I2961" s="15">
        <v>360</v>
      </c>
      <c r="J2961" s="17">
        <f>E2961+I2961-G2961</f>
        <v>2944.0605999999998</v>
      </c>
      <c r="K2961" s="23" t="str">
        <f>A2961&amp;"|"&amp;B2961</f>
        <v>P0247|Aug</v>
      </c>
    </row>
    <row r="2962" spans="1:11" ht="15" customHeight="1" x14ac:dyDescent="0.25">
      <c r="A2962" s="14" t="s">
        <v>553</v>
      </c>
      <c r="B2962" s="14" t="s">
        <v>31</v>
      </c>
      <c r="C2962" s="14">
        <v>7</v>
      </c>
      <c r="D2962" s="16">
        <v>228.22</v>
      </c>
      <c r="E2962" s="17">
        <f>C2962*D2962</f>
        <v>1597.54</v>
      </c>
      <c r="F2962" s="18">
        <v>0.03</v>
      </c>
      <c r="G2962" s="17">
        <f>E2962*F2962</f>
        <v>47.926199999999994</v>
      </c>
      <c r="H2962" s="14">
        <v>2</v>
      </c>
      <c r="I2962" s="15">
        <v>240</v>
      </c>
      <c r="J2962" s="17">
        <f>E2962+I2962-G2962</f>
        <v>1789.6138000000001</v>
      </c>
      <c r="K2962" s="23" t="str">
        <f>A2962&amp;"|"&amp;B2962</f>
        <v>P0247|Sep</v>
      </c>
    </row>
    <row r="2963" spans="1:11" ht="15" customHeight="1" x14ac:dyDescent="0.25">
      <c r="A2963" s="14" t="s">
        <v>553</v>
      </c>
      <c r="B2963" s="14" t="s">
        <v>32</v>
      </c>
      <c r="C2963" s="14">
        <v>6</v>
      </c>
      <c r="D2963" s="16">
        <v>230.82</v>
      </c>
      <c r="E2963" s="17">
        <f>C2963*D2963</f>
        <v>1384.92</v>
      </c>
      <c r="F2963" s="18">
        <v>0.03</v>
      </c>
      <c r="G2963" s="17">
        <f>E2963*F2963</f>
        <v>41.547600000000003</v>
      </c>
      <c r="H2963" s="14">
        <v>2</v>
      </c>
      <c r="I2963" s="15">
        <v>240</v>
      </c>
      <c r="J2963" s="17">
        <f>E2963+I2963-G2963</f>
        <v>1583.3724</v>
      </c>
      <c r="K2963" s="23" t="str">
        <f>A2963&amp;"|"&amp;B2963</f>
        <v>P0247|Oct</v>
      </c>
    </row>
    <row r="2964" spans="1:11" ht="15" customHeight="1" x14ac:dyDescent="0.25">
      <c r="A2964" s="14" t="s">
        <v>553</v>
      </c>
      <c r="B2964" s="14" t="s">
        <v>33</v>
      </c>
      <c r="C2964" s="14">
        <v>6</v>
      </c>
      <c r="D2964" s="16">
        <v>252.98</v>
      </c>
      <c r="E2964" s="17">
        <f>C2964*D2964</f>
        <v>1517.8799999999999</v>
      </c>
      <c r="F2964" s="18">
        <v>0.03</v>
      </c>
      <c r="G2964" s="17">
        <f>E2964*F2964</f>
        <v>45.536399999999993</v>
      </c>
      <c r="H2964" s="14">
        <v>2</v>
      </c>
      <c r="I2964" s="15">
        <v>240</v>
      </c>
      <c r="J2964" s="17">
        <f>E2964+I2964-G2964</f>
        <v>1712.3435999999999</v>
      </c>
      <c r="K2964" s="23" t="str">
        <f>A2964&amp;"|"&amp;B2964</f>
        <v>P0247|Nov</v>
      </c>
    </row>
    <row r="2965" spans="1:11" ht="15" customHeight="1" x14ac:dyDescent="0.25">
      <c r="A2965" s="14" t="s">
        <v>553</v>
      </c>
      <c r="B2965" s="14" t="s">
        <v>34</v>
      </c>
      <c r="C2965" s="14">
        <v>15</v>
      </c>
      <c r="D2965" s="16">
        <v>433.3</v>
      </c>
      <c r="E2965" s="17">
        <f>C2965*D2965</f>
        <v>6499.5</v>
      </c>
      <c r="F2965" s="18">
        <v>0.03</v>
      </c>
      <c r="G2965" s="17">
        <f>E2965*F2965</f>
        <v>194.98499999999999</v>
      </c>
      <c r="H2965" s="14">
        <v>6</v>
      </c>
      <c r="I2965" s="15">
        <v>720</v>
      </c>
      <c r="J2965" s="17">
        <f>E2965+I2965-G2965</f>
        <v>7024.5150000000003</v>
      </c>
      <c r="K2965" s="23" t="str">
        <f>A2965&amp;"|"&amp;B2965</f>
        <v>P0247|Dec</v>
      </c>
    </row>
    <row r="2966" spans="1:11" ht="15" customHeight="1" x14ac:dyDescent="0.25">
      <c r="A2966" s="14" t="s">
        <v>553</v>
      </c>
      <c r="B2966" s="14" t="s">
        <v>35</v>
      </c>
      <c r="C2966" s="14">
        <v>13</v>
      </c>
      <c r="D2966" s="16">
        <v>367.32</v>
      </c>
      <c r="E2966" s="17">
        <f>C2966*D2966</f>
        <v>4775.16</v>
      </c>
      <c r="F2966" s="18">
        <v>0.03</v>
      </c>
      <c r="G2966" s="17">
        <f>E2966*F2966</f>
        <v>143.25479999999999</v>
      </c>
      <c r="H2966" s="14">
        <v>5</v>
      </c>
      <c r="I2966" s="15">
        <v>600</v>
      </c>
      <c r="J2966" s="17">
        <f>E2966+I2966-G2966</f>
        <v>5231.9052000000001</v>
      </c>
      <c r="K2966" s="23" t="str">
        <f>A2966&amp;"|"&amp;B2966</f>
        <v>P0247|Jan</v>
      </c>
    </row>
    <row r="2967" spans="1:11" ht="15" customHeight="1" x14ac:dyDescent="0.25">
      <c r="A2967" s="14" t="s">
        <v>553</v>
      </c>
      <c r="B2967" s="14" t="s">
        <v>36</v>
      </c>
      <c r="C2967" s="14">
        <v>11</v>
      </c>
      <c r="D2967" s="16">
        <v>341.63</v>
      </c>
      <c r="E2967" s="17">
        <f>C2967*D2967</f>
        <v>3757.93</v>
      </c>
      <c r="F2967" s="18">
        <v>0.03</v>
      </c>
      <c r="G2967" s="17">
        <f>E2967*F2967</f>
        <v>112.7379</v>
      </c>
      <c r="H2967" s="14">
        <v>4</v>
      </c>
      <c r="I2967" s="15">
        <v>480</v>
      </c>
      <c r="J2967" s="17">
        <f>E2967+I2967-G2967</f>
        <v>4125.1921000000002</v>
      </c>
      <c r="K2967" s="23" t="str">
        <f>A2967&amp;"|"&amp;B2967</f>
        <v>P0247|Feb</v>
      </c>
    </row>
    <row r="2968" spans="1:11" ht="15" customHeight="1" x14ac:dyDescent="0.25">
      <c r="A2968" s="14" t="s">
        <v>553</v>
      </c>
      <c r="B2968" s="14" t="s">
        <v>37</v>
      </c>
      <c r="C2968" s="14">
        <v>11</v>
      </c>
      <c r="D2968" s="16">
        <v>335.58</v>
      </c>
      <c r="E2968" s="17">
        <f>C2968*D2968</f>
        <v>3691.3799999999997</v>
      </c>
      <c r="F2968" s="18">
        <v>0.03</v>
      </c>
      <c r="G2968" s="17">
        <f>E2968*F2968</f>
        <v>110.74139999999998</v>
      </c>
      <c r="H2968" s="14">
        <v>4</v>
      </c>
      <c r="I2968" s="15">
        <v>480</v>
      </c>
      <c r="J2968" s="17">
        <f>E2968+I2968-G2968</f>
        <v>4060.6385999999993</v>
      </c>
      <c r="K2968" s="23" t="str">
        <f>A2968&amp;"|"&amp;B2968</f>
        <v>P0247|Mar</v>
      </c>
    </row>
    <row r="2969" spans="1:11" ht="15" customHeight="1" x14ac:dyDescent="0.25">
      <c r="A2969" s="14" t="s">
        <v>555</v>
      </c>
      <c r="B2969" s="14" t="s">
        <v>24</v>
      </c>
      <c r="C2969" s="14">
        <v>5</v>
      </c>
      <c r="D2969" s="16">
        <v>200.63</v>
      </c>
      <c r="E2969" s="17">
        <f>C2969*D2969</f>
        <v>1003.15</v>
      </c>
      <c r="F2969" s="18">
        <v>0.03</v>
      </c>
      <c r="G2969" s="17">
        <f>E2969*F2969</f>
        <v>30.094499999999996</v>
      </c>
      <c r="H2969" s="14">
        <v>2</v>
      </c>
      <c r="I2969" s="15">
        <v>370</v>
      </c>
      <c r="J2969" s="17">
        <f>E2969+I2969-G2969</f>
        <v>1343.0555000000002</v>
      </c>
      <c r="K2969" s="23" t="str">
        <f>A2969&amp;"|"&amp;B2969</f>
        <v>P0248|Apr</v>
      </c>
    </row>
    <row r="2970" spans="1:11" ht="15" customHeight="1" x14ac:dyDescent="0.25">
      <c r="A2970" s="14" t="s">
        <v>555</v>
      </c>
      <c r="B2970" s="14" t="s">
        <v>26</v>
      </c>
      <c r="C2970" s="14">
        <v>6</v>
      </c>
      <c r="D2970" s="16">
        <v>205.76</v>
      </c>
      <c r="E2970" s="17">
        <f>C2970*D2970</f>
        <v>1234.56</v>
      </c>
      <c r="F2970" s="18">
        <v>0.03</v>
      </c>
      <c r="G2970" s="17">
        <f>E2970*F2970</f>
        <v>37.036799999999999</v>
      </c>
      <c r="H2970" s="14">
        <v>2</v>
      </c>
      <c r="I2970" s="15">
        <v>370</v>
      </c>
      <c r="J2970" s="17">
        <f>E2970+I2970-G2970</f>
        <v>1567.5231999999999</v>
      </c>
      <c r="K2970" s="23" t="str">
        <f>A2970&amp;"|"&amp;B2970</f>
        <v>P0248|May</v>
      </c>
    </row>
    <row r="2971" spans="1:11" ht="15" customHeight="1" x14ac:dyDescent="0.25">
      <c r="A2971" s="14" t="s">
        <v>555</v>
      </c>
      <c r="B2971" s="14" t="s">
        <v>28</v>
      </c>
      <c r="C2971" s="14">
        <v>6</v>
      </c>
      <c r="D2971" s="16">
        <v>229.47</v>
      </c>
      <c r="E2971" s="17">
        <f>C2971*D2971</f>
        <v>1376.82</v>
      </c>
      <c r="F2971" s="18">
        <v>0.03</v>
      </c>
      <c r="G2971" s="17">
        <f>E2971*F2971</f>
        <v>41.304599999999994</v>
      </c>
      <c r="H2971" s="14">
        <v>2</v>
      </c>
      <c r="I2971" s="15">
        <v>370</v>
      </c>
      <c r="J2971" s="17">
        <f>E2971+I2971-G2971</f>
        <v>1705.5154</v>
      </c>
      <c r="K2971" s="23" t="str">
        <f>A2971&amp;"|"&amp;B2971</f>
        <v>P0248|Jun</v>
      </c>
    </row>
    <row r="2972" spans="1:11" ht="15" customHeight="1" x14ac:dyDescent="0.25">
      <c r="A2972" s="14" t="s">
        <v>555</v>
      </c>
      <c r="B2972" s="14" t="s">
        <v>29</v>
      </c>
      <c r="C2972" s="14">
        <v>8</v>
      </c>
      <c r="D2972" s="16">
        <v>262.02</v>
      </c>
      <c r="E2972" s="17">
        <f>C2972*D2972</f>
        <v>2096.16</v>
      </c>
      <c r="F2972" s="18">
        <v>0.03</v>
      </c>
      <c r="G2972" s="17">
        <f>E2972*F2972</f>
        <v>62.884799999999991</v>
      </c>
      <c r="H2972" s="14">
        <v>2</v>
      </c>
      <c r="I2972" s="15">
        <v>370</v>
      </c>
      <c r="J2972" s="17">
        <f>E2972+I2972-G2972</f>
        <v>2403.2752</v>
      </c>
      <c r="K2972" s="23" t="str">
        <f>A2972&amp;"|"&amp;B2972</f>
        <v>P0248|Jul</v>
      </c>
    </row>
    <row r="2973" spans="1:11" ht="15" customHeight="1" x14ac:dyDescent="0.25">
      <c r="A2973" s="14" t="s">
        <v>555</v>
      </c>
      <c r="B2973" s="14" t="s">
        <v>30</v>
      </c>
      <c r="C2973" s="14">
        <v>8</v>
      </c>
      <c r="D2973" s="16">
        <v>237.04</v>
      </c>
      <c r="E2973" s="17">
        <f>C2973*D2973</f>
        <v>1896.32</v>
      </c>
      <c r="F2973" s="18">
        <v>0.03</v>
      </c>
      <c r="G2973" s="17">
        <f>E2973*F2973</f>
        <v>56.889599999999994</v>
      </c>
      <c r="H2973" s="14">
        <v>2</v>
      </c>
      <c r="I2973" s="15">
        <v>370</v>
      </c>
      <c r="J2973" s="17">
        <f>E2973+I2973-G2973</f>
        <v>2209.4303999999997</v>
      </c>
      <c r="K2973" s="23" t="str">
        <f>A2973&amp;"|"&amp;B2973</f>
        <v>P0248|Aug</v>
      </c>
    </row>
    <row r="2974" spans="1:11" ht="15" customHeight="1" x14ac:dyDescent="0.25">
      <c r="A2974" s="14" t="s">
        <v>555</v>
      </c>
      <c r="B2974" s="14" t="s">
        <v>31</v>
      </c>
      <c r="C2974" s="14">
        <v>5</v>
      </c>
      <c r="D2974" s="16">
        <v>218.42</v>
      </c>
      <c r="E2974" s="17">
        <f>C2974*D2974</f>
        <v>1092.0999999999999</v>
      </c>
      <c r="F2974" s="18">
        <v>0.03</v>
      </c>
      <c r="G2974" s="17">
        <f>E2974*F2974</f>
        <v>32.762999999999998</v>
      </c>
      <c r="H2974" s="14">
        <v>2</v>
      </c>
      <c r="I2974" s="15">
        <v>370</v>
      </c>
      <c r="J2974" s="17">
        <f>E2974+I2974-G2974</f>
        <v>1429.337</v>
      </c>
      <c r="K2974" s="23" t="str">
        <f>A2974&amp;"|"&amp;B2974</f>
        <v>P0248|Sep</v>
      </c>
    </row>
    <row r="2975" spans="1:11" ht="15" customHeight="1" x14ac:dyDescent="0.25">
      <c r="A2975" s="14" t="s">
        <v>555</v>
      </c>
      <c r="B2975" s="14" t="s">
        <v>32</v>
      </c>
      <c r="C2975" s="14">
        <v>6</v>
      </c>
      <c r="D2975" s="16">
        <v>215.06</v>
      </c>
      <c r="E2975" s="17">
        <f>C2975*D2975</f>
        <v>1290.3600000000001</v>
      </c>
      <c r="F2975" s="18">
        <v>0.03</v>
      </c>
      <c r="G2975" s="17">
        <f>E2975*F2975</f>
        <v>38.710799999999999</v>
      </c>
      <c r="H2975" s="14">
        <v>2</v>
      </c>
      <c r="I2975" s="15">
        <v>370</v>
      </c>
      <c r="J2975" s="17">
        <f>E2975+I2975-G2975</f>
        <v>1621.6492000000001</v>
      </c>
      <c r="K2975" s="23" t="str">
        <f>A2975&amp;"|"&amp;B2975</f>
        <v>P0248|Oct</v>
      </c>
    </row>
    <row r="2976" spans="1:11" ht="15" customHeight="1" x14ac:dyDescent="0.25">
      <c r="A2976" s="14" t="s">
        <v>555</v>
      </c>
      <c r="B2976" s="14" t="s">
        <v>33</v>
      </c>
      <c r="C2976" s="14">
        <v>5</v>
      </c>
      <c r="D2976" s="16">
        <v>217.13</v>
      </c>
      <c r="E2976" s="17">
        <f>C2976*D2976</f>
        <v>1085.6500000000001</v>
      </c>
      <c r="F2976" s="18">
        <v>0.03</v>
      </c>
      <c r="G2976" s="17">
        <f>E2976*F2976</f>
        <v>32.569500000000005</v>
      </c>
      <c r="H2976" s="14">
        <v>2</v>
      </c>
      <c r="I2976" s="15">
        <v>370</v>
      </c>
      <c r="J2976" s="17">
        <f>E2976+I2976-G2976</f>
        <v>1423.0805</v>
      </c>
      <c r="K2976" s="23" t="str">
        <f>A2976&amp;"|"&amp;B2976</f>
        <v>P0248|Nov</v>
      </c>
    </row>
    <row r="2977" spans="1:11" ht="15" customHeight="1" x14ac:dyDescent="0.25">
      <c r="A2977" s="14" t="s">
        <v>555</v>
      </c>
      <c r="B2977" s="14" t="s">
        <v>34</v>
      </c>
      <c r="C2977" s="14">
        <v>13</v>
      </c>
      <c r="D2977" s="16">
        <v>409.63</v>
      </c>
      <c r="E2977" s="17">
        <f>C2977*D2977</f>
        <v>5325.19</v>
      </c>
      <c r="F2977" s="18">
        <v>0.03</v>
      </c>
      <c r="G2977" s="17">
        <f>E2977*F2977</f>
        <v>159.75569999999999</v>
      </c>
      <c r="H2977" s="14">
        <v>5</v>
      </c>
      <c r="I2977" s="15">
        <v>925</v>
      </c>
      <c r="J2977" s="17">
        <f>E2977+I2977-G2977</f>
        <v>6090.4342999999999</v>
      </c>
      <c r="K2977" s="23" t="str">
        <f>A2977&amp;"|"&amp;B2977</f>
        <v>P0248|Dec</v>
      </c>
    </row>
    <row r="2978" spans="1:11" ht="15" customHeight="1" x14ac:dyDescent="0.25">
      <c r="A2978" s="14" t="s">
        <v>555</v>
      </c>
      <c r="B2978" s="14" t="s">
        <v>35</v>
      </c>
      <c r="C2978" s="14">
        <v>10</v>
      </c>
      <c r="D2978" s="16">
        <v>355.32</v>
      </c>
      <c r="E2978" s="17">
        <f>C2978*D2978</f>
        <v>3553.2</v>
      </c>
      <c r="F2978" s="18">
        <v>0.03</v>
      </c>
      <c r="G2978" s="17">
        <f>E2978*F2978</f>
        <v>106.59599999999999</v>
      </c>
      <c r="H2978" s="14">
        <v>4</v>
      </c>
      <c r="I2978" s="15">
        <v>740</v>
      </c>
      <c r="J2978" s="17">
        <f>E2978+I2978-G2978</f>
        <v>4186.6040000000003</v>
      </c>
      <c r="K2978" s="23" t="str">
        <f>A2978&amp;"|"&amp;B2978</f>
        <v>P0248|Jan</v>
      </c>
    </row>
    <row r="2979" spans="1:11" ht="15" customHeight="1" x14ac:dyDescent="0.25">
      <c r="A2979" s="14" t="s">
        <v>555</v>
      </c>
      <c r="B2979" s="14" t="s">
        <v>36</v>
      </c>
      <c r="C2979" s="14">
        <v>10</v>
      </c>
      <c r="D2979" s="16">
        <v>348.32</v>
      </c>
      <c r="E2979" s="17">
        <f>C2979*D2979</f>
        <v>3483.2</v>
      </c>
      <c r="F2979" s="18">
        <v>0.03</v>
      </c>
      <c r="G2979" s="17">
        <f>E2979*F2979</f>
        <v>104.496</v>
      </c>
      <c r="H2979" s="14">
        <v>4</v>
      </c>
      <c r="I2979" s="15">
        <v>740</v>
      </c>
      <c r="J2979" s="17">
        <f>E2979+I2979-G2979</f>
        <v>4118.7039999999997</v>
      </c>
      <c r="K2979" s="23" t="str">
        <f>A2979&amp;"|"&amp;B2979</f>
        <v>P0248|Feb</v>
      </c>
    </row>
    <row r="2980" spans="1:11" ht="15" customHeight="1" x14ac:dyDescent="0.25">
      <c r="A2980" s="14" t="s">
        <v>555</v>
      </c>
      <c r="B2980" s="14" t="s">
        <v>37</v>
      </c>
      <c r="C2980" s="14">
        <v>9</v>
      </c>
      <c r="D2980" s="16">
        <v>291.63</v>
      </c>
      <c r="E2980" s="17">
        <f>C2980*D2980</f>
        <v>2624.67</v>
      </c>
      <c r="F2980" s="18">
        <v>0.03</v>
      </c>
      <c r="G2980" s="17">
        <f>E2980*F2980</f>
        <v>78.740099999999998</v>
      </c>
      <c r="H2980" s="14">
        <v>3</v>
      </c>
      <c r="I2980" s="15">
        <v>555</v>
      </c>
      <c r="J2980" s="17">
        <f>E2980+I2980-G2980</f>
        <v>3100.9299000000001</v>
      </c>
      <c r="K2980" s="23" t="str">
        <f>A2980&amp;"|"&amp;B2980</f>
        <v>P0248|Mar</v>
      </c>
    </row>
    <row r="2981" spans="1:11" ht="15" customHeight="1" x14ac:dyDescent="0.25">
      <c r="A2981" s="14" t="s">
        <v>557</v>
      </c>
      <c r="B2981" s="14" t="s">
        <v>24</v>
      </c>
      <c r="C2981" s="14">
        <v>7</v>
      </c>
      <c r="D2981" s="16">
        <v>137.38</v>
      </c>
      <c r="E2981" s="17">
        <f>C2981*D2981</f>
        <v>961.66</v>
      </c>
      <c r="F2981" s="18">
        <v>0.03</v>
      </c>
      <c r="G2981" s="17">
        <f>E2981*F2981</f>
        <v>28.849799999999998</v>
      </c>
      <c r="H2981" s="14">
        <v>2</v>
      </c>
      <c r="I2981" s="15">
        <v>300</v>
      </c>
      <c r="J2981" s="17">
        <f>E2981+I2981-G2981</f>
        <v>1232.8101999999999</v>
      </c>
      <c r="K2981" s="23" t="str">
        <f>A2981&amp;"|"&amp;B2981</f>
        <v>P0249|Apr</v>
      </c>
    </row>
    <row r="2982" spans="1:11" ht="15" customHeight="1" x14ac:dyDescent="0.25">
      <c r="A2982" s="14" t="s">
        <v>557</v>
      </c>
      <c r="B2982" s="14" t="s">
        <v>26</v>
      </c>
      <c r="C2982" s="14">
        <v>7</v>
      </c>
      <c r="D2982" s="16">
        <v>151.37</v>
      </c>
      <c r="E2982" s="17">
        <f>C2982*D2982</f>
        <v>1059.5900000000001</v>
      </c>
      <c r="F2982" s="18">
        <v>0.03</v>
      </c>
      <c r="G2982" s="17">
        <f>E2982*F2982</f>
        <v>31.787700000000005</v>
      </c>
      <c r="H2982" s="14">
        <v>2</v>
      </c>
      <c r="I2982" s="15">
        <v>300</v>
      </c>
      <c r="J2982" s="17">
        <f>E2982+I2982-G2982</f>
        <v>1327.8023000000001</v>
      </c>
      <c r="K2982" s="23" t="str">
        <f>A2982&amp;"|"&amp;B2982</f>
        <v>P0249|May</v>
      </c>
    </row>
    <row r="2983" spans="1:11" ht="15" customHeight="1" x14ac:dyDescent="0.25">
      <c r="A2983" s="14" t="s">
        <v>557</v>
      </c>
      <c r="B2983" s="14" t="s">
        <v>28</v>
      </c>
      <c r="C2983" s="14">
        <v>8</v>
      </c>
      <c r="D2983" s="16">
        <v>165.66</v>
      </c>
      <c r="E2983" s="17">
        <f>C2983*D2983</f>
        <v>1325.28</v>
      </c>
      <c r="F2983" s="18">
        <v>0.03</v>
      </c>
      <c r="G2983" s="17">
        <f>E2983*F2983</f>
        <v>39.758399999999995</v>
      </c>
      <c r="H2983" s="14">
        <v>2</v>
      </c>
      <c r="I2983" s="15">
        <v>300</v>
      </c>
      <c r="J2983" s="17">
        <f>E2983+I2983-G2983</f>
        <v>1585.5216</v>
      </c>
      <c r="K2983" s="23" t="str">
        <f>A2983&amp;"|"&amp;B2983</f>
        <v>P0249|Jun</v>
      </c>
    </row>
    <row r="2984" spans="1:11" ht="15" customHeight="1" x14ac:dyDescent="0.25">
      <c r="A2984" s="14" t="s">
        <v>557</v>
      </c>
      <c r="B2984" s="14" t="s">
        <v>29</v>
      </c>
      <c r="C2984" s="14">
        <v>11</v>
      </c>
      <c r="D2984" s="16">
        <v>169.51</v>
      </c>
      <c r="E2984" s="17">
        <f>C2984*D2984</f>
        <v>1864.61</v>
      </c>
      <c r="F2984" s="18">
        <v>0.03</v>
      </c>
      <c r="G2984" s="17">
        <f>E2984*F2984</f>
        <v>55.938299999999998</v>
      </c>
      <c r="H2984" s="14">
        <v>3</v>
      </c>
      <c r="I2984" s="15">
        <v>450</v>
      </c>
      <c r="J2984" s="17">
        <f>E2984+I2984-G2984</f>
        <v>2258.6716999999999</v>
      </c>
      <c r="K2984" s="23" t="str">
        <f>A2984&amp;"|"&amp;B2984</f>
        <v>P0249|Jul</v>
      </c>
    </row>
    <row r="2985" spans="1:11" ht="15" customHeight="1" x14ac:dyDescent="0.25">
      <c r="A2985" s="14" t="s">
        <v>557</v>
      </c>
      <c r="B2985" s="14" t="s">
        <v>30</v>
      </c>
      <c r="C2985" s="14">
        <v>11</v>
      </c>
      <c r="D2985" s="16">
        <v>182.69</v>
      </c>
      <c r="E2985" s="17">
        <f>C2985*D2985</f>
        <v>2009.59</v>
      </c>
      <c r="F2985" s="18">
        <v>0.03</v>
      </c>
      <c r="G2985" s="17">
        <f>E2985*F2985</f>
        <v>60.287699999999994</v>
      </c>
      <c r="H2985" s="14">
        <v>3</v>
      </c>
      <c r="I2985" s="15">
        <v>450</v>
      </c>
      <c r="J2985" s="17">
        <f>E2985+I2985-G2985</f>
        <v>2399.3023000000003</v>
      </c>
      <c r="K2985" s="23" t="str">
        <f>A2985&amp;"|"&amp;B2985</f>
        <v>P0249|Aug</v>
      </c>
    </row>
    <row r="2986" spans="1:11" ht="15" customHeight="1" x14ac:dyDescent="0.25">
      <c r="A2986" s="14" t="s">
        <v>557</v>
      </c>
      <c r="B2986" s="14" t="s">
        <v>31</v>
      </c>
      <c r="C2986" s="14">
        <v>7</v>
      </c>
      <c r="D2986" s="16">
        <v>165.52</v>
      </c>
      <c r="E2986" s="17">
        <f>C2986*D2986</f>
        <v>1158.6400000000001</v>
      </c>
      <c r="F2986" s="18">
        <v>0.03</v>
      </c>
      <c r="G2986" s="17">
        <f>E2986*F2986</f>
        <v>34.7592</v>
      </c>
      <c r="H2986" s="14">
        <v>2</v>
      </c>
      <c r="I2986" s="15">
        <v>300</v>
      </c>
      <c r="J2986" s="17">
        <f>E2986+I2986-G2986</f>
        <v>1423.8808000000001</v>
      </c>
      <c r="K2986" s="23" t="str">
        <f>A2986&amp;"|"&amp;B2986</f>
        <v>P0249|Sep</v>
      </c>
    </row>
    <row r="2987" spans="1:11" ht="15" customHeight="1" x14ac:dyDescent="0.25">
      <c r="A2987" s="14" t="s">
        <v>557</v>
      </c>
      <c r="B2987" s="14" t="s">
        <v>32</v>
      </c>
      <c r="C2987" s="14">
        <v>6</v>
      </c>
      <c r="D2987" s="16">
        <v>154.74</v>
      </c>
      <c r="E2987" s="17">
        <f>C2987*D2987</f>
        <v>928.44</v>
      </c>
      <c r="F2987" s="18">
        <v>0.03</v>
      </c>
      <c r="G2987" s="17">
        <f>E2987*F2987</f>
        <v>27.853200000000001</v>
      </c>
      <c r="H2987" s="14">
        <v>2</v>
      </c>
      <c r="I2987" s="15">
        <v>300</v>
      </c>
      <c r="J2987" s="17">
        <f>E2987+I2987-G2987</f>
        <v>1200.5868</v>
      </c>
      <c r="K2987" s="23" t="str">
        <f>A2987&amp;"|"&amp;B2987</f>
        <v>P0249|Oct</v>
      </c>
    </row>
    <row r="2988" spans="1:11" ht="15" customHeight="1" x14ac:dyDescent="0.25">
      <c r="A2988" s="14" t="s">
        <v>557</v>
      </c>
      <c r="B2988" s="14" t="s">
        <v>33</v>
      </c>
      <c r="C2988" s="14">
        <v>7</v>
      </c>
      <c r="D2988" s="16">
        <v>161.68</v>
      </c>
      <c r="E2988" s="17">
        <f>C2988*D2988</f>
        <v>1131.76</v>
      </c>
      <c r="F2988" s="18">
        <v>0.03</v>
      </c>
      <c r="G2988" s="17">
        <f>E2988*F2988</f>
        <v>33.952799999999996</v>
      </c>
      <c r="H2988" s="14">
        <v>2</v>
      </c>
      <c r="I2988" s="15">
        <v>300</v>
      </c>
      <c r="J2988" s="17">
        <f>E2988+I2988-G2988</f>
        <v>1397.8072</v>
      </c>
      <c r="K2988" s="23" t="str">
        <f>A2988&amp;"|"&amp;B2988</f>
        <v>P0249|Nov</v>
      </c>
    </row>
    <row r="2989" spans="1:11" ht="15" customHeight="1" x14ac:dyDescent="0.25">
      <c r="A2989" s="14" t="s">
        <v>557</v>
      </c>
      <c r="B2989" s="14" t="s">
        <v>34</v>
      </c>
      <c r="C2989" s="14">
        <v>15</v>
      </c>
      <c r="D2989" s="16">
        <v>273.94</v>
      </c>
      <c r="E2989" s="17">
        <f>C2989*D2989</f>
        <v>4109.1000000000004</v>
      </c>
      <c r="F2989" s="18">
        <v>0.03</v>
      </c>
      <c r="G2989" s="17">
        <f>E2989*F2989</f>
        <v>123.27300000000001</v>
      </c>
      <c r="H2989" s="14">
        <v>6</v>
      </c>
      <c r="I2989" s="15">
        <v>900</v>
      </c>
      <c r="J2989" s="17">
        <f>E2989+I2989-G2989</f>
        <v>4885.8270000000002</v>
      </c>
      <c r="K2989" s="23" t="str">
        <f>A2989&amp;"|"&amp;B2989</f>
        <v>P0249|Dec</v>
      </c>
    </row>
    <row r="2990" spans="1:11" ht="15" customHeight="1" x14ac:dyDescent="0.25">
      <c r="A2990" s="14" t="s">
        <v>557</v>
      </c>
      <c r="B2990" s="14" t="s">
        <v>35</v>
      </c>
      <c r="C2990" s="14">
        <v>14</v>
      </c>
      <c r="D2990" s="16">
        <v>265.11</v>
      </c>
      <c r="E2990" s="17">
        <f>C2990*D2990</f>
        <v>3711.54</v>
      </c>
      <c r="F2990" s="18">
        <v>0.03</v>
      </c>
      <c r="G2990" s="17">
        <f>E2990*F2990</f>
        <v>111.3462</v>
      </c>
      <c r="H2990" s="14">
        <v>6</v>
      </c>
      <c r="I2990" s="15">
        <v>900</v>
      </c>
      <c r="J2990" s="17">
        <f>E2990+I2990-G2990</f>
        <v>4500.1938</v>
      </c>
      <c r="K2990" s="23" t="str">
        <f>A2990&amp;"|"&amp;B2990</f>
        <v>P0249|Jan</v>
      </c>
    </row>
    <row r="2991" spans="1:11" ht="15" customHeight="1" x14ac:dyDescent="0.25">
      <c r="A2991" s="14" t="s">
        <v>557</v>
      </c>
      <c r="B2991" s="14" t="s">
        <v>36</v>
      </c>
      <c r="C2991" s="14">
        <v>13</v>
      </c>
      <c r="D2991" s="16">
        <v>242.82</v>
      </c>
      <c r="E2991" s="17">
        <f>C2991*D2991</f>
        <v>3156.66</v>
      </c>
      <c r="F2991" s="18">
        <v>0.03</v>
      </c>
      <c r="G2991" s="17">
        <f>E2991*F2991</f>
        <v>94.699799999999996</v>
      </c>
      <c r="H2991" s="14">
        <v>5</v>
      </c>
      <c r="I2991" s="15">
        <v>750</v>
      </c>
      <c r="J2991" s="17">
        <f>E2991+I2991-G2991</f>
        <v>3811.9602</v>
      </c>
      <c r="K2991" s="23" t="str">
        <f>A2991&amp;"|"&amp;B2991</f>
        <v>P0249|Feb</v>
      </c>
    </row>
    <row r="2992" spans="1:11" ht="15" customHeight="1" x14ac:dyDescent="0.25">
      <c r="A2992" s="14" t="s">
        <v>557</v>
      </c>
      <c r="B2992" s="14" t="s">
        <v>37</v>
      </c>
      <c r="C2992" s="14">
        <v>11</v>
      </c>
      <c r="D2992" s="16">
        <v>200.08</v>
      </c>
      <c r="E2992" s="17">
        <f>C2992*D2992</f>
        <v>2200.88</v>
      </c>
      <c r="F2992" s="18">
        <v>0.03</v>
      </c>
      <c r="G2992" s="17">
        <f>E2992*F2992</f>
        <v>66.026399999999995</v>
      </c>
      <c r="H2992" s="14">
        <v>4</v>
      </c>
      <c r="I2992" s="15">
        <v>600</v>
      </c>
      <c r="J2992" s="17">
        <f>E2992+I2992-G2992</f>
        <v>2734.8535999999999</v>
      </c>
      <c r="K2992" s="23" t="str">
        <f>A2992&amp;"|"&amp;B2992</f>
        <v>P0249|Mar</v>
      </c>
    </row>
    <row r="2993" spans="1:11" ht="15" customHeight="1" x14ac:dyDescent="0.25">
      <c r="A2993" s="14" t="s">
        <v>559</v>
      </c>
      <c r="B2993" s="14" t="s">
        <v>24</v>
      </c>
      <c r="C2993" s="14">
        <v>4</v>
      </c>
      <c r="D2993" s="16">
        <v>166.37</v>
      </c>
      <c r="E2993" s="17">
        <f>C2993*D2993</f>
        <v>665.48</v>
      </c>
      <c r="F2993" s="18">
        <v>0.03</v>
      </c>
      <c r="G2993" s="17">
        <f>E2993*F2993</f>
        <v>19.964400000000001</v>
      </c>
      <c r="H2993" s="14">
        <v>1</v>
      </c>
      <c r="I2993" s="15">
        <v>150</v>
      </c>
      <c r="J2993" s="17">
        <f>E2993+I2993-G2993</f>
        <v>795.51560000000006</v>
      </c>
      <c r="K2993" s="23" t="str">
        <f>A2993&amp;"|"&amp;B2993</f>
        <v>P0250|Apr</v>
      </c>
    </row>
    <row r="2994" spans="1:11" ht="15" customHeight="1" x14ac:dyDescent="0.25">
      <c r="A2994" s="14" t="s">
        <v>559</v>
      </c>
      <c r="B2994" s="14" t="s">
        <v>26</v>
      </c>
      <c r="C2994" s="14">
        <v>6</v>
      </c>
      <c r="D2994" s="16">
        <v>187.95</v>
      </c>
      <c r="E2994" s="17">
        <f>C2994*D2994</f>
        <v>1127.6999999999998</v>
      </c>
      <c r="F2994" s="18">
        <v>0.03</v>
      </c>
      <c r="G2994" s="17">
        <f>E2994*F2994</f>
        <v>33.830999999999996</v>
      </c>
      <c r="H2994" s="14">
        <v>2</v>
      </c>
      <c r="I2994" s="15">
        <v>300</v>
      </c>
      <c r="J2994" s="17">
        <f>E2994+I2994-G2994</f>
        <v>1393.8689999999999</v>
      </c>
      <c r="K2994" s="23" t="str">
        <f>A2994&amp;"|"&amp;B2994</f>
        <v>P0250|May</v>
      </c>
    </row>
    <row r="2995" spans="1:11" ht="15" customHeight="1" x14ac:dyDescent="0.25">
      <c r="A2995" s="14" t="s">
        <v>559</v>
      </c>
      <c r="B2995" s="14" t="s">
        <v>28</v>
      </c>
      <c r="C2995" s="14">
        <v>6</v>
      </c>
      <c r="D2995" s="16">
        <v>182.21</v>
      </c>
      <c r="E2995" s="17">
        <f>C2995*D2995</f>
        <v>1093.26</v>
      </c>
      <c r="F2995" s="18">
        <v>0.03</v>
      </c>
      <c r="G2995" s="17">
        <f>E2995*F2995</f>
        <v>32.797799999999995</v>
      </c>
      <c r="H2995" s="14">
        <v>2</v>
      </c>
      <c r="I2995" s="15">
        <v>300</v>
      </c>
      <c r="J2995" s="17">
        <f>E2995+I2995-G2995</f>
        <v>1360.4621999999999</v>
      </c>
      <c r="K2995" s="23" t="str">
        <f>A2995&amp;"|"&amp;B2995</f>
        <v>P0250|Jun</v>
      </c>
    </row>
    <row r="2996" spans="1:11" ht="15" customHeight="1" x14ac:dyDescent="0.25">
      <c r="A2996" s="14" t="s">
        <v>559</v>
      </c>
      <c r="B2996" s="14" t="s">
        <v>29</v>
      </c>
      <c r="C2996" s="14">
        <v>8</v>
      </c>
      <c r="D2996" s="16">
        <v>219.52</v>
      </c>
      <c r="E2996" s="17">
        <f>C2996*D2996</f>
        <v>1756.16</v>
      </c>
      <c r="F2996" s="18">
        <v>0.03</v>
      </c>
      <c r="G2996" s="17">
        <f>E2996*F2996</f>
        <v>52.684800000000003</v>
      </c>
      <c r="H2996" s="14">
        <v>2</v>
      </c>
      <c r="I2996" s="15">
        <v>300</v>
      </c>
      <c r="J2996" s="17">
        <f>E2996+I2996-G2996</f>
        <v>2003.4751999999999</v>
      </c>
      <c r="K2996" s="23" t="str">
        <f>A2996&amp;"|"&amp;B2996</f>
        <v>P0250|Jul</v>
      </c>
    </row>
    <row r="2997" spans="1:11" ht="15" customHeight="1" x14ac:dyDescent="0.25">
      <c r="A2997" s="14" t="s">
        <v>559</v>
      </c>
      <c r="B2997" s="14" t="s">
        <v>30</v>
      </c>
      <c r="C2997" s="14">
        <v>7</v>
      </c>
      <c r="D2997" s="16">
        <v>192.12</v>
      </c>
      <c r="E2997" s="17">
        <f>C2997*D2997</f>
        <v>1344.8400000000001</v>
      </c>
      <c r="F2997" s="18">
        <v>0.03</v>
      </c>
      <c r="G2997" s="17">
        <f>E2997*F2997</f>
        <v>40.345200000000006</v>
      </c>
      <c r="H2997" s="14">
        <v>2</v>
      </c>
      <c r="I2997" s="15">
        <v>300</v>
      </c>
      <c r="J2997" s="17">
        <f>E2997+I2997-G2997</f>
        <v>1604.4948000000002</v>
      </c>
      <c r="K2997" s="23" t="str">
        <f>A2997&amp;"|"&amp;B2997</f>
        <v>P0250|Aug</v>
      </c>
    </row>
    <row r="2998" spans="1:11" ht="15" customHeight="1" x14ac:dyDescent="0.25">
      <c r="A2998" s="14" t="s">
        <v>559</v>
      </c>
      <c r="B2998" s="14" t="s">
        <v>31</v>
      </c>
      <c r="C2998" s="14">
        <v>5</v>
      </c>
      <c r="D2998" s="16">
        <v>184.81</v>
      </c>
      <c r="E2998" s="17">
        <f>C2998*D2998</f>
        <v>924.05</v>
      </c>
      <c r="F2998" s="18">
        <v>0.03</v>
      </c>
      <c r="G2998" s="17">
        <f>E2998*F2998</f>
        <v>27.721499999999999</v>
      </c>
      <c r="H2998" s="14">
        <v>2</v>
      </c>
      <c r="I2998" s="15">
        <v>300</v>
      </c>
      <c r="J2998" s="17">
        <f>E2998+I2998-G2998</f>
        <v>1196.3284999999998</v>
      </c>
      <c r="K2998" s="23" t="str">
        <f>A2998&amp;"|"&amp;B2998</f>
        <v>P0250|Sep</v>
      </c>
    </row>
    <row r="2999" spans="1:11" ht="15" customHeight="1" x14ac:dyDescent="0.25">
      <c r="A2999" s="14" t="s">
        <v>559</v>
      </c>
      <c r="B2999" s="14" t="s">
        <v>32</v>
      </c>
      <c r="C2999" s="14">
        <v>5</v>
      </c>
      <c r="D2999" s="16">
        <v>168.88</v>
      </c>
      <c r="E2999" s="17">
        <f>C2999*D2999</f>
        <v>844.4</v>
      </c>
      <c r="F2999" s="18">
        <v>0.03</v>
      </c>
      <c r="G2999" s="17">
        <f>E2999*F2999</f>
        <v>25.331999999999997</v>
      </c>
      <c r="H2999" s="14">
        <v>2</v>
      </c>
      <c r="I2999" s="15">
        <v>300</v>
      </c>
      <c r="J2999" s="17">
        <f>E2999+I2999-G2999</f>
        <v>1119.068</v>
      </c>
      <c r="K2999" s="23" t="str">
        <f>A2999&amp;"|"&amp;B2999</f>
        <v>P0250|Oct</v>
      </c>
    </row>
    <row r="3000" spans="1:11" ht="15" customHeight="1" x14ac:dyDescent="0.25">
      <c r="A3000" s="14" t="s">
        <v>559</v>
      </c>
      <c r="B3000" s="14" t="s">
        <v>33</v>
      </c>
      <c r="C3000" s="14">
        <v>5</v>
      </c>
      <c r="D3000" s="16">
        <v>184.76</v>
      </c>
      <c r="E3000" s="17">
        <f>C3000*D3000</f>
        <v>923.8</v>
      </c>
      <c r="F3000" s="18">
        <v>0.03</v>
      </c>
      <c r="G3000" s="17">
        <f>E3000*F3000</f>
        <v>27.713999999999999</v>
      </c>
      <c r="H3000" s="14">
        <v>2</v>
      </c>
      <c r="I3000" s="15">
        <v>300</v>
      </c>
      <c r="J3000" s="17">
        <f>E3000+I3000-G3000</f>
        <v>1196.086</v>
      </c>
      <c r="K3000" s="23" t="str">
        <f>A3000&amp;"|"&amp;B3000</f>
        <v>P0250|Nov</v>
      </c>
    </row>
    <row r="3001" spans="1:11" ht="15" customHeight="1" x14ac:dyDescent="0.25">
      <c r="A3001" s="14" t="s">
        <v>559</v>
      </c>
      <c r="B3001" s="14" t="s">
        <v>34</v>
      </c>
      <c r="C3001" s="14">
        <v>12</v>
      </c>
      <c r="D3001" s="16">
        <v>318.27</v>
      </c>
      <c r="E3001" s="17">
        <f>C3001*D3001</f>
        <v>3819.24</v>
      </c>
      <c r="F3001" s="18">
        <v>0.03</v>
      </c>
      <c r="G3001" s="17">
        <f>E3001*F3001</f>
        <v>114.57719999999999</v>
      </c>
      <c r="H3001" s="14">
        <v>5</v>
      </c>
      <c r="I3001" s="15">
        <v>750</v>
      </c>
      <c r="J3001" s="17">
        <f>E3001+I3001-G3001</f>
        <v>4454.6628000000001</v>
      </c>
      <c r="K3001" s="23" t="str">
        <f>A3001&amp;"|"&amp;B3001</f>
        <v>P0250|Dec</v>
      </c>
    </row>
    <row r="3002" spans="1:11" ht="15" customHeight="1" x14ac:dyDescent="0.25">
      <c r="A3002" s="14" t="s">
        <v>559</v>
      </c>
      <c r="B3002" s="14" t="s">
        <v>35</v>
      </c>
      <c r="C3002" s="14">
        <v>10</v>
      </c>
      <c r="D3002" s="16">
        <v>317.86</v>
      </c>
      <c r="E3002" s="17">
        <f>C3002*D3002</f>
        <v>3178.6000000000004</v>
      </c>
      <c r="F3002" s="18">
        <v>0.03</v>
      </c>
      <c r="G3002" s="17">
        <f>E3002*F3002</f>
        <v>95.358000000000004</v>
      </c>
      <c r="H3002" s="14">
        <v>4</v>
      </c>
      <c r="I3002" s="15">
        <v>600</v>
      </c>
      <c r="J3002" s="17">
        <f>E3002+I3002-G3002</f>
        <v>3683.2420000000002</v>
      </c>
      <c r="K3002" s="23" t="str">
        <f>A3002&amp;"|"&amp;B3002</f>
        <v>P0250|Jan</v>
      </c>
    </row>
    <row r="3003" spans="1:11" ht="15" customHeight="1" x14ac:dyDescent="0.25">
      <c r="A3003" s="14" t="s">
        <v>559</v>
      </c>
      <c r="B3003" s="14" t="s">
        <v>36</v>
      </c>
      <c r="C3003" s="14">
        <v>9</v>
      </c>
      <c r="D3003" s="16">
        <v>278.83</v>
      </c>
      <c r="E3003" s="17">
        <f>C3003*D3003</f>
        <v>2509.4699999999998</v>
      </c>
      <c r="F3003" s="18">
        <v>0.03</v>
      </c>
      <c r="G3003" s="17">
        <f>E3003*F3003</f>
        <v>75.284099999999995</v>
      </c>
      <c r="H3003" s="14">
        <v>3</v>
      </c>
      <c r="I3003" s="15">
        <v>450</v>
      </c>
      <c r="J3003" s="17">
        <f>E3003+I3003-G3003</f>
        <v>2884.1858999999999</v>
      </c>
      <c r="K3003" s="23" t="str">
        <f>A3003&amp;"|"&amp;B3003</f>
        <v>P0250|Feb</v>
      </c>
    </row>
    <row r="3004" spans="1:11" ht="15" customHeight="1" x14ac:dyDescent="0.25">
      <c r="A3004" s="14" t="s">
        <v>559</v>
      </c>
      <c r="B3004" s="14" t="s">
        <v>37</v>
      </c>
      <c r="C3004" s="14">
        <v>9</v>
      </c>
      <c r="D3004" s="16">
        <v>268.79000000000002</v>
      </c>
      <c r="E3004" s="17">
        <f>C3004*D3004</f>
        <v>2419.11</v>
      </c>
      <c r="F3004" s="18">
        <v>0.03</v>
      </c>
      <c r="G3004" s="17">
        <f>E3004*F3004</f>
        <v>72.573300000000003</v>
      </c>
      <c r="H3004" s="14">
        <v>3</v>
      </c>
      <c r="I3004" s="15">
        <v>450</v>
      </c>
      <c r="J3004" s="17">
        <f>E3004+I3004-G3004</f>
        <v>2796.5367000000001</v>
      </c>
      <c r="K3004" s="23" t="str">
        <f>A3004&amp;"|"&amp;B3004</f>
        <v>P0250|Mar</v>
      </c>
    </row>
    <row r="3005" spans="1:11" ht="15" customHeight="1" x14ac:dyDescent="0.25">
      <c r="A3005" s="14" t="s">
        <v>561</v>
      </c>
      <c r="B3005" s="14" t="s">
        <v>24</v>
      </c>
      <c r="C3005" s="14">
        <v>5</v>
      </c>
      <c r="D3005" s="16">
        <v>229.24</v>
      </c>
      <c r="E3005" s="17">
        <f>C3005*D3005</f>
        <v>1146.2</v>
      </c>
      <c r="F3005" s="18">
        <v>0.03</v>
      </c>
      <c r="G3005" s="17">
        <f>E3005*F3005</f>
        <v>34.386000000000003</v>
      </c>
      <c r="H3005" s="14">
        <v>2</v>
      </c>
      <c r="I3005" s="15">
        <v>450</v>
      </c>
      <c r="J3005" s="17">
        <f>E3005+I3005-G3005</f>
        <v>1561.8140000000001</v>
      </c>
      <c r="K3005" s="23" t="str">
        <f>A3005&amp;"|"&amp;B3005</f>
        <v>P0251|Apr</v>
      </c>
    </row>
    <row r="3006" spans="1:11" ht="15" customHeight="1" x14ac:dyDescent="0.25">
      <c r="A3006" s="14" t="s">
        <v>561</v>
      </c>
      <c r="B3006" s="14" t="s">
        <v>26</v>
      </c>
      <c r="C3006" s="14">
        <v>6</v>
      </c>
      <c r="D3006" s="16">
        <v>246.46</v>
      </c>
      <c r="E3006" s="17">
        <f>C3006*D3006</f>
        <v>1478.76</v>
      </c>
      <c r="F3006" s="18">
        <v>0.03</v>
      </c>
      <c r="G3006" s="17">
        <f>E3006*F3006</f>
        <v>44.3628</v>
      </c>
      <c r="H3006" s="14">
        <v>2</v>
      </c>
      <c r="I3006" s="15">
        <v>450</v>
      </c>
      <c r="J3006" s="17">
        <f>E3006+I3006-G3006</f>
        <v>1884.3971999999999</v>
      </c>
      <c r="K3006" s="23" t="str">
        <f>A3006&amp;"|"&amp;B3006</f>
        <v>P0251|May</v>
      </c>
    </row>
    <row r="3007" spans="1:11" ht="15" customHeight="1" x14ac:dyDescent="0.25">
      <c r="A3007" s="14" t="s">
        <v>561</v>
      </c>
      <c r="B3007" s="14" t="s">
        <v>28</v>
      </c>
      <c r="C3007" s="14">
        <v>7</v>
      </c>
      <c r="D3007" s="16">
        <v>236.46</v>
      </c>
      <c r="E3007" s="17">
        <f>C3007*D3007</f>
        <v>1655.22</v>
      </c>
      <c r="F3007" s="18">
        <v>0.03</v>
      </c>
      <c r="G3007" s="17">
        <f>E3007*F3007</f>
        <v>49.656599999999997</v>
      </c>
      <c r="H3007" s="14">
        <v>2</v>
      </c>
      <c r="I3007" s="15">
        <v>450</v>
      </c>
      <c r="J3007" s="17">
        <f>E3007+I3007-G3007</f>
        <v>2055.5634000000005</v>
      </c>
      <c r="K3007" s="23" t="str">
        <f>A3007&amp;"|"&amp;B3007</f>
        <v>P0251|Jun</v>
      </c>
    </row>
    <row r="3008" spans="1:11" ht="15" customHeight="1" x14ac:dyDescent="0.25">
      <c r="A3008" s="14" t="s">
        <v>561</v>
      </c>
      <c r="B3008" s="14" t="s">
        <v>29</v>
      </c>
      <c r="C3008" s="14">
        <v>9</v>
      </c>
      <c r="D3008" s="16">
        <v>280.20999999999998</v>
      </c>
      <c r="E3008" s="17">
        <f>C3008*D3008</f>
        <v>2521.89</v>
      </c>
      <c r="F3008" s="18">
        <v>0.03</v>
      </c>
      <c r="G3008" s="17">
        <f>E3008*F3008</f>
        <v>75.656699999999987</v>
      </c>
      <c r="H3008" s="14">
        <v>2</v>
      </c>
      <c r="I3008" s="15">
        <v>450</v>
      </c>
      <c r="J3008" s="17">
        <f>E3008+I3008-G3008</f>
        <v>2896.2332999999999</v>
      </c>
      <c r="K3008" s="23" t="str">
        <f>A3008&amp;"|"&amp;B3008</f>
        <v>P0251|Jul</v>
      </c>
    </row>
    <row r="3009" spans="1:11" ht="15" customHeight="1" x14ac:dyDescent="0.25">
      <c r="A3009" s="14" t="s">
        <v>561</v>
      </c>
      <c r="B3009" s="14" t="s">
        <v>30</v>
      </c>
      <c r="C3009" s="14">
        <v>8</v>
      </c>
      <c r="D3009" s="16">
        <v>277.47000000000003</v>
      </c>
      <c r="E3009" s="17">
        <f>C3009*D3009</f>
        <v>2219.7600000000002</v>
      </c>
      <c r="F3009" s="18">
        <v>0.03</v>
      </c>
      <c r="G3009" s="17">
        <f>E3009*F3009</f>
        <v>66.592800000000011</v>
      </c>
      <c r="H3009" s="14">
        <v>2</v>
      </c>
      <c r="I3009" s="15">
        <v>450</v>
      </c>
      <c r="J3009" s="17">
        <f>E3009+I3009-G3009</f>
        <v>2603.1672000000003</v>
      </c>
      <c r="K3009" s="23" t="str">
        <f>A3009&amp;"|"&amp;B3009</f>
        <v>P0251|Aug</v>
      </c>
    </row>
    <row r="3010" spans="1:11" ht="15" customHeight="1" x14ac:dyDescent="0.25">
      <c r="A3010" s="14" t="s">
        <v>561</v>
      </c>
      <c r="B3010" s="14" t="s">
        <v>31</v>
      </c>
      <c r="C3010" s="14">
        <v>6</v>
      </c>
      <c r="D3010" s="16">
        <v>258.82</v>
      </c>
      <c r="E3010" s="17">
        <f>C3010*D3010</f>
        <v>1552.92</v>
      </c>
      <c r="F3010" s="18">
        <v>0.03</v>
      </c>
      <c r="G3010" s="17">
        <f>E3010*F3010</f>
        <v>46.587600000000002</v>
      </c>
      <c r="H3010" s="14">
        <v>2</v>
      </c>
      <c r="I3010" s="15">
        <v>450</v>
      </c>
      <c r="J3010" s="17">
        <f>E3010+I3010-G3010</f>
        <v>1956.3324</v>
      </c>
      <c r="K3010" s="23" t="str">
        <f>A3010&amp;"|"&amp;B3010</f>
        <v>P0251|Sep</v>
      </c>
    </row>
    <row r="3011" spans="1:11" ht="15" customHeight="1" x14ac:dyDescent="0.25">
      <c r="A3011" s="14" t="s">
        <v>561</v>
      </c>
      <c r="B3011" s="14" t="s">
        <v>32</v>
      </c>
      <c r="C3011" s="14">
        <v>6</v>
      </c>
      <c r="D3011" s="16">
        <v>227.49</v>
      </c>
      <c r="E3011" s="17">
        <f>C3011*D3011</f>
        <v>1364.94</v>
      </c>
      <c r="F3011" s="18">
        <v>0.03</v>
      </c>
      <c r="G3011" s="17">
        <f>E3011*F3011</f>
        <v>40.9482</v>
      </c>
      <c r="H3011" s="14">
        <v>2</v>
      </c>
      <c r="I3011" s="15">
        <v>450</v>
      </c>
      <c r="J3011" s="17">
        <f>E3011+I3011-G3011</f>
        <v>1773.9918</v>
      </c>
      <c r="K3011" s="23" t="str">
        <f>A3011&amp;"|"&amp;B3011</f>
        <v>P0251|Oct</v>
      </c>
    </row>
    <row r="3012" spans="1:11" ht="15" customHeight="1" x14ac:dyDescent="0.25">
      <c r="A3012" s="14" t="s">
        <v>561</v>
      </c>
      <c r="B3012" s="14" t="s">
        <v>33</v>
      </c>
      <c r="C3012" s="14">
        <v>5</v>
      </c>
      <c r="D3012" s="16">
        <v>244.33</v>
      </c>
      <c r="E3012" s="17">
        <f>C3012*D3012</f>
        <v>1221.6500000000001</v>
      </c>
      <c r="F3012" s="18">
        <v>0.03</v>
      </c>
      <c r="G3012" s="17">
        <f>E3012*F3012</f>
        <v>36.649500000000003</v>
      </c>
      <c r="H3012" s="14">
        <v>2</v>
      </c>
      <c r="I3012" s="15">
        <v>450</v>
      </c>
      <c r="J3012" s="17">
        <f>E3012+I3012-G3012</f>
        <v>1635.0005000000001</v>
      </c>
      <c r="K3012" s="23" t="str">
        <f>A3012&amp;"|"&amp;B3012</f>
        <v>P0251|Nov</v>
      </c>
    </row>
    <row r="3013" spans="1:11" ht="15" customHeight="1" x14ac:dyDescent="0.25">
      <c r="A3013" s="14" t="s">
        <v>561</v>
      </c>
      <c r="B3013" s="14" t="s">
        <v>34</v>
      </c>
      <c r="C3013" s="14">
        <v>13</v>
      </c>
      <c r="D3013" s="16">
        <v>451.69</v>
      </c>
      <c r="E3013" s="17">
        <f>C3013*D3013</f>
        <v>5871.97</v>
      </c>
      <c r="F3013" s="18">
        <v>0.03</v>
      </c>
      <c r="G3013" s="17">
        <f>E3013*F3013</f>
        <v>176.1591</v>
      </c>
      <c r="H3013" s="14">
        <v>5</v>
      </c>
      <c r="I3013" s="15">
        <v>1125</v>
      </c>
      <c r="J3013" s="17">
        <f>E3013+I3013-G3013</f>
        <v>6820.8109000000004</v>
      </c>
      <c r="K3013" s="23" t="str">
        <f>A3013&amp;"|"&amp;B3013</f>
        <v>P0251|Dec</v>
      </c>
    </row>
    <row r="3014" spans="1:11" ht="15" customHeight="1" x14ac:dyDescent="0.25">
      <c r="A3014" s="14" t="s">
        <v>561</v>
      </c>
      <c r="B3014" s="14" t="s">
        <v>35</v>
      </c>
      <c r="C3014" s="14">
        <v>11</v>
      </c>
      <c r="D3014" s="16">
        <v>410.25</v>
      </c>
      <c r="E3014" s="17">
        <f>C3014*D3014</f>
        <v>4512.75</v>
      </c>
      <c r="F3014" s="18">
        <v>0.03</v>
      </c>
      <c r="G3014" s="17">
        <f>E3014*F3014</f>
        <v>135.38249999999999</v>
      </c>
      <c r="H3014" s="14">
        <v>4</v>
      </c>
      <c r="I3014" s="15">
        <v>900</v>
      </c>
      <c r="J3014" s="17">
        <f>E3014+I3014-G3014</f>
        <v>5277.3675000000003</v>
      </c>
      <c r="K3014" s="23" t="str">
        <f>A3014&amp;"|"&amp;B3014</f>
        <v>P0251|Jan</v>
      </c>
    </row>
    <row r="3015" spans="1:11" ht="15" customHeight="1" x14ac:dyDescent="0.25">
      <c r="A3015" s="14" t="s">
        <v>561</v>
      </c>
      <c r="B3015" s="14" t="s">
        <v>36</v>
      </c>
      <c r="C3015" s="14">
        <v>10</v>
      </c>
      <c r="D3015" s="16">
        <v>382.47</v>
      </c>
      <c r="E3015" s="17">
        <f>C3015*D3015</f>
        <v>3824.7000000000003</v>
      </c>
      <c r="F3015" s="18">
        <v>0.03</v>
      </c>
      <c r="G3015" s="17">
        <f>E3015*F3015</f>
        <v>114.741</v>
      </c>
      <c r="H3015" s="14">
        <v>4</v>
      </c>
      <c r="I3015" s="15">
        <v>900</v>
      </c>
      <c r="J3015" s="17">
        <f>E3015+I3015-G3015</f>
        <v>4609.9590000000007</v>
      </c>
      <c r="K3015" s="23" t="str">
        <f>A3015&amp;"|"&amp;B3015</f>
        <v>P0251|Feb</v>
      </c>
    </row>
    <row r="3016" spans="1:11" ht="15" customHeight="1" x14ac:dyDescent="0.25">
      <c r="A3016" s="14" t="s">
        <v>561</v>
      </c>
      <c r="B3016" s="14" t="s">
        <v>37</v>
      </c>
      <c r="C3016" s="14">
        <v>9</v>
      </c>
      <c r="D3016" s="16">
        <v>334.66</v>
      </c>
      <c r="E3016" s="17">
        <f>C3016*D3016</f>
        <v>3011.94</v>
      </c>
      <c r="F3016" s="18">
        <v>0.03</v>
      </c>
      <c r="G3016" s="17">
        <f>E3016*F3016</f>
        <v>90.358199999999997</v>
      </c>
      <c r="H3016" s="14">
        <v>3</v>
      </c>
      <c r="I3016" s="15">
        <v>675</v>
      </c>
      <c r="J3016" s="17">
        <f>E3016+I3016-G3016</f>
        <v>3596.5817999999999</v>
      </c>
      <c r="K3016" s="23" t="str">
        <f>A3016&amp;"|"&amp;B3016</f>
        <v>P0251|Mar</v>
      </c>
    </row>
    <row r="3017" spans="1:11" ht="15" customHeight="1" x14ac:dyDescent="0.25">
      <c r="A3017" s="14" t="s">
        <v>563</v>
      </c>
      <c r="B3017" s="14" t="s">
        <v>24</v>
      </c>
      <c r="C3017" s="14">
        <v>6</v>
      </c>
      <c r="D3017" s="16">
        <v>71.39</v>
      </c>
      <c r="E3017" s="17">
        <f>C3017*D3017</f>
        <v>428.34000000000003</v>
      </c>
      <c r="F3017" s="18">
        <v>0.03</v>
      </c>
      <c r="G3017" s="17">
        <f>E3017*F3017</f>
        <v>12.850200000000001</v>
      </c>
      <c r="H3017" s="14">
        <v>2</v>
      </c>
      <c r="I3017" s="15">
        <v>190</v>
      </c>
      <c r="J3017" s="17">
        <f>E3017+I3017-G3017</f>
        <v>605.48980000000006</v>
      </c>
      <c r="K3017" s="23" t="str">
        <f>A3017&amp;"|"&amp;B3017</f>
        <v>P0252|Apr</v>
      </c>
    </row>
    <row r="3018" spans="1:11" ht="15" customHeight="1" x14ac:dyDescent="0.25">
      <c r="A3018" s="14" t="s">
        <v>563</v>
      </c>
      <c r="B3018" s="14" t="s">
        <v>26</v>
      </c>
      <c r="C3018" s="14">
        <v>7</v>
      </c>
      <c r="D3018" s="16">
        <v>70.88</v>
      </c>
      <c r="E3018" s="17">
        <f>C3018*D3018</f>
        <v>496.15999999999997</v>
      </c>
      <c r="F3018" s="18">
        <v>0.03</v>
      </c>
      <c r="G3018" s="17">
        <f>E3018*F3018</f>
        <v>14.884799999999998</v>
      </c>
      <c r="H3018" s="14">
        <v>2</v>
      </c>
      <c r="I3018" s="15">
        <v>190</v>
      </c>
      <c r="J3018" s="17">
        <f>E3018+I3018-G3018</f>
        <v>671.27519999999993</v>
      </c>
      <c r="K3018" s="23" t="str">
        <f>A3018&amp;"|"&amp;B3018</f>
        <v>P0252|May</v>
      </c>
    </row>
    <row r="3019" spans="1:11" ht="15" customHeight="1" x14ac:dyDescent="0.25">
      <c r="A3019" s="14" t="s">
        <v>563</v>
      </c>
      <c r="B3019" s="14" t="s">
        <v>28</v>
      </c>
      <c r="C3019" s="14">
        <v>8</v>
      </c>
      <c r="D3019" s="16">
        <v>73.81</v>
      </c>
      <c r="E3019" s="17">
        <f>C3019*D3019</f>
        <v>590.48</v>
      </c>
      <c r="F3019" s="18">
        <v>0.03</v>
      </c>
      <c r="G3019" s="17">
        <f>E3019*F3019</f>
        <v>17.714400000000001</v>
      </c>
      <c r="H3019" s="14">
        <v>2</v>
      </c>
      <c r="I3019" s="15">
        <v>190</v>
      </c>
      <c r="J3019" s="17">
        <f>E3019+I3019-G3019</f>
        <v>762.76560000000006</v>
      </c>
      <c r="K3019" s="23" t="str">
        <f>A3019&amp;"|"&amp;B3019</f>
        <v>P0252|Jun</v>
      </c>
    </row>
    <row r="3020" spans="1:11" ht="15" customHeight="1" x14ac:dyDescent="0.25">
      <c r="A3020" s="14" t="s">
        <v>563</v>
      </c>
      <c r="B3020" s="14" t="s">
        <v>29</v>
      </c>
      <c r="C3020" s="14">
        <v>10</v>
      </c>
      <c r="D3020" s="16">
        <v>96.24</v>
      </c>
      <c r="E3020" s="17">
        <f>C3020*D3020</f>
        <v>962.4</v>
      </c>
      <c r="F3020" s="18">
        <v>0.03</v>
      </c>
      <c r="G3020" s="17">
        <f>E3020*F3020</f>
        <v>28.872</v>
      </c>
      <c r="H3020" s="14">
        <v>3</v>
      </c>
      <c r="I3020" s="15">
        <v>285</v>
      </c>
      <c r="J3020" s="17">
        <f>E3020+I3020-G3020</f>
        <v>1218.528</v>
      </c>
      <c r="K3020" s="23" t="str">
        <f>A3020&amp;"|"&amp;B3020</f>
        <v>P0252|Jul</v>
      </c>
    </row>
    <row r="3021" spans="1:11" ht="15" customHeight="1" x14ac:dyDescent="0.25">
      <c r="A3021" s="14" t="s">
        <v>563</v>
      </c>
      <c r="B3021" s="14" t="s">
        <v>30</v>
      </c>
      <c r="C3021" s="14">
        <v>10</v>
      </c>
      <c r="D3021" s="16">
        <v>81.37</v>
      </c>
      <c r="E3021" s="17">
        <f>C3021*D3021</f>
        <v>813.7</v>
      </c>
      <c r="F3021" s="18">
        <v>0.03</v>
      </c>
      <c r="G3021" s="17">
        <f>E3021*F3021</f>
        <v>24.411000000000001</v>
      </c>
      <c r="H3021" s="14">
        <v>3</v>
      </c>
      <c r="I3021" s="15">
        <v>285</v>
      </c>
      <c r="J3021" s="17">
        <f>E3021+I3021-G3021</f>
        <v>1074.289</v>
      </c>
      <c r="K3021" s="23" t="str">
        <f>A3021&amp;"|"&amp;B3021</f>
        <v>P0252|Aug</v>
      </c>
    </row>
    <row r="3022" spans="1:11" ht="15" customHeight="1" x14ac:dyDescent="0.25">
      <c r="A3022" s="14" t="s">
        <v>563</v>
      </c>
      <c r="B3022" s="14" t="s">
        <v>31</v>
      </c>
      <c r="C3022" s="14">
        <v>6</v>
      </c>
      <c r="D3022" s="16">
        <v>82.72</v>
      </c>
      <c r="E3022" s="17">
        <f>C3022*D3022</f>
        <v>496.32</v>
      </c>
      <c r="F3022" s="18">
        <v>0.03</v>
      </c>
      <c r="G3022" s="17">
        <f>E3022*F3022</f>
        <v>14.8896</v>
      </c>
      <c r="H3022" s="14">
        <v>2</v>
      </c>
      <c r="I3022" s="15">
        <v>190</v>
      </c>
      <c r="J3022" s="17">
        <f>E3022+I3022-G3022</f>
        <v>671.43039999999996</v>
      </c>
      <c r="K3022" s="23" t="str">
        <f>A3022&amp;"|"&amp;B3022</f>
        <v>P0252|Sep</v>
      </c>
    </row>
    <row r="3023" spans="1:11" ht="15" customHeight="1" x14ac:dyDescent="0.25">
      <c r="A3023" s="14" t="s">
        <v>563</v>
      </c>
      <c r="B3023" s="14" t="s">
        <v>32</v>
      </c>
      <c r="C3023" s="14">
        <v>7</v>
      </c>
      <c r="D3023" s="16">
        <v>79.22</v>
      </c>
      <c r="E3023" s="17">
        <f>C3023*D3023</f>
        <v>554.54</v>
      </c>
      <c r="F3023" s="18">
        <v>0.03</v>
      </c>
      <c r="G3023" s="17">
        <f>E3023*F3023</f>
        <v>16.636199999999999</v>
      </c>
      <c r="H3023" s="14">
        <v>2</v>
      </c>
      <c r="I3023" s="15">
        <v>190</v>
      </c>
      <c r="J3023" s="17">
        <f>E3023+I3023-G3023</f>
        <v>727.90379999999993</v>
      </c>
      <c r="K3023" s="23" t="str">
        <f>A3023&amp;"|"&amp;B3023</f>
        <v>P0252|Oct</v>
      </c>
    </row>
    <row r="3024" spans="1:11" ht="15" customHeight="1" x14ac:dyDescent="0.25">
      <c r="A3024" s="14" t="s">
        <v>563</v>
      </c>
      <c r="B3024" s="14" t="s">
        <v>33</v>
      </c>
      <c r="C3024" s="14">
        <v>7</v>
      </c>
      <c r="D3024" s="16">
        <v>78.58</v>
      </c>
      <c r="E3024" s="17">
        <f>C3024*D3024</f>
        <v>550.05999999999995</v>
      </c>
      <c r="F3024" s="18">
        <v>0.03</v>
      </c>
      <c r="G3024" s="17">
        <f>E3024*F3024</f>
        <v>16.501799999999999</v>
      </c>
      <c r="H3024" s="14">
        <v>2</v>
      </c>
      <c r="I3024" s="15">
        <v>190</v>
      </c>
      <c r="J3024" s="17">
        <f>E3024+I3024-G3024</f>
        <v>723.55819999999994</v>
      </c>
      <c r="K3024" s="23" t="str">
        <f>A3024&amp;"|"&amp;B3024</f>
        <v>P0252|Nov</v>
      </c>
    </row>
    <row r="3025" spans="1:11" ht="15" customHeight="1" x14ac:dyDescent="0.25">
      <c r="A3025" s="14" t="s">
        <v>563</v>
      </c>
      <c r="B3025" s="14" t="s">
        <v>34</v>
      </c>
      <c r="C3025" s="14">
        <v>14</v>
      </c>
      <c r="D3025" s="16">
        <v>145.03</v>
      </c>
      <c r="E3025" s="17">
        <f>C3025*D3025</f>
        <v>2030.42</v>
      </c>
      <c r="F3025" s="18">
        <v>0.03</v>
      </c>
      <c r="G3025" s="17">
        <f>E3025*F3025</f>
        <v>60.912599999999998</v>
      </c>
      <c r="H3025" s="14">
        <v>6</v>
      </c>
      <c r="I3025" s="15">
        <v>570</v>
      </c>
      <c r="J3025" s="17">
        <f>E3025+I3025-G3025</f>
        <v>2539.5074</v>
      </c>
      <c r="K3025" s="23" t="str">
        <f>A3025&amp;"|"&amp;B3025</f>
        <v>P0252|Dec</v>
      </c>
    </row>
    <row r="3026" spans="1:11" ht="15" customHeight="1" x14ac:dyDescent="0.25">
      <c r="A3026" s="14" t="s">
        <v>563</v>
      </c>
      <c r="B3026" s="14" t="s">
        <v>35</v>
      </c>
      <c r="C3026" s="14">
        <v>13</v>
      </c>
      <c r="D3026" s="16">
        <v>129.15</v>
      </c>
      <c r="E3026" s="17">
        <f>C3026*D3026</f>
        <v>1678.95</v>
      </c>
      <c r="F3026" s="18">
        <v>0.03</v>
      </c>
      <c r="G3026" s="17">
        <f>E3026*F3026</f>
        <v>50.368499999999997</v>
      </c>
      <c r="H3026" s="14">
        <v>5</v>
      </c>
      <c r="I3026" s="15">
        <v>475</v>
      </c>
      <c r="J3026" s="17">
        <f>E3026+I3026-G3026</f>
        <v>2103.5814999999998</v>
      </c>
      <c r="K3026" s="23" t="str">
        <f>A3026&amp;"|"&amp;B3026</f>
        <v>P0252|Jan</v>
      </c>
    </row>
    <row r="3027" spans="1:11" ht="15" customHeight="1" x14ac:dyDescent="0.25">
      <c r="A3027" s="14" t="s">
        <v>563</v>
      </c>
      <c r="B3027" s="14" t="s">
        <v>36</v>
      </c>
      <c r="C3027" s="14">
        <v>11</v>
      </c>
      <c r="D3027" s="16">
        <v>124.27</v>
      </c>
      <c r="E3027" s="17">
        <f>C3027*D3027</f>
        <v>1366.97</v>
      </c>
      <c r="F3027" s="18">
        <v>0.03</v>
      </c>
      <c r="G3027" s="17">
        <f>E3027*F3027</f>
        <v>41.009099999999997</v>
      </c>
      <c r="H3027" s="14">
        <v>4</v>
      </c>
      <c r="I3027" s="15">
        <v>380</v>
      </c>
      <c r="J3027" s="17">
        <f>E3027+I3027-G3027</f>
        <v>1705.9609</v>
      </c>
      <c r="K3027" s="23" t="str">
        <f>A3027&amp;"|"&amp;B3027</f>
        <v>P0252|Feb</v>
      </c>
    </row>
    <row r="3028" spans="1:11" ht="15" customHeight="1" x14ac:dyDescent="0.25">
      <c r="A3028" s="14" t="s">
        <v>563</v>
      </c>
      <c r="B3028" s="14" t="s">
        <v>37</v>
      </c>
      <c r="C3028" s="14">
        <v>9</v>
      </c>
      <c r="D3028" s="16">
        <v>111.16</v>
      </c>
      <c r="E3028" s="17">
        <f>C3028*D3028</f>
        <v>1000.4399999999999</v>
      </c>
      <c r="F3028" s="18">
        <v>0.03</v>
      </c>
      <c r="G3028" s="17">
        <f>E3028*F3028</f>
        <v>30.013199999999998</v>
      </c>
      <c r="H3028" s="14">
        <v>3</v>
      </c>
      <c r="I3028" s="15">
        <v>285</v>
      </c>
      <c r="J3028" s="17">
        <f>E3028+I3028-G3028</f>
        <v>1255.4268</v>
      </c>
      <c r="K3028" s="23" t="str">
        <f>A3028&amp;"|"&amp;B3028</f>
        <v>P0252|Mar</v>
      </c>
    </row>
    <row r="3029" spans="1:11" ht="15" customHeight="1" x14ac:dyDescent="0.25">
      <c r="A3029" s="14" t="s">
        <v>565</v>
      </c>
      <c r="B3029" s="14" t="s">
        <v>24</v>
      </c>
      <c r="C3029" s="14">
        <v>5</v>
      </c>
      <c r="D3029" s="16">
        <v>154.16</v>
      </c>
      <c r="E3029" s="17">
        <f>C3029*D3029</f>
        <v>770.8</v>
      </c>
      <c r="F3029" s="18">
        <v>0.03</v>
      </c>
      <c r="G3029" s="17">
        <f>E3029*F3029</f>
        <v>23.123999999999999</v>
      </c>
      <c r="H3029" s="14">
        <v>2</v>
      </c>
      <c r="I3029" s="15">
        <v>300</v>
      </c>
      <c r="J3029" s="17">
        <f>E3029+I3029-G3029</f>
        <v>1047.6759999999999</v>
      </c>
      <c r="K3029" s="23" t="str">
        <f>A3029&amp;"|"&amp;B3029</f>
        <v>P0253|Apr</v>
      </c>
    </row>
    <row r="3030" spans="1:11" ht="15" customHeight="1" x14ac:dyDescent="0.25">
      <c r="A3030" s="14" t="s">
        <v>565</v>
      </c>
      <c r="B3030" s="14" t="s">
        <v>26</v>
      </c>
      <c r="C3030" s="14">
        <v>7</v>
      </c>
      <c r="D3030" s="16">
        <v>149.94999999999999</v>
      </c>
      <c r="E3030" s="17">
        <f>C3030*D3030</f>
        <v>1049.6499999999999</v>
      </c>
      <c r="F3030" s="18">
        <v>0.03</v>
      </c>
      <c r="G3030" s="17">
        <f>E3030*F3030</f>
        <v>31.489499999999996</v>
      </c>
      <c r="H3030" s="14">
        <v>2</v>
      </c>
      <c r="I3030" s="15">
        <v>300</v>
      </c>
      <c r="J3030" s="17">
        <f>E3030+I3030-G3030</f>
        <v>1318.1605</v>
      </c>
      <c r="K3030" s="23" t="str">
        <f>A3030&amp;"|"&amp;B3030</f>
        <v>P0253|May</v>
      </c>
    </row>
    <row r="3031" spans="1:11" ht="15" customHeight="1" x14ac:dyDescent="0.25">
      <c r="A3031" s="14" t="s">
        <v>565</v>
      </c>
      <c r="B3031" s="14" t="s">
        <v>28</v>
      </c>
      <c r="C3031" s="14">
        <v>8</v>
      </c>
      <c r="D3031" s="16">
        <v>179.28</v>
      </c>
      <c r="E3031" s="17">
        <f>C3031*D3031</f>
        <v>1434.24</v>
      </c>
      <c r="F3031" s="18">
        <v>0.03</v>
      </c>
      <c r="G3031" s="17">
        <f>E3031*F3031</f>
        <v>43.027200000000001</v>
      </c>
      <c r="H3031" s="14">
        <v>2</v>
      </c>
      <c r="I3031" s="15">
        <v>300</v>
      </c>
      <c r="J3031" s="17">
        <f>E3031+I3031-G3031</f>
        <v>1691.2128</v>
      </c>
      <c r="K3031" s="23" t="str">
        <f>A3031&amp;"|"&amp;B3031</f>
        <v>P0253|Jun</v>
      </c>
    </row>
    <row r="3032" spans="1:11" ht="15" customHeight="1" x14ac:dyDescent="0.25">
      <c r="A3032" s="14" t="s">
        <v>565</v>
      </c>
      <c r="B3032" s="14" t="s">
        <v>29</v>
      </c>
      <c r="C3032" s="14">
        <v>9</v>
      </c>
      <c r="D3032" s="16">
        <v>187.07</v>
      </c>
      <c r="E3032" s="17">
        <f>C3032*D3032</f>
        <v>1683.6299999999999</v>
      </c>
      <c r="F3032" s="18">
        <v>0.03</v>
      </c>
      <c r="G3032" s="17">
        <f>E3032*F3032</f>
        <v>50.508899999999997</v>
      </c>
      <c r="H3032" s="14">
        <v>2</v>
      </c>
      <c r="I3032" s="15">
        <v>300</v>
      </c>
      <c r="J3032" s="17">
        <f>E3032+I3032-G3032</f>
        <v>1933.1210999999998</v>
      </c>
      <c r="K3032" s="23" t="str">
        <f>A3032&amp;"|"&amp;B3032</f>
        <v>P0253|Jul</v>
      </c>
    </row>
    <row r="3033" spans="1:11" ht="15" customHeight="1" x14ac:dyDescent="0.25">
      <c r="A3033" s="14" t="s">
        <v>565</v>
      </c>
      <c r="B3033" s="14" t="s">
        <v>30</v>
      </c>
      <c r="C3033" s="14">
        <v>10</v>
      </c>
      <c r="D3033" s="16">
        <v>179.01</v>
      </c>
      <c r="E3033" s="17">
        <f>C3033*D3033</f>
        <v>1790.1</v>
      </c>
      <c r="F3033" s="18">
        <v>0.03</v>
      </c>
      <c r="G3033" s="17">
        <f>E3033*F3033</f>
        <v>53.702999999999996</v>
      </c>
      <c r="H3033" s="14">
        <v>3</v>
      </c>
      <c r="I3033" s="15">
        <v>450</v>
      </c>
      <c r="J3033" s="17">
        <f>E3033+I3033-G3033</f>
        <v>2186.3969999999999</v>
      </c>
      <c r="K3033" s="23" t="str">
        <f>A3033&amp;"|"&amp;B3033</f>
        <v>P0253|Aug</v>
      </c>
    </row>
    <row r="3034" spans="1:11" ht="15" customHeight="1" x14ac:dyDescent="0.25">
      <c r="A3034" s="14" t="s">
        <v>565</v>
      </c>
      <c r="B3034" s="14" t="s">
        <v>31</v>
      </c>
      <c r="C3034" s="14">
        <v>6</v>
      </c>
      <c r="D3034" s="16">
        <v>185.22</v>
      </c>
      <c r="E3034" s="17">
        <f>C3034*D3034</f>
        <v>1111.32</v>
      </c>
      <c r="F3034" s="18">
        <v>0.03</v>
      </c>
      <c r="G3034" s="17">
        <f>E3034*F3034</f>
        <v>33.339599999999997</v>
      </c>
      <c r="H3034" s="14">
        <v>2</v>
      </c>
      <c r="I3034" s="15">
        <v>300</v>
      </c>
      <c r="J3034" s="17">
        <f>E3034+I3034-G3034</f>
        <v>1377.9803999999999</v>
      </c>
      <c r="K3034" s="23" t="str">
        <f>A3034&amp;"|"&amp;B3034</f>
        <v>P0253|Sep</v>
      </c>
    </row>
    <row r="3035" spans="1:11" ht="15" customHeight="1" x14ac:dyDescent="0.25">
      <c r="A3035" s="14" t="s">
        <v>565</v>
      </c>
      <c r="B3035" s="14" t="s">
        <v>32</v>
      </c>
      <c r="C3035" s="14">
        <v>7</v>
      </c>
      <c r="D3035" s="16">
        <v>166.64</v>
      </c>
      <c r="E3035" s="17">
        <f>C3035*D3035</f>
        <v>1166.48</v>
      </c>
      <c r="F3035" s="18">
        <v>0.03</v>
      </c>
      <c r="G3035" s="17">
        <f>E3035*F3035</f>
        <v>34.994399999999999</v>
      </c>
      <c r="H3035" s="14">
        <v>2</v>
      </c>
      <c r="I3035" s="15">
        <v>300</v>
      </c>
      <c r="J3035" s="17">
        <f>E3035+I3035-G3035</f>
        <v>1431.4856</v>
      </c>
      <c r="K3035" s="23" t="str">
        <f>A3035&amp;"|"&amp;B3035</f>
        <v>P0253|Oct</v>
      </c>
    </row>
    <row r="3036" spans="1:11" ht="15" customHeight="1" x14ac:dyDescent="0.25">
      <c r="A3036" s="14" t="s">
        <v>565</v>
      </c>
      <c r="B3036" s="14" t="s">
        <v>33</v>
      </c>
      <c r="C3036" s="14">
        <v>6</v>
      </c>
      <c r="D3036" s="16">
        <v>176.19</v>
      </c>
      <c r="E3036" s="17">
        <f>C3036*D3036</f>
        <v>1057.1399999999999</v>
      </c>
      <c r="F3036" s="18">
        <v>0.03</v>
      </c>
      <c r="G3036" s="17">
        <f>E3036*F3036</f>
        <v>31.714199999999995</v>
      </c>
      <c r="H3036" s="14">
        <v>2</v>
      </c>
      <c r="I3036" s="15">
        <v>300</v>
      </c>
      <c r="J3036" s="17">
        <f>E3036+I3036-G3036</f>
        <v>1325.4258</v>
      </c>
      <c r="K3036" s="23" t="str">
        <f>A3036&amp;"|"&amp;B3036</f>
        <v>P0253|Nov</v>
      </c>
    </row>
    <row r="3037" spans="1:11" ht="15" customHeight="1" x14ac:dyDescent="0.25">
      <c r="A3037" s="14" t="s">
        <v>565</v>
      </c>
      <c r="B3037" s="14" t="s">
        <v>34</v>
      </c>
      <c r="C3037" s="14">
        <v>14</v>
      </c>
      <c r="D3037" s="16">
        <v>301.33</v>
      </c>
      <c r="E3037" s="17">
        <f>C3037*D3037</f>
        <v>4218.62</v>
      </c>
      <c r="F3037" s="18">
        <v>0.03</v>
      </c>
      <c r="G3037" s="17">
        <f>E3037*F3037</f>
        <v>126.5586</v>
      </c>
      <c r="H3037" s="14">
        <v>6</v>
      </c>
      <c r="I3037" s="15">
        <v>900</v>
      </c>
      <c r="J3037" s="17">
        <f>E3037+I3037-G3037</f>
        <v>4992.0613999999996</v>
      </c>
      <c r="K3037" s="23" t="str">
        <f>A3037&amp;"|"&amp;B3037</f>
        <v>P0253|Dec</v>
      </c>
    </row>
    <row r="3038" spans="1:11" ht="15" customHeight="1" x14ac:dyDescent="0.25">
      <c r="A3038" s="14" t="s">
        <v>565</v>
      </c>
      <c r="B3038" s="14" t="s">
        <v>35</v>
      </c>
      <c r="C3038" s="14">
        <v>14</v>
      </c>
      <c r="D3038" s="16">
        <v>304.81</v>
      </c>
      <c r="E3038" s="17">
        <f>C3038*D3038</f>
        <v>4267.34</v>
      </c>
      <c r="F3038" s="18">
        <v>0.03</v>
      </c>
      <c r="G3038" s="17">
        <f>E3038*F3038</f>
        <v>128.02019999999999</v>
      </c>
      <c r="H3038" s="14">
        <v>6</v>
      </c>
      <c r="I3038" s="15">
        <v>900</v>
      </c>
      <c r="J3038" s="17">
        <f>E3038+I3038-G3038</f>
        <v>5039.3198000000002</v>
      </c>
      <c r="K3038" s="23" t="str">
        <f>A3038&amp;"|"&amp;B3038</f>
        <v>P0253|Jan</v>
      </c>
    </row>
    <row r="3039" spans="1:11" ht="15" customHeight="1" x14ac:dyDescent="0.25">
      <c r="A3039" s="14" t="s">
        <v>565</v>
      </c>
      <c r="B3039" s="14" t="s">
        <v>36</v>
      </c>
      <c r="C3039" s="14">
        <v>12</v>
      </c>
      <c r="D3039" s="16">
        <v>264.08999999999997</v>
      </c>
      <c r="E3039" s="17">
        <f>C3039*D3039</f>
        <v>3169.08</v>
      </c>
      <c r="F3039" s="18">
        <v>0.03</v>
      </c>
      <c r="G3039" s="17">
        <f>E3039*F3039</f>
        <v>95.072399999999988</v>
      </c>
      <c r="H3039" s="14">
        <v>5</v>
      </c>
      <c r="I3039" s="15">
        <v>750</v>
      </c>
      <c r="J3039" s="17">
        <f>E3039+I3039-G3039</f>
        <v>3824.0075999999999</v>
      </c>
      <c r="K3039" s="23" t="str">
        <f>A3039&amp;"|"&amp;B3039</f>
        <v>P0253|Feb</v>
      </c>
    </row>
    <row r="3040" spans="1:11" ht="15" customHeight="1" x14ac:dyDescent="0.25">
      <c r="A3040" s="14" t="s">
        <v>565</v>
      </c>
      <c r="B3040" s="14" t="s">
        <v>37</v>
      </c>
      <c r="C3040" s="14">
        <v>10</v>
      </c>
      <c r="D3040" s="16">
        <v>247.17</v>
      </c>
      <c r="E3040" s="17">
        <f>C3040*D3040</f>
        <v>2471.6999999999998</v>
      </c>
      <c r="F3040" s="18">
        <v>0.03</v>
      </c>
      <c r="G3040" s="17">
        <f>E3040*F3040</f>
        <v>74.150999999999996</v>
      </c>
      <c r="H3040" s="14">
        <v>4</v>
      </c>
      <c r="I3040" s="15">
        <v>600</v>
      </c>
      <c r="J3040" s="17">
        <f>E3040+I3040-G3040</f>
        <v>2997.549</v>
      </c>
      <c r="K3040" s="23" t="str">
        <f>A3040&amp;"|"&amp;B3040</f>
        <v>P0253|Mar</v>
      </c>
    </row>
    <row r="3041" spans="1:11" ht="15" customHeight="1" x14ac:dyDescent="0.25">
      <c r="A3041" s="14" t="s">
        <v>567</v>
      </c>
      <c r="B3041" s="14" t="s">
        <v>24</v>
      </c>
      <c r="C3041" s="14">
        <v>6</v>
      </c>
      <c r="D3041" s="16">
        <v>99.4</v>
      </c>
      <c r="E3041" s="17">
        <f>C3041*D3041</f>
        <v>596.40000000000009</v>
      </c>
      <c r="F3041" s="18">
        <v>0.03</v>
      </c>
      <c r="G3041" s="17">
        <f>E3041*F3041</f>
        <v>17.892000000000003</v>
      </c>
      <c r="H3041" s="14">
        <v>2</v>
      </c>
      <c r="I3041" s="15">
        <v>240</v>
      </c>
      <c r="J3041" s="17">
        <f>E3041+I3041-G3041</f>
        <v>818.50800000000004</v>
      </c>
      <c r="K3041" s="23" t="str">
        <f>A3041&amp;"|"&amp;B3041</f>
        <v>P0254|Apr</v>
      </c>
    </row>
    <row r="3042" spans="1:11" ht="15" customHeight="1" x14ac:dyDescent="0.25">
      <c r="A3042" s="14" t="s">
        <v>567</v>
      </c>
      <c r="B3042" s="14" t="s">
        <v>26</v>
      </c>
      <c r="C3042" s="14">
        <v>7</v>
      </c>
      <c r="D3042" s="16">
        <v>105.56</v>
      </c>
      <c r="E3042" s="17">
        <f>C3042*D3042</f>
        <v>738.92000000000007</v>
      </c>
      <c r="F3042" s="18">
        <v>0.03</v>
      </c>
      <c r="G3042" s="17">
        <f>E3042*F3042</f>
        <v>22.1676</v>
      </c>
      <c r="H3042" s="14">
        <v>2</v>
      </c>
      <c r="I3042" s="15">
        <v>240</v>
      </c>
      <c r="J3042" s="17">
        <f>E3042+I3042-G3042</f>
        <v>956.75240000000008</v>
      </c>
      <c r="K3042" s="23" t="str">
        <f>A3042&amp;"|"&amp;B3042</f>
        <v>P0254|May</v>
      </c>
    </row>
    <row r="3043" spans="1:11" ht="15" customHeight="1" x14ac:dyDescent="0.25">
      <c r="A3043" s="14" t="s">
        <v>567</v>
      </c>
      <c r="B3043" s="14" t="s">
        <v>28</v>
      </c>
      <c r="C3043" s="14">
        <v>7</v>
      </c>
      <c r="D3043" s="16">
        <v>114.55</v>
      </c>
      <c r="E3043" s="17">
        <f>C3043*D3043</f>
        <v>801.85</v>
      </c>
      <c r="F3043" s="18">
        <v>0.03</v>
      </c>
      <c r="G3043" s="17">
        <f>E3043*F3043</f>
        <v>24.055499999999999</v>
      </c>
      <c r="H3043" s="14">
        <v>2</v>
      </c>
      <c r="I3043" s="15">
        <v>240</v>
      </c>
      <c r="J3043" s="17">
        <f>E3043+I3043-G3043</f>
        <v>1017.7944999999999</v>
      </c>
      <c r="K3043" s="23" t="str">
        <f>A3043&amp;"|"&amp;B3043</f>
        <v>P0254|Jun</v>
      </c>
    </row>
    <row r="3044" spans="1:11" ht="15" customHeight="1" x14ac:dyDescent="0.25">
      <c r="A3044" s="14" t="s">
        <v>567</v>
      </c>
      <c r="B3044" s="14" t="s">
        <v>29</v>
      </c>
      <c r="C3044" s="14">
        <v>11</v>
      </c>
      <c r="D3044" s="16">
        <v>127.75</v>
      </c>
      <c r="E3044" s="17">
        <f>C3044*D3044</f>
        <v>1405.25</v>
      </c>
      <c r="F3044" s="18">
        <v>0.03</v>
      </c>
      <c r="G3044" s="17">
        <f>E3044*F3044</f>
        <v>42.157499999999999</v>
      </c>
      <c r="H3044" s="14">
        <v>3</v>
      </c>
      <c r="I3044" s="15">
        <v>360</v>
      </c>
      <c r="J3044" s="17">
        <f>E3044+I3044-G3044</f>
        <v>1723.0925</v>
      </c>
      <c r="K3044" s="23" t="str">
        <f>A3044&amp;"|"&amp;B3044</f>
        <v>P0254|Jul</v>
      </c>
    </row>
    <row r="3045" spans="1:11" ht="15" customHeight="1" x14ac:dyDescent="0.25">
      <c r="A3045" s="14" t="s">
        <v>567</v>
      </c>
      <c r="B3045" s="14" t="s">
        <v>30</v>
      </c>
      <c r="C3045" s="14">
        <v>12</v>
      </c>
      <c r="D3045" s="16">
        <v>122.5</v>
      </c>
      <c r="E3045" s="17">
        <f>C3045*D3045</f>
        <v>1470</v>
      </c>
      <c r="F3045" s="18">
        <v>0.03</v>
      </c>
      <c r="G3045" s="17">
        <f>E3045*F3045</f>
        <v>44.1</v>
      </c>
      <c r="H3045" s="14">
        <v>3</v>
      </c>
      <c r="I3045" s="15">
        <v>360</v>
      </c>
      <c r="J3045" s="17">
        <f>E3045+I3045-G3045</f>
        <v>1785.9</v>
      </c>
      <c r="K3045" s="23" t="str">
        <f>A3045&amp;"|"&amp;B3045</f>
        <v>P0254|Aug</v>
      </c>
    </row>
    <row r="3046" spans="1:11" ht="15" customHeight="1" x14ac:dyDescent="0.25">
      <c r="A3046" s="14" t="s">
        <v>567</v>
      </c>
      <c r="B3046" s="14" t="s">
        <v>31</v>
      </c>
      <c r="C3046" s="14">
        <v>8</v>
      </c>
      <c r="D3046" s="16">
        <v>114.4</v>
      </c>
      <c r="E3046" s="17">
        <f>C3046*D3046</f>
        <v>915.2</v>
      </c>
      <c r="F3046" s="18">
        <v>0.03</v>
      </c>
      <c r="G3046" s="17">
        <f>E3046*F3046</f>
        <v>27.456</v>
      </c>
      <c r="H3046" s="14">
        <v>2</v>
      </c>
      <c r="I3046" s="15">
        <v>240</v>
      </c>
      <c r="J3046" s="17">
        <f>E3046+I3046-G3046</f>
        <v>1127.7440000000001</v>
      </c>
      <c r="K3046" s="23" t="str">
        <f>A3046&amp;"|"&amp;B3046</f>
        <v>P0254|Sep</v>
      </c>
    </row>
    <row r="3047" spans="1:11" ht="15" customHeight="1" x14ac:dyDescent="0.25">
      <c r="A3047" s="14" t="s">
        <v>567</v>
      </c>
      <c r="B3047" s="14" t="s">
        <v>32</v>
      </c>
      <c r="C3047" s="14">
        <v>7</v>
      </c>
      <c r="D3047" s="16">
        <v>109.92</v>
      </c>
      <c r="E3047" s="17">
        <f>C3047*D3047</f>
        <v>769.44</v>
      </c>
      <c r="F3047" s="18">
        <v>0.03</v>
      </c>
      <c r="G3047" s="17">
        <f>E3047*F3047</f>
        <v>23.083200000000001</v>
      </c>
      <c r="H3047" s="14">
        <v>2</v>
      </c>
      <c r="I3047" s="15">
        <v>240</v>
      </c>
      <c r="J3047" s="17">
        <f>E3047+I3047-G3047</f>
        <v>986.35680000000002</v>
      </c>
      <c r="K3047" s="23" t="str">
        <f>A3047&amp;"|"&amp;B3047</f>
        <v>P0254|Oct</v>
      </c>
    </row>
    <row r="3048" spans="1:11" ht="15" customHeight="1" x14ac:dyDescent="0.25">
      <c r="A3048" s="14" t="s">
        <v>567</v>
      </c>
      <c r="B3048" s="14" t="s">
        <v>33</v>
      </c>
      <c r="C3048" s="14">
        <v>7</v>
      </c>
      <c r="D3048" s="16">
        <v>118.55</v>
      </c>
      <c r="E3048" s="17">
        <f>C3048*D3048</f>
        <v>829.85</v>
      </c>
      <c r="F3048" s="18">
        <v>0.03</v>
      </c>
      <c r="G3048" s="17">
        <f>E3048*F3048</f>
        <v>24.895499999999998</v>
      </c>
      <c r="H3048" s="14">
        <v>2</v>
      </c>
      <c r="I3048" s="15">
        <v>240</v>
      </c>
      <c r="J3048" s="17">
        <f>E3048+I3048-G3048</f>
        <v>1044.9544999999998</v>
      </c>
      <c r="K3048" s="23" t="str">
        <f>A3048&amp;"|"&amp;B3048</f>
        <v>P0254|Nov</v>
      </c>
    </row>
    <row r="3049" spans="1:11" ht="15" customHeight="1" x14ac:dyDescent="0.25">
      <c r="A3049" s="14" t="s">
        <v>567</v>
      </c>
      <c r="B3049" s="14" t="s">
        <v>34</v>
      </c>
      <c r="C3049" s="14">
        <v>15</v>
      </c>
      <c r="D3049" s="16">
        <v>204.72</v>
      </c>
      <c r="E3049" s="17">
        <f>C3049*D3049</f>
        <v>3070.8</v>
      </c>
      <c r="F3049" s="18">
        <v>0.03</v>
      </c>
      <c r="G3049" s="17">
        <f>E3049*F3049</f>
        <v>92.123999999999995</v>
      </c>
      <c r="H3049" s="14">
        <v>6</v>
      </c>
      <c r="I3049" s="15">
        <v>720</v>
      </c>
      <c r="J3049" s="17">
        <f>E3049+I3049-G3049</f>
        <v>3698.6760000000004</v>
      </c>
      <c r="K3049" s="23" t="str">
        <f>A3049&amp;"|"&amp;B3049</f>
        <v>P0254|Dec</v>
      </c>
    </row>
    <row r="3050" spans="1:11" ht="15" customHeight="1" x14ac:dyDescent="0.25">
      <c r="A3050" s="14" t="s">
        <v>567</v>
      </c>
      <c r="B3050" s="14" t="s">
        <v>35</v>
      </c>
      <c r="C3050" s="14">
        <v>15</v>
      </c>
      <c r="D3050" s="16">
        <v>171.56</v>
      </c>
      <c r="E3050" s="17">
        <f>C3050*D3050</f>
        <v>2573.4</v>
      </c>
      <c r="F3050" s="18">
        <v>0.03</v>
      </c>
      <c r="G3050" s="17">
        <f>E3050*F3050</f>
        <v>77.201999999999998</v>
      </c>
      <c r="H3050" s="14">
        <v>6</v>
      </c>
      <c r="I3050" s="15">
        <v>720</v>
      </c>
      <c r="J3050" s="17">
        <f>E3050+I3050-G3050</f>
        <v>3216.1980000000003</v>
      </c>
      <c r="K3050" s="23" t="str">
        <f>A3050&amp;"|"&amp;B3050</f>
        <v>P0254|Jan</v>
      </c>
    </row>
    <row r="3051" spans="1:11" ht="15" customHeight="1" x14ac:dyDescent="0.25">
      <c r="A3051" s="14" t="s">
        <v>567</v>
      </c>
      <c r="B3051" s="14" t="s">
        <v>36</v>
      </c>
      <c r="C3051" s="14">
        <v>12</v>
      </c>
      <c r="D3051" s="16">
        <v>172.74</v>
      </c>
      <c r="E3051" s="17">
        <f>C3051*D3051</f>
        <v>2072.88</v>
      </c>
      <c r="F3051" s="18">
        <v>0.03</v>
      </c>
      <c r="G3051" s="17">
        <f>E3051*F3051</f>
        <v>62.186399999999999</v>
      </c>
      <c r="H3051" s="14">
        <v>5</v>
      </c>
      <c r="I3051" s="15">
        <v>600</v>
      </c>
      <c r="J3051" s="17">
        <f>E3051+I3051-G3051</f>
        <v>2610.6936000000001</v>
      </c>
      <c r="K3051" s="23" t="str">
        <f>A3051&amp;"|"&amp;B3051</f>
        <v>P0254|Feb</v>
      </c>
    </row>
    <row r="3052" spans="1:11" ht="15" customHeight="1" x14ac:dyDescent="0.25">
      <c r="A3052" s="14" t="s">
        <v>567</v>
      </c>
      <c r="B3052" s="14" t="s">
        <v>37</v>
      </c>
      <c r="C3052" s="14">
        <v>12</v>
      </c>
      <c r="D3052" s="16">
        <v>137.72999999999999</v>
      </c>
      <c r="E3052" s="17">
        <f>C3052*D3052</f>
        <v>1652.7599999999998</v>
      </c>
      <c r="F3052" s="18">
        <v>0.03</v>
      </c>
      <c r="G3052" s="17">
        <f>E3052*F3052</f>
        <v>49.582799999999992</v>
      </c>
      <c r="H3052" s="14">
        <v>4</v>
      </c>
      <c r="I3052" s="15">
        <v>480</v>
      </c>
      <c r="J3052" s="17">
        <f>E3052+I3052-G3052</f>
        <v>2083.1771999999996</v>
      </c>
      <c r="K3052" s="23" t="str">
        <f>A3052&amp;"|"&amp;B3052</f>
        <v>P0254|Mar</v>
      </c>
    </row>
    <row r="3053" spans="1:11" ht="15" customHeight="1" x14ac:dyDescent="0.25">
      <c r="A3053" s="14" t="s">
        <v>569</v>
      </c>
      <c r="B3053" s="14" t="s">
        <v>24</v>
      </c>
      <c r="C3053" s="14">
        <v>5</v>
      </c>
      <c r="D3053" s="16">
        <v>73.36</v>
      </c>
      <c r="E3053" s="17">
        <f>C3053*D3053</f>
        <v>366.8</v>
      </c>
      <c r="F3053" s="18">
        <v>0.03</v>
      </c>
      <c r="G3053" s="17">
        <f>E3053*F3053</f>
        <v>11.004</v>
      </c>
      <c r="H3053" s="14">
        <v>2</v>
      </c>
      <c r="I3053" s="15">
        <v>190</v>
      </c>
      <c r="J3053" s="17">
        <f>E3053+I3053-G3053</f>
        <v>545.79599999999994</v>
      </c>
      <c r="K3053" s="23" t="str">
        <f>A3053&amp;"|"&amp;B3053</f>
        <v>P0255|Apr</v>
      </c>
    </row>
    <row r="3054" spans="1:11" ht="15" customHeight="1" x14ac:dyDescent="0.25">
      <c r="A3054" s="14" t="s">
        <v>569</v>
      </c>
      <c r="B3054" s="14" t="s">
        <v>26</v>
      </c>
      <c r="C3054" s="14">
        <v>6</v>
      </c>
      <c r="D3054" s="16">
        <v>74.680000000000007</v>
      </c>
      <c r="E3054" s="17">
        <f>C3054*D3054</f>
        <v>448.08000000000004</v>
      </c>
      <c r="F3054" s="18">
        <v>0.03</v>
      </c>
      <c r="G3054" s="17">
        <f>E3054*F3054</f>
        <v>13.442400000000001</v>
      </c>
      <c r="H3054" s="14">
        <v>2</v>
      </c>
      <c r="I3054" s="15">
        <v>190</v>
      </c>
      <c r="J3054" s="17">
        <f>E3054+I3054-G3054</f>
        <v>624.63760000000002</v>
      </c>
      <c r="K3054" s="23" t="str">
        <f>A3054&amp;"|"&amp;B3054</f>
        <v>P0255|May</v>
      </c>
    </row>
    <row r="3055" spans="1:11" ht="15" customHeight="1" x14ac:dyDescent="0.25">
      <c r="A3055" s="14" t="s">
        <v>569</v>
      </c>
      <c r="B3055" s="14" t="s">
        <v>28</v>
      </c>
      <c r="C3055" s="14">
        <v>7</v>
      </c>
      <c r="D3055" s="16">
        <v>86.45</v>
      </c>
      <c r="E3055" s="17">
        <f>C3055*D3055</f>
        <v>605.15</v>
      </c>
      <c r="F3055" s="18">
        <v>0.03</v>
      </c>
      <c r="G3055" s="17">
        <f>E3055*F3055</f>
        <v>18.154499999999999</v>
      </c>
      <c r="H3055" s="14">
        <v>2</v>
      </c>
      <c r="I3055" s="15">
        <v>190</v>
      </c>
      <c r="J3055" s="17">
        <f>E3055+I3055-G3055</f>
        <v>776.99549999999999</v>
      </c>
      <c r="K3055" s="23" t="str">
        <f>A3055&amp;"|"&amp;B3055</f>
        <v>P0255|Jun</v>
      </c>
    </row>
    <row r="3056" spans="1:11" ht="15" customHeight="1" x14ac:dyDescent="0.25">
      <c r="A3056" s="14" t="s">
        <v>569</v>
      </c>
      <c r="B3056" s="14" t="s">
        <v>29</v>
      </c>
      <c r="C3056" s="14">
        <v>10</v>
      </c>
      <c r="D3056" s="16">
        <v>91.41</v>
      </c>
      <c r="E3056" s="17">
        <f>C3056*D3056</f>
        <v>914.09999999999991</v>
      </c>
      <c r="F3056" s="18">
        <v>0.03</v>
      </c>
      <c r="G3056" s="17">
        <f>E3056*F3056</f>
        <v>27.422999999999995</v>
      </c>
      <c r="H3056" s="14">
        <v>3</v>
      </c>
      <c r="I3056" s="15">
        <v>285</v>
      </c>
      <c r="J3056" s="17">
        <f>E3056+I3056-G3056</f>
        <v>1171.6769999999999</v>
      </c>
      <c r="K3056" s="23" t="str">
        <f>A3056&amp;"|"&amp;B3056</f>
        <v>P0255|Jul</v>
      </c>
    </row>
    <row r="3057" spans="1:11" ht="15" customHeight="1" x14ac:dyDescent="0.25">
      <c r="A3057" s="14" t="s">
        <v>569</v>
      </c>
      <c r="B3057" s="14" t="s">
        <v>30</v>
      </c>
      <c r="C3057" s="14">
        <v>9</v>
      </c>
      <c r="D3057" s="16">
        <v>83.78</v>
      </c>
      <c r="E3057" s="17">
        <f>C3057*D3057</f>
        <v>754.02</v>
      </c>
      <c r="F3057" s="18">
        <v>0.03</v>
      </c>
      <c r="G3057" s="17">
        <f>E3057*F3057</f>
        <v>22.6206</v>
      </c>
      <c r="H3057" s="14">
        <v>2</v>
      </c>
      <c r="I3057" s="15">
        <v>190</v>
      </c>
      <c r="J3057" s="17">
        <f>E3057+I3057-G3057</f>
        <v>921.39940000000001</v>
      </c>
      <c r="K3057" s="23" t="str">
        <f>A3057&amp;"|"&amp;B3057</f>
        <v>P0255|Aug</v>
      </c>
    </row>
    <row r="3058" spans="1:11" ht="15" customHeight="1" x14ac:dyDescent="0.25">
      <c r="A3058" s="14" t="s">
        <v>569</v>
      </c>
      <c r="B3058" s="14" t="s">
        <v>31</v>
      </c>
      <c r="C3058" s="14">
        <v>6</v>
      </c>
      <c r="D3058" s="16">
        <v>82.2</v>
      </c>
      <c r="E3058" s="17">
        <f>C3058*D3058</f>
        <v>493.20000000000005</v>
      </c>
      <c r="F3058" s="18">
        <v>0.03</v>
      </c>
      <c r="G3058" s="17">
        <f>E3058*F3058</f>
        <v>14.796000000000001</v>
      </c>
      <c r="H3058" s="14">
        <v>2</v>
      </c>
      <c r="I3058" s="15">
        <v>190</v>
      </c>
      <c r="J3058" s="17">
        <f>E3058+I3058-G3058</f>
        <v>668.404</v>
      </c>
      <c r="K3058" s="23" t="str">
        <f>A3058&amp;"|"&amp;B3058</f>
        <v>P0255|Sep</v>
      </c>
    </row>
    <row r="3059" spans="1:11" ht="15" customHeight="1" x14ac:dyDescent="0.25">
      <c r="A3059" s="14" t="s">
        <v>569</v>
      </c>
      <c r="B3059" s="14" t="s">
        <v>32</v>
      </c>
      <c r="C3059" s="14">
        <v>6</v>
      </c>
      <c r="D3059" s="16">
        <v>77.27</v>
      </c>
      <c r="E3059" s="17">
        <f>C3059*D3059</f>
        <v>463.62</v>
      </c>
      <c r="F3059" s="18">
        <v>0.03</v>
      </c>
      <c r="G3059" s="17">
        <f>E3059*F3059</f>
        <v>13.9086</v>
      </c>
      <c r="H3059" s="14">
        <v>2</v>
      </c>
      <c r="I3059" s="15">
        <v>190</v>
      </c>
      <c r="J3059" s="17">
        <f>E3059+I3059-G3059</f>
        <v>639.71140000000003</v>
      </c>
      <c r="K3059" s="23" t="str">
        <f>A3059&amp;"|"&amp;B3059</f>
        <v>P0255|Oct</v>
      </c>
    </row>
    <row r="3060" spans="1:11" ht="15" customHeight="1" x14ac:dyDescent="0.25">
      <c r="A3060" s="14" t="s">
        <v>569</v>
      </c>
      <c r="B3060" s="14" t="s">
        <v>33</v>
      </c>
      <c r="C3060" s="14">
        <v>6</v>
      </c>
      <c r="D3060" s="16">
        <v>83.64</v>
      </c>
      <c r="E3060" s="17">
        <f>C3060*D3060</f>
        <v>501.84000000000003</v>
      </c>
      <c r="F3060" s="18">
        <v>0.03</v>
      </c>
      <c r="G3060" s="17">
        <f>E3060*F3060</f>
        <v>15.055200000000001</v>
      </c>
      <c r="H3060" s="14">
        <v>2</v>
      </c>
      <c r="I3060" s="15">
        <v>190</v>
      </c>
      <c r="J3060" s="17">
        <f>E3060+I3060-G3060</f>
        <v>676.78480000000002</v>
      </c>
      <c r="K3060" s="23" t="str">
        <f>A3060&amp;"|"&amp;B3060</f>
        <v>P0255|Nov</v>
      </c>
    </row>
    <row r="3061" spans="1:11" ht="15" customHeight="1" x14ac:dyDescent="0.25">
      <c r="A3061" s="14" t="s">
        <v>569</v>
      </c>
      <c r="B3061" s="14" t="s">
        <v>34</v>
      </c>
      <c r="C3061" s="14">
        <v>13</v>
      </c>
      <c r="D3061" s="16">
        <v>158.19</v>
      </c>
      <c r="E3061" s="17">
        <f>C3061*D3061</f>
        <v>2056.4699999999998</v>
      </c>
      <c r="F3061" s="18">
        <v>0.03</v>
      </c>
      <c r="G3061" s="17">
        <f>E3061*F3061</f>
        <v>61.694099999999992</v>
      </c>
      <c r="H3061" s="14">
        <v>5</v>
      </c>
      <c r="I3061" s="15">
        <v>475</v>
      </c>
      <c r="J3061" s="17">
        <f>E3061+I3061-G3061</f>
        <v>2469.7758999999996</v>
      </c>
      <c r="K3061" s="23" t="str">
        <f>A3061&amp;"|"&amp;B3061</f>
        <v>P0255|Dec</v>
      </c>
    </row>
    <row r="3062" spans="1:11" ht="15" customHeight="1" x14ac:dyDescent="0.25">
      <c r="A3062" s="14" t="s">
        <v>569</v>
      </c>
      <c r="B3062" s="14" t="s">
        <v>35</v>
      </c>
      <c r="C3062" s="14">
        <v>12</v>
      </c>
      <c r="D3062" s="16">
        <v>132.91999999999999</v>
      </c>
      <c r="E3062" s="17">
        <f>C3062*D3062</f>
        <v>1595.04</v>
      </c>
      <c r="F3062" s="18">
        <v>0.03</v>
      </c>
      <c r="G3062" s="17">
        <f>E3062*F3062</f>
        <v>47.851199999999999</v>
      </c>
      <c r="H3062" s="14">
        <v>5</v>
      </c>
      <c r="I3062" s="15">
        <v>475</v>
      </c>
      <c r="J3062" s="17">
        <f>E3062+I3062-G3062</f>
        <v>2022.1887999999999</v>
      </c>
      <c r="K3062" s="23" t="str">
        <f>A3062&amp;"|"&amp;B3062</f>
        <v>P0255|Jan</v>
      </c>
    </row>
    <row r="3063" spans="1:11" ht="15" customHeight="1" x14ac:dyDescent="0.25">
      <c r="A3063" s="14" t="s">
        <v>569</v>
      </c>
      <c r="B3063" s="14" t="s">
        <v>36</v>
      </c>
      <c r="C3063" s="14">
        <v>11</v>
      </c>
      <c r="D3063" s="16">
        <v>119.15</v>
      </c>
      <c r="E3063" s="17">
        <f>C3063*D3063</f>
        <v>1310.6500000000001</v>
      </c>
      <c r="F3063" s="18">
        <v>0.03</v>
      </c>
      <c r="G3063" s="17">
        <f>E3063*F3063</f>
        <v>39.319499999999998</v>
      </c>
      <c r="H3063" s="14">
        <v>4</v>
      </c>
      <c r="I3063" s="15">
        <v>380</v>
      </c>
      <c r="J3063" s="17">
        <f>E3063+I3063-G3063</f>
        <v>1651.3305</v>
      </c>
      <c r="K3063" s="23" t="str">
        <f>A3063&amp;"|"&amp;B3063</f>
        <v>P0255|Feb</v>
      </c>
    </row>
    <row r="3064" spans="1:11" ht="15" customHeight="1" x14ac:dyDescent="0.25">
      <c r="A3064" s="14" t="s">
        <v>569</v>
      </c>
      <c r="B3064" s="14" t="s">
        <v>37</v>
      </c>
      <c r="C3064" s="14">
        <v>11</v>
      </c>
      <c r="D3064" s="16">
        <v>117.02</v>
      </c>
      <c r="E3064" s="17">
        <f>C3064*D3064</f>
        <v>1287.22</v>
      </c>
      <c r="F3064" s="18">
        <v>0.03</v>
      </c>
      <c r="G3064" s="17">
        <f>E3064*F3064</f>
        <v>38.616599999999998</v>
      </c>
      <c r="H3064" s="14">
        <v>4</v>
      </c>
      <c r="I3064" s="15">
        <v>380</v>
      </c>
      <c r="J3064" s="17">
        <f>E3064+I3064-G3064</f>
        <v>1628.6034</v>
      </c>
      <c r="K3064" s="23" t="str">
        <f>A3064&amp;"|"&amp;B3064</f>
        <v>P0255|Mar</v>
      </c>
    </row>
    <row r="3065" spans="1:11" ht="15" customHeight="1" x14ac:dyDescent="0.25">
      <c r="A3065" s="14" t="s">
        <v>571</v>
      </c>
      <c r="B3065" s="14" t="s">
        <v>24</v>
      </c>
      <c r="C3065" s="14">
        <v>6</v>
      </c>
      <c r="D3065" s="16">
        <v>191.58</v>
      </c>
      <c r="E3065" s="17">
        <f>C3065*D3065</f>
        <v>1149.48</v>
      </c>
      <c r="F3065" s="18">
        <v>0.03</v>
      </c>
      <c r="G3065" s="17">
        <f>E3065*F3065</f>
        <v>34.484400000000001</v>
      </c>
      <c r="H3065" s="14">
        <v>2</v>
      </c>
      <c r="I3065" s="15">
        <v>370</v>
      </c>
      <c r="J3065" s="17">
        <f>E3065+I3065-G3065</f>
        <v>1484.9956</v>
      </c>
      <c r="K3065" s="23" t="str">
        <f>A3065&amp;"|"&amp;B3065</f>
        <v>P0256|Apr</v>
      </c>
    </row>
    <row r="3066" spans="1:11" ht="15" customHeight="1" x14ac:dyDescent="0.25">
      <c r="A3066" s="14" t="s">
        <v>571</v>
      </c>
      <c r="B3066" s="14" t="s">
        <v>26</v>
      </c>
      <c r="C3066" s="14">
        <v>7</v>
      </c>
      <c r="D3066" s="16">
        <v>182.33</v>
      </c>
      <c r="E3066" s="17">
        <f>C3066*D3066</f>
        <v>1276.3100000000002</v>
      </c>
      <c r="F3066" s="18">
        <v>0.03</v>
      </c>
      <c r="G3066" s="17">
        <f>E3066*F3066</f>
        <v>38.289300000000004</v>
      </c>
      <c r="H3066" s="14">
        <v>2</v>
      </c>
      <c r="I3066" s="15">
        <v>370</v>
      </c>
      <c r="J3066" s="17">
        <f>E3066+I3066-G3066</f>
        <v>1608.0207000000003</v>
      </c>
      <c r="K3066" s="23" t="str">
        <f>A3066&amp;"|"&amp;B3066</f>
        <v>P0256|May</v>
      </c>
    </row>
    <row r="3067" spans="1:11" ht="15" customHeight="1" x14ac:dyDescent="0.25">
      <c r="A3067" s="14" t="s">
        <v>571</v>
      </c>
      <c r="B3067" s="14" t="s">
        <v>28</v>
      </c>
      <c r="C3067" s="14">
        <v>7</v>
      </c>
      <c r="D3067" s="16">
        <v>191.11</v>
      </c>
      <c r="E3067" s="17">
        <f>C3067*D3067</f>
        <v>1337.77</v>
      </c>
      <c r="F3067" s="18">
        <v>0.03</v>
      </c>
      <c r="G3067" s="17">
        <f>E3067*F3067</f>
        <v>40.133099999999999</v>
      </c>
      <c r="H3067" s="14">
        <v>2</v>
      </c>
      <c r="I3067" s="15">
        <v>370</v>
      </c>
      <c r="J3067" s="17">
        <f>E3067+I3067-G3067</f>
        <v>1667.6369</v>
      </c>
      <c r="K3067" s="23" t="str">
        <f>A3067&amp;"|"&amp;B3067</f>
        <v>P0256|Jun</v>
      </c>
    </row>
    <row r="3068" spans="1:11" ht="15" customHeight="1" x14ac:dyDescent="0.25">
      <c r="A3068" s="14" t="s">
        <v>571</v>
      </c>
      <c r="B3068" s="14" t="s">
        <v>29</v>
      </c>
      <c r="C3068" s="14">
        <v>9</v>
      </c>
      <c r="D3068" s="16">
        <v>223.3</v>
      </c>
      <c r="E3068" s="17">
        <f>C3068*D3068</f>
        <v>2009.7</v>
      </c>
      <c r="F3068" s="18">
        <v>0.03</v>
      </c>
      <c r="G3068" s="17">
        <f>E3068*F3068</f>
        <v>60.290999999999997</v>
      </c>
      <c r="H3068" s="14">
        <v>2</v>
      </c>
      <c r="I3068" s="15">
        <v>370</v>
      </c>
      <c r="J3068" s="17">
        <f>E3068+I3068-G3068</f>
        <v>2319.4089999999997</v>
      </c>
      <c r="K3068" s="23" t="str">
        <f>A3068&amp;"|"&amp;B3068</f>
        <v>P0256|Jul</v>
      </c>
    </row>
    <row r="3069" spans="1:11" ht="15" customHeight="1" x14ac:dyDescent="0.25">
      <c r="A3069" s="14" t="s">
        <v>571</v>
      </c>
      <c r="B3069" s="14" t="s">
        <v>30</v>
      </c>
      <c r="C3069" s="14">
        <v>10</v>
      </c>
      <c r="D3069" s="16">
        <v>221.19</v>
      </c>
      <c r="E3069" s="17">
        <f>C3069*D3069</f>
        <v>2211.9</v>
      </c>
      <c r="F3069" s="18">
        <v>0.03</v>
      </c>
      <c r="G3069" s="17">
        <f>E3069*F3069</f>
        <v>66.356999999999999</v>
      </c>
      <c r="H3069" s="14">
        <v>3</v>
      </c>
      <c r="I3069" s="15">
        <v>555</v>
      </c>
      <c r="J3069" s="17">
        <f>E3069+I3069-G3069</f>
        <v>2700.5430000000001</v>
      </c>
      <c r="K3069" s="23" t="str">
        <f>A3069&amp;"|"&amp;B3069</f>
        <v>P0256|Aug</v>
      </c>
    </row>
    <row r="3070" spans="1:11" ht="15" customHeight="1" x14ac:dyDescent="0.25">
      <c r="A3070" s="14" t="s">
        <v>571</v>
      </c>
      <c r="B3070" s="14" t="s">
        <v>31</v>
      </c>
      <c r="C3070" s="14">
        <v>6</v>
      </c>
      <c r="D3070" s="16">
        <v>180.93</v>
      </c>
      <c r="E3070" s="17">
        <f>C3070*D3070</f>
        <v>1085.58</v>
      </c>
      <c r="F3070" s="18">
        <v>0.03</v>
      </c>
      <c r="G3070" s="17">
        <f>E3070*F3070</f>
        <v>32.567399999999999</v>
      </c>
      <c r="H3070" s="14">
        <v>2</v>
      </c>
      <c r="I3070" s="15">
        <v>370</v>
      </c>
      <c r="J3070" s="17">
        <f>E3070+I3070-G3070</f>
        <v>1423.0126</v>
      </c>
      <c r="K3070" s="23" t="str">
        <f>A3070&amp;"|"&amp;B3070</f>
        <v>P0256|Sep</v>
      </c>
    </row>
    <row r="3071" spans="1:11" ht="15" customHeight="1" x14ac:dyDescent="0.25">
      <c r="A3071" s="14" t="s">
        <v>571</v>
      </c>
      <c r="B3071" s="14" t="s">
        <v>32</v>
      </c>
      <c r="C3071" s="14">
        <v>6</v>
      </c>
      <c r="D3071" s="16">
        <v>197.63</v>
      </c>
      <c r="E3071" s="17">
        <f>C3071*D3071</f>
        <v>1185.78</v>
      </c>
      <c r="F3071" s="18">
        <v>0.03</v>
      </c>
      <c r="G3071" s="17">
        <f>E3071*F3071</f>
        <v>35.573399999999999</v>
      </c>
      <c r="H3071" s="14">
        <v>2</v>
      </c>
      <c r="I3071" s="15">
        <v>370</v>
      </c>
      <c r="J3071" s="17">
        <f>E3071+I3071-G3071</f>
        <v>1520.2066</v>
      </c>
      <c r="K3071" s="23" t="str">
        <f>A3071&amp;"|"&amp;B3071</f>
        <v>P0256|Oct</v>
      </c>
    </row>
    <row r="3072" spans="1:11" ht="15" customHeight="1" x14ac:dyDescent="0.25">
      <c r="A3072" s="14" t="s">
        <v>571</v>
      </c>
      <c r="B3072" s="14" t="s">
        <v>33</v>
      </c>
      <c r="C3072" s="14">
        <v>7</v>
      </c>
      <c r="D3072" s="16">
        <v>195.85</v>
      </c>
      <c r="E3072" s="17">
        <f>C3072*D3072</f>
        <v>1370.95</v>
      </c>
      <c r="F3072" s="18">
        <v>0.03</v>
      </c>
      <c r="G3072" s="17">
        <f>E3072*F3072</f>
        <v>41.128500000000003</v>
      </c>
      <c r="H3072" s="14">
        <v>2</v>
      </c>
      <c r="I3072" s="15">
        <v>370</v>
      </c>
      <c r="J3072" s="17">
        <f>E3072+I3072-G3072</f>
        <v>1699.8215</v>
      </c>
      <c r="K3072" s="23" t="str">
        <f>A3072&amp;"|"&amp;B3072</f>
        <v>P0256|Nov</v>
      </c>
    </row>
    <row r="3073" spans="1:11" ht="15" customHeight="1" x14ac:dyDescent="0.25">
      <c r="A3073" s="14" t="s">
        <v>571</v>
      </c>
      <c r="B3073" s="14" t="s">
        <v>34</v>
      </c>
      <c r="C3073" s="14">
        <v>14</v>
      </c>
      <c r="D3073" s="16">
        <v>343.67</v>
      </c>
      <c r="E3073" s="17">
        <f>C3073*D3073</f>
        <v>4811.38</v>
      </c>
      <c r="F3073" s="18">
        <v>0.03</v>
      </c>
      <c r="G3073" s="17">
        <f>E3073*F3073</f>
        <v>144.34139999999999</v>
      </c>
      <c r="H3073" s="14">
        <v>6</v>
      </c>
      <c r="I3073" s="15">
        <v>1110</v>
      </c>
      <c r="J3073" s="17">
        <f>E3073+I3073-G3073</f>
        <v>5777.0385999999999</v>
      </c>
      <c r="K3073" s="23" t="str">
        <f>A3073&amp;"|"&amp;B3073</f>
        <v>P0256|Dec</v>
      </c>
    </row>
    <row r="3074" spans="1:11" ht="15" customHeight="1" x14ac:dyDescent="0.25">
      <c r="A3074" s="14" t="s">
        <v>571</v>
      </c>
      <c r="B3074" s="14" t="s">
        <v>35</v>
      </c>
      <c r="C3074" s="14">
        <v>14</v>
      </c>
      <c r="D3074" s="16">
        <v>345.58</v>
      </c>
      <c r="E3074" s="17">
        <f>C3074*D3074</f>
        <v>4838.12</v>
      </c>
      <c r="F3074" s="18">
        <v>0.03</v>
      </c>
      <c r="G3074" s="17">
        <f>E3074*F3074</f>
        <v>145.14359999999999</v>
      </c>
      <c r="H3074" s="14">
        <v>5</v>
      </c>
      <c r="I3074" s="15">
        <v>925</v>
      </c>
      <c r="J3074" s="17">
        <f>E3074+I3074-G3074</f>
        <v>5617.9763999999996</v>
      </c>
      <c r="K3074" s="23" t="str">
        <f>A3074&amp;"|"&amp;B3074</f>
        <v>P0256|Jan</v>
      </c>
    </row>
    <row r="3075" spans="1:11" ht="15" customHeight="1" x14ac:dyDescent="0.25">
      <c r="A3075" s="14" t="s">
        <v>571</v>
      </c>
      <c r="B3075" s="14" t="s">
        <v>36</v>
      </c>
      <c r="C3075" s="14">
        <v>10</v>
      </c>
      <c r="D3075" s="16">
        <v>314.62</v>
      </c>
      <c r="E3075" s="17">
        <f>C3075*D3075</f>
        <v>3146.2</v>
      </c>
      <c r="F3075" s="18">
        <v>0.03</v>
      </c>
      <c r="G3075" s="17">
        <f>E3075*F3075</f>
        <v>94.385999999999996</v>
      </c>
      <c r="H3075" s="14">
        <v>4</v>
      </c>
      <c r="I3075" s="15">
        <v>740</v>
      </c>
      <c r="J3075" s="17">
        <f>E3075+I3075-G3075</f>
        <v>3791.8139999999999</v>
      </c>
      <c r="K3075" s="23" t="str">
        <f>A3075&amp;"|"&amp;B3075</f>
        <v>P0256|Feb</v>
      </c>
    </row>
    <row r="3076" spans="1:11" ht="15" customHeight="1" x14ac:dyDescent="0.25">
      <c r="A3076" s="14" t="s">
        <v>571</v>
      </c>
      <c r="B3076" s="14" t="s">
        <v>37</v>
      </c>
      <c r="C3076" s="14">
        <v>11</v>
      </c>
      <c r="D3076" s="16">
        <v>255.26</v>
      </c>
      <c r="E3076" s="17">
        <f>C3076*D3076</f>
        <v>2807.8599999999997</v>
      </c>
      <c r="F3076" s="18">
        <v>0.03</v>
      </c>
      <c r="G3076" s="17">
        <f>E3076*F3076</f>
        <v>84.235799999999983</v>
      </c>
      <c r="H3076" s="14">
        <v>4</v>
      </c>
      <c r="I3076" s="15">
        <v>740</v>
      </c>
      <c r="J3076" s="17">
        <f>E3076+I3076-G3076</f>
        <v>3463.6241999999997</v>
      </c>
      <c r="K3076" s="23" t="str">
        <f>A3076&amp;"|"&amp;B3076</f>
        <v>P0256|Mar</v>
      </c>
    </row>
    <row r="3077" spans="1:11" ht="15" customHeight="1" x14ac:dyDescent="0.25">
      <c r="A3077" s="14" t="s">
        <v>573</v>
      </c>
      <c r="B3077" s="14" t="s">
        <v>24</v>
      </c>
      <c r="C3077" s="14">
        <v>5</v>
      </c>
      <c r="D3077" s="16">
        <v>155.91999999999999</v>
      </c>
      <c r="E3077" s="17">
        <f>C3077*D3077</f>
        <v>779.59999999999991</v>
      </c>
      <c r="F3077" s="18">
        <v>0.03</v>
      </c>
      <c r="G3077" s="17">
        <f>E3077*F3077</f>
        <v>23.387999999999998</v>
      </c>
      <c r="H3077" s="14">
        <v>2</v>
      </c>
      <c r="I3077" s="15">
        <v>300</v>
      </c>
      <c r="J3077" s="17">
        <f>E3077+I3077-G3077</f>
        <v>1056.212</v>
      </c>
      <c r="K3077" s="23" t="str">
        <f>A3077&amp;"|"&amp;B3077</f>
        <v>P0257|Apr</v>
      </c>
    </row>
    <row r="3078" spans="1:11" ht="15" customHeight="1" x14ac:dyDescent="0.25">
      <c r="A3078" s="14" t="s">
        <v>573</v>
      </c>
      <c r="B3078" s="14" t="s">
        <v>26</v>
      </c>
      <c r="C3078" s="14">
        <v>6</v>
      </c>
      <c r="D3078" s="16">
        <v>174.12</v>
      </c>
      <c r="E3078" s="17">
        <f>C3078*D3078</f>
        <v>1044.72</v>
      </c>
      <c r="F3078" s="18">
        <v>0.03</v>
      </c>
      <c r="G3078" s="17">
        <f>E3078*F3078</f>
        <v>31.3416</v>
      </c>
      <c r="H3078" s="14">
        <v>2</v>
      </c>
      <c r="I3078" s="15">
        <v>300</v>
      </c>
      <c r="J3078" s="17">
        <f>E3078+I3078-G3078</f>
        <v>1313.3784000000001</v>
      </c>
      <c r="K3078" s="23" t="str">
        <f>A3078&amp;"|"&amp;B3078</f>
        <v>P0257|May</v>
      </c>
    </row>
    <row r="3079" spans="1:11" ht="15" customHeight="1" x14ac:dyDescent="0.25">
      <c r="A3079" s="14" t="s">
        <v>573</v>
      </c>
      <c r="B3079" s="14" t="s">
        <v>28</v>
      </c>
      <c r="C3079" s="14">
        <v>7</v>
      </c>
      <c r="D3079" s="16">
        <v>164.63</v>
      </c>
      <c r="E3079" s="17">
        <f>C3079*D3079</f>
        <v>1152.4099999999999</v>
      </c>
      <c r="F3079" s="18">
        <v>0.03</v>
      </c>
      <c r="G3079" s="17">
        <f>E3079*F3079</f>
        <v>34.572299999999991</v>
      </c>
      <c r="H3079" s="14">
        <v>2</v>
      </c>
      <c r="I3079" s="15">
        <v>300</v>
      </c>
      <c r="J3079" s="17">
        <f>E3079+I3079-G3079</f>
        <v>1417.8376999999998</v>
      </c>
      <c r="K3079" s="23" t="str">
        <f>A3079&amp;"|"&amp;B3079</f>
        <v>P0257|Jun</v>
      </c>
    </row>
    <row r="3080" spans="1:11" ht="15" customHeight="1" x14ac:dyDescent="0.25">
      <c r="A3080" s="14" t="s">
        <v>573</v>
      </c>
      <c r="B3080" s="14" t="s">
        <v>29</v>
      </c>
      <c r="C3080" s="14">
        <v>10</v>
      </c>
      <c r="D3080" s="16">
        <v>213.27</v>
      </c>
      <c r="E3080" s="17">
        <f>C3080*D3080</f>
        <v>2132.7000000000003</v>
      </c>
      <c r="F3080" s="18">
        <v>0.03</v>
      </c>
      <c r="G3080" s="17">
        <f>E3080*F3080</f>
        <v>63.981000000000009</v>
      </c>
      <c r="H3080" s="14">
        <v>3</v>
      </c>
      <c r="I3080" s="15">
        <v>450</v>
      </c>
      <c r="J3080" s="17">
        <f>E3080+I3080-G3080</f>
        <v>2518.7190000000001</v>
      </c>
      <c r="K3080" s="23" t="str">
        <f>A3080&amp;"|"&amp;B3080</f>
        <v>P0257|Jul</v>
      </c>
    </row>
    <row r="3081" spans="1:11" ht="15" customHeight="1" x14ac:dyDescent="0.25">
      <c r="A3081" s="14" t="s">
        <v>573</v>
      </c>
      <c r="B3081" s="14" t="s">
        <v>30</v>
      </c>
      <c r="C3081" s="14">
        <v>10</v>
      </c>
      <c r="D3081" s="16">
        <v>192.31</v>
      </c>
      <c r="E3081" s="17">
        <f>C3081*D3081</f>
        <v>1923.1</v>
      </c>
      <c r="F3081" s="18">
        <v>0.03</v>
      </c>
      <c r="G3081" s="17">
        <f>E3081*F3081</f>
        <v>57.692999999999998</v>
      </c>
      <c r="H3081" s="14">
        <v>3</v>
      </c>
      <c r="I3081" s="15">
        <v>450</v>
      </c>
      <c r="J3081" s="17">
        <f>E3081+I3081-G3081</f>
        <v>2315.4069999999997</v>
      </c>
      <c r="K3081" s="23" t="str">
        <f>A3081&amp;"|"&amp;B3081</f>
        <v>P0257|Aug</v>
      </c>
    </row>
    <row r="3082" spans="1:11" ht="15" customHeight="1" x14ac:dyDescent="0.25">
      <c r="A3082" s="14" t="s">
        <v>573</v>
      </c>
      <c r="B3082" s="14" t="s">
        <v>31</v>
      </c>
      <c r="C3082" s="14">
        <v>6</v>
      </c>
      <c r="D3082" s="16">
        <v>196.36</v>
      </c>
      <c r="E3082" s="17">
        <f>C3082*D3082</f>
        <v>1178.1600000000001</v>
      </c>
      <c r="F3082" s="18">
        <v>0.03</v>
      </c>
      <c r="G3082" s="17">
        <f>E3082*F3082</f>
        <v>35.344799999999999</v>
      </c>
      <c r="H3082" s="14">
        <v>2</v>
      </c>
      <c r="I3082" s="15">
        <v>300</v>
      </c>
      <c r="J3082" s="17">
        <f>E3082+I3082-G3082</f>
        <v>1442.8152</v>
      </c>
      <c r="K3082" s="23" t="str">
        <f>A3082&amp;"|"&amp;B3082</f>
        <v>P0257|Sep</v>
      </c>
    </row>
    <row r="3083" spans="1:11" ht="15" customHeight="1" x14ac:dyDescent="0.25">
      <c r="A3083" s="14" t="s">
        <v>573</v>
      </c>
      <c r="B3083" s="14" t="s">
        <v>32</v>
      </c>
      <c r="C3083" s="14">
        <v>5</v>
      </c>
      <c r="D3083" s="16">
        <v>161.96</v>
      </c>
      <c r="E3083" s="17">
        <f>C3083*D3083</f>
        <v>809.80000000000007</v>
      </c>
      <c r="F3083" s="18">
        <v>0.03</v>
      </c>
      <c r="G3083" s="17">
        <f>E3083*F3083</f>
        <v>24.294</v>
      </c>
      <c r="H3083" s="14">
        <v>2</v>
      </c>
      <c r="I3083" s="15">
        <v>300</v>
      </c>
      <c r="J3083" s="17">
        <f>E3083+I3083-G3083</f>
        <v>1085.5060000000001</v>
      </c>
      <c r="K3083" s="23" t="str">
        <f>A3083&amp;"|"&amp;B3083</f>
        <v>P0257|Oct</v>
      </c>
    </row>
    <row r="3084" spans="1:11" ht="15" customHeight="1" x14ac:dyDescent="0.25">
      <c r="A3084" s="14" t="s">
        <v>573</v>
      </c>
      <c r="B3084" s="14" t="s">
        <v>33</v>
      </c>
      <c r="C3084" s="14">
        <v>6</v>
      </c>
      <c r="D3084" s="16">
        <v>171.42</v>
      </c>
      <c r="E3084" s="17">
        <f>C3084*D3084</f>
        <v>1028.52</v>
      </c>
      <c r="F3084" s="18">
        <v>0.03</v>
      </c>
      <c r="G3084" s="17">
        <f>E3084*F3084</f>
        <v>30.855599999999999</v>
      </c>
      <c r="H3084" s="14">
        <v>2</v>
      </c>
      <c r="I3084" s="15">
        <v>300</v>
      </c>
      <c r="J3084" s="17">
        <f>E3084+I3084-G3084</f>
        <v>1297.6643999999999</v>
      </c>
      <c r="K3084" s="23" t="str">
        <f>A3084&amp;"|"&amp;B3084</f>
        <v>P0257|Nov</v>
      </c>
    </row>
    <row r="3085" spans="1:11" ht="15" customHeight="1" x14ac:dyDescent="0.25">
      <c r="A3085" s="14" t="s">
        <v>573</v>
      </c>
      <c r="B3085" s="14" t="s">
        <v>34</v>
      </c>
      <c r="C3085" s="14">
        <v>14</v>
      </c>
      <c r="D3085" s="16">
        <v>320.42</v>
      </c>
      <c r="E3085" s="17">
        <f>C3085*D3085</f>
        <v>4485.88</v>
      </c>
      <c r="F3085" s="18">
        <v>0.03</v>
      </c>
      <c r="G3085" s="17">
        <f>E3085*F3085</f>
        <v>134.57640000000001</v>
      </c>
      <c r="H3085" s="14">
        <v>6</v>
      </c>
      <c r="I3085" s="15">
        <v>900</v>
      </c>
      <c r="J3085" s="17">
        <f>E3085+I3085-G3085</f>
        <v>5251.3036000000002</v>
      </c>
      <c r="K3085" s="23" t="str">
        <f>A3085&amp;"|"&amp;B3085</f>
        <v>P0257|Dec</v>
      </c>
    </row>
    <row r="3086" spans="1:11" ht="15" customHeight="1" x14ac:dyDescent="0.25">
      <c r="A3086" s="14" t="s">
        <v>573</v>
      </c>
      <c r="B3086" s="14" t="s">
        <v>35</v>
      </c>
      <c r="C3086" s="14">
        <v>13</v>
      </c>
      <c r="D3086" s="16">
        <v>278.77999999999997</v>
      </c>
      <c r="E3086" s="17">
        <f>C3086*D3086</f>
        <v>3624.1399999999994</v>
      </c>
      <c r="F3086" s="18">
        <v>0.03</v>
      </c>
      <c r="G3086" s="17">
        <f>E3086*F3086</f>
        <v>108.72419999999998</v>
      </c>
      <c r="H3086" s="14">
        <v>5</v>
      </c>
      <c r="I3086" s="15">
        <v>750</v>
      </c>
      <c r="J3086" s="17">
        <f>E3086+I3086-G3086</f>
        <v>4265.4157999999998</v>
      </c>
      <c r="K3086" s="23" t="str">
        <f>A3086&amp;"|"&amp;B3086</f>
        <v>P0257|Jan</v>
      </c>
    </row>
    <row r="3087" spans="1:11" ht="15" customHeight="1" x14ac:dyDescent="0.25">
      <c r="A3087" s="14" t="s">
        <v>573</v>
      </c>
      <c r="B3087" s="14" t="s">
        <v>36</v>
      </c>
      <c r="C3087" s="14">
        <v>11</v>
      </c>
      <c r="D3087" s="16">
        <v>301.74</v>
      </c>
      <c r="E3087" s="17">
        <f>C3087*D3087</f>
        <v>3319.1400000000003</v>
      </c>
      <c r="F3087" s="18">
        <v>0.03</v>
      </c>
      <c r="G3087" s="17">
        <f>E3087*F3087</f>
        <v>99.574200000000005</v>
      </c>
      <c r="H3087" s="14">
        <v>4</v>
      </c>
      <c r="I3087" s="15">
        <v>600</v>
      </c>
      <c r="J3087" s="17">
        <f>E3087+I3087-G3087</f>
        <v>3819.5658000000003</v>
      </c>
      <c r="K3087" s="23" t="str">
        <f>A3087&amp;"|"&amp;B3087</f>
        <v>P0257|Feb</v>
      </c>
    </row>
    <row r="3088" spans="1:11" ht="15" customHeight="1" x14ac:dyDescent="0.25">
      <c r="A3088" s="14" t="s">
        <v>573</v>
      </c>
      <c r="B3088" s="14" t="s">
        <v>37</v>
      </c>
      <c r="C3088" s="14">
        <v>10</v>
      </c>
      <c r="D3088" s="16">
        <v>263.54000000000002</v>
      </c>
      <c r="E3088" s="17">
        <f>C3088*D3088</f>
        <v>2635.4</v>
      </c>
      <c r="F3088" s="18">
        <v>0.03</v>
      </c>
      <c r="G3088" s="17">
        <f>E3088*F3088</f>
        <v>79.061999999999998</v>
      </c>
      <c r="H3088" s="14">
        <v>4</v>
      </c>
      <c r="I3088" s="15">
        <v>600</v>
      </c>
      <c r="J3088" s="17">
        <f>E3088+I3088-G3088</f>
        <v>3156.3380000000002</v>
      </c>
      <c r="K3088" s="23" t="str">
        <f>A3088&amp;"|"&amp;B3088</f>
        <v>P0257|Mar</v>
      </c>
    </row>
    <row r="3089" spans="1:11" ht="15" customHeight="1" x14ac:dyDescent="0.25">
      <c r="A3089" s="14" t="s">
        <v>575</v>
      </c>
      <c r="B3089" s="14" t="s">
        <v>24</v>
      </c>
      <c r="C3089" s="14">
        <v>6</v>
      </c>
      <c r="D3089" s="16">
        <v>240.89</v>
      </c>
      <c r="E3089" s="17">
        <f>C3089*D3089</f>
        <v>1445.34</v>
      </c>
      <c r="F3089" s="18">
        <v>0.03</v>
      </c>
      <c r="G3089" s="17">
        <f>E3089*F3089</f>
        <v>43.360199999999999</v>
      </c>
      <c r="H3089" s="14">
        <v>2</v>
      </c>
      <c r="I3089" s="15">
        <v>450</v>
      </c>
      <c r="J3089" s="17">
        <f>E3089+I3089-G3089</f>
        <v>1851.9797999999998</v>
      </c>
      <c r="K3089" s="23" t="str">
        <f>A3089&amp;"|"&amp;B3089</f>
        <v>P0258|Apr</v>
      </c>
    </row>
    <row r="3090" spans="1:11" ht="15" customHeight="1" x14ac:dyDescent="0.25">
      <c r="A3090" s="14" t="s">
        <v>575</v>
      </c>
      <c r="B3090" s="14" t="s">
        <v>26</v>
      </c>
      <c r="C3090" s="14">
        <v>7</v>
      </c>
      <c r="D3090" s="16">
        <v>243.89</v>
      </c>
      <c r="E3090" s="17">
        <f>C3090*D3090</f>
        <v>1707.23</v>
      </c>
      <c r="F3090" s="18">
        <v>0.03</v>
      </c>
      <c r="G3090" s="17">
        <f>E3090*F3090</f>
        <v>51.216899999999995</v>
      </c>
      <c r="H3090" s="14">
        <v>2</v>
      </c>
      <c r="I3090" s="15">
        <v>450</v>
      </c>
      <c r="J3090" s="17">
        <f>E3090+I3090-G3090</f>
        <v>2106.0131000000001</v>
      </c>
      <c r="K3090" s="23" t="str">
        <f>A3090&amp;"|"&amp;B3090</f>
        <v>P0258|May</v>
      </c>
    </row>
    <row r="3091" spans="1:11" ht="15" customHeight="1" x14ac:dyDescent="0.25">
      <c r="A3091" s="14" t="s">
        <v>575</v>
      </c>
      <c r="B3091" s="14" t="s">
        <v>28</v>
      </c>
      <c r="C3091" s="14">
        <v>8</v>
      </c>
      <c r="D3091" s="16">
        <v>289.04000000000002</v>
      </c>
      <c r="E3091" s="17">
        <f>C3091*D3091</f>
        <v>2312.3200000000002</v>
      </c>
      <c r="F3091" s="18">
        <v>0.03</v>
      </c>
      <c r="G3091" s="17">
        <f>E3091*F3091</f>
        <v>69.369600000000005</v>
      </c>
      <c r="H3091" s="14">
        <v>2</v>
      </c>
      <c r="I3091" s="15">
        <v>450</v>
      </c>
      <c r="J3091" s="17">
        <f>E3091+I3091-G3091</f>
        <v>2692.9504000000002</v>
      </c>
      <c r="K3091" s="23" t="str">
        <f>A3091&amp;"|"&amp;B3091</f>
        <v>P0258|Jun</v>
      </c>
    </row>
    <row r="3092" spans="1:11" ht="15" customHeight="1" x14ac:dyDescent="0.25">
      <c r="A3092" s="14" t="s">
        <v>575</v>
      </c>
      <c r="B3092" s="14" t="s">
        <v>29</v>
      </c>
      <c r="C3092" s="14">
        <v>10</v>
      </c>
      <c r="D3092" s="16">
        <v>315.64999999999998</v>
      </c>
      <c r="E3092" s="17">
        <f>C3092*D3092</f>
        <v>3156.5</v>
      </c>
      <c r="F3092" s="18">
        <v>0.03</v>
      </c>
      <c r="G3092" s="17">
        <f>E3092*F3092</f>
        <v>94.694999999999993</v>
      </c>
      <c r="H3092" s="14">
        <v>3</v>
      </c>
      <c r="I3092" s="15">
        <v>675</v>
      </c>
      <c r="J3092" s="17">
        <f>E3092+I3092-G3092</f>
        <v>3736.8049999999998</v>
      </c>
      <c r="K3092" s="23" t="str">
        <f>A3092&amp;"|"&amp;B3092</f>
        <v>P0258|Jul</v>
      </c>
    </row>
    <row r="3093" spans="1:11" ht="15" customHeight="1" x14ac:dyDescent="0.25">
      <c r="A3093" s="14" t="s">
        <v>575</v>
      </c>
      <c r="B3093" s="14" t="s">
        <v>30</v>
      </c>
      <c r="C3093" s="14">
        <v>10</v>
      </c>
      <c r="D3093" s="16">
        <v>284.58</v>
      </c>
      <c r="E3093" s="17">
        <f>C3093*D3093</f>
        <v>2845.7999999999997</v>
      </c>
      <c r="F3093" s="18">
        <v>0.03</v>
      </c>
      <c r="G3093" s="17">
        <f>E3093*F3093</f>
        <v>85.373999999999995</v>
      </c>
      <c r="H3093" s="14">
        <v>3</v>
      </c>
      <c r="I3093" s="15">
        <v>675</v>
      </c>
      <c r="J3093" s="17">
        <f>E3093+I3093-G3093</f>
        <v>3435.4259999999999</v>
      </c>
      <c r="K3093" s="23" t="str">
        <f>A3093&amp;"|"&amp;B3093</f>
        <v>P0258|Aug</v>
      </c>
    </row>
    <row r="3094" spans="1:11" ht="15" customHeight="1" x14ac:dyDescent="0.25">
      <c r="A3094" s="14" t="s">
        <v>575</v>
      </c>
      <c r="B3094" s="14" t="s">
        <v>31</v>
      </c>
      <c r="C3094" s="14">
        <v>7</v>
      </c>
      <c r="D3094" s="16">
        <v>246.58</v>
      </c>
      <c r="E3094" s="17">
        <f>C3094*D3094</f>
        <v>1726.0600000000002</v>
      </c>
      <c r="F3094" s="18">
        <v>0.03</v>
      </c>
      <c r="G3094" s="17">
        <f>E3094*F3094</f>
        <v>51.781800000000004</v>
      </c>
      <c r="H3094" s="14">
        <v>2</v>
      </c>
      <c r="I3094" s="15">
        <v>450</v>
      </c>
      <c r="J3094" s="17">
        <f>E3094+I3094-G3094</f>
        <v>2124.2782000000002</v>
      </c>
      <c r="K3094" s="23" t="str">
        <f>A3094&amp;"|"&amp;B3094</f>
        <v>P0258|Sep</v>
      </c>
    </row>
    <row r="3095" spans="1:11" ht="15" customHeight="1" x14ac:dyDescent="0.25">
      <c r="A3095" s="14" t="s">
        <v>575</v>
      </c>
      <c r="B3095" s="14" t="s">
        <v>32</v>
      </c>
      <c r="C3095" s="14">
        <v>7</v>
      </c>
      <c r="D3095" s="16">
        <v>271.18</v>
      </c>
      <c r="E3095" s="17">
        <f>C3095*D3095</f>
        <v>1898.26</v>
      </c>
      <c r="F3095" s="18">
        <v>0.03</v>
      </c>
      <c r="G3095" s="17">
        <f>E3095*F3095</f>
        <v>56.947800000000001</v>
      </c>
      <c r="H3095" s="14">
        <v>2</v>
      </c>
      <c r="I3095" s="15">
        <v>450</v>
      </c>
      <c r="J3095" s="17">
        <f>E3095+I3095-G3095</f>
        <v>2291.3122000000003</v>
      </c>
      <c r="K3095" s="23" t="str">
        <f>A3095&amp;"|"&amp;B3095</f>
        <v>P0258|Oct</v>
      </c>
    </row>
    <row r="3096" spans="1:11" ht="15" customHeight="1" x14ac:dyDescent="0.25">
      <c r="A3096" s="14" t="s">
        <v>575</v>
      </c>
      <c r="B3096" s="14" t="s">
        <v>33</v>
      </c>
      <c r="C3096" s="14">
        <v>6</v>
      </c>
      <c r="D3096" s="16">
        <v>260.73</v>
      </c>
      <c r="E3096" s="17">
        <f>C3096*D3096</f>
        <v>1564.38</v>
      </c>
      <c r="F3096" s="18">
        <v>0.03</v>
      </c>
      <c r="G3096" s="17">
        <f>E3096*F3096</f>
        <v>46.931400000000004</v>
      </c>
      <c r="H3096" s="14">
        <v>2</v>
      </c>
      <c r="I3096" s="15">
        <v>450</v>
      </c>
      <c r="J3096" s="17">
        <f>E3096+I3096-G3096</f>
        <v>1967.4486000000002</v>
      </c>
      <c r="K3096" s="23" t="str">
        <f>A3096&amp;"|"&amp;B3096</f>
        <v>P0258|Nov</v>
      </c>
    </row>
    <row r="3097" spans="1:11" ht="15" customHeight="1" x14ac:dyDescent="0.25">
      <c r="A3097" s="14" t="s">
        <v>575</v>
      </c>
      <c r="B3097" s="14" t="s">
        <v>34</v>
      </c>
      <c r="C3097" s="14">
        <v>15</v>
      </c>
      <c r="D3097" s="16">
        <v>478.75</v>
      </c>
      <c r="E3097" s="17">
        <f>C3097*D3097</f>
        <v>7181.25</v>
      </c>
      <c r="F3097" s="18">
        <v>0.03</v>
      </c>
      <c r="G3097" s="17">
        <f>E3097*F3097</f>
        <v>215.4375</v>
      </c>
      <c r="H3097" s="14">
        <v>6</v>
      </c>
      <c r="I3097" s="15">
        <v>1350</v>
      </c>
      <c r="J3097" s="17">
        <f>E3097+I3097-G3097</f>
        <v>8315.8125</v>
      </c>
      <c r="K3097" s="23" t="str">
        <f>A3097&amp;"|"&amp;B3097</f>
        <v>P0258|Dec</v>
      </c>
    </row>
    <row r="3098" spans="1:11" ht="15" customHeight="1" x14ac:dyDescent="0.25">
      <c r="A3098" s="14" t="s">
        <v>575</v>
      </c>
      <c r="B3098" s="14" t="s">
        <v>35</v>
      </c>
      <c r="C3098" s="14">
        <v>13</v>
      </c>
      <c r="D3098" s="16">
        <v>425.3</v>
      </c>
      <c r="E3098" s="17">
        <f>C3098*D3098</f>
        <v>5528.9000000000005</v>
      </c>
      <c r="F3098" s="18">
        <v>0.03</v>
      </c>
      <c r="G3098" s="17">
        <f>E3098*F3098</f>
        <v>165.86700000000002</v>
      </c>
      <c r="H3098" s="14">
        <v>5</v>
      </c>
      <c r="I3098" s="15">
        <v>1125</v>
      </c>
      <c r="J3098" s="17">
        <f>E3098+I3098-G3098</f>
        <v>6488.0330000000004</v>
      </c>
      <c r="K3098" s="23" t="str">
        <f>A3098&amp;"|"&amp;B3098</f>
        <v>P0258|Jan</v>
      </c>
    </row>
    <row r="3099" spans="1:11" ht="15" customHeight="1" x14ac:dyDescent="0.25">
      <c r="A3099" s="14" t="s">
        <v>575</v>
      </c>
      <c r="B3099" s="14" t="s">
        <v>36</v>
      </c>
      <c r="C3099" s="14">
        <v>11</v>
      </c>
      <c r="D3099" s="16">
        <v>392.06</v>
      </c>
      <c r="E3099" s="17">
        <f>C3099*D3099</f>
        <v>4312.66</v>
      </c>
      <c r="F3099" s="18">
        <v>0.03</v>
      </c>
      <c r="G3099" s="17">
        <f>E3099*F3099</f>
        <v>129.37979999999999</v>
      </c>
      <c r="H3099" s="14">
        <v>4</v>
      </c>
      <c r="I3099" s="15">
        <v>900</v>
      </c>
      <c r="J3099" s="17">
        <f>E3099+I3099-G3099</f>
        <v>5083.2802000000001</v>
      </c>
      <c r="K3099" s="23" t="str">
        <f>A3099&amp;"|"&amp;B3099</f>
        <v>P0258|Feb</v>
      </c>
    </row>
    <row r="3100" spans="1:11" ht="15" customHeight="1" x14ac:dyDescent="0.25">
      <c r="A3100" s="14" t="s">
        <v>575</v>
      </c>
      <c r="B3100" s="14" t="s">
        <v>37</v>
      </c>
      <c r="C3100" s="14">
        <v>11</v>
      </c>
      <c r="D3100" s="16">
        <v>368.41</v>
      </c>
      <c r="E3100" s="17">
        <f>C3100*D3100</f>
        <v>4052.51</v>
      </c>
      <c r="F3100" s="18">
        <v>0.03</v>
      </c>
      <c r="G3100" s="17">
        <f>E3100*F3100</f>
        <v>121.5753</v>
      </c>
      <c r="H3100" s="14">
        <v>4</v>
      </c>
      <c r="I3100" s="15">
        <v>900</v>
      </c>
      <c r="J3100" s="17">
        <f>E3100+I3100-G3100</f>
        <v>4830.9346999999998</v>
      </c>
      <c r="K3100" s="23" t="str">
        <f>A3100&amp;"|"&amp;B3100</f>
        <v>P0258|Mar</v>
      </c>
    </row>
    <row r="3101" spans="1:11" ht="15" customHeight="1" x14ac:dyDescent="0.25">
      <c r="A3101" s="14" t="s">
        <v>577</v>
      </c>
      <c r="B3101" s="14" t="s">
        <v>24</v>
      </c>
      <c r="C3101" s="14">
        <v>5</v>
      </c>
      <c r="D3101" s="16">
        <v>149.86000000000001</v>
      </c>
      <c r="E3101" s="17">
        <f>C3101*D3101</f>
        <v>749.30000000000007</v>
      </c>
      <c r="F3101" s="18">
        <v>0.03</v>
      </c>
      <c r="G3101" s="17">
        <f>E3101*F3101</f>
        <v>22.479000000000003</v>
      </c>
      <c r="H3101" s="14">
        <v>2</v>
      </c>
      <c r="I3101" s="15">
        <v>300</v>
      </c>
      <c r="J3101" s="17">
        <f>E3101+I3101-G3101</f>
        <v>1026.8210000000001</v>
      </c>
      <c r="K3101" s="23" t="str">
        <f>A3101&amp;"|"&amp;B3101</f>
        <v>P0259|Apr</v>
      </c>
    </row>
    <row r="3102" spans="1:11" ht="15" customHeight="1" x14ac:dyDescent="0.25">
      <c r="A3102" s="14" t="s">
        <v>577</v>
      </c>
      <c r="B3102" s="14" t="s">
        <v>26</v>
      </c>
      <c r="C3102" s="14">
        <v>5</v>
      </c>
      <c r="D3102" s="16">
        <v>156.99</v>
      </c>
      <c r="E3102" s="17">
        <f>C3102*D3102</f>
        <v>784.95</v>
      </c>
      <c r="F3102" s="18">
        <v>0.03</v>
      </c>
      <c r="G3102" s="17">
        <f>E3102*F3102</f>
        <v>23.548500000000001</v>
      </c>
      <c r="H3102" s="14">
        <v>2</v>
      </c>
      <c r="I3102" s="15">
        <v>300</v>
      </c>
      <c r="J3102" s="17">
        <f>E3102+I3102-G3102</f>
        <v>1061.4014999999999</v>
      </c>
      <c r="K3102" s="23" t="str">
        <f>A3102&amp;"|"&amp;B3102</f>
        <v>P0259|May</v>
      </c>
    </row>
    <row r="3103" spans="1:11" ht="15" customHeight="1" x14ac:dyDescent="0.25">
      <c r="A3103" s="14" t="s">
        <v>577</v>
      </c>
      <c r="B3103" s="14" t="s">
        <v>28</v>
      </c>
      <c r="C3103" s="14">
        <v>6</v>
      </c>
      <c r="D3103" s="16">
        <v>165.73</v>
      </c>
      <c r="E3103" s="17">
        <f>C3103*D3103</f>
        <v>994.37999999999988</v>
      </c>
      <c r="F3103" s="18">
        <v>0.03</v>
      </c>
      <c r="G3103" s="17">
        <f>E3103*F3103</f>
        <v>29.831399999999995</v>
      </c>
      <c r="H3103" s="14">
        <v>2</v>
      </c>
      <c r="I3103" s="15">
        <v>300</v>
      </c>
      <c r="J3103" s="17">
        <f>E3103+I3103-G3103</f>
        <v>1264.5485999999999</v>
      </c>
      <c r="K3103" s="23" t="str">
        <f>A3103&amp;"|"&amp;B3103</f>
        <v>P0259|Jun</v>
      </c>
    </row>
    <row r="3104" spans="1:11" ht="15" customHeight="1" x14ac:dyDescent="0.25">
      <c r="A3104" s="14" t="s">
        <v>577</v>
      </c>
      <c r="B3104" s="14" t="s">
        <v>29</v>
      </c>
      <c r="C3104" s="14">
        <v>9</v>
      </c>
      <c r="D3104" s="16">
        <v>199.47</v>
      </c>
      <c r="E3104" s="17">
        <f>C3104*D3104</f>
        <v>1795.23</v>
      </c>
      <c r="F3104" s="18">
        <v>0.03</v>
      </c>
      <c r="G3104" s="17">
        <f>E3104*F3104</f>
        <v>53.856899999999996</v>
      </c>
      <c r="H3104" s="14">
        <v>2</v>
      </c>
      <c r="I3104" s="15">
        <v>300</v>
      </c>
      <c r="J3104" s="17">
        <f>E3104+I3104-G3104</f>
        <v>2041.3731</v>
      </c>
      <c r="K3104" s="23" t="str">
        <f>A3104&amp;"|"&amp;B3104</f>
        <v>P0259|Jul</v>
      </c>
    </row>
    <row r="3105" spans="1:11" ht="15" customHeight="1" x14ac:dyDescent="0.25">
      <c r="A3105" s="14" t="s">
        <v>577</v>
      </c>
      <c r="B3105" s="14" t="s">
        <v>30</v>
      </c>
      <c r="C3105" s="14">
        <v>8</v>
      </c>
      <c r="D3105" s="16">
        <v>172.2</v>
      </c>
      <c r="E3105" s="17">
        <f>C3105*D3105</f>
        <v>1377.6</v>
      </c>
      <c r="F3105" s="18">
        <v>0.03</v>
      </c>
      <c r="G3105" s="17">
        <f>E3105*F3105</f>
        <v>41.327999999999996</v>
      </c>
      <c r="H3105" s="14">
        <v>2</v>
      </c>
      <c r="I3105" s="15">
        <v>300</v>
      </c>
      <c r="J3105" s="17">
        <f>E3105+I3105-G3105</f>
        <v>1636.2719999999999</v>
      </c>
      <c r="K3105" s="23" t="str">
        <f>A3105&amp;"|"&amp;B3105</f>
        <v>P0259|Aug</v>
      </c>
    </row>
    <row r="3106" spans="1:11" ht="15" customHeight="1" x14ac:dyDescent="0.25">
      <c r="A3106" s="14" t="s">
        <v>577</v>
      </c>
      <c r="B3106" s="14" t="s">
        <v>31</v>
      </c>
      <c r="C3106" s="14">
        <v>6</v>
      </c>
      <c r="D3106" s="16">
        <v>182.75</v>
      </c>
      <c r="E3106" s="17">
        <f>C3106*D3106</f>
        <v>1096.5</v>
      </c>
      <c r="F3106" s="18">
        <v>0.03</v>
      </c>
      <c r="G3106" s="17">
        <f>E3106*F3106</f>
        <v>32.894999999999996</v>
      </c>
      <c r="H3106" s="14">
        <v>2</v>
      </c>
      <c r="I3106" s="15">
        <v>300</v>
      </c>
      <c r="J3106" s="17">
        <f>E3106+I3106-G3106</f>
        <v>1363.605</v>
      </c>
      <c r="K3106" s="23" t="str">
        <f>A3106&amp;"|"&amp;B3106</f>
        <v>P0259|Sep</v>
      </c>
    </row>
    <row r="3107" spans="1:11" ht="15" customHeight="1" x14ac:dyDescent="0.25">
      <c r="A3107" s="14" t="s">
        <v>577</v>
      </c>
      <c r="B3107" s="14" t="s">
        <v>32</v>
      </c>
      <c r="C3107" s="14">
        <v>5</v>
      </c>
      <c r="D3107" s="16">
        <v>160.19999999999999</v>
      </c>
      <c r="E3107" s="17">
        <f>C3107*D3107</f>
        <v>801</v>
      </c>
      <c r="F3107" s="18">
        <v>0.03</v>
      </c>
      <c r="G3107" s="17">
        <f>E3107*F3107</f>
        <v>24.029999999999998</v>
      </c>
      <c r="H3107" s="14">
        <v>2</v>
      </c>
      <c r="I3107" s="15">
        <v>300</v>
      </c>
      <c r="J3107" s="17">
        <f>E3107+I3107-G3107</f>
        <v>1076.97</v>
      </c>
      <c r="K3107" s="23" t="str">
        <f>A3107&amp;"|"&amp;B3107</f>
        <v>P0259|Oct</v>
      </c>
    </row>
    <row r="3108" spans="1:11" ht="15" customHeight="1" x14ac:dyDescent="0.25">
      <c r="A3108" s="14" t="s">
        <v>577</v>
      </c>
      <c r="B3108" s="14" t="s">
        <v>33</v>
      </c>
      <c r="C3108" s="14">
        <v>6</v>
      </c>
      <c r="D3108" s="16">
        <v>178.24</v>
      </c>
      <c r="E3108" s="17">
        <f>C3108*D3108</f>
        <v>1069.44</v>
      </c>
      <c r="F3108" s="18">
        <v>0.03</v>
      </c>
      <c r="G3108" s="17">
        <f>E3108*F3108</f>
        <v>32.083199999999998</v>
      </c>
      <c r="H3108" s="14">
        <v>2</v>
      </c>
      <c r="I3108" s="15">
        <v>300</v>
      </c>
      <c r="J3108" s="17">
        <f>E3108+I3108-G3108</f>
        <v>1337.3568</v>
      </c>
      <c r="K3108" s="23" t="str">
        <f>A3108&amp;"|"&amp;B3108</f>
        <v>P0259|Nov</v>
      </c>
    </row>
    <row r="3109" spans="1:11" ht="15" customHeight="1" x14ac:dyDescent="0.25">
      <c r="A3109" s="14" t="s">
        <v>577</v>
      </c>
      <c r="B3109" s="14" t="s">
        <v>34</v>
      </c>
      <c r="C3109" s="14">
        <v>13</v>
      </c>
      <c r="D3109" s="16">
        <v>286.37</v>
      </c>
      <c r="E3109" s="17">
        <f>C3109*D3109</f>
        <v>3722.81</v>
      </c>
      <c r="F3109" s="18">
        <v>0.03</v>
      </c>
      <c r="G3109" s="17">
        <f>E3109*F3109</f>
        <v>111.68429999999999</v>
      </c>
      <c r="H3109" s="14">
        <v>5</v>
      </c>
      <c r="I3109" s="15">
        <v>750</v>
      </c>
      <c r="J3109" s="17">
        <f>E3109+I3109-G3109</f>
        <v>4361.1256999999996</v>
      </c>
      <c r="K3109" s="23" t="str">
        <f>A3109&amp;"|"&amp;B3109</f>
        <v>P0259|Dec</v>
      </c>
    </row>
    <row r="3110" spans="1:11" ht="15" customHeight="1" x14ac:dyDescent="0.25">
      <c r="A3110" s="14" t="s">
        <v>577</v>
      </c>
      <c r="B3110" s="14" t="s">
        <v>35</v>
      </c>
      <c r="C3110" s="14">
        <v>11</v>
      </c>
      <c r="D3110" s="16">
        <v>289.27999999999997</v>
      </c>
      <c r="E3110" s="17">
        <f>C3110*D3110</f>
        <v>3182.08</v>
      </c>
      <c r="F3110" s="18">
        <v>0.03</v>
      </c>
      <c r="G3110" s="17">
        <f>E3110*F3110</f>
        <v>95.462399999999988</v>
      </c>
      <c r="H3110" s="14">
        <v>4</v>
      </c>
      <c r="I3110" s="15">
        <v>600</v>
      </c>
      <c r="J3110" s="17">
        <f>E3110+I3110-G3110</f>
        <v>3686.6176</v>
      </c>
      <c r="K3110" s="23" t="str">
        <f>A3110&amp;"|"&amp;B3110</f>
        <v>P0259|Jan</v>
      </c>
    </row>
    <row r="3111" spans="1:11" ht="15" customHeight="1" x14ac:dyDescent="0.25">
      <c r="A3111" s="14" t="s">
        <v>577</v>
      </c>
      <c r="B3111" s="14" t="s">
        <v>36</v>
      </c>
      <c r="C3111" s="14">
        <v>10</v>
      </c>
      <c r="D3111" s="16">
        <v>248.25</v>
      </c>
      <c r="E3111" s="17">
        <f>C3111*D3111</f>
        <v>2482.5</v>
      </c>
      <c r="F3111" s="18">
        <v>0.03</v>
      </c>
      <c r="G3111" s="17">
        <f>E3111*F3111</f>
        <v>74.474999999999994</v>
      </c>
      <c r="H3111" s="14">
        <v>4</v>
      </c>
      <c r="I3111" s="15">
        <v>600</v>
      </c>
      <c r="J3111" s="17">
        <f>E3111+I3111-G3111</f>
        <v>3008.0250000000001</v>
      </c>
      <c r="K3111" s="23" t="str">
        <f>A3111&amp;"|"&amp;B3111</f>
        <v>P0259|Feb</v>
      </c>
    </row>
    <row r="3112" spans="1:11" ht="15" customHeight="1" x14ac:dyDescent="0.25">
      <c r="A3112" s="14" t="s">
        <v>577</v>
      </c>
      <c r="B3112" s="14" t="s">
        <v>37</v>
      </c>
      <c r="C3112" s="14">
        <v>10</v>
      </c>
      <c r="D3112" s="16">
        <v>222.82</v>
      </c>
      <c r="E3112" s="17">
        <f>C3112*D3112</f>
        <v>2228.1999999999998</v>
      </c>
      <c r="F3112" s="18">
        <v>0.03</v>
      </c>
      <c r="G3112" s="17">
        <f>E3112*F3112</f>
        <v>66.845999999999989</v>
      </c>
      <c r="H3112" s="14">
        <v>4</v>
      </c>
      <c r="I3112" s="15">
        <v>600</v>
      </c>
      <c r="J3112" s="17">
        <f>E3112+I3112-G3112</f>
        <v>2761.3539999999998</v>
      </c>
      <c r="K3112" s="23" t="str">
        <f>A3112&amp;"|"&amp;B3112</f>
        <v>P0259|Mar</v>
      </c>
    </row>
    <row r="3113" spans="1:11" ht="15" customHeight="1" x14ac:dyDescent="0.25">
      <c r="A3113" s="14" t="s">
        <v>579</v>
      </c>
      <c r="B3113" s="14" t="s">
        <v>24</v>
      </c>
      <c r="C3113" s="14">
        <v>6</v>
      </c>
      <c r="D3113" s="16">
        <v>129.66999999999999</v>
      </c>
      <c r="E3113" s="17">
        <f>C3113*D3113</f>
        <v>778.02</v>
      </c>
      <c r="F3113" s="18">
        <v>0.03</v>
      </c>
      <c r="G3113" s="17">
        <f>E3113*F3113</f>
        <v>23.340599999999998</v>
      </c>
      <c r="H3113" s="14">
        <v>2</v>
      </c>
      <c r="I3113" s="15">
        <v>240</v>
      </c>
      <c r="J3113" s="17">
        <f>E3113+I3113-G3113</f>
        <v>994.67939999999999</v>
      </c>
      <c r="K3113" s="23" t="str">
        <f>A3113&amp;"|"&amp;B3113</f>
        <v>P0260|Apr</v>
      </c>
    </row>
    <row r="3114" spans="1:11" ht="15" customHeight="1" x14ac:dyDescent="0.25">
      <c r="A3114" s="14" t="s">
        <v>579</v>
      </c>
      <c r="B3114" s="14" t="s">
        <v>26</v>
      </c>
      <c r="C3114" s="14">
        <v>6</v>
      </c>
      <c r="D3114" s="16">
        <v>135.36000000000001</v>
      </c>
      <c r="E3114" s="17">
        <f>C3114*D3114</f>
        <v>812.16000000000008</v>
      </c>
      <c r="F3114" s="18">
        <v>0.03</v>
      </c>
      <c r="G3114" s="17">
        <f>E3114*F3114</f>
        <v>24.364800000000002</v>
      </c>
      <c r="H3114" s="14">
        <v>2</v>
      </c>
      <c r="I3114" s="15">
        <v>240</v>
      </c>
      <c r="J3114" s="17">
        <f>E3114+I3114-G3114</f>
        <v>1027.7952</v>
      </c>
      <c r="K3114" s="23" t="str">
        <f>A3114&amp;"|"&amp;B3114</f>
        <v>P0260|May</v>
      </c>
    </row>
    <row r="3115" spans="1:11" ht="15" customHeight="1" x14ac:dyDescent="0.25">
      <c r="A3115" s="14" t="s">
        <v>579</v>
      </c>
      <c r="B3115" s="14" t="s">
        <v>28</v>
      </c>
      <c r="C3115" s="14">
        <v>8</v>
      </c>
      <c r="D3115" s="16">
        <v>142.63</v>
      </c>
      <c r="E3115" s="17">
        <f>C3115*D3115</f>
        <v>1141.04</v>
      </c>
      <c r="F3115" s="18">
        <v>0.03</v>
      </c>
      <c r="G3115" s="17">
        <f>E3115*F3115</f>
        <v>34.231200000000001</v>
      </c>
      <c r="H3115" s="14">
        <v>2</v>
      </c>
      <c r="I3115" s="15">
        <v>240</v>
      </c>
      <c r="J3115" s="17">
        <f>E3115+I3115-G3115</f>
        <v>1346.8088</v>
      </c>
      <c r="K3115" s="23" t="str">
        <f>A3115&amp;"|"&amp;B3115</f>
        <v>P0260|Jun</v>
      </c>
    </row>
    <row r="3116" spans="1:11" ht="15" customHeight="1" x14ac:dyDescent="0.25">
      <c r="A3116" s="14" t="s">
        <v>579</v>
      </c>
      <c r="B3116" s="14" t="s">
        <v>29</v>
      </c>
      <c r="C3116" s="14">
        <v>11</v>
      </c>
      <c r="D3116" s="16">
        <v>142.26</v>
      </c>
      <c r="E3116" s="17">
        <f>C3116*D3116</f>
        <v>1564.86</v>
      </c>
      <c r="F3116" s="18">
        <v>0.03</v>
      </c>
      <c r="G3116" s="17">
        <f>E3116*F3116</f>
        <v>46.945799999999998</v>
      </c>
      <c r="H3116" s="14">
        <v>3</v>
      </c>
      <c r="I3116" s="15">
        <v>360</v>
      </c>
      <c r="J3116" s="17">
        <f>E3116+I3116-G3116</f>
        <v>1877.9141999999999</v>
      </c>
      <c r="K3116" s="23" t="str">
        <f>A3116&amp;"|"&amp;B3116</f>
        <v>P0260|Jul</v>
      </c>
    </row>
    <row r="3117" spans="1:11" ht="15" customHeight="1" x14ac:dyDescent="0.25">
      <c r="A3117" s="14" t="s">
        <v>579</v>
      </c>
      <c r="B3117" s="14" t="s">
        <v>30</v>
      </c>
      <c r="C3117" s="14">
        <v>9</v>
      </c>
      <c r="D3117" s="16">
        <v>142.19</v>
      </c>
      <c r="E3117" s="17">
        <f>C3117*D3117</f>
        <v>1279.71</v>
      </c>
      <c r="F3117" s="18">
        <v>0.03</v>
      </c>
      <c r="G3117" s="17">
        <f>E3117*F3117</f>
        <v>38.391300000000001</v>
      </c>
      <c r="H3117" s="14">
        <v>2</v>
      </c>
      <c r="I3117" s="15">
        <v>240</v>
      </c>
      <c r="J3117" s="17">
        <f>E3117+I3117-G3117</f>
        <v>1481.3187</v>
      </c>
      <c r="K3117" s="23" t="str">
        <f>A3117&amp;"|"&amp;B3117</f>
        <v>P0260|Aug</v>
      </c>
    </row>
    <row r="3118" spans="1:11" ht="15" customHeight="1" x14ac:dyDescent="0.25">
      <c r="A3118" s="14" t="s">
        <v>579</v>
      </c>
      <c r="B3118" s="14" t="s">
        <v>31</v>
      </c>
      <c r="C3118" s="14">
        <v>7</v>
      </c>
      <c r="D3118" s="16">
        <v>129.57</v>
      </c>
      <c r="E3118" s="17">
        <f>C3118*D3118</f>
        <v>906.99</v>
      </c>
      <c r="F3118" s="18">
        <v>0.03</v>
      </c>
      <c r="G3118" s="17">
        <f>E3118*F3118</f>
        <v>27.209699999999998</v>
      </c>
      <c r="H3118" s="14">
        <v>2</v>
      </c>
      <c r="I3118" s="15">
        <v>240</v>
      </c>
      <c r="J3118" s="17">
        <f>E3118+I3118-G3118</f>
        <v>1119.7802999999999</v>
      </c>
      <c r="K3118" s="23" t="str">
        <f>A3118&amp;"|"&amp;B3118</f>
        <v>P0260|Sep</v>
      </c>
    </row>
    <row r="3119" spans="1:11" ht="15" customHeight="1" x14ac:dyDescent="0.25">
      <c r="A3119" s="14" t="s">
        <v>579</v>
      </c>
      <c r="B3119" s="14" t="s">
        <v>32</v>
      </c>
      <c r="C3119" s="14">
        <v>7</v>
      </c>
      <c r="D3119" s="16">
        <v>119.27</v>
      </c>
      <c r="E3119" s="17">
        <f>C3119*D3119</f>
        <v>834.89</v>
      </c>
      <c r="F3119" s="18">
        <v>0.03</v>
      </c>
      <c r="G3119" s="17">
        <f>E3119*F3119</f>
        <v>25.046699999999998</v>
      </c>
      <c r="H3119" s="14">
        <v>2</v>
      </c>
      <c r="I3119" s="15">
        <v>240</v>
      </c>
      <c r="J3119" s="17">
        <f>E3119+I3119-G3119</f>
        <v>1049.8432999999998</v>
      </c>
      <c r="K3119" s="23" t="str">
        <f>A3119&amp;"|"&amp;B3119</f>
        <v>P0260|Oct</v>
      </c>
    </row>
    <row r="3120" spans="1:11" ht="15" customHeight="1" x14ac:dyDescent="0.25">
      <c r="A3120" s="14" t="s">
        <v>579</v>
      </c>
      <c r="B3120" s="14" t="s">
        <v>33</v>
      </c>
      <c r="C3120" s="14">
        <v>7</v>
      </c>
      <c r="D3120" s="16">
        <v>129.72</v>
      </c>
      <c r="E3120" s="17">
        <f>C3120*D3120</f>
        <v>908.04</v>
      </c>
      <c r="F3120" s="18">
        <v>0.03</v>
      </c>
      <c r="G3120" s="17">
        <f>E3120*F3120</f>
        <v>27.241199999999999</v>
      </c>
      <c r="H3120" s="14">
        <v>2</v>
      </c>
      <c r="I3120" s="15">
        <v>240</v>
      </c>
      <c r="J3120" s="17">
        <f>E3120+I3120-G3120</f>
        <v>1120.7988</v>
      </c>
      <c r="K3120" s="23" t="str">
        <f>A3120&amp;"|"&amp;B3120</f>
        <v>P0260|Nov</v>
      </c>
    </row>
    <row r="3121" spans="1:11" ht="15" customHeight="1" x14ac:dyDescent="0.25">
      <c r="A3121" s="14" t="s">
        <v>579</v>
      </c>
      <c r="B3121" s="14" t="s">
        <v>34</v>
      </c>
      <c r="C3121" s="14">
        <v>15</v>
      </c>
      <c r="D3121" s="16">
        <v>248.24</v>
      </c>
      <c r="E3121" s="17">
        <f>C3121*D3121</f>
        <v>3723.6000000000004</v>
      </c>
      <c r="F3121" s="18">
        <v>0.03</v>
      </c>
      <c r="G3121" s="17">
        <f>E3121*F3121</f>
        <v>111.70800000000001</v>
      </c>
      <c r="H3121" s="14">
        <v>6</v>
      </c>
      <c r="I3121" s="15">
        <v>720</v>
      </c>
      <c r="J3121" s="17">
        <f>E3121+I3121-G3121</f>
        <v>4331.8920000000007</v>
      </c>
      <c r="K3121" s="23" t="str">
        <f>A3121&amp;"|"&amp;B3121</f>
        <v>P0260|Dec</v>
      </c>
    </row>
    <row r="3122" spans="1:11" ht="15" customHeight="1" x14ac:dyDescent="0.25">
      <c r="A3122" s="14" t="s">
        <v>579</v>
      </c>
      <c r="B3122" s="14" t="s">
        <v>35</v>
      </c>
      <c r="C3122" s="14">
        <v>14</v>
      </c>
      <c r="D3122" s="16">
        <v>208.48</v>
      </c>
      <c r="E3122" s="17">
        <f>C3122*D3122</f>
        <v>2918.72</v>
      </c>
      <c r="F3122" s="18">
        <v>0.03</v>
      </c>
      <c r="G3122" s="17">
        <f>E3122*F3122</f>
        <v>87.561599999999984</v>
      </c>
      <c r="H3122" s="14">
        <v>5</v>
      </c>
      <c r="I3122" s="15">
        <v>600</v>
      </c>
      <c r="J3122" s="17">
        <f>E3122+I3122-G3122</f>
        <v>3431.1583999999998</v>
      </c>
      <c r="K3122" s="23" t="str">
        <f>A3122&amp;"|"&amp;B3122</f>
        <v>P0260|Jan</v>
      </c>
    </row>
    <row r="3123" spans="1:11" ht="15" customHeight="1" x14ac:dyDescent="0.25">
      <c r="A3123" s="14" t="s">
        <v>579</v>
      </c>
      <c r="B3123" s="14" t="s">
        <v>36</v>
      </c>
      <c r="C3123" s="14">
        <v>13</v>
      </c>
      <c r="D3123" s="16">
        <v>215</v>
      </c>
      <c r="E3123" s="17">
        <f>C3123*D3123</f>
        <v>2795</v>
      </c>
      <c r="F3123" s="18">
        <v>0.03</v>
      </c>
      <c r="G3123" s="17">
        <f>E3123*F3123</f>
        <v>83.85</v>
      </c>
      <c r="H3123" s="14">
        <v>5</v>
      </c>
      <c r="I3123" s="15">
        <v>600</v>
      </c>
      <c r="J3123" s="17">
        <f>E3123+I3123-G3123</f>
        <v>3311.15</v>
      </c>
      <c r="K3123" s="23" t="str">
        <f>A3123&amp;"|"&amp;B3123</f>
        <v>P0260|Feb</v>
      </c>
    </row>
    <row r="3124" spans="1:11" ht="15" customHeight="1" x14ac:dyDescent="0.25">
      <c r="A3124" s="14" t="s">
        <v>579</v>
      </c>
      <c r="B3124" s="14" t="s">
        <v>37</v>
      </c>
      <c r="C3124" s="14">
        <v>11</v>
      </c>
      <c r="D3124" s="16">
        <v>176</v>
      </c>
      <c r="E3124" s="17">
        <f>C3124*D3124</f>
        <v>1936</v>
      </c>
      <c r="F3124" s="18">
        <v>0.03</v>
      </c>
      <c r="G3124" s="17">
        <f>E3124*F3124</f>
        <v>58.08</v>
      </c>
      <c r="H3124" s="14">
        <v>4</v>
      </c>
      <c r="I3124" s="15">
        <v>480</v>
      </c>
      <c r="J3124" s="17">
        <f>E3124+I3124-G3124</f>
        <v>2357.92</v>
      </c>
      <c r="K3124" s="23" t="str">
        <f>A3124&amp;"|"&amp;B3124</f>
        <v>P0260|Mar</v>
      </c>
    </row>
    <row r="3125" spans="1:11" ht="15" customHeight="1" x14ac:dyDescent="0.25">
      <c r="A3125" s="14" t="s">
        <v>581</v>
      </c>
      <c r="B3125" s="14" t="s">
        <v>24</v>
      </c>
      <c r="C3125" s="14">
        <v>6</v>
      </c>
      <c r="D3125" s="16">
        <v>268.66000000000003</v>
      </c>
      <c r="E3125" s="17">
        <f>C3125*D3125</f>
        <v>1611.96</v>
      </c>
      <c r="F3125" s="18">
        <v>0.03</v>
      </c>
      <c r="G3125" s="17">
        <f>E3125*F3125</f>
        <v>48.358800000000002</v>
      </c>
      <c r="H3125" s="14">
        <v>2</v>
      </c>
      <c r="I3125" s="15">
        <v>540</v>
      </c>
      <c r="J3125" s="17">
        <f>E3125+I3125-G3125</f>
        <v>2103.6012000000001</v>
      </c>
      <c r="K3125" s="23" t="str">
        <f>A3125&amp;"|"&amp;B3125</f>
        <v>P0261|Apr</v>
      </c>
    </row>
    <row r="3126" spans="1:11" ht="15" customHeight="1" x14ac:dyDescent="0.25">
      <c r="A3126" s="14" t="s">
        <v>581</v>
      </c>
      <c r="B3126" s="14" t="s">
        <v>26</v>
      </c>
      <c r="C3126" s="14">
        <v>6</v>
      </c>
      <c r="D3126" s="16">
        <v>302.91000000000003</v>
      </c>
      <c r="E3126" s="17">
        <f>C3126*D3126</f>
        <v>1817.46</v>
      </c>
      <c r="F3126" s="18">
        <v>0.03</v>
      </c>
      <c r="G3126" s="17">
        <f>E3126*F3126</f>
        <v>54.523800000000001</v>
      </c>
      <c r="H3126" s="14">
        <v>2</v>
      </c>
      <c r="I3126" s="15">
        <v>540</v>
      </c>
      <c r="J3126" s="17">
        <f>E3126+I3126-G3126</f>
        <v>2302.9362000000001</v>
      </c>
      <c r="K3126" s="23" t="str">
        <f>A3126&amp;"|"&amp;B3126</f>
        <v>P0261|May</v>
      </c>
    </row>
    <row r="3127" spans="1:11" ht="15" customHeight="1" x14ac:dyDescent="0.25">
      <c r="A3127" s="14" t="s">
        <v>581</v>
      </c>
      <c r="B3127" s="14" t="s">
        <v>28</v>
      </c>
      <c r="C3127" s="14">
        <v>8</v>
      </c>
      <c r="D3127" s="16">
        <v>315.54000000000002</v>
      </c>
      <c r="E3127" s="17">
        <f>C3127*D3127</f>
        <v>2524.3200000000002</v>
      </c>
      <c r="F3127" s="18">
        <v>0.03</v>
      </c>
      <c r="G3127" s="17">
        <f>E3127*F3127</f>
        <v>75.729600000000005</v>
      </c>
      <c r="H3127" s="14">
        <v>2</v>
      </c>
      <c r="I3127" s="15">
        <v>540</v>
      </c>
      <c r="J3127" s="17">
        <f>E3127+I3127-G3127</f>
        <v>2988.5904</v>
      </c>
      <c r="K3127" s="23" t="str">
        <f>A3127&amp;"|"&amp;B3127</f>
        <v>P0261|Jun</v>
      </c>
    </row>
    <row r="3128" spans="1:11" ht="15" customHeight="1" x14ac:dyDescent="0.25">
      <c r="A3128" s="14" t="s">
        <v>581</v>
      </c>
      <c r="B3128" s="14" t="s">
        <v>29</v>
      </c>
      <c r="C3128" s="14">
        <v>9</v>
      </c>
      <c r="D3128" s="16">
        <v>364.44</v>
      </c>
      <c r="E3128" s="17">
        <f>C3128*D3128</f>
        <v>3279.96</v>
      </c>
      <c r="F3128" s="18">
        <v>0.03</v>
      </c>
      <c r="G3128" s="17">
        <f>E3128*F3128</f>
        <v>98.398799999999994</v>
      </c>
      <c r="H3128" s="14">
        <v>2</v>
      </c>
      <c r="I3128" s="15">
        <v>540</v>
      </c>
      <c r="J3128" s="17">
        <f>E3128+I3128-G3128</f>
        <v>3721.5612000000001</v>
      </c>
      <c r="K3128" s="23" t="str">
        <f>A3128&amp;"|"&amp;B3128</f>
        <v>P0261|Jul</v>
      </c>
    </row>
    <row r="3129" spans="1:11" ht="15" customHeight="1" x14ac:dyDescent="0.25">
      <c r="A3129" s="14" t="s">
        <v>581</v>
      </c>
      <c r="B3129" s="14" t="s">
        <v>30</v>
      </c>
      <c r="C3129" s="14">
        <v>10</v>
      </c>
      <c r="D3129" s="16">
        <v>365.36</v>
      </c>
      <c r="E3129" s="17">
        <f>C3129*D3129</f>
        <v>3653.6000000000004</v>
      </c>
      <c r="F3129" s="18">
        <v>0.03</v>
      </c>
      <c r="G3129" s="17">
        <f>E3129*F3129</f>
        <v>109.608</v>
      </c>
      <c r="H3129" s="14">
        <v>3</v>
      </c>
      <c r="I3129" s="15">
        <v>810</v>
      </c>
      <c r="J3129" s="17">
        <f>E3129+I3129-G3129</f>
        <v>4353.9920000000002</v>
      </c>
      <c r="K3129" s="23" t="str">
        <f>A3129&amp;"|"&amp;B3129</f>
        <v>P0261|Aug</v>
      </c>
    </row>
    <row r="3130" spans="1:11" ht="15" customHeight="1" x14ac:dyDescent="0.25">
      <c r="A3130" s="14" t="s">
        <v>581</v>
      </c>
      <c r="B3130" s="14" t="s">
        <v>31</v>
      </c>
      <c r="C3130" s="14">
        <v>7</v>
      </c>
      <c r="D3130" s="16">
        <v>302.56</v>
      </c>
      <c r="E3130" s="17">
        <f>C3130*D3130</f>
        <v>2117.92</v>
      </c>
      <c r="F3130" s="18">
        <v>0.03</v>
      </c>
      <c r="G3130" s="17">
        <f>E3130*F3130</f>
        <v>63.537599999999998</v>
      </c>
      <c r="H3130" s="14">
        <v>2</v>
      </c>
      <c r="I3130" s="15">
        <v>540</v>
      </c>
      <c r="J3130" s="17">
        <f>E3130+I3130-G3130</f>
        <v>2594.3824</v>
      </c>
      <c r="K3130" s="23" t="str">
        <f>A3130&amp;"|"&amp;B3130</f>
        <v>P0261|Sep</v>
      </c>
    </row>
    <row r="3131" spans="1:11" ht="15" customHeight="1" x14ac:dyDescent="0.25">
      <c r="A3131" s="14" t="s">
        <v>581</v>
      </c>
      <c r="B3131" s="14" t="s">
        <v>32</v>
      </c>
      <c r="C3131" s="14">
        <v>6</v>
      </c>
      <c r="D3131" s="16">
        <v>322.13</v>
      </c>
      <c r="E3131" s="17">
        <f>C3131*D3131</f>
        <v>1932.78</v>
      </c>
      <c r="F3131" s="18">
        <v>0.03</v>
      </c>
      <c r="G3131" s="17">
        <f>E3131*F3131</f>
        <v>57.983399999999996</v>
      </c>
      <c r="H3131" s="14">
        <v>2</v>
      </c>
      <c r="I3131" s="15">
        <v>540</v>
      </c>
      <c r="J3131" s="17">
        <f>E3131+I3131-G3131</f>
        <v>2414.7965999999997</v>
      </c>
      <c r="K3131" s="23" t="str">
        <f>A3131&amp;"|"&amp;B3131</f>
        <v>P0261|Oct</v>
      </c>
    </row>
    <row r="3132" spans="1:11" ht="15" customHeight="1" x14ac:dyDescent="0.25">
      <c r="A3132" s="14" t="s">
        <v>581</v>
      </c>
      <c r="B3132" s="14" t="s">
        <v>33</v>
      </c>
      <c r="C3132" s="14">
        <v>6</v>
      </c>
      <c r="D3132" s="16">
        <v>308.17</v>
      </c>
      <c r="E3132" s="17">
        <f>C3132*D3132</f>
        <v>1849.02</v>
      </c>
      <c r="F3132" s="18">
        <v>0.03</v>
      </c>
      <c r="G3132" s="17">
        <f>E3132*F3132</f>
        <v>55.470599999999997</v>
      </c>
      <c r="H3132" s="14">
        <v>2</v>
      </c>
      <c r="I3132" s="15">
        <v>540</v>
      </c>
      <c r="J3132" s="17">
        <f>E3132+I3132-G3132</f>
        <v>2333.5493999999999</v>
      </c>
      <c r="K3132" s="23" t="str">
        <f>A3132&amp;"|"&amp;B3132</f>
        <v>P0261|Nov</v>
      </c>
    </row>
    <row r="3133" spans="1:11" ht="15" customHeight="1" x14ac:dyDescent="0.25">
      <c r="A3133" s="14" t="s">
        <v>581</v>
      </c>
      <c r="B3133" s="14" t="s">
        <v>34</v>
      </c>
      <c r="C3133" s="14">
        <v>13</v>
      </c>
      <c r="D3133" s="16">
        <v>575.76</v>
      </c>
      <c r="E3133" s="17">
        <f>C3133*D3133</f>
        <v>7484.88</v>
      </c>
      <c r="F3133" s="18">
        <v>0.03</v>
      </c>
      <c r="G3133" s="17">
        <f>E3133*F3133</f>
        <v>224.54640000000001</v>
      </c>
      <c r="H3133" s="14">
        <v>5</v>
      </c>
      <c r="I3133" s="15">
        <v>1350</v>
      </c>
      <c r="J3133" s="17">
        <f>E3133+I3133-G3133</f>
        <v>8610.3336000000018</v>
      </c>
      <c r="K3133" s="23" t="str">
        <f>A3133&amp;"|"&amp;B3133</f>
        <v>P0261|Dec</v>
      </c>
    </row>
    <row r="3134" spans="1:11" ht="15" customHeight="1" x14ac:dyDescent="0.25">
      <c r="A3134" s="14" t="s">
        <v>581</v>
      </c>
      <c r="B3134" s="14" t="s">
        <v>35</v>
      </c>
      <c r="C3134" s="14">
        <v>13</v>
      </c>
      <c r="D3134" s="16">
        <v>461.21</v>
      </c>
      <c r="E3134" s="17">
        <f>C3134*D3134</f>
        <v>5995.73</v>
      </c>
      <c r="F3134" s="18">
        <v>0.03</v>
      </c>
      <c r="G3134" s="17">
        <f>E3134*F3134</f>
        <v>179.87189999999998</v>
      </c>
      <c r="H3134" s="14">
        <v>5</v>
      </c>
      <c r="I3134" s="15">
        <v>1350</v>
      </c>
      <c r="J3134" s="17">
        <f>E3134+I3134-G3134</f>
        <v>7165.8580999999995</v>
      </c>
      <c r="K3134" s="23" t="str">
        <f>A3134&amp;"|"&amp;B3134</f>
        <v>P0261|Jan</v>
      </c>
    </row>
    <row r="3135" spans="1:11" ht="15" customHeight="1" x14ac:dyDescent="0.25">
      <c r="A3135" s="14" t="s">
        <v>581</v>
      </c>
      <c r="B3135" s="14" t="s">
        <v>36</v>
      </c>
      <c r="C3135" s="14">
        <v>11</v>
      </c>
      <c r="D3135" s="16">
        <v>455.83</v>
      </c>
      <c r="E3135" s="17">
        <f>C3135*D3135</f>
        <v>5014.13</v>
      </c>
      <c r="F3135" s="18">
        <v>0.03</v>
      </c>
      <c r="G3135" s="17">
        <f>E3135*F3135</f>
        <v>150.4239</v>
      </c>
      <c r="H3135" s="14">
        <v>4</v>
      </c>
      <c r="I3135" s="15">
        <v>1080</v>
      </c>
      <c r="J3135" s="17">
        <f>E3135+I3135-G3135</f>
        <v>5943.7061000000003</v>
      </c>
      <c r="K3135" s="23" t="str">
        <f>A3135&amp;"|"&amp;B3135</f>
        <v>P0261|Feb</v>
      </c>
    </row>
    <row r="3136" spans="1:11" ht="15" customHeight="1" x14ac:dyDescent="0.25">
      <c r="A3136" s="14" t="s">
        <v>581</v>
      </c>
      <c r="B3136" s="14" t="s">
        <v>37</v>
      </c>
      <c r="C3136" s="14">
        <v>11</v>
      </c>
      <c r="D3136" s="16">
        <v>439.09</v>
      </c>
      <c r="E3136" s="17">
        <f>C3136*D3136</f>
        <v>4829.99</v>
      </c>
      <c r="F3136" s="18">
        <v>0.03</v>
      </c>
      <c r="G3136" s="17">
        <f>E3136*F3136</f>
        <v>144.8997</v>
      </c>
      <c r="H3136" s="14">
        <v>4</v>
      </c>
      <c r="I3136" s="15">
        <v>1080</v>
      </c>
      <c r="J3136" s="17">
        <f>E3136+I3136-G3136</f>
        <v>5765.0902999999998</v>
      </c>
      <c r="K3136" s="23" t="str">
        <f>A3136&amp;"|"&amp;B3136</f>
        <v>P0261|Mar</v>
      </c>
    </row>
    <row r="3137" spans="1:11" ht="15" customHeight="1" x14ac:dyDescent="0.25">
      <c r="A3137" s="14" t="s">
        <v>583</v>
      </c>
      <c r="B3137" s="14" t="s">
        <v>24</v>
      </c>
      <c r="C3137" s="14">
        <v>6</v>
      </c>
      <c r="D3137" s="16">
        <v>123.36</v>
      </c>
      <c r="E3137" s="17">
        <f>C3137*D3137</f>
        <v>740.16</v>
      </c>
      <c r="F3137" s="18">
        <v>0.03</v>
      </c>
      <c r="G3137" s="17">
        <f>E3137*F3137</f>
        <v>22.204799999999999</v>
      </c>
      <c r="H3137" s="14">
        <v>2</v>
      </c>
      <c r="I3137" s="15">
        <v>240</v>
      </c>
      <c r="J3137" s="17">
        <f>E3137+I3137-G3137</f>
        <v>957.95519999999999</v>
      </c>
      <c r="K3137" s="23" t="str">
        <f>A3137&amp;"|"&amp;B3137</f>
        <v>P0262|Apr</v>
      </c>
    </row>
    <row r="3138" spans="1:11" ht="15" customHeight="1" x14ac:dyDescent="0.25">
      <c r="A3138" s="14" t="s">
        <v>583</v>
      </c>
      <c r="B3138" s="14" t="s">
        <v>26</v>
      </c>
      <c r="C3138" s="14">
        <v>7</v>
      </c>
      <c r="D3138" s="16">
        <v>127.88</v>
      </c>
      <c r="E3138" s="17">
        <f>C3138*D3138</f>
        <v>895.16</v>
      </c>
      <c r="F3138" s="18">
        <v>0.03</v>
      </c>
      <c r="G3138" s="17">
        <f>E3138*F3138</f>
        <v>26.854799999999997</v>
      </c>
      <c r="H3138" s="14">
        <v>2</v>
      </c>
      <c r="I3138" s="15">
        <v>240</v>
      </c>
      <c r="J3138" s="17">
        <f>E3138+I3138-G3138</f>
        <v>1108.3051999999998</v>
      </c>
      <c r="K3138" s="23" t="str">
        <f>A3138&amp;"|"&amp;B3138</f>
        <v>P0262|May</v>
      </c>
    </row>
    <row r="3139" spans="1:11" ht="15" customHeight="1" x14ac:dyDescent="0.25">
      <c r="A3139" s="14" t="s">
        <v>583</v>
      </c>
      <c r="B3139" s="14" t="s">
        <v>28</v>
      </c>
      <c r="C3139" s="14">
        <v>8</v>
      </c>
      <c r="D3139" s="16">
        <v>140.47999999999999</v>
      </c>
      <c r="E3139" s="17">
        <f>C3139*D3139</f>
        <v>1123.8399999999999</v>
      </c>
      <c r="F3139" s="18">
        <v>0.03</v>
      </c>
      <c r="G3139" s="17">
        <f>E3139*F3139</f>
        <v>33.715199999999996</v>
      </c>
      <c r="H3139" s="14">
        <v>2</v>
      </c>
      <c r="I3139" s="15">
        <v>240</v>
      </c>
      <c r="J3139" s="17">
        <f>E3139+I3139-G3139</f>
        <v>1330.1247999999998</v>
      </c>
      <c r="K3139" s="23" t="str">
        <f>A3139&amp;"|"&amp;B3139</f>
        <v>P0262|Jun</v>
      </c>
    </row>
    <row r="3140" spans="1:11" ht="15" customHeight="1" x14ac:dyDescent="0.25">
      <c r="A3140" s="14" t="s">
        <v>583</v>
      </c>
      <c r="B3140" s="14" t="s">
        <v>29</v>
      </c>
      <c r="C3140" s="14">
        <v>9</v>
      </c>
      <c r="D3140" s="16">
        <v>157.41</v>
      </c>
      <c r="E3140" s="17">
        <f>C3140*D3140</f>
        <v>1416.69</v>
      </c>
      <c r="F3140" s="18">
        <v>0.03</v>
      </c>
      <c r="G3140" s="17">
        <f>E3140*F3140</f>
        <v>42.500700000000002</v>
      </c>
      <c r="H3140" s="14">
        <v>2</v>
      </c>
      <c r="I3140" s="15">
        <v>240</v>
      </c>
      <c r="J3140" s="17">
        <f>E3140+I3140-G3140</f>
        <v>1614.1893</v>
      </c>
      <c r="K3140" s="23" t="str">
        <f>A3140&amp;"|"&amp;B3140</f>
        <v>P0262|Jul</v>
      </c>
    </row>
    <row r="3141" spans="1:11" ht="15" customHeight="1" x14ac:dyDescent="0.25">
      <c r="A3141" s="14" t="s">
        <v>583</v>
      </c>
      <c r="B3141" s="14" t="s">
        <v>30</v>
      </c>
      <c r="C3141" s="14">
        <v>9</v>
      </c>
      <c r="D3141" s="16">
        <v>140.18</v>
      </c>
      <c r="E3141" s="17">
        <f>C3141*D3141</f>
        <v>1261.6200000000001</v>
      </c>
      <c r="F3141" s="18">
        <v>0.03</v>
      </c>
      <c r="G3141" s="17">
        <f>E3141*F3141</f>
        <v>37.848600000000005</v>
      </c>
      <c r="H3141" s="14">
        <v>2</v>
      </c>
      <c r="I3141" s="15">
        <v>240</v>
      </c>
      <c r="J3141" s="17">
        <f>E3141+I3141-G3141</f>
        <v>1463.7714000000001</v>
      </c>
      <c r="K3141" s="23" t="str">
        <f>A3141&amp;"|"&amp;B3141</f>
        <v>P0262|Aug</v>
      </c>
    </row>
    <row r="3142" spans="1:11" ht="15" customHeight="1" x14ac:dyDescent="0.25">
      <c r="A3142" s="14" t="s">
        <v>583</v>
      </c>
      <c r="B3142" s="14" t="s">
        <v>31</v>
      </c>
      <c r="C3142" s="14">
        <v>7</v>
      </c>
      <c r="D3142" s="16">
        <v>136.69</v>
      </c>
      <c r="E3142" s="17">
        <f>C3142*D3142</f>
        <v>956.82999999999993</v>
      </c>
      <c r="F3142" s="18">
        <v>0.03</v>
      </c>
      <c r="G3142" s="17">
        <f>E3142*F3142</f>
        <v>28.704899999999999</v>
      </c>
      <c r="H3142" s="14">
        <v>2</v>
      </c>
      <c r="I3142" s="15">
        <v>240</v>
      </c>
      <c r="J3142" s="17">
        <f>E3142+I3142-G3142</f>
        <v>1168.1251</v>
      </c>
      <c r="K3142" s="23" t="str">
        <f>A3142&amp;"|"&amp;B3142</f>
        <v>P0262|Sep</v>
      </c>
    </row>
    <row r="3143" spans="1:11" ht="15" customHeight="1" x14ac:dyDescent="0.25">
      <c r="A3143" s="14" t="s">
        <v>583</v>
      </c>
      <c r="B3143" s="14" t="s">
        <v>32</v>
      </c>
      <c r="C3143" s="14">
        <v>7</v>
      </c>
      <c r="D3143" s="16">
        <v>125.87</v>
      </c>
      <c r="E3143" s="17">
        <f>C3143*D3143</f>
        <v>881.09</v>
      </c>
      <c r="F3143" s="18">
        <v>0.03</v>
      </c>
      <c r="G3143" s="17">
        <f>E3143*F3143</f>
        <v>26.432700000000001</v>
      </c>
      <c r="H3143" s="14">
        <v>2</v>
      </c>
      <c r="I3143" s="15">
        <v>240</v>
      </c>
      <c r="J3143" s="17">
        <f>E3143+I3143-G3143</f>
        <v>1094.6573000000001</v>
      </c>
      <c r="K3143" s="23" t="str">
        <f>A3143&amp;"|"&amp;B3143</f>
        <v>P0262|Oct</v>
      </c>
    </row>
    <row r="3144" spans="1:11" ht="15" customHeight="1" x14ac:dyDescent="0.25">
      <c r="A3144" s="14" t="s">
        <v>583</v>
      </c>
      <c r="B3144" s="14" t="s">
        <v>33</v>
      </c>
      <c r="C3144" s="14">
        <v>7</v>
      </c>
      <c r="D3144" s="16">
        <v>126.01</v>
      </c>
      <c r="E3144" s="17">
        <f>C3144*D3144</f>
        <v>882.07</v>
      </c>
      <c r="F3144" s="18">
        <v>0.03</v>
      </c>
      <c r="G3144" s="17">
        <f>E3144*F3144</f>
        <v>26.4621</v>
      </c>
      <c r="H3144" s="14">
        <v>2</v>
      </c>
      <c r="I3144" s="15">
        <v>240</v>
      </c>
      <c r="J3144" s="17">
        <f>E3144+I3144-G3144</f>
        <v>1095.6079000000002</v>
      </c>
      <c r="K3144" s="23" t="str">
        <f>A3144&amp;"|"&amp;B3144</f>
        <v>P0262|Nov</v>
      </c>
    </row>
    <row r="3145" spans="1:11" ht="15" customHeight="1" x14ac:dyDescent="0.25">
      <c r="A3145" s="14" t="s">
        <v>583</v>
      </c>
      <c r="B3145" s="14" t="s">
        <v>34</v>
      </c>
      <c r="C3145" s="14">
        <v>15</v>
      </c>
      <c r="D3145" s="16">
        <v>234.12</v>
      </c>
      <c r="E3145" s="17">
        <f>C3145*D3145</f>
        <v>3511.8</v>
      </c>
      <c r="F3145" s="18">
        <v>0.03</v>
      </c>
      <c r="G3145" s="17">
        <f>E3145*F3145</f>
        <v>105.354</v>
      </c>
      <c r="H3145" s="14">
        <v>6</v>
      </c>
      <c r="I3145" s="15">
        <v>720</v>
      </c>
      <c r="J3145" s="17">
        <f>E3145+I3145-G3145</f>
        <v>4126.4459999999999</v>
      </c>
      <c r="K3145" s="23" t="str">
        <f>A3145&amp;"|"&amp;B3145</f>
        <v>P0262|Dec</v>
      </c>
    </row>
    <row r="3146" spans="1:11" ht="15" customHeight="1" x14ac:dyDescent="0.25">
      <c r="A3146" s="14" t="s">
        <v>583</v>
      </c>
      <c r="B3146" s="14" t="s">
        <v>35</v>
      </c>
      <c r="C3146" s="14">
        <v>12</v>
      </c>
      <c r="D3146" s="16">
        <v>216.67</v>
      </c>
      <c r="E3146" s="17">
        <f>C3146*D3146</f>
        <v>2600.04</v>
      </c>
      <c r="F3146" s="18">
        <v>0.03</v>
      </c>
      <c r="G3146" s="17">
        <f>E3146*F3146</f>
        <v>78.001199999999997</v>
      </c>
      <c r="H3146" s="14">
        <v>5</v>
      </c>
      <c r="I3146" s="15">
        <v>600</v>
      </c>
      <c r="J3146" s="17">
        <f>E3146+I3146-G3146</f>
        <v>3122.0387999999998</v>
      </c>
      <c r="K3146" s="23" t="str">
        <f>A3146&amp;"|"&amp;B3146</f>
        <v>P0262|Jan</v>
      </c>
    </row>
    <row r="3147" spans="1:11" ht="15" customHeight="1" x14ac:dyDescent="0.25">
      <c r="A3147" s="14" t="s">
        <v>583</v>
      </c>
      <c r="B3147" s="14" t="s">
        <v>36</v>
      </c>
      <c r="C3147" s="14">
        <v>11</v>
      </c>
      <c r="D3147" s="16">
        <v>209.16</v>
      </c>
      <c r="E3147" s="17">
        <f>C3147*D3147</f>
        <v>2300.7599999999998</v>
      </c>
      <c r="F3147" s="18">
        <v>0.03</v>
      </c>
      <c r="G3147" s="17">
        <f>E3147*F3147</f>
        <v>69.022799999999989</v>
      </c>
      <c r="H3147" s="14">
        <v>4</v>
      </c>
      <c r="I3147" s="15">
        <v>480</v>
      </c>
      <c r="J3147" s="17">
        <f>E3147+I3147-G3147</f>
        <v>2711.7371999999996</v>
      </c>
      <c r="K3147" s="23" t="str">
        <f>A3147&amp;"|"&amp;B3147</f>
        <v>P0262|Feb</v>
      </c>
    </row>
    <row r="3148" spans="1:11" ht="15" customHeight="1" x14ac:dyDescent="0.25">
      <c r="A3148" s="14" t="s">
        <v>583</v>
      </c>
      <c r="B3148" s="14" t="s">
        <v>37</v>
      </c>
      <c r="C3148" s="14">
        <v>11</v>
      </c>
      <c r="D3148" s="16">
        <v>185.83</v>
      </c>
      <c r="E3148" s="17">
        <f>C3148*D3148</f>
        <v>2044.13</v>
      </c>
      <c r="F3148" s="18">
        <v>0.03</v>
      </c>
      <c r="G3148" s="17">
        <f>E3148*F3148</f>
        <v>61.323900000000002</v>
      </c>
      <c r="H3148" s="14">
        <v>4</v>
      </c>
      <c r="I3148" s="15">
        <v>480</v>
      </c>
      <c r="J3148" s="17">
        <f>E3148+I3148-G3148</f>
        <v>2462.8061000000002</v>
      </c>
      <c r="K3148" s="23" t="str">
        <f>A3148&amp;"|"&amp;B3148</f>
        <v>P0262|Mar</v>
      </c>
    </row>
    <row r="3149" spans="1:11" ht="15" customHeight="1" x14ac:dyDescent="0.25">
      <c r="A3149" s="14" t="s">
        <v>585</v>
      </c>
      <c r="B3149" s="14" t="s">
        <v>24</v>
      </c>
      <c r="C3149" s="14">
        <v>5</v>
      </c>
      <c r="D3149" s="16">
        <v>100.69</v>
      </c>
      <c r="E3149" s="17">
        <f>C3149*D3149</f>
        <v>503.45</v>
      </c>
      <c r="F3149" s="18">
        <v>0.03</v>
      </c>
      <c r="G3149" s="17">
        <f>E3149*F3149</f>
        <v>15.103499999999999</v>
      </c>
      <c r="H3149" s="14">
        <v>2</v>
      </c>
      <c r="I3149" s="15">
        <v>190</v>
      </c>
      <c r="J3149" s="17">
        <f>E3149+I3149-G3149</f>
        <v>678.34649999999999</v>
      </c>
      <c r="K3149" s="23" t="str">
        <f>A3149&amp;"|"&amp;B3149</f>
        <v>P0263|Apr</v>
      </c>
    </row>
    <row r="3150" spans="1:11" ht="15" customHeight="1" x14ac:dyDescent="0.25">
      <c r="A3150" s="14" t="s">
        <v>585</v>
      </c>
      <c r="B3150" s="14" t="s">
        <v>26</v>
      </c>
      <c r="C3150" s="14">
        <v>6</v>
      </c>
      <c r="D3150" s="16">
        <v>108.34</v>
      </c>
      <c r="E3150" s="17">
        <f>C3150*D3150</f>
        <v>650.04</v>
      </c>
      <c r="F3150" s="18">
        <v>0.03</v>
      </c>
      <c r="G3150" s="17">
        <f>E3150*F3150</f>
        <v>19.501199999999997</v>
      </c>
      <c r="H3150" s="14">
        <v>2</v>
      </c>
      <c r="I3150" s="15">
        <v>190</v>
      </c>
      <c r="J3150" s="17">
        <f>E3150+I3150-G3150</f>
        <v>820.53879999999992</v>
      </c>
      <c r="K3150" s="23" t="str">
        <f>A3150&amp;"|"&amp;B3150</f>
        <v>P0263|May</v>
      </c>
    </row>
    <row r="3151" spans="1:11" ht="15" customHeight="1" x14ac:dyDescent="0.25">
      <c r="A3151" s="14" t="s">
        <v>585</v>
      </c>
      <c r="B3151" s="14" t="s">
        <v>28</v>
      </c>
      <c r="C3151" s="14">
        <v>7</v>
      </c>
      <c r="D3151" s="16">
        <v>110.77</v>
      </c>
      <c r="E3151" s="17">
        <f>C3151*D3151</f>
        <v>775.39</v>
      </c>
      <c r="F3151" s="18">
        <v>0.03</v>
      </c>
      <c r="G3151" s="17">
        <f>E3151*F3151</f>
        <v>23.261699999999998</v>
      </c>
      <c r="H3151" s="14">
        <v>2</v>
      </c>
      <c r="I3151" s="15">
        <v>190</v>
      </c>
      <c r="J3151" s="17">
        <f>E3151+I3151-G3151</f>
        <v>942.12829999999997</v>
      </c>
      <c r="K3151" s="23" t="str">
        <f>A3151&amp;"|"&amp;B3151</f>
        <v>P0263|Jun</v>
      </c>
    </row>
    <row r="3152" spans="1:11" ht="15" customHeight="1" x14ac:dyDescent="0.25">
      <c r="A3152" s="14" t="s">
        <v>585</v>
      </c>
      <c r="B3152" s="14" t="s">
        <v>29</v>
      </c>
      <c r="C3152" s="14">
        <v>8</v>
      </c>
      <c r="D3152" s="16">
        <v>128.24</v>
      </c>
      <c r="E3152" s="17">
        <f>C3152*D3152</f>
        <v>1025.92</v>
      </c>
      <c r="F3152" s="18">
        <v>0.03</v>
      </c>
      <c r="G3152" s="17">
        <f>E3152*F3152</f>
        <v>30.7776</v>
      </c>
      <c r="H3152" s="14">
        <v>2</v>
      </c>
      <c r="I3152" s="15">
        <v>190</v>
      </c>
      <c r="J3152" s="17">
        <f>E3152+I3152-G3152</f>
        <v>1185.1424000000002</v>
      </c>
      <c r="K3152" s="23" t="str">
        <f>A3152&amp;"|"&amp;B3152</f>
        <v>P0263|Jul</v>
      </c>
    </row>
    <row r="3153" spans="1:11" ht="15" customHeight="1" x14ac:dyDescent="0.25">
      <c r="A3153" s="14" t="s">
        <v>585</v>
      </c>
      <c r="B3153" s="14" t="s">
        <v>30</v>
      </c>
      <c r="C3153" s="14">
        <v>9</v>
      </c>
      <c r="D3153" s="16">
        <v>124.14</v>
      </c>
      <c r="E3153" s="17">
        <f>C3153*D3153</f>
        <v>1117.26</v>
      </c>
      <c r="F3153" s="18">
        <v>0.03</v>
      </c>
      <c r="G3153" s="17">
        <f>E3153*F3153</f>
        <v>33.517800000000001</v>
      </c>
      <c r="H3153" s="14">
        <v>2</v>
      </c>
      <c r="I3153" s="15">
        <v>190</v>
      </c>
      <c r="J3153" s="17">
        <f>E3153+I3153-G3153</f>
        <v>1273.7421999999999</v>
      </c>
      <c r="K3153" s="23" t="str">
        <f>A3153&amp;"|"&amp;B3153</f>
        <v>P0263|Aug</v>
      </c>
    </row>
    <row r="3154" spans="1:11" ht="15" customHeight="1" x14ac:dyDescent="0.25">
      <c r="A3154" s="14" t="s">
        <v>585</v>
      </c>
      <c r="B3154" s="14" t="s">
        <v>31</v>
      </c>
      <c r="C3154" s="14">
        <v>6</v>
      </c>
      <c r="D3154" s="16">
        <v>111.6</v>
      </c>
      <c r="E3154" s="17">
        <f>C3154*D3154</f>
        <v>669.59999999999991</v>
      </c>
      <c r="F3154" s="18">
        <v>0.03</v>
      </c>
      <c r="G3154" s="17">
        <f>E3154*F3154</f>
        <v>20.087999999999997</v>
      </c>
      <c r="H3154" s="14">
        <v>2</v>
      </c>
      <c r="I3154" s="15">
        <v>190</v>
      </c>
      <c r="J3154" s="17">
        <f>E3154+I3154-G3154</f>
        <v>839.51199999999994</v>
      </c>
      <c r="K3154" s="23" t="str">
        <f>A3154&amp;"|"&amp;B3154</f>
        <v>P0263|Sep</v>
      </c>
    </row>
    <row r="3155" spans="1:11" ht="15" customHeight="1" x14ac:dyDescent="0.25">
      <c r="A3155" s="14" t="s">
        <v>585</v>
      </c>
      <c r="B3155" s="14" t="s">
        <v>32</v>
      </c>
      <c r="C3155" s="14">
        <v>5</v>
      </c>
      <c r="D3155" s="16">
        <v>104.58</v>
      </c>
      <c r="E3155" s="17">
        <f>C3155*D3155</f>
        <v>522.9</v>
      </c>
      <c r="F3155" s="18">
        <v>0.03</v>
      </c>
      <c r="G3155" s="17">
        <f>E3155*F3155</f>
        <v>15.686999999999999</v>
      </c>
      <c r="H3155" s="14">
        <v>2</v>
      </c>
      <c r="I3155" s="15">
        <v>190</v>
      </c>
      <c r="J3155" s="17">
        <f>E3155+I3155-G3155</f>
        <v>697.21299999999997</v>
      </c>
      <c r="K3155" s="23" t="str">
        <f>A3155&amp;"|"&amp;B3155</f>
        <v>P0263|Oct</v>
      </c>
    </row>
    <row r="3156" spans="1:11" ht="15" customHeight="1" x14ac:dyDescent="0.25">
      <c r="A3156" s="14" t="s">
        <v>585</v>
      </c>
      <c r="B3156" s="14" t="s">
        <v>33</v>
      </c>
      <c r="C3156" s="14">
        <v>6</v>
      </c>
      <c r="D3156" s="16">
        <v>105.36</v>
      </c>
      <c r="E3156" s="17">
        <f>C3156*D3156</f>
        <v>632.16</v>
      </c>
      <c r="F3156" s="18">
        <v>0.03</v>
      </c>
      <c r="G3156" s="17">
        <f>E3156*F3156</f>
        <v>18.964799999999997</v>
      </c>
      <c r="H3156" s="14">
        <v>2</v>
      </c>
      <c r="I3156" s="15">
        <v>190</v>
      </c>
      <c r="J3156" s="17">
        <f>E3156+I3156-G3156</f>
        <v>803.1952</v>
      </c>
      <c r="K3156" s="23" t="str">
        <f>A3156&amp;"|"&amp;B3156</f>
        <v>P0263|Nov</v>
      </c>
    </row>
    <row r="3157" spans="1:11" ht="15" customHeight="1" x14ac:dyDescent="0.25">
      <c r="A3157" s="14" t="s">
        <v>585</v>
      </c>
      <c r="B3157" s="14" t="s">
        <v>34</v>
      </c>
      <c r="C3157" s="14">
        <v>14</v>
      </c>
      <c r="D3157" s="16">
        <v>193.67</v>
      </c>
      <c r="E3157" s="17">
        <f>C3157*D3157</f>
        <v>2711.3799999999997</v>
      </c>
      <c r="F3157" s="18">
        <v>0.03</v>
      </c>
      <c r="G3157" s="17">
        <f>E3157*F3157</f>
        <v>81.341399999999993</v>
      </c>
      <c r="H3157" s="14">
        <v>6</v>
      </c>
      <c r="I3157" s="15">
        <v>570</v>
      </c>
      <c r="J3157" s="17">
        <f>E3157+I3157-G3157</f>
        <v>3200.0385999999999</v>
      </c>
      <c r="K3157" s="23" t="str">
        <f>A3157&amp;"|"&amp;B3157</f>
        <v>P0263|Dec</v>
      </c>
    </row>
    <row r="3158" spans="1:11" ht="15" customHeight="1" x14ac:dyDescent="0.25">
      <c r="A3158" s="14" t="s">
        <v>585</v>
      </c>
      <c r="B3158" s="14" t="s">
        <v>35</v>
      </c>
      <c r="C3158" s="14">
        <v>11</v>
      </c>
      <c r="D3158" s="16">
        <v>173.52</v>
      </c>
      <c r="E3158" s="17">
        <f>C3158*D3158</f>
        <v>1908.72</v>
      </c>
      <c r="F3158" s="18">
        <v>0.03</v>
      </c>
      <c r="G3158" s="17">
        <f>E3158*F3158</f>
        <v>57.261600000000001</v>
      </c>
      <c r="H3158" s="14">
        <v>4</v>
      </c>
      <c r="I3158" s="15">
        <v>380</v>
      </c>
      <c r="J3158" s="17">
        <f>E3158+I3158-G3158</f>
        <v>2231.4584000000004</v>
      </c>
      <c r="K3158" s="23" t="str">
        <f>A3158&amp;"|"&amp;B3158</f>
        <v>P0263|Jan</v>
      </c>
    </row>
    <row r="3159" spans="1:11" ht="15" customHeight="1" x14ac:dyDescent="0.25">
      <c r="A3159" s="14" t="s">
        <v>585</v>
      </c>
      <c r="B3159" s="14" t="s">
        <v>36</v>
      </c>
      <c r="C3159" s="14">
        <v>10</v>
      </c>
      <c r="D3159" s="16">
        <v>164.87</v>
      </c>
      <c r="E3159" s="17">
        <f>C3159*D3159</f>
        <v>1648.7</v>
      </c>
      <c r="F3159" s="18">
        <v>0.03</v>
      </c>
      <c r="G3159" s="17">
        <f>E3159*F3159</f>
        <v>49.460999999999999</v>
      </c>
      <c r="H3159" s="14">
        <v>4</v>
      </c>
      <c r="I3159" s="15">
        <v>380</v>
      </c>
      <c r="J3159" s="17">
        <f>E3159+I3159-G3159</f>
        <v>1979.239</v>
      </c>
      <c r="K3159" s="23" t="str">
        <f>A3159&amp;"|"&amp;B3159</f>
        <v>P0263|Feb</v>
      </c>
    </row>
    <row r="3160" spans="1:11" ht="15" customHeight="1" x14ac:dyDescent="0.25">
      <c r="A3160" s="14" t="s">
        <v>585</v>
      </c>
      <c r="B3160" s="14" t="s">
        <v>37</v>
      </c>
      <c r="C3160" s="14">
        <v>9</v>
      </c>
      <c r="D3160" s="16">
        <v>161.56</v>
      </c>
      <c r="E3160" s="17">
        <f>C3160*D3160</f>
        <v>1454.04</v>
      </c>
      <c r="F3160" s="18">
        <v>0.03</v>
      </c>
      <c r="G3160" s="17">
        <f>E3160*F3160</f>
        <v>43.621199999999995</v>
      </c>
      <c r="H3160" s="14">
        <v>3</v>
      </c>
      <c r="I3160" s="15">
        <v>285</v>
      </c>
      <c r="J3160" s="17">
        <f>E3160+I3160-G3160</f>
        <v>1695.4187999999999</v>
      </c>
      <c r="K3160" s="23" t="str">
        <f>A3160&amp;"|"&amp;B3160</f>
        <v>P0263|Mar</v>
      </c>
    </row>
    <row r="3161" spans="1:11" ht="15" customHeight="1" x14ac:dyDescent="0.25">
      <c r="A3161" s="14" t="s">
        <v>587</v>
      </c>
      <c r="B3161" s="14" t="s">
        <v>24</v>
      </c>
      <c r="C3161" s="14">
        <v>5</v>
      </c>
      <c r="D3161" s="16">
        <v>188.7</v>
      </c>
      <c r="E3161" s="17">
        <f>C3161*D3161</f>
        <v>943.5</v>
      </c>
      <c r="F3161" s="18">
        <v>0.03</v>
      </c>
      <c r="G3161" s="17">
        <f>E3161*F3161</f>
        <v>28.305</v>
      </c>
      <c r="H3161" s="14">
        <v>2</v>
      </c>
      <c r="I3161" s="15">
        <v>370</v>
      </c>
      <c r="J3161" s="17">
        <f>E3161+I3161-G3161</f>
        <v>1285.1949999999999</v>
      </c>
      <c r="K3161" s="23" t="str">
        <f>A3161&amp;"|"&amp;B3161</f>
        <v>P0264|Apr</v>
      </c>
    </row>
    <row r="3162" spans="1:11" ht="15" customHeight="1" x14ac:dyDescent="0.25">
      <c r="A3162" s="14" t="s">
        <v>587</v>
      </c>
      <c r="B3162" s="14" t="s">
        <v>26</v>
      </c>
      <c r="C3162" s="14">
        <v>6</v>
      </c>
      <c r="D3162" s="16">
        <v>188.36</v>
      </c>
      <c r="E3162" s="17">
        <f>C3162*D3162</f>
        <v>1130.1600000000001</v>
      </c>
      <c r="F3162" s="18">
        <v>0.03</v>
      </c>
      <c r="G3162" s="17">
        <f>E3162*F3162</f>
        <v>33.904800000000002</v>
      </c>
      <c r="H3162" s="14">
        <v>2</v>
      </c>
      <c r="I3162" s="15">
        <v>370</v>
      </c>
      <c r="J3162" s="17">
        <f>E3162+I3162-G3162</f>
        <v>1466.2552000000001</v>
      </c>
      <c r="K3162" s="23" t="str">
        <f>A3162&amp;"|"&amp;B3162</f>
        <v>P0264|May</v>
      </c>
    </row>
    <row r="3163" spans="1:11" ht="15" customHeight="1" x14ac:dyDescent="0.25">
      <c r="A3163" s="14" t="s">
        <v>587</v>
      </c>
      <c r="B3163" s="14" t="s">
        <v>28</v>
      </c>
      <c r="C3163" s="14">
        <v>7</v>
      </c>
      <c r="D3163" s="16">
        <v>200.57</v>
      </c>
      <c r="E3163" s="17">
        <f>C3163*D3163</f>
        <v>1403.99</v>
      </c>
      <c r="F3163" s="18">
        <v>0.03</v>
      </c>
      <c r="G3163" s="17">
        <f>E3163*F3163</f>
        <v>42.119700000000002</v>
      </c>
      <c r="H3163" s="14">
        <v>2</v>
      </c>
      <c r="I3163" s="15">
        <v>370</v>
      </c>
      <c r="J3163" s="17">
        <f>E3163+I3163-G3163</f>
        <v>1731.8703</v>
      </c>
      <c r="K3163" s="23" t="str">
        <f>A3163&amp;"|"&amp;B3163</f>
        <v>P0264|Jun</v>
      </c>
    </row>
    <row r="3164" spans="1:11" ht="15" customHeight="1" x14ac:dyDescent="0.25">
      <c r="A3164" s="14" t="s">
        <v>587</v>
      </c>
      <c r="B3164" s="14" t="s">
        <v>29</v>
      </c>
      <c r="C3164" s="14">
        <v>10</v>
      </c>
      <c r="D3164" s="16">
        <v>230.86</v>
      </c>
      <c r="E3164" s="17">
        <f>C3164*D3164</f>
        <v>2308.6000000000004</v>
      </c>
      <c r="F3164" s="18">
        <v>0.03</v>
      </c>
      <c r="G3164" s="17">
        <f>E3164*F3164</f>
        <v>69.25800000000001</v>
      </c>
      <c r="H3164" s="14">
        <v>3</v>
      </c>
      <c r="I3164" s="15">
        <v>555</v>
      </c>
      <c r="J3164" s="17">
        <f>E3164+I3164-G3164</f>
        <v>2794.3420000000006</v>
      </c>
      <c r="K3164" s="23" t="str">
        <f>A3164&amp;"|"&amp;B3164</f>
        <v>P0264|Jul</v>
      </c>
    </row>
    <row r="3165" spans="1:11" ht="15" customHeight="1" x14ac:dyDescent="0.25">
      <c r="A3165" s="14" t="s">
        <v>587</v>
      </c>
      <c r="B3165" s="14" t="s">
        <v>30</v>
      </c>
      <c r="C3165" s="14">
        <v>9</v>
      </c>
      <c r="D3165" s="16">
        <v>204.89</v>
      </c>
      <c r="E3165" s="17">
        <f>C3165*D3165</f>
        <v>1844.0099999999998</v>
      </c>
      <c r="F3165" s="18">
        <v>0.03</v>
      </c>
      <c r="G3165" s="17">
        <f>E3165*F3165</f>
        <v>55.320299999999989</v>
      </c>
      <c r="H3165" s="14">
        <v>2</v>
      </c>
      <c r="I3165" s="15">
        <v>370</v>
      </c>
      <c r="J3165" s="17">
        <f>E3165+I3165-G3165</f>
        <v>2158.6896999999999</v>
      </c>
      <c r="K3165" s="23" t="str">
        <f>A3165&amp;"|"&amp;B3165</f>
        <v>P0264|Aug</v>
      </c>
    </row>
    <row r="3166" spans="1:11" ht="15" customHeight="1" x14ac:dyDescent="0.25">
      <c r="A3166" s="14" t="s">
        <v>587</v>
      </c>
      <c r="B3166" s="14" t="s">
        <v>31</v>
      </c>
      <c r="C3166" s="14">
        <v>6</v>
      </c>
      <c r="D3166" s="16">
        <v>199.19</v>
      </c>
      <c r="E3166" s="17">
        <f>C3166*D3166</f>
        <v>1195.1399999999999</v>
      </c>
      <c r="F3166" s="18">
        <v>0.03</v>
      </c>
      <c r="G3166" s="17">
        <f>E3166*F3166</f>
        <v>35.854199999999992</v>
      </c>
      <c r="H3166" s="14">
        <v>2</v>
      </c>
      <c r="I3166" s="15">
        <v>370</v>
      </c>
      <c r="J3166" s="17">
        <f>E3166+I3166-G3166</f>
        <v>1529.2857999999999</v>
      </c>
      <c r="K3166" s="23" t="str">
        <f>A3166&amp;"|"&amp;B3166</f>
        <v>P0264|Sep</v>
      </c>
    </row>
    <row r="3167" spans="1:11" ht="15" customHeight="1" x14ac:dyDescent="0.25">
      <c r="A3167" s="14" t="s">
        <v>587</v>
      </c>
      <c r="B3167" s="14" t="s">
        <v>32</v>
      </c>
      <c r="C3167" s="14">
        <v>6</v>
      </c>
      <c r="D3167" s="16">
        <v>189.53</v>
      </c>
      <c r="E3167" s="17">
        <f>C3167*D3167</f>
        <v>1137.18</v>
      </c>
      <c r="F3167" s="18">
        <v>0.03</v>
      </c>
      <c r="G3167" s="17">
        <f>E3167*F3167</f>
        <v>34.115400000000001</v>
      </c>
      <c r="H3167" s="14">
        <v>2</v>
      </c>
      <c r="I3167" s="15">
        <v>370</v>
      </c>
      <c r="J3167" s="17">
        <f>E3167+I3167-G3167</f>
        <v>1473.0646000000002</v>
      </c>
      <c r="K3167" s="23" t="str">
        <f>A3167&amp;"|"&amp;B3167</f>
        <v>P0264|Oct</v>
      </c>
    </row>
    <row r="3168" spans="1:11" ht="15" customHeight="1" x14ac:dyDescent="0.25">
      <c r="A3168" s="14" t="s">
        <v>587</v>
      </c>
      <c r="B3168" s="14" t="s">
        <v>33</v>
      </c>
      <c r="C3168" s="14">
        <v>6</v>
      </c>
      <c r="D3168" s="16">
        <v>191.08</v>
      </c>
      <c r="E3168" s="17">
        <f>C3168*D3168</f>
        <v>1146.48</v>
      </c>
      <c r="F3168" s="18">
        <v>0.03</v>
      </c>
      <c r="G3168" s="17">
        <f>E3168*F3168</f>
        <v>34.394399999999997</v>
      </c>
      <c r="H3168" s="14">
        <v>2</v>
      </c>
      <c r="I3168" s="15">
        <v>370</v>
      </c>
      <c r="J3168" s="17">
        <f>E3168+I3168-G3168</f>
        <v>1482.0856000000001</v>
      </c>
      <c r="K3168" s="23" t="str">
        <f>A3168&amp;"|"&amp;B3168</f>
        <v>P0264|Nov</v>
      </c>
    </row>
    <row r="3169" spans="1:11" ht="15" customHeight="1" x14ac:dyDescent="0.25">
      <c r="A3169" s="14" t="s">
        <v>587</v>
      </c>
      <c r="B3169" s="14" t="s">
        <v>34</v>
      </c>
      <c r="C3169" s="14">
        <v>13</v>
      </c>
      <c r="D3169" s="16">
        <v>343.73</v>
      </c>
      <c r="E3169" s="17">
        <f>C3169*D3169</f>
        <v>4468.49</v>
      </c>
      <c r="F3169" s="18">
        <v>0.03</v>
      </c>
      <c r="G3169" s="17">
        <f>E3169*F3169</f>
        <v>134.0547</v>
      </c>
      <c r="H3169" s="14">
        <v>5</v>
      </c>
      <c r="I3169" s="15">
        <v>925</v>
      </c>
      <c r="J3169" s="17">
        <f>E3169+I3169-G3169</f>
        <v>5259.4353000000001</v>
      </c>
      <c r="K3169" s="23" t="str">
        <f>A3169&amp;"|"&amp;B3169</f>
        <v>P0264|Dec</v>
      </c>
    </row>
    <row r="3170" spans="1:11" ht="15" customHeight="1" x14ac:dyDescent="0.25">
      <c r="A3170" s="14" t="s">
        <v>587</v>
      </c>
      <c r="B3170" s="14" t="s">
        <v>35</v>
      </c>
      <c r="C3170" s="14">
        <v>11</v>
      </c>
      <c r="D3170" s="16">
        <v>327.47000000000003</v>
      </c>
      <c r="E3170" s="17">
        <f>C3170*D3170</f>
        <v>3602.17</v>
      </c>
      <c r="F3170" s="18">
        <v>0.03</v>
      </c>
      <c r="G3170" s="17">
        <f>E3170*F3170</f>
        <v>108.0651</v>
      </c>
      <c r="H3170" s="14">
        <v>4</v>
      </c>
      <c r="I3170" s="15">
        <v>740</v>
      </c>
      <c r="J3170" s="17">
        <f>E3170+I3170-G3170</f>
        <v>4234.1049000000003</v>
      </c>
      <c r="K3170" s="23" t="str">
        <f>A3170&amp;"|"&amp;B3170</f>
        <v>P0264|Jan</v>
      </c>
    </row>
    <row r="3171" spans="1:11" ht="15" customHeight="1" x14ac:dyDescent="0.25">
      <c r="A3171" s="14" t="s">
        <v>587</v>
      </c>
      <c r="B3171" s="14" t="s">
        <v>36</v>
      </c>
      <c r="C3171" s="14">
        <v>11</v>
      </c>
      <c r="D3171" s="16">
        <v>300.44</v>
      </c>
      <c r="E3171" s="17">
        <f>C3171*D3171</f>
        <v>3304.84</v>
      </c>
      <c r="F3171" s="18">
        <v>0.03</v>
      </c>
      <c r="G3171" s="17">
        <f>E3171*F3171</f>
        <v>99.145200000000003</v>
      </c>
      <c r="H3171" s="14">
        <v>4</v>
      </c>
      <c r="I3171" s="15">
        <v>740</v>
      </c>
      <c r="J3171" s="17">
        <f>E3171+I3171-G3171</f>
        <v>3945.6948000000002</v>
      </c>
      <c r="K3171" s="23" t="str">
        <f>A3171&amp;"|"&amp;B3171</f>
        <v>P0264|Feb</v>
      </c>
    </row>
    <row r="3172" spans="1:11" ht="15" customHeight="1" x14ac:dyDescent="0.25">
      <c r="A3172" s="14" t="s">
        <v>587</v>
      </c>
      <c r="B3172" s="14" t="s">
        <v>37</v>
      </c>
      <c r="C3172" s="14">
        <v>10</v>
      </c>
      <c r="D3172" s="16">
        <v>267.64</v>
      </c>
      <c r="E3172" s="17">
        <f>C3172*D3172</f>
        <v>2676.3999999999996</v>
      </c>
      <c r="F3172" s="18">
        <v>0.03</v>
      </c>
      <c r="G3172" s="17">
        <f>E3172*F3172</f>
        <v>80.291999999999987</v>
      </c>
      <c r="H3172" s="14">
        <v>4</v>
      </c>
      <c r="I3172" s="15">
        <v>740</v>
      </c>
      <c r="J3172" s="17">
        <f>E3172+I3172-G3172</f>
        <v>3336.1079999999997</v>
      </c>
      <c r="K3172" s="23" t="str">
        <f>A3172&amp;"|"&amp;B3172</f>
        <v>P0264|Mar</v>
      </c>
    </row>
    <row r="3173" spans="1:11" ht="15" customHeight="1" x14ac:dyDescent="0.25">
      <c r="A3173" s="14" t="s">
        <v>589</v>
      </c>
      <c r="B3173" s="14" t="s">
        <v>24</v>
      </c>
      <c r="C3173" s="14">
        <v>6</v>
      </c>
      <c r="D3173" s="16">
        <v>101.16</v>
      </c>
      <c r="E3173" s="17">
        <f>C3173*D3173</f>
        <v>606.96</v>
      </c>
      <c r="F3173" s="18">
        <v>0.03</v>
      </c>
      <c r="G3173" s="17">
        <f>E3173*F3173</f>
        <v>18.2088</v>
      </c>
      <c r="H3173" s="14">
        <v>2</v>
      </c>
      <c r="I3173" s="15">
        <v>240</v>
      </c>
      <c r="J3173" s="17">
        <f>E3173+I3173-G3173</f>
        <v>828.75120000000004</v>
      </c>
      <c r="K3173" s="23" t="str">
        <f>A3173&amp;"|"&amp;B3173</f>
        <v>P0265|Apr</v>
      </c>
    </row>
    <row r="3174" spans="1:11" ht="15" customHeight="1" x14ac:dyDescent="0.25">
      <c r="A3174" s="14" t="s">
        <v>589</v>
      </c>
      <c r="B3174" s="14" t="s">
        <v>26</v>
      </c>
      <c r="C3174" s="14">
        <v>6</v>
      </c>
      <c r="D3174" s="16">
        <v>116.09</v>
      </c>
      <c r="E3174" s="17">
        <f>C3174*D3174</f>
        <v>696.54</v>
      </c>
      <c r="F3174" s="18">
        <v>0.03</v>
      </c>
      <c r="G3174" s="17">
        <f>E3174*F3174</f>
        <v>20.896199999999997</v>
      </c>
      <c r="H3174" s="14">
        <v>2</v>
      </c>
      <c r="I3174" s="15">
        <v>240</v>
      </c>
      <c r="J3174" s="17">
        <f>E3174+I3174-G3174</f>
        <v>915.64379999999994</v>
      </c>
      <c r="K3174" s="23" t="str">
        <f>A3174&amp;"|"&amp;B3174</f>
        <v>P0265|May</v>
      </c>
    </row>
    <row r="3175" spans="1:11" ht="15" customHeight="1" x14ac:dyDescent="0.25">
      <c r="A3175" s="14" t="s">
        <v>589</v>
      </c>
      <c r="B3175" s="14" t="s">
        <v>28</v>
      </c>
      <c r="C3175" s="14">
        <v>7</v>
      </c>
      <c r="D3175" s="16">
        <v>95.77</v>
      </c>
      <c r="E3175" s="17">
        <f>C3175*D3175</f>
        <v>670.39</v>
      </c>
      <c r="F3175" s="18">
        <v>0.03</v>
      </c>
      <c r="G3175" s="17">
        <f>E3175*F3175</f>
        <v>20.111699999999999</v>
      </c>
      <c r="H3175" s="14">
        <v>2</v>
      </c>
      <c r="I3175" s="15">
        <v>240</v>
      </c>
      <c r="J3175" s="17">
        <f>E3175+I3175-G3175</f>
        <v>890.27829999999994</v>
      </c>
      <c r="K3175" s="23" t="str">
        <f>A3175&amp;"|"&amp;B3175</f>
        <v>P0265|Jun</v>
      </c>
    </row>
    <row r="3176" spans="1:11" ht="15" customHeight="1" x14ac:dyDescent="0.25">
      <c r="A3176" s="14" t="s">
        <v>589</v>
      </c>
      <c r="B3176" s="14" t="s">
        <v>29</v>
      </c>
      <c r="C3176" s="14">
        <v>11</v>
      </c>
      <c r="D3176" s="16">
        <v>120.79</v>
      </c>
      <c r="E3176" s="17">
        <f>C3176*D3176</f>
        <v>1328.69</v>
      </c>
      <c r="F3176" s="18">
        <v>0.03</v>
      </c>
      <c r="G3176" s="17">
        <f>E3176*F3176</f>
        <v>39.860700000000001</v>
      </c>
      <c r="H3176" s="14">
        <v>3</v>
      </c>
      <c r="I3176" s="15">
        <v>360</v>
      </c>
      <c r="J3176" s="17">
        <f>E3176+I3176-G3176</f>
        <v>1648.8293000000001</v>
      </c>
      <c r="K3176" s="23" t="str">
        <f>A3176&amp;"|"&amp;B3176</f>
        <v>P0265|Jul</v>
      </c>
    </row>
    <row r="3177" spans="1:11" ht="15" customHeight="1" x14ac:dyDescent="0.25">
      <c r="A3177" s="14" t="s">
        <v>589</v>
      </c>
      <c r="B3177" s="14" t="s">
        <v>30</v>
      </c>
      <c r="C3177" s="14">
        <v>10</v>
      </c>
      <c r="D3177" s="16">
        <v>120.31</v>
      </c>
      <c r="E3177" s="17">
        <f>C3177*D3177</f>
        <v>1203.0999999999999</v>
      </c>
      <c r="F3177" s="18">
        <v>0.03</v>
      </c>
      <c r="G3177" s="17">
        <f>E3177*F3177</f>
        <v>36.092999999999996</v>
      </c>
      <c r="H3177" s="14">
        <v>3</v>
      </c>
      <c r="I3177" s="15">
        <v>360</v>
      </c>
      <c r="J3177" s="17">
        <f>E3177+I3177-G3177</f>
        <v>1527.0069999999998</v>
      </c>
      <c r="K3177" s="23" t="str">
        <f>A3177&amp;"|"&amp;B3177</f>
        <v>P0265|Aug</v>
      </c>
    </row>
    <row r="3178" spans="1:11" ht="15" customHeight="1" x14ac:dyDescent="0.25">
      <c r="A3178" s="14" t="s">
        <v>589</v>
      </c>
      <c r="B3178" s="14" t="s">
        <v>31</v>
      </c>
      <c r="C3178" s="14">
        <v>6</v>
      </c>
      <c r="D3178" s="16">
        <v>114.7</v>
      </c>
      <c r="E3178" s="17">
        <f>C3178*D3178</f>
        <v>688.2</v>
      </c>
      <c r="F3178" s="18">
        <v>0.03</v>
      </c>
      <c r="G3178" s="17">
        <f>E3178*F3178</f>
        <v>20.646000000000001</v>
      </c>
      <c r="H3178" s="14">
        <v>2</v>
      </c>
      <c r="I3178" s="15">
        <v>240</v>
      </c>
      <c r="J3178" s="17">
        <f>E3178+I3178-G3178</f>
        <v>907.55400000000009</v>
      </c>
      <c r="K3178" s="23" t="str">
        <f>A3178&amp;"|"&amp;B3178</f>
        <v>P0265|Sep</v>
      </c>
    </row>
    <row r="3179" spans="1:11" ht="15" customHeight="1" x14ac:dyDescent="0.25">
      <c r="A3179" s="14" t="s">
        <v>589</v>
      </c>
      <c r="B3179" s="14" t="s">
        <v>32</v>
      </c>
      <c r="C3179" s="14">
        <v>6</v>
      </c>
      <c r="D3179" s="16">
        <v>111.83</v>
      </c>
      <c r="E3179" s="17">
        <f>C3179*D3179</f>
        <v>670.98</v>
      </c>
      <c r="F3179" s="18">
        <v>0.03</v>
      </c>
      <c r="G3179" s="17">
        <f>E3179*F3179</f>
        <v>20.1294</v>
      </c>
      <c r="H3179" s="14">
        <v>2</v>
      </c>
      <c r="I3179" s="15">
        <v>240</v>
      </c>
      <c r="J3179" s="17">
        <f>E3179+I3179-G3179</f>
        <v>890.85059999999999</v>
      </c>
      <c r="K3179" s="23" t="str">
        <f>A3179&amp;"|"&amp;B3179</f>
        <v>P0265|Oct</v>
      </c>
    </row>
    <row r="3180" spans="1:11" ht="15" customHeight="1" x14ac:dyDescent="0.25">
      <c r="A3180" s="14" t="s">
        <v>589</v>
      </c>
      <c r="B3180" s="14" t="s">
        <v>33</v>
      </c>
      <c r="C3180" s="14">
        <v>6</v>
      </c>
      <c r="D3180" s="16">
        <v>115.57</v>
      </c>
      <c r="E3180" s="17">
        <f>C3180*D3180</f>
        <v>693.42</v>
      </c>
      <c r="F3180" s="18">
        <v>0.03</v>
      </c>
      <c r="G3180" s="17">
        <f>E3180*F3180</f>
        <v>20.802599999999998</v>
      </c>
      <c r="H3180" s="14">
        <v>2</v>
      </c>
      <c r="I3180" s="15">
        <v>240</v>
      </c>
      <c r="J3180" s="17">
        <f>E3180+I3180-G3180</f>
        <v>912.61739999999998</v>
      </c>
      <c r="K3180" s="23" t="str">
        <f>A3180&amp;"|"&amp;B3180</f>
        <v>P0265|Nov</v>
      </c>
    </row>
    <row r="3181" spans="1:11" ht="15" customHeight="1" x14ac:dyDescent="0.25">
      <c r="A3181" s="14" t="s">
        <v>589</v>
      </c>
      <c r="B3181" s="14" t="s">
        <v>34</v>
      </c>
      <c r="C3181" s="14">
        <v>13</v>
      </c>
      <c r="D3181" s="16">
        <v>185.22</v>
      </c>
      <c r="E3181" s="17">
        <f>C3181*D3181</f>
        <v>2407.86</v>
      </c>
      <c r="F3181" s="18">
        <v>0.03</v>
      </c>
      <c r="G3181" s="17">
        <f>E3181*F3181</f>
        <v>72.235799999999998</v>
      </c>
      <c r="H3181" s="14">
        <v>5</v>
      </c>
      <c r="I3181" s="15">
        <v>600</v>
      </c>
      <c r="J3181" s="17">
        <f>E3181+I3181-G3181</f>
        <v>2935.6242000000002</v>
      </c>
      <c r="K3181" s="23" t="str">
        <f>A3181&amp;"|"&amp;B3181</f>
        <v>P0265|Dec</v>
      </c>
    </row>
    <row r="3182" spans="1:11" ht="15" customHeight="1" x14ac:dyDescent="0.25">
      <c r="A3182" s="14" t="s">
        <v>589</v>
      </c>
      <c r="B3182" s="14" t="s">
        <v>35</v>
      </c>
      <c r="C3182" s="14">
        <v>13</v>
      </c>
      <c r="D3182" s="16">
        <v>197.92</v>
      </c>
      <c r="E3182" s="17">
        <f>C3182*D3182</f>
        <v>2572.96</v>
      </c>
      <c r="F3182" s="18">
        <v>0.03</v>
      </c>
      <c r="G3182" s="17">
        <f>E3182*F3182</f>
        <v>77.188800000000001</v>
      </c>
      <c r="H3182" s="14">
        <v>5</v>
      </c>
      <c r="I3182" s="15">
        <v>600</v>
      </c>
      <c r="J3182" s="17">
        <f>E3182+I3182-G3182</f>
        <v>3095.7712000000001</v>
      </c>
      <c r="K3182" s="23" t="str">
        <f>A3182&amp;"|"&amp;B3182</f>
        <v>P0265|Jan</v>
      </c>
    </row>
    <row r="3183" spans="1:11" ht="15" customHeight="1" x14ac:dyDescent="0.25">
      <c r="A3183" s="14" t="s">
        <v>589</v>
      </c>
      <c r="B3183" s="14" t="s">
        <v>36</v>
      </c>
      <c r="C3183" s="14">
        <v>11</v>
      </c>
      <c r="D3183" s="16">
        <v>171.85</v>
      </c>
      <c r="E3183" s="17">
        <f>C3183*D3183</f>
        <v>1890.35</v>
      </c>
      <c r="F3183" s="18">
        <v>0.03</v>
      </c>
      <c r="G3183" s="17">
        <f>E3183*F3183</f>
        <v>56.710499999999996</v>
      </c>
      <c r="H3183" s="14">
        <v>4</v>
      </c>
      <c r="I3183" s="15">
        <v>480</v>
      </c>
      <c r="J3183" s="17">
        <f>E3183+I3183-G3183</f>
        <v>2313.6394999999998</v>
      </c>
      <c r="K3183" s="23" t="str">
        <f>A3183&amp;"|"&amp;B3183</f>
        <v>P0265|Feb</v>
      </c>
    </row>
    <row r="3184" spans="1:11" ht="15" customHeight="1" x14ac:dyDescent="0.25">
      <c r="A3184" s="14" t="s">
        <v>589</v>
      </c>
      <c r="B3184" s="14" t="s">
        <v>37</v>
      </c>
      <c r="C3184" s="14">
        <v>12</v>
      </c>
      <c r="D3184" s="16">
        <v>150.79</v>
      </c>
      <c r="E3184" s="17">
        <f>C3184*D3184</f>
        <v>1809.48</v>
      </c>
      <c r="F3184" s="18">
        <v>0.03</v>
      </c>
      <c r="G3184" s="17">
        <f>E3184*F3184</f>
        <v>54.284399999999998</v>
      </c>
      <c r="H3184" s="14">
        <v>4</v>
      </c>
      <c r="I3184" s="15">
        <v>480</v>
      </c>
      <c r="J3184" s="17">
        <f>E3184+I3184-G3184</f>
        <v>2235.1956</v>
      </c>
      <c r="K3184" s="23" t="str">
        <f>A3184&amp;"|"&amp;B3184</f>
        <v>P0265|Mar</v>
      </c>
    </row>
    <row r="3185" spans="1:11" ht="15" customHeight="1" x14ac:dyDescent="0.25">
      <c r="A3185" s="14" t="s">
        <v>591</v>
      </c>
      <c r="B3185" s="14" t="s">
        <v>24</v>
      </c>
      <c r="C3185" s="14">
        <v>7</v>
      </c>
      <c r="D3185" s="16">
        <v>122.9</v>
      </c>
      <c r="E3185" s="17">
        <f>C3185*D3185</f>
        <v>860.30000000000007</v>
      </c>
      <c r="F3185" s="18">
        <v>0.03</v>
      </c>
      <c r="G3185" s="17">
        <f>E3185*F3185</f>
        <v>25.809000000000001</v>
      </c>
      <c r="H3185" s="14">
        <v>2</v>
      </c>
      <c r="I3185" s="15">
        <v>240</v>
      </c>
      <c r="J3185" s="17">
        <f>E3185+I3185-G3185</f>
        <v>1074.4910000000002</v>
      </c>
      <c r="K3185" s="23" t="str">
        <f>A3185&amp;"|"&amp;B3185</f>
        <v>P0266|Apr</v>
      </c>
    </row>
    <row r="3186" spans="1:11" ht="15" customHeight="1" x14ac:dyDescent="0.25">
      <c r="A3186" s="14" t="s">
        <v>591</v>
      </c>
      <c r="B3186" s="14" t="s">
        <v>26</v>
      </c>
      <c r="C3186" s="14">
        <v>7</v>
      </c>
      <c r="D3186" s="16">
        <v>118.31</v>
      </c>
      <c r="E3186" s="17">
        <f>C3186*D3186</f>
        <v>828.17000000000007</v>
      </c>
      <c r="F3186" s="18">
        <v>0.03</v>
      </c>
      <c r="G3186" s="17">
        <f>E3186*F3186</f>
        <v>24.845100000000002</v>
      </c>
      <c r="H3186" s="14">
        <v>2</v>
      </c>
      <c r="I3186" s="15">
        <v>240</v>
      </c>
      <c r="J3186" s="17">
        <f>E3186+I3186-G3186</f>
        <v>1043.3249000000001</v>
      </c>
      <c r="K3186" s="23" t="str">
        <f>A3186&amp;"|"&amp;B3186</f>
        <v>P0266|May</v>
      </c>
    </row>
    <row r="3187" spans="1:11" ht="15" customHeight="1" x14ac:dyDescent="0.25">
      <c r="A3187" s="14" t="s">
        <v>591</v>
      </c>
      <c r="B3187" s="14" t="s">
        <v>28</v>
      </c>
      <c r="C3187" s="14">
        <v>9</v>
      </c>
      <c r="D3187" s="16">
        <v>115.35</v>
      </c>
      <c r="E3187" s="17">
        <f>C3187*D3187</f>
        <v>1038.1499999999999</v>
      </c>
      <c r="F3187" s="18">
        <v>0.03</v>
      </c>
      <c r="G3187" s="17">
        <f>E3187*F3187</f>
        <v>31.144499999999994</v>
      </c>
      <c r="H3187" s="14">
        <v>3</v>
      </c>
      <c r="I3187" s="15">
        <v>360</v>
      </c>
      <c r="J3187" s="17">
        <f>E3187+I3187-G3187</f>
        <v>1367.0054999999998</v>
      </c>
      <c r="K3187" s="23" t="str">
        <f>A3187&amp;"|"&amp;B3187</f>
        <v>P0266|Jun</v>
      </c>
    </row>
    <row r="3188" spans="1:11" ht="15" customHeight="1" x14ac:dyDescent="0.25">
      <c r="A3188" s="14" t="s">
        <v>591</v>
      </c>
      <c r="B3188" s="14" t="s">
        <v>29</v>
      </c>
      <c r="C3188" s="14">
        <v>12</v>
      </c>
      <c r="D3188" s="16">
        <v>146.5</v>
      </c>
      <c r="E3188" s="17">
        <f>C3188*D3188</f>
        <v>1758</v>
      </c>
      <c r="F3188" s="18">
        <v>0.03</v>
      </c>
      <c r="G3188" s="17">
        <f>E3188*F3188</f>
        <v>52.739999999999995</v>
      </c>
      <c r="H3188" s="14">
        <v>3</v>
      </c>
      <c r="I3188" s="15">
        <v>360</v>
      </c>
      <c r="J3188" s="17">
        <f>E3188+I3188-G3188</f>
        <v>2065.2600000000002</v>
      </c>
      <c r="K3188" s="23" t="str">
        <f>A3188&amp;"|"&amp;B3188</f>
        <v>P0266|Jul</v>
      </c>
    </row>
    <row r="3189" spans="1:11" ht="15" customHeight="1" x14ac:dyDescent="0.25">
      <c r="A3189" s="14" t="s">
        <v>591</v>
      </c>
      <c r="B3189" s="14" t="s">
        <v>30</v>
      </c>
      <c r="C3189" s="14">
        <v>10</v>
      </c>
      <c r="D3189" s="16">
        <v>141.44999999999999</v>
      </c>
      <c r="E3189" s="17">
        <f>C3189*D3189</f>
        <v>1414.5</v>
      </c>
      <c r="F3189" s="18">
        <v>0.03</v>
      </c>
      <c r="G3189" s="17">
        <f>E3189*F3189</f>
        <v>42.434999999999995</v>
      </c>
      <c r="H3189" s="14">
        <v>3</v>
      </c>
      <c r="I3189" s="15">
        <v>360</v>
      </c>
      <c r="J3189" s="17">
        <f>E3189+I3189-G3189</f>
        <v>1732.0650000000001</v>
      </c>
      <c r="K3189" s="23" t="str">
        <f>A3189&amp;"|"&amp;B3189</f>
        <v>P0266|Aug</v>
      </c>
    </row>
    <row r="3190" spans="1:11" ht="15" customHeight="1" x14ac:dyDescent="0.25">
      <c r="A3190" s="14" t="s">
        <v>591</v>
      </c>
      <c r="B3190" s="14" t="s">
        <v>31</v>
      </c>
      <c r="C3190" s="14">
        <v>7</v>
      </c>
      <c r="D3190" s="16">
        <v>125.55</v>
      </c>
      <c r="E3190" s="17">
        <f>C3190*D3190</f>
        <v>878.85</v>
      </c>
      <c r="F3190" s="18">
        <v>0.03</v>
      </c>
      <c r="G3190" s="17">
        <f>E3190*F3190</f>
        <v>26.365500000000001</v>
      </c>
      <c r="H3190" s="14">
        <v>2</v>
      </c>
      <c r="I3190" s="15">
        <v>240</v>
      </c>
      <c r="J3190" s="17">
        <f>E3190+I3190-G3190</f>
        <v>1092.4844999999998</v>
      </c>
      <c r="K3190" s="23" t="str">
        <f>A3190&amp;"|"&amp;B3190</f>
        <v>P0266|Sep</v>
      </c>
    </row>
    <row r="3191" spans="1:11" ht="15" customHeight="1" x14ac:dyDescent="0.25">
      <c r="A3191" s="14" t="s">
        <v>591</v>
      </c>
      <c r="B3191" s="14" t="s">
        <v>32</v>
      </c>
      <c r="C3191" s="14">
        <v>6</v>
      </c>
      <c r="D3191" s="16">
        <v>106.21</v>
      </c>
      <c r="E3191" s="17">
        <f>C3191*D3191</f>
        <v>637.26</v>
      </c>
      <c r="F3191" s="18">
        <v>0.03</v>
      </c>
      <c r="G3191" s="17">
        <f>E3191*F3191</f>
        <v>19.117799999999999</v>
      </c>
      <c r="H3191" s="14">
        <v>2</v>
      </c>
      <c r="I3191" s="15">
        <v>240</v>
      </c>
      <c r="J3191" s="17">
        <f>E3191+I3191-G3191</f>
        <v>858.1422</v>
      </c>
      <c r="K3191" s="23" t="str">
        <f>A3191&amp;"|"&amp;B3191</f>
        <v>P0266|Oct</v>
      </c>
    </row>
    <row r="3192" spans="1:11" ht="15" customHeight="1" x14ac:dyDescent="0.25">
      <c r="A3192" s="14" t="s">
        <v>591</v>
      </c>
      <c r="B3192" s="14" t="s">
        <v>33</v>
      </c>
      <c r="C3192" s="14">
        <v>6</v>
      </c>
      <c r="D3192" s="16">
        <v>120.1</v>
      </c>
      <c r="E3192" s="17">
        <f>C3192*D3192</f>
        <v>720.59999999999991</v>
      </c>
      <c r="F3192" s="18">
        <v>0.03</v>
      </c>
      <c r="G3192" s="17">
        <f>E3192*F3192</f>
        <v>21.617999999999995</v>
      </c>
      <c r="H3192" s="14">
        <v>2</v>
      </c>
      <c r="I3192" s="15">
        <v>240</v>
      </c>
      <c r="J3192" s="17">
        <f>E3192+I3192-G3192</f>
        <v>938.98199999999997</v>
      </c>
      <c r="K3192" s="23" t="str">
        <f>A3192&amp;"|"&amp;B3192</f>
        <v>P0266|Nov</v>
      </c>
    </row>
    <row r="3193" spans="1:11" ht="15" customHeight="1" x14ac:dyDescent="0.25">
      <c r="A3193" s="14" t="s">
        <v>591</v>
      </c>
      <c r="B3193" s="14" t="s">
        <v>34</v>
      </c>
      <c r="C3193" s="14">
        <v>15</v>
      </c>
      <c r="D3193" s="16">
        <v>220.27</v>
      </c>
      <c r="E3193" s="17">
        <f>C3193*D3193</f>
        <v>3304.05</v>
      </c>
      <c r="F3193" s="18">
        <v>0.03</v>
      </c>
      <c r="G3193" s="17">
        <f>E3193*F3193</f>
        <v>99.121499999999997</v>
      </c>
      <c r="H3193" s="14">
        <v>6</v>
      </c>
      <c r="I3193" s="15">
        <v>720</v>
      </c>
      <c r="J3193" s="17">
        <f>E3193+I3193-G3193</f>
        <v>3924.9285</v>
      </c>
      <c r="K3193" s="23" t="str">
        <f>A3193&amp;"|"&amp;B3193</f>
        <v>P0266|Dec</v>
      </c>
    </row>
    <row r="3194" spans="1:11" ht="15" customHeight="1" x14ac:dyDescent="0.25">
      <c r="A3194" s="14" t="s">
        <v>591</v>
      </c>
      <c r="B3194" s="14" t="s">
        <v>35</v>
      </c>
      <c r="C3194" s="14">
        <v>14</v>
      </c>
      <c r="D3194" s="16">
        <v>197.37</v>
      </c>
      <c r="E3194" s="17">
        <f>C3194*D3194</f>
        <v>2763.1800000000003</v>
      </c>
      <c r="F3194" s="18">
        <v>0.03</v>
      </c>
      <c r="G3194" s="17">
        <f>E3194*F3194</f>
        <v>82.895400000000009</v>
      </c>
      <c r="H3194" s="14">
        <v>5</v>
      </c>
      <c r="I3194" s="15">
        <v>600</v>
      </c>
      <c r="J3194" s="17">
        <f>E3194+I3194-G3194</f>
        <v>3280.2846000000004</v>
      </c>
      <c r="K3194" s="23" t="str">
        <f>A3194&amp;"|"&amp;B3194</f>
        <v>P0266|Jan</v>
      </c>
    </row>
    <row r="3195" spans="1:11" ht="15" customHeight="1" x14ac:dyDescent="0.25">
      <c r="A3195" s="14" t="s">
        <v>591</v>
      </c>
      <c r="B3195" s="14" t="s">
        <v>36</v>
      </c>
      <c r="C3195" s="14">
        <v>11</v>
      </c>
      <c r="D3195" s="16">
        <v>197.94</v>
      </c>
      <c r="E3195" s="17">
        <f>C3195*D3195</f>
        <v>2177.34</v>
      </c>
      <c r="F3195" s="18">
        <v>0.03</v>
      </c>
      <c r="G3195" s="17">
        <f>E3195*F3195</f>
        <v>65.3202</v>
      </c>
      <c r="H3195" s="14">
        <v>4</v>
      </c>
      <c r="I3195" s="15">
        <v>480</v>
      </c>
      <c r="J3195" s="17">
        <f>E3195+I3195-G3195</f>
        <v>2592.0198</v>
      </c>
      <c r="K3195" s="23" t="str">
        <f>A3195&amp;"|"&amp;B3195</f>
        <v>P0266|Feb</v>
      </c>
    </row>
    <row r="3196" spans="1:11" ht="15" customHeight="1" x14ac:dyDescent="0.25">
      <c r="A3196" s="14" t="s">
        <v>591</v>
      </c>
      <c r="B3196" s="14" t="s">
        <v>37</v>
      </c>
      <c r="C3196" s="14">
        <v>12</v>
      </c>
      <c r="D3196" s="16">
        <v>165.14</v>
      </c>
      <c r="E3196" s="17">
        <f>C3196*D3196</f>
        <v>1981.6799999999998</v>
      </c>
      <c r="F3196" s="18">
        <v>0.03</v>
      </c>
      <c r="G3196" s="17">
        <f>E3196*F3196</f>
        <v>59.450399999999995</v>
      </c>
      <c r="H3196" s="14">
        <v>4</v>
      </c>
      <c r="I3196" s="15">
        <v>480</v>
      </c>
      <c r="J3196" s="17">
        <f>E3196+I3196-G3196</f>
        <v>2402.2295999999997</v>
      </c>
      <c r="K3196" s="23" t="str">
        <f>A3196&amp;"|"&amp;B3196</f>
        <v>P0266|Mar</v>
      </c>
    </row>
    <row r="3197" spans="1:11" ht="15" customHeight="1" x14ac:dyDescent="0.25">
      <c r="A3197" s="14" t="s">
        <v>593</v>
      </c>
      <c r="B3197" s="14" t="s">
        <v>24</v>
      </c>
      <c r="C3197" s="14">
        <v>6</v>
      </c>
      <c r="D3197" s="16">
        <v>230.93</v>
      </c>
      <c r="E3197" s="17">
        <f>C3197*D3197</f>
        <v>1385.58</v>
      </c>
      <c r="F3197" s="18">
        <v>0.03</v>
      </c>
      <c r="G3197" s="17">
        <f>E3197*F3197</f>
        <v>41.567399999999999</v>
      </c>
      <c r="H3197" s="14">
        <v>2</v>
      </c>
      <c r="I3197" s="15">
        <v>450</v>
      </c>
      <c r="J3197" s="17">
        <f>E3197+I3197-G3197</f>
        <v>1794.0126</v>
      </c>
      <c r="K3197" s="23" t="str">
        <f>A3197&amp;"|"&amp;B3197</f>
        <v>P0267|Apr</v>
      </c>
    </row>
    <row r="3198" spans="1:11" ht="15" customHeight="1" x14ac:dyDescent="0.25">
      <c r="A3198" s="14" t="s">
        <v>593</v>
      </c>
      <c r="B3198" s="14" t="s">
        <v>26</v>
      </c>
      <c r="C3198" s="14">
        <v>7</v>
      </c>
      <c r="D3198" s="16">
        <v>255.77</v>
      </c>
      <c r="E3198" s="17">
        <f>C3198*D3198</f>
        <v>1790.39</v>
      </c>
      <c r="F3198" s="18">
        <v>0.03</v>
      </c>
      <c r="G3198" s="17">
        <f>E3198*F3198</f>
        <v>53.7117</v>
      </c>
      <c r="H3198" s="14">
        <v>2</v>
      </c>
      <c r="I3198" s="15">
        <v>450</v>
      </c>
      <c r="J3198" s="17">
        <f>E3198+I3198-G3198</f>
        <v>2186.6783000000005</v>
      </c>
      <c r="K3198" s="23" t="str">
        <f>A3198&amp;"|"&amp;B3198</f>
        <v>P0267|May</v>
      </c>
    </row>
    <row r="3199" spans="1:11" ht="15" customHeight="1" x14ac:dyDescent="0.25">
      <c r="A3199" s="14" t="s">
        <v>593</v>
      </c>
      <c r="B3199" s="14" t="s">
        <v>28</v>
      </c>
      <c r="C3199" s="14">
        <v>8</v>
      </c>
      <c r="D3199" s="16">
        <v>272.58999999999997</v>
      </c>
      <c r="E3199" s="17">
        <f>C3199*D3199</f>
        <v>2180.7199999999998</v>
      </c>
      <c r="F3199" s="18">
        <v>0.03</v>
      </c>
      <c r="G3199" s="17">
        <f>E3199*F3199</f>
        <v>65.421599999999998</v>
      </c>
      <c r="H3199" s="14">
        <v>2</v>
      </c>
      <c r="I3199" s="15">
        <v>450</v>
      </c>
      <c r="J3199" s="17">
        <f>E3199+I3199-G3199</f>
        <v>2565.2983999999997</v>
      </c>
      <c r="K3199" s="23" t="str">
        <f>A3199&amp;"|"&amp;B3199</f>
        <v>P0267|Jun</v>
      </c>
    </row>
    <row r="3200" spans="1:11" ht="15" customHeight="1" x14ac:dyDescent="0.25">
      <c r="A3200" s="14" t="s">
        <v>593</v>
      </c>
      <c r="B3200" s="14" t="s">
        <v>29</v>
      </c>
      <c r="C3200" s="14">
        <v>11</v>
      </c>
      <c r="D3200" s="16">
        <v>294.39</v>
      </c>
      <c r="E3200" s="17">
        <f>C3200*D3200</f>
        <v>3238.29</v>
      </c>
      <c r="F3200" s="18">
        <v>0.03</v>
      </c>
      <c r="G3200" s="17">
        <f>E3200*F3200</f>
        <v>97.148699999999991</v>
      </c>
      <c r="H3200" s="14">
        <v>3</v>
      </c>
      <c r="I3200" s="15">
        <v>675</v>
      </c>
      <c r="J3200" s="17">
        <f>E3200+I3200-G3200</f>
        <v>3816.1412999999998</v>
      </c>
      <c r="K3200" s="23" t="str">
        <f>A3200&amp;"|"&amp;B3200</f>
        <v>P0267|Jul</v>
      </c>
    </row>
    <row r="3201" spans="1:11" ht="15" customHeight="1" x14ac:dyDescent="0.25">
      <c r="A3201" s="14" t="s">
        <v>593</v>
      </c>
      <c r="B3201" s="14" t="s">
        <v>30</v>
      </c>
      <c r="C3201" s="14">
        <v>11</v>
      </c>
      <c r="D3201" s="16">
        <v>262.31</v>
      </c>
      <c r="E3201" s="17">
        <f>C3201*D3201</f>
        <v>2885.41</v>
      </c>
      <c r="F3201" s="18">
        <v>0.03</v>
      </c>
      <c r="G3201" s="17">
        <f>E3201*F3201</f>
        <v>86.562299999999993</v>
      </c>
      <c r="H3201" s="14">
        <v>3</v>
      </c>
      <c r="I3201" s="15">
        <v>675</v>
      </c>
      <c r="J3201" s="17">
        <f>E3201+I3201-G3201</f>
        <v>3473.8476999999998</v>
      </c>
      <c r="K3201" s="23" t="str">
        <f>A3201&amp;"|"&amp;B3201</f>
        <v>P0267|Aug</v>
      </c>
    </row>
    <row r="3202" spans="1:11" ht="15" customHeight="1" x14ac:dyDescent="0.25">
      <c r="A3202" s="14" t="s">
        <v>593</v>
      </c>
      <c r="B3202" s="14" t="s">
        <v>31</v>
      </c>
      <c r="C3202" s="14">
        <v>7</v>
      </c>
      <c r="D3202" s="16">
        <v>240.45</v>
      </c>
      <c r="E3202" s="17">
        <f>C3202*D3202</f>
        <v>1683.1499999999999</v>
      </c>
      <c r="F3202" s="18">
        <v>0.03</v>
      </c>
      <c r="G3202" s="17">
        <f>E3202*F3202</f>
        <v>50.494499999999995</v>
      </c>
      <c r="H3202" s="14">
        <v>2</v>
      </c>
      <c r="I3202" s="15">
        <v>450</v>
      </c>
      <c r="J3202" s="17">
        <f>E3202+I3202-G3202</f>
        <v>2082.6554999999998</v>
      </c>
      <c r="K3202" s="23" t="str">
        <f>A3202&amp;"|"&amp;B3202</f>
        <v>P0267|Sep</v>
      </c>
    </row>
    <row r="3203" spans="1:11" ht="15" customHeight="1" x14ac:dyDescent="0.25">
      <c r="A3203" s="14" t="s">
        <v>593</v>
      </c>
      <c r="B3203" s="14" t="s">
        <v>32</v>
      </c>
      <c r="C3203" s="14">
        <v>7</v>
      </c>
      <c r="D3203" s="16">
        <v>261.39999999999998</v>
      </c>
      <c r="E3203" s="17">
        <f>C3203*D3203</f>
        <v>1829.7999999999997</v>
      </c>
      <c r="F3203" s="18">
        <v>0.03</v>
      </c>
      <c r="G3203" s="17">
        <f>E3203*F3203</f>
        <v>54.893999999999991</v>
      </c>
      <c r="H3203" s="14">
        <v>2</v>
      </c>
      <c r="I3203" s="15">
        <v>450</v>
      </c>
      <c r="J3203" s="17">
        <f>E3203+I3203-G3203</f>
        <v>2224.9059999999999</v>
      </c>
      <c r="K3203" s="23" t="str">
        <f>A3203&amp;"|"&amp;B3203</f>
        <v>P0267|Oct</v>
      </c>
    </row>
    <row r="3204" spans="1:11" ht="15" customHeight="1" x14ac:dyDescent="0.25">
      <c r="A3204" s="14" t="s">
        <v>593</v>
      </c>
      <c r="B3204" s="14" t="s">
        <v>33</v>
      </c>
      <c r="C3204" s="14">
        <v>7</v>
      </c>
      <c r="D3204" s="16">
        <v>254.43</v>
      </c>
      <c r="E3204" s="17">
        <f>C3204*D3204</f>
        <v>1781.01</v>
      </c>
      <c r="F3204" s="18">
        <v>0.03</v>
      </c>
      <c r="G3204" s="17">
        <f>E3204*F3204</f>
        <v>53.430299999999995</v>
      </c>
      <c r="H3204" s="14">
        <v>2</v>
      </c>
      <c r="I3204" s="15">
        <v>450</v>
      </c>
      <c r="J3204" s="17">
        <f>E3204+I3204-G3204</f>
        <v>2177.5797000000002</v>
      </c>
      <c r="K3204" s="23" t="str">
        <f>A3204&amp;"|"&amp;B3204</f>
        <v>P0267|Nov</v>
      </c>
    </row>
    <row r="3205" spans="1:11" ht="15" customHeight="1" x14ac:dyDescent="0.25">
      <c r="A3205" s="14" t="s">
        <v>593</v>
      </c>
      <c r="B3205" s="14" t="s">
        <v>34</v>
      </c>
      <c r="C3205" s="14">
        <v>15</v>
      </c>
      <c r="D3205" s="16">
        <v>477.86</v>
      </c>
      <c r="E3205" s="17">
        <f>C3205*D3205</f>
        <v>7167.9000000000005</v>
      </c>
      <c r="F3205" s="18">
        <v>0.03</v>
      </c>
      <c r="G3205" s="17">
        <f>E3205*F3205</f>
        <v>215.03700000000001</v>
      </c>
      <c r="H3205" s="14">
        <v>6</v>
      </c>
      <c r="I3205" s="15">
        <v>1350</v>
      </c>
      <c r="J3205" s="17">
        <f>E3205+I3205-G3205</f>
        <v>8302.8630000000012</v>
      </c>
      <c r="K3205" s="23" t="str">
        <f>A3205&amp;"|"&amp;B3205</f>
        <v>P0267|Dec</v>
      </c>
    </row>
    <row r="3206" spans="1:11" ht="15" customHeight="1" x14ac:dyDescent="0.25">
      <c r="A3206" s="14" t="s">
        <v>593</v>
      </c>
      <c r="B3206" s="14" t="s">
        <v>35</v>
      </c>
      <c r="C3206" s="14">
        <v>13</v>
      </c>
      <c r="D3206" s="16">
        <v>425.43</v>
      </c>
      <c r="E3206" s="17">
        <f>C3206*D3206</f>
        <v>5530.59</v>
      </c>
      <c r="F3206" s="18">
        <v>0.03</v>
      </c>
      <c r="G3206" s="17">
        <f>E3206*F3206</f>
        <v>165.9177</v>
      </c>
      <c r="H3206" s="14">
        <v>5</v>
      </c>
      <c r="I3206" s="15">
        <v>1125</v>
      </c>
      <c r="J3206" s="17">
        <f>E3206+I3206-G3206</f>
        <v>6489.6723000000002</v>
      </c>
      <c r="K3206" s="23" t="str">
        <f>A3206&amp;"|"&amp;B3206</f>
        <v>P0267|Jan</v>
      </c>
    </row>
    <row r="3207" spans="1:11" ht="15" customHeight="1" x14ac:dyDescent="0.25">
      <c r="A3207" s="14" t="s">
        <v>593</v>
      </c>
      <c r="B3207" s="14" t="s">
        <v>36</v>
      </c>
      <c r="C3207" s="14">
        <v>12</v>
      </c>
      <c r="D3207" s="16">
        <v>375.17</v>
      </c>
      <c r="E3207" s="17">
        <f>C3207*D3207</f>
        <v>4502.04</v>
      </c>
      <c r="F3207" s="18">
        <v>0.03</v>
      </c>
      <c r="G3207" s="17">
        <f>E3207*F3207</f>
        <v>135.06119999999999</v>
      </c>
      <c r="H3207" s="14">
        <v>5</v>
      </c>
      <c r="I3207" s="15">
        <v>1125</v>
      </c>
      <c r="J3207" s="17">
        <f>E3207+I3207-G3207</f>
        <v>5491.9787999999999</v>
      </c>
      <c r="K3207" s="23" t="str">
        <f>A3207&amp;"|"&amp;B3207</f>
        <v>P0267|Feb</v>
      </c>
    </row>
    <row r="3208" spans="1:11" ht="15" customHeight="1" x14ac:dyDescent="0.25">
      <c r="A3208" s="14" t="s">
        <v>593</v>
      </c>
      <c r="B3208" s="14" t="s">
        <v>37</v>
      </c>
      <c r="C3208" s="14">
        <v>12</v>
      </c>
      <c r="D3208" s="16">
        <v>342.77</v>
      </c>
      <c r="E3208" s="17">
        <f>C3208*D3208</f>
        <v>4113.24</v>
      </c>
      <c r="F3208" s="18">
        <v>0.03</v>
      </c>
      <c r="G3208" s="17">
        <f>E3208*F3208</f>
        <v>123.39719999999998</v>
      </c>
      <c r="H3208" s="14">
        <v>4</v>
      </c>
      <c r="I3208" s="15">
        <v>900</v>
      </c>
      <c r="J3208" s="17">
        <f>E3208+I3208-G3208</f>
        <v>4889.8427999999994</v>
      </c>
      <c r="K3208" s="23" t="str">
        <f>A3208&amp;"|"&amp;B3208</f>
        <v>P0267|Mar</v>
      </c>
    </row>
    <row r="3209" spans="1:11" ht="15" customHeight="1" x14ac:dyDescent="0.25">
      <c r="A3209" s="14" t="s">
        <v>595</v>
      </c>
      <c r="B3209" s="14" t="s">
        <v>24</v>
      </c>
      <c r="C3209" s="14">
        <v>6</v>
      </c>
      <c r="D3209" s="16">
        <v>110.09</v>
      </c>
      <c r="E3209" s="17">
        <f>C3209*D3209</f>
        <v>660.54</v>
      </c>
      <c r="F3209" s="18">
        <v>0.03</v>
      </c>
      <c r="G3209" s="17">
        <f>E3209*F3209</f>
        <v>19.816199999999998</v>
      </c>
      <c r="H3209" s="14">
        <v>2</v>
      </c>
      <c r="I3209" s="15">
        <v>240</v>
      </c>
      <c r="J3209" s="17">
        <f>E3209+I3209-G3209</f>
        <v>880.72379999999998</v>
      </c>
      <c r="K3209" s="23" t="str">
        <f>A3209&amp;"|"&amp;B3209</f>
        <v>P0268|Apr</v>
      </c>
    </row>
    <row r="3210" spans="1:11" ht="15" customHeight="1" x14ac:dyDescent="0.25">
      <c r="A3210" s="14" t="s">
        <v>595</v>
      </c>
      <c r="B3210" s="14" t="s">
        <v>26</v>
      </c>
      <c r="C3210" s="14">
        <v>8</v>
      </c>
      <c r="D3210" s="16">
        <v>124.13</v>
      </c>
      <c r="E3210" s="17">
        <f>C3210*D3210</f>
        <v>993.04</v>
      </c>
      <c r="F3210" s="18">
        <v>0.03</v>
      </c>
      <c r="G3210" s="17">
        <f>E3210*F3210</f>
        <v>29.791199999999996</v>
      </c>
      <c r="H3210" s="14">
        <v>2</v>
      </c>
      <c r="I3210" s="15">
        <v>240</v>
      </c>
      <c r="J3210" s="17">
        <f>E3210+I3210-G3210</f>
        <v>1203.2488000000001</v>
      </c>
      <c r="K3210" s="23" t="str">
        <f>A3210&amp;"|"&amp;B3210</f>
        <v>P0268|May</v>
      </c>
    </row>
    <row r="3211" spans="1:11" ht="15" customHeight="1" x14ac:dyDescent="0.25">
      <c r="A3211" s="14" t="s">
        <v>595</v>
      </c>
      <c r="B3211" s="14" t="s">
        <v>28</v>
      </c>
      <c r="C3211" s="14">
        <v>9</v>
      </c>
      <c r="D3211" s="16">
        <v>117.13</v>
      </c>
      <c r="E3211" s="17">
        <f>C3211*D3211</f>
        <v>1054.17</v>
      </c>
      <c r="F3211" s="18">
        <v>0.03</v>
      </c>
      <c r="G3211" s="17">
        <f>E3211*F3211</f>
        <v>31.6251</v>
      </c>
      <c r="H3211" s="14">
        <v>2</v>
      </c>
      <c r="I3211" s="15">
        <v>240</v>
      </c>
      <c r="J3211" s="17">
        <f>E3211+I3211-G3211</f>
        <v>1262.5449000000001</v>
      </c>
      <c r="K3211" s="23" t="str">
        <f>A3211&amp;"|"&amp;B3211</f>
        <v>P0268|Jun</v>
      </c>
    </row>
    <row r="3212" spans="1:11" ht="15" customHeight="1" x14ac:dyDescent="0.25">
      <c r="A3212" s="14" t="s">
        <v>595</v>
      </c>
      <c r="B3212" s="14" t="s">
        <v>29</v>
      </c>
      <c r="C3212" s="14">
        <v>11</v>
      </c>
      <c r="D3212" s="16">
        <v>140.91</v>
      </c>
      <c r="E3212" s="17">
        <f>C3212*D3212</f>
        <v>1550.01</v>
      </c>
      <c r="F3212" s="18">
        <v>0.03</v>
      </c>
      <c r="G3212" s="17">
        <f>E3212*F3212</f>
        <v>46.500299999999996</v>
      </c>
      <c r="H3212" s="14">
        <v>3</v>
      </c>
      <c r="I3212" s="15">
        <v>360</v>
      </c>
      <c r="J3212" s="17">
        <f>E3212+I3212-G3212</f>
        <v>1863.5097000000001</v>
      </c>
      <c r="K3212" s="23" t="str">
        <f>A3212&amp;"|"&amp;B3212</f>
        <v>P0268|Jul</v>
      </c>
    </row>
    <row r="3213" spans="1:11" ht="15" customHeight="1" x14ac:dyDescent="0.25">
      <c r="A3213" s="14" t="s">
        <v>595</v>
      </c>
      <c r="B3213" s="14" t="s">
        <v>30</v>
      </c>
      <c r="C3213" s="14">
        <v>11</v>
      </c>
      <c r="D3213" s="16">
        <v>127.09</v>
      </c>
      <c r="E3213" s="17">
        <f>C3213*D3213</f>
        <v>1397.99</v>
      </c>
      <c r="F3213" s="18">
        <v>0.03</v>
      </c>
      <c r="G3213" s="17">
        <f>E3213*F3213</f>
        <v>41.939700000000002</v>
      </c>
      <c r="H3213" s="14">
        <v>3</v>
      </c>
      <c r="I3213" s="15">
        <v>360</v>
      </c>
      <c r="J3213" s="17">
        <f>E3213+I3213-G3213</f>
        <v>1716.0503000000001</v>
      </c>
      <c r="K3213" s="23" t="str">
        <f>A3213&amp;"|"&amp;B3213</f>
        <v>P0268|Aug</v>
      </c>
    </row>
    <row r="3214" spans="1:11" ht="15" customHeight="1" x14ac:dyDescent="0.25">
      <c r="A3214" s="14" t="s">
        <v>595</v>
      </c>
      <c r="B3214" s="14" t="s">
        <v>31</v>
      </c>
      <c r="C3214" s="14">
        <v>8</v>
      </c>
      <c r="D3214" s="16">
        <v>122.16</v>
      </c>
      <c r="E3214" s="17">
        <f>C3214*D3214</f>
        <v>977.28</v>
      </c>
      <c r="F3214" s="18">
        <v>0.03</v>
      </c>
      <c r="G3214" s="17">
        <f>E3214*F3214</f>
        <v>29.318399999999997</v>
      </c>
      <c r="H3214" s="14">
        <v>2</v>
      </c>
      <c r="I3214" s="15">
        <v>240</v>
      </c>
      <c r="J3214" s="17">
        <f>E3214+I3214-G3214</f>
        <v>1187.9616000000001</v>
      </c>
      <c r="K3214" s="23" t="str">
        <f>A3214&amp;"|"&amp;B3214</f>
        <v>P0268|Sep</v>
      </c>
    </row>
    <row r="3215" spans="1:11" ht="15" customHeight="1" x14ac:dyDescent="0.25">
      <c r="A3215" s="14" t="s">
        <v>595</v>
      </c>
      <c r="B3215" s="14" t="s">
        <v>32</v>
      </c>
      <c r="C3215" s="14">
        <v>7</v>
      </c>
      <c r="D3215" s="16">
        <v>110.65</v>
      </c>
      <c r="E3215" s="17">
        <f>C3215*D3215</f>
        <v>774.55000000000007</v>
      </c>
      <c r="F3215" s="18">
        <v>0.03</v>
      </c>
      <c r="G3215" s="17">
        <f>E3215*F3215</f>
        <v>23.236499999999999</v>
      </c>
      <c r="H3215" s="14">
        <v>2</v>
      </c>
      <c r="I3215" s="15">
        <v>240</v>
      </c>
      <c r="J3215" s="17">
        <f>E3215+I3215-G3215</f>
        <v>991.31350000000009</v>
      </c>
      <c r="K3215" s="23" t="str">
        <f>A3215&amp;"|"&amp;B3215</f>
        <v>P0268|Oct</v>
      </c>
    </row>
    <row r="3216" spans="1:11" ht="15" customHeight="1" x14ac:dyDescent="0.25">
      <c r="A3216" s="14" t="s">
        <v>595</v>
      </c>
      <c r="B3216" s="14" t="s">
        <v>33</v>
      </c>
      <c r="C3216" s="14">
        <v>7</v>
      </c>
      <c r="D3216" s="16">
        <v>126.11</v>
      </c>
      <c r="E3216" s="17">
        <f>C3216*D3216</f>
        <v>882.77</v>
      </c>
      <c r="F3216" s="18">
        <v>0.03</v>
      </c>
      <c r="G3216" s="17">
        <f>E3216*F3216</f>
        <v>26.483099999999997</v>
      </c>
      <c r="H3216" s="14">
        <v>2</v>
      </c>
      <c r="I3216" s="15">
        <v>240</v>
      </c>
      <c r="J3216" s="17">
        <f>E3216+I3216-G3216</f>
        <v>1096.2869000000001</v>
      </c>
      <c r="K3216" s="23" t="str">
        <f>A3216&amp;"|"&amp;B3216</f>
        <v>P0268|Nov</v>
      </c>
    </row>
    <row r="3217" spans="1:11" ht="15" customHeight="1" x14ac:dyDescent="0.25">
      <c r="A3217" s="14" t="s">
        <v>595</v>
      </c>
      <c r="B3217" s="14" t="s">
        <v>34</v>
      </c>
      <c r="C3217" s="14">
        <v>15</v>
      </c>
      <c r="D3217" s="16">
        <v>231.99</v>
      </c>
      <c r="E3217" s="17">
        <f>C3217*D3217</f>
        <v>3479.8500000000004</v>
      </c>
      <c r="F3217" s="18">
        <v>0.03</v>
      </c>
      <c r="G3217" s="17">
        <f>E3217*F3217</f>
        <v>104.39550000000001</v>
      </c>
      <c r="H3217" s="14">
        <v>6</v>
      </c>
      <c r="I3217" s="15">
        <v>720</v>
      </c>
      <c r="J3217" s="17">
        <f>E3217+I3217-G3217</f>
        <v>4095.4545000000003</v>
      </c>
      <c r="K3217" s="23" t="str">
        <f>A3217&amp;"|"&amp;B3217</f>
        <v>P0268|Dec</v>
      </c>
    </row>
    <row r="3218" spans="1:11" ht="15" customHeight="1" x14ac:dyDescent="0.25">
      <c r="A3218" s="14" t="s">
        <v>595</v>
      </c>
      <c r="B3218" s="14" t="s">
        <v>35</v>
      </c>
      <c r="C3218" s="14">
        <v>14</v>
      </c>
      <c r="D3218" s="16">
        <v>192.12</v>
      </c>
      <c r="E3218" s="17">
        <f>C3218*D3218</f>
        <v>2689.6800000000003</v>
      </c>
      <c r="F3218" s="18">
        <v>0.03</v>
      </c>
      <c r="G3218" s="17">
        <f>E3218*F3218</f>
        <v>80.690400000000011</v>
      </c>
      <c r="H3218" s="14">
        <v>6</v>
      </c>
      <c r="I3218" s="15">
        <v>720</v>
      </c>
      <c r="J3218" s="17">
        <f>E3218+I3218-G3218</f>
        <v>3328.9896000000003</v>
      </c>
      <c r="K3218" s="23" t="str">
        <f>A3218&amp;"|"&amp;B3218</f>
        <v>P0268|Jan</v>
      </c>
    </row>
    <row r="3219" spans="1:11" ht="15" customHeight="1" x14ac:dyDescent="0.25">
      <c r="A3219" s="14" t="s">
        <v>595</v>
      </c>
      <c r="B3219" s="14" t="s">
        <v>36</v>
      </c>
      <c r="C3219" s="14">
        <v>13</v>
      </c>
      <c r="D3219" s="16">
        <v>197.58</v>
      </c>
      <c r="E3219" s="17">
        <f>C3219*D3219</f>
        <v>2568.54</v>
      </c>
      <c r="F3219" s="18">
        <v>0.03</v>
      </c>
      <c r="G3219" s="17">
        <f>E3219*F3219</f>
        <v>77.05619999999999</v>
      </c>
      <c r="H3219" s="14">
        <v>5</v>
      </c>
      <c r="I3219" s="15">
        <v>600</v>
      </c>
      <c r="J3219" s="17">
        <f>E3219+I3219-G3219</f>
        <v>3091.4838</v>
      </c>
      <c r="K3219" s="23" t="str">
        <f>A3219&amp;"|"&amp;B3219</f>
        <v>P0268|Feb</v>
      </c>
    </row>
    <row r="3220" spans="1:11" ht="15" customHeight="1" x14ac:dyDescent="0.25">
      <c r="A3220" s="14" t="s">
        <v>595</v>
      </c>
      <c r="B3220" s="14" t="s">
        <v>37</v>
      </c>
      <c r="C3220" s="14">
        <v>11</v>
      </c>
      <c r="D3220" s="16">
        <v>161.78</v>
      </c>
      <c r="E3220" s="17">
        <f>C3220*D3220</f>
        <v>1779.58</v>
      </c>
      <c r="F3220" s="18">
        <v>0.03</v>
      </c>
      <c r="G3220" s="17">
        <f>E3220*F3220</f>
        <v>53.387399999999992</v>
      </c>
      <c r="H3220" s="14">
        <v>4</v>
      </c>
      <c r="I3220" s="15">
        <v>480</v>
      </c>
      <c r="J3220" s="17">
        <f>E3220+I3220-G3220</f>
        <v>2206.1925999999999</v>
      </c>
      <c r="K3220" s="23" t="str">
        <f>A3220&amp;"|"&amp;B3220</f>
        <v>P0268|Mar</v>
      </c>
    </row>
    <row r="3221" spans="1:11" ht="15" customHeight="1" x14ac:dyDescent="0.25">
      <c r="A3221" s="14" t="s">
        <v>597</v>
      </c>
      <c r="B3221" s="14" t="s">
        <v>24</v>
      </c>
      <c r="C3221" s="14">
        <v>4</v>
      </c>
      <c r="D3221" s="16">
        <v>246.42</v>
      </c>
      <c r="E3221" s="17">
        <f>C3221*D3221</f>
        <v>985.68</v>
      </c>
      <c r="F3221" s="18">
        <v>0.03</v>
      </c>
      <c r="G3221" s="17">
        <f>E3221*F3221</f>
        <v>29.570399999999996</v>
      </c>
      <c r="H3221" s="14">
        <v>1</v>
      </c>
      <c r="I3221" s="15">
        <v>225</v>
      </c>
      <c r="J3221" s="17">
        <f>E3221+I3221-G3221</f>
        <v>1181.1095999999998</v>
      </c>
      <c r="K3221" s="23" t="str">
        <f>A3221&amp;"|"&amp;B3221</f>
        <v>P0269|Apr</v>
      </c>
    </row>
    <row r="3222" spans="1:11" ht="15" customHeight="1" x14ac:dyDescent="0.25">
      <c r="A3222" s="14" t="s">
        <v>597</v>
      </c>
      <c r="B3222" s="14" t="s">
        <v>26</v>
      </c>
      <c r="C3222" s="14">
        <v>5</v>
      </c>
      <c r="D3222" s="16">
        <v>252.66</v>
      </c>
      <c r="E3222" s="17">
        <f>C3222*D3222</f>
        <v>1263.3</v>
      </c>
      <c r="F3222" s="18">
        <v>0.03</v>
      </c>
      <c r="G3222" s="17">
        <f>E3222*F3222</f>
        <v>37.898999999999994</v>
      </c>
      <c r="H3222" s="14">
        <v>2</v>
      </c>
      <c r="I3222" s="15">
        <v>450</v>
      </c>
      <c r="J3222" s="17">
        <f>E3222+I3222-G3222</f>
        <v>1675.4010000000001</v>
      </c>
      <c r="K3222" s="23" t="str">
        <f>A3222&amp;"|"&amp;B3222</f>
        <v>P0269|May</v>
      </c>
    </row>
    <row r="3223" spans="1:11" ht="15" customHeight="1" x14ac:dyDescent="0.25">
      <c r="A3223" s="14" t="s">
        <v>597</v>
      </c>
      <c r="B3223" s="14" t="s">
        <v>28</v>
      </c>
      <c r="C3223" s="14">
        <v>6</v>
      </c>
      <c r="D3223" s="16">
        <v>244.63</v>
      </c>
      <c r="E3223" s="17">
        <f>C3223*D3223</f>
        <v>1467.78</v>
      </c>
      <c r="F3223" s="18">
        <v>0.03</v>
      </c>
      <c r="G3223" s="17">
        <f>E3223*F3223</f>
        <v>44.0334</v>
      </c>
      <c r="H3223" s="14">
        <v>2</v>
      </c>
      <c r="I3223" s="15">
        <v>450</v>
      </c>
      <c r="J3223" s="17">
        <f>E3223+I3223-G3223</f>
        <v>1873.7465999999999</v>
      </c>
      <c r="K3223" s="23" t="str">
        <f>A3223&amp;"|"&amp;B3223</f>
        <v>P0269|Jun</v>
      </c>
    </row>
    <row r="3224" spans="1:11" ht="15" customHeight="1" x14ac:dyDescent="0.25">
      <c r="A3224" s="14" t="s">
        <v>597</v>
      </c>
      <c r="B3224" s="14" t="s">
        <v>29</v>
      </c>
      <c r="C3224" s="14">
        <v>7</v>
      </c>
      <c r="D3224" s="16">
        <v>295.49</v>
      </c>
      <c r="E3224" s="17">
        <f>C3224*D3224</f>
        <v>2068.4300000000003</v>
      </c>
      <c r="F3224" s="18">
        <v>0.03</v>
      </c>
      <c r="G3224" s="17">
        <f>E3224*F3224</f>
        <v>62.052900000000008</v>
      </c>
      <c r="H3224" s="14">
        <v>2</v>
      </c>
      <c r="I3224" s="15">
        <v>450</v>
      </c>
      <c r="J3224" s="17">
        <f>E3224+I3224-G3224</f>
        <v>2456.3771000000002</v>
      </c>
      <c r="K3224" s="23" t="str">
        <f>A3224&amp;"|"&amp;B3224</f>
        <v>P0269|Jul</v>
      </c>
    </row>
    <row r="3225" spans="1:11" ht="15" customHeight="1" x14ac:dyDescent="0.25">
      <c r="A3225" s="14" t="s">
        <v>597</v>
      </c>
      <c r="B3225" s="14" t="s">
        <v>30</v>
      </c>
      <c r="C3225" s="14">
        <v>7</v>
      </c>
      <c r="D3225" s="16">
        <v>245.25</v>
      </c>
      <c r="E3225" s="17">
        <f>C3225*D3225</f>
        <v>1716.75</v>
      </c>
      <c r="F3225" s="18">
        <v>0.03</v>
      </c>
      <c r="G3225" s="17">
        <f>E3225*F3225</f>
        <v>51.502499999999998</v>
      </c>
      <c r="H3225" s="14">
        <v>2</v>
      </c>
      <c r="I3225" s="15">
        <v>450</v>
      </c>
      <c r="J3225" s="17">
        <f>E3225+I3225-G3225</f>
        <v>2115.2474999999999</v>
      </c>
      <c r="K3225" s="23" t="str">
        <f>A3225&amp;"|"&amp;B3225</f>
        <v>P0269|Aug</v>
      </c>
    </row>
    <row r="3226" spans="1:11" ht="15" customHeight="1" x14ac:dyDescent="0.25">
      <c r="A3226" s="14" t="s">
        <v>597</v>
      </c>
      <c r="B3226" s="14" t="s">
        <v>31</v>
      </c>
      <c r="C3226" s="14">
        <v>5</v>
      </c>
      <c r="D3226" s="16">
        <v>274.82</v>
      </c>
      <c r="E3226" s="17">
        <f>C3226*D3226</f>
        <v>1374.1</v>
      </c>
      <c r="F3226" s="18">
        <v>0.03</v>
      </c>
      <c r="G3226" s="17">
        <f>E3226*F3226</f>
        <v>41.222999999999999</v>
      </c>
      <c r="H3226" s="14">
        <v>2</v>
      </c>
      <c r="I3226" s="15">
        <v>450</v>
      </c>
      <c r="J3226" s="17">
        <f>E3226+I3226-G3226</f>
        <v>1782.877</v>
      </c>
      <c r="K3226" s="23" t="str">
        <f>A3226&amp;"|"&amp;B3226</f>
        <v>P0269|Sep</v>
      </c>
    </row>
    <row r="3227" spans="1:11" ht="15" customHeight="1" x14ac:dyDescent="0.25">
      <c r="A3227" s="14" t="s">
        <v>597</v>
      </c>
      <c r="B3227" s="14" t="s">
        <v>32</v>
      </c>
      <c r="C3227" s="14">
        <v>5</v>
      </c>
      <c r="D3227" s="16">
        <v>234.88</v>
      </c>
      <c r="E3227" s="17">
        <f>C3227*D3227</f>
        <v>1174.4000000000001</v>
      </c>
      <c r="F3227" s="18">
        <v>0.03</v>
      </c>
      <c r="G3227" s="17">
        <f>E3227*F3227</f>
        <v>35.231999999999999</v>
      </c>
      <c r="H3227" s="14">
        <v>2</v>
      </c>
      <c r="I3227" s="15">
        <v>450</v>
      </c>
      <c r="J3227" s="17">
        <f>E3227+I3227-G3227</f>
        <v>1589.1680000000001</v>
      </c>
      <c r="K3227" s="23" t="str">
        <f>A3227&amp;"|"&amp;B3227</f>
        <v>P0269|Oct</v>
      </c>
    </row>
    <row r="3228" spans="1:11" ht="15" customHeight="1" x14ac:dyDescent="0.25">
      <c r="A3228" s="14" t="s">
        <v>597</v>
      </c>
      <c r="B3228" s="14" t="s">
        <v>33</v>
      </c>
      <c r="C3228" s="14">
        <v>5</v>
      </c>
      <c r="D3228" s="16">
        <v>267.75</v>
      </c>
      <c r="E3228" s="17">
        <f>C3228*D3228</f>
        <v>1338.75</v>
      </c>
      <c r="F3228" s="18">
        <v>0.03</v>
      </c>
      <c r="G3228" s="17">
        <f>E3228*F3228</f>
        <v>40.162500000000001</v>
      </c>
      <c r="H3228" s="14">
        <v>2</v>
      </c>
      <c r="I3228" s="15">
        <v>450</v>
      </c>
      <c r="J3228" s="17">
        <f>E3228+I3228-G3228</f>
        <v>1748.5875000000001</v>
      </c>
      <c r="K3228" s="23" t="str">
        <f>A3228&amp;"|"&amp;B3228</f>
        <v>P0269|Nov</v>
      </c>
    </row>
    <row r="3229" spans="1:11" ht="15" customHeight="1" x14ac:dyDescent="0.25">
      <c r="A3229" s="14" t="s">
        <v>597</v>
      </c>
      <c r="B3229" s="14" t="s">
        <v>34</v>
      </c>
      <c r="C3229" s="14">
        <v>10</v>
      </c>
      <c r="D3229" s="16">
        <v>503.11</v>
      </c>
      <c r="E3229" s="17">
        <f>C3229*D3229</f>
        <v>5031.1000000000004</v>
      </c>
      <c r="F3229" s="18">
        <v>0.03</v>
      </c>
      <c r="G3229" s="17">
        <f>E3229*F3229</f>
        <v>150.93299999999999</v>
      </c>
      <c r="H3229" s="14">
        <v>4</v>
      </c>
      <c r="I3229" s="15">
        <v>900</v>
      </c>
      <c r="J3229" s="17">
        <f>E3229+I3229-G3229</f>
        <v>5780.1670000000004</v>
      </c>
      <c r="K3229" s="23" t="str">
        <f>A3229&amp;"|"&amp;B3229</f>
        <v>P0269|Dec</v>
      </c>
    </row>
    <row r="3230" spans="1:11" ht="15" customHeight="1" x14ac:dyDescent="0.25">
      <c r="A3230" s="14" t="s">
        <v>597</v>
      </c>
      <c r="B3230" s="14" t="s">
        <v>35</v>
      </c>
      <c r="C3230" s="14">
        <v>9</v>
      </c>
      <c r="D3230" s="16">
        <v>458.93</v>
      </c>
      <c r="E3230" s="17">
        <f>C3230*D3230</f>
        <v>4130.37</v>
      </c>
      <c r="F3230" s="18">
        <v>0.03</v>
      </c>
      <c r="G3230" s="17">
        <f>E3230*F3230</f>
        <v>123.91109999999999</v>
      </c>
      <c r="H3230" s="14">
        <v>4</v>
      </c>
      <c r="I3230" s="15">
        <v>900</v>
      </c>
      <c r="J3230" s="17">
        <f>E3230+I3230-G3230</f>
        <v>4906.4588999999996</v>
      </c>
      <c r="K3230" s="23" t="str">
        <f>A3230&amp;"|"&amp;B3230</f>
        <v>P0269|Jan</v>
      </c>
    </row>
    <row r="3231" spans="1:11" ht="15" customHeight="1" x14ac:dyDescent="0.25">
      <c r="A3231" s="14" t="s">
        <v>597</v>
      </c>
      <c r="B3231" s="14" t="s">
        <v>36</v>
      </c>
      <c r="C3231" s="14">
        <v>7</v>
      </c>
      <c r="D3231" s="16">
        <v>389.72</v>
      </c>
      <c r="E3231" s="17">
        <f>C3231*D3231</f>
        <v>2728.04</v>
      </c>
      <c r="F3231" s="18">
        <v>0.03</v>
      </c>
      <c r="G3231" s="17">
        <f>E3231*F3231</f>
        <v>81.841200000000001</v>
      </c>
      <c r="H3231" s="14">
        <v>3</v>
      </c>
      <c r="I3231" s="15">
        <v>675</v>
      </c>
      <c r="J3231" s="17">
        <f>E3231+I3231-G3231</f>
        <v>3321.1988000000001</v>
      </c>
      <c r="K3231" s="23" t="str">
        <f>A3231&amp;"|"&amp;B3231</f>
        <v>P0269|Feb</v>
      </c>
    </row>
    <row r="3232" spans="1:11" ht="15" customHeight="1" x14ac:dyDescent="0.25">
      <c r="A3232" s="14" t="s">
        <v>597</v>
      </c>
      <c r="B3232" s="14" t="s">
        <v>37</v>
      </c>
      <c r="C3232" s="14">
        <v>8</v>
      </c>
      <c r="D3232" s="16">
        <v>380.89</v>
      </c>
      <c r="E3232" s="17">
        <f>C3232*D3232</f>
        <v>3047.12</v>
      </c>
      <c r="F3232" s="18">
        <v>0.03</v>
      </c>
      <c r="G3232" s="17">
        <f>E3232*F3232</f>
        <v>91.413599999999988</v>
      </c>
      <c r="H3232" s="14">
        <v>3</v>
      </c>
      <c r="I3232" s="15">
        <v>675</v>
      </c>
      <c r="J3232" s="17">
        <f>E3232+I3232-G3232</f>
        <v>3630.7064</v>
      </c>
      <c r="K3232" s="23" t="str">
        <f>A3232&amp;"|"&amp;B3232</f>
        <v>P0269|Mar</v>
      </c>
    </row>
    <row r="3233" spans="1:11" ht="15" customHeight="1" x14ac:dyDescent="0.25">
      <c r="A3233" s="14" t="s">
        <v>599</v>
      </c>
      <c r="B3233" s="14" t="s">
        <v>24</v>
      </c>
      <c r="C3233" s="14">
        <v>6</v>
      </c>
      <c r="D3233" s="16">
        <v>159.61000000000001</v>
      </c>
      <c r="E3233" s="17">
        <f>C3233*D3233</f>
        <v>957.66000000000008</v>
      </c>
      <c r="F3233" s="18">
        <v>0.03</v>
      </c>
      <c r="G3233" s="17">
        <f>E3233*F3233</f>
        <v>28.729800000000001</v>
      </c>
      <c r="H3233" s="14">
        <v>2</v>
      </c>
      <c r="I3233" s="15">
        <v>300</v>
      </c>
      <c r="J3233" s="17">
        <f>E3233+I3233-G3233</f>
        <v>1228.9302</v>
      </c>
      <c r="K3233" s="23" t="str">
        <f>A3233&amp;"|"&amp;B3233</f>
        <v>P0270|Apr</v>
      </c>
    </row>
    <row r="3234" spans="1:11" ht="15" customHeight="1" x14ac:dyDescent="0.25">
      <c r="A3234" s="14" t="s">
        <v>599</v>
      </c>
      <c r="B3234" s="14" t="s">
        <v>26</v>
      </c>
      <c r="C3234" s="14">
        <v>9</v>
      </c>
      <c r="D3234" s="16">
        <v>173.09</v>
      </c>
      <c r="E3234" s="17">
        <f>C3234*D3234</f>
        <v>1557.81</v>
      </c>
      <c r="F3234" s="18">
        <v>0.03</v>
      </c>
      <c r="G3234" s="17">
        <f>E3234*F3234</f>
        <v>46.734299999999998</v>
      </c>
      <c r="H3234" s="14">
        <v>3</v>
      </c>
      <c r="I3234" s="15">
        <v>450</v>
      </c>
      <c r="J3234" s="17">
        <f>E3234+I3234-G3234</f>
        <v>1961.0756999999999</v>
      </c>
      <c r="K3234" s="23" t="str">
        <f>A3234&amp;"|"&amp;B3234</f>
        <v>P0270|May</v>
      </c>
    </row>
    <row r="3235" spans="1:11" ht="15" customHeight="1" x14ac:dyDescent="0.25">
      <c r="A3235" s="14" t="s">
        <v>599</v>
      </c>
      <c r="B3235" s="14" t="s">
        <v>28</v>
      </c>
      <c r="C3235" s="14">
        <v>8</v>
      </c>
      <c r="D3235" s="16">
        <v>171.8</v>
      </c>
      <c r="E3235" s="17">
        <f>C3235*D3235</f>
        <v>1374.4</v>
      </c>
      <c r="F3235" s="18">
        <v>0.03</v>
      </c>
      <c r="G3235" s="17">
        <f>E3235*F3235</f>
        <v>41.231999999999999</v>
      </c>
      <c r="H3235" s="14">
        <v>2</v>
      </c>
      <c r="I3235" s="15">
        <v>300</v>
      </c>
      <c r="J3235" s="17">
        <f>E3235+I3235-G3235</f>
        <v>1633.1680000000001</v>
      </c>
      <c r="K3235" s="23" t="str">
        <f>A3235&amp;"|"&amp;B3235</f>
        <v>P0270|Jun</v>
      </c>
    </row>
    <row r="3236" spans="1:11" ht="15" customHeight="1" x14ac:dyDescent="0.25">
      <c r="A3236" s="14" t="s">
        <v>599</v>
      </c>
      <c r="B3236" s="14" t="s">
        <v>29</v>
      </c>
      <c r="C3236" s="14">
        <v>11</v>
      </c>
      <c r="D3236" s="16">
        <v>203.23</v>
      </c>
      <c r="E3236" s="17">
        <f>C3236*D3236</f>
        <v>2235.5299999999997</v>
      </c>
      <c r="F3236" s="18">
        <v>0.03</v>
      </c>
      <c r="G3236" s="17">
        <f>E3236*F3236</f>
        <v>67.065899999999985</v>
      </c>
      <c r="H3236" s="14">
        <v>3</v>
      </c>
      <c r="I3236" s="15">
        <v>450</v>
      </c>
      <c r="J3236" s="17">
        <f>E3236+I3236-G3236</f>
        <v>2618.4640999999997</v>
      </c>
      <c r="K3236" s="23" t="str">
        <f>A3236&amp;"|"&amp;B3236</f>
        <v>P0270|Jul</v>
      </c>
    </row>
    <row r="3237" spans="1:11" ht="15" customHeight="1" x14ac:dyDescent="0.25">
      <c r="A3237" s="14" t="s">
        <v>599</v>
      </c>
      <c r="B3237" s="14" t="s">
        <v>30</v>
      </c>
      <c r="C3237" s="14">
        <v>11</v>
      </c>
      <c r="D3237" s="16">
        <v>195.62</v>
      </c>
      <c r="E3237" s="17">
        <f>C3237*D3237</f>
        <v>2151.8200000000002</v>
      </c>
      <c r="F3237" s="18">
        <v>0.03</v>
      </c>
      <c r="G3237" s="17">
        <f>E3237*F3237</f>
        <v>64.554600000000008</v>
      </c>
      <c r="H3237" s="14">
        <v>3</v>
      </c>
      <c r="I3237" s="15">
        <v>450</v>
      </c>
      <c r="J3237" s="17">
        <f>E3237+I3237-G3237</f>
        <v>2537.2654000000002</v>
      </c>
      <c r="K3237" s="23" t="str">
        <f>A3237&amp;"|"&amp;B3237</f>
        <v>P0270|Aug</v>
      </c>
    </row>
    <row r="3238" spans="1:11" ht="15" customHeight="1" x14ac:dyDescent="0.25">
      <c r="A3238" s="14" t="s">
        <v>599</v>
      </c>
      <c r="B3238" s="14" t="s">
        <v>31</v>
      </c>
      <c r="C3238" s="14">
        <v>8</v>
      </c>
      <c r="D3238" s="16">
        <v>185.14</v>
      </c>
      <c r="E3238" s="17">
        <f>C3238*D3238</f>
        <v>1481.12</v>
      </c>
      <c r="F3238" s="18">
        <v>0.03</v>
      </c>
      <c r="G3238" s="17">
        <f>E3238*F3238</f>
        <v>44.433599999999998</v>
      </c>
      <c r="H3238" s="14">
        <v>3</v>
      </c>
      <c r="I3238" s="15">
        <v>450</v>
      </c>
      <c r="J3238" s="17">
        <f>E3238+I3238-G3238</f>
        <v>1886.6863999999998</v>
      </c>
      <c r="K3238" s="23" t="str">
        <f>A3238&amp;"|"&amp;B3238</f>
        <v>P0270|Sep</v>
      </c>
    </row>
    <row r="3239" spans="1:11" ht="15" customHeight="1" x14ac:dyDescent="0.25">
      <c r="A3239" s="14" t="s">
        <v>599</v>
      </c>
      <c r="B3239" s="14" t="s">
        <v>32</v>
      </c>
      <c r="C3239" s="14">
        <v>7</v>
      </c>
      <c r="D3239" s="16">
        <v>157.51</v>
      </c>
      <c r="E3239" s="17">
        <f>C3239*D3239</f>
        <v>1102.57</v>
      </c>
      <c r="F3239" s="18">
        <v>0.03</v>
      </c>
      <c r="G3239" s="17">
        <f>E3239*F3239</f>
        <v>33.077099999999994</v>
      </c>
      <c r="H3239" s="14">
        <v>2</v>
      </c>
      <c r="I3239" s="15">
        <v>300</v>
      </c>
      <c r="J3239" s="17">
        <f>E3239+I3239-G3239</f>
        <v>1369.4929</v>
      </c>
      <c r="K3239" s="23" t="str">
        <f>A3239&amp;"|"&amp;B3239</f>
        <v>P0270|Oct</v>
      </c>
    </row>
    <row r="3240" spans="1:11" ht="15" customHeight="1" x14ac:dyDescent="0.25">
      <c r="A3240" s="14" t="s">
        <v>599</v>
      </c>
      <c r="B3240" s="14" t="s">
        <v>33</v>
      </c>
      <c r="C3240" s="14">
        <v>8</v>
      </c>
      <c r="D3240" s="16">
        <v>178.42</v>
      </c>
      <c r="E3240" s="17">
        <f>C3240*D3240</f>
        <v>1427.36</v>
      </c>
      <c r="F3240" s="18">
        <v>0.03</v>
      </c>
      <c r="G3240" s="17">
        <f>E3240*F3240</f>
        <v>42.820799999999998</v>
      </c>
      <c r="H3240" s="14">
        <v>3</v>
      </c>
      <c r="I3240" s="15">
        <v>450</v>
      </c>
      <c r="J3240" s="17">
        <f>E3240+I3240-G3240</f>
        <v>1834.5391999999999</v>
      </c>
      <c r="K3240" s="23" t="str">
        <f>A3240&amp;"|"&amp;B3240</f>
        <v>P0270|Nov</v>
      </c>
    </row>
    <row r="3241" spans="1:11" ht="15" customHeight="1" x14ac:dyDescent="0.25">
      <c r="A3241" s="14" t="s">
        <v>599</v>
      </c>
      <c r="B3241" s="14" t="s">
        <v>34</v>
      </c>
      <c r="C3241" s="14">
        <v>15</v>
      </c>
      <c r="D3241" s="16">
        <v>332.26</v>
      </c>
      <c r="E3241" s="17">
        <f>C3241*D3241</f>
        <v>4983.8999999999996</v>
      </c>
      <c r="F3241" s="18">
        <v>0.03</v>
      </c>
      <c r="G3241" s="17">
        <f>E3241*F3241</f>
        <v>149.517</v>
      </c>
      <c r="H3241" s="14">
        <v>6</v>
      </c>
      <c r="I3241" s="15">
        <v>900</v>
      </c>
      <c r="J3241" s="17">
        <f>E3241+I3241-G3241</f>
        <v>5734.3829999999998</v>
      </c>
      <c r="K3241" s="23" t="str">
        <f>A3241&amp;"|"&amp;B3241</f>
        <v>P0270|Dec</v>
      </c>
    </row>
    <row r="3242" spans="1:11" ht="15" customHeight="1" x14ac:dyDescent="0.25">
      <c r="A3242" s="14" t="s">
        <v>599</v>
      </c>
      <c r="B3242" s="14" t="s">
        <v>35</v>
      </c>
      <c r="C3242" s="14">
        <v>15</v>
      </c>
      <c r="D3242" s="16">
        <v>292.54000000000002</v>
      </c>
      <c r="E3242" s="17">
        <f>C3242*D3242</f>
        <v>4388.1000000000004</v>
      </c>
      <c r="F3242" s="18">
        <v>0.03</v>
      </c>
      <c r="G3242" s="17">
        <f>E3242*F3242</f>
        <v>131.643</v>
      </c>
      <c r="H3242" s="14">
        <v>6</v>
      </c>
      <c r="I3242" s="15">
        <v>900</v>
      </c>
      <c r="J3242" s="17">
        <f>E3242+I3242-G3242</f>
        <v>5156.4570000000003</v>
      </c>
      <c r="K3242" s="23" t="str">
        <f>A3242&amp;"|"&amp;B3242</f>
        <v>P0270|Jan</v>
      </c>
    </row>
    <row r="3243" spans="1:11" ht="15" customHeight="1" x14ac:dyDescent="0.25">
      <c r="A3243" s="14" t="s">
        <v>599</v>
      </c>
      <c r="B3243" s="14" t="s">
        <v>36</v>
      </c>
      <c r="C3243" s="14">
        <v>13</v>
      </c>
      <c r="D3243" s="16">
        <v>255.64</v>
      </c>
      <c r="E3243" s="17">
        <f>C3243*D3243</f>
        <v>3323.3199999999997</v>
      </c>
      <c r="F3243" s="18">
        <v>0.03</v>
      </c>
      <c r="G3243" s="17">
        <f>E3243*F3243</f>
        <v>99.69959999999999</v>
      </c>
      <c r="H3243" s="14">
        <v>5</v>
      </c>
      <c r="I3243" s="15">
        <v>750</v>
      </c>
      <c r="J3243" s="17">
        <f>E3243+I3243-G3243</f>
        <v>3973.6203999999998</v>
      </c>
      <c r="K3243" s="23" t="str">
        <f>A3243&amp;"|"&amp;B3243</f>
        <v>P0270|Feb</v>
      </c>
    </row>
    <row r="3244" spans="1:11" ht="15" customHeight="1" x14ac:dyDescent="0.25">
      <c r="A3244" s="14" t="s">
        <v>599</v>
      </c>
      <c r="B3244" s="14" t="s">
        <v>37</v>
      </c>
      <c r="C3244" s="14">
        <v>13</v>
      </c>
      <c r="D3244" s="16">
        <v>232.84</v>
      </c>
      <c r="E3244" s="17">
        <f>C3244*D3244</f>
        <v>3026.92</v>
      </c>
      <c r="F3244" s="18">
        <v>0.03</v>
      </c>
      <c r="G3244" s="17">
        <f>E3244*F3244</f>
        <v>90.807599999999994</v>
      </c>
      <c r="H3244" s="14">
        <v>5</v>
      </c>
      <c r="I3244" s="15">
        <v>750</v>
      </c>
      <c r="J3244" s="17">
        <f>E3244+I3244-G3244</f>
        <v>3686.1124</v>
      </c>
      <c r="K3244" s="23" t="str">
        <f>A3244&amp;"|"&amp;B3244</f>
        <v>P0270|Mar</v>
      </c>
    </row>
    <row r="3245" spans="1:11" ht="15" customHeight="1" x14ac:dyDescent="0.25">
      <c r="A3245" s="14" t="s">
        <v>601</v>
      </c>
      <c r="B3245" s="14" t="s">
        <v>24</v>
      </c>
      <c r="C3245" s="14">
        <v>6</v>
      </c>
      <c r="D3245" s="16">
        <v>119.16</v>
      </c>
      <c r="E3245" s="17">
        <f>C3245*D3245</f>
        <v>714.96</v>
      </c>
      <c r="F3245" s="18">
        <v>0.03</v>
      </c>
      <c r="G3245" s="17">
        <f>E3245*F3245</f>
        <v>21.448799999999999</v>
      </c>
      <c r="H3245" s="14">
        <v>2</v>
      </c>
      <c r="I3245" s="15">
        <v>240</v>
      </c>
      <c r="J3245" s="17">
        <f>E3245+I3245-G3245</f>
        <v>933.51120000000003</v>
      </c>
      <c r="K3245" s="23" t="str">
        <f>A3245&amp;"|"&amp;B3245</f>
        <v>P0271|Apr</v>
      </c>
    </row>
    <row r="3246" spans="1:11" ht="15" customHeight="1" x14ac:dyDescent="0.25">
      <c r="A3246" s="14" t="s">
        <v>601</v>
      </c>
      <c r="B3246" s="14" t="s">
        <v>26</v>
      </c>
      <c r="C3246" s="14">
        <v>6</v>
      </c>
      <c r="D3246" s="16">
        <v>134.28</v>
      </c>
      <c r="E3246" s="17">
        <f>C3246*D3246</f>
        <v>805.68000000000006</v>
      </c>
      <c r="F3246" s="18">
        <v>0.03</v>
      </c>
      <c r="G3246" s="17">
        <f>E3246*F3246</f>
        <v>24.170400000000001</v>
      </c>
      <c r="H3246" s="14">
        <v>2</v>
      </c>
      <c r="I3246" s="15">
        <v>240</v>
      </c>
      <c r="J3246" s="17">
        <f>E3246+I3246-G3246</f>
        <v>1021.5096000000001</v>
      </c>
      <c r="K3246" s="23" t="str">
        <f>A3246&amp;"|"&amp;B3246</f>
        <v>P0271|May</v>
      </c>
    </row>
    <row r="3247" spans="1:11" ht="15" customHeight="1" x14ac:dyDescent="0.25">
      <c r="A3247" s="14" t="s">
        <v>601</v>
      </c>
      <c r="B3247" s="14" t="s">
        <v>28</v>
      </c>
      <c r="C3247" s="14">
        <v>8</v>
      </c>
      <c r="D3247" s="16">
        <v>134.87</v>
      </c>
      <c r="E3247" s="17">
        <f>C3247*D3247</f>
        <v>1078.96</v>
      </c>
      <c r="F3247" s="18">
        <v>0.03</v>
      </c>
      <c r="G3247" s="17">
        <f>E3247*F3247</f>
        <v>32.3688</v>
      </c>
      <c r="H3247" s="14">
        <v>2</v>
      </c>
      <c r="I3247" s="15">
        <v>240</v>
      </c>
      <c r="J3247" s="17">
        <f>E3247+I3247-G3247</f>
        <v>1286.5912000000001</v>
      </c>
      <c r="K3247" s="23" t="str">
        <f>A3247&amp;"|"&amp;B3247</f>
        <v>P0271|Jun</v>
      </c>
    </row>
    <row r="3248" spans="1:11" ht="15" customHeight="1" x14ac:dyDescent="0.25">
      <c r="A3248" s="14" t="s">
        <v>601</v>
      </c>
      <c r="B3248" s="14" t="s">
        <v>29</v>
      </c>
      <c r="C3248" s="14">
        <v>11</v>
      </c>
      <c r="D3248" s="16">
        <v>147.75</v>
      </c>
      <c r="E3248" s="17">
        <f>C3248*D3248</f>
        <v>1625.25</v>
      </c>
      <c r="F3248" s="18">
        <v>0.03</v>
      </c>
      <c r="G3248" s="17">
        <f>E3248*F3248</f>
        <v>48.7575</v>
      </c>
      <c r="H3248" s="14">
        <v>3</v>
      </c>
      <c r="I3248" s="15">
        <v>360</v>
      </c>
      <c r="J3248" s="17">
        <f>E3248+I3248-G3248</f>
        <v>1936.4925000000001</v>
      </c>
      <c r="K3248" s="23" t="str">
        <f>A3248&amp;"|"&amp;B3248</f>
        <v>P0271|Jul</v>
      </c>
    </row>
    <row r="3249" spans="1:11" ht="15" customHeight="1" x14ac:dyDescent="0.25">
      <c r="A3249" s="14" t="s">
        <v>601</v>
      </c>
      <c r="B3249" s="14" t="s">
        <v>30</v>
      </c>
      <c r="C3249" s="14">
        <v>10</v>
      </c>
      <c r="D3249" s="16">
        <v>163.02000000000001</v>
      </c>
      <c r="E3249" s="17">
        <f>C3249*D3249</f>
        <v>1630.2</v>
      </c>
      <c r="F3249" s="18">
        <v>0.03</v>
      </c>
      <c r="G3249" s="17">
        <f>E3249*F3249</f>
        <v>48.905999999999999</v>
      </c>
      <c r="H3249" s="14">
        <v>3</v>
      </c>
      <c r="I3249" s="15">
        <v>360</v>
      </c>
      <c r="J3249" s="17">
        <f>E3249+I3249-G3249</f>
        <v>1941.2940000000001</v>
      </c>
      <c r="K3249" s="23" t="str">
        <f>A3249&amp;"|"&amp;B3249</f>
        <v>P0271|Aug</v>
      </c>
    </row>
    <row r="3250" spans="1:11" ht="15" customHeight="1" x14ac:dyDescent="0.25">
      <c r="A3250" s="14" t="s">
        <v>601</v>
      </c>
      <c r="B3250" s="14" t="s">
        <v>31</v>
      </c>
      <c r="C3250" s="14">
        <v>7</v>
      </c>
      <c r="D3250" s="16">
        <v>152.61000000000001</v>
      </c>
      <c r="E3250" s="17">
        <f>C3250*D3250</f>
        <v>1068.27</v>
      </c>
      <c r="F3250" s="18">
        <v>0.03</v>
      </c>
      <c r="G3250" s="17">
        <f>E3250*F3250</f>
        <v>32.048099999999998</v>
      </c>
      <c r="H3250" s="14">
        <v>2</v>
      </c>
      <c r="I3250" s="15">
        <v>240</v>
      </c>
      <c r="J3250" s="17">
        <f>E3250+I3250-G3250</f>
        <v>1276.2219</v>
      </c>
      <c r="K3250" s="23" t="str">
        <f>A3250&amp;"|"&amp;B3250</f>
        <v>P0271|Sep</v>
      </c>
    </row>
    <row r="3251" spans="1:11" ht="15" customHeight="1" x14ac:dyDescent="0.25">
      <c r="A3251" s="14" t="s">
        <v>601</v>
      </c>
      <c r="B3251" s="14" t="s">
        <v>32</v>
      </c>
      <c r="C3251" s="14">
        <v>7</v>
      </c>
      <c r="D3251" s="16">
        <v>133.46</v>
      </c>
      <c r="E3251" s="17">
        <f>C3251*D3251</f>
        <v>934.22</v>
      </c>
      <c r="F3251" s="18">
        <v>0.03</v>
      </c>
      <c r="G3251" s="17">
        <f>E3251*F3251</f>
        <v>28.026599999999998</v>
      </c>
      <c r="H3251" s="14">
        <v>2</v>
      </c>
      <c r="I3251" s="15">
        <v>240</v>
      </c>
      <c r="J3251" s="17">
        <f>E3251+I3251-G3251</f>
        <v>1146.1934000000001</v>
      </c>
      <c r="K3251" s="23" t="str">
        <f>A3251&amp;"|"&amp;B3251</f>
        <v>P0271|Oct</v>
      </c>
    </row>
    <row r="3252" spans="1:11" ht="15" customHeight="1" x14ac:dyDescent="0.25">
      <c r="A3252" s="14" t="s">
        <v>601</v>
      </c>
      <c r="B3252" s="14" t="s">
        <v>33</v>
      </c>
      <c r="C3252" s="14">
        <v>7</v>
      </c>
      <c r="D3252" s="16">
        <v>135.22</v>
      </c>
      <c r="E3252" s="17">
        <f>C3252*D3252</f>
        <v>946.54</v>
      </c>
      <c r="F3252" s="18">
        <v>0.03</v>
      </c>
      <c r="G3252" s="17">
        <f>E3252*F3252</f>
        <v>28.396199999999997</v>
      </c>
      <c r="H3252" s="14">
        <v>2</v>
      </c>
      <c r="I3252" s="15">
        <v>240</v>
      </c>
      <c r="J3252" s="17">
        <f>E3252+I3252-G3252</f>
        <v>1158.1438000000001</v>
      </c>
      <c r="K3252" s="23" t="str">
        <f>A3252&amp;"|"&amp;B3252</f>
        <v>P0271|Nov</v>
      </c>
    </row>
    <row r="3253" spans="1:11" ht="15" customHeight="1" x14ac:dyDescent="0.25">
      <c r="A3253" s="14" t="s">
        <v>601</v>
      </c>
      <c r="B3253" s="14" t="s">
        <v>34</v>
      </c>
      <c r="C3253" s="14">
        <v>14</v>
      </c>
      <c r="D3253" s="16">
        <v>259.8</v>
      </c>
      <c r="E3253" s="17">
        <f>C3253*D3253</f>
        <v>3637.2000000000003</v>
      </c>
      <c r="F3253" s="18">
        <v>0.03</v>
      </c>
      <c r="G3253" s="17">
        <f>E3253*F3253</f>
        <v>109.116</v>
      </c>
      <c r="H3253" s="14">
        <v>6</v>
      </c>
      <c r="I3253" s="15">
        <v>720</v>
      </c>
      <c r="J3253" s="17">
        <f>E3253+I3253-G3253</f>
        <v>4248.0840000000007</v>
      </c>
      <c r="K3253" s="23" t="str">
        <f>A3253&amp;"|"&amp;B3253</f>
        <v>P0271|Dec</v>
      </c>
    </row>
    <row r="3254" spans="1:11" ht="15" customHeight="1" x14ac:dyDescent="0.25">
      <c r="A3254" s="14" t="s">
        <v>601</v>
      </c>
      <c r="B3254" s="14" t="s">
        <v>35</v>
      </c>
      <c r="C3254" s="14">
        <v>13</v>
      </c>
      <c r="D3254" s="16">
        <v>211.77</v>
      </c>
      <c r="E3254" s="17">
        <f>C3254*D3254</f>
        <v>2753.01</v>
      </c>
      <c r="F3254" s="18">
        <v>0.03</v>
      </c>
      <c r="G3254" s="17">
        <f>E3254*F3254</f>
        <v>82.590299999999999</v>
      </c>
      <c r="H3254" s="14">
        <v>5</v>
      </c>
      <c r="I3254" s="15">
        <v>600</v>
      </c>
      <c r="J3254" s="17">
        <f>E3254+I3254-G3254</f>
        <v>3270.4197000000004</v>
      </c>
      <c r="K3254" s="23" t="str">
        <f>A3254&amp;"|"&amp;B3254</f>
        <v>P0271|Jan</v>
      </c>
    </row>
    <row r="3255" spans="1:11" ht="15" customHeight="1" x14ac:dyDescent="0.25">
      <c r="A3255" s="14" t="s">
        <v>601</v>
      </c>
      <c r="B3255" s="14" t="s">
        <v>36</v>
      </c>
      <c r="C3255" s="14">
        <v>12</v>
      </c>
      <c r="D3255" s="16">
        <v>214.86</v>
      </c>
      <c r="E3255" s="17">
        <f>C3255*D3255</f>
        <v>2578.3200000000002</v>
      </c>
      <c r="F3255" s="18">
        <v>0.03</v>
      </c>
      <c r="G3255" s="17">
        <f>E3255*F3255</f>
        <v>77.349599999999995</v>
      </c>
      <c r="H3255" s="14">
        <v>5</v>
      </c>
      <c r="I3255" s="15">
        <v>600</v>
      </c>
      <c r="J3255" s="17">
        <f>E3255+I3255-G3255</f>
        <v>3100.9704000000002</v>
      </c>
      <c r="K3255" s="23" t="str">
        <f>A3255&amp;"|"&amp;B3255</f>
        <v>P0271|Feb</v>
      </c>
    </row>
    <row r="3256" spans="1:11" ht="15" customHeight="1" x14ac:dyDescent="0.25">
      <c r="A3256" s="14" t="s">
        <v>601</v>
      </c>
      <c r="B3256" s="14" t="s">
        <v>37</v>
      </c>
      <c r="C3256" s="14">
        <v>12</v>
      </c>
      <c r="D3256" s="16">
        <v>181.92</v>
      </c>
      <c r="E3256" s="17">
        <f>C3256*D3256</f>
        <v>2183.04</v>
      </c>
      <c r="F3256" s="18">
        <v>0.03</v>
      </c>
      <c r="G3256" s="17">
        <f>E3256*F3256</f>
        <v>65.491199999999992</v>
      </c>
      <c r="H3256" s="14">
        <v>4</v>
      </c>
      <c r="I3256" s="15">
        <v>480</v>
      </c>
      <c r="J3256" s="17">
        <f>E3256+I3256-G3256</f>
        <v>2597.5488</v>
      </c>
      <c r="K3256" s="23" t="str">
        <f>A3256&amp;"|"&amp;B3256</f>
        <v>P0271|Mar</v>
      </c>
    </row>
    <row r="3257" spans="1:11" ht="15" customHeight="1" x14ac:dyDescent="0.25">
      <c r="A3257" s="14" t="s">
        <v>603</v>
      </c>
      <c r="B3257" s="14" t="s">
        <v>24</v>
      </c>
      <c r="C3257" s="14">
        <v>5</v>
      </c>
      <c r="D3257" s="16">
        <v>73.13</v>
      </c>
      <c r="E3257" s="17">
        <f>C3257*D3257</f>
        <v>365.65</v>
      </c>
      <c r="F3257" s="18">
        <v>0.03</v>
      </c>
      <c r="G3257" s="17">
        <f>E3257*F3257</f>
        <v>10.969499999999998</v>
      </c>
      <c r="H3257" s="14">
        <v>2</v>
      </c>
      <c r="I3257" s="15">
        <v>190</v>
      </c>
      <c r="J3257" s="17">
        <f>E3257+I3257-G3257</f>
        <v>544.68049999999994</v>
      </c>
      <c r="K3257" s="23" t="str">
        <f>A3257&amp;"|"&amp;B3257</f>
        <v>P0272|Apr</v>
      </c>
    </row>
    <row r="3258" spans="1:11" ht="15" customHeight="1" x14ac:dyDescent="0.25">
      <c r="A3258" s="14" t="s">
        <v>603</v>
      </c>
      <c r="B3258" s="14" t="s">
        <v>26</v>
      </c>
      <c r="C3258" s="14">
        <v>6</v>
      </c>
      <c r="D3258" s="16">
        <v>71.28</v>
      </c>
      <c r="E3258" s="17">
        <f>C3258*D3258</f>
        <v>427.68</v>
      </c>
      <c r="F3258" s="18">
        <v>0.03</v>
      </c>
      <c r="G3258" s="17">
        <f>E3258*F3258</f>
        <v>12.830399999999999</v>
      </c>
      <c r="H3258" s="14">
        <v>2</v>
      </c>
      <c r="I3258" s="15">
        <v>190</v>
      </c>
      <c r="J3258" s="17">
        <f>E3258+I3258-G3258</f>
        <v>604.84960000000001</v>
      </c>
      <c r="K3258" s="23" t="str">
        <f>A3258&amp;"|"&amp;B3258</f>
        <v>P0272|May</v>
      </c>
    </row>
    <row r="3259" spans="1:11" ht="15" customHeight="1" x14ac:dyDescent="0.25">
      <c r="A3259" s="14" t="s">
        <v>603</v>
      </c>
      <c r="B3259" s="14" t="s">
        <v>28</v>
      </c>
      <c r="C3259" s="14">
        <v>7</v>
      </c>
      <c r="D3259" s="16">
        <v>78.64</v>
      </c>
      <c r="E3259" s="17">
        <f>C3259*D3259</f>
        <v>550.48</v>
      </c>
      <c r="F3259" s="18">
        <v>0.03</v>
      </c>
      <c r="G3259" s="17">
        <f>E3259*F3259</f>
        <v>16.514399999999998</v>
      </c>
      <c r="H3259" s="14">
        <v>2</v>
      </c>
      <c r="I3259" s="15">
        <v>190</v>
      </c>
      <c r="J3259" s="17">
        <f>E3259+I3259-G3259</f>
        <v>723.96559999999999</v>
      </c>
      <c r="K3259" s="23" t="str">
        <f>A3259&amp;"|"&amp;B3259</f>
        <v>P0272|Jun</v>
      </c>
    </row>
    <row r="3260" spans="1:11" ht="15" customHeight="1" x14ac:dyDescent="0.25">
      <c r="A3260" s="14" t="s">
        <v>603</v>
      </c>
      <c r="B3260" s="14" t="s">
        <v>29</v>
      </c>
      <c r="C3260" s="14">
        <v>9</v>
      </c>
      <c r="D3260" s="16">
        <v>92.56</v>
      </c>
      <c r="E3260" s="17">
        <f>C3260*D3260</f>
        <v>833.04</v>
      </c>
      <c r="F3260" s="18">
        <v>0.03</v>
      </c>
      <c r="G3260" s="17">
        <f>E3260*F3260</f>
        <v>24.991199999999999</v>
      </c>
      <c r="H3260" s="14">
        <v>2</v>
      </c>
      <c r="I3260" s="15">
        <v>190</v>
      </c>
      <c r="J3260" s="17">
        <f>E3260+I3260-G3260</f>
        <v>998.04879999999991</v>
      </c>
      <c r="K3260" s="23" t="str">
        <f>A3260&amp;"|"&amp;B3260</f>
        <v>P0272|Jul</v>
      </c>
    </row>
    <row r="3261" spans="1:11" ht="15" customHeight="1" x14ac:dyDescent="0.25">
      <c r="A3261" s="14" t="s">
        <v>603</v>
      </c>
      <c r="B3261" s="14" t="s">
        <v>30</v>
      </c>
      <c r="C3261" s="14">
        <v>8</v>
      </c>
      <c r="D3261" s="16">
        <v>86.88</v>
      </c>
      <c r="E3261" s="17">
        <f>C3261*D3261</f>
        <v>695.04</v>
      </c>
      <c r="F3261" s="18">
        <v>0.03</v>
      </c>
      <c r="G3261" s="17">
        <f>E3261*F3261</f>
        <v>20.851199999999999</v>
      </c>
      <c r="H3261" s="14">
        <v>2</v>
      </c>
      <c r="I3261" s="15">
        <v>190</v>
      </c>
      <c r="J3261" s="17">
        <f>E3261+I3261-G3261</f>
        <v>864.18880000000001</v>
      </c>
      <c r="K3261" s="23" t="str">
        <f>A3261&amp;"|"&amp;B3261</f>
        <v>P0272|Aug</v>
      </c>
    </row>
    <row r="3262" spans="1:11" ht="15" customHeight="1" x14ac:dyDescent="0.25">
      <c r="A3262" s="14" t="s">
        <v>603</v>
      </c>
      <c r="B3262" s="14" t="s">
        <v>31</v>
      </c>
      <c r="C3262" s="14">
        <v>6</v>
      </c>
      <c r="D3262" s="16">
        <v>76.040000000000006</v>
      </c>
      <c r="E3262" s="17">
        <f>C3262*D3262</f>
        <v>456.24</v>
      </c>
      <c r="F3262" s="18">
        <v>0.03</v>
      </c>
      <c r="G3262" s="17">
        <f>E3262*F3262</f>
        <v>13.687199999999999</v>
      </c>
      <c r="H3262" s="14">
        <v>2</v>
      </c>
      <c r="I3262" s="15">
        <v>190</v>
      </c>
      <c r="J3262" s="17">
        <f>E3262+I3262-G3262</f>
        <v>632.55280000000005</v>
      </c>
      <c r="K3262" s="23" t="str">
        <f>A3262&amp;"|"&amp;B3262</f>
        <v>P0272|Sep</v>
      </c>
    </row>
    <row r="3263" spans="1:11" ht="15" customHeight="1" x14ac:dyDescent="0.25">
      <c r="A3263" s="14" t="s">
        <v>603</v>
      </c>
      <c r="B3263" s="14" t="s">
        <v>32</v>
      </c>
      <c r="C3263" s="14">
        <v>6</v>
      </c>
      <c r="D3263" s="16">
        <v>80.349999999999994</v>
      </c>
      <c r="E3263" s="17">
        <f>C3263*D3263</f>
        <v>482.09999999999997</v>
      </c>
      <c r="F3263" s="18">
        <v>0.03</v>
      </c>
      <c r="G3263" s="17">
        <f>E3263*F3263</f>
        <v>14.462999999999999</v>
      </c>
      <c r="H3263" s="14">
        <v>2</v>
      </c>
      <c r="I3263" s="15">
        <v>190</v>
      </c>
      <c r="J3263" s="17">
        <f>E3263+I3263-G3263</f>
        <v>657.63699999999994</v>
      </c>
      <c r="K3263" s="23" t="str">
        <f>A3263&amp;"|"&amp;B3263</f>
        <v>P0272|Oct</v>
      </c>
    </row>
    <row r="3264" spans="1:11" ht="15" customHeight="1" x14ac:dyDescent="0.25">
      <c r="A3264" s="14" t="s">
        <v>603</v>
      </c>
      <c r="B3264" s="14" t="s">
        <v>33</v>
      </c>
      <c r="C3264" s="14">
        <v>6</v>
      </c>
      <c r="D3264" s="16">
        <v>75.25</v>
      </c>
      <c r="E3264" s="17">
        <f>C3264*D3264</f>
        <v>451.5</v>
      </c>
      <c r="F3264" s="18">
        <v>0.03</v>
      </c>
      <c r="G3264" s="17">
        <f>E3264*F3264</f>
        <v>13.545</v>
      </c>
      <c r="H3264" s="14">
        <v>2</v>
      </c>
      <c r="I3264" s="15">
        <v>190</v>
      </c>
      <c r="J3264" s="17">
        <f>E3264+I3264-G3264</f>
        <v>627.95500000000004</v>
      </c>
      <c r="K3264" s="23" t="str">
        <f>A3264&amp;"|"&amp;B3264</f>
        <v>P0272|Nov</v>
      </c>
    </row>
    <row r="3265" spans="1:11" ht="15" customHeight="1" x14ac:dyDescent="0.25">
      <c r="A3265" s="14" t="s">
        <v>603</v>
      </c>
      <c r="B3265" s="14" t="s">
        <v>34</v>
      </c>
      <c r="C3265" s="14">
        <v>12</v>
      </c>
      <c r="D3265" s="16">
        <v>138.16</v>
      </c>
      <c r="E3265" s="17">
        <f>C3265*D3265</f>
        <v>1657.92</v>
      </c>
      <c r="F3265" s="18">
        <v>0.03</v>
      </c>
      <c r="G3265" s="17">
        <f>E3265*F3265</f>
        <v>49.7376</v>
      </c>
      <c r="H3265" s="14">
        <v>5</v>
      </c>
      <c r="I3265" s="15">
        <v>475</v>
      </c>
      <c r="J3265" s="17">
        <f>E3265+I3265-G3265</f>
        <v>2083.1824000000001</v>
      </c>
      <c r="K3265" s="23" t="str">
        <f>A3265&amp;"|"&amp;B3265</f>
        <v>P0272|Dec</v>
      </c>
    </row>
    <row r="3266" spans="1:11" ht="15" customHeight="1" x14ac:dyDescent="0.25">
      <c r="A3266" s="14" t="s">
        <v>603</v>
      </c>
      <c r="B3266" s="14" t="s">
        <v>35</v>
      </c>
      <c r="C3266" s="14">
        <v>11</v>
      </c>
      <c r="D3266" s="16">
        <v>137.65</v>
      </c>
      <c r="E3266" s="17">
        <f>C3266*D3266</f>
        <v>1514.15</v>
      </c>
      <c r="F3266" s="18">
        <v>0.03</v>
      </c>
      <c r="G3266" s="17">
        <f>E3266*F3266</f>
        <v>45.424500000000002</v>
      </c>
      <c r="H3266" s="14">
        <v>4</v>
      </c>
      <c r="I3266" s="15">
        <v>380</v>
      </c>
      <c r="J3266" s="17">
        <f>E3266+I3266-G3266</f>
        <v>1848.7255</v>
      </c>
      <c r="K3266" s="23" t="str">
        <f>A3266&amp;"|"&amp;B3266</f>
        <v>P0272|Jan</v>
      </c>
    </row>
    <row r="3267" spans="1:11" ht="15" customHeight="1" x14ac:dyDescent="0.25">
      <c r="A3267" s="14" t="s">
        <v>603</v>
      </c>
      <c r="B3267" s="14" t="s">
        <v>36</v>
      </c>
      <c r="C3267" s="14">
        <v>10</v>
      </c>
      <c r="D3267" s="16">
        <v>122.88</v>
      </c>
      <c r="E3267" s="17">
        <f>C3267*D3267</f>
        <v>1228.8</v>
      </c>
      <c r="F3267" s="18">
        <v>0.03</v>
      </c>
      <c r="G3267" s="17">
        <f>E3267*F3267</f>
        <v>36.863999999999997</v>
      </c>
      <c r="H3267" s="14">
        <v>4</v>
      </c>
      <c r="I3267" s="15">
        <v>380</v>
      </c>
      <c r="J3267" s="17">
        <f>E3267+I3267-G3267</f>
        <v>1571.9359999999999</v>
      </c>
      <c r="K3267" s="23" t="str">
        <f>A3267&amp;"|"&amp;B3267</f>
        <v>P0272|Feb</v>
      </c>
    </row>
    <row r="3268" spans="1:11" ht="15" customHeight="1" x14ac:dyDescent="0.25">
      <c r="A3268" s="14" t="s">
        <v>603</v>
      </c>
      <c r="B3268" s="14" t="s">
        <v>37</v>
      </c>
      <c r="C3268" s="14">
        <v>10</v>
      </c>
      <c r="D3268" s="16">
        <v>106.58</v>
      </c>
      <c r="E3268" s="17">
        <f>C3268*D3268</f>
        <v>1065.8</v>
      </c>
      <c r="F3268" s="18">
        <v>0.03</v>
      </c>
      <c r="G3268" s="17">
        <f>E3268*F3268</f>
        <v>31.973999999999997</v>
      </c>
      <c r="H3268" s="14">
        <v>4</v>
      </c>
      <c r="I3268" s="15">
        <v>380</v>
      </c>
      <c r="J3268" s="17">
        <f>E3268+I3268-G3268</f>
        <v>1413.826</v>
      </c>
      <c r="K3268" s="23" t="str">
        <f>A3268&amp;"|"&amp;B3268</f>
        <v>P0272|Mar</v>
      </c>
    </row>
    <row r="3269" spans="1:11" ht="15" customHeight="1" x14ac:dyDescent="0.25">
      <c r="A3269" s="14" t="s">
        <v>605</v>
      </c>
      <c r="B3269" s="14" t="s">
        <v>24</v>
      </c>
      <c r="C3269" s="14">
        <v>6</v>
      </c>
      <c r="D3269" s="16">
        <v>111.8</v>
      </c>
      <c r="E3269" s="17">
        <f>C3269*D3269</f>
        <v>670.8</v>
      </c>
      <c r="F3269" s="18">
        <v>0.03</v>
      </c>
      <c r="G3269" s="17">
        <f>E3269*F3269</f>
        <v>20.123999999999999</v>
      </c>
      <c r="H3269" s="14">
        <v>2</v>
      </c>
      <c r="I3269" s="15">
        <v>240</v>
      </c>
      <c r="J3269" s="17">
        <f>E3269+I3269-G3269</f>
        <v>890.67599999999993</v>
      </c>
      <c r="K3269" s="23" t="str">
        <f>A3269&amp;"|"&amp;B3269</f>
        <v>P0273|Apr</v>
      </c>
    </row>
    <row r="3270" spans="1:11" ht="15" customHeight="1" x14ac:dyDescent="0.25">
      <c r="A3270" s="14" t="s">
        <v>605</v>
      </c>
      <c r="B3270" s="14" t="s">
        <v>26</v>
      </c>
      <c r="C3270" s="14">
        <v>6</v>
      </c>
      <c r="D3270" s="16">
        <v>123.16</v>
      </c>
      <c r="E3270" s="17">
        <f>C3270*D3270</f>
        <v>738.96</v>
      </c>
      <c r="F3270" s="18">
        <v>0.03</v>
      </c>
      <c r="G3270" s="17">
        <f>E3270*F3270</f>
        <v>22.168800000000001</v>
      </c>
      <c r="H3270" s="14">
        <v>2</v>
      </c>
      <c r="I3270" s="15">
        <v>240</v>
      </c>
      <c r="J3270" s="17">
        <f>E3270+I3270-G3270</f>
        <v>956.7912</v>
      </c>
      <c r="K3270" s="23" t="str">
        <f>A3270&amp;"|"&amp;B3270</f>
        <v>P0273|May</v>
      </c>
    </row>
    <row r="3271" spans="1:11" ht="15" customHeight="1" x14ac:dyDescent="0.25">
      <c r="A3271" s="14" t="s">
        <v>605</v>
      </c>
      <c r="B3271" s="14" t="s">
        <v>28</v>
      </c>
      <c r="C3271" s="14">
        <v>7</v>
      </c>
      <c r="D3271" s="16">
        <v>127.77</v>
      </c>
      <c r="E3271" s="17">
        <f>C3271*D3271</f>
        <v>894.39</v>
      </c>
      <c r="F3271" s="18">
        <v>0.03</v>
      </c>
      <c r="G3271" s="17">
        <f>E3271*F3271</f>
        <v>26.831699999999998</v>
      </c>
      <c r="H3271" s="14">
        <v>2</v>
      </c>
      <c r="I3271" s="15">
        <v>240</v>
      </c>
      <c r="J3271" s="17">
        <f>E3271+I3271-G3271</f>
        <v>1107.5582999999999</v>
      </c>
      <c r="K3271" s="23" t="str">
        <f>A3271&amp;"|"&amp;B3271</f>
        <v>P0273|Jun</v>
      </c>
    </row>
    <row r="3272" spans="1:11" ht="15" customHeight="1" x14ac:dyDescent="0.25">
      <c r="A3272" s="14" t="s">
        <v>605</v>
      </c>
      <c r="B3272" s="14" t="s">
        <v>29</v>
      </c>
      <c r="C3272" s="14">
        <v>9</v>
      </c>
      <c r="D3272" s="16">
        <v>136.02000000000001</v>
      </c>
      <c r="E3272" s="17">
        <f>C3272*D3272</f>
        <v>1224.18</v>
      </c>
      <c r="F3272" s="18">
        <v>0.03</v>
      </c>
      <c r="G3272" s="17">
        <f>E3272*F3272</f>
        <v>36.7254</v>
      </c>
      <c r="H3272" s="14">
        <v>2</v>
      </c>
      <c r="I3272" s="15">
        <v>240</v>
      </c>
      <c r="J3272" s="17">
        <f>E3272+I3272-G3272</f>
        <v>1427.4546</v>
      </c>
      <c r="K3272" s="23" t="str">
        <f>A3272&amp;"|"&amp;B3272</f>
        <v>P0273|Jul</v>
      </c>
    </row>
    <row r="3273" spans="1:11" ht="15" customHeight="1" x14ac:dyDescent="0.25">
      <c r="A3273" s="14" t="s">
        <v>605</v>
      </c>
      <c r="B3273" s="14" t="s">
        <v>30</v>
      </c>
      <c r="C3273" s="14">
        <v>10</v>
      </c>
      <c r="D3273" s="16">
        <v>136.87</v>
      </c>
      <c r="E3273" s="17">
        <f>C3273*D3273</f>
        <v>1368.7</v>
      </c>
      <c r="F3273" s="18">
        <v>0.03</v>
      </c>
      <c r="G3273" s="17">
        <f>E3273*F3273</f>
        <v>41.061</v>
      </c>
      <c r="H3273" s="14">
        <v>3</v>
      </c>
      <c r="I3273" s="15">
        <v>360</v>
      </c>
      <c r="J3273" s="17">
        <f>E3273+I3273-G3273</f>
        <v>1687.6390000000001</v>
      </c>
      <c r="K3273" s="23" t="str">
        <f>A3273&amp;"|"&amp;B3273</f>
        <v>P0273|Aug</v>
      </c>
    </row>
    <row r="3274" spans="1:11" ht="15" customHeight="1" x14ac:dyDescent="0.25">
      <c r="A3274" s="14" t="s">
        <v>605</v>
      </c>
      <c r="B3274" s="14" t="s">
        <v>31</v>
      </c>
      <c r="C3274" s="14">
        <v>7</v>
      </c>
      <c r="D3274" s="16">
        <v>123.4</v>
      </c>
      <c r="E3274" s="17">
        <f>C3274*D3274</f>
        <v>863.80000000000007</v>
      </c>
      <c r="F3274" s="18">
        <v>0.03</v>
      </c>
      <c r="G3274" s="17">
        <f>E3274*F3274</f>
        <v>25.914000000000001</v>
      </c>
      <c r="H3274" s="14">
        <v>2</v>
      </c>
      <c r="I3274" s="15">
        <v>240</v>
      </c>
      <c r="J3274" s="17">
        <f>E3274+I3274-G3274</f>
        <v>1077.8860000000002</v>
      </c>
      <c r="K3274" s="23" t="str">
        <f>A3274&amp;"|"&amp;B3274</f>
        <v>P0273|Sep</v>
      </c>
    </row>
    <row r="3275" spans="1:11" ht="15" customHeight="1" x14ac:dyDescent="0.25">
      <c r="A3275" s="14" t="s">
        <v>605</v>
      </c>
      <c r="B3275" s="14" t="s">
        <v>32</v>
      </c>
      <c r="C3275" s="14">
        <v>6</v>
      </c>
      <c r="D3275" s="16">
        <v>116.3</v>
      </c>
      <c r="E3275" s="17">
        <f>C3275*D3275</f>
        <v>697.8</v>
      </c>
      <c r="F3275" s="18">
        <v>0.03</v>
      </c>
      <c r="G3275" s="17">
        <f>E3275*F3275</f>
        <v>20.933999999999997</v>
      </c>
      <c r="H3275" s="14">
        <v>2</v>
      </c>
      <c r="I3275" s="15">
        <v>240</v>
      </c>
      <c r="J3275" s="17">
        <f>E3275+I3275-G3275</f>
        <v>916.86599999999999</v>
      </c>
      <c r="K3275" s="23" t="str">
        <f>A3275&amp;"|"&amp;B3275</f>
        <v>P0273|Oct</v>
      </c>
    </row>
    <row r="3276" spans="1:11" ht="15" customHeight="1" x14ac:dyDescent="0.25">
      <c r="A3276" s="14" t="s">
        <v>605</v>
      </c>
      <c r="B3276" s="14" t="s">
        <v>33</v>
      </c>
      <c r="C3276" s="14">
        <v>5</v>
      </c>
      <c r="D3276" s="16">
        <v>129.13999999999999</v>
      </c>
      <c r="E3276" s="17">
        <f>C3276*D3276</f>
        <v>645.69999999999993</v>
      </c>
      <c r="F3276" s="18">
        <v>0.03</v>
      </c>
      <c r="G3276" s="17">
        <f>E3276*F3276</f>
        <v>19.370999999999999</v>
      </c>
      <c r="H3276" s="14">
        <v>2</v>
      </c>
      <c r="I3276" s="15">
        <v>240</v>
      </c>
      <c r="J3276" s="17">
        <f>E3276+I3276-G3276</f>
        <v>866.32899999999995</v>
      </c>
      <c r="K3276" s="23" t="str">
        <f>A3276&amp;"|"&amp;B3276</f>
        <v>P0273|Nov</v>
      </c>
    </row>
    <row r="3277" spans="1:11" ht="15" customHeight="1" x14ac:dyDescent="0.25">
      <c r="A3277" s="14" t="s">
        <v>605</v>
      </c>
      <c r="B3277" s="14" t="s">
        <v>34</v>
      </c>
      <c r="C3277" s="14">
        <v>14</v>
      </c>
      <c r="D3277" s="16">
        <v>213.81</v>
      </c>
      <c r="E3277" s="17">
        <f>C3277*D3277</f>
        <v>2993.34</v>
      </c>
      <c r="F3277" s="18">
        <v>0.03</v>
      </c>
      <c r="G3277" s="17">
        <f>E3277*F3277</f>
        <v>89.800200000000004</v>
      </c>
      <c r="H3277" s="14">
        <v>6</v>
      </c>
      <c r="I3277" s="15">
        <v>720</v>
      </c>
      <c r="J3277" s="17">
        <f>E3277+I3277-G3277</f>
        <v>3623.5398</v>
      </c>
      <c r="K3277" s="23" t="str">
        <f>A3277&amp;"|"&amp;B3277</f>
        <v>P0273|Dec</v>
      </c>
    </row>
    <row r="3278" spans="1:11" ht="15" customHeight="1" x14ac:dyDescent="0.25">
      <c r="A3278" s="14" t="s">
        <v>605</v>
      </c>
      <c r="B3278" s="14" t="s">
        <v>35</v>
      </c>
      <c r="C3278" s="14">
        <v>14</v>
      </c>
      <c r="D3278" s="16">
        <v>197.39</v>
      </c>
      <c r="E3278" s="17">
        <f>C3278*D3278</f>
        <v>2763.46</v>
      </c>
      <c r="F3278" s="18">
        <v>0.03</v>
      </c>
      <c r="G3278" s="17">
        <f>E3278*F3278</f>
        <v>82.903800000000004</v>
      </c>
      <c r="H3278" s="14">
        <v>6</v>
      </c>
      <c r="I3278" s="15">
        <v>720</v>
      </c>
      <c r="J3278" s="17">
        <f>E3278+I3278-G3278</f>
        <v>3400.5562</v>
      </c>
      <c r="K3278" s="23" t="str">
        <f>A3278&amp;"|"&amp;B3278</f>
        <v>P0273|Jan</v>
      </c>
    </row>
    <row r="3279" spans="1:11" ht="15" customHeight="1" x14ac:dyDescent="0.25">
      <c r="A3279" s="14" t="s">
        <v>605</v>
      </c>
      <c r="B3279" s="14" t="s">
        <v>36</v>
      </c>
      <c r="C3279" s="14">
        <v>12</v>
      </c>
      <c r="D3279" s="16">
        <v>191</v>
      </c>
      <c r="E3279" s="17">
        <f>C3279*D3279</f>
        <v>2292</v>
      </c>
      <c r="F3279" s="18">
        <v>0.03</v>
      </c>
      <c r="G3279" s="17">
        <f>E3279*F3279</f>
        <v>68.759999999999991</v>
      </c>
      <c r="H3279" s="14">
        <v>5</v>
      </c>
      <c r="I3279" s="15">
        <v>600</v>
      </c>
      <c r="J3279" s="17">
        <f>E3279+I3279-G3279</f>
        <v>2823.24</v>
      </c>
      <c r="K3279" s="23" t="str">
        <f>A3279&amp;"|"&amp;B3279</f>
        <v>P0273|Feb</v>
      </c>
    </row>
    <row r="3280" spans="1:11" ht="15" customHeight="1" x14ac:dyDescent="0.25">
      <c r="A3280" s="14" t="s">
        <v>605</v>
      </c>
      <c r="B3280" s="14" t="s">
        <v>37</v>
      </c>
      <c r="C3280" s="14">
        <v>11</v>
      </c>
      <c r="D3280" s="16">
        <v>160.55000000000001</v>
      </c>
      <c r="E3280" s="17">
        <f>C3280*D3280</f>
        <v>1766.0500000000002</v>
      </c>
      <c r="F3280" s="18">
        <v>0.03</v>
      </c>
      <c r="G3280" s="17">
        <f>E3280*F3280</f>
        <v>52.981500000000004</v>
      </c>
      <c r="H3280" s="14">
        <v>4</v>
      </c>
      <c r="I3280" s="15">
        <v>480</v>
      </c>
      <c r="J3280" s="17">
        <f>E3280+I3280-G3280</f>
        <v>2193.0685000000003</v>
      </c>
      <c r="K3280" s="23" t="str">
        <f>A3280&amp;"|"&amp;B3280</f>
        <v>P0273|Mar</v>
      </c>
    </row>
    <row r="3281" spans="1:11" ht="15" customHeight="1" x14ac:dyDescent="0.25">
      <c r="A3281" s="14" t="s">
        <v>607</v>
      </c>
      <c r="B3281" s="14" t="s">
        <v>24</v>
      </c>
      <c r="C3281" s="14">
        <v>6</v>
      </c>
      <c r="D3281" s="16">
        <v>268.76</v>
      </c>
      <c r="E3281" s="17">
        <f>C3281*D3281</f>
        <v>1612.56</v>
      </c>
      <c r="F3281" s="18">
        <v>0.03</v>
      </c>
      <c r="G3281" s="17">
        <f>E3281*F3281</f>
        <v>48.376799999999996</v>
      </c>
      <c r="H3281" s="14">
        <v>2</v>
      </c>
      <c r="I3281" s="15">
        <v>540</v>
      </c>
      <c r="J3281" s="17">
        <f>E3281+I3281-G3281</f>
        <v>2104.1831999999999</v>
      </c>
      <c r="K3281" s="23" t="str">
        <f>A3281&amp;"|"&amp;B3281</f>
        <v>P0274|Apr</v>
      </c>
    </row>
    <row r="3282" spans="1:11" ht="15" customHeight="1" x14ac:dyDescent="0.25">
      <c r="A3282" s="14" t="s">
        <v>607</v>
      </c>
      <c r="B3282" s="14" t="s">
        <v>26</v>
      </c>
      <c r="C3282" s="14">
        <v>7</v>
      </c>
      <c r="D3282" s="16">
        <v>299.26</v>
      </c>
      <c r="E3282" s="17">
        <f>C3282*D3282</f>
        <v>2094.8199999999997</v>
      </c>
      <c r="F3282" s="18">
        <v>0.03</v>
      </c>
      <c r="G3282" s="17">
        <f>E3282*F3282</f>
        <v>62.844599999999986</v>
      </c>
      <c r="H3282" s="14">
        <v>2</v>
      </c>
      <c r="I3282" s="15">
        <v>540</v>
      </c>
      <c r="J3282" s="17">
        <f>E3282+I3282-G3282</f>
        <v>2571.9753999999998</v>
      </c>
      <c r="K3282" s="23" t="str">
        <f>A3282&amp;"|"&amp;B3282</f>
        <v>P0274|May</v>
      </c>
    </row>
    <row r="3283" spans="1:11" ht="15" customHeight="1" x14ac:dyDescent="0.25">
      <c r="A3283" s="14" t="s">
        <v>607</v>
      </c>
      <c r="B3283" s="14" t="s">
        <v>28</v>
      </c>
      <c r="C3283" s="14">
        <v>8</v>
      </c>
      <c r="D3283" s="16">
        <v>317.94</v>
      </c>
      <c r="E3283" s="17">
        <f>C3283*D3283</f>
        <v>2543.52</v>
      </c>
      <c r="F3283" s="18">
        <v>0.03</v>
      </c>
      <c r="G3283" s="17">
        <f>E3283*F3283</f>
        <v>76.305599999999998</v>
      </c>
      <c r="H3283" s="14">
        <v>2</v>
      </c>
      <c r="I3283" s="15">
        <v>540</v>
      </c>
      <c r="J3283" s="17">
        <f>E3283+I3283-G3283</f>
        <v>3007.2143999999998</v>
      </c>
      <c r="K3283" s="23" t="str">
        <f>A3283&amp;"|"&amp;B3283</f>
        <v>P0274|Jun</v>
      </c>
    </row>
    <row r="3284" spans="1:11" ht="15" customHeight="1" x14ac:dyDescent="0.25">
      <c r="A3284" s="14" t="s">
        <v>607</v>
      </c>
      <c r="B3284" s="14" t="s">
        <v>29</v>
      </c>
      <c r="C3284" s="14">
        <v>10</v>
      </c>
      <c r="D3284" s="16">
        <v>363.13</v>
      </c>
      <c r="E3284" s="17">
        <f>C3284*D3284</f>
        <v>3631.3</v>
      </c>
      <c r="F3284" s="18">
        <v>0.03</v>
      </c>
      <c r="G3284" s="17">
        <f>E3284*F3284</f>
        <v>108.93900000000001</v>
      </c>
      <c r="H3284" s="14">
        <v>3</v>
      </c>
      <c r="I3284" s="15">
        <v>810</v>
      </c>
      <c r="J3284" s="17">
        <f>E3284+I3284-G3284</f>
        <v>4332.3609999999999</v>
      </c>
      <c r="K3284" s="23" t="str">
        <f>A3284&amp;"|"&amp;B3284</f>
        <v>P0274|Jul</v>
      </c>
    </row>
    <row r="3285" spans="1:11" ht="15" customHeight="1" x14ac:dyDescent="0.25">
      <c r="A3285" s="14" t="s">
        <v>607</v>
      </c>
      <c r="B3285" s="14" t="s">
        <v>30</v>
      </c>
      <c r="C3285" s="14">
        <v>12</v>
      </c>
      <c r="D3285" s="16">
        <v>319.58999999999997</v>
      </c>
      <c r="E3285" s="17">
        <f>C3285*D3285</f>
        <v>3835.08</v>
      </c>
      <c r="F3285" s="18">
        <v>0.03</v>
      </c>
      <c r="G3285" s="17">
        <f>E3285*F3285</f>
        <v>115.05239999999999</v>
      </c>
      <c r="H3285" s="14">
        <v>3</v>
      </c>
      <c r="I3285" s="15">
        <v>810</v>
      </c>
      <c r="J3285" s="17">
        <f>E3285+I3285-G3285</f>
        <v>4530.0276000000003</v>
      </c>
      <c r="K3285" s="23" t="str">
        <f>A3285&amp;"|"&amp;B3285</f>
        <v>P0274|Aug</v>
      </c>
    </row>
    <row r="3286" spans="1:11" ht="15" customHeight="1" x14ac:dyDescent="0.25">
      <c r="A3286" s="14" t="s">
        <v>607</v>
      </c>
      <c r="B3286" s="14" t="s">
        <v>31</v>
      </c>
      <c r="C3286" s="14">
        <v>7</v>
      </c>
      <c r="D3286" s="16">
        <v>328.89</v>
      </c>
      <c r="E3286" s="17">
        <f>C3286*D3286</f>
        <v>2302.23</v>
      </c>
      <c r="F3286" s="18">
        <v>0.03</v>
      </c>
      <c r="G3286" s="17">
        <f>E3286*F3286</f>
        <v>69.066900000000004</v>
      </c>
      <c r="H3286" s="14">
        <v>2</v>
      </c>
      <c r="I3286" s="15">
        <v>540</v>
      </c>
      <c r="J3286" s="17">
        <f>E3286+I3286-G3286</f>
        <v>2773.1631000000002</v>
      </c>
      <c r="K3286" s="23" t="str">
        <f>A3286&amp;"|"&amp;B3286</f>
        <v>P0274|Sep</v>
      </c>
    </row>
    <row r="3287" spans="1:11" ht="15" customHeight="1" x14ac:dyDescent="0.25">
      <c r="A3287" s="14" t="s">
        <v>607</v>
      </c>
      <c r="B3287" s="14" t="s">
        <v>32</v>
      </c>
      <c r="C3287" s="14">
        <v>7</v>
      </c>
      <c r="D3287" s="16">
        <v>299.86</v>
      </c>
      <c r="E3287" s="17">
        <f>C3287*D3287</f>
        <v>2099.02</v>
      </c>
      <c r="F3287" s="18">
        <v>0.03</v>
      </c>
      <c r="G3287" s="17">
        <f>E3287*F3287</f>
        <v>62.970599999999997</v>
      </c>
      <c r="H3287" s="14">
        <v>2</v>
      </c>
      <c r="I3287" s="15">
        <v>540</v>
      </c>
      <c r="J3287" s="17">
        <f>E3287+I3287-G3287</f>
        <v>2576.0493999999999</v>
      </c>
      <c r="K3287" s="23" t="str">
        <f>A3287&amp;"|"&amp;B3287</f>
        <v>P0274|Oct</v>
      </c>
    </row>
    <row r="3288" spans="1:11" ht="15" customHeight="1" x14ac:dyDescent="0.25">
      <c r="A3288" s="14" t="s">
        <v>607</v>
      </c>
      <c r="B3288" s="14" t="s">
        <v>33</v>
      </c>
      <c r="C3288" s="14">
        <v>7</v>
      </c>
      <c r="D3288" s="16">
        <v>297.68</v>
      </c>
      <c r="E3288" s="17">
        <f>C3288*D3288</f>
        <v>2083.7600000000002</v>
      </c>
      <c r="F3288" s="18">
        <v>0.03</v>
      </c>
      <c r="G3288" s="17">
        <f>E3288*F3288</f>
        <v>62.512800000000006</v>
      </c>
      <c r="H3288" s="14">
        <v>2</v>
      </c>
      <c r="I3288" s="15">
        <v>540</v>
      </c>
      <c r="J3288" s="17">
        <f>E3288+I3288-G3288</f>
        <v>2561.2472000000002</v>
      </c>
      <c r="K3288" s="23" t="str">
        <f>A3288&amp;"|"&amp;B3288</f>
        <v>P0274|Nov</v>
      </c>
    </row>
    <row r="3289" spans="1:11" ht="15" customHeight="1" x14ac:dyDescent="0.25">
      <c r="A3289" s="14" t="s">
        <v>607</v>
      </c>
      <c r="B3289" s="14" t="s">
        <v>34</v>
      </c>
      <c r="C3289" s="14">
        <v>15</v>
      </c>
      <c r="D3289" s="16">
        <v>619.70000000000005</v>
      </c>
      <c r="E3289" s="17">
        <f>C3289*D3289</f>
        <v>9295.5</v>
      </c>
      <c r="F3289" s="18">
        <v>0.03</v>
      </c>
      <c r="G3289" s="17">
        <f>E3289*F3289</f>
        <v>278.86500000000001</v>
      </c>
      <c r="H3289" s="14">
        <v>6</v>
      </c>
      <c r="I3289" s="15">
        <v>1620</v>
      </c>
      <c r="J3289" s="17">
        <f>E3289+I3289-G3289</f>
        <v>10636.635</v>
      </c>
      <c r="K3289" s="23" t="str">
        <f>A3289&amp;"|"&amp;B3289</f>
        <v>P0274|Dec</v>
      </c>
    </row>
    <row r="3290" spans="1:11" ht="15" customHeight="1" x14ac:dyDescent="0.25">
      <c r="A3290" s="14" t="s">
        <v>607</v>
      </c>
      <c r="B3290" s="14" t="s">
        <v>35</v>
      </c>
      <c r="C3290" s="14">
        <v>15</v>
      </c>
      <c r="D3290" s="16">
        <v>514.6</v>
      </c>
      <c r="E3290" s="17">
        <f>C3290*D3290</f>
        <v>7719</v>
      </c>
      <c r="F3290" s="18">
        <v>0.03</v>
      </c>
      <c r="G3290" s="17">
        <f>E3290*F3290</f>
        <v>231.57</v>
      </c>
      <c r="H3290" s="14">
        <v>6</v>
      </c>
      <c r="I3290" s="15">
        <v>1620</v>
      </c>
      <c r="J3290" s="17">
        <f>E3290+I3290-G3290</f>
        <v>9107.43</v>
      </c>
      <c r="K3290" s="23" t="str">
        <f>A3290&amp;"|"&amp;B3290</f>
        <v>P0274|Jan</v>
      </c>
    </row>
    <row r="3291" spans="1:11" ht="15" customHeight="1" x14ac:dyDescent="0.25">
      <c r="A3291" s="14" t="s">
        <v>607</v>
      </c>
      <c r="B3291" s="14" t="s">
        <v>36</v>
      </c>
      <c r="C3291" s="14">
        <v>12</v>
      </c>
      <c r="D3291" s="16">
        <v>423.96</v>
      </c>
      <c r="E3291" s="17">
        <f>C3291*D3291</f>
        <v>5087.5199999999995</v>
      </c>
      <c r="F3291" s="18">
        <v>0.03</v>
      </c>
      <c r="G3291" s="17">
        <f>E3291*F3291</f>
        <v>152.62559999999999</v>
      </c>
      <c r="H3291" s="14">
        <v>5</v>
      </c>
      <c r="I3291" s="15">
        <v>1350</v>
      </c>
      <c r="J3291" s="17">
        <f>E3291+I3291-G3291</f>
        <v>6284.8943999999992</v>
      </c>
      <c r="K3291" s="23" t="str">
        <f>A3291&amp;"|"&amp;B3291</f>
        <v>P0274|Feb</v>
      </c>
    </row>
    <row r="3292" spans="1:11" ht="15" customHeight="1" x14ac:dyDescent="0.25">
      <c r="A3292" s="14" t="s">
        <v>607</v>
      </c>
      <c r="B3292" s="14" t="s">
        <v>37</v>
      </c>
      <c r="C3292" s="14">
        <v>11</v>
      </c>
      <c r="D3292" s="16">
        <v>435.41</v>
      </c>
      <c r="E3292" s="17">
        <f>C3292*D3292</f>
        <v>4789.51</v>
      </c>
      <c r="F3292" s="18">
        <v>0.03</v>
      </c>
      <c r="G3292" s="17">
        <f>E3292*F3292</f>
        <v>143.68530000000001</v>
      </c>
      <c r="H3292" s="14">
        <v>4</v>
      </c>
      <c r="I3292" s="15">
        <v>1080</v>
      </c>
      <c r="J3292" s="17">
        <f>E3292+I3292-G3292</f>
        <v>5725.8247000000001</v>
      </c>
      <c r="K3292" s="23" t="str">
        <f>A3292&amp;"|"&amp;B3292</f>
        <v>P0274|Mar</v>
      </c>
    </row>
    <row r="3293" spans="1:11" ht="15" customHeight="1" x14ac:dyDescent="0.25">
      <c r="A3293" s="14" t="s">
        <v>609</v>
      </c>
      <c r="B3293" s="14" t="s">
        <v>24</v>
      </c>
      <c r="C3293" s="14">
        <v>7</v>
      </c>
      <c r="D3293" s="16">
        <v>154.04</v>
      </c>
      <c r="E3293" s="17">
        <f>C3293*D3293</f>
        <v>1078.28</v>
      </c>
      <c r="F3293" s="18">
        <v>0.03</v>
      </c>
      <c r="G3293" s="17">
        <f>E3293*F3293</f>
        <v>32.348399999999998</v>
      </c>
      <c r="H3293" s="14">
        <v>2</v>
      </c>
      <c r="I3293" s="15">
        <v>300</v>
      </c>
      <c r="J3293" s="17">
        <f>E3293+I3293-G3293</f>
        <v>1345.9315999999999</v>
      </c>
      <c r="K3293" s="23" t="str">
        <f>A3293&amp;"|"&amp;B3293</f>
        <v>P0275|Apr</v>
      </c>
    </row>
    <row r="3294" spans="1:11" ht="15" customHeight="1" x14ac:dyDescent="0.25">
      <c r="A3294" s="14" t="s">
        <v>609</v>
      </c>
      <c r="B3294" s="14" t="s">
        <v>26</v>
      </c>
      <c r="C3294" s="14">
        <v>8</v>
      </c>
      <c r="D3294" s="16">
        <v>169.12</v>
      </c>
      <c r="E3294" s="17">
        <f>C3294*D3294</f>
        <v>1352.96</v>
      </c>
      <c r="F3294" s="18">
        <v>0.03</v>
      </c>
      <c r="G3294" s="17">
        <f>E3294*F3294</f>
        <v>40.588799999999999</v>
      </c>
      <c r="H3294" s="14">
        <v>2</v>
      </c>
      <c r="I3294" s="15">
        <v>300</v>
      </c>
      <c r="J3294" s="17">
        <f>E3294+I3294-G3294</f>
        <v>1612.3712</v>
      </c>
      <c r="K3294" s="23" t="str">
        <f>A3294&amp;"|"&amp;B3294</f>
        <v>P0275|May</v>
      </c>
    </row>
    <row r="3295" spans="1:11" ht="15" customHeight="1" x14ac:dyDescent="0.25">
      <c r="A3295" s="14" t="s">
        <v>609</v>
      </c>
      <c r="B3295" s="14" t="s">
        <v>28</v>
      </c>
      <c r="C3295" s="14">
        <v>8</v>
      </c>
      <c r="D3295" s="16">
        <v>197.83</v>
      </c>
      <c r="E3295" s="17">
        <f>C3295*D3295</f>
        <v>1582.64</v>
      </c>
      <c r="F3295" s="18">
        <v>0.03</v>
      </c>
      <c r="G3295" s="17">
        <f>E3295*F3295</f>
        <v>47.479199999999999</v>
      </c>
      <c r="H3295" s="14">
        <v>2</v>
      </c>
      <c r="I3295" s="15">
        <v>300</v>
      </c>
      <c r="J3295" s="17">
        <f>E3295+I3295-G3295</f>
        <v>1835.1608000000001</v>
      </c>
      <c r="K3295" s="23" t="str">
        <f>A3295&amp;"|"&amp;B3295</f>
        <v>P0275|Jun</v>
      </c>
    </row>
    <row r="3296" spans="1:11" ht="15" customHeight="1" x14ac:dyDescent="0.25">
      <c r="A3296" s="14" t="s">
        <v>609</v>
      </c>
      <c r="B3296" s="14" t="s">
        <v>29</v>
      </c>
      <c r="C3296" s="14">
        <v>12</v>
      </c>
      <c r="D3296" s="16">
        <v>191.88</v>
      </c>
      <c r="E3296" s="17">
        <f>C3296*D3296</f>
        <v>2302.56</v>
      </c>
      <c r="F3296" s="18">
        <v>0.03</v>
      </c>
      <c r="G3296" s="17">
        <f>E3296*F3296</f>
        <v>69.076799999999992</v>
      </c>
      <c r="H3296" s="14">
        <v>3</v>
      </c>
      <c r="I3296" s="15">
        <v>450</v>
      </c>
      <c r="J3296" s="17">
        <f>E3296+I3296-G3296</f>
        <v>2683.4832000000001</v>
      </c>
      <c r="K3296" s="23" t="str">
        <f>A3296&amp;"|"&amp;B3296</f>
        <v>P0275|Jul</v>
      </c>
    </row>
    <row r="3297" spans="1:11" ht="15" customHeight="1" x14ac:dyDescent="0.25">
      <c r="A3297" s="14" t="s">
        <v>609</v>
      </c>
      <c r="B3297" s="14" t="s">
        <v>30</v>
      </c>
      <c r="C3297" s="14">
        <v>12</v>
      </c>
      <c r="D3297" s="16">
        <v>203.94</v>
      </c>
      <c r="E3297" s="17">
        <f>C3297*D3297</f>
        <v>2447.2799999999997</v>
      </c>
      <c r="F3297" s="18">
        <v>0.03</v>
      </c>
      <c r="G3297" s="17">
        <f>E3297*F3297</f>
        <v>73.418399999999991</v>
      </c>
      <c r="H3297" s="14">
        <v>3</v>
      </c>
      <c r="I3297" s="15">
        <v>450</v>
      </c>
      <c r="J3297" s="17">
        <f>E3297+I3297-G3297</f>
        <v>2823.8615999999997</v>
      </c>
      <c r="K3297" s="23" t="str">
        <f>A3297&amp;"|"&amp;B3297</f>
        <v>P0275|Aug</v>
      </c>
    </row>
    <row r="3298" spans="1:11" ht="15" customHeight="1" x14ac:dyDescent="0.25">
      <c r="A3298" s="14" t="s">
        <v>609</v>
      </c>
      <c r="B3298" s="14" t="s">
        <v>31</v>
      </c>
      <c r="C3298" s="14">
        <v>9</v>
      </c>
      <c r="D3298" s="16">
        <v>178.66</v>
      </c>
      <c r="E3298" s="17">
        <f>C3298*D3298</f>
        <v>1607.94</v>
      </c>
      <c r="F3298" s="18">
        <v>0.03</v>
      </c>
      <c r="G3298" s="17">
        <f>E3298*F3298</f>
        <v>48.238199999999999</v>
      </c>
      <c r="H3298" s="14">
        <v>3</v>
      </c>
      <c r="I3298" s="15">
        <v>450</v>
      </c>
      <c r="J3298" s="17">
        <f>E3298+I3298-G3298</f>
        <v>2009.7018</v>
      </c>
      <c r="K3298" s="23" t="str">
        <f>A3298&amp;"|"&amp;B3298</f>
        <v>P0275|Sep</v>
      </c>
    </row>
    <row r="3299" spans="1:11" ht="15" customHeight="1" x14ac:dyDescent="0.25">
      <c r="A3299" s="14" t="s">
        <v>609</v>
      </c>
      <c r="B3299" s="14" t="s">
        <v>32</v>
      </c>
      <c r="C3299" s="14">
        <v>8</v>
      </c>
      <c r="D3299" s="16">
        <v>161.26</v>
      </c>
      <c r="E3299" s="17">
        <f>C3299*D3299</f>
        <v>1290.08</v>
      </c>
      <c r="F3299" s="18">
        <v>0.03</v>
      </c>
      <c r="G3299" s="17">
        <f>E3299*F3299</f>
        <v>38.702399999999997</v>
      </c>
      <c r="H3299" s="14">
        <v>3</v>
      </c>
      <c r="I3299" s="15">
        <v>450</v>
      </c>
      <c r="J3299" s="17">
        <f>E3299+I3299-G3299</f>
        <v>1701.3776</v>
      </c>
      <c r="K3299" s="23" t="str">
        <f>A3299&amp;"|"&amp;B3299</f>
        <v>P0275|Oct</v>
      </c>
    </row>
    <row r="3300" spans="1:11" ht="15" customHeight="1" x14ac:dyDescent="0.25">
      <c r="A3300" s="14" t="s">
        <v>609</v>
      </c>
      <c r="B3300" s="14" t="s">
        <v>33</v>
      </c>
      <c r="C3300" s="14">
        <v>7</v>
      </c>
      <c r="D3300" s="16">
        <v>186.73</v>
      </c>
      <c r="E3300" s="17">
        <f>C3300*D3300</f>
        <v>1307.1099999999999</v>
      </c>
      <c r="F3300" s="18">
        <v>0.03</v>
      </c>
      <c r="G3300" s="17">
        <f>E3300*F3300</f>
        <v>39.213299999999997</v>
      </c>
      <c r="H3300" s="14">
        <v>3</v>
      </c>
      <c r="I3300" s="15">
        <v>450</v>
      </c>
      <c r="J3300" s="17">
        <f>E3300+I3300-G3300</f>
        <v>1717.8967</v>
      </c>
      <c r="K3300" s="23" t="str">
        <f>A3300&amp;"|"&amp;B3300</f>
        <v>P0275|Nov</v>
      </c>
    </row>
    <row r="3301" spans="1:11" ht="15" customHeight="1" x14ac:dyDescent="0.25">
      <c r="A3301" s="14" t="s">
        <v>609</v>
      </c>
      <c r="B3301" s="14" t="s">
        <v>34</v>
      </c>
      <c r="C3301" s="14">
        <v>15</v>
      </c>
      <c r="D3301" s="16">
        <v>326.37</v>
      </c>
      <c r="E3301" s="17">
        <f>C3301*D3301</f>
        <v>4895.55</v>
      </c>
      <c r="F3301" s="18">
        <v>0.03</v>
      </c>
      <c r="G3301" s="17">
        <f>E3301*F3301</f>
        <v>146.8665</v>
      </c>
      <c r="H3301" s="14">
        <v>6</v>
      </c>
      <c r="I3301" s="15">
        <v>900</v>
      </c>
      <c r="J3301" s="17">
        <f>E3301+I3301-G3301</f>
        <v>5648.6835000000001</v>
      </c>
      <c r="K3301" s="23" t="str">
        <f>A3301&amp;"|"&amp;B3301</f>
        <v>P0275|Dec</v>
      </c>
    </row>
    <row r="3302" spans="1:11" ht="15" customHeight="1" x14ac:dyDescent="0.25">
      <c r="A3302" s="14" t="s">
        <v>609</v>
      </c>
      <c r="B3302" s="14" t="s">
        <v>35</v>
      </c>
      <c r="C3302" s="14">
        <v>15</v>
      </c>
      <c r="D3302" s="16">
        <v>275.87</v>
      </c>
      <c r="E3302" s="17">
        <f>C3302*D3302</f>
        <v>4138.05</v>
      </c>
      <c r="F3302" s="18">
        <v>0.03</v>
      </c>
      <c r="G3302" s="17">
        <f>E3302*F3302</f>
        <v>124.14150000000001</v>
      </c>
      <c r="H3302" s="14">
        <v>6</v>
      </c>
      <c r="I3302" s="15">
        <v>900</v>
      </c>
      <c r="J3302" s="17">
        <f>E3302+I3302-G3302</f>
        <v>4913.9085000000005</v>
      </c>
      <c r="K3302" s="23" t="str">
        <f>A3302&amp;"|"&amp;B3302</f>
        <v>P0275|Jan</v>
      </c>
    </row>
    <row r="3303" spans="1:11" ht="15" customHeight="1" x14ac:dyDescent="0.25">
      <c r="A3303" s="14" t="s">
        <v>609</v>
      </c>
      <c r="B3303" s="14" t="s">
        <v>36</v>
      </c>
      <c r="C3303" s="14">
        <v>14</v>
      </c>
      <c r="D3303" s="16">
        <v>277.45</v>
      </c>
      <c r="E3303" s="17">
        <f>C3303*D3303</f>
        <v>3884.2999999999997</v>
      </c>
      <c r="F3303" s="18">
        <v>0.03</v>
      </c>
      <c r="G3303" s="17">
        <f>E3303*F3303</f>
        <v>116.52899999999998</v>
      </c>
      <c r="H3303" s="14">
        <v>5</v>
      </c>
      <c r="I3303" s="15">
        <v>750</v>
      </c>
      <c r="J3303" s="17">
        <f>E3303+I3303-G3303</f>
        <v>4517.7709999999997</v>
      </c>
      <c r="K3303" s="23" t="str">
        <f>A3303&amp;"|"&amp;B3303</f>
        <v>P0275|Feb</v>
      </c>
    </row>
    <row r="3304" spans="1:11" ht="15" customHeight="1" x14ac:dyDescent="0.25">
      <c r="A3304" s="14" t="s">
        <v>609</v>
      </c>
      <c r="B3304" s="14" t="s">
        <v>37</v>
      </c>
      <c r="C3304" s="14">
        <v>12</v>
      </c>
      <c r="D3304" s="16">
        <v>246.65</v>
      </c>
      <c r="E3304" s="17">
        <f>C3304*D3304</f>
        <v>2959.8</v>
      </c>
      <c r="F3304" s="18">
        <v>0.03</v>
      </c>
      <c r="G3304" s="17">
        <f>E3304*F3304</f>
        <v>88.793999999999997</v>
      </c>
      <c r="H3304" s="14">
        <v>4</v>
      </c>
      <c r="I3304" s="15">
        <v>600</v>
      </c>
      <c r="J3304" s="17">
        <f>E3304+I3304-G3304</f>
        <v>3471.0060000000003</v>
      </c>
      <c r="K3304" s="23" t="str">
        <f>A3304&amp;"|"&amp;B3304</f>
        <v>P0275|Mar</v>
      </c>
    </row>
    <row r="3305" spans="1:11" ht="15" customHeight="1" x14ac:dyDescent="0.25">
      <c r="A3305" s="14" t="s">
        <v>611</v>
      </c>
      <c r="B3305" s="14" t="s">
        <v>24</v>
      </c>
      <c r="C3305" s="14">
        <v>5</v>
      </c>
      <c r="D3305" s="16">
        <v>113.93</v>
      </c>
      <c r="E3305" s="17">
        <f>C3305*D3305</f>
        <v>569.65000000000009</v>
      </c>
      <c r="F3305" s="18">
        <v>0.03</v>
      </c>
      <c r="G3305" s="17">
        <f>E3305*F3305</f>
        <v>17.089500000000001</v>
      </c>
      <c r="H3305" s="14">
        <v>2</v>
      </c>
      <c r="I3305" s="15">
        <v>240</v>
      </c>
      <c r="J3305" s="17">
        <f>E3305+I3305-G3305</f>
        <v>792.56050000000005</v>
      </c>
      <c r="K3305" s="23" t="str">
        <f>A3305&amp;"|"&amp;B3305</f>
        <v>P0276|Apr</v>
      </c>
    </row>
    <row r="3306" spans="1:11" ht="15" customHeight="1" x14ac:dyDescent="0.25">
      <c r="A3306" s="14" t="s">
        <v>611</v>
      </c>
      <c r="B3306" s="14" t="s">
        <v>26</v>
      </c>
      <c r="C3306" s="14">
        <v>7</v>
      </c>
      <c r="D3306" s="16">
        <v>127.69</v>
      </c>
      <c r="E3306" s="17">
        <f>C3306*D3306</f>
        <v>893.82999999999993</v>
      </c>
      <c r="F3306" s="18">
        <v>0.03</v>
      </c>
      <c r="G3306" s="17">
        <f>E3306*F3306</f>
        <v>26.814899999999998</v>
      </c>
      <c r="H3306" s="14">
        <v>2</v>
      </c>
      <c r="I3306" s="15">
        <v>240</v>
      </c>
      <c r="J3306" s="17">
        <f>E3306+I3306-G3306</f>
        <v>1107.0150999999998</v>
      </c>
      <c r="K3306" s="23" t="str">
        <f>A3306&amp;"|"&amp;B3306</f>
        <v>P0276|May</v>
      </c>
    </row>
    <row r="3307" spans="1:11" ht="15" customHeight="1" x14ac:dyDescent="0.25">
      <c r="A3307" s="14" t="s">
        <v>611</v>
      </c>
      <c r="B3307" s="14" t="s">
        <v>28</v>
      </c>
      <c r="C3307" s="14">
        <v>9</v>
      </c>
      <c r="D3307" s="16">
        <v>132.44</v>
      </c>
      <c r="E3307" s="17">
        <f>C3307*D3307</f>
        <v>1191.96</v>
      </c>
      <c r="F3307" s="18">
        <v>0.03</v>
      </c>
      <c r="G3307" s="17">
        <f>E3307*F3307</f>
        <v>35.758800000000001</v>
      </c>
      <c r="H3307" s="14">
        <v>2</v>
      </c>
      <c r="I3307" s="15">
        <v>240</v>
      </c>
      <c r="J3307" s="17">
        <f>E3307+I3307-G3307</f>
        <v>1396.2012</v>
      </c>
      <c r="K3307" s="23" t="str">
        <f>A3307&amp;"|"&amp;B3307</f>
        <v>P0276|Jun</v>
      </c>
    </row>
    <row r="3308" spans="1:11" ht="15" customHeight="1" x14ac:dyDescent="0.25">
      <c r="A3308" s="14" t="s">
        <v>611</v>
      </c>
      <c r="B3308" s="14" t="s">
        <v>29</v>
      </c>
      <c r="C3308" s="14">
        <v>10</v>
      </c>
      <c r="D3308" s="16">
        <v>151.15</v>
      </c>
      <c r="E3308" s="17">
        <f>C3308*D3308</f>
        <v>1511.5</v>
      </c>
      <c r="F3308" s="18">
        <v>0.03</v>
      </c>
      <c r="G3308" s="17">
        <f>E3308*F3308</f>
        <v>45.344999999999999</v>
      </c>
      <c r="H3308" s="14">
        <v>3</v>
      </c>
      <c r="I3308" s="15">
        <v>360</v>
      </c>
      <c r="J3308" s="17">
        <f>E3308+I3308-G3308</f>
        <v>1826.155</v>
      </c>
      <c r="K3308" s="23" t="str">
        <f>A3308&amp;"|"&amp;B3308</f>
        <v>P0276|Jul</v>
      </c>
    </row>
    <row r="3309" spans="1:11" ht="15" customHeight="1" x14ac:dyDescent="0.25">
      <c r="A3309" s="14" t="s">
        <v>611</v>
      </c>
      <c r="B3309" s="14" t="s">
        <v>30</v>
      </c>
      <c r="C3309" s="14">
        <v>9</v>
      </c>
      <c r="D3309" s="16">
        <v>162.54</v>
      </c>
      <c r="E3309" s="17">
        <f>C3309*D3309</f>
        <v>1462.86</v>
      </c>
      <c r="F3309" s="18">
        <v>0.03</v>
      </c>
      <c r="G3309" s="17">
        <f>E3309*F3309</f>
        <v>43.885799999999996</v>
      </c>
      <c r="H3309" s="14">
        <v>2</v>
      </c>
      <c r="I3309" s="15">
        <v>240</v>
      </c>
      <c r="J3309" s="17">
        <f>E3309+I3309-G3309</f>
        <v>1658.9741999999999</v>
      </c>
      <c r="K3309" s="23" t="str">
        <f>A3309&amp;"|"&amp;B3309</f>
        <v>P0276|Aug</v>
      </c>
    </row>
    <row r="3310" spans="1:11" ht="15" customHeight="1" x14ac:dyDescent="0.25">
      <c r="A3310" s="14" t="s">
        <v>611</v>
      </c>
      <c r="B3310" s="14" t="s">
        <v>31</v>
      </c>
      <c r="C3310" s="14">
        <v>7</v>
      </c>
      <c r="D3310" s="16">
        <v>134.81</v>
      </c>
      <c r="E3310" s="17">
        <f>C3310*D3310</f>
        <v>943.67000000000007</v>
      </c>
      <c r="F3310" s="18">
        <v>0.03</v>
      </c>
      <c r="G3310" s="17">
        <f>E3310*F3310</f>
        <v>28.310100000000002</v>
      </c>
      <c r="H3310" s="14">
        <v>2</v>
      </c>
      <c r="I3310" s="15">
        <v>240</v>
      </c>
      <c r="J3310" s="17">
        <f>E3310+I3310-G3310</f>
        <v>1155.3599000000002</v>
      </c>
      <c r="K3310" s="23" t="str">
        <f>A3310&amp;"|"&amp;B3310</f>
        <v>P0276|Sep</v>
      </c>
    </row>
    <row r="3311" spans="1:11" ht="15" customHeight="1" x14ac:dyDescent="0.25">
      <c r="A3311" s="14" t="s">
        <v>611</v>
      </c>
      <c r="B3311" s="14" t="s">
        <v>32</v>
      </c>
      <c r="C3311" s="14">
        <v>7</v>
      </c>
      <c r="D3311" s="16">
        <v>133.31</v>
      </c>
      <c r="E3311" s="17">
        <f>C3311*D3311</f>
        <v>933.17000000000007</v>
      </c>
      <c r="F3311" s="18">
        <v>0.03</v>
      </c>
      <c r="G3311" s="17">
        <f>E3311*F3311</f>
        <v>27.995100000000001</v>
      </c>
      <c r="H3311" s="14">
        <v>2</v>
      </c>
      <c r="I3311" s="15">
        <v>240</v>
      </c>
      <c r="J3311" s="17">
        <f>E3311+I3311-G3311</f>
        <v>1145.1749</v>
      </c>
      <c r="K3311" s="23" t="str">
        <f>A3311&amp;"|"&amp;B3311</f>
        <v>P0276|Oct</v>
      </c>
    </row>
    <row r="3312" spans="1:11" ht="15" customHeight="1" x14ac:dyDescent="0.25">
      <c r="A3312" s="14" t="s">
        <v>611</v>
      </c>
      <c r="B3312" s="14" t="s">
        <v>33</v>
      </c>
      <c r="C3312" s="14">
        <v>6</v>
      </c>
      <c r="D3312" s="16">
        <v>145.35</v>
      </c>
      <c r="E3312" s="17">
        <f>C3312*D3312</f>
        <v>872.09999999999991</v>
      </c>
      <c r="F3312" s="18">
        <v>0.03</v>
      </c>
      <c r="G3312" s="17">
        <f>E3312*F3312</f>
        <v>26.162999999999997</v>
      </c>
      <c r="H3312" s="14">
        <v>2</v>
      </c>
      <c r="I3312" s="15">
        <v>240</v>
      </c>
      <c r="J3312" s="17">
        <f>E3312+I3312-G3312</f>
        <v>1085.9369999999999</v>
      </c>
      <c r="K3312" s="23" t="str">
        <f>A3312&amp;"|"&amp;B3312</f>
        <v>P0276|Nov</v>
      </c>
    </row>
    <row r="3313" spans="1:11" ht="15" customHeight="1" x14ac:dyDescent="0.25">
      <c r="A3313" s="14" t="s">
        <v>611</v>
      </c>
      <c r="B3313" s="14" t="s">
        <v>34</v>
      </c>
      <c r="C3313" s="14">
        <v>15</v>
      </c>
      <c r="D3313" s="16">
        <v>269.19</v>
      </c>
      <c r="E3313" s="17">
        <f>C3313*D3313</f>
        <v>4037.85</v>
      </c>
      <c r="F3313" s="18">
        <v>0.03</v>
      </c>
      <c r="G3313" s="17">
        <f>E3313*F3313</f>
        <v>121.13549999999999</v>
      </c>
      <c r="H3313" s="14">
        <v>6</v>
      </c>
      <c r="I3313" s="15">
        <v>720</v>
      </c>
      <c r="J3313" s="17">
        <f>E3313+I3313-G3313</f>
        <v>4636.7145</v>
      </c>
      <c r="K3313" s="23" t="str">
        <f>A3313&amp;"|"&amp;B3313</f>
        <v>P0276|Dec</v>
      </c>
    </row>
    <row r="3314" spans="1:11" ht="15" customHeight="1" x14ac:dyDescent="0.25">
      <c r="A3314" s="14" t="s">
        <v>611</v>
      </c>
      <c r="B3314" s="14" t="s">
        <v>35</v>
      </c>
      <c r="C3314" s="14">
        <v>14</v>
      </c>
      <c r="D3314" s="16">
        <v>218</v>
      </c>
      <c r="E3314" s="17">
        <f>C3314*D3314</f>
        <v>3052</v>
      </c>
      <c r="F3314" s="18">
        <v>0.03</v>
      </c>
      <c r="G3314" s="17">
        <f>E3314*F3314</f>
        <v>91.56</v>
      </c>
      <c r="H3314" s="14">
        <v>6</v>
      </c>
      <c r="I3314" s="15">
        <v>720</v>
      </c>
      <c r="J3314" s="17">
        <f>E3314+I3314-G3314</f>
        <v>3680.44</v>
      </c>
      <c r="K3314" s="23" t="str">
        <f>A3314&amp;"|"&amp;B3314</f>
        <v>P0276|Jan</v>
      </c>
    </row>
    <row r="3315" spans="1:11" ht="15" customHeight="1" x14ac:dyDescent="0.25">
      <c r="A3315" s="14" t="s">
        <v>611</v>
      </c>
      <c r="B3315" s="14" t="s">
        <v>36</v>
      </c>
      <c r="C3315" s="14">
        <v>12</v>
      </c>
      <c r="D3315" s="16">
        <v>216.24</v>
      </c>
      <c r="E3315" s="17">
        <f>C3315*D3315</f>
        <v>2594.88</v>
      </c>
      <c r="F3315" s="18">
        <v>0.03</v>
      </c>
      <c r="G3315" s="17">
        <f>E3315*F3315</f>
        <v>77.846400000000003</v>
      </c>
      <c r="H3315" s="14">
        <v>5</v>
      </c>
      <c r="I3315" s="15">
        <v>600</v>
      </c>
      <c r="J3315" s="17">
        <f>E3315+I3315-G3315</f>
        <v>3117.0336000000002</v>
      </c>
      <c r="K3315" s="23" t="str">
        <f>A3315&amp;"|"&amp;B3315</f>
        <v>P0276|Feb</v>
      </c>
    </row>
    <row r="3316" spans="1:11" ht="15" customHeight="1" x14ac:dyDescent="0.25">
      <c r="A3316" s="14" t="s">
        <v>611</v>
      </c>
      <c r="B3316" s="14" t="s">
        <v>37</v>
      </c>
      <c r="C3316" s="14">
        <v>12</v>
      </c>
      <c r="D3316" s="16">
        <v>205.75</v>
      </c>
      <c r="E3316" s="17">
        <f>C3316*D3316</f>
        <v>2469</v>
      </c>
      <c r="F3316" s="18">
        <v>0.03</v>
      </c>
      <c r="G3316" s="17">
        <f>E3316*F3316</f>
        <v>74.069999999999993</v>
      </c>
      <c r="H3316" s="14">
        <v>4</v>
      </c>
      <c r="I3316" s="15">
        <v>480</v>
      </c>
      <c r="J3316" s="17">
        <f>E3316+I3316-G3316</f>
        <v>2874.93</v>
      </c>
      <c r="K3316" s="23" t="str">
        <f>A3316&amp;"|"&amp;B3316</f>
        <v>P0276|Mar</v>
      </c>
    </row>
    <row r="3317" spans="1:11" ht="15" customHeight="1" x14ac:dyDescent="0.25">
      <c r="A3317" s="14" t="s">
        <v>613</v>
      </c>
      <c r="B3317" s="14" t="s">
        <v>24</v>
      </c>
      <c r="C3317" s="14">
        <v>5</v>
      </c>
      <c r="D3317" s="16">
        <v>495.69</v>
      </c>
      <c r="E3317" s="17">
        <f>C3317*D3317</f>
        <v>2478.4499999999998</v>
      </c>
      <c r="F3317" s="18">
        <v>0.03</v>
      </c>
      <c r="G3317" s="17">
        <f>E3317*F3317</f>
        <v>74.353499999999997</v>
      </c>
      <c r="H3317" s="14">
        <v>2</v>
      </c>
      <c r="I3317" s="15">
        <v>240</v>
      </c>
      <c r="J3317" s="17">
        <f>E3317+I3317-G3317</f>
        <v>2644.0964999999997</v>
      </c>
      <c r="K3317" s="23" t="str">
        <f>A3317&amp;"|"&amp;B3317</f>
        <v>P0277|Apr</v>
      </c>
    </row>
    <row r="3318" spans="1:11" ht="15" customHeight="1" x14ac:dyDescent="0.25">
      <c r="A3318" s="14" t="s">
        <v>613</v>
      </c>
      <c r="B3318" s="14" t="s">
        <v>26</v>
      </c>
      <c r="C3318" s="14">
        <v>6</v>
      </c>
      <c r="D3318" s="16">
        <v>453.35</v>
      </c>
      <c r="E3318" s="17">
        <f>C3318*D3318</f>
        <v>2720.1000000000004</v>
      </c>
      <c r="F3318" s="18">
        <v>0.03</v>
      </c>
      <c r="G3318" s="17">
        <f>E3318*F3318</f>
        <v>81.603000000000009</v>
      </c>
      <c r="H3318" s="14">
        <v>2</v>
      </c>
      <c r="I3318" s="15">
        <v>240</v>
      </c>
      <c r="J3318" s="17">
        <f>E3318+I3318-G3318</f>
        <v>2878.4970000000003</v>
      </c>
      <c r="K3318" s="23" t="str">
        <f>A3318&amp;"|"&amp;B3318</f>
        <v>P0277|May</v>
      </c>
    </row>
    <row r="3319" spans="1:11" ht="15" customHeight="1" x14ac:dyDescent="0.25">
      <c r="A3319" s="14" t="s">
        <v>613</v>
      </c>
      <c r="B3319" s="14" t="s">
        <v>28</v>
      </c>
      <c r="C3319" s="14">
        <v>7</v>
      </c>
      <c r="D3319" s="16">
        <v>466.08</v>
      </c>
      <c r="E3319" s="17">
        <f>C3319*D3319</f>
        <v>3262.56</v>
      </c>
      <c r="F3319" s="18">
        <v>0.03</v>
      </c>
      <c r="G3319" s="17">
        <f>E3319*F3319</f>
        <v>97.876799999999989</v>
      </c>
      <c r="H3319" s="14">
        <v>2</v>
      </c>
      <c r="I3319" s="15">
        <v>240</v>
      </c>
      <c r="J3319" s="17">
        <f>E3319+I3319-G3319</f>
        <v>3404.6831999999999</v>
      </c>
      <c r="K3319" s="23" t="str">
        <f>A3319&amp;"|"&amp;B3319</f>
        <v>P0277|Jun</v>
      </c>
    </row>
    <row r="3320" spans="1:11" ht="15" customHeight="1" x14ac:dyDescent="0.25">
      <c r="A3320" s="14" t="s">
        <v>613</v>
      </c>
      <c r="B3320" s="14" t="s">
        <v>29</v>
      </c>
      <c r="C3320" s="14">
        <v>9</v>
      </c>
      <c r="D3320" s="16">
        <v>587.79999999999995</v>
      </c>
      <c r="E3320" s="17">
        <f>C3320*D3320</f>
        <v>5290.2</v>
      </c>
      <c r="F3320" s="18">
        <v>0.03</v>
      </c>
      <c r="G3320" s="17">
        <f>E3320*F3320</f>
        <v>158.70599999999999</v>
      </c>
      <c r="H3320" s="14">
        <v>2</v>
      </c>
      <c r="I3320" s="15">
        <v>240</v>
      </c>
      <c r="J3320" s="17">
        <f>E3320+I3320-G3320</f>
        <v>5371.4939999999997</v>
      </c>
      <c r="K3320" s="23" t="str">
        <f>A3320&amp;"|"&amp;B3320</f>
        <v>P0277|Jul</v>
      </c>
    </row>
    <row r="3321" spans="1:11" ht="15" customHeight="1" x14ac:dyDescent="0.25">
      <c r="A3321" s="14" t="s">
        <v>613</v>
      </c>
      <c r="B3321" s="14" t="s">
        <v>30</v>
      </c>
      <c r="C3321" s="14">
        <v>10</v>
      </c>
      <c r="D3321" s="16">
        <v>530.79999999999995</v>
      </c>
      <c r="E3321" s="17">
        <f>C3321*D3321</f>
        <v>5308</v>
      </c>
      <c r="F3321" s="18">
        <v>0.03</v>
      </c>
      <c r="G3321" s="17">
        <f>E3321*F3321</f>
        <v>159.23999999999998</v>
      </c>
      <c r="H3321" s="14">
        <v>3</v>
      </c>
      <c r="I3321" s="15">
        <v>360</v>
      </c>
      <c r="J3321" s="17">
        <f>E3321+I3321-G3321</f>
        <v>5508.76</v>
      </c>
      <c r="K3321" s="23" t="str">
        <f>A3321&amp;"|"&amp;B3321</f>
        <v>P0277|Aug</v>
      </c>
    </row>
    <row r="3322" spans="1:11" ht="15" customHeight="1" x14ac:dyDescent="0.25">
      <c r="A3322" s="14" t="s">
        <v>613</v>
      </c>
      <c r="B3322" s="14" t="s">
        <v>31</v>
      </c>
      <c r="C3322" s="14">
        <v>7</v>
      </c>
      <c r="D3322" s="16">
        <v>503.61</v>
      </c>
      <c r="E3322" s="17">
        <f>C3322*D3322</f>
        <v>3525.27</v>
      </c>
      <c r="F3322" s="18">
        <v>0.03</v>
      </c>
      <c r="G3322" s="17">
        <f>E3322*F3322</f>
        <v>105.7581</v>
      </c>
      <c r="H3322" s="14">
        <v>2</v>
      </c>
      <c r="I3322" s="15">
        <v>240</v>
      </c>
      <c r="J3322" s="17">
        <f>E3322+I3322-G3322</f>
        <v>3659.5119</v>
      </c>
      <c r="K3322" s="23" t="str">
        <f>A3322&amp;"|"&amp;B3322</f>
        <v>P0277|Sep</v>
      </c>
    </row>
    <row r="3323" spans="1:11" ht="15" customHeight="1" x14ac:dyDescent="0.25">
      <c r="A3323" s="14" t="s">
        <v>613</v>
      </c>
      <c r="B3323" s="14" t="s">
        <v>32</v>
      </c>
      <c r="C3323" s="14">
        <v>7</v>
      </c>
      <c r="D3323" s="16">
        <v>482.09</v>
      </c>
      <c r="E3323" s="17">
        <f>C3323*D3323</f>
        <v>3374.6299999999997</v>
      </c>
      <c r="F3323" s="18">
        <v>0.03</v>
      </c>
      <c r="G3323" s="17">
        <f>E3323*F3323</f>
        <v>101.23889999999999</v>
      </c>
      <c r="H3323" s="14">
        <v>2</v>
      </c>
      <c r="I3323" s="15">
        <v>240</v>
      </c>
      <c r="J3323" s="17">
        <f>E3323+I3323-G3323</f>
        <v>3513.3910999999998</v>
      </c>
      <c r="K3323" s="23" t="str">
        <f>A3323&amp;"|"&amp;B3323</f>
        <v>P0277|Oct</v>
      </c>
    </row>
    <row r="3324" spans="1:11" ht="15" customHeight="1" x14ac:dyDescent="0.25">
      <c r="A3324" s="14" t="s">
        <v>613</v>
      </c>
      <c r="B3324" s="14" t="s">
        <v>33</v>
      </c>
      <c r="C3324" s="14">
        <v>6</v>
      </c>
      <c r="D3324" s="16">
        <v>510.76</v>
      </c>
      <c r="E3324" s="17">
        <f>C3324*D3324</f>
        <v>3064.56</v>
      </c>
      <c r="F3324" s="18">
        <v>0.03</v>
      </c>
      <c r="G3324" s="17">
        <f>E3324*F3324</f>
        <v>91.936799999999991</v>
      </c>
      <c r="H3324" s="14">
        <v>2</v>
      </c>
      <c r="I3324" s="15">
        <v>240</v>
      </c>
      <c r="J3324" s="17">
        <f>E3324+I3324-G3324</f>
        <v>3212.6232</v>
      </c>
      <c r="K3324" s="23" t="str">
        <f>A3324&amp;"|"&amp;B3324</f>
        <v>P0277|Nov</v>
      </c>
    </row>
    <row r="3325" spans="1:11" ht="15" customHeight="1" x14ac:dyDescent="0.25">
      <c r="A3325" s="14" t="s">
        <v>613</v>
      </c>
      <c r="B3325" s="14" t="s">
        <v>34</v>
      </c>
      <c r="C3325" s="14">
        <v>14</v>
      </c>
      <c r="D3325" s="16">
        <v>882.46</v>
      </c>
      <c r="E3325" s="17">
        <f>C3325*D3325</f>
        <v>12354.44</v>
      </c>
      <c r="F3325" s="18">
        <v>0.03</v>
      </c>
      <c r="G3325" s="17">
        <f>E3325*F3325</f>
        <v>370.63319999999999</v>
      </c>
      <c r="H3325" s="14">
        <v>6</v>
      </c>
      <c r="I3325" s="15">
        <v>720</v>
      </c>
      <c r="J3325" s="17">
        <f>E3325+I3325-G3325</f>
        <v>12703.8068</v>
      </c>
      <c r="K3325" s="23" t="str">
        <f>A3325&amp;"|"&amp;B3325</f>
        <v>P0277|Dec</v>
      </c>
    </row>
    <row r="3326" spans="1:11" ht="15" customHeight="1" x14ac:dyDescent="0.25">
      <c r="A3326" s="14" t="s">
        <v>613</v>
      </c>
      <c r="B3326" s="14" t="s">
        <v>35</v>
      </c>
      <c r="C3326" s="14">
        <v>14</v>
      </c>
      <c r="D3326" s="16">
        <v>820.69</v>
      </c>
      <c r="E3326" s="17">
        <f>C3326*D3326</f>
        <v>11489.66</v>
      </c>
      <c r="F3326" s="18">
        <v>0.03</v>
      </c>
      <c r="G3326" s="17">
        <f>E3326*F3326</f>
        <v>344.68979999999999</v>
      </c>
      <c r="H3326" s="14">
        <v>5</v>
      </c>
      <c r="I3326" s="15">
        <v>600</v>
      </c>
      <c r="J3326" s="17">
        <f>E3326+I3326-G3326</f>
        <v>11744.9702</v>
      </c>
      <c r="K3326" s="23" t="str">
        <f>A3326&amp;"|"&amp;B3326</f>
        <v>P0277|Jan</v>
      </c>
    </row>
    <row r="3327" spans="1:11" ht="15" customHeight="1" x14ac:dyDescent="0.25">
      <c r="A3327" s="14" t="s">
        <v>613</v>
      </c>
      <c r="B3327" s="14" t="s">
        <v>36</v>
      </c>
      <c r="C3327" s="14">
        <v>12</v>
      </c>
      <c r="D3327" s="16">
        <v>779.67</v>
      </c>
      <c r="E3327" s="17">
        <f>C3327*D3327</f>
        <v>9356.0399999999991</v>
      </c>
      <c r="F3327" s="18">
        <v>0.03</v>
      </c>
      <c r="G3327" s="17">
        <f>E3327*F3327</f>
        <v>280.68119999999993</v>
      </c>
      <c r="H3327" s="14">
        <v>5</v>
      </c>
      <c r="I3327" s="15">
        <v>600</v>
      </c>
      <c r="J3327" s="17">
        <f>E3327+I3327-G3327</f>
        <v>9675.3588</v>
      </c>
      <c r="K3327" s="23" t="str">
        <f>A3327&amp;"|"&amp;B3327</f>
        <v>P0277|Feb</v>
      </c>
    </row>
    <row r="3328" spans="1:11" ht="15" customHeight="1" x14ac:dyDescent="0.25">
      <c r="A3328" s="14" t="s">
        <v>613</v>
      </c>
      <c r="B3328" s="14" t="s">
        <v>37</v>
      </c>
      <c r="C3328" s="14">
        <v>10</v>
      </c>
      <c r="D3328" s="16">
        <v>691.37</v>
      </c>
      <c r="E3328" s="17">
        <f>C3328*D3328</f>
        <v>6913.7</v>
      </c>
      <c r="F3328" s="18">
        <v>0.03</v>
      </c>
      <c r="G3328" s="17">
        <f>E3328*F3328</f>
        <v>207.41099999999997</v>
      </c>
      <c r="H3328" s="14">
        <v>4</v>
      </c>
      <c r="I3328" s="15">
        <v>480</v>
      </c>
      <c r="J3328" s="17">
        <f>E3328+I3328-G3328</f>
        <v>7186.2889999999998</v>
      </c>
      <c r="K3328" s="23" t="str">
        <f>A3328&amp;"|"&amp;B3328</f>
        <v>P0277|Mar</v>
      </c>
    </row>
    <row r="3329" spans="1:11" ht="15" customHeight="1" x14ac:dyDescent="0.25">
      <c r="A3329" s="14" t="s">
        <v>615</v>
      </c>
      <c r="B3329" s="14" t="s">
        <v>24</v>
      </c>
      <c r="C3329" s="14">
        <v>6</v>
      </c>
      <c r="D3329" s="16">
        <v>238.71</v>
      </c>
      <c r="E3329" s="17">
        <f>C3329*D3329</f>
        <v>1432.26</v>
      </c>
      <c r="F3329" s="18">
        <v>0.03</v>
      </c>
      <c r="G3329" s="17">
        <f>E3329*F3329</f>
        <v>42.967799999999997</v>
      </c>
      <c r="H3329" s="14">
        <v>2</v>
      </c>
      <c r="I3329" s="15">
        <v>450</v>
      </c>
      <c r="J3329" s="17">
        <f>E3329+I3329-G3329</f>
        <v>1839.2922000000001</v>
      </c>
      <c r="K3329" s="23" t="str">
        <f>A3329&amp;"|"&amp;B3329</f>
        <v>P0278|Apr</v>
      </c>
    </row>
    <row r="3330" spans="1:11" ht="15" customHeight="1" x14ac:dyDescent="0.25">
      <c r="A3330" s="14" t="s">
        <v>615</v>
      </c>
      <c r="B3330" s="14" t="s">
        <v>26</v>
      </c>
      <c r="C3330" s="14">
        <v>7</v>
      </c>
      <c r="D3330" s="16">
        <v>251.78</v>
      </c>
      <c r="E3330" s="17">
        <f>C3330*D3330</f>
        <v>1762.46</v>
      </c>
      <c r="F3330" s="18">
        <v>0.03</v>
      </c>
      <c r="G3330" s="17">
        <f>E3330*F3330</f>
        <v>52.873799999999996</v>
      </c>
      <c r="H3330" s="14">
        <v>2</v>
      </c>
      <c r="I3330" s="15">
        <v>450</v>
      </c>
      <c r="J3330" s="17">
        <f>E3330+I3330-G3330</f>
        <v>2159.5862000000002</v>
      </c>
      <c r="K3330" s="23" t="str">
        <f>A3330&amp;"|"&amp;B3330</f>
        <v>P0278|May</v>
      </c>
    </row>
    <row r="3331" spans="1:11" ht="15" customHeight="1" x14ac:dyDescent="0.25">
      <c r="A3331" s="14" t="s">
        <v>615</v>
      </c>
      <c r="B3331" s="14" t="s">
        <v>28</v>
      </c>
      <c r="C3331" s="14">
        <v>8</v>
      </c>
      <c r="D3331" s="16">
        <v>254.94</v>
      </c>
      <c r="E3331" s="17">
        <f>C3331*D3331</f>
        <v>2039.52</v>
      </c>
      <c r="F3331" s="18">
        <v>0.03</v>
      </c>
      <c r="G3331" s="17">
        <f>E3331*F3331</f>
        <v>61.185599999999994</v>
      </c>
      <c r="H3331" s="14">
        <v>2</v>
      </c>
      <c r="I3331" s="15">
        <v>450</v>
      </c>
      <c r="J3331" s="17">
        <f>E3331+I3331-G3331</f>
        <v>2428.3344000000002</v>
      </c>
      <c r="K3331" s="23" t="str">
        <f>A3331&amp;"|"&amp;B3331</f>
        <v>P0278|Jun</v>
      </c>
    </row>
    <row r="3332" spans="1:11" ht="15" customHeight="1" x14ac:dyDescent="0.25">
      <c r="A3332" s="14" t="s">
        <v>615</v>
      </c>
      <c r="B3332" s="14" t="s">
        <v>29</v>
      </c>
      <c r="C3332" s="14">
        <v>10</v>
      </c>
      <c r="D3332" s="16">
        <v>274.32</v>
      </c>
      <c r="E3332" s="17">
        <f>C3332*D3332</f>
        <v>2743.2</v>
      </c>
      <c r="F3332" s="18">
        <v>0.03</v>
      </c>
      <c r="G3332" s="17">
        <f>E3332*F3332</f>
        <v>82.295999999999992</v>
      </c>
      <c r="H3332" s="14">
        <v>3</v>
      </c>
      <c r="I3332" s="15">
        <v>675</v>
      </c>
      <c r="J3332" s="17">
        <f>E3332+I3332-G3332</f>
        <v>3335.904</v>
      </c>
      <c r="K3332" s="23" t="str">
        <f>A3332&amp;"|"&amp;B3332</f>
        <v>P0278|Jul</v>
      </c>
    </row>
    <row r="3333" spans="1:11" ht="15" customHeight="1" x14ac:dyDescent="0.25">
      <c r="A3333" s="14" t="s">
        <v>615</v>
      </c>
      <c r="B3333" s="14" t="s">
        <v>30</v>
      </c>
      <c r="C3333" s="14">
        <v>10</v>
      </c>
      <c r="D3333" s="16">
        <v>267.99</v>
      </c>
      <c r="E3333" s="17">
        <f>C3333*D3333</f>
        <v>2679.9</v>
      </c>
      <c r="F3333" s="18">
        <v>0.03</v>
      </c>
      <c r="G3333" s="17">
        <f>E3333*F3333</f>
        <v>80.397000000000006</v>
      </c>
      <c r="H3333" s="14">
        <v>3</v>
      </c>
      <c r="I3333" s="15">
        <v>675</v>
      </c>
      <c r="J3333" s="17">
        <f>E3333+I3333-G3333</f>
        <v>3274.5030000000002</v>
      </c>
      <c r="K3333" s="23" t="str">
        <f>A3333&amp;"|"&amp;B3333</f>
        <v>P0278|Aug</v>
      </c>
    </row>
    <row r="3334" spans="1:11" ht="15" customHeight="1" x14ac:dyDescent="0.25">
      <c r="A3334" s="14" t="s">
        <v>615</v>
      </c>
      <c r="B3334" s="14" t="s">
        <v>31</v>
      </c>
      <c r="C3334" s="14">
        <v>7</v>
      </c>
      <c r="D3334" s="16">
        <v>256.38</v>
      </c>
      <c r="E3334" s="17">
        <f>C3334*D3334</f>
        <v>1794.6599999999999</v>
      </c>
      <c r="F3334" s="18">
        <v>0.03</v>
      </c>
      <c r="G3334" s="17">
        <f>E3334*F3334</f>
        <v>53.839799999999997</v>
      </c>
      <c r="H3334" s="14">
        <v>2</v>
      </c>
      <c r="I3334" s="15">
        <v>450</v>
      </c>
      <c r="J3334" s="17">
        <f>E3334+I3334-G3334</f>
        <v>2190.8201999999997</v>
      </c>
      <c r="K3334" s="23" t="str">
        <f>A3334&amp;"|"&amp;B3334</f>
        <v>P0278|Sep</v>
      </c>
    </row>
    <row r="3335" spans="1:11" ht="15" customHeight="1" x14ac:dyDescent="0.25">
      <c r="A3335" s="14" t="s">
        <v>615</v>
      </c>
      <c r="B3335" s="14" t="s">
        <v>32</v>
      </c>
      <c r="C3335" s="14">
        <v>7</v>
      </c>
      <c r="D3335" s="16">
        <v>238.12</v>
      </c>
      <c r="E3335" s="17">
        <f>C3335*D3335</f>
        <v>1666.8400000000001</v>
      </c>
      <c r="F3335" s="18">
        <v>0.03</v>
      </c>
      <c r="G3335" s="17">
        <f>E3335*F3335</f>
        <v>50.005200000000002</v>
      </c>
      <c r="H3335" s="14">
        <v>2</v>
      </c>
      <c r="I3335" s="15">
        <v>450</v>
      </c>
      <c r="J3335" s="17">
        <f>E3335+I3335-G3335</f>
        <v>2066.8348000000001</v>
      </c>
      <c r="K3335" s="23" t="str">
        <f>A3335&amp;"|"&amp;B3335</f>
        <v>P0278|Oct</v>
      </c>
    </row>
    <row r="3336" spans="1:11" ht="15" customHeight="1" x14ac:dyDescent="0.25">
      <c r="A3336" s="14" t="s">
        <v>615</v>
      </c>
      <c r="B3336" s="14" t="s">
        <v>33</v>
      </c>
      <c r="C3336" s="14">
        <v>7</v>
      </c>
      <c r="D3336" s="16">
        <v>246.15</v>
      </c>
      <c r="E3336" s="17">
        <f>C3336*D3336</f>
        <v>1723.05</v>
      </c>
      <c r="F3336" s="18">
        <v>0.03</v>
      </c>
      <c r="G3336" s="17">
        <f>E3336*F3336</f>
        <v>51.691499999999998</v>
      </c>
      <c r="H3336" s="14">
        <v>2</v>
      </c>
      <c r="I3336" s="15">
        <v>450</v>
      </c>
      <c r="J3336" s="17">
        <f>E3336+I3336-G3336</f>
        <v>2121.3585000000003</v>
      </c>
      <c r="K3336" s="23" t="str">
        <f>A3336&amp;"|"&amp;B3336</f>
        <v>P0278|Nov</v>
      </c>
    </row>
    <row r="3337" spans="1:11" ht="15" customHeight="1" x14ac:dyDescent="0.25">
      <c r="A3337" s="14" t="s">
        <v>615</v>
      </c>
      <c r="B3337" s="14" t="s">
        <v>34</v>
      </c>
      <c r="C3337" s="14">
        <v>15</v>
      </c>
      <c r="D3337" s="16">
        <v>481.06</v>
      </c>
      <c r="E3337" s="17">
        <f>C3337*D3337</f>
        <v>7215.9</v>
      </c>
      <c r="F3337" s="18">
        <v>0.03</v>
      </c>
      <c r="G3337" s="17">
        <f>E3337*F3337</f>
        <v>216.47699999999998</v>
      </c>
      <c r="H3337" s="14">
        <v>6</v>
      </c>
      <c r="I3337" s="15">
        <v>1350</v>
      </c>
      <c r="J3337" s="17">
        <f>E3337+I3337-G3337</f>
        <v>8349.4229999999989</v>
      </c>
      <c r="K3337" s="23" t="str">
        <f>A3337&amp;"|"&amp;B3337</f>
        <v>P0278|Dec</v>
      </c>
    </row>
    <row r="3338" spans="1:11" ht="15" customHeight="1" x14ac:dyDescent="0.25">
      <c r="A3338" s="14" t="s">
        <v>615</v>
      </c>
      <c r="B3338" s="14" t="s">
        <v>35</v>
      </c>
      <c r="C3338" s="14">
        <v>13</v>
      </c>
      <c r="D3338" s="16">
        <v>389.81</v>
      </c>
      <c r="E3338" s="17">
        <f>C3338*D3338</f>
        <v>5067.53</v>
      </c>
      <c r="F3338" s="18">
        <v>0.03</v>
      </c>
      <c r="G3338" s="17">
        <f>E3338*F3338</f>
        <v>152.02589999999998</v>
      </c>
      <c r="H3338" s="14">
        <v>5</v>
      </c>
      <c r="I3338" s="15">
        <v>1125</v>
      </c>
      <c r="J3338" s="17">
        <f>E3338+I3338-G3338</f>
        <v>6040.5041000000001</v>
      </c>
      <c r="K3338" s="23" t="str">
        <f>A3338&amp;"|"&amp;B3338</f>
        <v>P0278|Jan</v>
      </c>
    </row>
    <row r="3339" spans="1:11" ht="15" customHeight="1" x14ac:dyDescent="0.25">
      <c r="A3339" s="14" t="s">
        <v>615</v>
      </c>
      <c r="B3339" s="14" t="s">
        <v>36</v>
      </c>
      <c r="C3339" s="14">
        <v>12</v>
      </c>
      <c r="D3339" s="16">
        <v>368.9</v>
      </c>
      <c r="E3339" s="17">
        <f>C3339*D3339</f>
        <v>4426.7999999999993</v>
      </c>
      <c r="F3339" s="18">
        <v>0.03</v>
      </c>
      <c r="G3339" s="17">
        <f>E3339*F3339</f>
        <v>132.80399999999997</v>
      </c>
      <c r="H3339" s="14">
        <v>5</v>
      </c>
      <c r="I3339" s="15">
        <v>1125</v>
      </c>
      <c r="J3339" s="17">
        <f>E3339+I3339-G3339</f>
        <v>5418.9959999999992</v>
      </c>
      <c r="K3339" s="23" t="str">
        <f>A3339&amp;"|"&amp;B3339</f>
        <v>P0278|Feb</v>
      </c>
    </row>
    <row r="3340" spans="1:11" ht="15" customHeight="1" x14ac:dyDescent="0.25">
      <c r="A3340" s="14" t="s">
        <v>615</v>
      </c>
      <c r="B3340" s="14" t="s">
        <v>37</v>
      </c>
      <c r="C3340" s="14">
        <v>11</v>
      </c>
      <c r="D3340" s="16">
        <v>347.06</v>
      </c>
      <c r="E3340" s="17">
        <f>C3340*D3340</f>
        <v>3817.66</v>
      </c>
      <c r="F3340" s="18">
        <v>0.03</v>
      </c>
      <c r="G3340" s="17">
        <f>E3340*F3340</f>
        <v>114.52979999999999</v>
      </c>
      <c r="H3340" s="14">
        <v>4</v>
      </c>
      <c r="I3340" s="15">
        <v>900</v>
      </c>
      <c r="J3340" s="17">
        <f>E3340+I3340-G3340</f>
        <v>4603.1301999999996</v>
      </c>
      <c r="K3340" s="23" t="str">
        <f>A3340&amp;"|"&amp;B3340</f>
        <v>P0278|Mar</v>
      </c>
    </row>
    <row r="3341" spans="1:11" ht="15" customHeight="1" x14ac:dyDescent="0.25">
      <c r="A3341" s="14" t="s">
        <v>617</v>
      </c>
      <c r="B3341" s="14" t="s">
        <v>24</v>
      </c>
      <c r="C3341" s="14">
        <v>5</v>
      </c>
      <c r="D3341" s="16">
        <v>119.39</v>
      </c>
      <c r="E3341" s="17">
        <f>C3341*D3341</f>
        <v>596.95000000000005</v>
      </c>
      <c r="F3341" s="18">
        <v>0.03</v>
      </c>
      <c r="G3341" s="17">
        <f>E3341*F3341</f>
        <v>17.9085</v>
      </c>
      <c r="H3341" s="14">
        <v>2</v>
      </c>
      <c r="I3341" s="15">
        <v>240</v>
      </c>
      <c r="J3341" s="17">
        <f>E3341+I3341-G3341</f>
        <v>819.04150000000004</v>
      </c>
      <c r="K3341" s="23" t="str">
        <f>A3341&amp;"|"&amp;B3341</f>
        <v>P0279|Apr</v>
      </c>
    </row>
    <row r="3342" spans="1:11" ht="15" customHeight="1" x14ac:dyDescent="0.25">
      <c r="A3342" s="14" t="s">
        <v>617</v>
      </c>
      <c r="B3342" s="14" t="s">
        <v>26</v>
      </c>
      <c r="C3342" s="14">
        <v>6</v>
      </c>
      <c r="D3342" s="16">
        <v>122.58</v>
      </c>
      <c r="E3342" s="17">
        <f>C3342*D3342</f>
        <v>735.48</v>
      </c>
      <c r="F3342" s="18">
        <v>0.03</v>
      </c>
      <c r="G3342" s="17">
        <f>E3342*F3342</f>
        <v>22.064399999999999</v>
      </c>
      <c r="H3342" s="14">
        <v>2</v>
      </c>
      <c r="I3342" s="15">
        <v>240</v>
      </c>
      <c r="J3342" s="17">
        <f>E3342+I3342-G3342</f>
        <v>953.41560000000004</v>
      </c>
      <c r="K3342" s="23" t="str">
        <f>A3342&amp;"|"&amp;B3342</f>
        <v>P0279|May</v>
      </c>
    </row>
    <row r="3343" spans="1:11" ht="15" customHeight="1" x14ac:dyDescent="0.25">
      <c r="A3343" s="14" t="s">
        <v>617</v>
      </c>
      <c r="B3343" s="14" t="s">
        <v>28</v>
      </c>
      <c r="C3343" s="14">
        <v>7</v>
      </c>
      <c r="D3343" s="16">
        <v>126.4</v>
      </c>
      <c r="E3343" s="17">
        <f>C3343*D3343</f>
        <v>884.80000000000007</v>
      </c>
      <c r="F3343" s="18">
        <v>0.03</v>
      </c>
      <c r="G3343" s="17">
        <f>E3343*F3343</f>
        <v>26.544</v>
      </c>
      <c r="H3343" s="14">
        <v>2</v>
      </c>
      <c r="I3343" s="15">
        <v>240</v>
      </c>
      <c r="J3343" s="17">
        <f>E3343+I3343-G3343</f>
        <v>1098.2560000000001</v>
      </c>
      <c r="K3343" s="23" t="str">
        <f>A3343&amp;"|"&amp;B3343</f>
        <v>P0279|Jun</v>
      </c>
    </row>
    <row r="3344" spans="1:11" ht="15" customHeight="1" x14ac:dyDescent="0.25">
      <c r="A3344" s="14" t="s">
        <v>617</v>
      </c>
      <c r="B3344" s="14" t="s">
        <v>29</v>
      </c>
      <c r="C3344" s="14">
        <v>9</v>
      </c>
      <c r="D3344" s="16">
        <v>149.55000000000001</v>
      </c>
      <c r="E3344" s="17">
        <f>C3344*D3344</f>
        <v>1345.95</v>
      </c>
      <c r="F3344" s="18">
        <v>0.03</v>
      </c>
      <c r="G3344" s="17">
        <f>E3344*F3344</f>
        <v>40.378500000000003</v>
      </c>
      <c r="H3344" s="14">
        <v>2</v>
      </c>
      <c r="I3344" s="15">
        <v>240</v>
      </c>
      <c r="J3344" s="17">
        <f>E3344+I3344-G3344</f>
        <v>1545.5715</v>
      </c>
      <c r="K3344" s="23" t="str">
        <f>A3344&amp;"|"&amp;B3344</f>
        <v>P0279|Jul</v>
      </c>
    </row>
    <row r="3345" spans="1:11" ht="15" customHeight="1" x14ac:dyDescent="0.25">
      <c r="A3345" s="14" t="s">
        <v>617</v>
      </c>
      <c r="B3345" s="14" t="s">
        <v>30</v>
      </c>
      <c r="C3345" s="14">
        <v>9</v>
      </c>
      <c r="D3345" s="16">
        <v>140.59</v>
      </c>
      <c r="E3345" s="17">
        <f>C3345*D3345</f>
        <v>1265.31</v>
      </c>
      <c r="F3345" s="18">
        <v>0.03</v>
      </c>
      <c r="G3345" s="17">
        <f>E3345*F3345</f>
        <v>37.959299999999999</v>
      </c>
      <c r="H3345" s="14">
        <v>2</v>
      </c>
      <c r="I3345" s="15">
        <v>240</v>
      </c>
      <c r="J3345" s="17">
        <f>E3345+I3345-G3345</f>
        <v>1467.3507</v>
      </c>
      <c r="K3345" s="23" t="str">
        <f>A3345&amp;"|"&amp;B3345</f>
        <v>P0279|Aug</v>
      </c>
    </row>
    <row r="3346" spans="1:11" ht="15" customHeight="1" x14ac:dyDescent="0.25">
      <c r="A3346" s="14" t="s">
        <v>617</v>
      </c>
      <c r="B3346" s="14" t="s">
        <v>31</v>
      </c>
      <c r="C3346" s="14">
        <v>6</v>
      </c>
      <c r="D3346" s="16">
        <v>134.32</v>
      </c>
      <c r="E3346" s="17">
        <f>C3346*D3346</f>
        <v>805.92</v>
      </c>
      <c r="F3346" s="18">
        <v>0.03</v>
      </c>
      <c r="G3346" s="17">
        <f>E3346*F3346</f>
        <v>24.177599999999998</v>
      </c>
      <c r="H3346" s="14">
        <v>2</v>
      </c>
      <c r="I3346" s="15">
        <v>240</v>
      </c>
      <c r="J3346" s="17">
        <f>E3346+I3346-G3346</f>
        <v>1021.7424000000001</v>
      </c>
      <c r="K3346" s="23" t="str">
        <f>A3346&amp;"|"&amp;B3346</f>
        <v>P0279|Sep</v>
      </c>
    </row>
    <row r="3347" spans="1:11" ht="15" customHeight="1" x14ac:dyDescent="0.25">
      <c r="A3347" s="14" t="s">
        <v>617</v>
      </c>
      <c r="B3347" s="14" t="s">
        <v>32</v>
      </c>
      <c r="C3347" s="14">
        <v>6</v>
      </c>
      <c r="D3347" s="16">
        <v>121.38</v>
      </c>
      <c r="E3347" s="17">
        <f>C3347*D3347</f>
        <v>728.28</v>
      </c>
      <c r="F3347" s="18">
        <v>0.03</v>
      </c>
      <c r="G3347" s="17">
        <f>E3347*F3347</f>
        <v>21.848399999999998</v>
      </c>
      <c r="H3347" s="14">
        <v>2</v>
      </c>
      <c r="I3347" s="15">
        <v>240</v>
      </c>
      <c r="J3347" s="17">
        <f>E3347+I3347-G3347</f>
        <v>946.4316</v>
      </c>
      <c r="K3347" s="23" t="str">
        <f>A3347&amp;"|"&amp;B3347</f>
        <v>P0279|Oct</v>
      </c>
    </row>
    <row r="3348" spans="1:11" ht="15" customHeight="1" x14ac:dyDescent="0.25">
      <c r="A3348" s="14" t="s">
        <v>617</v>
      </c>
      <c r="B3348" s="14" t="s">
        <v>33</v>
      </c>
      <c r="C3348" s="14">
        <v>5</v>
      </c>
      <c r="D3348" s="16">
        <v>131.81</v>
      </c>
      <c r="E3348" s="17">
        <f>C3348*D3348</f>
        <v>659.05</v>
      </c>
      <c r="F3348" s="18">
        <v>0.03</v>
      </c>
      <c r="G3348" s="17">
        <f>E3348*F3348</f>
        <v>19.7715</v>
      </c>
      <c r="H3348" s="14">
        <v>2</v>
      </c>
      <c r="I3348" s="15">
        <v>240</v>
      </c>
      <c r="J3348" s="17">
        <f>E3348+I3348-G3348</f>
        <v>879.27850000000001</v>
      </c>
      <c r="K3348" s="23" t="str">
        <f>A3348&amp;"|"&amp;B3348</f>
        <v>P0279|Nov</v>
      </c>
    </row>
    <row r="3349" spans="1:11" ht="15" customHeight="1" x14ac:dyDescent="0.25">
      <c r="A3349" s="14" t="s">
        <v>617</v>
      </c>
      <c r="B3349" s="14" t="s">
        <v>34</v>
      </c>
      <c r="C3349" s="14">
        <v>12</v>
      </c>
      <c r="D3349" s="16">
        <v>236.12</v>
      </c>
      <c r="E3349" s="17">
        <f>C3349*D3349</f>
        <v>2833.44</v>
      </c>
      <c r="F3349" s="18">
        <v>0.03</v>
      </c>
      <c r="G3349" s="17">
        <f>E3349*F3349</f>
        <v>85.003199999999993</v>
      </c>
      <c r="H3349" s="14">
        <v>5</v>
      </c>
      <c r="I3349" s="15">
        <v>600</v>
      </c>
      <c r="J3349" s="17">
        <f>E3349+I3349-G3349</f>
        <v>3348.4367999999999</v>
      </c>
      <c r="K3349" s="23" t="str">
        <f>A3349&amp;"|"&amp;B3349</f>
        <v>P0279|Dec</v>
      </c>
    </row>
    <row r="3350" spans="1:11" ht="15" customHeight="1" x14ac:dyDescent="0.25">
      <c r="A3350" s="14" t="s">
        <v>617</v>
      </c>
      <c r="B3350" s="14" t="s">
        <v>35</v>
      </c>
      <c r="C3350" s="14">
        <v>11</v>
      </c>
      <c r="D3350" s="16">
        <v>213.37</v>
      </c>
      <c r="E3350" s="17">
        <f>C3350*D3350</f>
        <v>2347.0700000000002</v>
      </c>
      <c r="F3350" s="18">
        <v>0.03</v>
      </c>
      <c r="G3350" s="17">
        <f>E3350*F3350</f>
        <v>70.412099999999995</v>
      </c>
      <c r="H3350" s="14">
        <v>4</v>
      </c>
      <c r="I3350" s="15">
        <v>480</v>
      </c>
      <c r="J3350" s="17">
        <f>E3350+I3350-G3350</f>
        <v>2756.6579000000002</v>
      </c>
      <c r="K3350" s="23" t="str">
        <f>A3350&amp;"|"&amp;B3350</f>
        <v>P0279|Jan</v>
      </c>
    </row>
    <row r="3351" spans="1:11" ht="15" customHeight="1" x14ac:dyDescent="0.25">
      <c r="A3351" s="14" t="s">
        <v>617</v>
      </c>
      <c r="B3351" s="14" t="s">
        <v>36</v>
      </c>
      <c r="C3351" s="14">
        <v>10</v>
      </c>
      <c r="D3351" s="16">
        <v>214.46</v>
      </c>
      <c r="E3351" s="17">
        <f>C3351*D3351</f>
        <v>2144.6</v>
      </c>
      <c r="F3351" s="18">
        <v>0.03</v>
      </c>
      <c r="G3351" s="17">
        <f>E3351*F3351</f>
        <v>64.337999999999994</v>
      </c>
      <c r="H3351" s="14">
        <v>4</v>
      </c>
      <c r="I3351" s="15">
        <v>480</v>
      </c>
      <c r="J3351" s="17">
        <f>E3351+I3351-G3351</f>
        <v>2560.2619999999997</v>
      </c>
      <c r="K3351" s="23" t="str">
        <f>A3351&amp;"|"&amp;B3351</f>
        <v>P0279|Feb</v>
      </c>
    </row>
    <row r="3352" spans="1:11" ht="15" customHeight="1" x14ac:dyDescent="0.25">
      <c r="A3352" s="14" t="s">
        <v>617</v>
      </c>
      <c r="B3352" s="14" t="s">
        <v>37</v>
      </c>
      <c r="C3352" s="14">
        <v>10</v>
      </c>
      <c r="D3352" s="16">
        <v>192.8</v>
      </c>
      <c r="E3352" s="17">
        <f>C3352*D3352</f>
        <v>1928</v>
      </c>
      <c r="F3352" s="18">
        <v>0.03</v>
      </c>
      <c r="G3352" s="17">
        <f>E3352*F3352</f>
        <v>57.839999999999996</v>
      </c>
      <c r="H3352" s="14">
        <v>4</v>
      </c>
      <c r="I3352" s="15">
        <v>480</v>
      </c>
      <c r="J3352" s="17">
        <f>E3352+I3352-G3352</f>
        <v>2350.16</v>
      </c>
      <c r="K3352" s="23" t="str">
        <f>A3352&amp;"|"&amp;B3352</f>
        <v>P0279|Mar</v>
      </c>
    </row>
    <row r="3353" spans="1:11" ht="15" customHeight="1" x14ac:dyDescent="0.25">
      <c r="A3353" s="14" t="s">
        <v>619</v>
      </c>
      <c r="B3353" s="14" t="s">
        <v>24</v>
      </c>
      <c r="C3353" s="14">
        <v>6</v>
      </c>
      <c r="D3353" s="16">
        <v>174.78</v>
      </c>
      <c r="E3353" s="17">
        <f>C3353*D3353</f>
        <v>1048.68</v>
      </c>
      <c r="F3353" s="18">
        <v>0.03</v>
      </c>
      <c r="G3353" s="17">
        <f>E3353*F3353</f>
        <v>31.4604</v>
      </c>
      <c r="H3353" s="14">
        <v>2</v>
      </c>
      <c r="I3353" s="15">
        <v>370</v>
      </c>
      <c r="J3353" s="17">
        <f>E3353+I3353-G3353</f>
        <v>1387.2196000000001</v>
      </c>
      <c r="K3353" s="23" t="str">
        <f>A3353&amp;"|"&amp;B3353</f>
        <v>P0280|Apr</v>
      </c>
    </row>
    <row r="3354" spans="1:11" ht="15" customHeight="1" x14ac:dyDescent="0.25">
      <c r="A3354" s="14" t="s">
        <v>619</v>
      </c>
      <c r="B3354" s="14" t="s">
        <v>26</v>
      </c>
      <c r="C3354" s="14">
        <v>7</v>
      </c>
      <c r="D3354" s="16">
        <v>202.62</v>
      </c>
      <c r="E3354" s="17">
        <f>C3354*D3354</f>
        <v>1418.3400000000001</v>
      </c>
      <c r="F3354" s="18">
        <v>0.03</v>
      </c>
      <c r="G3354" s="17">
        <f>E3354*F3354</f>
        <v>42.550200000000004</v>
      </c>
      <c r="H3354" s="14">
        <v>2</v>
      </c>
      <c r="I3354" s="15">
        <v>370</v>
      </c>
      <c r="J3354" s="17">
        <f>E3354+I3354-G3354</f>
        <v>1745.7898000000002</v>
      </c>
      <c r="K3354" s="23" t="str">
        <f>A3354&amp;"|"&amp;B3354</f>
        <v>P0280|May</v>
      </c>
    </row>
    <row r="3355" spans="1:11" ht="15" customHeight="1" x14ac:dyDescent="0.25">
      <c r="A3355" s="14" t="s">
        <v>619</v>
      </c>
      <c r="B3355" s="14" t="s">
        <v>28</v>
      </c>
      <c r="C3355" s="14">
        <v>9</v>
      </c>
      <c r="D3355" s="16">
        <v>181.53</v>
      </c>
      <c r="E3355" s="17">
        <f>C3355*D3355</f>
        <v>1633.77</v>
      </c>
      <c r="F3355" s="18">
        <v>0.03</v>
      </c>
      <c r="G3355" s="17">
        <f>E3355*F3355</f>
        <v>49.013099999999994</v>
      </c>
      <c r="H3355" s="14">
        <v>2</v>
      </c>
      <c r="I3355" s="15">
        <v>370</v>
      </c>
      <c r="J3355" s="17">
        <f>E3355+I3355-G3355</f>
        <v>1954.7569000000001</v>
      </c>
      <c r="K3355" s="23" t="str">
        <f>A3355&amp;"|"&amp;B3355</f>
        <v>P0280|Jun</v>
      </c>
    </row>
    <row r="3356" spans="1:11" ht="15" customHeight="1" x14ac:dyDescent="0.25">
      <c r="A3356" s="14" t="s">
        <v>619</v>
      </c>
      <c r="B3356" s="14" t="s">
        <v>29</v>
      </c>
      <c r="C3356" s="14">
        <v>11</v>
      </c>
      <c r="D3356" s="16">
        <v>224.75</v>
      </c>
      <c r="E3356" s="17">
        <f>C3356*D3356</f>
        <v>2472.25</v>
      </c>
      <c r="F3356" s="18">
        <v>0.03</v>
      </c>
      <c r="G3356" s="17">
        <f>E3356*F3356</f>
        <v>74.167500000000004</v>
      </c>
      <c r="H3356" s="14">
        <v>3</v>
      </c>
      <c r="I3356" s="15">
        <v>555</v>
      </c>
      <c r="J3356" s="17">
        <f>E3356+I3356-G3356</f>
        <v>2953.0825</v>
      </c>
      <c r="K3356" s="23" t="str">
        <f>A3356&amp;"|"&amp;B3356</f>
        <v>P0280|Jul</v>
      </c>
    </row>
    <row r="3357" spans="1:11" ht="15" customHeight="1" x14ac:dyDescent="0.25">
      <c r="A3357" s="14" t="s">
        <v>619</v>
      </c>
      <c r="B3357" s="14" t="s">
        <v>30</v>
      </c>
      <c r="C3357" s="14">
        <v>11</v>
      </c>
      <c r="D3357" s="16">
        <v>208.36</v>
      </c>
      <c r="E3357" s="17">
        <f>C3357*D3357</f>
        <v>2291.96</v>
      </c>
      <c r="F3357" s="18">
        <v>0.03</v>
      </c>
      <c r="G3357" s="17">
        <f>E3357*F3357</f>
        <v>68.758799999999994</v>
      </c>
      <c r="H3357" s="14">
        <v>3</v>
      </c>
      <c r="I3357" s="15">
        <v>555</v>
      </c>
      <c r="J3357" s="17">
        <f>E3357+I3357-G3357</f>
        <v>2778.2012</v>
      </c>
      <c r="K3357" s="23" t="str">
        <f>A3357&amp;"|"&amp;B3357</f>
        <v>P0280|Aug</v>
      </c>
    </row>
    <row r="3358" spans="1:11" ht="15" customHeight="1" x14ac:dyDescent="0.25">
      <c r="A3358" s="14" t="s">
        <v>619</v>
      </c>
      <c r="B3358" s="14" t="s">
        <v>31</v>
      </c>
      <c r="C3358" s="14">
        <v>7</v>
      </c>
      <c r="D3358" s="16">
        <v>206.67</v>
      </c>
      <c r="E3358" s="17">
        <f>C3358*D3358</f>
        <v>1446.6899999999998</v>
      </c>
      <c r="F3358" s="18">
        <v>0.03</v>
      </c>
      <c r="G3358" s="17">
        <f>E3358*F3358</f>
        <v>43.400699999999993</v>
      </c>
      <c r="H3358" s="14">
        <v>2</v>
      </c>
      <c r="I3358" s="15">
        <v>370</v>
      </c>
      <c r="J3358" s="17">
        <f>E3358+I3358-G3358</f>
        <v>1773.2892999999999</v>
      </c>
      <c r="K3358" s="23" t="str">
        <f>A3358&amp;"|"&amp;B3358</f>
        <v>P0280|Sep</v>
      </c>
    </row>
    <row r="3359" spans="1:11" ht="15" customHeight="1" x14ac:dyDescent="0.25">
      <c r="A3359" s="14" t="s">
        <v>619</v>
      </c>
      <c r="B3359" s="14" t="s">
        <v>32</v>
      </c>
      <c r="C3359" s="14">
        <v>6</v>
      </c>
      <c r="D3359" s="16">
        <v>189.8</v>
      </c>
      <c r="E3359" s="17">
        <f>C3359*D3359</f>
        <v>1138.8000000000002</v>
      </c>
      <c r="F3359" s="18">
        <v>0.03</v>
      </c>
      <c r="G3359" s="17">
        <f>E3359*F3359</f>
        <v>34.164000000000001</v>
      </c>
      <c r="H3359" s="14">
        <v>2</v>
      </c>
      <c r="I3359" s="15">
        <v>370</v>
      </c>
      <c r="J3359" s="17">
        <f>E3359+I3359-G3359</f>
        <v>1474.6360000000002</v>
      </c>
      <c r="K3359" s="23" t="str">
        <f>A3359&amp;"|"&amp;B3359</f>
        <v>P0280|Oct</v>
      </c>
    </row>
    <row r="3360" spans="1:11" ht="15" customHeight="1" x14ac:dyDescent="0.25">
      <c r="A3360" s="14" t="s">
        <v>619</v>
      </c>
      <c r="B3360" s="14" t="s">
        <v>33</v>
      </c>
      <c r="C3360" s="14">
        <v>7</v>
      </c>
      <c r="D3360" s="16">
        <v>202.09</v>
      </c>
      <c r="E3360" s="17">
        <f>C3360*D3360</f>
        <v>1414.63</v>
      </c>
      <c r="F3360" s="18">
        <v>0.03</v>
      </c>
      <c r="G3360" s="17">
        <f>E3360*F3360</f>
        <v>42.438900000000004</v>
      </c>
      <c r="H3360" s="14">
        <v>2</v>
      </c>
      <c r="I3360" s="15">
        <v>370</v>
      </c>
      <c r="J3360" s="17">
        <f>E3360+I3360-G3360</f>
        <v>1742.1911</v>
      </c>
      <c r="K3360" s="23" t="str">
        <f>A3360&amp;"|"&amp;B3360</f>
        <v>P0280|Nov</v>
      </c>
    </row>
    <row r="3361" spans="1:11" ht="15" customHeight="1" x14ac:dyDescent="0.25">
      <c r="A3361" s="14" t="s">
        <v>619</v>
      </c>
      <c r="B3361" s="14" t="s">
        <v>34</v>
      </c>
      <c r="C3361" s="14">
        <v>15</v>
      </c>
      <c r="D3361" s="16">
        <v>343.18</v>
      </c>
      <c r="E3361" s="17">
        <f>C3361*D3361</f>
        <v>5147.7</v>
      </c>
      <c r="F3361" s="18">
        <v>0.03</v>
      </c>
      <c r="G3361" s="17">
        <f>E3361*F3361</f>
        <v>154.43099999999998</v>
      </c>
      <c r="H3361" s="14">
        <v>6</v>
      </c>
      <c r="I3361" s="15">
        <v>1110</v>
      </c>
      <c r="J3361" s="17">
        <f>E3361+I3361-G3361</f>
        <v>6103.2690000000002</v>
      </c>
      <c r="K3361" s="23" t="str">
        <f>A3361&amp;"|"&amp;B3361</f>
        <v>P0280|Dec</v>
      </c>
    </row>
    <row r="3362" spans="1:11" ht="15" customHeight="1" x14ac:dyDescent="0.25">
      <c r="A3362" s="14" t="s">
        <v>619</v>
      </c>
      <c r="B3362" s="14" t="s">
        <v>35</v>
      </c>
      <c r="C3362" s="14">
        <v>14</v>
      </c>
      <c r="D3362" s="16">
        <v>322.07</v>
      </c>
      <c r="E3362" s="17">
        <f>C3362*D3362</f>
        <v>4508.9799999999996</v>
      </c>
      <c r="F3362" s="18">
        <v>0.03</v>
      </c>
      <c r="G3362" s="17">
        <f>E3362*F3362</f>
        <v>135.26939999999999</v>
      </c>
      <c r="H3362" s="14">
        <v>5</v>
      </c>
      <c r="I3362" s="15">
        <v>925</v>
      </c>
      <c r="J3362" s="17">
        <f>E3362+I3362-G3362</f>
        <v>5298.7105999999994</v>
      </c>
      <c r="K3362" s="23" t="str">
        <f>A3362&amp;"|"&amp;B3362</f>
        <v>P0280|Jan</v>
      </c>
    </row>
    <row r="3363" spans="1:11" ht="15" customHeight="1" x14ac:dyDescent="0.25">
      <c r="A3363" s="14" t="s">
        <v>619</v>
      </c>
      <c r="B3363" s="14" t="s">
        <v>36</v>
      </c>
      <c r="C3363" s="14">
        <v>12</v>
      </c>
      <c r="D3363" s="16">
        <v>292.49</v>
      </c>
      <c r="E3363" s="17">
        <f>C3363*D3363</f>
        <v>3509.88</v>
      </c>
      <c r="F3363" s="18">
        <v>0.03</v>
      </c>
      <c r="G3363" s="17">
        <f>E3363*F3363</f>
        <v>105.29640000000001</v>
      </c>
      <c r="H3363" s="14">
        <v>5</v>
      </c>
      <c r="I3363" s="15">
        <v>925</v>
      </c>
      <c r="J3363" s="17">
        <f>E3363+I3363-G3363</f>
        <v>4329.5835999999999</v>
      </c>
      <c r="K3363" s="23" t="str">
        <f>A3363&amp;"|"&amp;B3363</f>
        <v>P0280|Feb</v>
      </c>
    </row>
    <row r="3364" spans="1:11" ht="15" customHeight="1" x14ac:dyDescent="0.25">
      <c r="A3364" s="14" t="s">
        <v>619</v>
      </c>
      <c r="B3364" s="14" t="s">
        <v>37</v>
      </c>
      <c r="C3364" s="14">
        <v>13</v>
      </c>
      <c r="D3364" s="16">
        <v>304.89</v>
      </c>
      <c r="E3364" s="17">
        <f>C3364*D3364</f>
        <v>3963.5699999999997</v>
      </c>
      <c r="F3364" s="18">
        <v>0.03</v>
      </c>
      <c r="G3364" s="17">
        <f>E3364*F3364</f>
        <v>118.90709999999999</v>
      </c>
      <c r="H3364" s="14">
        <v>5</v>
      </c>
      <c r="I3364" s="15">
        <v>925</v>
      </c>
      <c r="J3364" s="17">
        <f>E3364+I3364-G3364</f>
        <v>4769.6628999999994</v>
      </c>
      <c r="K3364" s="23" t="str">
        <f>A3364&amp;"|"&amp;B3364</f>
        <v>P0280|Mar</v>
      </c>
    </row>
    <row r="3365" spans="1:11" ht="15" customHeight="1" x14ac:dyDescent="0.25">
      <c r="A3365" s="14" t="s">
        <v>621</v>
      </c>
      <c r="B3365" s="14" t="s">
        <v>24</v>
      </c>
      <c r="C3365" s="14">
        <v>7</v>
      </c>
      <c r="D3365" s="16">
        <v>99.56</v>
      </c>
      <c r="E3365" s="17">
        <f>C3365*D3365</f>
        <v>696.92000000000007</v>
      </c>
      <c r="F3365" s="18">
        <v>0.03</v>
      </c>
      <c r="G3365" s="17">
        <f>E3365*F3365</f>
        <v>20.907600000000002</v>
      </c>
      <c r="H3365" s="14">
        <v>2</v>
      </c>
      <c r="I3365" s="15">
        <v>240</v>
      </c>
      <c r="J3365" s="17">
        <f>E3365+I3365-G3365</f>
        <v>916.01240000000007</v>
      </c>
      <c r="K3365" s="23" t="str">
        <f>A3365&amp;"|"&amp;B3365</f>
        <v>P0281|Apr</v>
      </c>
    </row>
    <row r="3366" spans="1:11" ht="15" customHeight="1" x14ac:dyDescent="0.25">
      <c r="A3366" s="14" t="s">
        <v>621</v>
      </c>
      <c r="B3366" s="14" t="s">
        <v>26</v>
      </c>
      <c r="C3366" s="14">
        <v>8</v>
      </c>
      <c r="D3366" s="16">
        <v>99.75</v>
      </c>
      <c r="E3366" s="17">
        <f>C3366*D3366</f>
        <v>798</v>
      </c>
      <c r="F3366" s="18">
        <v>0.03</v>
      </c>
      <c r="G3366" s="17">
        <f>E3366*F3366</f>
        <v>23.939999999999998</v>
      </c>
      <c r="H3366" s="14">
        <v>3</v>
      </c>
      <c r="I3366" s="15">
        <v>360</v>
      </c>
      <c r="J3366" s="17">
        <f>E3366+I3366-G3366</f>
        <v>1134.06</v>
      </c>
      <c r="K3366" s="23" t="str">
        <f>A3366&amp;"|"&amp;B3366</f>
        <v>P0281|May</v>
      </c>
    </row>
    <row r="3367" spans="1:11" ht="15" customHeight="1" x14ac:dyDescent="0.25">
      <c r="A3367" s="14" t="s">
        <v>621</v>
      </c>
      <c r="B3367" s="14" t="s">
        <v>28</v>
      </c>
      <c r="C3367" s="14">
        <v>9</v>
      </c>
      <c r="D3367" s="16">
        <v>120.81</v>
      </c>
      <c r="E3367" s="17">
        <f>C3367*D3367</f>
        <v>1087.29</v>
      </c>
      <c r="F3367" s="18">
        <v>0.03</v>
      </c>
      <c r="G3367" s="17">
        <f>E3367*F3367</f>
        <v>32.618699999999997</v>
      </c>
      <c r="H3367" s="14">
        <v>2</v>
      </c>
      <c r="I3367" s="15">
        <v>240</v>
      </c>
      <c r="J3367" s="17">
        <f>E3367+I3367-G3367</f>
        <v>1294.6713</v>
      </c>
      <c r="K3367" s="23" t="str">
        <f>A3367&amp;"|"&amp;B3367</f>
        <v>P0281|Jun</v>
      </c>
    </row>
    <row r="3368" spans="1:11" ht="15" customHeight="1" x14ac:dyDescent="0.25">
      <c r="A3368" s="14" t="s">
        <v>621</v>
      </c>
      <c r="B3368" s="14" t="s">
        <v>29</v>
      </c>
      <c r="C3368" s="14">
        <v>13</v>
      </c>
      <c r="D3368" s="16">
        <v>125.41</v>
      </c>
      <c r="E3368" s="17">
        <f>C3368*D3368</f>
        <v>1630.33</v>
      </c>
      <c r="F3368" s="18">
        <v>0.03</v>
      </c>
      <c r="G3368" s="17">
        <f>E3368*F3368</f>
        <v>48.909899999999993</v>
      </c>
      <c r="H3368" s="14">
        <v>3</v>
      </c>
      <c r="I3368" s="15">
        <v>360</v>
      </c>
      <c r="J3368" s="17">
        <f>E3368+I3368-G3368</f>
        <v>1941.4200999999998</v>
      </c>
      <c r="K3368" s="23" t="str">
        <f>A3368&amp;"|"&amp;B3368</f>
        <v>P0281|Jul</v>
      </c>
    </row>
    <row r="3369" spans="1:11" ht="15" customHeight="1" x14ac:dyDescent="0.25">
      <c r="A3369" s="14" t="s">
        <v>621</v>
      </c>
      <c r="B3369" s="14" t="s">
        <v>30</v>
      </c>
      <c r="C3369" s="14">
        <v>12</v>
      </c>
      <c r="D3369" s="16">
        <v>119.25</v>
      </c>
      <c r="E3369" s="17">
        <f>C3369*D3369</f>
        <v>1431</v>
      </c>
      <c r="F3369" s="18">
        <v>0.03</v>
      </c>
      <c r="G3369" s="17">
        <f>E3369*F3369</f>
        <v>42.93</v>
      </c>
      <c r="H3369" s="14">
        <v>3</v>
      </c>
      <c r="I3369" s="15">
        <v>360</v>
      </c>
      <c r="J3369" s="17">
        <f>E3369+I3369-G3369</f>
        <v>1748.07</v>
      </c>
      <c r="K3369" s="23" t="str">
        <f>A3369&amp;"|"&amp;B3369</f>
        <v>P0281|Aug</v>
      </c>
    </row>
    <row r="3370" spans="1:11" ht="15" customHeight="1" x14ac:dyDescent="0.25">
      <c r="A3370" s="14" t="s">
        <v>621</v>
      </c>
      <c r="B3370" s="14" t="s">
        <v>31</v>
      </c>
      <c r="C3370" s="14">
        <v>7</v>
      </c>
      <c r="D3370" s="16">
        <v>104.03</v>
      </c>
      <c r="E3370" s="17">
        <f>C3370*D3370</f>
        <v>728.21</v>
      </c>
      <c r="F3370" s="18">
        <v>0.03</v>
      </c>
      <c r="G3370" s="17">
        <f>E3370*F3370</f>
        <v>21.846299999999999</v>
      </c>
      <c r="H3370" s="14">
        <v>2</v>
      </c>
      <c r="I3370" s="15">
        <v>240</v>
      </c>
      <c r="J3370" s="17">
        <f>E3370+I3370-G3370</f>
        <v>946.36369999999999</v>
      </c>
      <c r="K3370" s="23" t="str">
        <f>A3370&amp;"|"&amp;B3370</f>
        <v>P0281|Sep</v>
      </c>
    </row>
    <row r="3371" spans="1:11" ht="15" customHeight="1" x14ac:dyDescent="0.25">
      <c r="A3371" s="14" t="s">
        <v>621</v>
      </c>
      <c r="B3371" s="14" t="s">
        <v>32</v>
      </c>
      <c r="C3371" s="14">
        <v>7</v>
      </c>
      <c r="D3371" s="16">
        <v>105.72</v>
      </c>
      <c r="E3371" s="17">
        <f>C3371*D3371</f>
        <v>740.04</v>
      </c>
      <c r="F3371" s="18">
        <v>0.03</v>
      </c>
      <c r="G3371" s="17">
        <f>E3371*F3371</f>
        <v>22.201199999999996</v>
      </c>
      <c r="H3371" s="14">
        <v>2</v>
      </c>
      <c r="I3371" s="15">
        <v>240</v>
      </c>
      <c r="J3371" s="17">
        <f>E3371+I3371-G3371</f>
        <v>957.83879999999999</v>
      </c>
      <c r="K3371" s="23" t="str">
        <f>A3371&amp;"|"&amp;B3371</f>
        <v>P0281|Oct</v>
      </c>
    </row>
    <row r="3372" spans="1:11" ht="15" customHeight="1" x14ac:dyDescent="0.25">
      <c r="A3372" s="14" t="s">
        <v>621</v>
      </c>
      <c r="B3372" s="14" t="s">
        <v>33</v>
      </c>
      <c r="C3372" s="14">
        <v>7</v>
      </c>
      <c r="D3372" s="16">
        <v>114.92</v>
      </c>
      <c r="E3372" s="17">
        <f>C3372*D3372</f>
        <v>804.44</v>
      </c>
      <c r="F3372" s="18">
        <v>0.03</v>
      </c>
      <c r="G3372" s="17">
        <f>E3372*F3372</f>
        <v>24.133200000000002</v>
      </c>
      <c r="H3372" s="14">
        <v>3</v>
      </c>
      <c r="I3372" s="15">
        <v>360</v>
      </c>
      <c r="J3372" s="17">
        <f>E3372+I3372-G3372</f>
        <v>1140.3068000000001</v>
      </c>
      <c r="K3372" s="23" t="str">
        <f>A3372&amp;"|"&amp;B3372</f>
        <v>P0281|Nov</v>
      </c>
    </row>
    <row r="3373" spans="1:11" ht="15" customHeight="1" x14ac:dyDescent="0.25">
      <c r="A3373" s="14" t="s">
        <v>621</v>
      </c>
      <c r="B3373" s="14" t="s">
        <v>34</v>
      </c>
      <c r="C3373" s="14">
        <v>15</v>
      </c>
      <c r="D3373" s="16">
        <v>197.95</v>
      </c>
      <c r="E3373" s="17">
        <f>C3373*D3373</f>
        <v>2969.25</v>
      </c>
      <c r="F3373" s="18">
        <v>0.03</v>
      </c>
      <c r="G3373" s="17">
        <f>E3373*F3373</f>
        <v>89.077500000000001</v>
      </c>
      <c r="H3373" s="14">
        <v>6</v>
      </c>
      <c r="I3373" s="15">
        <v>720</v>
      </c>
      <c r="J3373" s="17">
        <f>E3373+I3373-G3373</f>
        <v>3600.1725000000001</v>
      </c>
      <c r="K3373" s="23" t="str">
        <f>A3373&amp;"|"&amp;B3373</f>
        <v>P0281|Dec</v>
      </c>
    </row>
    <row r="3374" spans="1:11" ht="15" customHeight="1" x14ac:dyDescent="0.25">
      <c r="A3374" s="14" t="s">
        <v>621</v>
      </c>
      <c r="B3374" s="14" t="s">
        <v>35</v>
      </c>
      <c r="C3374" s="14">
        <v>15</v>
      </c>
      <c r="D3374" s="16">
        <v>184.17</v>
      </c>
      <c r="E3374" s="17">
        <f>C3374*D3374</f>
        <v>2762.5499999999997</v>
      </c>
      <c r="F3374" s="18">
        <v>0.03</v>
      </c>
      <c r="G3374" s="17">
        <f>E3374*F3374</f>
        <v>82.876499999999993</v>
      </c>
      <c r="H3374" s="14">
        <v>6</v>
      </c>
      <c r="I3374" s="15">
        <v>720</v>
      </c>
      <c r="J3374" s="17">
        <f>E3374+I3374-G3374</f>
        <v>3399.6734999999999</v>
      </c>
      <c r="K3374" s="23" t="str">
        <f>A3374&amp;"|"&amp;B3374</f>
        <v>P0281|Jan</v>
      </c>
    </row>
    <row r="3375" spans="1:11" ht="15" customHeight="1" x14ac:dyDescent="0.25">
      <c r="A3375" s="14" t="s">
        <v>621</v>
      </c>
      <c r="B3375" s="14" t="s">
        <v>36</v>
      </c>
      <c r="C3375" s="14">
        <v>13</v>
      </c>
      <c r="D3375" s="16">
        <v>158.11000000000001</v>
      </c>
      <c r="E3375" s="17">
        <f>C3375*D3375</f>
        <v>2055.4300000000003</v>
      </c>
      <c r="F3375" s="18">
        <v>0.03</v>
      </c>
      <c r="G3375" s="17">
        <f>E3375*F3375</f>
        <v>61.662900000000008</v>
      </c>
      <c r="H3375" s="14">
        <v>5</v>
      </c>
      <c r="I3375" s="15">
        <v>600</v>
      </c>
      <c r="J3375" s="17">
        <f>E3375+I3375-G3375</f>
        <v>2593.7671000000005</v>
      </c>
      <c r="K3375" s="23" t="str">
        <f>A3375&amp;"|"&amp;B3375</f>
        <v>P0281|Feb</v>
      </c>
    </row>
    <row r="3376" spans="1:11" ht="15" customHeight="1" x14ac:dyDescent="0.25">
      <c r="A3376" s="14" t="s">
        <v>621</v>
      </c>
      <c r="B3376" s="14" t="s">
        <v>37</v>
      </c>
      <c r="C3376" s="14">
        <v>12</v>
      </c>
      <c r="D3376" s="16">
        <v>139.94999999999999</v>
      </c>
      <c r="E3376" s="17">
        <f>C3376*D3376</f>
        <v>1679.3999999999999</v>
      </c>
      <c r="F3376" s="18">
        <v>0.03</v>
      </c>
      <c r="G3376" s="17">
        <f>E3376*F3376</f>
        <v>50.381999999999991</v>
      </c>
      <c r="H3376" s="14">
        <v>4</v>
      </c>
      <c r="I3376" s="15">
        <v>480</v>
      </c>
      <c r="J3376" s="17">
        <f>E3376+I3376-G3376</f>
        <v>2109.0179999999996</v>
      </c>
      <c r="K3376" s="23" t="str">
        <f>A3376&amp;"|"&amp;B3376</f>
        <v>P0281|Mar</v>
      </c>
    </row>
    <row r="3377" spans="1:11" ht="15" customHeight="1" x14ac:dyDescent="0.25">
      <c r="A3377" s="14" t="s">
        <v>623</v>
      </c>
      <c r="B3377" s="14" t="s">
        <v>24</v>
      </c>
      <c r="C3377" s="14">
        <v>5</v>
      </c>
      <c r="D3377" s="16">
        <v>276.61</v>
      </c>
      <c r="E3377" s="17">
        <f>C3377*D3377</f>
        <v>1383.0500000000002</v>
      </c>
      <c r="F3377" s="18">
        <v>0.03</v>
      </c>
      <c r="G3377" s="17">
        <f>E3377*F3377</f>
        <v>41.491500000000002</v>
      </c>
      <c r="H3377" s="14">
        <v>2</v>
      </c>
      <c r="I3377" s="15">
        <v>540</v>
      </c>
      <c r="J3377" s="17">
        <f>E3377+I3377-G3377</f>
        <v>1881.5585000000001</v>
      </c>
      <c r="K3377" s="23" t="str">
        <f>A3377&amp;"|"&amp;B3377</f>
        <v>P0282|Apr</v>
      </c>
    </row>
    <row r="3378" spans="1:11" ht="15" customHeight="1" x14ac:dyDescent="0.25">
      <c r="A3378" s="14" t="s">
        <v>623</v>
      </c>
      <c r="B3378" s="14" t="s">
        <v>26</v>
      </c>
      <c r="C3378" s="14">
        <v>7</v>
      </c>
      <c r="D3378" s="16">
        <v>309.33</v>
      </c>
      <c r="E3378" s="17">
        <f>C3378*D3378</f>
        <v>2165.31</v>
      </c>
      <c r="F3378" s="18">
        <v>0.03</v>
      </c>
      <c r="G3378" s="17">
        <f>E3378*F3378</f>
        <v>64.959299999999999</v>
      </c>
      <c r="H3378" s="14">
        <v>2</v>
      </c>
      <c r="I3378" s="15">
        <v>540</v>
      </c>
      <c r="J3378" s="17">
        <f>E3378+I3378-G3378</f>
        <v>2640.3507</v>
      </c>
      <c r="K3378" s="23" t="str">
        <f>A3378&amp;"|"&amp;B3378</f>
        <v>P0282|May</v>
      </c>
    </row>
    <row r="3379" spans="1:11" ht="15" customHeight="1" x14ac:dyDescent="0.25">
      <c r="A3379" s="14" t="s">
        <v>623</v>
      </c>
      <c r="B3379" s="14" t="s">
        <v>28</v>
      </c>
      <c r="C3379" s="14">
        <v>8</v>
      </c>
      <c r="D3379" s="16">
        <v>295.85000000000002</v>
      </c>
      <c r="E3379" s="17">
        <f>C3379*D3379</f>
        <v>2366.8000000000002</v>
      </c>
      <c r="F3379" s="18">
        <v>0.03</v>
      </c>
      <c r="G3379" s="17">
        <f>E3379*F3379</f>
        <v>71.004000000000005</v>
      </c>
      <c r="H3379" s="14">
        <v>2</v>
      </c>
      <c r="I3379" s="15">
        <v>540</v>
      </c>
      <c r="J3379" s="17">
        <f>E3379+I3379-G3379</f>
        <v>2835.7960000000003</v>
      </c>
      <c r="K3379" s="23" t="str">
        <f>A3379&amp;"|"&amp;B3379</f>
        <v>P0282|Jun</v>
      </c>
    </row>
    <row r="3380" spans="1:11" ht="15" customHeight="1" x14ac:dyDescent="0.25">
      <c r="A3380" s="14" t="s">
        <v>623</v>
      </c>
      <c r="B3380" s="14" t="s">
        <v>29</v>
      </c>
      <c r="C3380" s="14">
        <v>10</v>
      </c>
      <c r="D3380" s="16">
        <v>346.14</v>
      </c>
      <c r="E3380" s="17">
        <f>C3380*D3380</f>
        <v>3461.3999999999996</v>
      </c>
      <c r="F3380" s="18">
        <v>0.03</v>
      </c>
      <c r="G3380" s="17">
        <f>E3380*F3380</f>
        <v>103.84199999999998</v>
      </c>
      <c r="H3380" s="14">
        <v>3</v>
      </c>
      <c r="I3380" s="15">
        <v>810</v>
      </c>
      <c r="J3380" s="17">
        <f>E3380+I3380-G3380</f>
        <v>4167.558</v>
      </c>
      <c r="K3380" s="23" t="str">
        <f>A3380&amp;"|"&amp;B3380</f>
        <v>P0282|Jul</v>
      </c>
    </row>
    <row r="3381" spans="1:11" ht="15" customHeight="1" x14ac:dyDescent="0.25">
      <c r="A3381" s="14" t="s">
        <v>623</v>
      </c>
      <c r="B3381" s="14" t="s">
        <v>30</v>
      </c>
      <c r="C3381" s="14">
        <v>10</v>
      </c>
      <c r="D3381" s="16">
        <v>331.1</v>
      </c>
      <c r="E3381" s="17">
        <f>C3381*D3381</f>
        <v>3311</v>
      </c>
      <c r="F3381" s="18">
        <v>0.03</v>
      </c>
      <c r="G3381" s="17">
        <f>E3381*F3381</f>
        <v>99.33</v>
      </c>
      <c r="H3381" s="14">
        <v>3</v>
      </c>
      <c r="I3381" s="15">
        <v>810</v>
      </c>
      <c r="J3381" s="17">
        <f>E3381+I3381-G3381</f>
        <v>4021.67</v>
      </c>
      <c r="K3381" s="23" t="str">
        <f>A3381&amp;"|"&amp;B3381</f>
        <v>P0282|Aug</v>
      </c>
    </row>
    <row r="3382" spans="1:11" ht="15" customHeight="1" x14ac:dyDescent="0.25">
      <c r="A3382" s="14" t="s">
        <v>623</v>
      </c>
      <c r="B3382" s="14" t="s">
        <v>31</v>
      </c>
      <c r="C3382" s="14">
        <v>7</v>
      </c>
      <c r="D3382" s="16">
        <v>301.73</v>
      </c>
      <c r="E3382" s="17">
        <f>C3382*D3382</f>
        <v>2112.11</v>
      </c>
      <c r="F3382" s="18">
        <v>0.03</v>
      </c>
      <c r="G3382" s="17">
        <f>E3382*F3382</f>
        <v>63.363300000000002</v>
      </c>
      <c r="H3382" s="14">
        <v>2</v>
      </c>
      <c r="I3382" s="15">
        <v>540</v>
      </c>
      <c r="J3382" s="17">
        <f>E3382+I3382-G3382</f>
        <v>2588.7467000000001</v>
      </c>
      <c r="K3382" s="23" t="str">
        <f>A3382&amp;"|"&amp;B3382</f>
        <v>P0282|Sep</v>
      </c>
    </row>
    <row r="3383" spans="1:11" ht="15" customHeight="1" x14ac:dyDescent="0.25">
      <c r="A3383" s="14" t="s">
        <v>623</v>
      </c>
      <c r="B3383" s="14" t="s">
        <v>32</v>
      </c>
      <c r="C3383" s="14">
        <v>6</v>
      </c>
      <c r="D3383" s="16">
        <v>282.47000000000003</v>
      </c>
      <c r="E3383" s="17">
        <f>C3383*D3383</f>
        <v>1694.8200000000002</v>
      </c>
      <c r="F3383" s="18">
        <v>0.03</v>
      </c>
      <c r="G3383" s="17">
        <f>E3383*F3383</f>
        <v>50.8446</v>
      </c>
      <c r="H3383" s="14">
        <v>2</v>
      </c>
      <c r="I3383" s="15">
        <v>540</v>
      </c>
      <c r="J3383" s="17">
        <f>E3383+I3383-G3383</f>
        <v>2183.9754000000003</v>
      </c>
      <c r="K3383" s="23" t="str">
        <f>A3383&amp;"|"&amp;B3383</f>
        <v>P0282|Oct</v>
      </c>
    </row>
    <row r="3384" spans="1:11" ht="15" customHeight="1" x14ac:dyDescent="0.25">
      <c r="A3384" s="14" t="s">
        <v>623</v>
      </c>
      <c r="B3384" s="14" t="s">
        <v>33</v>
      </c>
      <c r="C3384" s="14">
        <v>6</v>
      </c>
      <c r="D3384" s="16">
        <v>288.73</v>
      </c>
      <c r="E3384" s="17">
        <f>C3384*D3384</f>
        <v>1732.38</v>
      </c>
      <c r="F3384" s="18">
        <v>0.03</v>
      </c>
      <c r="G3384" s="17">
        <f>E3384*F3384</f>
        <v>51.971400000000003</v>
      </c>
      <c r="H3384" s="14">
        <v>2</v>
      </c>
      <c r="I3384" s="15">
        <v>540</v>
      </c>
      <c r="J3384" s="17">
        <f>E3384+I3384-G3384</f>
        <v>2220.4086000000002</v>
      </c>
      <c r="K3384" s="23" t="str">
        <f>A3384&amp;"|"&amp;B3384</f>
        <v>P0282|Nov</v>
      </c>
    </row>
    <row r="3385" spans="1:11" ht="15" customHeight="1" x14ac:dyDescent="0.25">
      <c r="A3385" s="14" t="s">
        <v>623</v>
      </c>
      <c r="B3385" s="14" t="s">
        <v>34</v>
      </c>
      <c r="C3385" s="14">
        <v>14</v>
      </c>
      <c r="D3385" s="16">
        <v>536.79999999999995</v>
      </c>
      <c r="E3385" s="17">
        <f>C3385*D3385</f>
        <v>7515.1999999999989</v>
      </c>
      <c r="F3385" s="18">
        <v>0.03</v>
      </c>
      <c r="G3385" s="17">
        <f>E3385*F3385</f>
        <v>225.45599999999996</v>
      </c>
      <c r="H3385" s="14">
        <v>6</v>
      </c>
      <c r="I3385" s="15">
        <v>1620</v>
      </c>
      <c r="J3385" s="17">
        <f>E3385+I3385-G3385</f>
        <v>8909.7439999999988</v>
      </c>
      <c r="K3385" s="23" t="str">
        <f>A3385&amp;"|"&amp;B3385</f>
        <v>P0282|Dec</v>
      </c>
    </row>
    <row r="3386" spans="1:11" ht="15" customHeight="1" x14ac:dyDescent="0.25">
      <c r="A3386" s="14" t="s">
        <v>623</v>
      </c>
      <c r="B3386" s="14" t="s">
        <v>35</v>
      </c>
      <c r="C3386" s="14">
        <v>13</v>
      </c>
      <c r="D3386" s="16">
        <v>484.52</v>
      </c>
      <c r="E3386" s="17">
        <f>C3386*D3386</f>
        <v>6298.76</v>
      </c>
      <c r="F3386" s="18">
        <v>0.03</v>
      </c>
      <c r="G3386" s="17">
        <f>E3386*F3386</f>
        <v>188.96279999999999</v>
      </c>
      <c r="H3386" s="14">
        <v>5</v>
      </c>
      <c r="I3386" s="15">
        <v>1350</v>
      </c>
      <c r="J3386" s="17">
        <f>E3386+I3386-G3386</f>
        <v>7459.7972</v>
      </c>
      <c r="K3386" s="23" t="str">
        <f>A3386&amp;"|"&amp;B3386</f>
        <v>P0282|Jan</v>
      </c>
    </row>
    <row r="3387" spans="1:11" ht="15" customHeight="1" x14ac:dyDescent="0.25">
      <c r="A3387" s="14" t="s">
        <v>623</v>
      </c>
      <c r="B3387" s="14" t="s">
        <v>36</v>
      </c>
      <c r="C3387" s="14">
        <v>12</v>
      </c>
      <c r="D3387" s="16">
        <v>492.48</v>
      </c>
      <c r="E3387" s="17">
        <f>C3387*D3387</f>
        <v>5909.76</v>
      </c>
      <c r="F3387" s="18">
        <v>0.03</v>
      </c>
      <c r="G3387" s="17">
        <f>E3387*F3387</f>
        <v>177.2928</v>
      </c>
      <c r="H3387" s="14">
        <v>5</v>
      </c>
      <c r="I3387" s="15">
        <v>1350</v>
      </c>
      <c r="J3387" s="17">
        <f>E3387+I3387-G3387</f>
        <v>7082.4672</v>
      </c>
      <c r="K3387" s="23" t="str">
        <f>A3387&amp;"|"&amp;B3387</f>
        <v>P0282|Feb</v>
      </c>
    </row>
    <row r="3388" spans="1:11" ht="15" customHeight="1" x14ac:dyDescent="0.25">
      <c r="A3388" s="14" t="s">
        <v>623</v>
      </c>
      <c r="B3388" s="14" t="s">
        <v>37</v>
      </c>
      <c r="C3388" s="14">
        <v>12</v>
      </c>
      <c r="D3388" s="16">
        <v>394.85</v>
      </c>
      <c r="E3388" s="17">
        <f>C3388*D3388</f>
        <v>4738.2000000000007</v>
      </c>
      <c r="F3388" s="18">
        <v>0.03</v>
      </c>
      <c r="G3388" s="17">
        <f>E3388*F3388</f>
        <v>142.14600000000002</v>
      </c>
      <c r="H3388" s="14">
        <v>4</v>
      </c>
      <c r="I3388" s="15">
        <v>1080</v>
      </c>
      <c r="J3388" s="17">
        <f>E3388+I3388-G3388</f>
        <v>5676.054000000001</v>
      </c>
      <c r="K3388" s="23" t="str">
        <f>A3388&amp;"|"&amp;B3388</f>
        <v>P0282|Mar</v>
      </c>
    </row>
    <row r="3389" spans="1:11" ht="15" customHeight="1" x14ac:dyDescent="0.25">
      <c r="A3389" s="14" t="s">
        <v>625</v>
      </c>
      <c r="B3389" s="14" t="s">
        <v>24</v>
      </c>
      <c r="C3389" s="14">
        <v>4</v>
      </c>
      <c r="D3389" s="16">
        <v>163.33000000000001</v>
      </c>
      <c r="E3389" s="17">
        <f>C3389*D3389</f>
        <v>653.32000000000005</v>
      </c>
      <c r="F3389" s="18">
        <v>0.03</v>
      </c>
      <c r="G3389" s="17">
        <f>E3389*F3389</f>
        <v>19.599600000000002</v>
      </c>
      <c r="H3389" s="14">
        <v>1</v>
      </c>
      <c r="I3389" s="15">
        <v>150</v>
      </c>
      <c r="J3389" s="17">
        <f>E3389+I3389-G3389</f>
        <v>783.72040000000004</v>
      </c>
      <c r="K3389" s="23" t="str">
        <f>A3389&amp;"|"&amp;B3389</f>
        <v>P0283|Apr</v>
      </c>
    </row>
    <row r="3390" spans="1:11" ht="15" customHeight="1" x14ac:dyDescent="0.25">
      <c r="A3390" s="14" t="s">
        <v>625</v>
      </c>
      <c r="B3390" s="14" t="s">
        <v>26</v>
      </c>
      <c r="C3390" s="14">
        <v>5</v>
      </c>
      <c r="D3390" s="16">
        <v>174.39</v>
      </c>
      <c r="E3390" s="17">
        <f>C3390*D3390</f>
        <v>871.94999999999993</v>
      </c>
      <c r="F3390" s="18">
        <v>0.03</v>
      </c>
      <c r="G3390" s="17">
        <f>E3390*F3390</f>
        <v>26.158499999999997</v>
      </c>
      <c r="H3390" s="14">
        <v>2</v>
      </c>
      <c r="I3390" s="15">
        <v>300</v>
      </c>
      <c r="J3390" s="17">
        <f>E3390+I3390-G3390</f>
        <v>1145.7914999999998</v>
      </c>
      <c r="K3390" s="23" t="str">
        <f>A3390&amp;"|"&amp;B3390</f>
        <v>P0283|May</v>
      </c>
    </row>
    <row r="3391" spans="1:11" ht="15" customHeight="1" x14ac:dyDescent="0.25">
      <c r="A3391" s="14" t="s">
        <v>625</v>
      </c>
      <c r="B3391" s="14" t="s">
        <v>28</v>
      </c>
      <c r="C3391" s="14">
        <v>7</v>
      </c>
      <c r="D3391" s="16">
        <v>177.17</v>
      </c>
      <c r="E3391" s="17">
        <f>C3391*D3391</f>
        <v>1240.1899999999998</v>
      </c>
      <c r="F3391" s="18">
        <v>0.03</v>
      </c>
      <c r="G3391" s="17">
        <f>E3391*F3391</f>
        <v>37.205699999999993</v>
      </c>
      <c r="H3391" s="14">
        <v>2</v>
      </c>
      <c r="I3391" s="15">
        <v>300</v>
      </c>
      <c r="J3391" s="17">
        <f>E3391+I3391-G3391</f>
        <v>1502.9842999999998</v>
      </c>
      <c r="K3391" s="23" t="str">
        <f>A3391&amp;"|"&amp;B3391</f>
        <v>P0283|Jun</v>
      </c>
    </row>
    <row r="3392" spans="1:11" ht="15" customHeight="1" x14ac:dyDescent="0.25">
      <c r="A3392" s="14" t="s">
        <v>625</v>
      </c>
      <c r="B3392" s="14" t="s">
        <v>29</v>
      </c>
      <c r="C3392" s="14">
        <v>8</v>
      </c>
      <c r="D3392" s="16">
        <v>207.81</v>
      </c>
      <c r="E3392" s="17">
        <f>C3392*D3392</f>
        <v>1662.48</v>
      </c>
      <c r="F3392" s="18">
        <v>0.03</v>
      </c>
      <c r="G3392" s="17">
        <f>E3392*F3392</f>
        <v>49.874400000000001</v>
      </c>
      <c r="H3392" s="14">
        <v>2</v>
      </c>
      <c r="I3392" s="15">
        <v>300</v>
      </c>
      <c r="J3392" s="17">
        <f>E3392+I3392-G3392</f>
        <v>1912.6056000000001</v>
      </c>
      <c r="K3392" s="23" t="str">
        <f>A3392&amp;"|"&amp;B3392</f>
        <v>P0283|Jul</v>
      </c>
    </row>
    <row r="3393" spans="1:11" ht="15" customHeight="1" x14ac:dyDescent="0.25">
      <c r="A3393" s="14" t="s">
        <v>625</v>
      </c>
      <c r="B3393" s="14" t="s">
        <v>30</v>
      </c>
      <c r="C3393" s="14">
        <v>9</v>
      </c>
      <c r="D3393" s="16">
        <v>195.16</v>
      </c>
      <c r="E3393" s="17">
        <f>C3393*D3393</f>
        <v>1756.44</v>
      </c>
      <c r="F3393" s="18">
        <v>0.03</v>
      </c>
      <c r="G3393" s="17">
        <f>E3393*F3393</f>
        <v>52.693199999999997</v>
      </c>
      <c r="H3393" s="14">
        <v>2</v>
      </c>
      <c r="I3393" s="15">
        <v>300</v>
      </c>
      <c r="J3393" s="17">
        <f>E3393+I3393-G3393</f>
        <v>2003.7468000000001</v>
      </c>
      <c r="K3393" s="23" t="str">
        <f>A3393&amp;"|"&amp;B3393</f>
        <v>P0283|Aug</v>
      </c>
    </row>
    <row r="3394" spans="1:11" ht="15" customHeight="1" x14ac:dyDescent="0.25">
      <c r="A3394" s="14" t="s">
        <v>625</v>
      </c>
      <c r="B3394" s="14" t="s">
        <v>31</v>
      </c>
      <c r="C3394" s="14">
        <v>5</v>
      </c>
      <c r="D3394" s="16">
        <v>193.31</v>
      </c>
      <c r="E3394" s="17">
        <f>C3394*D3394</f>
        <v>966.55</v>
      </c>
      <c r="F3394" s="18">
        <v>0.03</v>
      </c>
      <c r="G3394" s="17">
        <f>E3394*F3394</f>
        <v>28.996499999999997</v>
      </c>
      <c r="H3394" s="14">
        <v>2</v>
      </c>
      <c r="I3394" s="15">
        <v>300</v>
      </c>
      <c r="J3394" s="17">
        <f>E3394+I3394-G3394</f>
        <v>1237.5535</v>
      </c>
      <c r="K3394" s="23" t="str">
        <f>A3394&amp;"|"&amp;B3394</f>
        <v>P0283|Sep</v>
      </c>
    </row>
    <row r="3395" spans="1:11" ht="15" customHeight="1" x14ac:dyDescent="0.25">
      <c r="A3395" s="14" t="s">
        <v>625</v>
      </c>
      <c r="B3395" s="14" t="s">
        <v>32</v>
      </c>
      <c r="C3395" s="14">
        <v>5</v>
      </c>
      <c r="D3395" s="16">
        <v>170.15</v>
      </c>
      <c r="E3395" s="17">
        <f>C3395*D3395</f>
        <v>850.75</v>
      </c>
      <c r="F3395" s="18">
        <v>0.03</v>
      </c>
      <c r="G3395" s="17">
        <f>E3395*F3395</f>
        <v>25.522499999999997</v>
      </c>
      <c r="H3395" s="14">
        <v>2</v>
      </c>
      <c r="I3395" s="15">
        <v>300</v>
      </c>
      <c r="J3395" s="17">
        <f>E3395+I3395-G3395</f>
        <v>1125.2275</v>
      </c>
      <c r="K3395" s="23" t="str">
        <f>A3395&amp;"|"&amp;B3395</f>
        <v>P0283|Oct</v>
      </c>
    </row>
    <row r="3396" spans="1:11" ht="15" customHeight="1" x14ac:dyDescent="0.25">
      <c r="A3396" s="14" t="s">
        <v>625</v>
      </c>
      <c r="B3396" s="14" t="s">
        <v>33</v>
      </c>
      <c r="C3396" s="14">
        <v>5</v>
      </c>
      <c r="D3396" s="16">
        <v>174.07</v>
      </c>
      <c r="E3396" s="17">
        <f>C3396*D3396</f>
        <v>870.34999999999991</v>
      </c>
      <c r="F3396" s="18">
        <v>0.03</v>
      </c>
      <c r="G3396" s="17">
        <f>E3396*F3396</f>
        <v>26.110499999999995</v>
      </c>
      <c r="H3396" s="14">
        <v>2</v>
      </c>
      <c r="I3396" s="15">
        <v>300</v>
      </c>
      <c r="J3396" s="17">
        <f>E3396+I3396-G3396</f>
        <v>1144.2394999999999</v>
      </c>
      <c r="K3396" s="23" t="str">
        <f>A3396&amp;"|"&amp;B3396</f>
        <v>P0283|Nov</v>
      </c>
    </row>
    <row r="3397" spans="1:11" ht="15" customHeight="1" x14ac:dyDescent="0.25">
      <c r="A3397" s="14" t="s">
        <v>625</v>
      </c>
      <c r="B3397" s="14" t="s">
        <v>34</v>
      </c>
      <c r="C3397" s="14">
        <v>11</v>
      </c>
      <c r="D3397" s="16">
        <v>308.64999999999998</v>
      </c>
      <c r="E3397" s="17">
        <f>C3397*D3397</f>
        <v>3395.1499999999996</v>
      </c>
      <c r="F3397" s="18">
        <v>0.03</v>
      </c>
      <c r="G3397" s="17">
        <f>E3397*F3397</f>
        <v>101.85449999999999</v>
      </c>
      <c r="H3397" s="14">
        <v>5</v>
      </c>
      <c r="I3397" s="15">
        <v>750</v>
      </c>
      <c r="J3397" s="17">
        <f>E3397+I3397-G3397</f>
        <v>4043.2954999999997</v>
      </c>
      <c r="K3397" s="23" t="str">
        <f>A3397&amp;"|"&amp;B3397</f>
        <v>P0283|Dec</v>
      </c>
    </row>
    <row r="3398" spans="1:11" ht="15" customHeight="1" x14ac:dyDescent="0.25">
      <c r="A3398" s="14" t="s">
        <v>625</v>
      </c>
      <c r="B3398" s="14" t="s">
        <v>35</v>
      </c>
      <c r="C3398" s="14">
        <v>12</v>
      </c>
      <c r="D3398" s="16">
        <v>284.64</v>
      </c>
      <c r="E3398" s="17">
        <f>C3398*D3398</f>
        <v>3415.68</v>
      </c>
      <c r="F3398" s="18">
        <v>0.03</v>
      </c>
      <c r="G3398" s="17">
        <f>E3398*F3398</f>
        <v>102.4704</v>
      </c>
      <c r="H3398" s="14">
        <v>5</v>
      </c>
      <c r="I3398" s="15">
        <v>750</v>
      </c>
      <c r="J3398" s="17">
        <f>E3398+I3398-G3398</f>
        <v>4063.2096000000001</v>
      </c>
      <c r="K3398" s="23" t="str">
        <f>A3398&amp;"|"&amp;B3398</f>
        <v>P0283|Jan</v>
      </c>
    </row>
    <row r="3399" spans="1:11" ht="15" customHeight="1" x14ac:dyDescent="0.25">
      <c r="A3399" s="14" t="s">
        <v>625</v>
      </c>
      <c r="B3399" s="14" t="s">
        <v>36</v>
      </c>
      <c r="C3399" s="14">
        <v>10</v>
      </c>
      <c r="D3399" s="16">
        <v>284.27</v>
      </c>
      <c r="E3399" s="17">
        <f>C3399*D3399</f>
        <v>2842.7</v>
      </c>
      <c r="F3399" s="18">
        <v>0.03</v>
      </c>
      <c r="G3399" s="17">
        <f>E3399*F3399</f>
        <v>85.280999999999992</v>
      </c>
      <c r="H3399" s="14">
        <v>4</v>
      </c>
      <c r="I3399" s="15">
        <v>600</v>
      </c>
      <c r="J3399" s="17">
        <f>E3399+I3399-G3399</f>
        <v>3357.4189999999999</v>
      </c>
      <c r="K3399" s="23" t="str">
        <f>A3399&amp;"|"&amp;B3399</f>
        <v>P0283|Feb</v>
      </c>
    </row>
    <row r="3400" spans="1:11" ht="15" customHeight="1" x14ac:dyDescent="0.25">
      <c r="A3400" s="14" t="s">
        <v>625</v>
      </c>
      <c r="B3400" s="14" t="s">
        <v>37</v>
      </c>
      <c r="C3400" s="14">
        <v>9</v>
      </c>
      <c r="D3400" s="16">
        <v>227.69</v>
      </c>
      <c r="E3400" s="17">
        <f>C3400*D3400</f>
        <v>2049.21</v>
      </c>
      <c r="F3400" s="18">
        <v>0.03</v>
      </c>
      <c r="G3400" s="17">
        <f>E3400*F3400</f>
        <v>61.476300000000002</v>
      </c>
      <c r="H3400" s="14">
        <v>3</v>
      </c>
      <c r="I3400" s="15">
        <v>450</v>
      </c>
      <c r="J3400" s="17">
        <f>E3400+I3400-G3400</f>
        <v>2437.7337000000002</v>
      </c>
      <c r="K3400" s="23" t="str">
        <f>A3400&amp;"|"&amp;B3400</f>
        <v>P0283|Mar</v>
      </c>
    </row>
    <row r="3401" spans="1:11" ht="15" customHeight="1" x14ac:dyDescent="0.25">
      <c r="A3401" s="14" t="s">
        <v>627</v>
      </c>
      <c r="B3401" s="14" t="s">
        <v>24</v>
      </c>
      <c r="C3401" s="14">
        <v>5</v>
      </c>
      <c r="D3401" s="16">
        <v>78.7</v>
      </c>
      <c r="E3401" s="17">
        <f>C3401*D3401</f>
        <v>393.5</v>
      </c>
      <c r="F3401" s="18">
        <v>0.03</v>
      </c>
      <c r="G3401" s="17">
        <f>E3401*F3401</f>
        <v>11.805</v>
      </c>
      <c r="H3401" s="14">
        <v>2</v>
      </c>
      <c r="I3401" s="15">
        <v>190</v>
      </c>
      <c r="J3401" s="17">
        <f>E3401+I3401-G3401</f>
        <v>571.69500000000005</v>
      </c>
      <c r="K3401" s="23" t="str">
        <f>A3401&amp;"|"&amp;B3401</f>
        <v>P0284|Apr</v>
      </c>
    </row>
    <row r="3402" spans="1:11" ht="15" customHeight="1" x14ac:dyDescent="0.25">
      <c r="A3402" s="14" t="s">
        <v>627</v>
      </c>
      <c r="B3402" s="14" t="s">
        <v>26</v>
      </c>
      <c r="C3402" s="14">
        <v>6</v>
      </c>
      <c r="D3402" s="16">
        <v>88.58</v>
      </c>
      <c r="E3402" s="17">
        <f>C3402*D3402</f>
        <v>531.48</v>
      </c>
      <c r="F3402" s="18">
        <v>0.03</v>
      </c>
      <c r="G3402" s="17">
        <f>E3402*F3402</f>
        <v>15.9444</v>
      </c>
      <c r="H3402" s="14">
        <v>2</v>
      </c>
      <c r="I3402" s="15">
        <v>190</v>
      </c>
      <c r="J3402" s="17">
        <f>E3402+I3402-G3402</f>
        <v>705.53560000000004</v>
      </c>
      <c r="K3402" s="23" t="str">
        <f>A3402&amp;"|"&amp;B3402</f>
        <v>P0284|May</v>
      </c>
    </row>
    <row r="3403" spans="1:11" ht="15" customHeight="1" x14ac:dyDescent="0.25">
      <c r="A3403" s="14" t="s">
        <v>627</v>
      </c>
      <c r="B3403" s="14" t="s">
        <v>28</v>
      </c>
      <c r="C3403" s="14">
        <v>7</v>
      </c>
      <c r="D3403" s="16">
        <v>93.11</v>
      </c>
      <c r="E3403" s="17">
        <f>C3403*D3403</f>
        <v>651.77</v>
      </c>
      <c r="F3403" s="18">
        <v>0.03</v>
      </c>
      <c r="G3403" s="17">
        <f>E3403*F3403</f>
        <v>19.553099999999997</v>
      </c>
      <c r="H3403" s="14">
        <v>2</v>
      </c>
      <c r="I3403" s="15">
        <v>190</v>
      </c>
      <c r="J3403" s="17">
        <f>E3403+I3403-G3403</f>
        <v>822.21690000000001</v>
      </c>
      <c r="K3403" s="23" t="str">
        <f>A3403&amp;"|"&amp;B3403</f>
        <v>P0284|Jun</v>
      </c>
    </row>
    <row r="3404" spans="1:11" ht="15" customHeight="1" x14ac:dyDescent="0.25">
      <c r="A3404" s="14" t="s">
        <v>627</v>
      </c>
      <c r="B3404" s="14" t="s">
        <v>29</v>
      </c>
      <c r="C3404" s="14">
        <v>10</v>
      </c>
      <c r="D3404" s="16">
        <v>99.55</v>
      </c>
      <c r="E3404" s="17">
        <f>C3404*D3404</f>
        <v>995.5</v>
      </c>
      <c r="F3404" s="18">
        <v>0.03</v>
      </c>
      <c r="G3404" s="17">
        <f>E3404*F3404</f>
        <v>29.864999999999998</v>
      </c>
      <c r="H3404" s="14">
        <v>3</v>
      </c>
      <c r="I3404" s="15">
        <v>285</v>
      </c>
      <c r="J3404" s="17">
        <f>E3404+I3404-G3404</f>
        <v>1250.635</v>
      </c>
      <c r="K3404" s="23" t="str">
        <f>A3404&amp;"|"&amp;B3404</f>
        <v>P0284|Jul</v>
      </c>
    </row>
    <row r="3405" spans="1:11" ht="15" customHeight="1" x14ac:dyDescent="0.25">
      <c r="A3405" s="14" t="s">
        <v>627</v>
      </c>
      <c r="B3405" s="14" t="s">
        <v>30</v>
      </c>
      <c r="C3405" s="14">
        <v>8</v>
      </c>
      <c r="D3405" s="16">
        <v>96.44</v>
      </c>
      <c r="E3405" s="17">
        <f>C3405*D3405</f>
        <v>771.52</v>
      </c>
      <c r="F3405" s="18">
        <v>0.03</v>
      </c>
      <c r="G3405" s="17">
        <f>E3405*F3405</f>
        <v>23.145599999999998</v>
      </c>
      <c r="H3405" s="14">
        <v>2</v>
      </c>
      <c r="I3405" s="15">
        <v>190</v>
      </c>
      <c r="J3405" s="17">
        <f>E3405+I3405-G3405</f>
        <v>938.37440000000004</v>
      </c>
      <c r="K3405" s="23" t="str">
        <f>A3405&amp;"|"&amp;B3405</f>
        <v>P0284|Aug</v>
      </c>
    </row>
    <row r="3406" spans="1:11" ht="15" customHeight="1" x14ac:dyDescent="0.25">
      <c r="A3406" s="14" t="s">
        <v>627</v>
      </c>
      <c r="B3406" s="14" t="s">
        <v>31</v>
      </c>
      <c r="C3406" s="14">
        <v>6</v>
      </c>
      <c r="D3406" s="16">
        <v>90.81</v>
      </c>
      <c r="E3406" s="17">
        <f>C3406*D3406</f>
        <v>544.86</v>
      </c>
      <c r="F3406" s="18">
        <v>0.03</v>
      </c>
      <c r="G3406" s="17">
        <f>E3406*F3406</f>
        <v>16.345800000000001</v>
      </c>
      <c r="H3406" s="14">
        <v>2</v>
      </c>
      <c r="I3406" s="15">
        <v>190</v>
      </c>
      <c r="J3406" s="17">
        <f>E3406+I3406-G3406</f>
        <v>718.51419999999996</v>
      </c>
      <c r="K3406" s="23" t="str">
        <f>A3406&amp;"|"&amp;B3406</f>
        <v>P0284|Sep</v>
      </c>
    </row>
    <row r="3407" spans="1:11" ht="15" customHeight="1" x14ac:dyDescent="0.25">
      <c r="A3407" s="14" t="s">
        <v>627</v>
      </c>
      <c r="B3407" s="14" t="s">
        <v>32</v>
      </c>
      <c r="C3407" s="14">
        <v>6</v>
      </c>
      <c r="D3407" s="16">
        <v>92.79</v>
      </c>
      <c r="E3407" s="17">
        <f>C3407*D3407</f>
        <v>556.74</v>
      </c>
      <c r="F3407" s="18">
        <v>0.03</v>
      </c>
      <c r="G3407" s="17">
        <f>E3407*F3407</f>
        <v>16.702200000000001</v>
      </c>
      <c r="H3407" s="14">
        <v>2</v>
      </c>
      <c r="I3407" s="15">
        <v>190</v>
      </c>
      <c r="J3407" s="17">
        <f>E3407+I3407-G3407</f>
        <v>730.03780000000006</v>
      </c>
      <c r="K3407" s="23" t="str">
        <f>A3407&amp;"|"&amp;B3407</f>
        <v>P0284|Oct</v>
      </c>
    </row>
    <row r="3408" spans="1:11" ht="15" customHeight="1" x14ac:dyDescent="0.25">
      <c r="A3408" s="14" t="s">
        <v>627</v>
      </c>
      <c r="B3408" s="14" t="s">
        <v>33</v>
      </c>
      <c r="C3408" s="14">
        <v>7</v>
      </c>
      <c r="D3408" s="16">
        <v>86.41</v>
      </c>
      <c r="E3408" s="17">
        <f>C3408*D3408</f>
        <v>604.87</v>
      </c>
      <c r="F3408" s="18">
        <v>0.03</v>
      </c>
      <c r="G3408" s="17">
        <f>E3408*F3408</f>
        <v>18.146100000000001</v>
      </c>
      <c r="H3408" s="14">
        <v>2</v>
      </c>
      <c r="I3408" s="15">
        <v>190</v>
      </c>
      <c r="J3408" s="17">
        <f>E3408+I3408-G3408</f>
        <v>776.72389999999996</v>
      </c>
      <c r="K3408" s="23" t="str">
        <f>A3408&amp;"|"&amp;B3408</f>
        <v>P0284|Nov</v>
      </c>
    </row>
    <row r="3409" spans="1:11" ht="15" customHeight="1" x14ac:dyDescent="0.25">
      <c r="A3409" s="14" t="s">
        <v>627</v>
      </c>
      <c r="B3409" s="14" t="s">
        <v>34</v>
      </c>
      <c r="C3409" s="14">
        <v>13</v>
      </c>
      <c r="D3409" s="16">
        <v>158.91</v>
      </c>
      <c r="E3409" s="17">
        <f>C3409*D3409</f>
        <v>2065.83</v>
      </c>
      <c r="F3409" s="18">
        <v>0.03</v>
      </c>
      <c r="G3409" s="17">
        <f>E3409*F3409</f>
        <v>61.974899999999998</v>
      </c>
      <c r="H3409" s="14">
        <v>5</v>
      </c>
      <c r="I3409" s="15">
        <v>475</v>
      </c>
      <c r="J3409" s="17">
        <f>E3409+I3409-G3409</f>
        <v>2478.8550999999998</v>
      </c>
      <c r="K3409" s="23" t="str">
        <f>A3409&amp;"|"&amp;B3409</f>
        <v>P0284|Dec</v>
      </c>
    </row>
    <row r="3410" spans="1:11" ht="15" customHeight="1" x14ac:dyDescent="0.25">
      <c r="A3410" s="14" t="s">
        <v>627</v>
      </c>
      <c r="B3410" s="14" t="s">
        <v>35</v>
      </c>
      <c r="C3410" s="14">
        <v>13</v>
      </c>
      <c r="D3410" s="16">
        <v>139.29</v>
      </c>
      <c r="E3410" s="17">
        <f>C3410*D3410</f>
        <v>1810.77</v>
      </c>
      <c r="F3410" s="18">
        <v>0.03</v>
      </c>
      <c r="G3410" s="17">
        <f>E3410*F3410</f>
        <v>54.323099999999997</v>
      </c>
      <c r="H3410" s="14">
        <v>5</v>
      </c>
      <c r="I3410" s="15">
        <v>475</v>
      </c>
      <c r="J3410" s="17">
        <f>E3410+I3410-G3410</f>
        <v>2231.4468999999999</v>
      </c>
      <c r="K3410" s="23" t="str">
        <f>A3410&amp;"|"&amp;B3410</f>
        <v>P0284|Jan</v>
      </c>
    </row>
    <row r="3411" spans="1:11" ht="15" customHeight="1" x14ac:dyDescent="0.25">
      <c r="A3411" s="14" t="s">
        <v>627</v>
      </c>
      <c r="B3411" s="14" t="s">
        <v>36</v>
      </c>
      <c r="C3411" s="14">
        <v>11</v>
      </c>
      <c r="D3411" s="16">
        <v>137.27000000000001</v>
      </c>
      <c r="E3411" s="17">
        <f>C3411*D3411</f>
        <v>1509.97</v>
      </c>
      <c r="F3411" s="18">
        <v>0.03</v>
      </c>
      <c r="G3411" s="17">
        <f>E3411*F3411</f>
        <v>45.299099999999996</v>
      </c>
      <c r="H3411" s="14">
        <v>4</v>
      </c>
      <c r="I3411" s="15">
        <v>380</v>
      </c>
      <c r="J3411" s="17">
        <f>E3411+I3411-G3411</f>
        <v>1844.6709000000001</v>
      </c>
      <c r="K3411" s="23" t="str">
        <f>A3411&amp;"|"&amp;B3411</f>
        <v>P0284|Feb</v>
      </c>
    </row>
    <row r="3412" spans="1:11" ht="15" customHeight="1" x14ac:dyDescent="0.25">
      <c r="A3412" s="14" t="s">
        <v>627</v>
      </c>
      <c r="B3412" s="14" t="s">
        <v>37</v>
      </c>
      <c r="C3412" s="14">
        <v>10</v>
      </c>
      <c r="D3412" s="16">
        <v>113.68</v>
      </c>
      <c r="E3412" s="17">
        <f>C3412*D3412</f>
        <v>1136.8000000000002</v>
      </c>
      <c r="F3412" s="18">
        <v>0.03</v>
      </c>
      <c r="G3412" s="17">
        <f>E3412*F3412</f>
        <v>34.104000000000006</v>
      </c>
      <c r="H3412" s="14">
        <v>4</v>
      </c>
      <c r="I3412" s="15">
        <v>380</v>
      </c>
      <c r="J3412" s="17">
        <f>E3412+I3412-G3412</f>
        <v>1482.6960000000001</v>
      </c>
      <c r="K3412" s="23" t="str">
        <f>A3412&amp;"|"&amp;B3412</f>
        <v>P0284|Mar</v>
      </c>
    </row>
    <row r="3413" spans="1:11" ht="15" customHeight="1" x14ac:dyDescent="0.25">
      <c r="A3413" s="14" t="s">
        <v>629</v>
      </c>
      <c r="B3413" s="14" t="s">
        <v>24</v>
      </c>
      <c r="C3413" s="14">
        <v>6</v>
      </c>
      <c r="D3413" s="16">
        <v>250.26</v>
      </c>
      <c r="E3413" s="17">
        <f>C3413*D3413</f>
        <v>1501.56</v>
      </c>
      <c r="F3413" s="18">
        <v>0.03</v>
      </c>
      <c r="G3413" s="17">
        <f>E3413*F3413</f>
        <v>45.046799999999998</v>
      </c>
      <c r="H3413" s="14">
        <v>2</v>
      </c>
      <c r="I3413" s="15">
        <v>450</v>
      </c>
      <c r="J3413" s="17">
        <f>E3413+I3413-G3413</f>
        <v>1906.5131999999999</v>
      </c>
      <c r="K3413" s="23" t="str">
        <f>A3413&amp;"|"&amp;B3413</f>
        <v>P0285|Apr</v>
      </c>
    </row>
    <row r="3414" spans="1:11" ht="15" customHeight="1" x14ac:dyDescent="0.25">
      <c r="A3414" s="14" t="s">
        <v>629</v>
      </c>
      <c r="B3414" s="14" t="s">
        <v>26</v>
      </c>
      <c r="C3414" s="14">
        <v>7</v>
      </c>
      <c r="D3414" s="16">
        <v>239.57</v>
      </c>
      <c r="E3414" s="17">
        <f>C3414*D3414</f>
        <v>1676.99</v>
      </c>
      <c r="F3414" s="18">
        <v>0.03</v>
      </c>
      <c r="G3414" s="17">
        <f>E3414*F3414</f>
        <v>50.309699999999999</v>
      </c>
      <c r="H3414" s="14">
        <v>2</v>
      </c>
      <c r="I3414" s="15">
        <v>450</v>
      </c>
      <c r="J3414" s="17">
        <f>E3414+I3414-G3414</f>
        <v>2076.6803</v>
      </c>
      <c r="K3414" s="23" t="str">
        <f>A3414&amp;"|"&amp;B3414</f>
        <v>P0285|May</v>
      </c>
    </row>
    <row r="3415" spans="1:11" ht="15" customHeight="1" x14ac:dyDescent="0.25">
      <c r="A3415" s="14" t="s">
        <v>629</v>
      </c>
      <c r="B3415" s="14" t="s">
        <v>28</v>
      </c>
      <c r="C3415" s="14">
        <v>8</v>
      </c>
      <c r="D3415" s="16">
        <v>272.10000000000002</v>
      </c>
      <c r="E3415" s="17">
        <f>C3415*D3415</f>
        <v>2176.8000000000002</v>
      </c>
      <c r="F3415" s="18">
        <v>0.03</v>
      </c>
      <c r="G3415" s="17">
        <f>E3415*F3415</f>
        <v>65.304000000000002</v>
      </c>
      <c r="H3415" s="14">
        <v>2</v>
      </c>
      <c r="I3415" s="15">
        <v>450</v>
      </c>
      <c r="J3415" s="17">
        <f>E3415+I3415-G3415</f>
        <v>2561.4960000000001</v>
      </c>
      <c r="K3415" s="23" t="str">
        <f>A3415&amp;"|"&amp;B3415</f>
        <v>P0285|Jun</v>
      </c>
    </row>
    <row r="3416" spans="1:11" ht="15" customHeight="1" x14ac:dyDescent="0.25">
      <c r="A3416" s="14" t="s">
        <v>629</v>
      </c>
      <c r="B3416" s="14" t="s">
        <v>29</v>
      </c>
      <c r="C3416" s="14">
        <v>12</v>
      </c>
      <c r="D3416" s="16">
        <v>318.47000000000003</v>
      </c>
      <c r="E3416" s="17">
        <f>C3416*D3416</f>
        <v>3821.6400000000003</v>
      </c>
      <c r="F3416" s="18">
        <v>0.03</v>
      </c>
      <c r="G3416" s="17">
        <f>E3416*F3416</f>
        <v>114.64920000000001</v>
      </c>
      <c r="H3416" s="14">
        <v>3</v>
      </c>
      <c r="I3416" s="15">
        <v>675</v>
      </c>
      <c r="J3416" s="17">
        <f>E3416+I3416-G3416</f>
        <v>4381.9908000000005</v>
      </c>
      <c r="K3416" s="23" t="str">
        <f>A3416&amp;"|"&amp;B3416</f>
        <v>P0285|Jul</v>
      </c>
    </row>
    <row r="3417" spans="1:11" ht="15" customHeight="1" x14ac:dyDescent="0.25">
      <c r="A3417" s="14" t="s">
        <v>629</v>
      </c>
      <c r="B3417" s="14" t="s">
        <v>30</v>
      </c>
      <c r="C3417" s="14">
        <v>10</v>
      </c>
      <c r="D3417" s="16">
        <v>301.68</v>
      </c>
      <c r="E3417" s="17">
        <f>C3417*D3417</f>
        <v>3016.8</v>
      </c>
      <c r="F3417" s="18">
        <v>0.03</v>
      </c>
      <c r="G3417" s="17">
        <f>E3417*F3417</f>
        <v>90.504000000000005</v>
      </c>
      <c r="H3417" s="14">
        <v>3</v>
      </c>
      <c r="I3417" s="15">
        <v>675</v>
      </c>
      <c r="J3417" s="17">
        <f>E3417+I3417-G3417</f>
        <v>3601.2960000000003</v>
      </c>
      <c r="K3417" s="23" t="str">
        <f>A3417&amp;"|"&amp;B3417</f>
        <v>P0285|Aug</v>
      </c>
    </row>
    <row r="3418" spans="1:11" ht="15" customHeight="1" x14ac:dyDescent="0.25">
      <c r="A3418" s="14" t="s">
        <v>629</v>
      </c>
      <c r="B3418" s="14" t="s">
        <v>31</v>
      </c>
      <c r="C3418" s="14">
        <v>6</v>
      </c>
      <c r="D3418" s="16">
        <v>265.14</v>
      </c>
      <c r="E3418" s="17">
        <f>C3418*D3418</f>
        <v>1590.84</v>
      </c>
      <c r="F3418" s="18">
        <v>0.03</v>
      </c>
      <c r="G3418" s="17">
        <f>E3418*F3418</f>
        <v>47.725199999999994</v>
      </c>
      <c r="H3418" s="14">
        <v>2</v>
      </c>
      <c r="I3418" s="15">
        <v>450</v>
      </c>
      <c r="J3418" s="17">
        <f>E3418+I3418-G3418</f>
        <v>1993.1147999999998</v>
      </c>
      <c r="K3418" s="23" t="str">
        <f>A3418&amp;"|"&amp;B3418</f>
        <v>P0285|Sep</v>
      </c>
    </row>
    <row r="3419" spans="1:11" ht="15" customHeight="1" x14ac:dyDescent="0.25">
      <c r="A3419" s="14" t="s">
        <v>629</v>
      </c>
      <c r="B3419" s="14" t="s">
        <v>32</v>
      </c>
      <c r="C3419" s="14">
        <v>6</v>
      </c>
      <c r="D3419" s="16">
        <v>251.4</v>
      </c>
      <c r="E3419" s="17">
        <f>C3419*D3419</f>
        <v>1508.4</v>
      </c>
      <c r="F3419" s="18">
        <v>0.03</v>
      </c>
      <c r="G3419" s="17">
        <f>E3419*F3419</f>
        <v>45.252000000000002</v>
      </c>
      <c r="H3419" s="14">
        <v>2</v>
      </c>
      <c r="I3419" s="15">
        <v>450</v>
      </c>
      <c r="J3419" s="17">
        <f>E3419+I3419-G3419</f>
        <v>1913.1480000000001</v>
      </c>
      <c r="K3419" s="23" t="str">
        <f>A3419&amp;"|"&amp;B3419</f>
        <v>P0285|Oct</v>
      </c>
    </row>
    <row r="3420" spans="1:11" ht="15" customHeight="1" x14ac:dyDescent="0.25">
      <c r="A3420" s="14" t="s">
        <v>629</v>
      </c>
      <c r="B3420" s="14" t="s">
        <v>33</v>
      </c>
      <c r="C3420" s="14">
        <v>7</v>
      </c>
      <c r="D3420" s="16">
        <v>264.17</v>
      </c>
      <c r="E3420" s="17">
        <f>C3420*D3420</f>
        <v>1849.19</v>
      </c>
      <c r="F3420" s="18">
        <v>0.03</v>
      </c>
      <c r="G3420" s="17">
        <f>E3420*F3420</f>
        <v>55.475699999999996</v>
      </c>
      <c r="H3420" s="14">
        <v>2</v>
      </c>
      <c r="I3420" s="15">
        <v>450</v>
      </c>
      <c r="J3420" s="17">
        <f>E3420+I3420-G3420</f>
        <v>2243.7143000000001</v>
      </c>
      <c r="K3420" s="23" t="str">
        <f>A3420&amp;"|"&amp;B3420</f>
        <v>P0285|Nov</v>
      </c>
    </row>
    <row r="3421" spans="1:11" ht="15" customHeight="1" x14ac:dyDescent="0.25">
      <c r="A3421" s="14" t="s">
        <v>629</v>
      </c>
      <c r="B3421" s="14" t="s">
        <v>34</v>
      </c>
      <c r="C3421" s="14">
        <v>14</v>
      </c>
      <c r="D3421" s="16">
        <v>481.69</v>
      </c>
      <c r="E3421" s="17">
        <f>C3421*D3421</f>
        <v>6743.66</v>
      </c>
      <c r="F3421" s="18">
        <v>0.03</v>
      </c>
      <c r="G3421" s="17">
        <f>E3421*F3421</f>
        <v>202.3098</v>
      </c>
      <c r="H3421" s="14">
        <v>6</v>
      </c>
      <c r="I3421" s="15">
        <v>1350</v>
      </c>
      <c r="J3421" s="17">
        <f>E3421+I3421-G3421</f>
        <v>7891.3501999999999</v>
      </c>
      <c r="K3421" s="23" t="str">
        <f>A3421&amp;"|"&amp;B3421</f>
        <v>P0285|Dec</v>
      </c>
    </row>
    <row r="3422" spans="1:11" ht="15" customHeight="1" x14ac:dyDescent="0.25">
      <c r="A3422" s="14" t="s">
        <v>629</v>
      </c>
      <c r="B3422" s="14" t="s">
        <v>35</v>
      </c>
      <c r="C3422" s="14">
        <v>15</v>
      </c>
      <c r="D3422" s="16">
        <v>418.14</v>
      </c>
      <c r="E3422" s="17">
        <f>C3422*D3422</f>
        <v>6272.0999999999995</v>
      </c>
      <c r="F3422" s="18">
        <v>0.03</v>
      </c>
      <c r="G3422" s="17">
        <f>E3422*F3422</f>
        <v>188.16299999999998</v>
      </c>
      <c r="H3422" s="14">
        <v>6</v>
      </c>
      <c r="I3422" s="15">
        <v>1350</v>
      </c>
      <c r="J3422" s="17">
        <f>E3422+I3422-G3422</f>
        <v>7433.9369999999999</v>
      </c>
      <c r="K3422" s="23" t="str">
        <f>A3422&amp;"|"&amp;B3422</f>
        <v>P0285|Jan</v>
      </c>
    </row>
    <row r="3423" spans="1:11" ht="15" customHeight="1" x14ac:dyDescent="0.25">
      <c r="A3423" s="14" t="s">
        <v>629</v>
      </c>
      <c r="B3423" s="14" t="s">
        <v>36</v>
      </c>
      <c r="C3423" s="14">
        <v>13</v>
      </c>
      <c r="D3423" s="16">
        <v>400.28</v>
      </c>
      <c r="E3423" s="17">
        <f>C3423*D3423</f>
        <v>5203.6399999999994</v>
      </c>
      <c r="F3423" s="18">
        <v>0.03</v>
      </c>
      <c r="G3423" s="17">
        <f>E3423*F3423</f>
        <v>156.10919999999999</v>
      </c>
      <c r="H3423" s="14">
        <v>5</v>
      </c>
      <c r="I3423" s="15">
        <v>1125</v>
      </c>
      <c r="J3423" s="17">
        <f>E3423+I3423-G3423</f>
        <v>6172.5307999999995</v>
      </c>
      <c r="K3423" s="23" t="str">
        <f>A3423&amp;"|"&amp;B3423</f>
        <v>P0285|Feb</v>
      </c>
    </row>
    <row r="3424" spans="1:11" ht="15" customHeight="1" x14ac:dyDescent="0.25">
      <c r="A3424" s="14" t="s">
        <v>629</v>
      </c>
      <c r="B3424" s="14" t="s">
        <v>37</v>
      </c>
      <c r="C3424" s="14">
        <v>12</v>
      </c>
      <c r="D3424" s="16">
        <v>360.98</v>
      </c>
      <c r="E3424" s="17">
        <f>C3424*D3424</f>
        <v>4331.76</v>
      </c>
      <c r="F3424" s="18">
        <v>0.03</v>
      </c>
      <c r="G3424" s="17">
        <f>E3424*F3424</f>
        <v>129.9528</v>
      </c>
      <c r="H3424" s="14">
        <v>4</v>
      </c>
      <c r="I3424" s="15">
        <v>900</v>
      </c>
      <c r="J3424" s="17">
        <f>E3424+I3424-G3424</f>
        <v>5101.8072000000002</v>
      </c>
      <c r="K3424" s="23" t="str">
        <f>A3424&amp;"|"&amp;B3424</f>
        <v>P0285|Mar</v>
      </c>
    </row>
    <row r="3425" spans="1:11" ht="15" customHeight="1" x14ac:dyDescent="0.25">
      <c r="A3425" s="14" t="s">
        <v>631</v>
      </c>
      <c r="B3425" s="14" t="s">
        <v>24</v>
      </c>
      <c r="C3425" s="14">
        <v>5</v>
      </c>
      <c r="D3425" s="16">
        <v>119.63</v>
      </c>
      <c r="E3425" s="17">
        <f>C3425*D3425</f>
        <v>598.15</v>
      </c>
      <c r="F3425" s="18">
        <v>0.03</v>
      </c>
      <c r="G3425" s="17">
        <f>E3425*F3425</f>
        <v>17.944499999999998</v>
      </c>
      <c r="H3425" s="14">
        <v>2</v>
      </c>
      <c r="I3425" s="15">
        <v>240</v>
      </c>
      <c r="J3425" s="17">
        <f>E3425+I3425-G3425</f>
        <v>820.20550000000003</v>
      </c>
      <c r="K3425" s="23" t="str">
        <f>A3425&amp;"|"&amp;B3425</f>
        <v>P0286|Apr</v>
      </c>
    </row>
    <row r="3426" spans="1:11" ht="15" customHeight="1" x14ac:dyDescent="0.25">
      <c r="A3426" s="14" t="s">
        <v>631</v>
      </c>
      <c r="B3426" s="14" t="s">
        <v>26</v>
      </c>
      <c r="C3426" s="14">
        <v>6</v>
      </c>
      <c r="D3426" s="16">
        <v>131.87</v>
      </c>
      <c r="E3426" s="17">
        <f>C3426*D3426</f>
        <v>791.22</v>
      </c>
      <c r="F3426" s="18">
        <v>0.03</v>
      </c>
      <c r="G3426" s="17">
        <f>E3426*F3426</f>
        <v>23.736599999999999</v>
      </c>
      <c r="H3426" s="14">
        <v>2</v>
      </c>
      <c r="I3426" s="15">
        <v>240</v>
      </c>
      <c r="J3426" s="17">
        <f>E3426+I3426-G3426</f>
        <v>1007.4834000000001</v>
      </c>
      <c r="K3426" s="23" t="str">
        <f>A3426&amp;"|"&amp;B3426</f>
        <v>P0286|May</v>
      </c>
    </row>
    <row r="3427" spans="1:11" ht="15" customHeight="1" x14ac:dyDescent="0.25">
      <c r="A3427" s="14" t="s">
        <v>631</v>
      </c>
      <c r="B3427" s="14" t="s">
        <v>28</v>
      </c>
      <c r="C3427" s="14">
        <v>7</v>
      </c>
      <c r="D3427" s="16">
        <v>131.43</v>
      </c>
      <c r="E3427" s="17">
        <f>C3427*D3427</f>
        <v>920.01</v>
      </c>
      <c r="F3427" s="18">
        <v>0.03</v>
      </c>
      <c r="G3427" s="17">
        <f>E3427*F3427</f>
        <v>27.600299999999997</v>
      </c>
      <c r="H3427" s="14">
        <v>2</v>
      </c>
      <c r="I3427" s="15">
        <v>240</v>
      </c>
      <c r="J3427" s="17">
        <f>E3427+I3427-G3427</f>
        <v>1132.4096999999999</v>
      </c>
      <c r="K3427" s="23" t="str">
        <f>A3427&amp;"|"&amp;B3427</f>
        <v>P0286|Jun</v>
      </c>
    </row>
    <row r="3428" spans="1:11" ht="15" customHeight="1" x14ac:dyDescent="0.25">
      <c r="A3428" s="14" t="s">
        <v>631</v>
      </c>
      <c r="B3428" s="14" t="s">
        <v>29</v>
      </c>
      <c r="C3428" s="14">
        <v>9</v>
      </c>
      <c r="D3428" s="16">
        <v>154.33000000000001</v>
      </c>
      <c r="E3428" s="17">
        <f>C3428*D3428</f>
        <v>1388.97</v>
      </c>
      <c r="F3428" s="18">
        <v>0.03</v>
      </c>
      <c r="G3428" s="17">
        <f>E3428*F3428</f>
        <v>41.6691</v>
      </c>
      <c r="H3428" s="14">
        <v>2</v>
      </c>
      <c r="I3428" s="15">
        <v>240</v>
      </c>
      <c r="J3428" s="17">
        <f>E3428+I3428-G3428</f>
        <v>1587.3009</v>
      </c>
      <c r="K3428" s="23" t="str">
        <f>A3428&amp;"|"&amp;B3428</f>
        <v>P0286|Jul</v>
      </c>
    </row>
    <row r="3429" spans="1:11" ht="15" customHeight="1" x14ac:dyDescent="0.25">
      <c r="A3429" s="14" t="s">
        <v>631</v>
      </c>
      <c r="B3429" s="14" t="s">
        <v>30</v>
      </c>
      <c r="C3429" s="14">
        <v>8</v>
      </c>
      <c r="D3429" s="16">
        <v>150.94999999999999</v>
      </c>
      <c r="E3429" s="17">
        <f>C3429*D3429</f>
        <v>1207.5999999999999</v>
      </c>
      <c r="F3429" s="18">
        <v>0.03</v>
      </c>
      <c r="G3429" s="17">
        <f>E3429*F3429</f>
        <v>36.227999999999994</v>
      </c>
      <c r="H3429" s="14">
        <v>2</v>
      </c>
      <c r="I3429" s="15">
        <v>240</v>
      </c>
      <c r="J3429" s="17">
        <f>E3429+I3429-G3429</f>
        <v>1411.3719999999998</v>
      </c>
      <c r="K3429" s="23" t="str">
        <f>A3429&amp;"|"&amp;B3429</f>
        <v>P0286|Aug</v>
      </c>
    </row>
    <row r="3430" spans="1:11" ht="15" customHeight="1" x14ac:dyDescent="0.25">
      <c r="A3430" s="14" t="s">
        <v>631</v>
      </c>
      <c r="B3430" s="14" t="s">
        <v>31</v>
      </c>
      <c r="C3430" s="14">
        <v>5</v>
      </c>
      <c r="D3430" s="16">
        <v>147.5</v>
      </c>
      <c r="E3430" s="17">
        <f>C3430*D3430</f>
        <v>737.5</v>
      </c>
      <c r="F3430" s="18">
        <v>0.03</v>
      </c>
      <c r="G3430" s="17">
        <f>E3430*F3430</f>
        <v>22.125</v>
      </c>
      <c r="H3430" s="14">
        <v>2</v>
      </c>
      <c r="I3430" s="15">
        <v>240</v>
      </c>
      <c r="J3430" s="17">
        <f>E3430+I3430-G3430</f>
        <v>955.375</v>
      </c>
      <c r="K3430" s="23" t="str">
        <f>A3430&amp;"|"&amp;B3430</f>
        <v>P0286|Sep</v>
      </c>
    </row>
    <row r="3431" spans="1:11" ht="15" customHeight="1" x14ac:dyDescent="0.25">
      <c r="A3431" s="14" t="s">
        <v>631</v>
      </c>
      <c r="B3431" s="14" t="s">
        <v>32</v>
      </c>
      <c r="C3431" s="14">
        <v>6</v>
      </c>
      <c r="D3431" s="16">
        <v>123.04</v>
      </c>
      <c r="E3431" s="17">
        <f>C3431*D3431</f>
        <v>738.24</v>
      </c>
      <c r="F3431" s="18">
        <v>0.03</v>
      </c>
      <c r="G3431" s="17">
        <f>E3431*F3431</f>
        <v>22.147199999999998</v>
      </c>
      <c r="H3431" s="14">
        <v>2</v>
      </c>
      <c r="I3431" s="15">
        <v>240</v>
      </c>
      <c r="J3431" s="17">
        <f>E3431+I3431-G3431</f>
        <v>956.09280000000001</v>
      </c>
      <c r="K3431" s="23" t="str">
        <f>A3431&amp;"|"&amp;B3431</f>
        <v>P0286|Oct</v>
      </c>
    </row>
    <row r="3432" spans="1:11" ht="15" customHeight="1" x14ac:dyDescent="0.25">
      <c r="A3432" s="14" t="s">
        <v>631</v>
      </c>
      <c r="B3432" s="14" t="s">
        <v>33</v>
      </c>
      <c r="C3432" s="14">
        <v>6</v>
      </c>
      <c r="D3432" s="16">
        <v>126.18</v>
      </c>
      <c r="E3432" s="17">
        <f>C3432*D3432</f>
        <v>757.08</v>
      </c>
      <c r="F3432" s="18">
        <v>0.03</v>
      </c>
      <c r="G3432" s="17">
        <f>E3432*F3432</f>
        <v>22.712399999999999</v>
      </c>
      <c r="H3432" s="14">
        <v>2</v>
      </c>
      <c r="I3432" s="15">
        <v>240</v>
      </c>
      <c r="J3432" s="17">
        <f>E3432+I3432-G3432</f>
        <v>974.36760000000004</v>
      </c>
      <c r="K3432" s="23" t="str">
        <f>A3432&amp;"|"&amp;B3432</f>
        <v>P0286|Nov</v>
      </c>
    </row>
    <row r="3433" spans="1:11" ht="15" customHeight="1" x14ac:dyDescent="0.25">
      <c r="A3433" s="14" t="s">
        <v>631</v>
      </c>
      <c r="B3433" s="14" t="s">
        <v>34</v>
      </c>
      <c r="C3433" s="14">
        <v>11</v>
      </c>
      <c r="D3433" s="16">
        <v>223.54</v>
      </c>
      <c r="E3433" s="17">
        <f>C3433*D3433</f>
        <v>2458.94</v>
      </c>
      <c r="F3433" s="18">
        <v>0.03</v>
      </c>
      <c r="G3433" s="17">
        <f>E3433*F3433</f>
        <v>73.768199999999993</v>
      </c>
      <c r="H3433" s="14">
        <v>5</v>
      </c>
      <c r="I3433" s="15">
        <v>600</v>
      </c>
      <c r="J3433" s="17">
        <f>E3433+I3433-G3433</f>
        <v>2985.1718000000001</v>
      </c>
      <c r="K3433" s="23" t="str">
        <f>A3433&amp;"|"&amp;B3433</f>
        <v>P0286|Dec</v>
      </c>
    </row>
    <row r="3434" spans="1:11" ht="15" customHeight="1" x14ac:dyDescent="0.25">
      <c r="A3434" s="14" t="s">
        <v>631</v>
      </c>
      <c r="B3434" s="14" t="s">
        <v>35</v>
      </c>
      <c r="C3434" s="14">
        <v>11</v>
      </c>
      <c r="D3434" s="16">
        <v>216.62</v>
      </c>
      <c r="E3434" s="17">
        <f>C3434*D3434</f>
        <v>2382.8200000000002</v>
      </c>
      <c r="F3434" s="18">
        <v>0.03</v>
      </c>
      <c r="G3434" s="17">
        <f>E3434*F3434</f>
        <v>71.4846</v>
      </c>
      <c r="H3434" s="14">
        <v>4</v>
      </c>
      <c r="I3434" s="15">
        <v>480</v>
      </c>
      <c r="J3434" s="17">
        <f>E3434+I3434-G3434</f>
        <v>2791.3353999999999</v>
      </c>
      <c r="K3434" s="23" t="str">
        <f>A3434&amp;"|"&amp;B3434</f>
        <v>P0286|Jan</v>
      </c>
    </row>
    <row r="3435" spans="1:11" ht="15" customHeight="1" x14ac:dyDescent="0.25">
      <c r="A3435" s="14" t="s">
        <v>631</v>
      </c>
      <c r="B3435" s="14" t="s">
        <v>36</v>
      </c>
      <c r="C3435" s="14">
        <v>10</v>
      </c>
      <c r="D3435" s="16">
        <v>206.96</v>
      </c>
      <c r="E3435" s="17">
        <f>C3435*D3435</f>
        <v>2069.6</v>
      </c>
      <c r="F3435" s="18">
        <v>0.03</v>
      </c>
      <c r="G3435" s="17">
        <f>E3435*F3435</f>
        <v>62.087999999999994</v>
      </c>
      <c r="H3435" s="14">
        <v>4</v>
      </c>
      <c r="I3435" s="15">
        <v>480</v>
      </c>
      <c r="J3435" s="17">
        <f>E3435+I3435-G3435</f>
        <v>2487.5119999999997</v>
      </c>
      <c r="K3435" s="23" t="str">
        <f>A3435&amp;"|"&amp;B3435</f>
        <v>P0286|Feb</v>
      </c>
    </row>
    <row r="3436" spans="1:11" ht="15" customHeight="1" x14ac:dyDescent="0.25">
      <c r="A3436" s="14" t="s">
        <v>631</v>
      </c>
      <c r="B3436" s="14" t="s">
        <v>37</v>
      </c>
      <c r="C3436" s="14">
        <v>9</v>
      </c>
      <c r="D3436" s="16">
        <v>174.15</v>
      </c>
      <c r="E3436" s="17">
        <f>C3436*D3436</f>
        <v>1567.3500000000001</v>
      </c>
      <c r="F3436" s="18">
        <v>0.03</v>
      </c>
      <c r="G3436" s="17">
        <f>E3436*F3436</f>
        <v>47.020500000000006</v>
      </c>
      <c r="H3436" s="14">
        <v>3</v>
      </c>
      <c r="I3436" s="15">
        <v>360</v>
      </c>
      <c r="J3436" s="17">
        <f>E3436+I3436-G3436</f>
        <v>1880.3295000000001</v>
      </c>
      <c r="K3436" s="23" t="str">
        <f>A3436&amp;"|"&amp;B3436</f>
        <v>P0286|Mar</v>
      </c>
    </row>
    <row r="3437" spans="1:11" ht="15" customHeight="1" x14ac:dyDescent="0.25">
      <c r="A3437" s="14" t="s">
        <v>633</v>
      </c>
      <c r="B3437" s="14" t="s">
        <v>24</v>
      </c>
      <c r="C3437" s="14">
        <v>6</v>
      </c>
      <c r="D3437" s="16">
        <v>205.42</v>
      </c>
      <c r="E3437" s="17">
        <f>C3437*D3437</f>
        <v>1232.52</v>
      </c>
      <c r="F3437" s="18">
        <v>0.03</v>
      </c>
      <c r="G3437" s="17">
        <f>E3437*F3437</f>
        <v>36.9756</v>
      </c>
      <c r="H3437" s="14">
        <v>2</v>
      </c>
      <c r="I3437" s="15">
        <v>370</v>
      </c>
      <c r="J3437" s="17">
        <f>E3437+I3437-G3437</f>
        <v>1565.5444</v>
      </c>
      <c r="K3437" s="23" t="str">
        <f>A3437&amp;"|"&amp;B3437</f>
        <v>P0287|Apr</v>
      </c>
    </row>
    <row r="3438" spans="1:11" ht="15" customHeight="1" x14ac:dyDescent="0.25">
      <c r="A3438" s="14" t="s">
        <v>633</v>
      </c>
      <c r="B3438" s="14" t="s">
        <v>26</v>
      </c>
      <c r="C3438" s="14">
        <v>8</v>
      </c>
      <c r="D3438" s="16">
        <v>214.81</v>
      </c>
      <c r="E3438" s="17">
        <f>C3438*D3438</f>
        <v>1718.48</v>
      </c>
      <c r="F3438" s="18">
        <v>0.03</v>
      </c>
      <c r="G3438" s="17">
        <f>E3438*F3438</f>
        <v>51.554400000000001</v>
      </c>
      <c r="H3438" s="14">
        <v>2</v>
      </c>
      <c r="I3438" s="15">
        <v>370</v>
      </c>
      <c r="J3438" s="17">
        <f>E3438+I3438-G3438</f>
        <v>2036.9256</v>
      </c>
      <c r="K3438" s="23" t="str">
        <f>A3438&amp;"|"&amp;B3438</f>
        <v>P0287|May</v>
      </c>
    </row>
    <row r="3439" spans="1:11" ht="15" customHeight="1" x14ac:dyDescent="0.25">
      <c r="A3439" s="14" t="s">
        <v>633</v>
      </c>
      <c r="B3439" s="14" t="s">
        <v>28</v>
      </c>
      <c r="C3439" s="14">
        <v>8</v>
      </c>
      <c r="D3439" s="16">
        <v>215.05</v>
      </c>
      <c r="E3439" s="17">
        <f>C3439*D3439</f>
        <v>1720.4</v>
      </c>
      <c r="F3439" s="18">
        <v>0.03</v>
      </c>
      <c r="G3439" s="17">
        <f>E3439*F3439</f>
        <v>51.612000000000002</v>
      </c>
      <c r="H3439" s="14">
        <v>2</v>
      </c>
      <c r="I3439" s="15">
        <v>370</v>
      </c>
      <c r="J3439" s="17">
        <f>E3439+I3439-G3439</f>
        <v>2038.788</v>
      </c>
      <c r="K3439" s="23" t="str">
        <f>A3439&amp;"|"&amp;B3439</f>
        <v>P0287|Jun</v>
      </c>
    </row>
    <row r="3440" spans="1:11" ht="15" customHeight="1" x14ac:dyDescent="0.25">
      <c r="A3440" s="14" t="s">
        <v>633</v>
      </c>
      <c r="B3440" s="14" t="s">
        <v>29</v>
      </c>
      <c r="C3440" s="14">
        <v>11</v>
      </c>
      <c r="D3440" s="16">
        <v>241.78</v>
      </c>
      <c r="E3440" s="17">
        <f>C3440*D3440</f>
        <v>2659.58</v>
      </c>
      <c r="F3440" s="18">
        <v>0.03</v>
      </c>
      <c r="G3440" s="17">
        <f>E3440*F3440</f>
        <v>79.787399999999991</v>
      </c>
      <c r="H3440" s="14">
        <v>3</v>
      </c>
      <c r="I3440" s="15">
        <v>555</v>
      </c>
      <c r="J3440" s="17">
        <f>E3440+I3440-G3440</f>
        <v>3134.7925999999998</v>
      </c>
      <c r="K3440" s="23" t="str">
        <f>A3440&amp;"|"&amp;B3440</f>
        <v>P0287|Jul</v>
      </c>
    </row>
    <row r="3441" spans="1:11" ht="15" customHeight="1" x14ac:dyDescent="0.25">
      <c r="A3441" s="14" t="s">
        <v>633</v>
      </c>
      <c r="B3441" s="14" t="s">
        <v>30</v>
      </c>
      <c r="C3441" s="14">
        <v>10</v>
      </c>
      <c r="D3441" s="16">
        <v>226.06</v>
      </c>
      <c r="E3441" s="17">
        <f>C3441*D3441</f>
        <v>2260.6</v>
      </c>
      <c r="F3441" s="18">
        <v>0.03</v>
      </c>
      <c r="G3441" s="17">
        <f>E3441*F3441</f>
        <v>67.817999999999998</v>
      </c>
      <c r="H3441" s="14">
        <v>3</v>
      </c>
      <c r="I3441" s="15">
        <v>555</v>
      </c>
      <c r="J3441" s="17">
        <f>E3441+I3441-G3441</f>
        <v>2747.7819999999997</v>
      </c>
      <c r="K3441" s="23" t="str">
        <f>A3441&amp;"|"&amp;B3441</f>
        <v>P0287|Aug</v>
      </c>
    </row>
    <row r="3442" spans="1:11" ht="15" customHeight="1" x14ac:dyDescent="0.25">
      <c r="A3442" s="14" t="s">
        <v>633</v>
      </c>
      <c r="B3442" s="14" t="s">
        <v>31</v>
      </c>
      <c r="C3442" s="14">
        <v>7</v>
      </c>
      <c r="D3442" s="16">
        <v>236.19</v>
      </c>
      <c r="E3442" s="17">
        <f>C3442*D3442</f>
        <v>1653.33</v>
      </c>
      <c r="F3442" s="18">
        <v>0.03</v>
      </c>
      <c r="G3442" s="17">
        <f>E3442*F3442</f>
        <v>49.599899999999998</v>
      </c>
      <c r="H3442" s="14">
        <v>2</v>
      </c>
      <c r="I3442" s="15">
        <v>370</v>
      </c>
      <c r="J3442" s="17">
        <f>E3442+I3442-G3442</f>
        <v>1973.7301</v>
      </c>
      <c r="K3442" s="23" t="str">
        <f>A3442&amp;"|"&amp;B3442</f>
        <v>P0287|Sep</v>
      </c>
    </row>
    <row r="3443" spans="1:11" ht="15" customHeight="1" x14ac:dyDescent="0.25">
      <c r="A3443" s="14" t="s">
        <v>633</v>
      </c>
      <c r="B3443" s="14" t="s">
        <v>32</v>
      </c>
      <c r="C3443" s="14">
        <v>7</v>
      </c>
      <c r="D3443" s="16">
        <v>232.7</v>
      </c>
      <c r="E3443" s="17">
        <f>C3443*D3443</f>
        <v>1628.8999999999999</v>
      </c>
      <c r="F3443" s="18">
        <v>0.03</v>
      </c>
      <c r="G3443" s="17">
        <f>E3443*F3443</f>
        <v>48.866999999999997</v>
      </c>
      <c r="H3443" s="14">
        <v>2</v>
      </c>
      <c r="I3443" s="15">
        <v>370</v>
      </c>
      <c r="J3443" s="17">
        <f>E3443+I3443-G3443</f>
        <v>1950.0329999999999</v>
      </c>
      <c r="K3443" s="23" t="str">
        <f>A3443&amp;"|"&amp;B3443</f>
        <v>P0287|Oct</v>
      </c>
    </row>
    <row r="3444" spans="1:11" ht="15" customHeight="1" x14ac:dyDescent="0.25">
      <c r="A3444" s="14" t="s">
        <v>633</v>
      </c>
      <c r="B3444" s="14" t="s">
        <v>33</v>
      </c>
      <c r="C3444" s="14">
        <v>7</v>
      </c>
      <c r="D3444" s="16">
        <v>190.66</v>
      </c>
      <c r="E3444" s="17">
        <f>C3444*D3444</f>
        <v>1334.62</v>
      </c>
      <c r="F3444" s="18">
        <v>0.03</v>
      </c>
      <c r="G3444" s="17">
        <f>E3444*F3444</f>
        <v>40.038599999999995</v>
      </c>
      <c r="H3444" s="14">
        <v>3</v>
      </c>
      <c r="I3444" s="15">
        <v>555</v>
      </c>
      <c r="J3444" s="17">
        <f>E3444+I3444-G3444</f>
        <v>1849.5813999999998</v>
      </c>
      <c r="K3444" s="23" t="str">
        <f>A3444&amp;"|"&amp;B3444</f>
        <v>P0287|Nov</v>
      </c>
    </row>
    <row r="3445" spans="1:11" ht="15" customHeight="1" x14ac:dyDescent="0.25">
      <c r="A3445" s="14" t="s">
        <v>633</v>
      </c>
      <c r="B3445" s="14" t="s">
        <v>34</v>
      </c>
      <c r="C3445" s="14">
        <v>15</v>
      </c>
      <c r="D3445" s="16">
        <v>344.15</v>
      </c>
      <c r="E3445" s="17">
        <f>C3445*D3445</f>
        <v>5162.25</v>
      </c>
      <c r="F3445" s="18">
        <v>0.03</v>
      </c>
      <c r="G3445" s="17">
        <f>E3445*F3445</f>
        <v>154.86750000000001</v>
      </c>
      <c r="H3445" s="14">
        <v>6</v>
      </c>
      <c r="I3445" s="15">
        <v>1110</v>
      </c>
      <c r="J3445" s="17">
        <f>E3445+I3445-G3445</f>
        <v>6117.3824999999997</v>
      </c>
      <c r="K3445" s="23" t="str">
        <f>A3445&amp;"|"&amp;B3445</f>
        <v>P0287|Dec</v>
      </c>
    </row>
    <row r="3446" spans="1:11" ht="15" customHeight="1" x14ac:dyDescent="0.25">
      <c r="A3446" s="14" t="s">
        <v>633</v>
      </c>
      <c r="B3446" s="14" t="s">
        <v>35</v>
      </c>
      <c r="C3446" s="14">
        <v>14</v>
      </c>
      <c r="D3446" s="16">
        <v>371.03</v>
      </c>
      <c r="E3446" s="17">
        <f>C3446*D3446</f>
        <v>5194.42</v>
      </c>
      <c r="F3446" s="18">
        <v>0.03</v>
      </c>
      <c r="G3446" s="17">
        <f>E3446*F3446</f>
        <v>155.83259999999999</v>
      </c>
      <c r="H3446" s="14">
        <v>5</v>
      </c>
      <c r="I3446" s="15">
        <v>925</v>
      </c>
      <c r="J3446" s="17">
        <f>E3446+I3446-G3446</f>
        <v>5963.5874000000003</v>
      </c>
      <c r="K3446" s="23" t="str">
        <f>A3446&amp;"|"&amp;B3446</f>
        <v>P0287|Jan</v>
      </c>
    </row>
    <row r="3447" spans="1:11" ht="15" customHeight="1" x14ac:dyDescent="0.25">
      <c r="A3447" s="14" t="s">
        <v>633</v>
      </c>
      <c r="B3447" s="14" t="s">
        <v>36</v>
      </c>
      <c r="C3447" s="14">
        <v>13</v>
      </c>
      <c r="D3447" s="16">
        <v>358.37</v>
      </c>
      <c r="E3447" s="17">
        <f>C3447*D3447</f>
        <v>4658.8100000000004</v>
      </c>
      <c r="F3447" s="18">
        <v>0.03</v>
      </c>
      <c r="G3447" s="17">
        <f>E3447*F3447</f>
        <v>139.76430000000002</v>
      </c>
      <c r="H3447" s="14">
        <v>5</v>
      </c>
      <c r="I3447" s="15">
        <v>925</v>
      </c>
      <c r="J3447" s="17">
        <f>E3447+I3447-G3447</f>
        <v>5444.0457000000006</v>
      </c>
      <c r="K3447" s="23" t="str">
        <f>A3447&amp;"|"&amp;B3447</f>
        <v>P0287|Feb</v>
      </c>
    </row>
    <row r="3448" spans="1:11" ht="15" customHeight="1" x14ac:dyDescent="0.25">
      <c r="A3448" s="14" t="s">
        <v>633</v>
      </c>
      <c r="B3448" s="14" t="s">
        <v>37</v>
      </c>
      <c r="C3448" s="14">
        <v>12</v>
      </c>
      <c r="D3448" s="16">
        <v>303.35000000000002</v>
      </c>
      <c r="E3448" s="17">
        <f>C3448*D3448</f>
        <v>3640.2000000000003</v>
      </c>
      <c r="F3448" s="18">
        <v>0.03</v>
      </c>
      <c r="G3448" s="17">
        <f>E3448*F3448</f>
        <v>109.206</v>
      </c>
      <c r="H3448" s="14">
        <v>4</v>
      </c>
      <c r="I3448" s="15">
        <v>740</v>
      </c>
      <c r="J3448" s="17">
        <f>E3448+I3448-G3448</f>
        <v>4270.9940000000006</v>
      </c>
      <c r="K3448" s="23" t="str">
        <f>A3448&amp;"|"&amp;B3448</f>
        <v>P0287|Mar</v>
      </c>
    </row>
    <row r="3449" spans="1:11" ht="15" customHeight="1" x14ac:dyDescent="0.25">
      <c r="A3449" s="14" t="s">
        <v>635</v>
      </c>
      <c r="B3449" s="14" t="s">
        <v>24</v>
      </c>
      <c r="C3449" s="14">
        <v>5</v>
      </c>
      <c r="D3449" s="16">
        <v>164.19</v>
      </c>
      <c r="E3449" s="17">
        <f>C3449*D3449</f>
        <v>820.95</v>
      </c>
      <c r="F3449" s="18">
        <v>0.03</v>
      </c>
      <c r="G3449" s="17">
        <f>E3449*F3449</f>
        <v>24.628499999999999</v>
      </c>
      <c r="H3449" s="14">
        <v>2</v>
      </c>
      <c r="I3449" s="15">
        <v>300</v>
      </c>
      <c r="J3449" s="17">
        <f>E3449+I3449-G3449</f>
        <v>1096.3215</v>
      </c>
      <c r="K3449" s="23" t="str">
        <f>A3449&amp;"|"&amp;B3449</f>
        <v>P0288|Apr</v>
      </c>
    </row>
    <row r="3450" spans="1:11" ht="15" customHeight="1" x14ac:dyDescent="0.25">
      <c r="A3450" s="14" t="s">
        <v>635</v>
      </c>
      <c r="B3450" s="14" t="s">
        <v>26</v>
      </c>
      <c r="C3450" s="14">
        <v>6</v>
      </c>
      <c r="D3450" s="16">
        <v>188.85</v>
      </c>
      <c r="E3450" s="17">
        <f>C3450*D3450</f>
        <v>1133.0999999999999</v>
      </c>
      <c r="F3450" s="18">
        <v>0.03</v>
      </c>
      <c r="G3450" s="17">
        <f>E3450*F3450</f>
        <v>33.992999999999995</v>
      </c>
      <c r="H3450" s="14">
        <v>2</v>
      </c>
      <c r="I3450" s="15">
        <v>300</v>
      </c>
      <c r="J3450" s="17">
        <f>E3450+I3450-G3450</f>
        <v>1399.107</v>
      </c>
      <c r="K3450" s="23" t="str">
        <f>A3450&amp;"|"&amp;B3450</f>
        <v>P0288|May</v>
      </c>
    </row>
    <row r="3451" spans="1:11" ht="15" customHeight="1" x14ac:dyDescent="0.25">
      <c r="A3451" s="14" t="s">
        <v>635</v>
      </c>
      <c r="B3451" s="14" t="s">
        <v>28</v>
      </c>
      <c r="C3451" s="14">
        <v>7</v>
      </c>
      <c r="D3451" s="16">
        <v>186.75</v>
      </c>
      <c r="E3451" s="17">
        <f>C3451*D3451</f>
        <v>1307.25</v>
      </c>
      <c r="F3451" s="18">
        <v>0.03</v>
      </c>
      <c r="G3451" s="17">
        <f>E3451*F3451</f>
        <v>39.217500000000001</v>
      </c>
      <c r="H3451" s="14">
        <v>2</v>
      </c>
      <c r="I3451" s="15">
        <v>300</v>
      </c>
      <c r="J3451" s="17">
        <f>E3451+I3451-G3451</f>
        <v>1568.0325</v>
      </c>
      <c r="K3451" s="23" t="str">
        <f>A3451&amp;"|"&amp;B3451</f>
        <v>P0288|Jun</v>
      </c>
    </row>
    <row r="3452" spans="1:11" ht="15" customHeight="1" x14ac:dyDescent="0.25">
      <c r="A3452" s="14" t="s">
        <v>635</v>
      </c>
      <c r="B3452" s="14" t="s">
        <v>29</v>
      </c>
      <c r="C3452" s="14">
        <v>9</v>
      </c>
      <c r="D3452" s="16">
        <v>203.05</v>
      </c>
      <c r="E3452" s="17">
        <f>C3452*D3452</f>
        <v>1827.45</v>
      </c>
      <c r="F3452" s="18">
        <v>0.03</v>
      </c>
      <c r="G3452" s="17">
        <f>E3452*F3452</f>
        <v>54.823500000000003</v>
      </c>
      <c r="H3452" s="14">
        <v>2</v>
      </c>
      <c r="I3452" s="15">
        <v>300</v>
      </c>
      <c r="J3452" s="17">
        <f>E3452+I3452-G3452</f>
        <v>2072.6264999999999</v>
      </c>
      <c r="K3452" s="23" t="str">
        <f>A3452&amp;"|"&amp;B3452</f>
        <v>P0288|Jul</v>
      </c>
    </row>
    <row r="3453" spans="1:11" ht="15" customHeight="1" x14ac:dyDescent="0.25">
      <c r="A3453" s="14" t="s">
        <v>635</v>
      </c>
      <c r="B3453" s="14" t="s">
        <v>30</v>
      </c>
      <c r="C3453" s="14">
        <v>9</v>
      </c>
      <c r="D3453" s="16">
        <v>191.55</v>
      </c>
      <c r="E3453" s="17">
        <f>C3453*D3453</f>
        <v>1723.95</v>
      </c>
      <c r="F3453" s="18">
        <v>0.03</v>
      </c>
      <c r="G3453" s="17">
        <f>E3453*F3453</f>
        <v>51.718499999999999</v>
      </c>
      <c r="H3453" s="14">
        <v>2</v>
      </c>
      <c r="I3453" s="15">
        <v>300</v>
      </c>
      <c r="J3453" s="17">
        <f>E3453+I3453-G3453</f>
        <v>1972.2315000000001</v>
      </c>
      <c r="K3453" s="23" t="str">
        <f>A3453&amp;"|"&amp;B3453</f>
        <v>P0288|Aug</v>
      </c>
    </row>
    <row r="3454" spans="1:11" ht="15" customHeight="1" x14ac:dyDescent="0.25">
      <c r="A3454" s="14" t="s">
        <v>635</v>
      </c>
      <c r="B3454" s="14" t="s">
        <v>31</v>
      </c>
      <c r="C3454" s="14">
        <v>5</v>
      </c>
      <c r="D3454" s="16">
        <v>172.07</v>
      </c>
      <c r="E3454" s="17">
        <f>C3454*D3454</f>
        <v>860.34999999999991</v>
      </c>
      <c r="F3454" s="18">
        <v>0.03</v>
      </c>
      <c r="G3454" s="17">
        <f>E3454*F3454</f>
        <v>25.810499999999998</v>
      </c>
      <c r="H3454" s="14">
        <v>2</v>
      </c>
      <c r="I3454" s="15">
        <v>300</v>
      </c>
      <c r="J3454" s="17">
        <f>E3454+I3454-G3454</f>
        <v>1134.5394999999999</v>
      </c>
      <c r="K3454" s="23" t="str">
        <f>A3454&amp;"|"&amp;B3454</f>
        <v>P0288|Sep</v>
      </c>
    </row>
    <row r="3455" spans="1:11" ht="15" customHeight="1" x14ac:dyDescent="0.25">
      <c r="A3455" s="14" t="s">
        <v>635</v>
      </c>
      <c r="B3455" s="14" t="s">
        <v>32</v>
      </c>
      <c r="C3455" s="14">
        <v>5</v>
      </c>
      <c r="D3455" s="16">
        <v>182.3</v>
      </c>
      <c r="E3455" s="17">
        <f>C3455*D3455</f>
        <v>911.5</v>
      </c>
      <c r="F3455" s="18">
        <v>0.03</v>
      </c>
      <c r="G3455" s="17">
        <f>E3455*F3455</f>
        <v>27.344999999999999</v>
      </c>
      <c r="H3455" s="14">
        <v>2</v>
      </c>
      <c r="I3455" s="15">
        <v>300</v>
      </c>
      <c r="J3455" s="17">
        <f>E3455+I3455-G3455</f>
        <v>1184.155</v>
      </c>
      <c r="K3455" s="23" t="str">
        <f>A3455&amp;"|"&amp;B3455</f>
        <v>P0288|Oct</v>
      </c>
    </row>
    <row r="3456" spans="1:11" ht="15" customHeight="1" x14ac:dyDescent="0.25">
      <c r="A3456" s="14" t="s">
        <v>635</v>
      </c>
      <c r="B3456" s="14" t="s">
        <v>33</v>
      </c>
      <c r="C3456" s="14">
        <v>6</v>
      </c>
      <c r="D3456" s="16">
        <v>167.47</v>
      </c>
      <c r="E3456" s="17">
        <f>C3456*D3456</f>
        <v>1004.8199999999999</v>
      </c>
      <c r="F3456" s="18">
        <v>0.03</v>
      </c>
      <c r="G3456" s="17">
        <f>E3456*F3456</f>
        <v>30.144599999999997</v>
      </c>
      <c r="H3456" s="14">
        <v>2</v>
      </c>
      <c r="I3456" s="15">
        <v>300</v>
      </c>
      <c r="J3456" s="17">
        <f>E3456+I3456-G3456</f>
        <v>1274.6753999999999</v>
      </c>
      <c r="K3456" s="23" t="str">
        <f>A3456&amp;"|"&amp;B3456</f>
        <v>P0288|Nov</v>
      </c>
    </row>
    <row r="3457" spans="1:11" ht="15" customHeight="1" x14ac:dyDescent="0.25">
      <c r="A3457" s="14" t="s">
        <v>635</v>
      </c>
      <c r="B3457" s="14" t="s">
        <v>34</v>
      </c>
      <c r="C3457" s="14">
        <v>13</v>
      </c>
      <c r="D3457" s="16">
        <v>320.36</v>
      </c>
      <c r="E3457" s="17">
        <f>C3457*D3457</f>
        <v>4164.68</v>
      </c>
      <c r="F3457" s="18">
        <v>0.03</v>
      </c>
      <c r="G3457" s="17">
        <f>E3457*F3457</f>
        <v>124.94040000000001</v>
      </c>
      <c r="H3457" s="14">
        <v>5</v>
      </c>
      <c r="I3457" s="15">
        <v>750</v>
      </c>
      <c r="J3457" s="17">
        <f>E3457+I3457-G3457</f>
        <v>4789.7395999999999</v>
      </c>
      <c r="K3457" s="23" t="str">
        <f>A3457&amp;"|"&amp;B3457</f>
        <v>P0288|Dec</v>
      </c>
    </row>
    <row r="3458" spans="1:11" ht="15" customHeight="1" x14ac:dyDescent="0.25">
      <c r="A3458" s="14" t="s">
        <v>635</v>
      </c>
      <c r="B3458" s="14" t="s">
        <v>35</v>
      </c>
      <c r="C3458" s="14">
        <v>11</v>
      </c>
      <c r="D3458" s="16">
        <v>300.26</v>
      </c>
      <c r="E3458" s="17">
        <f>C3458*D3458</f>
        <v>3302.8599999999997</v>
      </c>
      <c r="F3458" s="18">
        <v>0.03</v>
      </c>
      <c r="G3458" s="17">
        <f>E3458*F3458</f>
        <v>99.085799999999992</v>
      </c>
      <c r="H3458" s="14">
        <v>4</v>
      </c>
      <c r="I3458" s="15">
        <v>600</v>
      </c>
      <c r="J3458" s="17">
        <f>E3458+I3458-G3458</f>
        <v>3803.7741999999998</v>
      </c>
      <c r="K3458" s="23" t="str">
        <f>A3458&amp;"|"&amp;B3458</f>
        <v>P0288|Jan</v>
      </c>
    </row>
    <row r="3459" spans="1:11" ht="15" customHeight="1" x14ac:dyDescent="0.25">
      <c r="A3459" s="14" t="s">
        <v>635</v>
      </c>
      <c r="B3459" s="14" t="s">
        <v>36</v>
      </c>
      <c r="C3459" s="14">
        <v>9</v>
      </c>
      <c r="D3459" s="16">
        <v>259.24</v>
      </c>
      <c r="E3459" s="17">
        <f>C3459*D3459</f>
        <v>2333.16</v>
      </c>
      <c r="F3459" s="18">
        <v>0.03</v>
      </c>
      <c r="G3459" s="17">
        <f>E3459*F3459</f>
        <v>69.994799999999998</v>
      </c>
      <c r="H3459" s="14">
        <v>3</v>
      </c>
      <c r="I3459" s="15">
        <v>450</v>
      </c>
      <c r="J3459" s="17">
        <f>E3459+I3459-G3459</f>
        <v>2713.1651999999999</v>
      </c>
      <c r="K3459" s="23" t="str">
        <f>A3459&amp;"|"&amp;B3459</f>
        <v>P0288|Feb</v>
      </c>
    </row>
    <row r="3460" spans="1:11" ht="15" customHeight="1" x14ac:dyDescent="0.25">
      <c r="A3460" s="14" t="s">
        <v>635</v>
      </c>
      <c r="B3460" s="14" t="s">
        <v>37</v>
      </c>
      <c r="C3460" s="14">
        <v>10</v>
      </c>
      <c r="D3460" s="16">
        <v>246.21</v>
      </c>
      <c r="E3460" s="17">
        <f>C3460*D3460</f>
        <v>2462.1</v>
      </c>
      <c r="F3460" s="18">
        <v>0.03</v>
      </c>
      <c r="G3460" s="17">
        <f>E3460*F3460</f>
        <v>73.863</v>
      </c>
      <c r="H3460" s="14">
        <v>4</v>
      </c>
      <c r="I3460" s="15">
        <v>600</v>
      </c>
      <c r="J3460" s="17">
        <f>E3460+I3460-G3460</f>
        <v>2988.2370000000001</v>
      </c>
      <c r="K3460" s="23" t="str">
        <f>A3460&amp;"|"&amp;B3460</f>
        <v>P0288|Mar</v>
      </c>
    </row>
    <row r="3461" spans="1:11" ht="15" customHeight="1" x14ac:dyDescent="0.25">
      <c r="A3461" s="14" t="s">
        <v>637</v>
      </c>
      <c r="B3461" s="14" t="s">
        <v>24</v>
      </c>
      <c r="C3461" s="14">
        <v>6</v>
      </c>
      <c r="D3461" s="16">
        <v>83.29</v>
      </c>
      <c r="E3461" s="17">
        <f>C3461*D3461</f>
        <v>499.74</v>
      </c>
      <c r="F3461" s="18">
        <v>0.03</v>
      </c>
      <c r="G3461" s="17">
        <f>E3461*F3461</f>
        <v>14.9922</v>
      </c>
      <c r="H3461" s="14">
        <v>2</v>
      </c>
      <c r="I3461" s="15">
        <v>190</v>
      </c>
      <c r="J3461" s="17">
        <f>E3461+I3461-G3461</f>
        <v>674.74779999999998</v>
      </c>
      <c r="K3461" s="23" t="str">
        <f>A3461&amp;"|"&amp;B3461</f>
        <v>P0289|Apr</v>
      </c>
    </row>
    <row r="3462" spans="1:11" ht="15" customHeight="1" x14ac:dyDescent="0.25">
      <c r="A3462" s="14" t="s">
        <v>637</v>
      </c>
      <c r="B3462" s="14" t="s">
        <v>26</v>
      </c>
      <c r="C3462" s="14">
        <v>7</v>
      </c>
      <c r="D3462" s="16">
        <v>85.2</v>
      </c>
      <c r="E3462" s="17">
        <f>C3462*D3462</f>
        <v>596.4</v>
      </c>
      <c r="F3462" s="18">
        <v>0.03</v>
      </c>
      <c r="G3462" s="17">
        <f>E3462*F3462</f>
        <v>17.891999999999999</v>
      </c>
      <c r="H3462" s="14">
        <v>2</v>
      </c>
      <c r="I3462" s="15">
        <v>190</v>
      </c>
      <c r="J3462" s="17">
        <f>E3462+I3462-G3462</f>
        <v>768.50799999999992</v>
      </c>
      <c r="K3462" s="23" t="str">
        <f>A3462&amp;"|"&amp;B3462</f>
        <v>P0289|May</v>
      </c>
    </row>
    <row r="3463" spans="1:11" ht="15" customHeight="1" x14ac:dyDescent="0.25">
      <c r="A3463" s="14" t="s">
        <v>637</v>
      </c>
      <c r="B3463" s="14" t="s">
        <v>28</v>
      </c>
      <c r="C3463" s="14">
        <v>8</v>
      </c>
      <c r="D3463" s="16">
        <v>91.14</v>
      </c>
      <c r="E3463" s="17">
        <f>C3463*D3463</f>
        <v>729.12</v>
      </c>
      <c r="F3463" s="18">
        <v>0.03</v>
      </c>
      <c r="G3463" s="17">
        <f>E3463*F3463</f>
        <v>21.8736</v>
      </c>
      <c r="H3463" s="14">
        <v>2</v>
      </c>
      <c r="I3463" s="15">
        <v>190</v>
      </c>
      <c r="J3463" s="17">
        <f>E3463+I3463-G3463</f>
        <v>897.24639999999999</v>
      </c>
      <c r="K3463" s="23" t="str">
        <f>A3463&amp;"|"&amp;B3463</f>
        <v>P0289|Jun</v>
      </c>
    </row>
    <row r="3464" spans="1:11" ht="15" customHeight="1" x14ac:dyDescent="0.25">
      <c r="A3464" s="14" t="s">
        <v>637</v>
      </c>
      <c r="B3464" s="14" t="s">
        <v>29</v>
      </c>
      <c r="C3464" s="14">
        <v>12</v>
      </c>
      <c r="D3464" s="16">
        <v>108.21</v>
      </c>
      <c r="E3464" s="17">
        <f>C3464*D3464</f>
        <v>1298.52</v>
      </c>
      <c r="F3464" s="18">
        <v>0.03</v>
      </c>
      <c r="G3464" s="17">
        <f>E3464*F3464</f>
        <v>38.955599999999997</v>
      </c>
      <c r="H3464" s="14">
        <v>3</v>
      </c>
      <c r="I3464" s="15">
        <v>285</v>
      </c>
      <c r="J3464" s="17">
        <f>E3464+I3464-G3464</f>
        <v>1544.5644</v>
      </c>
      <c r="K3464" s="23" t="str">
        <f>A3464&amp;"|"&amp;B3464</f>
        <v>P0289|Jul</v>
      </c>
    </row>
    <row r="3465" spans="1:11" ht="15" customHeight="1" x14ac:dyDescent="0.25">
      <c r="A3465" s="14" t="s">
        <v>637</v>
      </c>
      <c r="B3465" s="14" t="s">
        <v>30</v>
      </c>
      <c r="C3465" s="14">
        <v>11</v>
      </c>
      <c r="D3465" s="16">
        <v>98.29</v>
      </c>
      <c r="E3465" s="17">
        <f>C3465*D3465</f>
        <v>1081.19</v>
      </c>
      <c r="F3465" s="18">
        <v>0.03</v>
      </c>
      <c r="G3465" s="17">
        <f>E3465*F3465</f>
        <v>32.435699999999997</v>
      </c>
      <c r="H3465" s="14">
        <v>3</v>
      </c>
      <c r="I3465" s="15">
        <v>285</v>
      </c>
      <c r="J3465" s="17">
        <f>E3465+I3465-G3465</f>
        <v>1333.7543000000001</v>
      </c>
      <c r="K3465" s="23" t="str">
        <f>A3465&amp;"|"&amp;B3465</f>
        <v>P0289|Aug</v>
      </c>
    </row>
    <row r="3466" spans="1:11" ht="15" customHeight="1" x14ac:dyDescent="0.25">
      <c r="A3466" s="14" t="s">
        <v>637</v>
      </c>
      <c r="B3466" s="14" t="s">
        <v>31</v>
      </c>
      <c r="C3466" s="14">
        <v>7</v>
      </c>
      <c r="D3466" s="16">
        <v>91.06</v>
      </c>
      <c r="E3466" s="17">
        <f>C3466*D3466</f>
        <v>637.42000000000007</v>
      </c>
      <c r="F3466" s="18">
        <v>0.03</v>
      </c>
      <c r="G3466" s="17">
        <f>E3466*F3466</f>
        <v>19.122600000000002</v>
      </c>
      <c r="H3466" s="14">
        <v>2</v>
      </c>
      <c r="I3466" s="15">
        <v>190</v>
      </c>
      <c r="J3466" s="17">
        <f>E3466+I3466-G3466</f>
        <v>808.29740000000004</v>
      </c>
      <c r="K3466" s="23" t="str">
        <f>A3466&amp;"|"&amp;B3466</f>
        <v>P0289|Sep</v>
      </c>
    </row>
    <row r="3467" spans="1:11" ht="15" customHeight="1" x14ac:dyDescent="0.25">
      <c r="A3467" s="14" t="s">
        <v>637</v>
      </c>
      <c r="B3467" s="14" t="s">
        <v>32</v>
      </c>
      <c r="C3467" s="14">
        <v>7</v>
      </c>
      <c r="D3467" s="16">
        <v>86.8</v>
      </c>
      <c r="E3467" s="17">
        <f>C3467*D3467</f>
        <v>607.6</v>
      </c>
      <c r="F3467" s="18">
        <v>0.03</v>
      </c>
      <c r="G3467" s="17">
        <f>E3467*F3467</f>
        <v>18.228000000000002</v>
      </c>
      <c r="H3467" s="14">
        <v>2</v>
      </c>
      <c r="I3467" s="15">
        <v>190</v>
      </c>
      <c r="J3467" s="17">
        <f>E3467+I3467-G3467</f>
        <v>779.37200000000007</v>
      </c>
      <c r="K3467" s="23" t="str">
        <f>A3467&amp;"|"&amp;B3467</f>
        <v>P0289|Oct</v>
      </c>
    </row>
    <row r="3468" spans="1:11" ht="15" customHeight="1" x14ac:dyDescent="0.25">
      <c r="A3468" s="14" t="s">
        <v>637</v>
      </c>
      <c r="B3468" s="14" t="s">
        <v>33</v>
      </c>
      <c r="C3468" s="14">
        <v>7</v>
      </c>
      <c r="D3468" s="16">
        <v>86.5</v>
      </c>
      <c r="E3468" s="17">
        <f>C3468*D3468</f>
        <v>605.5</v>
      </c>
      <c r="F3468" s="18">
        <v>0.03</v>
      </c>
      <c r="G3468" s="17">
        <f>E3468*F3468</f>
        <v>18.164999999999999</v>
      </c>
      <c r="H3468" s="14">
        <v>2</v>
      </c>
      <c r="I3468" s="15">
        <v>190</v>
      </c>
      <c r="J3468" s="17">
        <f>E3468+I3468-G3468</f>
        <v>777.33500000000004</v>
      </c>
      <c r="K3468" s="23" t="str">
        <f>A3468&amp;"|"&amp;B3468</f>
        <v>P0289|Nov</v>
      </c>
    </row>
    <row r="3469" spans="1:11" ht="15" customHeight="1" x14ac:dyDescent="0.25">
      <c r="A3469" s="14" t="s">
        <v>637</v>
      </c>
      <c r="B3469" s="14" t="s">
        <v>34</v>
      </c>
      <c r="C3469" s="14">
        <v>15</v>
      </c>
      <c r="D3469" s="16">
        <v>154.87</v>
      </c>
      <c r="E3469" s="17">
        <f>C3469*D3469</f>
        <v>2323.0500000000002</v>
      </c>
      <c r="F3469" s="18">
        <v>0.03</v>
      </c>
      <c r="G3469" s="17">
        <f>E3469*F3469</f>
        <v>69.691500000000005</v>
      </c>
      <c r="H3469" s="14">
        <v>6</v>
      </c>
      <c r="I3469" s="15">
        <v>570</v>
      </c>
      <c r="J3469" s="17">
        <f>E3469+I3469-G3469</f>
        <v>2823.3585000000003</v>
      </c>
      <c r="K3469" s="23" t="str">
        <f>A3469&amp;"|"&amp;B3469</f>
        <v>P0289|Dec</v>
      </c>
    </row>
    <row r="3470" spans="1:11" ht="15" customHeight="1" x14ac:dyDescent="0.25">
      <c r="A3470" s="14" t="s">
        <v>637</v>
      </c>
      <c r="B3470" s="14" t="s">
        <v>35</v>
      </c>
      <c r="C3470" s="14">
        <v>15</v>
      </c>
      <c r="D3470" s="16">
        <v>155.52000000000001</v>
      </c>
      <c r="E3470" s="17">
        <f>C3470*D3470</f>
        <v>2332.8000000000002</v>
      </c>
      <c r="F3470" s="18">
        <v>0.03</v>
      </c>
      <c r="G3470" s="17">
        <f>E3470*F3470</f>
        <v>69.984000000000009</v>
      </c>
      <c r="H3470" s="14">
        <v>6</v>
      </c>
      <c r="I3470" s="15">
        <v>570</v>
      </c>
      <c r="J3470" s="17">
        <f>E3470+I3470-G3470</f>
        <v>2832.8160000000003</v>
      </c>
      <c r="K3470" s="23" t="str">
        <f>A3470&amp;"|"&amp;B3470</f>
        <v>P0289|Jan</v>
      </c>
    </row>
    <row r="3471" spans="1:11" ht="15" customHeight="1" x14ac:dyDescent="0.25">
      <c r="A3471" s="14" t="s">
        <v>637</v>
      </c>
      <c r="B3471" s="14" t="s">
        <v>36</v>
      </c>
      <c r="C3471" s="14">
        <v>13</v>
      </c>
      <c r="D3471" s="16">
        <v>136.32</v>
      </c>
      <c r="E3471" s="17">
        <f>C3471*D3471</f>
        <v>1772.1599999999999</v>
      </c>
      <c r="F3471" s="18">
        <v>0.03</v>
      </c>
      <c r="G3471" s="17">
        <f>E3471*F3471</f>
        <v>53.164799999999993</v>
      </c>
      <c r="H3471" s="14">
        <v>5</v>
      </c>
      <c r="I3471" s="15">
        <v>475</v>
      </c>
      <c r="J3471" s="17">
        <f>E3471+I3471-G3471</f>
        <v>2193.9951999999998</v>
      </c>
      <c r="K3471" s="23" t="str">
        <f>A3471&amp;"|"&amp;B3471</f>
        <v>P0289|Feb</v>
      </c>
    </row>
    <row r="3472" spans="1:11" ht="15" customHeight="1" x14ac:dyDescent="0.25">
      <c r="A3472" s="14" t="s">
        <v>637</v>
      </c>
      <c r="B3472" s="14" t="s">
        <v>37</v>
      </c>
      <c r="C3472" s="14">
        <v>13</v>
      </c>
      <c r="D3472" s="16">
        <v>128.46</v>
      </c>
      <c r="E3472" s="17">
        <f>C3472*D3472</f>
        <v>1669.98</v>
      </c>
      <c r="F3472" s="18">
        <v>0.03</v>
      </c>
      <c r="G3472" s="17">
        <f>E3472*F3472</f>
        <v>50.099399999999996</v>
      </c>
      <c r="H3472" s="14">
        <v>5</v>
      </c>
      <c r="I3472" s="15">
        <v>475</v>
      </c>
      <c r="J3472" s="17">
        <f>E3472+I3472-G3472</f>
        <v>2094.8806</v>
      </c>
      <c r="K3472" s="23" t="str">
        <f>A3472&amp;"|"&amp;B3472</f>
        <v>P0289|Mar</v>
      </c>
    </row>
    <row r="3473" spans="1:11" ht="15" customHeight="1" x14ac:dyDescent="0.25">
      <c r="A3473" s="14" t="s">
        <v>639</v>
      </c>
      <c r="B3473" s="14" t="s">
        <v>24</v>
      </c>
      <c r="C3473" s="14">
        <v>6</v>
      </c>
      <c r="D3473" s="16">
        <v>98.75</v>
      </c>
      <c r="E3473" s="17">
        <f>C3473*D3473</f>
        <v>592.5</v>
      </c>
      <c r="F3473" s="18">
        <v>0.03</v>
      </c>
      <c r="G3473" s="17">
        <f>E3473*F3473</f>
        <v>17.774999999999999</v>
      </c>
      <c r="H3473" s="14">
        <v>2</v>
      </c>
      <c r="I3473" s="15">
        <v>240</v>
      </c>
      <c r="J3473" s="17">
        <f>E3473+I3473-G3473</f>
        <v>814.72500000000002</v>
      </c>
      <c r="K3473" s="23" t="str">
        <f>A3473&amp;"|"&amp;B3473</f>
        <v>P0290|Apr</v>
      </c>
    </row>
    <row r="3474" spans="1:11" ht="15" customHeight="1" x14ac:dyDescent="0.25">
      <c r="A3474" s="14" t="s">
        <v>639</v>
      </c>
      <c r="B3474" s="14" t="s">
        <v>26</v>
      </c>
      <c r="C3474" s="14">
        <v>6</v>
      </c>
      <c r="D3474" s="16">
        <v>111.48</v>
      </c>
      <c r="E3474" s="17">
        <f>C3474*D3474</f>
        <v>668.88</v>
      </c>
      <c r="F3474" s="18">
        <v>0.03</v>
      </c>
      <c r="G3474" s="17">
        <f>E3474*F3474</f>
        <v>20.066399999999998</v>
      </c>
      <c r="H3474" s="14">
        <v>2</v>
      </c>
      <c r="I3474" s="15">
        <v>240</v>
      </c>
      <c r="J3474" s="17">
        <f>E3474+I3474-G3474</f>
        <v>888.81359999999995</v>
      </c>
      <c r="K3474" s="23" t="str">
        <f>A3474&amp;"|"&amp;B3474</f>
        <v>P0290|May</v>
      </c>
    </row>
    <row r="3475" spans="1:11" ht="15" customHeight="1" x14ac:dyDescent="0.25">
      <c r="A3475" s="14" t="s">
        <v>639</v>
      </c>
      <c r="B3475" s="14" t="s">
        <v>28</v>
      </c>
      <c r="C3475" s="14">
        <v>8</v>
      </c>
      <c r="D3475" s="16">
        <v>122.38</v>
      </c>
      <c r="E3475" s="17">
        <f>C3475*D3475</f>
        <v>979.04</v>
      </c>
      <c r="F3475" s="18">
        <v>0.03</v>
      </c>
      <c r="G3475" s="17">
        <f>E3475*F3475</f>
        <v>29.371199999999998</v>
      </c>
      <c r="H3475" s="14">
        <v>2</v>
      </c>
      <c r="I3475" s="15">
        <v>240</v>
      </c>
      <c r="J3475" s="17">
        <f>E3475+I3475-G3475</f>
        <v>1189.6687999999999</v>
      </c>
      <c r="K3475" s="23" t="str">
        <f>A3475&amp;"|"&amp;B3475</f>
        <v>P0290|Jun</v>
      </c>
    </row>
    <row r="3476" spans="1:11" ht="15" customHeight="1" x14ac:dyDescent="0.25">
      <c r="A3476" s="14" t="s">
        <v>639</v>
      </c>
      <c r="B3476" s="14" t="s">
        <v>29</v>
      </c>
      <c r="C3476" s="14">
        <v>11</v>
      </c>
      <c r="D3476" s="16">
        <v>138.77000000000001</v>
      </c>
      <c r="E3476" s="17">
        <f>C3476*D3476</f>
        <v>1526.47</v>
      </c>
      <c r="F3476" s="18">
        <v>0.03</v>
      </c>
      <c r="G3476" s="17">
        <f>E3476*F3476</f>
        <v>45.7941</v>
      </c>
      <c r="H3476" s="14">
        <v>3</v>
      </c>
      <c r="I3476" s="15">
        <v>360</v>
      </c>
      <c r="J3476" s="17">
        <f>E3476+I3476-G3476</f>
        <v>1840.6759</v>
      </c>
      <c r="K3476" s="23" t="str">
        <f>A3476&amp;"|"&amp;B3476</f>
        <v>P0290|Jul</v>
      </c>
    </row>
    <row r="3477" spans="1:11" ht="15" customHeight="1" x14ac:dyDescent="0.25">
      <c r="A3477" s="14" t="s">
        <v>639</v>
      </c>
      <c r="B3477" s="14" t="s">
        <v>30</v>
      </c>
      <c r="C3477" s="14">
        <v>9</v>
      </c>
      <c r="D3477" s="16">
        <v>138.09</v>
      </c>
      <c r="E3477" s="17">
        <f>C3477*D3477</f>
        <v>1242.81</v>
      </c>
      <c r="F3477" s="18">
        <v>0.03</v>
      </c>
      <c r="G3477" s="17">
        <f>E3477*F3477</f>
        <v>37.284299999999995</v>
      </c>
      <c r="H3477" s="14">
        <v>2</v>
      </c>
      <c r="I3477" s="15">
        <v>240</v>
      </c>
      <c r="J3477" s="17">
        <f>E3477+I3477-G3477</f>
        <v>1445.5256999999999</v>
      </c>
      <c r="K3477" s="23" t="str">
        <f>A3477&amp;"|"&amp;B3477</f>
        <v>P0290|Aug</v>
      </c>
    </row>
    <row r="3478" spans="1:11" ht="15" customHeight="1" x14ac:dyDescent="0.25">
      <c r="A3478" s="14" t="s">
        <v>639</v>
      </c>
      <c r="B3478" s="14" t="s">
        <v>31</v>
      </c>
      <c r="C3478" s="14">
        <v>7</v>
      </c>
      <c r="D3478" s="16">
        <v>122.06</v>
      </c>
      <c r="E3478" s="17">
        <f>C3478*D3478</f>
        <v>854.42000000000007</v>
      </c>
      <c r="F3478" s="18">
        <v>0.03</v>
      </c>
      <c r="G3478" s="17">
        <f>E3478*F3478</f>
        <v>25.6326</v>
      </c>
      <c r="H3478" s="14">
        <v>2</v>
      </c>
      <c r="I3478" s="15">
        <v>240</v>
      </c>
      <c r="J3478" s="17">
        <f>E3478+I3478-G3478</f>
        <v>1068.7874000000002</v>
      </c>
      <c r="K3478" s="23" t="str">
        <f>A3478&amp;"|"&amp;B3478</f>
        <v>P0290|Sep</v>
      </c>
    </row>
    <row r="3479" spans="1:11" ht="15" customHeight="1" x14ac:dyDescent="0.25">
      <c r="A3479" s="14" t="s">
        <v>639</v>
      </c>
      <c r="B3479" s="14" t="s">
        <v>32</v>
      </c>
      <c r="C3479" s="14">
        <v>6</v>
      </c>
      <c r="D3479" s="16">
        <v>126.22</v>
      </c>
      <c r="E3479" s="17">
        <f>C3479*D3479</f>
        <v>757.31999999999994</v>
      </c>
      <c r="F3479" s="18">
        <v>0.03</v>
      </c>
      <c r="G3479" s="17">
        <f>E3479*F3479</f>
        <v>22.719599999999996</v>
      </c>
      <c r="H3479" s="14">
        <v>2</v>
      </c>
      <c r="I3479" s="15">
        <v>240</v>
      </c>
      <c r="J3479" s="17">
        <f>E3479+I3479-G3479</f>
        <v>974.60039999999992</v>
      </c>
      <c r="K3479" s="23" t="str">
        <f>A3479&amp;"|"&amp;B3479</f>
        <v>P0290|Oct</v>
      </c>
    </row>
    <row r="3480" spans="1:11" ht="15" customHeight="1" x14ac:dyDescent="0.25">
      <c r="A3480" s="14" t="s">
        <v>639</v>
      </c>
      <c r="B3480" s="14" t="s">
        <v>33</v>
      </c>
      <c r="C3480" s="14">
        <v>6</v>
      </c>
      <c r="D3480" s="16">
        <v>109.34</v>
      </c>
      <c r="E3480" s="17">
        <f>C3480*D3480</f>
        <v>656.04</v>
      </c>
      <c r="F3480" s="18">
        <v>0.03</v>
      </c>
      <c r="G3480" s="17">
        <f>E3480*F3480</f>
        <v>19.681199999999997</v>
      </c>
      <c r="H3480" s="14">
        <v>2</v>
      </c>
      <c r="I3480" s="15">
        <v>240</v>
      </c>
      <c r="J3480" s="17">
        <f>E3480+I3480-G3480</f>
        <v>876.35879999999997</v>
      </c>
      <c r="K3480" s="23" t="str">
        <f>A3480&amp;"|"&amp;B3480</f>
        <v>P0290|Nov</v>
      </c>
    </row>
    <row r="3481" spans="1:11" ht="15" customHeight="1" x14ac:dyDescent="0.25">
      <c r="A3481" s="14" t="s">
        <v>639</v>
      </c>
      <c r="B3481" s="14" t="s">
        <v>34</v>
      </c>
      <c r="C3481" s="14">
        <v>15</v>
      </c>
      <c r="D3481" s="16">
        <v>216.23</v>
      </c>
      <c r="E3481" s="17">
        <f>C3481*D3481</f>
        <v>3243.45</v>
      </c>
      <c r="F3481" s="18">
        <v>0.03</v>
      </c>
      <c r="G3481" s="17">
        <f>E3481*F3481</f>
        <v>97.303499999999985</v>
      </c>
      <c r="H3481" s="14">
        <v>6</v>
      </c>
      <c r="I3481" s="15">
        <v>720</v>
      </c>
      <c r="J3481" s="17">
        <f>E3481+I3481-G3481</f>
        <v>3866.1464999999998</v>
      </c>
      <c r="K3481" s="23" t="str">
        <f>A3481&amp;"|"&amp;B3481</f>
        <v>P0290|Dec</v>
      </c>
    </row>
    <row r="3482" spans="1:11" ht="15" customHeight="1" x14ac:dyDescent="0.25">
      <c r="A3482" s="14" t="s">
        <v>639</v>
      </c>
      <c r="B3482" s="14" t="s">
        <v>35</v>
      </c>
      <c r="C3482" s="14">
        <v>13</v>
      </c>
      <c r="D3482" s="16">
        <v>190.54</v>
      </c>
      <c r="E3482" s="17">
        <f>C3482*D3482</f>
        <v>2477.02</v>
      </c>
      <c r="F3482" s="18">
        <v>0.03</v>
      </c>
      <c r="G3482" s="17">
        <f>E3482*F3482</f>
        <v>74.310599999999994</v>
      </c>
      <c r="H3482" s="14">
        <v>5</v>
      </c>
      <c r="I3482" s="15">
        <v>600</v>
      </c>
      <c r="J3482" s="17">
        <f>E3482+I3482-G3482</f>
        <v>3002.7094000000002</v>
      </c>
      <c r="K3482" s="23" t="str">
        <f>A3482&amp;"|"&amp;B3482</f>
        <v>P0290|Jan</v>
      </c>
    </row>
    <row r="3483" spans="1:11" ht="15" customHeight="1" x14ac:dyDescent="0.25">
      <c r="A3483" s="14" t="s">
        <v>639</v>
      </c>
      <c r="B3483" s="14" t="s">
        <v>36</v>
      </c>
      <c r="C3483" s="14">
        <v>11</v>
      </c>
      <c r="D3483" s="16">
        <v>171.01</v>
      </c>
      <c r="E3483" s="17">
        <f>C3483*D3483</f>
        <v>1881.11</v>
      </c>
      <c r="F3483" s="18">
        <v>0.03</v>
      </c>
      <c r="G3483" s="17">
        <f>E3483*F3483</f>
        <v>56.433299999999996</v>
      </c>
      <c r="H3483" s="14">
        <v>4</v>
      </c>
      <c r="I3483" s="15">
        <v>480</v>
      </c>
      <c r="J3483" s="17">
        <f>E3483+I3483-G3483</f>
        <v>2304.6766999999995</v>
      </c>
      <c r="K3483" s="23" t="str">
        <f>A3483&amp;"|"&amp;B3483</f>
        <v>P0290|Feb</v>
      </c>
    </row>
    <row r="3484" spans="1:11" ht="15" customHeight="1" x14ac:dyDescent="0.25">
      <c r="A3484" s="14" t="s">
        <v>639</v>
      </c>
      <c r="B3484" s="14" t="s">
        <v>37</v>
      </c>
      <c r="C3484" s="14">
        <v>11</v>
      </c>
      <c r="D3484" s="16">
        <v>170.84</v>
      </c>
      <c r="E3484" s="17">
        <f>C3484*D3484</f>
        <v>1879.24</v>
      </c>
      <c r="F3484" s="18">
        <v>0.03</v>
      </c>
      <c r="G3484" s="17">
        <f>E3484*F3484</f>
        <v>56.377199999999995</v>
      </c>
      <c r="H3484" s="14">
        <v>4</v>
      </c>
      <c r="I3484" s="15">
        <v>480</v>
      </c>
      <c r="J3484" s="17">
        <f>E3484+I3484-G3484</f>
        <v>2302.8627999999999</v>
      </c>
      <c r="K3484" s="23" t="str">
        <f>A3484&amp;"|"&amp;B3484</f>
        <v>P0290|Mar</v>
      </c>
    </row>
    <row r="3485" spans="1:11" ht="15" customHeight="1" x14ac:dyDescent="0.25">
      <c r="A3485" s="14" t="s">
        <v>641</v>
      </c>
      <c r="B3485" s="14" t="s">
        <v>24</v>
      </c>
      <c r="C3485" s="14">
        <v>5</v>
      </c>
      <c r="D3485" s="16">
        <v>89.84</v>
      </c>
      <c r="E3485" s="17">
        <f>C3485*D3485</f>
        <v>449.20000000000005</v>
      </c>
      <c r="F3485" s="18">
        <v>0.03</v>
      </c>
      <c r="G3485" s="17">
        <f>E3485*F3485</f>
        <v>13.476000000000001</v>
      </c>
      <c r="H3485" s="14">
        <v>2</v>
      </c>
      <c r="I3485" s="15">
        <v>240</v>
      </c>
      <c r="J3485" s="17">
        <f>E3485+I3485-G3485</f>
        <v>675.72400000000005</v>
      </c>
      <c r="K3485" s="23" t="str">
        <f>A3485&amp;"|"&amp;B3485</f>
        <v>P0291|Apr</v>
      </c>
    </row>
    <row r="3486" spans="1:11" ht="15" customHeight="1" x14ac:dyDescent="0.25">
      <c r="A3486" s="14" t="s">
        <v>641</v>
      </c>
      <c r="B3486" s="14" t="s">
        <v>26</v>
      </c>
      <c r="C3486" s="14">
        <v>7</v>
      </c>
      <c r="D3486" s="16">
        <v>106.56</v>
      </c>
      <c r="E3486" s="17">
        <f>C3486*D3486</f>
        <v>745.92000000000007</v>
      </c>
      <c r="F3486" s="18">
        <v>0.03</v>
      </c>
      <c r="G3486" s="17">
        <f>E3486*F3486</f>
        <v>22.377600000000001</v>
      </c>
      <c r="H3486" s="14">
        <v>2</v>
      </c>
      <c r="I3486" s="15">
        <v>240</v>
      </c>
      <c r="J3486" s="17">
        <f>E3486+I3486-G3486</f>
        <v>963.54240000000004</v>
      </c>
      <c r="K3486" s="23" t="str">
        <f>A3486&amp;"|"&amp;B3486</f>
        <v>P0291|May</v>
      </c>
    </row>
    <row r="3487" spans="1:11" ht="15" customHeight="1" x14ac:dyDescent="0.25">
      <c r="A3487" s="14" t="s">
        <v>641</v>
      </c>
      <c r="B3487" s="14" t="s">
        <v>28</v>
      </c>
      <c r="C3487" s="14">
        <v>7</v>
      </c>
      <c r="D3487" s="16">
        <v>98.85</v>
      </c>
      <c r="E3487" s="17">
        <f>C3487*D3487</f>
        <v>691.94999999999993</v>
      </c>
      <c r="F3487" s="18">
        <v>0.03</v>
      </c>
      <c r="G3487" s="17">
        <f>E3487*F3487</f>
        <v>20.758499999999998</v>
      </c>
      <c r="H3487" s="14">
        <v>2</v>
      </c>
      <c r="I3487" s="15">
        <v>240</v>
      </c>
      <c r="J3487" s="17">
        <f>E3487+I3487-G3487</f>
        <v>911.19149999999991</v>
      </c>
      <c r="K3487" s="23" t="str">
        <f>A3487&amp;"|"&amp;B3487</f>
        <v>P0291|Jun</v>
      </c>
    </row>
    <row r="3488" spans="1:11" ht="15" customHeight="1" x14ac:dyDescent="0.25">
      <c r="A3488" s="14" t="s">
        <v>641</v>
      </c>
      <c r="B3488" s="14" t="s">
        <v>29</v>
      </c>
      <c r="C3488" s="14">
        <v>10</v>
      </c>
      <c r="D3488" s="16">
        <v>123.16</v>
      </c>
      <c r="E3488" s="17">
        <f>C3488*D3488</f>
        <v>1231.5999999999999</v>
      </c>
      <c r="F3488" s="18">
        <v>0.03</v>
      </c>
      <c r="G3488" s="17">
        <f>E3488*F3488</f>
        <v>36.947999999999993</v>
      </c>
      <c r="H3488" s="14">
        <v>3</v>
      </c>
      <c r="I3488" s="15">
        <v>360</v>
      </c>
      <c r="J3488" s="17">
        <f>E3488+I3488-G3488</f>
        <v>1554.6519999999998</v>
      </c>
      <c r="K3488" s="23" t="str">
        <f>A3488&amp;"|"&amp;B3488</f>
        <v>P0291|Jul</v>
      </c>
    </row>
    <row r="3489" spans="1:11" ht="15" customHeight="1" x14ac:dyDescent="0.25">
      <c r="A3489" s="14" t="s">
        <v>641</v>
      </c>
      <c r="B3489" s="14" t="s">
        <v>30</v>
      </c>
      <c r="C3489" s="14">
        <v>10</v>
      </c>
      <c r="D3489" s="16">
        <v>124.75</v>
      </c>
      <c r="E3489" s="17">
        <f>C3489*D3489</f>
        <v>1247.5</v>
      </c>
      <c r="F3489" s="18">
        <v>0.03</v>
      </c>
      <c r="G3489" s="17">
        <f>E3489*F3489</f>
        <v>37.424999999999997</v>
      </c>
      <c r="H3489" s="14">
        <v>3</v>
      </c>
      <c r="I3489" s="15">
        <v>360</v>
      </c>
      <c r="J3489" s="17">
        <f>E3489+I3489-G3489</f>
        <v>1570.075</v>
      </c>
      <c r="K3489" s="23" t="str">
        <f>A3489&amp;"|"&amp;B3489</f>
        <v>P0291|Aug</v>
      </c>
    </row>
    <row r="3490" spans="1:11" ht="15" customHeight="1" x14ac:dyDescent="0.25">
      <c r="A3490" s="14" t="s">
        <v>641</v>
      </c>
      <c r="B3490" s="14" t="s">
        <v>31</v>
      </c>
      <c r="C3490" s="14">
        <v>6</v>
      </c>
      <c r="D3490" s="16">
        <v>116.34</v>
      </c>
      <c r="E3490" s="17">
        <f>C3490*D3490</f>
        <v>698.04</v>
      </c>
      <c r="F3490" s="18">
        <v>0.03</v>
      </c>
      <c r="G3490" s="17">
        <f>E3490*F3490</f>
        <v>20.941199999999998</v>
      </c>
      <c r="H3490" s="14">
        <v>2</v>
      </c>
      <c r="I3490" s="15">
        <v>240</v>
      </c>
      <c r="J3490" s="17">
        <f>E3490+I3490-G3490</f>
        <v>917.09879999999998</v>
      </c>
      <c r="K3490" s="23" t="str">
        <f>A3490&amp;"|"&amp;B3490</f>
        <v>P0291|Sep</v>
      </c>
    </row>
    <row r="3491" spans="1:11" ht="15" customHeight="1" x14ac:dyDescent="0.25">
      <c r="A3491" s="14" t="s">
        <v>641</v>
      </c>
      <c r="B3491" s="14" t="s">
        <v>32</v>
      </c>
      <c r="C3491" s="14">
        <v>6</v>
      </c>
      <c r="D3491" s="16">
        <v>108.39</v>
      </c>
      <c r="E3491" s="17">
        <f>C3491*D3491</f>
        <v>650.34</v>
      </c>
      <c r="F3491" s="18">
        <v>0.03</v>
      </c>
      <c r="G3491" s="17">
        <f>E3491*F3491</f>
        <v>19.510200000000001</v>
      </c>
      <c r="H3491" s="14">
        <v>2</v>
      </c>
      <c r="I3491" s="15">
        <v>240</v>
      </c>
      <c r="J3491" s="17">
        <f>E3491+I3491-G3491</f>
        <v>870.82979999999998</v>
      </c>
      <c r="K3491" s="23" t="str">
        <f>A3491&amp;"|"&amp;B3491</f>
        <v>P0291|Oct</v>
      </c>
    </row>
    <row r="3492" spans="1:11" ht="15" customHeight="1" x14ac:dyDescent="0.25">
      <c r="A3492" s="14" t="s">
        <v>641</v>
      </c>
      <c r="B3492" s="14" t="s">
        <v>33</v>
      </c>
      <c r="C3492" s="14">
        <v>6</v>
      </c>
      <c r="D3492" s="16">
        <v>104.71</v>
      </c>
      <c r="E3492" s="17">
        <f>C3492*D3492</f>
        <v>628.26</v>
      </c>
      <c r="F3492" s="18">
        <v>0.03</v>
      </c>
      <c r="G3492" s="17">
        <f>E3492*F3492</f>
        <v>18.847799999999999</v>
      </c>
      <c r="H3492" s="14">
        <v>2</v>
      </c>
      <c r="I3492" s="15">
        <v>240</v>
      </c>
      <c r="J3492" s="17">
        <f>E3492+I3492-G3492</f>
        <v>849.41219999999998</v>
      </c>
      <c r="K3492" s="23" t="str">
        <f>A3492&amp;"|"&amp;B3492</f>
        <v>P0291|Nov</v>
      </c>
    </row>
    <row r="3493" spans="1:11" ht="15" customHeight="1" x14ac:dyDescent="0.25">
      <c r="A3493" s="14" t="s">
        <v>641</v>
      </c>
      <c r="B3493" s="14" t="s">
        <v>34</v>
      </c>
      <c r="C3493" s="14">
        <v>13</v>
      </c>
      <c r="D3493" s="16">
        <v>205.05</v>
      </c>
      <c r="E3493" s="17">
        <f>C3493*D3493</f>
        <v>2665.65</v>
      </c>
      <c r="F3493" s="18">
        <v>0.03</v>
      </c>
      <c r="G3493" s="17">
        <f>E3493*F3493</f>
        <v>79.969499999999996</v>
      </c>
      <c r="H3493" s="14">
        <v>5</v>
      </c>
      <c r="I3493" s="15">
        <v>600</v>
      </c>
      <c r="J3493" s="17">
        <f>E3493+I3493-G3493</f>
        <v>3185.6804999999999</v>
      </c>
      <c r="K3493" s="23" t="str">
        <f>A3493&amp;"|"&amp;B3493</f>
        <v>P0291|Dec</v>
      </c>
    </row>
    <row r="3494" spans="1:11" ht="15" customHeight="1" x14ac:dyDescent="0.25">
      <c r="A3494" s="14" t="s">
        <v>641</v>
      </c>
      <c r="B3494" s="14" t="s">
        <v>35</v>
      </c>
      <c r="C3494" s="14">
        <v>12</v>
      </c>
      <c r="D3494" s="16">
        <v>172.93</v>
      </c>
      <c r="E3494" s="17">
        <f>C3494*D3494</f>
        <v>2075.16</v>
      </c>
      <c r="F3494" s="18">
        <v>0.03</v>
      </c>
      <c r="G3494" s="17">
        <f>E3494*F3494</f>
        <v>62.254799999999996</v>
      </c>
      <c r="H3494" s="14">
        <v>5</v>
      </c>
      <c r="I3494" s="15">
        <v>600</v>
      </c>
      <c r="J3494" s="17">
        <f>E3494+I3494-G3494</f>
        <v>2612.9051999999997</v>
      </c>
      <c r="K3494" s="23" t="str">
        <f>A3494&amp;"|"&amp;B3494</f>
        <v>P0291|Jan</v>
      </c>
    </row>
    <row r="3495" spans="1:11" ht="15" customHeight="1" x14ac:dyDescent="0.25">
      <c r="A3495" s="14" t="s">
        <v>641</v>
      </c>
      <c r="B3495" s="14" t="s">
        <v>36</v>
      </c>
      <c r="C3495" s="14">
        <v>11</v>
      </c>
      <c r="D3495" s="16">
        <v>191.42</v>
      </c>
      <c r="E3495" s="17">
        <f>C3495*D3495</f>
        <v>2105.62</v>
      </c>
      <c r="F3495" s="18">
        <v>0.03</v>
      </c>
      <c r="G3495" s="17">
        <f>E3495*F3495</f>
        <v>63.168599999999998</v>
      </c>
      <c r="H3495" s="14">
        <v>4</v>
      </c>
      <c r="I3495" s="15">
        <v>480</v>
      </c>
      <c r="J3495" s="17">
        <f>E3495+I3495-G3495</f>
        <v>2522.4513999999999</v>
      </c>
      <c r="K3495" s="23" t="str">
        <f>A3495&amp;"|"&amp;B3495</f>
        <v>P0291|Feb</v>
      </c>
    </row>
    <row r="3496" spans="1:11" ht="15" customHeight="1" x14ac:dyDescent="0.25">
      <c r="A3496" s="14" t="s">
        <v>641</v>
      </c>
      <c r="B3496" s="14" t="s">
        <v>37</v>
      </c>
      <c r="C3496" s="14">
        <v>11</v>
      </c>
      <c r="D3496" s="16">
        <v>150.80000000000001</v>
      </c>
      <c r="E3496" s="17">
        <f>C3496*D3496</f>
        <v>1658.8000000000002</v>
      </c>
      <c r="F3496" s="18">
        <v>0.03</v>
      </c>
      <c r="G3496" s="17">
        <f>E3496*F3496</f>
        <v>49.764000000000003</v>
      </c>
      <c r="H3496" s="14">
        <v>4</v>
      </c>
      <c r="I3496" s="15">
        <v>480</v>
      </c>
      <c r="J3496" s="17">
        <f>E3496+I3496-G3496</f>
        <v>2089.0360000000001</v>
      </c>
      <c r="K3496" s="23" t="str">
        <f>A3496&amp;"|"&amp;B3496</f>
        <v>P0291|Mar</v>
      </c>
    </row>
    <row r="3497" spans="1:11" ht="15" customHeight="1" x14ac:dyDescent="0.25">
      <c r="A3497" s="14" t="s">
        <v>643</v>
      </c>
      <c r="B3497" s="14" t="s">
        <v>24</v>
      </c>
      <c r="C3497" s="14">
        <v>6</v>
      </c>
      <c r="D3497" s="16">
        <v>112.8</v>
      </c>
      <c r="E3497" s="17">
        <f>C3497*D3497</f>
        <v>676.8</v>
      </c>
      <c r="F3497" s="18">
        <v>0.03</v>
      </c>
      <c r="G3497" s="17">
        <f>E3497*F3497</f>
        <v>20.303999999999998</v>
      </c>
      <c r="H3497" s="14">
        <v>2</v>
      </c>
      <c r="I3497" s="15">
        <v>240</v>
      </c>
      <c r="J3497" s="17">
        <f>E3497+I3497-G3497</f>
        <v>896.49599999999998</v>
      </c>
      <c r="K3497" s="23" t="str">
        <f>A3497&amp;"|"&amp;B3497</f>
        <v>P0292|Apr</v>
      </c>
    </row>
    <row r="3498" spans="1:11" ht="15" customHeight="1" x14ac:dyDescent="0.25">
      <c r="A3498" s="14" t="s">
        <v>643</v>
      </c>
      <c r="B3498" s="14" t="s">
        <v>26</v>
      </c>
      <c r="C3498" s="14">
        <v>7</v>
      </c>
      <c r="D3498" s="16">
        <v>119</v>
      </c>
      <c r="E3498" s="17">
        <f>C3498*D3498</f>
        <v>833</v>
      </c>
      <c r="F3498" s="18">
        <v>0.03</v>
      </c>
      <c r="G3498" s="17">
        <f>E3498*F3498</f>
        <v>24.99</v>
      </c>
      <c r="H3498" s="14">
        <v>2</v>
      </c>
      <c r="I3498" s="15">
        <v>240</v>
      </c>
      <c r="J3498" s="17">
        <f>E3498+I3498-G3498</f>
        <v>1048.01</v>
      </c>
      <c r="K3498" s="23" t="str">
        <f>A3498&amp;"|"&amp;B3498</f>
        <v>P0292|May</v>
      </c>
    </row>
    <row r="3499" spans="1:11" ht="15" customHeight="1" x14ac:dyDescent="0.25">
      <c r="A3499" s="14" t="s">
        <v>643</v>
      </c>
      <c r="B3499" s="14" t="s">
        <v>28</v>
      </c>
      <c r="C3499" s="14">
        <v>8</v>
      </c>
      <c r="D3499" s="16">
        <v>126.93</v>
      </c>
      <c r="E3499" s="17">
        <f>C3499*D3499</f>
        <v>1015.44</v>
      </c>
      <c r="F3499" s="18">
        <v>0.03</v>
      </c>
      <c r="G3499" s="17">
        <f>E3499*F3499</f>
        <v>30.463200000000001</v>
      </c>
      <c r="H3499" s="14">
        <v>2</v>
      </c>
      <c r="I3499" s="15">
        <v>240</v>
      </c>
      <c r="J3499" s="17">
        <f>E3499+I3499-G3499</f>
        <v>1224.9768000000001</v>
      </c>
      <c r="K3499" s="23" t="str">
        <f>A3499&amp;"|"&amp;B3499</f>
        <v>P0292|Jun</v>
      </c>
    </row>
    <row r="3500" spans="1:11" ht="15" customHeight="1" x14ac:dyDescent="0.25">
      <c r="A3500" s="14" t="s">
        <v>643</v>
      </c>
      <c r="B3500" s="14" t="s">
        <v>29</v>
      </c>
      <c r="C3500" s="14">
        <v>11</v>
      </c>
      <c r="D3500" s="16">
        <v>151.83000000000001</v>
      </c>
      <c r="E3500" s="17">
        <f>C3500*D3500</f>
        <v>1670.13</v>
      </c>
      <c r="F3500" s="18">
        <v>0.03</v>
      </c>
      <c r="G3500" s="17">
        <f>E3500*F3500</f>
        <v>50.103900000000003</v>
      </c>
      <c r="H3500" s="14">
        <v>3</v>
      </c>
      <c r="I3500" s="15">
        <v>360</v>
      </c>
      <c r="J3500" s="17">
        <f>E3500+I3500-G3500</f>
        <v>1980.0261</v>
      </c>
      <c r="K3500" s="23" t="str">
        <f>A3500&amp;"|"&amp;B3500</f>
        <v>P0292|Jul</v>
      </c>
    </row>
    <row r="3501" spans="1:11" ht="15" customHeight="1" x14ac:dyDescent="0.25">
      <c r="A3501" s="14" t="s">
        <v>643</v>
      </c>
      <c r="B3501" s="14" t="s">
        <v>30</v>
      </c>
      <c r="C3501" s="14">
        <v>11</v>
      </c>
      <c r="D3501" s="16">
        <v>139.93</v>
      </c>
      <c r="E3501" s="17">
        <f>C3501*D3501</f>
        <v>1539.23</v>
      </c>
      <c r="F3501" s="18">
        <v>0.03</v>
      </c>
      <c r="G3501" s="17">
        <f>E3501*F3501</f>
        <v>46.176899999999996</v>
      </c>
      <c r="H3501" s="14">
        <v>3</v>
      </c>
      <c r="I3501" s="15">
        <v>360</v>
      </c>
      <c r="J3501" s="17">
        <f>E3501+I3501-G3501</f>
        <v>1853.0531000000001</v>
      </c>
      <c r="K3501" s="23" t="str">
        <f>A3501&amp;"|"&amp;B3501</f>
        <v>P0292|Aug</v>
      </c>
    </row>
    <row r="3502" spans="1:11" ht="15" customHeight="1" x14ac:dyDescent="0.25">
      <c r="A3502" s="14" t="s">
        <v>643</v>
      </c>
      <c r="B3502" s="14" t="s">
        <v>31</v>
      </c>
      <c r="C3502" s="14">
        <v>7</v>
      </c>
      <c r="D3502" s="16">
        <v>130.03</v>
      </c>
      <c r="E3502" s="17">
        <f>C3502*D3502</f>
        <v>910.21</v>
      </c>
      <c r="F3502" s="18">
        <v>0.03</v>
      </c>
      <c r="G3502" s="17">
        <f>E3502*F3502</f>
        <v>27.3063</v>
      </c>
      <c r="H3502" s="14">
        <v>2</v>
      </c>
      <c r="I3502" s="15">
        <v>240</v>
      </c>
      <c r="J3502" s="17">
        <f>E3502+I3502-G3502</f>
        <v>1122.9037000000001</v>
      </c>
      <c r="K3502" s="23" t="str">
        <f>A3502&amp;"|"&amp;B3502</f>
        <v>P0292|Sep</v>
      </c>
    </row>
    <row r="3503" spans="1:11" ht="15" customHeight="1" x14ac:dyDescent="0.25">
      <c r="A3503" s="14" t="s">
        <v>643</v>
      </c>
      <c r="B3503" s="14" t="s">
        <v>32</v>
      </c>
      <c r="C3503" s="14">
        <v>6</v>
      </c>
      <c r="D3503" s="16">
        <v>123.4</v>
      </c>
      <c r="E3503" s="17">
        <f>C3503*D3503</f>
        <v>740.40000000000009</v>
      </c>
      <c r="F3503" s="18">
        <v>0.03</v>
      </c>
      <c r="G3503" s="17">
        <f>E3503*F3503</f>
        <v>22.212000000000003</v>
      </c>
      <c r="H3503" s="14">
        <v>2</v>
      </c>
      <c r="I3503" s="15">
        <v>240</v>
      </c>
      <c r="J3503" s="17">
        <f>E3503+I3503-G3503</f>
        <v>958.1880000000001</v>
      </c>
      <c r="K3503" s="23" t="str">
        <f>A3503&amp;"|"&amp;B3503</f>
        <v>P0292|Oct</v>
      </c>
    </row>
    <row r="3504" spans="1:11" ht="15" customHeight="1" x14ac:dyDescent="0.25">
      <c r="A3504" s="14" t="s">
        <v>643</v>
      </c>
      <c r="B3504" s="14" t="s">
        <v>33</v>
      </c>
      <c r="C3504" s="14">
        <v>7</v>
      </c>
      <c r="D3504" s="16">
        <v>125.68</v>
      </c>
      <c r="E3504" s="17">
        <f>C3504*D3504</f>
        <v>879.76</v>
      </c>
      <c r="F3504" s="18">
        <v>0.03</v>
      </c>
      <c r="G3504" s="17">
        <f>E3504*F3504</f>
        <v>26.392799999999998</v>
      </c>
      <c r="H3504" s="14">
        <v>2</v>
      </c>
      <c r="I3504" s="15">
        <v>240</v>
      </c>
      <c r="J3504" s="17">
        <f>E3504+I3504-G3504</f>
        <v>1093.3671999999999</v>
      </c>
      <c r="K3504" s="23" t="str">
        <f>A3504&amp;"|"&amp;B3504</f>
        <v>P0292|Nov</v>
      </c>
    </row>
    <row r="3505" spans="1:11" ht="15" customHeight="1" x14ac:dyDescent="0.25">
      <c r="A3505" s="14" t="s">
        <v>643</v>
      </c>
      <c r="B3505" s="14" t="s">
        <v>34</v>
      </c>
      <c r="C3505" s="14">
        <v>15</v>
      </c>
      <c r="D3505" s="16">
        <v>227.51</v>
      </c>
      <c r="E3505" s="17">
        <f>C3505*D3505</f>
        <v>3412.6499999999996</v>
      </c>
      <c r="F3505" s="18">
        <v>0.03</v>
      </c>
      <c r="G3505" s="17">
        <f>E3505*F3505</f>
        <v>102.37949999999998</v>
      </c>
      <c r="H3505" s="14">
        <v>6</v>
      </c>
      <c r="I3505" s="15">
        <v>720</v>
      </c>
      <c r="J3505" s="17">
        <f>E3505+I3505-G3505</f>
        <v>4030.2704999999996</v>
      </c>
      <c r="K3505" s="23" t="str">
        <f>A3505&amp;"|"&amp;B3505</f>
        <v>P0292|Dec</v>
      </c>
    </row>
    <row r="3506" spans="1:11" ht="15" customHeight="1" x14ac:dyDescent="0.25">
      <c r="A3506" s="14" t="s">
        <v>643</v>
      </c>
      <c r="B3506" s="14" t="s">
        <v>35</v>
      </c>
      <c r="C3506" s="14">
        <v>14</v>
      </c>
      <c r="D3506" s="16">
        <v>224.72</v>
      </c>
      <c r="E3506" s="17">
        <f>C3506*D3506</f>
        <v>3146.08</v>
      </c>
      <c r="F3506" s="18">
        <v>0.03</v>
      </c>
      <c r="G3506" s="17">
        <f>E3506*F3506</f>
        <v>94.38239999999999</v>
      </c>
      <c r="H3506" s="14">
        <v>5</v>
      </c>
      <c r="I3506" s="15">
        <v>600</v>
      </c>
      <c r="J3506" s="17">
        <f>E3506+I3506-G3506</f>
        <v>3651.6976</v>
      </c>
      <c r="K3506" s="23" t="str">
        <f>A3506&amp;"|"&amp;B3506</f>
        <v>P0292|Jan</v>
      </c>
    </row>
    <row r="3507" spans="1:11" ht="15" customHeight="1" x14ac:dyDescent="0.25">
      <c r="A3507" s="14" t="s">
        <v>643</v>
      </c>
      <c r="B3507" s="14" t="s">
        <v>36</v>
      </c>
      <c r="C3507" s="14">
        <v>11</v>
      </c>
      <c r="D3507" s="16">
        <v>205.49</v>
      </c>
      <c r="E3507" s="17">
        <f>C3507*D3507</f>
        <v>2260.3900000000003</v>
      </c>
      <c r="F3507" s="18">
        <v>0.03</v>
      </c>
      <c r="G3507" s="17">
        <f>E3507*F3507</f>
        <v>67.811700000000002</v>
      </c>
      <c r="H3507" s="14">
        <v>4</v>
      </c>
      <c r="I3507" s="15">
        <v>480</v>
      </c>
      <c r="J3507" s="17">
        <f>E3507+I3507-G3507</f>
        <v>2672.5783000000001</v>
      </c>
      <c r="K3507" s="23" t="str">
        <f>A3507&amp;"|"&amp;B3507</f>
        <v>P0292|Feb</v>
      </c>
    </row>
    <row r="3508" spans="1:11" ht="15" customHeight="1" x14ac:dyDescent="0.25">
      <c r="A3508" s="14" t="s">
        <v>643</v>
      </c>
      <c r="B3508" s="14" t="s">
        <v>37</v>
      </c>
      <c r="C3508" s="14">
        <v>12</v>
      </c>
      <c r="D3508" s="16">
        <v>168.09</v>
      </c>
      <c r="E3508" s="17">
        <f>C3508*D3508</f>
        <v>2017.08</v>
      </c>
      <c r="F3508" s="18">
        <v>0.03</v>
      </c>
      <c r="G3508" s="17">
        <f>E3508*F3508</f>
        <v>60.512399999999992</v>
      </c>
      <c r="H3508" s="14">
        <v>4</v>
      </c>
      <c r="I3508" s="15">
        <v>480</v>
      </c>
      <c r="J3508" s="17">
        <f>E3508+I3508-G3508</f>
        <v>2436.5675999999999</v>
      </c>
      <c r="K3508" s="23" t="str">
        <f>A3508&amp;"|"&amp;B3508</f>
        <v>P0292|Mar</v>
      </c>
    </row>
    <row r="3509" spans="1:11" ht="15" customHeight="1" x14ac:dyDescent="0.25">
      <c r="A3509" s="14" t="s">
        <v>645</v>
      </c>
      <c r="B3509" s="14" t="s">
        <v>24</v>
      </c>
      <c r="C3509" s="14">
        <v>5</v>
      </c>
      <c r="D3509" s="16">
        <v>95.43</v>
      </c>
      <c r="E3509" s="17">
        <f>C3509*D3509</f>
        <v>477.15000000000003</v>
      </c>
      <c r="F3509" s="18">
        <v>0.03</v>
      </c>
      <c r="G3509" s="17">
        <f>E3509*F3509</f>
        <v>14.314500000000001</v>
      </c>
      <c r="H3509" s="14">
        <v>2</v>
      </c>
      <c r="I3509" s="15">
        <v>190</v>
      </c>
      <c r="J3509" s="17">
        <f>E3509+I3509-G3509</f>
        <v>652.83550000000014</v>
      </c>
      <c r="K3509" s="23" t="str">
        <f>A3509&amp;"|"&amp;B3509</f>
        <v>P0293|Apr</v>
      </c>
    </row>
    <row r="3510" spans="1:11" ht="15" customHeight="1" x14ac:dyDescent="0.25">
      <c r="A3510" s="14" t="s">
        <v>645</v>
      </c>
      <c r="B3510" s="14" t="s">
        <v>26</v>
      </c>
      <c r="C3510" s="14">
        <v>6</v>
      </c>
      <c r="D3510" s="16">
        <v>98.38</v>
      </c>
      <c r="E3510" s="17">
        <f>C3510*D3510</f>
        <v>590.28</v>
      </c>
      <c r="F3510" s="18">
        <v>0.03</v>
      </c>
      <c r="G3510" s="17">
        <f>E3510*F3510</f>
        <v>17.708399999999997</v>
      </c>
      <c r="H3510" s="14">
        <v>2</v>
      </c>
      <c r="I3510" s="15">
        <v>190</v>
      </c>
      <c r="J3510" s="17">
        <f>E3510+I3510-G3510</f>
        <v>762.57159999999999</v>
      </c>
      <c r="K3510" s="23" t="str">
        <f>A3510&amp;"|"&amp;B3510</f>
        <v>P0293|May</v>
      </c>
    </row>
    <row r="3511" spans="1:11" ht="15" customHeight="1" x14ac:dyDescent="0.25">
      <c r="A3511" s="14" t="s">
        <v>645</v>
      </c>
      <c r="B3511" s="14" t="s">
        <v>28</v>
      </c>
      <c r="C3511" s="14">
        <v>8</v>
      </c>
      <c r="D3511" s="16">
        <v>94.62</v>
      </c>
      <c r="E3511" s="17">
        <f>C3511*D3511</f>
        <v>756.96</v>
      </c>
      <c r="F3511" s="18">
        <v>0.03</v>
      </c>
      <c r="G3511" s="17">
        <f>E3511*F3511</f>
        <v>22.7088</v>
      </c>
      <c r="H3511" s="14">
        <v>2</v>
      </c>
      <c r="I3511" s="15">
        <v>190</v>
      </c>
      <c r="J3511" s="17">
        <f>E3511+I3511-G3511</f>
        <v>924.25120000000004</v>
      </c>
      <c r="K3511" s="23" t="str">
        <f>A3511&amp;"|"&amp;B3511</f>
        <v>P0293|Jun</v>
      </c>
    </row>
    <row r="3512" spans="1:11" ht="15" customHeight="1" x14ac:dyDescent="0.25">
      <c r="A3512" s="14" t="s">
        <v>645</v>
      </c>
      <c r="B3512" s="14" t="s">
        <v>29</v>
      </c>
      <c r="C3512" s="14">
        <v>11</v>
      </c>
      <c r="D3512" s="16">
        <v>119.92</v>
      </c>
      <c r="E3512" s="17">
        <f>C3512*D3512</f>
        <v>1319.1200000000001</v>
      </c>
      <c r="F3512" s="18">
        <v>0.03</v>
      </c>
      <c r="G3512" s="17">
        <f>E3512*F3512</f>
        <v>39.573599999999999</v>
      </c>
      <c r="H3512" s="14">
        <v>3</v>
      </c>
      <c r="I3512" s="15">
        <v>285</v>
      </c>
      <c r="J3512" s="17">
        <f>E3512+I3512-G3512</f>
        <v>1564.5464000000002</v>
      </c>
      <c r="K3512" s="23" t="str">
        <f>A3512&amp;"|"&amp;B3512</f>
        <v>P0293|Jul</v>
      </c>
    </row>
    <row r="3513" spans="1:11" ht="15" customHeight="1" x14ac:dyDescent="0.25">
      <c r="A3513" s="14" t="s">
        <v>645</v>
      </c>
      <c r="B3513" s="14" t="s">
        <v>30</v>
      </c>
      <c r="C3513" s="14">
        <v>10</v>
      </c>
      <c r="D3513" s="16">
        <v>112.19</v>
      </c>
      <c r="E3513" s="17">
        <f>C3513*D3513</f>
        <v>1121.9000000000001</v>
      </c>
      <c r="F3513" s="18">
        <v>0.03</v>
      </c>
      <c r="G3513" s="17">
        <f>E3513*F3513</f>
        <v>33.657000000000004</v>
      </c>
      <c r="H3513" s="14">
        <v>3</v>
      </c>
      <c r="I3513" s="15">
        <v>285</v>
      </c>
      <c r="J3513" s="17">
        <f>E3513+I3513-G3513</f>
        <v>1373.2430000000002</v>
      </c>
      <c r="K3513" s="23" t="str">
        <f>A3513&amp;"|"&amp;B3513</f>
        <v>P0293|Aug</v>
      </c>
    </row>
    <row r="3514" spans="1:11" ht="15" customHeight="1" x14ac:dyDescent="0.25">
      <c r="A3514" s="14" t="s">
        <v>645</v>
      </c>
      <c r="B3514" s="14" t="s">
        <v>31</v>
      </c>
      <c r="C3514" s="14">
        <v>7</v>
      </c>
      <c r="D3514" s="16">
        <v>102.03</v>
      </c>
      <c r="E3514" s="17">
        <f>C3514*D3514</f>
        <v>714.21</v>
      </c>
      <c r="F3514" s="18">
        <v>0.03</v>
      </c>
      <c r="G3514" s="17">
        <f>E3514*F3514</f>
        <v>21.426300000000001</v>
      </c>
      <c r="H3514" s="14">
        <v>2</v>
      </c>
      <c r="I3514" s="15">
        <v>190</v>
      </c>
      <c r="J3514" s="17">
        <f>E3514+I3514-G3514</f>
        <v>882.78370000000007</v>
      </c>
      <c r="K3514" s="23" t="str">
        <f>A3514&amp;"|"&amp;B3514</f>
        <v>P0293|Sep</v>
      </c>
    </row>
    <row r="3515" spans="1:11" ht="15" customHeight="1" x14ac:dyDescent="0.25">
      <c r="A3515" s="14" t="s">
        <v>645</v>
      </c>
      <c r="B3515" s="14" t="s">
        <v>32</v>
      </c>
      <c r="C3515" s="14">
        <v>6</v>
      </c>
      <c r="D3515" s="16">
        <v>99.57</v>
      </c>
      <c r="E3515" s="17">
        <f>C3515*D3515</f>
        <v>597.41999999999996</v>
      </c>
      <c r="F3515" s="18">
        <v>0.03</v>
      </c>
      <c r="G3515" s="17">
        <f>E3515*F3515</f>
        <v>17.922599999999999</v>
      </c>
      <c r="H3515" s="14">
        <v>2</v>
      </c>
      <c r="I3515" s="15">
        <v>190</v>
      </c>
      <c r="J3515" s="17">
        <f>E3515+I3515-G3515</f>
        <v>769.49739999999997</v>
      </c>
      <c r="K3515" s="23" t="str">
        <f>A3515&amp;"|"&amp;B3515</f>
        <v>P0293|Oct</v>
      </c>
    </row>
    <row r="3516" spans="1:11" ht="15" customHeight="1" x14ac:dyDescent="0.25">
      <c r="A3516" s="14" t="s">
        <v>645</v>
      </c>
      <c r="B3516" s="14" t="s">
        <v>33</v>
      </c>
      <c r="C3516" s="14">
        <v>7</v>
      </c>
      <c r="D3516" s="16">
        <v>100.39</v>
      </c>
      <c r="E3516" s="17">
        <f>C3516*D3516</f>
        <v>702.73</v>
      </c>
      <c r="F3516" s="18">
        <v>0.03</v>
      </c>
      <c r="G3516" s="17">
        <f>E3516*F3516</f>
        <v>21.081900000000001</v>
      </c>
      <c r="H3516" s="14">
        <v>2</v>
      </c>
      <c r="I3516" s="15">
        <v>190</v>
      </c>
      <c r="J3516" s="17">
        <f>E3516+I3516-G3516</f>
        <v>871.6481</v>
      </c>
      <c r="K3516" s="23" t="str">
        <f>A3516&amp;"|"&amp;B3516</f>
        <v>P0293|Nov</v>
      </c>
    </row>
    <row r="3517" spans="1:11" ht="15" customHeight="1" x14ac:dyDescent="0.25">
      <c r="A3517" s="14" t="s">
        <v>645</v>
      </c>
      <c r="B3517" s="14" t="s">
        <v>34</v>
      </c>
      <c r="C3517" s="14">
        <v>15</v>
      </c>
      <c r="D3517" s="16">
        <v>184.92</v>
      </c>
      <c r="E3517" s="17">
        <f>C3517*D3517</f>
        <v>2773.7999999999997</v>
      </c>
      <c r="F3517" s="18">
        <v>0.03</v>
      </c>
      <c r="G3517" s="17">
        <f>E3517*F3517</f>
        <v>83.213999999999984</v>
      </c>
      <c r="H3517" s="14">
        <v>6</v>
      </c>
      <c r="I3517" s="15">
        <v>570</v>
      </c>
      <c r="J3517" s="17">
        <f>E3517+I3517-G3517</f>
        <v>3260.5859999999998</v>
      </c>
      <c r="K3517" s="23" t="str">
        <f>A3517&amp;"|"&amp;B3517</f>
        <v>P0293|Dec</v>
      </c>
    </row>
    <row r="3518" spans="1:11" ht="15" customHeight="1" x14ac:dyDescent="0.25">
      <c r="A3518" s="14" t="s">
        <v>645</v>
      </c>
      <c r="B3518" s="14" t="s">
        <v>35</v>
      </c>
      <c r="C3518" s="14">
        <v>14</v>
      </c>
      <c r="D3518" s="16">
        <v>174.18</v>
      </c>
      <c r="E3518" s="17">
        <f>C3518*D3518</f>
        <v>2438.52</v>
      </c>
      <c r="F3518" s="18">
        <v>0.03</v>
      </c>
      <c r="G3518" s="17">
        <f>E3518*F3518</f>
        <v>73.155599999999993</v>
      </c>
      <c r="H3518" s="14">
        <v>6</v>
      </c>
      <c r="I3518" s="15">
        <v>570</v>
      </c>
      <c r="J3518" s="17">
        <f>E3518+I3518-G3518</f>
        <v>2935.3643999999999</v>
      </c>
      <c r="K3518" s="23" t="str">
        <f>A3518&amp;"|"&amp;B3518</f>
        <v>P0293|Jan</v>
      </c>
    </row>
    <row r="3519" spans="1:11" ht="15" customHeight="1" x14ac:dyDescent="0.25">
      <c r="A3519" s="14" t="s">
        <v>645</v>
      </c>
      <c r="B3519" s="14" t="s">
        <v>36</v>
      </c>
      <c r="C3519" s="14">
        <v>12</v>
      </c>
      <c r="D3519" s="16">
        <v>155.6</v>
      </c>
      <c r="E3519" s="17">
        <f>C3519*D3519</f>
        <v>1867.1999999999998</v>
      </c>
      <c r="F3519" s="18">
        <v>0.03</v>
      </c>
      <c r="G3519" s="17">
        <f>E3519*F3519</f>
        <v>56.015999999999991</v>
      </c>
      <c r="H3519" s="14">
        <v>5</v>
      </c>
      <c r="I3519" s="15">
        <v>475</v>
      </c>
      <c r="J3519" s="17">
        <f>E3519+I3519-G3519</f>
        <v>2286.1839999999997</v>
      </c>
      <c r="K3519" s="23" t="str">
        <f>A3519&amp;"|"&amp;B3519</f>
        <v>P0293|Feb</v>
      </c>
    </row>
    <row r="3520" spans="1:11" ht="15" customHeight="1" x14ac:dyDescent="0.25">
      <c r="A3520" s="14" t="s">
        <v>645</v>
      </c>
      <c r="B3520" s="14" t="s">
        <v>37</v>
      </c>
      <c r="C3520" s="14">
        <v>11</v>
      </c>
      <c r="D3520" s="16">
        <v>117.82</v>
      </c>
      <c r="E3520" s="17">
        <f>C3520*D3520</f>
        <v>1296.02</v>
      </c>
      <c r="F3520" s="18">
        <v>0.03</v>
      </c>
      <c r="G3520" s="17">
        <f>E3520*F3520</f>
        <v>38.880600000000001</v>
      </c>
      <c r="H3520" s="14">
        <v>4</v>
      </c>
      <c r="I3520" s="15">
        <v>380</v>
      </c>
      <c r="J3520" s="17">
        <f>E3520+I3520-G3520</f>
        <v>1637.1394</v>
      </c>
      <c r="K3520" s="23" t="str">
        <f>A3520&amp;"|"&amp;B3520</f>
        <v>P0293|Mar</v>
      </c>
    </row>
    <row r="3521" spans="1:11" ht="15" customHeight="1" x14ac:dyDescent="0.25">
      <c r="A3521" s="14" t="s">
        <v>647</v>
      </c>
      <c r="B3521" s="14" t="s">
        <v>24</v>
      </c>
      <c r="C3521" s="14">
        <v>6</v>
      </c>
      <c r="D3521" s="16">
        <v>106.83</v>
      </c>
      <c r="E3521" s="17">
        <f>C3521*D3521</f>
        <v>640.98</v>
      </c>
      <c r="F3521" s="18">
        <v>0.03</v>
      </c>
      <c r="G3521" s="17">
        <f>E3521*F3521</f>
        <v>19.229399999999998</v>
      </c>
      <c r="H3521" s="14">
        <v>2</v>
      </c>
      <c r="I3521" s="15">
        <v>190</v>
      </c>
      <c r="J3521" s="17">
        <f>E3521+I3521-G3521</f>
        <v>811.75060000000008</v>
      </c>
      <c r="K3521" s="23" t="str">
        <f>A3521&amp;"|"&amp;B3521</f>
        <v>P0294|Apr</v>
      </c>
    </row>
    <row r="3522" spans="1:11" ht="15" customHeight="1" x14ac:dyDescent="0.25">
      <c r="A3522" s="14" t="s">
        <v>647</v>
      </c>
      <c r="B3522" s="14" t="s">
        <v>26</v>
      </c>
      <c r="C3522" s="14">
        <v>7</v>
      </c>
      <c r="D3522" s="16">
        <v>99.98</v>
      </c>
      <c r="E3522" s="17">
        <f>C3522*D3522</f>
        <v>699.86</v>
      </c>
      <c r="F3522" s="18">
        <v>0.03</v>
      </c>
      <c r="G3522" s="17">
        <f>E3522*F3522</f>
        <v>20.995799999999999</v>
      </c>
      <c r="H3522" s="14">
        <v>2</v>
      </c>
      <c r="I3522" s="15">
        <v>190</v>
      </c>
      <c r="J3522" s="17">
        <f>E3522+I3522-G3522</f>
        <v>868.86419999999998</v>
      </c>
      <c r="K3522" s="23" t="str">
        <f>A3522&amp;"|"&amp;B3522</f>
        <v>P0294|May</v>
      </c>
    </row>
    <row r="3523" spans="1:11" ht="15" customHeight="1" x14ac:dyDescent="0.25">
      <c r="A3523" s="14" t="s">
        <v>647</v>
      </c>
      <c r="B3523" s="14" t="s">
        <v>28</v>
      </c>
      <c r="C3523" s="14">
        <v>8</v>
      </c>
      <c r="D3523" s="16">
        <v>105.1</v>
      </c>
      <c r="E3523" s="17">
        <f>C3523*D3523</f>
        <v>840.8</v>
      </c>
      <c r="F3523" s="18">
        <v>0.03</v>
      </c>
      <c r="G3523" s="17">
        <f>E3523*F3523</f>
        <v>25.223999999999997</v>
      </c>
      <c r="H3523" s="14">
        <v>2</v>
      </c>
      <c r="I3523" s="15">
        <v>190</v>
      </c>
      <c r="J3523" s="17">
        <f>E3523+I3523-G3523</f>
        <v>1005.5759999999999</v>
      </c>
      <c r="K3523" s="23" t="str">
        <f>A3523&amp;"|"&amp;B3523</f>
        <v>P0294|Jun</v>
      </c>
    </row>
    <row r="3524" spans="1:11" ht="15" customHeight="1" x14ac:dyDescent="0.25">
      <c r="A3524" s="14" t="s">
        <v>647</v>
      </c>
      <c r="B3524" s="14" t="s">
        <v>29</v>
      </c>
      <c r="C3524" s="14">
        <v>10</v>
      </c>
      <c r="D3524" s="16">
        <v>112.84</v>
      </c>
      <c r="E3524" s="17">
        <f>C3524*D3524</f>
        <v>1128.4000000000001</v>
      </c>
      <c r="F3524" s="18">
        <v>0.03</v>
      </c>
      <c r="G3524" s="17">
        <f>E3524*F3524</f>
        <v>33.852000000000004</v>
      </c>
      <c r="H3524" s="14">
        <v>3</v>
      </c>
      <c r="I3524" s="15">
        <v>285</v>
      </c>
      <c r="J3524" s="17">
        <f>E3524+I3524-G3524</f>
        <v>1379.548</v>
      </c>
      <c r="K3524" s="23" t="str">
        <f>A3524&amp;"|"&amp;B3524</f>
        <v>P0294|Jul</v>
      </c>
    </row>
    <row r="3525" spans="1:11" ht="15" customHeight="1" x14ac:dyDescent="0.25">
      <c r="A3525" s="14" t="s">
        <v>647</v>
      </c>
      <c r="B3525" s="14" t="s">
        <v>30</v>
      </c>
      <c r="C3525" s="14">
        <v>11</v>
      </c>
      <c r="D3525" s="16">
        <v>112.42</v>
      </c>
      <c r="E3525" s="17">
        <f>C3525*D3525</f>
        <v>1236.6200000000001</v>
      </c>
      <c r="F3525" s="18">
        <v>0.03</v>
      </c>
      <c r="G3525" s="17">
        <f>E3525*F3525</f>
        <v>37.098600000000005</v>
      </c>
      <c r="H3525" s="14">
        <v>3</v>
      </c>
      <c r="I3525" s="15">
        <v>285</v>
      </c>
      <c r="J3525" s="17">
        <f>E3525+I3525-G3525</f>
        <v>1484.5214000000001</v>
      </c>
      <c r="K3525" s="23" t="str">
        <f>A3525&amp;"|"&amp;B3525</f>
        <v>P0294|Aug</v>
      </c>
    </row>
    <row r="3526" spans="1:11" ht="15" customHeight="1" x14ac:dyDescent="0.25">
      <c r="A3526" s="14" t="s">
        <v>647</v>
      </c>
      <c r="B3526" s="14" t="s">
        <v>31</v>
      </c>
      <c r="C3526" s="14">
        <v>7</v>
      </c>
      <c r="D3526" s="16">
        <v>106.74</v>
      </c>
      <c r="E3526" s="17">
        <f>C3526*D3526</f>
        <v>747.18</v>
      </c>
      <c r="F3526" s="18">
        <v>0.03</v>
      </c>
      <c r="G3526" s="17">
        <f>E3526*F3526</f>
        <v>22.415399999999998</v>
      </c>
      <c r="H3526" s="14">
        <v>2</v>
      </c>
      <c r="I3526" s="15">
        <v>190</v>
      </c>
      <c r="J3526" s="17">
        <f>E3526+I3526-G3526</f>
        <v>914.76459999999997</v>
      </c>
      <c r="K3526" s="23" t="str">
        <f>A3526&amp;"|"&amp;B3526</f>
        <v>P0294|Sep</v>
      </c>
    </row>
    <row r="3527" spans="1:11" ht="15" customHeight="1" x14ac:dyDescent="0.25">
      <c r="A3527" s="14" t="s">
        <v>647</v>
      </c>
      <c r="B3527" s="14" t="s">
        <v>32</v>
      </c>
      <c r="C3527" s="14">
        <v>6</v>
      </c>
      <c r="D3527" s="16">
        <v>114.01</v>
      </c>
      <c r="E3527" s="17">
        <f>C3527*D3527</f>
        <v>684.06000000000006</v>
      </c>
      <c r="F3527" s="18">
        <v>0.03</v>
      </c>
      <c r="G3527" s="17">
        <f>E3527*F3527</f>
        <v>20.521800000000002</v>
      </c>
      <c r="H3527" s="14">
        <v>2</v>
      </c>
      <c r="I3527" s="15">
        <v>190</v>
      </c>
      <c r="J3527" s="17">
        <f>E3527+I3527-G3527</f>
        <v>853.53820000000007</v>
      </c>
      <c r="K3527" s="23" t="str">
        <f>A3527&amp;"|"&amp;B3527</f>
        <v>P0294|Oct</v>
      </c>
    </row>
    <row r="3528" spans="1:11" ht="15" customHeight="1" x14ac:dyDescent="0.25">
      <c r="A3528" s="14" t="s">
        <v>647</v>
      </c>
      <c r="B3528" s="14" t="s">
        <v>33</v>
      </c>
      <c r="C3528" s="14">
        <v>7</v>
      </c>
      <c r="D3528" s="16">
        <v>106.66</v>
      </c>
      <c r="E3528" s="17">
        <f>C3528*D3528</f>
        <v>746.62</v>
      </c>
      <c r="F3528" s="18">
        <v>0.03</v>
      </c>
      <c r="G3528" s="17">
        <f>E3528*F3528</f>
        <v>22.398599999999998</v>
      </c>
      <c r="H3528" s="14">
        <v>2</v>
      </c>
      <c r="I3528" s="15">
        <v>190</v>
      </c>
      <c r="J3528" s="17">
        <f>E3528+I3528-G3528</f>
        <v>914.22140000000002</v>
      </c>
      <c r="K3528" s="23" t="str">
        <f>A3528&amp;"|"&amp;B3528</f>
        <v>P0294|Nov</v>
      </c>
    </row>
    <row r="3529" spans="1:11" ht="15" customHeight="1" x14ac:dyDescent="0.25">
      <c r="A3529" s="14" t="s">
        <v>647</v>
      </c>
      <c r="B3529" s="14" t="s">
        <v>34</v>
      </c>
      <c r="C3529" s="14">
        <v>14</v>
      </c>
      <c r="D3529" s="16">
        <v>170.67</v>
      </c>
      <c r="E3529" s="17">
        <f>C3529*D3529</f>
        <v>2389.3799999999997</v>
      </c>
      <c r="F3529" s="18">
        <v>0.03</v>
      </c>
      <c r="G3529" s="17">
        <f>E3529*F3529</f>
        <v>71.681399999999982</v>
      </c>
      <c r="H3529" s="14">
        <v>6</v>
      </c>
      <c r="I3529" s="15">
        <v>570</v>
      </c>
      <c r="J3529" s="17">
        <f>E3529+I3529-G3529</f>
        <v>2887.6985999999997</v>
      </c>
      <c r="K3529" s="23" t="str">
        <f>A3529&amp;"|"&amp;B3529</f>
        <v>P0294|Dec</v>
      </c>
    </row>
    <row r="3530" spans="1:11" ht="15" customHeight="1" x14ac:dyDescent="0.25">
      <c r="A3530" s="14" t="s">
        <v>647</v>
      </c>
      <c r="B3530" s="14" t="s">
        <v>35</v>
      </c>
      <c r="C3530" s="14">
        <v>14</v>
      </c>
      <c r="D3530" s="16">
        <v>189.47</v>
      </c>
      <c r="E3530" s="17">
        <f>C3530*D3530</f>
        <v>2652.58</v>
      </c>
      <c r="F3530" s="18">
        <v>0.03</v>
      </c>
      <c r="G3530" s="17">
        <f>E3530*F3530</f>
        <v>79.577399999999997</v>
      </c>
      <c r="H3530" s="14">
        <v>6</v>
      </c>
      <c r="I3530" s="15">
        <v>570</v>
      </c>
      <c r="J3530" s="17">
        <f>E3530+I3530-G3530</f>
        <v>3143.0025999999998</v>
      </c>
      <c r="K3530" s="23" t="str">
        <f>A3530&amp;"|"&amp;B3530</f>
        <v>P0294|Jan</v>
      </c>
    </row>
    <row r="3531" spans="1:11" ht="15" customHeight="1" x14ac:dyDescent="0.25">
      <c r="A3531" s="14" t="s">
        <v>647</v>
      </c>
      <c r="B3531" s="14" t="s">
        <v>36</v>
      </c>
      <c r="C3531" s="14">
        <v>11</v>
      </c>
      <c r="D3531" s="16">
        <v>157.13</v>
      </c>
      <c r="E3531" s="17">
        <f>C3531*D3531</f>
        <v>1728.4299999999998</v>
      </c>
      <c r="F3531" s="18">
        <v>0.03</v>
      </c>
      <c r="G3531" s="17">
        <f>E3531*F3531</f>
        <v>51.852899999999991</v>
      </c>
      <c r="H3531" s="14">
        <v>4</v>
      </c>
      <c r="I3531" s="15">
        <v>380</v>
      </c>
      <c r="J3531" s="17">
        <f>E3531+I3531-G3531</f>
        <v>2056.5771</v>
      </c>
      <c r="K3531" s="23" t="str">
        <f>A3531&amp;"|"&amp;B3531</f>
        <v>P0294|Feb</v>
      </c>
    </row>
    <row r="3532" spans="1:11" ht="15" customHeight="1" x14ac:dyDescent="0.25">
      <c r="A3532" s="14" t="s">
        <v>647</v>
      </c>
      <c r="B3532" s="14" t="s">
        <v>37</v>
      </c>
      <c r="C3532" s="14">
        <v>11</v>
      </c>
      <c r="D3532" s="16">
        <v>144.41</v>
      </c>
      <c r="E3532" s="17">
        <f>C3532*D3532</f>
        <v>1588.51</v>
      </c>
      <c r="F3532" s="18">
        <v>0.03</v>
      </c>
      <c r="G3532" s="17">
        <f>E3532*F3532</f>
        <v>47.655299999999997</v>
      </c>
      <c r="H3532" s="14">
        <v>4</v>
      </c>
      <c r="I3532" s="15">
        <v>380</v>
      </c>
      <c r="J3532" s="17">
        <f>E3532+I3532-G3532</f>
        <v>1920.8547000000001</v>
      </c>
      <c r="K3532" s="23" t="str">
        <f>A3532&amp;"|"&amp;B3532</f>
        <v>P0294|Mar</v>
      </c>
    </row>
    <row r="3533" spans="1:11" ht="15" customHeight="1" x14ac:dyDescent="0.25">
      <c r="A3533" s="14" t="s">
        <v>649</v>
      </c>
      <c r="B3533" s="14" t="s">
        <v>24</v>
      </c>
      <c r="C3533" s="14">
        <v>4</v>
      </c>
      <c r="D3533" s="16">
        <v>251.87</v>
      </c>
      <c r="E3533" s="17">
        <f>C3533*D3533</f>
        <v>1007.48</v>
      </c>
      <c r="F3533" s="18">
        <v>0.03</v>
      </c>
      <c r="G3533" s="17">
        <f>E3533*F3533</f>
        <v>30.224399999999999</v>
      </c>
      <c r="H3533" s="14">
        <v>1</v>
      </c>
      <c r="I3533" s="15">
        <v>225</v>
      </c>
      <c r="J3533" s="17">
        <f>E3533+I3533-G3533</f>
        <v>1202.2556</v>
      </c>
      <c r="K3533" s="23" t="str">
        <f>A3533&amp;"|"&amp;B3533</f>
        <v>P0295|Apr</v>
      </c>
    </row>
    <row r="3534" spans="1:11" ht="15" customHeight="1" x14ac:dyDescent="0.25">
      <c r="A3534" s="14" t="s">
        <v>649</v>
      </c>
      <c r="B3534" s="14" t="s">
        <v>26</v>
      </c>
      <c r="C3534" s="14">
        <v>5</v>
      </c>
      <c r="D3534" s="16">
        <v>244.66</v>
      </c>
      <c r="E3534" s="17">
        <f>C3534*D3534</f>
        <v>1223.3</v>
      </c>
      <c r="F3534" s="18">
        <v>0.03</v>
      </c>
      <c r="G3534" s="17">
        <f>E3534*F3534</f>
        <v>36.698999999999998</v>
      </c>
      <c r="H3534" s="14">
        <v>2</v>
      </c>
      <c r="I3534" s="15">
        <v>450</v>
      </c>
      <c r="J3534" s="17">
        <f>E3534+I3534-G3534</f>
        <v>1636.6009999999999</v>
      </c>
      <c r="K3534" s="23" t="str">
        <f>A3534&amp;"|"&amp;B3534</f>
        <v>P0295|May</v>
      </c>
    </row>
    <row r="3535" spans="1:11" ht="15" customHeight="1" x14ac:dyDescent="0.25">
      <c r="A3535" s="14" t="s">
        <v>649</v>
      </c>
      <c r="B3535" s="14" t="s">
        <v>28</v>
      </c>
      <c r="C3535" s="14">
        <v>6</v>
      </c>
      <c r="D3535" s="16">
        <v>279.5</v>
      </c>
      <c r="E3535" s="17">
        <f>C3535*D3535</f>
        <v>1677</v>
      </c>
      <c r="F3535" s="18">
        <v>0.03</v>
      </c>
      <c r="G3535" s="17">
        <f>E3535*F3535</f>
        <v>50.309999999999995</v>
      </c>
      <c r="H3535" s="14">
        <v>2</v>
      </c>
      <c r="I3535" s="15">
        <v>450</v>
      </c>
      <c r="J3535" s="17">
        <f>E3535+I3535-G3535</f>
        <v>2076.69</v>
      </c>
      <c r="K3535" s="23" t="str">
        <f>A3535&amp;"|"&amp;B3535</f>
        <v>P0295|Jun</v>
      </c>
    </row>
    <row r="3536" spans="1:11" ht="15" customHeight="1" x14ac:dyDescent="0.25">
      <c r="A3536" s="14" t="s">
        <v>649</v>
      </c>
      <c r="B3536" s="14" t="s">
        <v>29</v>
      </c>
      <c r="C3536" s="14">
        <v>8</v>
      </c>
      <c r="D3536" s="16">
        <v>300.92</v>
      </c>
      <c r="E3536" s="17">
        <f>C3536*D3536</f>
        <v>2407.36</v>
      </c>
      <c r="F3536" s="18">
        <v>0.03</v>
      </c>
      <c r="G3536" s="17">
        <f>E3536*F3536</f>
        <v>72.220799999999997</v>
      </c>
      <c r="H3536" s="14">
        <v>2</v>
      </c>
      <c r="I3536" s="15">
        <v>450</v>
      </c>
      <c r="J3536" s="17">
        <f>E3536+I3536-G3536</f>
        <v>2785.1392000000001</v>
      </c>
      <c r="K3536" s="23" t="str">
        <f>A3536&amp;"|"&amp;B3536</f>
        <v>P0295|Jul</v>
      </c>
    </row>
    <row r="3537" spans="1:11" ht="15" customHeight="1" x14ac:dyDescent="0.25">
      <c r="A3537" s="14" t="s">
        <v>649</v>
      </c>
      <c r="B3537" s="14" t="s">
        <v>30</v>
      </c>
      <c r="C3537" s="14">
        <v>7</v>
      </c>
      <c r="D3537" s="16">
        <v>306.64</v>
      </c>
      <c r="E3537" s="17">
        <f>C3537*D3537</f>
        <v>2146.48</v>
      </c>
      <c r="F3537" s="18">
        <v>0.03</v>
      </c>
      <c r="G3537" s="17">
        <f>E3537*F3537</f>
        <v>64.394400000000005</v>
      </c>
      <c r="H3537" s="14">
        <v>2</v>
      </c>
      <c r="I3537" s="15">
        <v>450</v>
      </c>
      <c r="J3537" s="17">
        <f>E3537+I3537-G3537</f>
        <v>2532.0855999999999</v>
      </c>
      <c r="K3537" s="23" t="str">
        <f>A3537&amp;"|"&amp;B3537</f>
        <v>P0295|Aug</v>
      </c>
    </row>
    <row r="3538" spans="1:11" ht="15" customHeight="1" x14ac:dyDescent="0.25">
      <c r="A3538" s="14" t="s">
        <v>649</v>
      </c>
      <c r="B3538" s="14" t="s">
        <v>31</v>
      </c>
      <c r="C3538" s="14">
        <v>5</v>
      </c>
      <c r="D3538" s="16">
        <v>262.89</v>
      </c>
      <c r="E3538" s="17">
        <f>C3538*D3538</f>
        <v>1314.4499999999998</v>
      </c>
      <c r="F3538" s="18">
        <v>0.03</v>
      </c>
      <c r="G3538" s="17">
        <f>E3538*F3538</f>
        <v>39.433499999999995</v>
      </c>
      <c r="H3538" s="14">
        <v>2</v>
      </c>
      <c r="I3538" s="15">
        <v>450</v>
      </c>
      <c r="J3538" s="17">
        <f>E3538+I3538-G3538</f>
        <v>1725.0164999999997</v>
      </c>
      <c r="K3538" s="23" t="str">
        <f>A3538&amp;"|"&amp;B3538</f>
        <v>P0295|Sep</v>
      </c>
    </row>
    <row r="3539" spans="1:11" ht="15" customHeight="1" x14ac:dyDescent="0.25">
      <c r="A3539" s="14" t="s">
        <v>649</v>
      </c>
      <c r="B3539" s="14" t="s">
        <v>32</v>
      </c>
      <c r="C3539" s="14">
        <v>5</v>
      </c>
      <c r="D3539" s="16">
        <v>276.77999999999997</v>
      </c>
      <c r="E3539" s="17">
        <f>C3539*D3539</f>
        <v>1383.8999999999999</v>
      </c>
      <c r="F3539" s="18">
        <v>0.03</v>
      </c>
      <c r="G3539" s="17">
        <f>E3539*F3539</f>
        <v>41.516999999999996</v>
      </c>
      <c r="H3539" s="14">
        <v>2</v>
      </c>
      <c r="I3539" s="15">
        <v>450</v>
      </c>
      <c r="J3539" s="17">
        <f>E3539+I3539-G3539</f>
        <v>1792.3829999999998</v>
      </c>
      <c r="K3539" s="23" t="str">
        <f>A3539&amp;"|"&amp;B3539</f>
        <v>P0295|Oct</v>
      </c>
    </row>
    <row r="3540" spans="1:11" ht="15" customHeight="1" x14ac:dyDescent="0.25">
      <c r="A3540" s="14" t="s">
        <v>649</v>
      </c>
      <c r="B3540" s="14" t="s">
        <v>33</v>
      </c>
      <c r="C3540" s="14">
        <v>5</v>
      </c>
      <c r="D3540" s="16">
        <v>243.64</v>
      </c>
      <c r="E3540" s="17">
        <f>C3540*D3540</f>
        <v>1218.1999999999998</v>
      </c>
      <c r="F3540" s="18">
        <v>0.03</v>
      </c>
      <c r="G3540" s="17">
        <f>E3540*F3540</f>
        <v>36.545999999999992</v>
      </c>
      <c r="H3540" s="14">
        <v>2</v>
      </c>
      <c r="I3540" s="15">
        <v>450</v>
      </c>
      <c r="J3540" s="17">
        <f>E3540+I3540-G3540</f>
        <v>1631.6539999999998</v>
      </c>
      <c r="K3540" s="23" t="str">
        <f>A3540&amp;"|"&amp;B3540</f>
        <v>P0295|Nov</v>
      </c>
    </row>
    <row r="3541" spans="1:11" ht="15" customHeight="1" x14ac:dyDescent="0.25">
      <c r="A3541" s="14" t="s">
        <v>649</v>
      </c>
      <c r="B3541" s="14" t="s">
        <v>34</v>
      </c>
      <c r="C3541" s="14">
        <v>9</v>
      </c>
      <c r="D3541" s="16">
        <v>417.8</v>
      </c>
      <c r="E3541" s="17">
        <f>C3541*D3541</f>
        <v>3760.2000000000003</v>
      </c>
      <c r="F3541" s="18">
        <v>0.03</v>
      </c>
      <c r="G3541" s="17">
        <f>E3541*F3541</f>
        <v>112.806</v>
      </c>
      <c r="H3541" s="14">
        <v>4</v>
      </c>
      <c r="I3541" s="15">
        <v>900</v>
      </c>
      <c r="J3541" s="17">
        <f>E3541+I3541-G3541</f>
        <v>4547.3940000000011</v>
      </c>
      <c r="K3541" s="23" t="str">
        <f>A3541&amp;"|"&amp;B3541</f>
        <v>P0295|Dec</v>
      </c>
    </row>
    <row r="3542" spans="1:11" ht="15" customHeight="1" x14ac:dyDescent="0.25">
      <c r="A3542" s="14" t="s">
        <v>649</v>
      </c>
      <c r="B3542" s="14" t="s">
        <v>35</v>
      </c>
      <c r="C3542" s="14">
        <v>10</v>
      </c>
      <c r="D3542" s="16">
        <v>413.63</v>
      </c>
      <c r="E3542" s="17">
        <f>C3542*D3542</f>
        <v>4136.3</v>
      </c>
      <c r="F3542" s="18">
        <v>0.03</v>
      </c>
      <c r="G3542" s="17">
        <f>E3542*F3542</f>
        <v>124.089</v>
      </c>
      <c r="H3542" s="14">
        <v>4</v>
      </c>
      <c r="I3542" s="15">
        <v>900</v>
      </c>
      <c r="J3542" s="17">
        <f>E3542+I3542-G3542</f>
        <v>4912.2110000000002</v>
      </c>
      <c r="K3542" s="23" t="str">
        <f>A3542&amp;"|"&amp;B3542</f>
        <v>P0295|Jan</v>
      </c>
    </row>
    <row r="3543" spans="1:11" ht="15" customHeight="1" x14ac:dyDescent="0.25">
      <c r="A3543" s="14" t="s">
        <v>649</v>
      </c>
      <c r="B3543" s="14" t="s">
        <v>36</v>
      </c>
      <c r="C3543" s="14">
        <v>9</v>
      </c>
      <c r="D3543" s="16">
        <v>395.47</v>
      </c>
      <c r="E3543" s="17">
        <f>C3543*D3543</f>
        <v>3559.2300000000005</v>
      </c>
      <c r="F3543" s="18">
        <v>0.03</v>
      </c>
      <c r="G3543" s="17">
        <f>E3543*F3543</f>
        <v>106.77690000000001</v>
      </c>
      <c r="H3543" s="14">
        <v>3</v>
      </c>
      <c r="I3543" s="15">
        <v>675</v>
      </c>
      <c r="J3543" s="17">
        <f>E3543+I3543-G3543</f>
        <v>4127.4531000000006</v>
      </c>
      <c r="K3543" s="23" t="str">
        <f>A3543&amp;"|"&amp;B3543</f>
        <v>P0295|Feb</v>
      </c>
    </row>
    <row r="3544" spans="1:11" ht="15" customHeight="1" x14ac:dyDescent="0.25">
      <c r="A3544" s="14" t="s">
        <v>649</v>
      </c>
      <c r="B3544" s="14" t="s">
        <v>37</v>
      </c>
      <c r="C3544" s="14">
        <v>8</v>
      </c>
      <c r="D3544" s="16">
        <v>373.22</v>
      </c>
      <c r="E3544" s="17">
        <f>C3544*D3544</f>
        <v>2985.76</v>
      </c>
      <c r="F3544" s="18">
        <v>0.03</v>
      </c>
      <c r="G3544" s="17">
        <f>E3544*F3544</f>
        <v>89.572800000000001</v>
      </c>
      <c r="H3544" s="14">
        <v>3</v>
      </c>
      <c r="I3544" s="15">
        <v>675</v>
      </c>
      <c r="J3544" s="17">
        <f>E3544+I3544-G3544</f>
        <v>3571.1872000000003</v>
      </c>
      <c r="K3544" s="23" t="str">
        <f>A3544&amp;"|"&amp;B3544</f>
        <v>P0295|Mar</v>
      </c>
    </row>
    <row r="3545" spans="1:11" ht="15" customHeight="1" x14ac:dyDescent="0.25">
      <c r="A3545" s="14" t="s">
        <v>651</v>
      </c>
      <c r="B3545" s="14" t="s">
        <v>24</v>
      </c>
      <c r="C3545" s="14">
        <v>6</v>
      </c>
      <c r="D3545" s="16">
        <v>69.61</v>
      </c>
      <c r="E3545" s="17">
        <f>C3545*D3545</f>
        <v>417.65999999999997</v>
      </c>
      <c r="F3545" s="18">
        <v>0.03</v>
      </c>
      <c r="G3545" s="17">
        <f>E3545*F3545</f>
        <v>12.529799999999998</v>
      </c>
      <c r="H3545" s="14">
        <v>2</v>
      </c>
      <c r="I3545" s="15">
        <v>190</v>
      </c>
      <c r="J3545" s="17">
        <f>E3545+I3545-G3545</f>
        <v>595.13019999999995</v>
      </c>
      <c r="K3545" s="23" t="str">
        <f>A3545&amp;"|"&amp;B3545</f>
        <v>P0296|Apr</v>
      </c>
    </row>
    <row r="3546" spans="1:11" ht="15" customHeight="1" x14ac:dyDescent="0.25">
      <c r="A3546" s="14" t="s">
        <v>651</v>
      </c>
      <c r="B3546" s="14" t="s">
        <v>26</v>
      </c>
      <c r="C3546" s="14">
        <v>8</v>
      </c>
      <c r="D3546" s="16">
        <v>82.16</v>
      </c>
      <c r="E3546" s="17">
        <f>C3546*D3546</f>
        <v>657.28</v>
      </c>
      <c r="F3546" s="18">
        <v>0.03</v>
      </c>
      <c r="G3546" s="17">
        <f>E3546*F3546</f>
        <v>19.718399999999999</v>
      </c>
      <c r="H3546" s="14">
        <v>2</v>
      </c>
      <c r="I3546" s="15">
        <v>190</v>
      </c>
      <c r="J3546" s="17">
        <f>E3546+I3546-G3546</f>
        <v>827.5616</v>
      </c>
      <c r="K3546" s="23" t="str">
        <f>A3546&amp;"|"&amp;B3546</f>
        <v>P0296|May</v>
      </c>
    </row>
    <row r="3547" spans="1:11" ht="15" customHeight="1" x14ac:dyDescent="0.25">
      <c r="A3547" s="14" t="s">
        <v>651</v>
      </c>
      <c r="B3547" s="14" t="s">
        <v>28</v>
      </c>
      <c r="C3547" s="14">
        <v>8</v>
      </c>
      <c r="D3547" s="16">
        <v>87.73</v>
      </c>
      <c r="E3547" s="17">
        <f>C3547*D3547</f>
        <v>701.84</v>
      </c>
      <c r="F3547" s="18">
        <v>0.03</v>
      </c>
      <c r="G3547" s="17">
        <f>E3547*F3547</f>
        <v>21.055199999999999</v>
      </c>
      <c r="H3547" s="14">
        <v>2</v>
      </c>
      <c r="I3547" s="15">
        <v>190</v>
      </c>
      <c r="J3547" s="17">
        <f>E3547+I3547-G3547</f>
        <v>870.78480000000002</v>
      </c>
      <c r="K3547" s="23" t="str">
        <f>A3547&amp;"|"&amp;B3547</f>
        <v>P0296|Jun</v>
      </c>
    </row>
    <row r="3548" spans="1:11" ht="15" customHeight="1" x14ac:dyDescent="0.25">
      <c r="A3548" s="14" t="s">
        <v>651</v>
      </c>
      <c r="B3548" s="14" t="s">
        <v>29</v>
      </c>
      <c r="C3548" s="14">
        <v>13</v>
      </c>
      <c r="D3548" s="16">
        <v>91.31</v>
      </c>
      <c r="E3548" s="17">
        <f>C3548*D3548</f>
        <v>1187.03</v>
      </c>
      <c r="F3548" s="18">
        <v>0.03</v>
      </c>
      <c r="G3548" s="17">
        <f>E3548*F3548</f>
        <v>35.610900000000001</v>
      </c>
      <c r="H3548" s="14">
        <v>3</v>
      </c>
      <c r="I3548" s="15">
        <v>285</v>
      </c>
      <c r="J3548" s="17">
        <f>E3548+I3548-G3548</f>
        <v>1436.4191000000001</v>
      </c>
      <c r="K3548" s="23" t="str">
        <f>A3548&amp;"|"&amp;B3548</f>
        <v>P0296|Jul</v>
      </c>
    </row>
    <row r="3549" spans="1:11" ht="15" customHeight="1" x14ac:dyDescent="0.25">
      <c r="A3549" s="14" t="s">
        <v>651</v>
      </c>
      <c r="B3549" s="14" t="s">
        <v>30</v>
      </c>
      <c r="C3549" s="14">
        <v>11</v>
      </c>
      <c r="D3549" s="16">
        <v>92.35</v>
      </c>
      <c r="E3549" s="17">
        <f>C3549*D3549</f>
        <v>1015.8499999999999</v>
      </c>
      <c r="F3549" s="18">
        <v>0.03</v>
      </c>
      <c r="G3549" s="17">
        <f>E3549*F3549</f>
        <v>30.475499999999997</v>
      </c>
      <c r="H3549" s="14">
        <v>3</v>
      </c>
      <c r="I3549" s="15">
        <v>285</v>
      </c>
      <c r="J3549" s="17">
        <f>E3549+I3549-G3549</f>
        <v>1270.3744999999999</v>
      </c>
      <c r="K3549" s="23" t="str">
        <f>A3549&amp;"|"&amp;B3549</f>
        <v>P0296|Aug</v>
      </c>
    </row>
    <row r="3550" spans="1:11" ht="15" customHeight="1" x14ac:dyDescent="0.25">
      <c r="A3550" s="14" t="s">
        <v>651</v>
      </c>
      <c r="B3550" s="14" t="s">
        <v>31</v>
      </c>
      <c r="C3550" s="14">
        <v>8</v>
      </c>
      <c r="D3550" s="16">
        <v>89.32</v>
      </c>
      <c r="E3550" s="17">
        <f>C3550*D3550</f>
        <v>714.56</v>
      </c>
      <c r="F3550" s="18">
        <v>0.03</v>
      </c>
      <c r="G3550" s="17">
        <f>E3550*F3550</f>
        <v>21.436799999999998</v>
      </c>
      <c r="H3550" s="14">
        <v>2</v>
      </c>
      <c r="I3550" s="15">
        <v>190</v>
      </c>
      <c r="J3550" s="17">
        <f>E3550+I3550-G3550</f>
        <v>883.1232</v>
      </c>
      <c r="K3550" s="23" t="str">
        <f>A3550&amp;"|"&amp;B3550</f>
        <v>P0296|Sep</v>
      </c>
    </row>
    <row r="3551" spans="1:11" ht="15" customHeight="1" x14ac:dyDescent="0.25">
      <c r="A3551" s="14" t="s">
        <v>651</v>
      </c>
      <c r="B3551" s="14" t="s">
        <v>32</v>
      </c>
      <c r="C3551" s="14">
        <v>7</v>
      </c>
      <c r="D3551" s="16">
        <v>74.290000000000006</v>
      </c>
      <c r="E3551" s="17">
        <f>C3551*D3551</f>
        <v>520.03000000000009</v>
      </c>
      <c r="F3551" s="18">
        <v>0.03</v>
      </c>
      <c r="G3551" s="17">
        <f>E3551*F3551</f>
        <v>15.600900000000003</v>
      </c>
      <c r="H3551" s="14">
        <v>2</v>
      </c>
      <c r="I3551" s="15">
        <v>190</v>
      </c>
      <c r="J3551" s="17">
        <f>E3551+I3551-G3551</f>
        <v>694.42910000000006</v>
      </c>
      <c r="K3551" s="23" t="str">
        <f>A3551&amp;"|"&amp;B3551</f>
        <v>P0296|Oct</v>
      </c>
    </row>
    <row r="3552" spans="1:11" ht="15" customHeight="1" x14ac:dyDescent="0.25">
      <c r="A3552" s="14" t="s">
        <v>651</v>
      </c>
      <c r="B3552" s="14" t="s">
        <v>33</v>
      </c>
      <c r="C3552" s="14">
        <v>8</v>
      </c>
      <c r="D3552" s="16">
        <v>83.49</v>
      </c>
      <c r="E3552" s="17">
        <f>C3552*D3552</f>
        <v>667.92</v>
      </c>
      <c r="F3552" s="18">
        <v>0.03</v>
      </c>
      <c r="G3552" s="17">
        <f>E3552*F3552</f>
        <v>20.037599999999998</v>
      </c>
      <c r="H3552" s="14">
        <v>3</v>
      </c>
      <c r="I3552" s="15">
        <v>285</v>
      </c>
      <c r="J3552" s="17">
        <f>E3552+I3552-G3552</f>
        <v>932.88239999999996</v>
      </c>
      <c r="K3552" s="23" t="str">
        <f>A3552&amp;"|"&amp;B3552</f>
        <v>P0296|Nov</v>
      </c>
    </row>
    <row r="3553" spans="1:11" ht="15" customHeight="1" x14ac:dyDescent="0.25">
      <c r="A3553" s="14" t="s">
        <v>651</v>
      </c>
      <c r="B3553" s="14" t="s">
        <v>34</v>
      </c>
      <c r="C3553" s="14">
        <v>15</v>
      </c>
      <c r="D3553" s="16">
        <v>151.08000000000001</v>
      </c>
      <c r="E3553" s="17">
        <f>C3553*D3553</f>
        <v>2266.2000000000003</v>
      </c>
      <c r="F3553" s="18">
        <v>0.03</v>
      </c>
      <c r="G3553" s="17">
        <f>E3553*F3553</f>
        <v>67.986000000000004</v>
      </c>
      <c r="H3553" s="14">
        <v>6</v>
      </c>
      <c r="I3553" s="15">
        <v>570</v>
      </c>
      <c r="J3553" s="17">
        <f>E3553+I3553-G3553</f>
        <v>2768.2140000000004</v>
      </c>
      <c r="K3553" s="23" t="str">
        <f>A3553&amp;"|"&amp;B3553</f>
        <v>P0296|Dec</v>
      </c>
    </row>
    <row r="3554" spans="1:11" ht="15" customHeight="1" x14ac:dyDescent="0.25">
      <c r="A3554" s="14" t="s">
        <v>651</v>
      </c>
      <c r="B3554" s="14" t="s">
        <v>35</v>
      </c>
      <c r="C3554" s="14">
        <v>15</v>
      </c>
      <c r="D3554" s="16">
        <v>125.98</v>
      </c>
      <c r="E3554" s="17">
        <f>C3554*D3554</f>
        <v>1889.7</v>
      </c>
      <c r="F3554" s="18">
        <v>0.03</v>
      </c>
      <c r="G3554" s="17">
        <f>E3554*F3554</f>
        <v>56.691000000000003</v>
      </c>
      <c r="H3554" s="14">
        <v>6</v>
      </c>
      <c r="I3554" s="15">
        <v>570</v>
      </c>
      <c r="J3554" s="17">
        <f>E3554+I3554-G3554</f>
        <v>2403.009</v>
      </c>
      <c r="K3554" s="23" t="str">
        <f>A3554&amp;"|"&amp;B3554</f>
        <v>P0296|Jan</v>
      </c>
    </row>
    <row r="3555" spans="1:11" ht="15" customHeight="1" x14ac:dyDescent="0.25">
      <c r="A3555" s="14" t="s">
        <v>651</v>
      </c>
      <c r="B3555" s="14" t="s">
        <v>36</v>
      </c>
      <c r="C3555" s="14">
        <v>13</v>
      </c>
      <c r="D3555" s="16">
        <v>130.13</v>
      </c>
      <c r="E3555" s="17">
        <f>C3555*D3555</f>
        <v>1691.69</v>
      </c>
      <c r="F3555" s="18">
        <v>0.03</v>
      </c>
      <c r="G3555" s="17">
        <f>E3555*F3555</f>
        <v>50.750700000000002</v>
      </c>
      <c r="H3555" s="14">
        <v>5</v>
      </c>
      <c r="I3555" s="15">
        <v>475</v>
      </c>
      <c r="J3555" s="17">
        <f>E3555+I3555-G3555</f>
        <v>2115.9393</v>
      </c>
      <c r="K3555" s="23" t="str">
        <f>A3555&amp;"|"&amp;B3555</f>
        <v>P0296|Feb</v>
      </c>
    </row>
    <row r="3556" spans="1:11" ht="15" customHeight="1" x14ac:dyDescent="0.25">
      <c r="A3556" s="14" t="s">
        <v>651</v>
      </c>
      <c r="B3556" s="14" t="s">
        <v>37</v>
      </c>
      <c r="C3556" s="14">
        <v>12</v>
      </c>
      <c r="D3556" s="16">
        <v>117.62</v>
      </c>
      <c r="E3556" s="17">
        <f>C3556*D3556</f>
        <v>1411.44</v>
      </c>
      <c r="F3556" s="18">
        <v>0.03</v>
      </c>
      <c r="G3556" s="17">
        <f>E3556*F3556</f>
        <v>42.343200000000003</v>
      </c>
      <c r="H3556" s="14">
        <v>4</v>
      </c>
      <c r="I3556" s="15">
        <v>380</v>
      </c>
      <c r="J3556" s="17">
        <f>E3556+I3556-G3556</f>
        <v>1749.0968</v>
      </c>
      <c r="K3556" s="23" t="str">
        <f>A3556&amp;"|"&amp;B3556</f>
        <v>P0296|Mar</v>
      </c>
    </row>
    <row r="3557" spans="1:11" ht="15" customHeight="1" x14ac:dyDescent="0.25">
      <c r="A3557" s="14" t="s">
        <v>653</v>
      </c>
      <c r="B3557" s="14" t="s">
        <v>24</v>
      </c>
      <c r="C3557" s="14">
        <v>5</v>
      </c>
      <c r="D3557" s="16">
        <v>397.01</v>
      </c>
      <c r="E3557" s="17">
        <f>C3557*D3557</f>
        <v>1985.05</v>
      </c>
      <c r="F3557" s="18">
        <v>0.03</v>
      </c>
      <c r="G3557" s="17">
        <f>E3557*F3557</f>
        <v>59.551499999999997</v>
      </c>
      <c r="H3557" s="14">
        <v>2</v>
      </c>
      <c r="I3557" s="15">
        <v>300</v>
      </c>
      <c r="J3557" s="17">
        <f>E3557+I3557-G3557</f>
        <v>2225.4985000000001</v>
      </c>
      <c r="K3557" s="23" t="str">
        <f>A3557&amp;"|"&amp;B3557</f>
        <v>P0297|Apr</v>
      </c>
    </row>
    <row r="3558" spans="1:11" ht="15" customHeight="1" x14ac:dyDescent="0.25">
      <c r="A3558" s="14" t="s">
        <v>653</v>
      </c>
      <c r="B3558" s="14" t="s">
        <v>26</v>
      </c>
      <c r="C3558" s="14">
        <v>6</v>
      </c>
      <c r="D3558" s="16">
        <v>361.88</v>
      </c>
      <c r="E3558" s="17">
        <f>C3558*D3558</f>
        <v>2171.2799999999997</v>
      </c>
      <c r="F3558" s="18">
        <v>0.03</v>
      </c>
      <c r="G3558" s="17">
        <f>E3558*F3558</f>
        <v>65.13839999999999</v>
      </c>
      <c r="H3558" s="14">
        <v>2</v>
      </c>
      <c r="I3558" s="15">
        <v>300</v>
      </c>
      <c r="J3558" s="17">
        <f>E3558+I3558-G3558</f>
        <v>2406.1415999999999</v>
      </c>
      <c r="K3558" s="23" t="str">
        <f>A3558&amp;"|"&amp;B3558</f>
        <v>P0297|May</v>
      </c>
    </row>
    <row r="3559" spans="1:11" ht="15" customHeight="1" x14ac:dyDescent="0.25">
      <c r="A3559" s="14" t="s">
        <v>653</v>
      </c>
      <c r="B3559" s="14" t="s">
        <v>28</v>
      </c>
      <c r="C3559" s="14">
        <v>7</v>
      </c>
      <c r="D3559" s="16">
        <v>400.06</v>
      </c>
      <c r="E3559" s="17">
        <f>C3559*D3559</f>
        <v>2800.42</v>
      </c>
      <c r="F3559" s="18">
        <v>0.03</v>
      </c>
      <c r="G3559" s="17">
        <f>E3559*F3559</f>
        <v>84.012600000000006</v>
      </c>
      <c r="H3559" s="14">
        <v>2</v>
      </c>
      <c r="I3559" s="15">
        <v>300</v>
      </c>
      <c r="J3559" s="17">
        <f>E3559+I3559-G3559</f>
        <v>3016.4074000000001</v>
      </c>
      <c r="K3559" s="23" t="str">
        <f>A3559&amp;"|"&amp;B3559</f>
        <v>P0297|Jun</v>
      </c>
    </row>
    <row r="3560" spans="1:11" ht="15" customHeight="1" x14ac:dyDescent="0.25">
      <c r="A3560" s="14" t="s">
        <v>653</v>
      </c>
      <c r="B3560" s="14" t="s">
        <v>29</v>
      </c>
      <c r="C3560" s="14">
        <v>10</v>
      </c>
      <c r="D3560" s="16">
        <v>456.79</v>
      </c>
      <c r="E3560" s="17">
        <f>C3560*D3560</f>
        <v>4567.9000000000005</v>
      </c>
      <c r="F3560" s="18">
        <v>0.03</v>
      </c>
      <c r="G3560" s="17">
        <f>E3560*F3560</f>
        <v>137.03700000000001</v>
      </c>
      <c r="H3560" s="14">
        <v>3</v>
      </c>
      <c r="I3560" s="15">
        <v>450</v>
      </c>
      <c r="J3560" s="17">
        <f>E3560+I3560-G3560</f>
        <v>4880.8630000000003</v>
      </c>
      <c r="K3560" s="23" t="str">
        <f>A3560&amp;"|"&amp;B3560</f>
        <v>P0297|Jul</v>
      </c>
    </row>
    <row r="3561" spans="1:11" ht="15" customHeight="1" x14ac:dyDescent="0.25">
      <c r="A3561" s="14" t="s">
        <v>653</v>
      </c>
      <c r="B3561" s="14" t="s">
        <v>30</v>
      </c>
      <c r="C3561" s="14">
        <v>9</v>
      </c>
      <c r="D3561" s="16">
        <v>480.3</v>
      </c>
      <c r="E3561" s="17">
        <f>C3561*D3561</f>
        <v>4322.7</v>
      </c>
      <c r="F3561" s="18">
        <v>0.03</v>
      </c>
      <c r="G3561" s="17">
        <f>E3561*F3561</f>
        <v>129.68099999999998</v>
      </c>
      <c r="H3561" s="14">
        <v>2</v>
      </c>
      <c r="I3561" s="15">
        <v>300</v>
      </c>
      <c r="J3561" s="17">
        <f>E3561+I3561-G3561</f>
        <v>4493.0190000000002</v>
      </c>
      <c r="K3561" s="23" t="str">
        <f>A3561&amp;"|"&amp;B3561</f>
        <v>P0297|Aug</v>
      </c>
    </row>
    <row r="3562" spans="1:11" ht="15" customHeight="1" x14ac:dyDescent="0.25">
      <c r="A3562" s="14" t="s">
        <v>653</v>
      </c>
      <c r="B3562" s="14" t="s">
        <v>31</v>
      </c>
      <c r="C3562" s="14">
        <v>6</v>
      </c>
      <c r="D3562" s="16">
        <v>424.4</v>
      </c>
      <c r="E3562" s="17">
        <f>C3562*D3562</f>
        <v>2546.3999999999996</v>
      </c>
      <c r="F3562" s="18">
        <v>0.03</v>
      </c>
      <c r="G3562" s="17">
        <f>E3562*F3562</f>
        <v>76.391999999999982</v>
      </c>
      <c r="H3562" s="14">
        <v>2</v>
      </c>
      <c r="I3562" s="15">
        <v>300</v>
      </c>
      <c r="J3562" s="17">
        <f>E3562+I3562-G3562</f>
        <v>2770.0079999999998</v>
      </c>
      <c r="K3562" s="23" t="str">
        <f>A3562&amp;"|"&amp;B3562</f>
        <v>P0297|Sep</v>
      </c>
    </row>
    <row r="3563" spans="1:11" ht="15" customHeight="1" x14ac:dyDescent="0.25">
      <c r="A3563" s="14" t="s">
        <v>653</v>
      </c>
      <c r="B3563" s="14" t="s">
        <v>32</v>
      </c>
      <c r="C3563" s="14">
        <v>6</v>
      </c>
      <c r="D3563" s="16">
        <v>392.53</v>
      </c>
      <c r="E3563" s="17">
        <f>C3563*D3563</f>
        <v>2355.1799999999998</v>
      </c>
      <c r="F3563" s="18">
        <v>0.03</v>
      </c>
      <c r="G3563" s="17">
        <f>E3563*F3563</f>
        <v>70.655399999999986</v>
      </c>
      <c r="H3563" s="14">
        <v>2</v>
      </c>
      <c r="I3563" s="15">
        <v>300</v>
      </c>
      <c r="J3563" s="17">
        <f>E3563+I3563-G3563</f>
        <v>2584.5245999999997</v>
      </c>
      <c r="K3563" s="23" t="str">
        <f>A3563&amp;"|"&amp;B3563</f>
        <v>P0297|Oct</v>
      </c>
    </row>
    <row r="3564" spans="1:11" ht="15" customHeight="1" x14ac:dyDescent="0.25">
      <c r="A3564" s="14" t="s">
        <v>653</v>
      </c>
      <c r="B3564" s="14" t="s">
        <v>33</v>
      </c>
      <c r="C3564" s="14">
        <v>6</v>
      </c>
      <c r="D3564" s="16">
        <v>408.12</v>
      </c>
      <c r="E3564" s="17">
        <f>C3564*D3564</f>
        <v>2448.7200000000003</v>
      </c>
      <c r="F3564" s="18">
        <v>0.03</v>
      </c>
      <c r="G3564" s="17">
        <f>E3564*F3564</f>
        <v>73.461600000000004</v>
      </c>
      <c r="H3564" s="14">
        <v>2</v>
      </c>
      <c r="I3564" s="15">
        <v>300</v>
      </c>
      <c r="J3564" s="17">
        <f>E3564+I3564-G3564</f>
        <v>2675.2584000000002</v>
      </c>
      <c r="K3564" s="23" t="str">
        <f>A3564&amp;"|"&amp;B3564</f>
        <v>P0297|Nov</v>
      </c>
    </row>
    <row r="3565" spans="1:11" ht="15" customHeight="1" x14ac:dyDescent="0.25">
      <c r="A3565" s="14" t="s">
        <v>653</v>
      </c>
      <c r="B3565" s="14" t="s">
        <v>34</v>
      </c>
      <c r="C3565" s="14">
        <v>13</v>
      </c>
      <c r="D3565" s="16">
        <v>702.79</v>
      </c>
      <c r="E3565" s="17">
        <f>C3565*D3565</f>
        <v>9136.27</v>
      </c>
      <c r="F3565" s="18">
        <v>0.03</v>
      </c>
      <c r="G3565" s="17">
        <f>E3565*F3565</f>
        <v>274.0881</v>
      </c>
      <c r="H3565" s="14">
        <v>5</v>
      </c>
      <c r="I3565" s="15">
        <v>750</v>
      </c>
      <c r="J3565" s="17">
        <f>E3565+I3565-G3565</f>
        <v>9612.1818999999996</v>
      </c>
      <c r="K3565" s="23" t="str">
        <f>A3565&amp;"|"&amp;B3565</f>
        <v>P0297|Dec</v>
      </c>
    </row>
    <row r="3566" spans="1:11" ht="15" customHeight="1" x14ac:dyDescent="0.25">
      <c r="A3566" s="14" t="s">
        <v>653</v>
      </c>
      <c r="B3566" s="14" t="s">
        <v>35</v>
      </c>
      <c r="C3566" s="14">
        <v>10</v>
      </c>
      <c r="D3566" s="16">
        <v>651.5</v>
      </c>
      <c r="E3566" s="17">
        <f>C3566*D3566</f>
        <v>6515</v>
      </c>
      <c r="F3566" s="18">
        <v>0.03</v>
      </c>
      <c r="G3566" s="17">
        <f>E3566*F3566</f>
        <v>195.45</v>
      </c>
      <c r="H3566" s="14">
        <v>4</v>
      </c>
      <c r="I3566" s="15">
        <v>600</v>
      </c>
      <c r="J3566" s="17">
        <f>E3566+I3566-G3566</f>
        <v>6919.55</v>
      </c>
      <c r="K3566" s="23" t="str">
        <f>A3566&amp;"|"&amp;B3566</f>
        <v>P0297|Jan</v>
      </c>
    </row>
    <row r="3567" spans="1:11" ht="15" customHeight="1" x14ac:dyDescent="0.25">
      <c r="A3567" s="14" t="s">
        <v>653</v>
      </c>
      <c r="B3567" s="14" t="s">
        <v>36</v>
      </c>
      <c r="C3567" s="14">
        <v>11</v>
      </c>
      <c r="D3567" s="16">
        <v>592.80999999999995</v>
      </c>
      <c r="E3567" s="17">
        <f>C3567*D3567</f>
        <v>6520.91</v>
      </c>
      <c r="F3567" s="18">
        <v>0.03</v>
      </c>
      <c r="G3567" s="17">
        <f>E3567*F3567</f>
        <v>195.62729999999999</v>
      </c>
      <c r="H3567" s="14">
        <v>4</v>
      </c>
      <c r="I3567" s="15">
        <v>600</v>
      </c>
      <c r="J3567" s="17">
        <f>E3567+I3567-G3567</f>
        <v>6925.2826999999997</v>
      </c>
      <c r="K3567" s="23" t="str">
        <f>A3567&amp;"|"&amp;B3567</f>
        <v>P0297|Feb</v>
      </c>
    </row>
    <row r="3568" spans="1:11" ht="15" customHeight="1" x14ac:dyDescent="0.25">
      <c r="A3568" s="14" t="s">
        <v>653</v>
      </c>
      <c r="B3568" s="14" t="s">
        <v>37</v>
      </c>
      <c r="C3568" s="14">
        <v>10</v>
      </c>
      <c r="D3568" s="16">
        <v>558.20000000000005</v>
      </c>
      <c r="E3568" s="17">
        <f>C3568*D3568</f>
        <v>5582</v>
      </c>
      <c r="F3568" s="18">
        <v>0.03</v>
      </c>
      <c r="G3568" s="17">
        <f>E3568*F3568</f>
        <v>167.46</v>
      </c>
      <c r="H3568" s="14">
        <v>4</v>
      </c>
      <c r="I3568" s="15">
        <v>600</v>
      </c>
      <c r="J3568" s="17">
        <f>E3568+I3568-G3568</f>
        <v>6014.54</v>
      </c>
      <c r="K3568" s="23" t="str">
        <f>A3568&amp;"|"&amp;B3568</f>
        <v>P0297|Mar</v>
      </c>
    </row>
    <row r="3569" spans="1:11" ht="15" customHeight="1" x14ac:dyDescent="0.25">
      <c r="A3569" s="14" t="s">
        <v>655</v>
      </c>
      <c r="B3569" s="14" t="s">
        <v>24</v>
      </c>
      <c r="C3569" s="14">
        <v>6</v>
      </c>
      <c r="D3569" s="16">
        <v>111.14</v>
      </c>
      <c r="E3569" s="17">
        <f>C3569*D3569</f>
        <v>666.84</v>
      </c>
      <c r="F3569" s="18">
        <v>0.03</v>
      </c>
      <c r="G3569" s="17">
        <f>E3569*F3569</f>
        <v>20.005199999999999</v>
      </c>
      <c r="H3569" s="14">
        <v>2</v>
      </c>
      <c r="I3569" s="15">
        <v>240</v>
      </c>
      <c r="J3569" s="17">
        <f>E3569+I3569-G3569</f>
        <v>886.83480000000009</v>
      </c>
      <c r="K3569" s="23" t="str">
        <f>A3569&amp;"|"&amp;B3569</f>
        <v>P0298|Apr</v>
      </c>
    </row>
    <row r="3570" spans="1:11" ht="15" customHeight="1" x14ac:dyDescent="0.25">
      <c r="A3570" s="14" t="s">
        <v>655</v>
      </c>
      <c r="B3570" s="14" t="s">
        <v>26</v>
      </c>
      <c r="C3570" s="14">
        <v>7</v>
      </c>
      <c r="D3570" s="16">
        <v>116.08</v>
      </c>
      <c r="E3570" s="17">
        <f>C3570*D3570</f>
        <v>812.56</v>
      </c>
      <c r="F3570" s="18">
        <v>0.03</v>
      </c>
      <c r="G3570" s="17">
        <f>E3570*F3570</f>
        <v>24.376799999999996</v>
      </c>
      <c r="H3570" s="14">
        <v>2</v>
      </c>
      <c r="I3570" s="15">
        <v>240</v>
      </c>
      <c r="J3570" s="17">
        <f>E3570+I3570-G3570</f>
        <v>1028.1831999999999</v>
      </c>
      <c r="K3570" s="23" t="str">
        <f>A3570&amp;"|"&amp;B3570</f>
        <v>P0298|May</v>
      </c>
    </row>
    <row r="3571" spans="1:11" ht="15" customHeight="1" x14ac:dyDescent="0.25">
      <c r="A3571" s="14" t="s">
        <v>655</v>
      </c>
      <c r="B3571" s="14" t="s">
        <v>28</v>
      </c>
      <c r="C3571" s="14">
        <v>8</v>
      </c>
      <c r="D3571" s="16">
        <v>119.34</v>
      </c>
      <c r="E3571" s="17">
        <f>C3571*D3571</f>
        <v>954.72</v>
      </c>
      <c r="F3571" s="18">
        <v>0.03</v>
      </c>
      <c r="G3571" s="17">
        <f>E3571*F3571</f>
        <v>28.6416</v>
      </c>
      <c r="H3571" s="14">
        <v>2</v>
      </c>
      <c r="I3571" s="15">
        <v>240</v>
      </c>
      <c r="J3571" s="17">
        <f>E3571+I3571-G3571</f>
        <v>1166.0784000000001</v>
      </c>
      <c r="K3571" s="23" t="str">
        <f>A3571&amp;"|"&amp;B3571</f>
        <v>P0298|Jun</v>
      </c>
    </row>
    <row r="3572" spans="1:11" ht="15" customHeight="1" x14ac:dyDescent="0.25">
      <c r="A3572" s="14" t="s">
        <v>655</v>
      </c>
      <c r="B3572" s="14" t="s">
        <v>29</v>
      </c>
      <c r="C3572" s="14">
        <v>10</v>
      </c>
      <c r="D3572" s="16">
        <v>142.18</v>
      </c>
      <c r="E3572" s="17">
        <f>C3572*D3572</f>
        <v>1421.8000000000002</v>
      </c>
      <c r="F3572" s="18">
        <v>0.03</v>
      </c>
      <c r="G3572" s="17">
        <f>E3572*F3572</f>
        <v>42.654000000000003</v>
      </c>
      <c r="H3572" s="14">
        <v>3</v>
      </c>
      <c r="I3572" s="15">
        <v>360</v>
      </c>
      <c r="J3572" s="17">
        <f>E3572+I3572-G3572</f>
        <v>1739.1460000000002</v>
      </c>
      <c r="K3572" s="23" t="str">
        <f>A3572&amp;"|"&amp;B3572</f>
        <v>P0298|Jul</v>
      </c>
    </row>
    <row r="3573" spans="1:11" ht="15" customHeight="1" x14ac:dyDescent="0.25">
      <c r="A3573" s="14" t="s">
        <v>655</v>
      </c>
      <c r="B3573" s="14" t="s">
        <v>30</v>
      </c>
      <c r="C3573" s="14">
        <v>10</v>
      </c>
      <c r="D3573" s="16">
        <v>136.36000000000001</v>
      </c>
      <c r="E3573" s="17">
        <f>C3573*D3573</f>
        <v>1363.6000000000001</v>
      </c>
      <c r="F3573" s="18">
        <v>0.03</v>
      </c>
      <c r="G3573" s="17">
        <f>E3573*F3573</f>
        <v>40.908000000000001</v>
      </c>
      <c r="H3573" s="14">
        <v>3</v>
      </c>
      <c r="I3573" s="15">
        <v>360</v>
      </c>
      <c r="J3573" s="17">
        <f>E3573+I3573-G3573</f>
        <v>1682.6920000000002</v>
      </c>
      <c r="K3573" s="23" t="str">
        <f>A3573&amp;"|"&amp;B3573</f>
        <v>P0298|Aug</v>
      </c>
    </row>
    <row r="3574" spans="1:11" ht="15" customHeight="1" x14ac:dyDescent="0.25">
      <c r="A3574" s="14" t="s">
        <v>655</v>
      </c>
      <c r="B3574" s="14" t="s">
        <v>31</v>
      </c>
      <c r="C3574" s="14">
        <v>8</v>
      </c>
      <c r="D3574" s="16">
        <v>134.87</v>
      </c>
      <c r="E3574" s="17">
        <f>C3574*D3574</f>
        <v>1078.96</v>
      </c>
      <c r="F3574" s="18">
        <v>0.03</v>
      </c>
      <c r="G3574" s="17">
        <f>E3574*F3574</f>
        <v>32.3688</v>
      </c>
      <c r="H3574" s="14">
        <v>2</v>
      </c>
      <c r="I3574" s="15">
        <v>240</v>
      </c>
      <c r="J3574" s="17">
        <f>E3574+I3574-G3574</f>
        <v>1286.5912000000001</v>
      </c>
      <c r="K3574" s="23" t="str">
        <f>A3574&amp;"|"&amp;B3574</f>
        <v>P0298|Sep</v>
      </c>
    </row>
    <row r="3575" spans="1:11" ht="15" customHeight="1" x14ac:dyDescent="0.25">
      <c r="A3575" s="14" t="s">
        <v>655</v>
      </c>
      <c r="B3575" s="14" t="s">
        <v>32</v>
      </c>
      <c r="C3575" s="14">
        <v>7</v>
      </c>
      <c r="D3575" s="16">
        <v>115.03</v>
      </c>
      <c r="E3575" s="17">
        <f>C3575*D3575</f>
        <v>805.21</v>
      </c>
      <c r="F3575" s="18">
        <v>0.03</v>
      </c>
      <c r="G3575" s="17">
        <f>E3575*F3575</f>
        <v>24.156300000000002</v>
      </c>
      <c r="H3575" s="14">
        <v>2</v>
      </c>
      <c r="I3575" s="15">
        <v>240</v>
      </c>
      <c r="J3575" s="17">
        <f>E3575+I3575-G3575</f>
        <v>1021.0537</v>
      </c>
      <c r="K3575" s="23" t="str">
        <f>A3575&amp;"|"&amp;B3575</f>
        <v>P0298|Oct</v>
      </c>
    </row>
    <row r="3576" spans="1:11" ht="15" customHeight="1" x14ac:dyDescent="0.25">
      <c r="A3576" s="14" t="s">
        <v>655</v>
      </c>
      <c r="B3576" s="14" t="s">
        <v>33</v>
      </c>
      <c r="C3576" s="14">
        <v>7</v>
      </c>
      <c r="D3576" s="16">
        <v>117.93</v>
      </c>
      <c r="E3576" s="17">
        <f>C3576*D3576</f>
        <v>825.51</v>
      </c>
      <c r="F3576" s="18">
        <v>0.03</v>
      </c>
      <c r="G3576" s="17">
        <f>E3576*F3576</f>
        <v>24.7653</v>
      </c>
      <c r="H3576" s="14">
        <v>2</v>
      </c>
      <c r="I3576" s="15">
        <v>240</v>
      </c>
      <c r="J3576" s="17">
        <f>E3576+I3576-G3576</f>
        <v>1040.7447</v>
      </c>
      <c r="K3576" s="23" t="str">
        <f>A3576&amp;"|"&amp;B3576</f>
        <v>P0298|Nov</v>
      </c>
    </row>
    <row r="3577" spans="1:11" ht="15" customHeight="1" x14ac:dyDescent="0.25">
      <c r="A3577" s="14" t="s">
        <v>655</v>
      </c>
      <c r="B3577" s="14" t="s">
        <v>34</v>
      </c>
      <c r="C3577" s="14">
        <v>15</v>
      </c>
      <c r="D3577" s="16">
        <v>243.01</v>
      </c>
      <c r="E3577" s="17">
        <f>C3577*D3577</f>
        <v>3645.1499999999996</v>
      </c>
      <c r="F3577" s="18">
        <v>0.03</v>
      </c>
      <c r="G3577" s="17">
        <f>E3577*F3577</f>
        <v>109.35449999999999</v>
      </c>
      <c r="H3577" s="14">
        <v>6</v>
      </c>
      <c r="I3577" s="15">
        <v>720</v>
      </c>
      <c r="J3577" s="17">
        <f>E3577+I3577-G3577</f>
        <v>4255.7954999999993</v>
      </c>
      <c r="K3577" s="23" t="str">
        <f>A3577&amp;"|"&amp;B3577</f>
        <v>P0298|Dec</v>
      </c>
    </row>
    <row r="3578" spans="1:11" ht="15" customHeight="1" x14ac:dyDescent="0.25">
      <c r="A3578" s="14" t="s">
        <v>655</v>
      </c>
      <c r="B3578" s="14" t="s">
        <v>35</v>
      </c>
      <c r="C3578" s="14">
        <v>15</v>
      </c>
      <c r="D3578" s="16">
        <v>198.21</v>
      </c>
      <c r="E3578" s="17">
        <f>C3578*D3578</f>
        <v>2973.15</v>
      </c>
      <c r="F3578" s="18">
        <v>0.03</v>
      </c>
      <c r="G3578" s="17">
        <f>E3578*F3578</f>
        <v>89.194500000000005</v>
      </c>
      <c r="H3578" s="14">
        <v>6</v>
      </c>
      <c r="I3578" s="15">
        <v>720</v>
      </c>
      <c r="J3578" s="17">
        <f>E3578+I3578-G3578</f>
        <v>3603.9555</v>
      </c>
      <c r="K3578" s="23" t="str">
        <f>A3578&amp;"|"&amp;B3578</f>
        <v>P0298|Jan</v>
      </c>
    </row>
    <row r="3579" spans="1:11" ht="15" customHeight="1" x14ac:dyDescent="0.25">
      <c r="A3579" s="14" t="s">
        <v>655</v>
      </c>
      <c r="B3579" s="14" t="s">
        <v>36</v>
      </c>
      <c r="C3579" s="14">
        <v>14</v>
      </c>
      <c r="D3579" s="16">
        <v>180.94</v>
      </c>
      <c r="E3579" s="17">
        <f>C3579*D3579</f>
        <v>2533.16</v>
      </c>
      <c r="F3579" s="18">
        <v>0.03</v>
      </c>
      <c r="G3579" s="17">
        <f>E3579*F3579</f>
        <v>75.994799999999998</v>
      </c>
      <c r="H3579" s="14">
        <v>5</v>
      </c>
      <c r="I3579" s="15">
        <v>600</v>
      </c>
      <c r="J3579" s="17">
        <f>E3579+I3579-G3579</f>
        <v>3057.1651999999999</v>
      </c>
      <c r="K3579" s="23" t="str">
        <f>A3579&amp;"|"&amp;B3579</f>
        <v>P0298|Feb</v>
      </c>
    </row>
    <row r="3580" spans="1:11" ht="15" customHeight="1" x14ac:dyDescent="0.25">
      <c r="A3580" s="14" t="s">
        <v>655</v>
      </c>
      <c r="B3580" s="14" t="s">
        <v>37</v>
      </c>
      <c r="C3580" s="14">
        <v>12</v>
      </c>
      <c r="D3580" s="16">
        <v>175.67</v>
      </c>
      <c r="E3580" s="17">
        <f>C3580*D3580</f>
        <v>2108.04</v>
      </c>
      <c r="F3580" s="18">
        <v>0.03</v>
      </c>
      <c r="G3580" s="17">
        <f>E3580*F3580</f>
        <v>63.241199999999999</v>
      </c>
      <c r="H3580" s="14">
        <v>4</v>
      </c>
      <c r="I3580" s="15">
        <v>480</v>
      </c>
      <c r="J3580" s="17">
        <f>E3580+I3580-G3580</f>
        <v>2524.7988</v>
      </c>
      <c r="K3580" s="23" t="str">
        <f>A3580&amp;"|"&amp;B3580</f>
        <v>P0298|Mar</v>
      </c>
    </row>
    <row r="3581" spans="1:11" ht="15" customHeight="1" x14ac:dyDescent="0.25">
      <c r="A3581" s="14" t="s">
        <v>657</v>
      </c>
      <c r="B3581" s="14" t="s">
        <v>24</v>
      </c>
      <c r="C3581" s="14">
        <v>5</v>
      </c>
      <c r="D3581" s="16">
        <v>130.24</v>
      </c>
      <c r="E3581" s="17">
        <f>C3581*D3581</f>
        <v>651.20000000000005</v>
      </c>
      <c r="F3581" s="18">
        <v>0.03</v>
      </c>
      <c r="G3581" s="17">
        <f>E3581*F3581</f>
        <v>19.536000000000001</v>
      </c>
      <c r="H3581" s="14">
        <v>2</v>
      </c>
      <c r="I3581" s="15">
        <v>240</v>
      </c>
      <c r="J3581" s="17">
        <f>E3581+I3581-G3581</f>
        <v>871.66399999999999</v>
      </c>
      <c r="K3581" s="23" t="str">
        <f>A3581&amp;"|"&amp;B3581</f>
        <v>P0299|Apr</v>
      </c>
    </row>
    <row r="3582" spans="1:11" ht="15" customHeight="1" x14ac:dyDescent="0.25">
      <c r="A3582" s="14" t="s">
        <v>657</v>
      </c>
      <c r="B3582" s="14" t="s">
        <v>26</v>
      </c>
      <c r="C3582" s="14">
        <v>5</v>
      </c>
      <c r="D3582" s="16">
        <v>123.85</v>
      </c>
      <c r="E3582" s="17">
        <f>C3582*D3582</f>
        <v>619.25</v>
      </c>
      <c r="F3582" s="18">
        <v>0.03</v>
      </c>
      <c r="G3582" s="17">
        <f>E3582*F3582</f>
        <v>18.577500000000001</v>
      </c>
      <c r="H3582" s="14">
        <v>2</v>
      </c>
      <c r="I3582" s="15">
        <v>240</v>
      </c>
      <c r="J3582" s="17">
        <f>E3582+I3582-G3582</f>
        <v>840.67250000000001</v>
      </c>
      <c r="K3582" s="23" t="str">
        <f>A3582&amp;"|"&amp;B3582</f>
        <v>P0299|May</v>
      </c>
    </row>
    <row r="3583" spans="1:11" ht="15" customHeight="1" x14ac:dyDescent="0.25">
      <c r="A3583" s="14" t="s">
        <v>657</v>
      </c>
      <c r="B3583" s="14" t="s">
        <v>28</v>
      </c>
      <c r="C3583" s="14">
        <v>6</v>
      </c>
      <c r="D3583" s="16">
        <v>131.52000000000001</v>
      </c>
      <c r="E3583" s="17">
        <f>C3583*D3583</f>
        <v>789.12000000000012</v>
      </c>
      <c r="F3583" s="18">
        <v>0.03</v>
      </c>
      <c r="G3583" s="17">
        <f>E3583*F3583</f>
        <v>23.673600000000004</v>
      </c>
      <c r="H3583" s="14">
        <v>2</v>
      </c>
      <c r="I3583" s="15">
        <v>240</v>
      </c>
      <c r="J3583" s="17">
        <f>E3583+I3583-G3583</f>
        <v>1005.4464000000002</v>
      </c>
      <c r="K3583" s="23" t="str">
        <f>A3583&amp;"|"&amp;B3583</f>
        <v>P0299|Jun</v>
      </c>
    </row>
    <row r="3584" spans="1:11" ht="15" customHeight="1" x14ac:dyDescent="0.25">
      <c r="A3584" s="14" t="s">
        <v>657</v>
      </c>
      <c r="B3584" s="14" t="s">
        <v>29</v>
      </c>
      <c r="C3584" s="14">
        <v>9</v>
      </c>
      <c r="D3584" s="16">
        <v>160.91999999999999</v>
      </c>
      <c r="E3584" s="17">
        <f>C3584*D3584</f>
        <v>1448.28</v>
      </c>
      <c r="F3584" s="18">
        <v>0.03</v>
      </c>
      <c r="G3584" s="17">
        <f>E3584*F3584</f>
        <v>43.448399999999999</v>
      </c>
      <c r="H3584" s="14">
        <v>2</v>
      </c>
      <c r="I3584" s="15">
        <v>240</v>
      </c>
      <c r="J3584" s="17">
        <f>E3584+I3584-G3584</f>
        <v>1644.8316</v>
      </c>
      <c r="K3584" s="23" t="str">
        <f>A3584&amp;"|"&amp;B3584</f>
        <v>P0299|Jul</v>
      </c>
    </row>
    <row r="3585" spans="1:11" ht="15" customHeight="1" x14ac:dyDescent="0.25">
      <c r="A3585" s="14" t="s">
        <v>657</v>
      </c>
      <c r="B3585" s="14" t="s">
        <v>30</v>
      </c>
      <c r="C3585" s="14">
        <v>8</v>
      </c>
      <c r="D3585" s="16">
        <v>152.37</v>
      </c>
      <c r="E3585" s="17">
        <f>C3585*D3585</f>
        <v>1218.96</v>
      </c>
      <c r="F3585" s="18">
        <v>0.03</v>
      </c>
      <c r="G3585" s="17">
        <f>E3585*F3585</f>
        <v>36.568800000000003</v>
      </c>
      <c r="H3585" s="14">
        <v>2</v>
      </c>
      <c r="I3585" s="15">
        <v>240</v>
      </c>
      <c r="J3585" s="17">
        <f>E3585+I3585-G3585</f>
        <v>1422.3912</v>
      </c>
      <c r="K3585" s="23" t="str">
        <f>A3585&amp;"|"&amp;B3585</f>
        <v>P0299|Aug</v>
      </c>
    </row>
    <row r="3586" spans="1:11" ht="15" customHeight="1" x14ac:dyDescent="0.25">
      <c r="A3586" s="14" t="s">
        <v>657</v>
      </c>
      <c r="B3586" s="14" t="s">
        <v>31</v>
      </c>
      <c r="C3586" s="14">
        <v>6</v>
      </c>
      <c r="D3586" s="16">
        <v>131.08000000000001</v>
      </c>
      <c r="E3586" s="17">
        <f>C3586*D3586</f>
        <v>786.48</v>
      </c>
      <c r="F3586" s="18">
        <v>0.03</v>
      </c>
      <c r="G3586" s="17">
        <f>E3586*F3586</f>
        <v>23.5944</v>
      </c>
      <c r="H3586" s="14">
        <v>2</v>
      </c>
      <c r="I3586" s="15">
        <v>240</v>
      </c>
      <c r="J3586" s="17">
        <f>E3586+I3586-G3586</f>
        <v>1002.8856000000001</v>
      </c>
      <c r="K3586" s="23" t="str">
        <f>A3586&amp;"|"&amp;B3586</f>
        <v>P0299|Sep</v>
      </c>
    </row>
    <row r="3587" spans="1:11" ht="15" customHeight="1" x14ac:dyDescent="0.25">
      <c r="A3587" s="14" t="s">
        <v>657</v>
      </c>
      <c r="B3587" s="14" t="s">
        <v>32</v>
      </c>
      <c r="C3587" s="14">
        <v>5</v>
      </c>
      <c r="D3587" s="16">
        <v>128.22999999999999</v>
      </c>
      <c r="E3587" s="17">
        <f>C3587*D3587</f>
        <v>641.15</v>
      </c>
      <c r="F3587" s="18">
        <v>0.03</v>
      </c>
      <c r="G3587" s="17">
        <f>E3587*F3587</f>
        <v>19.234499999999997</v>
      </c>
      <c r="H3587" s="14">
        <v>2</v>
      </c>
      <c r="I3587" s="15">
        <v>240</v>
      </c>
      <c r="J3587" s="17">
        <f>E3587+I3587-G3587</f>
        <v>861.91549999999995</v>
      </c>
      <c r="K3587" s="23" t="str">
        <f>A3587&amp;"|"&amp;B3587</f>
        <v>P0299|Oct</v>
      </c>
    </row>
    <row r="3588" spans="1:11" ht="15" customHeight="1" x14ac:dyDescent="0.25">
      <c r="A3588" s="14" t="s">
        <v>657</v>
      </c>
      <c r="B3588" s="14" t="s">
        <v>33</v>
      </c>
      <c r="C3588" s="14">
        <v>6</v>
      </c>
      <c r="D3588" s="16">
        <v>142.9</v>
      </c>
      <c r="E3588" s="17">
        <f>C3588*D3588</f>
        <v>857.40000000000009</v>
      </c>
      <c r="F3588" s="18">
        <v>0.03</v>
      </c>
      <c r="G3588" s="17">
        <f>E3588*F3588</f>
        <v>25.722000000000001</v>
      </c>
      <c r="H3588" s="14">
        <v>2</v>
      </c>
      <c r="I3588" s="15">
        <v>240</v>
      </c>
      <c r="J3588" s="17">
        <f>E3588+I3588-G3588</f>
        <v>1071.6780000000001</v>
      </c>
      <c r="K3588" s="23" t="str">
        <f>A3588&amp;"|"&amp;B3588</f>
        <v>P0299|Nov</v>
      </c>
    </row>
    <row r="3589" spans="1:11" ht="15" customHeight="1" x14ac:dyDescent="0.25">
      <c r="A3589" s="14" t="s">
        <v>657</v>
      </c>
      <c r="B3589" s="14" t="s">
        <v>34</v>
      </c>
      <c r="C3589" s="14">
        <v>11</v>
      </c>
      <c r="D3589" s="16">
        <v>274.05</v>
      </c>
      <c r="E3589" s="17">
        <f>C3589*D3589</f>
        <v>3014.55</v>
      </c>
      <c r="F3589" s="18">
        <v>0.03</v>
      </c>
      <c r="G3589" s="17">
        <f>E3589*F3589</f>
        <v>90.436499999999995</v>
      </c>
      <c r="H3589" s="14">
        <v>4</v>
      </c>
      <c r="I3589" s="15">
        <v>480</v>
      </c>
      <c r="J3589" s="17">
        <f>E3589+I3589-G3589</f>
        <v>3404.1135000000004</v>
      </c>
      <c r="K3589" s="23" t="str">
        <f>A3589&amp;"|"&amp;B3589</f>
        <v>P0299|Dec</v>
      </c>
    </row>
    <row r="3590" spans="1:11" ht="15" customHeight="1" x14ac:dyDescent="0.25">
      <c r="A3590" s="14" t="s">
        <v>657</v>
      </c>
      <c r="B3590" s="14" t="s">
        <v>35</v>
      </c>
      <c r="C3590" s="14">
        <v>12</v>
      </c>
      <c r="D3590" s="16">
        <v>226.1</v>
      </c>
      <c r="E3590" s="17">
        <f>C3590*D3590</f>
        <v>2713.2</v>
      </c>
      <c r="F3590" s="18">
        <v>0.03</v>
      </c>
      <c r="G3590" s="17">
        <f>E3590*F3590</f>
        <v>81.395999999999987</v>
      </c>
      <c r="H3590" s="14">
        <v>5</v>
      </c>
      <c r="I3590" s="15">
        <v>600</v>
      </c>
      <c r="J3590" s="17">
        <f>E3590+I3590-G3590</f>
        <v>3231.8039999999996</v>
      </c>
      <c r="K3590" s="23" t="str">
        <f>A3590&amp;"|"&amp;B3590</f>
        <v>P0299|Jan</v>
      </c>
    </row>
    <row r="3591" spans="1:11" ht="15" customHeight="1" x14ac:dyDescent="0.25">
      <c r="A3591" s="14" t="s">
        <v>657</v>
      </c>
      <c r="B3591" s="14" t="s">
        <v>36</v>
      </c>
      <c r="C3591" s="14">
        <v>10</v>
      </c>
      <c r="D3591" s="16">
        <v>215.82</v>
      </c>
      <c r="E3591" s="17">
        <f>C3591*D3591</f>
        <v>2158.1999999999998</v>
      </c>
      <c r="F3591" s="18">
        <v>0.03</v>
      </c>
      <c r="G3591" s="17">
        <f>E3591*F3591</f>
        <v>64.745999999999995</v>
      </c>
      <c r="H3591" s="14">
        <v>4</v>
      </c>
      <c r="I3591" s="15">
        <v>480</v>
      </c>
      <c r="J3591" s="17">
        <f>E3591+I3591-G3591</f>
        <v>2573.4539999999997</v>
      </c>
      <c r="K3591" s="23" t="str">
        <f>A3591&amp;"|"&amp;B3591</f>
        <v>P0299|Feb</v>
      </c>
    </row>
    <row r="3592" spans="1:11" ht="15" customHeight="1" x14ac:dyDescent="0.25">
      <c r="A3592" s="14" t="s">
        <v>657</v>
      </c>
      <c r="B3592" s="14" t="s">
        <v>37</v>
      </c>
      <c r="C3592" s="14">
        <v>10</v>
      </c>
      <c r="D3592" s="16">
        <v>200.47</v>
      </c>
      <c r="E3592" s="17">
        <f>C3592*D3592</f>
        <v>2004.7</v>
      </c>
      <c r="F3592" s="18">
        <v>0.03</v>
      </c>
      <c r="G3592" s="17">
        <f>E3592*F3592</f>
        <v>60.140999999999998</v>
      </c>
      <c r="H3592" s="14">
        <v>4</v>
      </c>
      <c r="I3592" s="15">
        <v>480</v>
      </c>
      <c r="J3592" s="17">
        <f>E3592+I3592-G3592</f>
        <v>2424.5589999999997</v>
      </c>
      <c r="K3592" s="23" t="str">
        <f>A3592&amp;"|"&amp;B3592</f>
        <v>P0299|Mar</v>
      </c>
    </row>
    <row r="3593" spans="1:11" ht="15" customHeight="1" x14ac:dyDescent="0.25">
      <c r="A3593" s="14" t="s">
        <v>659</v>
      </c>
      <c r="B3593" s="14" t="s">
        <v>24</v>
      </c>
      <c r="C3593" s="14">
        <v>7</v>
      </c>
      <c r="D3593" s="16">
        <v>208.64</v>
      </c>
      <c r="E3593" s="17">
        <f>C3593*D3593</f>
        <v>1460.48</v>
      </c>
      <c r="F3593" s="18">
        <v>0.03</v>
      </c>
      <c r="G3593" s="17">
        <f>E3593*F3593</f>
        <v>43.814399999999999</v>
      </c>
      <c r="H3593" s="14">
        <v>2</v>
      </c>
      <c r="I3593" s="15">
        <v>370</v>
      </c>
      <c r="J3593" s="17">
        <f>E3593+I3593-G3593</f>
        <v>1786.6656</v>
      </c>
      <c r="K3593" s="23" t="str">
        <f>A3593&amp;"|"&amp;B3593</f>
        <v>P0300|Apr</v>
      </c>
    </row>
    <row r="3594" spans="1:11" ht="15" customHeight="1" x14ac:dyDescent="0.25">
      <c r="A3594" s="14" t="s">
        <v>659</v>
      </c>
      <c r="B3594" s="14" t="s">
        <v>26</v>
      </c>
      <c r="C3594" s="14">
        <v>8</v>
      </c>
      <c r="D3594" s="16">
        <v>193.3</v>
      </c>
      <c r="E3594" s="17">
        <f>C3594*D3594</f>
        <v>1546.4</v>
      </c>
      <c r="F3594" s="18">
        <v>0.03</v>
      </c>
      <c r="G3594" s="17">
        <f>E3594*F3594</f>
        <v>46.392000000000003</v>
      </c>
      <c r="H3594" s="14">
        <v>2</v>
      </c>
      <c r="I3594" s="15">
        <v>370</v>
      </c>
      <c r="J3594" s="17">
        <f>E3594+I3594-G3594</f>
        <v>1870.008</v>
      </c>
      <c r="K3594" s="23" t="str">
        <f>A3594&amp;"|"&amp;B3594</f>
        <v>P0300|May</v>
      </c>
    </row>
    <row r="3595" spans="1:11" ht="15" customHeight="1" x14ac:dyDescent="0.25">
      <c r="A3595" s="14" t="s">
        <v>659</v>
      </c>
      <c r="B3595" s="14" t="s">
        <v>28</v>
      </c>
      <c r="C3595" s="14">
        <v>8</v>
      </c>
      <c r="D3595" s="16">
        <v>204.34</v>
      </c>
      <c r="E3595" s="17">
        <f>C3595*D3595</f>
        <v>1634.72</v>
      </c>
      <c r="F3595" s="18">
        <v>0.03</v>
      </c>
      <c r="G3595" s="17">
        <f>E3595*F3595</f>
        <v>49.041600000000003</v>
      </c>
      <c r="H3595" s="14">
        <v>2</v>
      </c>
      <c r="I3595" s="15">
        <v>370</v>
      </c>
      <c r="J3595" s="17">
        <f>E3595+I3595-G3595</f>
        <v>1955.6784</v>
      </c>
      <c r="K3595" s="23" t="str">
        <f>A3595&amp;"|"&amp;B3595</f>
        <v>P0300|Jun</v>
      </c>
    </row>
    <row r="3596" spans="1:11" ht="15" customHeight="1" x14ac:dyDescent="0.25">
      <c r="A3596" s="14" t="s">
        <v>659</v>
      </c>
      <c r="B3596" s="14" t="s">
        <v>29</v>
      </c>
      <c r="C3596" s="14">
        <v>12</v>
      </c>
      <c r="D3596" s="16">
        <v>208.8</v>
      </c>
      <c r="E3596" s="17">
        <f>C3596*D3596</f>
        <v>2505.6000000000004</v>
      </c>
      <c r="F3596" s="18">
        <v>0.03</v>
      </c>
      <c r="G3596" s="17">
        <f>E3596*F3596</f>
        <v>75.168000000000006</v>
      </c>
      <c r="H3596" s="14">
        <v>3</v>
      </c>
      <c r="I3596" s="15">
        <v>555</v>
      </c>
      <c r="J3596" s="17">
        <f>E3596+I3596-G3596</f>
        <v>2985.4320000000002</v>
      </c>
      <c r="K3596" s="23" t="str">
        <f>A3596&amp;"|"&amp;B3596</f>
        <v>P0300|Jul</v>
      </c>
    </row>
    <row r="3597" spans="1:11" ht="15" customHeight="1" x14ac:dyDescent="0.25">
      <c r="A3597" s="14" t="s">
        <v>659</v>
      </c>
      <c r="B3597" s="14" t="s">
        <v>30</v>
      </c>
      <c r="C3597" s="14">
        <v>13</v>
      </c>
      <c r="D3597" s="16">
        <v>214.67</v>
      </c>
      <c r="E3597" s="17">
        <f>C3597*D3597</f>
        <v>2790.71</v>
      </c>
      <c r="F3597" s="18">
        <v>0.03</v>
      </c>
      <c r="G3597" s="17">
        <f>E3597*F3597</f>
        <v>83.721299999999999</v>
      </c>
      <c r="H3597" s="14">
        <v>3</v>
      </c>
      <c r="I3597" s="15">
        <v>555</v>
      </c>
      <c r="J3597" s="17">
        <f>E3597+I3597-G3597</f>
        <v>3261.9886999999999</v>
      </c>
      <c r="K3597" s="23" t="str">
        <f>A3597&amp;"|"&amp;B3597</f>
        <v>P0300|Aug</v>
      </c>
    </row>
    <row r="3598" spans="1:11" ht="15" customHeight="1" x14ac:dyDescent="0.25">
      <c r="A3598" s="14" t="s">
        <v>659</v>
      </c>
      <c r="B3598" s="14" t="s">
        <v>31</v>
      </c>
      <c r="C3598" s="14">
        <v>8</v>
      </c>
      <c r="D3598" s="16">
        <v>205.95</v>
      </c>
      <c r="E3598" s="17">
        <f>C3598*D3598</f>
        <v>1647.6</v>
      </c>
      <c r="F3598" s="18">
        <v>0.03</v>
      </c>
      <c r="G3598" s="17">
        <f>E3598*F3598</f>
        <v>49.427999999999997</v>
      </c>
      <c r="H3598" s="14">
        <v>2</v>
      </c>
      <c r="I3598" s="15">
        <v>370</v>
      </c>
      <c r="J3598" s="17">
        <f>E3598+I3598-G3598</f>
        <v>1968.172</v>
      </c>
      <c r="K3598" s="23" t="str">
        <f>A3598&amp;"|"&amp;B3598</f>
        <v>P0300|Sep</v>
      </c>
    </row>
    <row r="3599" spans="1:11" ht="15" customHeight="1" x14ac:dyDescent="0.25">
      <c r="A3599" s="14" t="s">
        <v>659</v>
      </c>
      <c r="B3599" s="14" t="s">
        <v>32</v>
      </c>
      <c r="C3599" s="14">
        <v>8</v>
      </c>
      <c r="D3599" s="16">
        <v>190.22</v>
      </c>
      <c r="E3599" s="17">
        <f>C3599*D3599</f>
        <v>1521.76</v>
      </c>
      <c r="F3599" s="18">
        <v>0.03</v>
      </c>
      <c r="G3599" s="17">
        <f>E3599*F3599</f>
        <v>45.652799999999999</v>
      </c>
      <c r="H3599" s="14">
        <v>3</v>
      </c>
      <c r="I3599" s="15">
        <v>555</v>
      </c>
      <c r="J3599" s="17">
        <f>E3599+I3599-G3599</f>
        <v>2031.1072000000001</v>
      </c>
      <c r="K3599" s="23" t="str">
        <f>A3599&amp;"|"&amp;B3599</f>
        <v>P0300|Oct</v>
      </c>
    </row>
    <row r="3600" spans="1:11" ht="15" customHeight="1" x14ac:dyDescent="0.25">
      <c r="A3600" s="14" t="s">
        <v>659</v>
      </c>
      <c r="B3600" s="14" t="s">
        <v>33</v>
      </c>
      <c r="C3600" s="14">
        <v>7</v>
      </c>
      <c r="D3600" s="16">
        <v>208.53</v>
      </c>
      <c r="E3600" s="17">
        <f>C3600*D3600</f>
        <v>1459.71</v>
      </c>
      <c r="F3600" s="18">
        <v>0.03</v>
      </c>
      <c r="G3600" s="17">
        <f>E3600*F3600</f>
        <v>43.7913</v>
      </c>
      <c r="H3600" s="14">
        <v>3</v>
      </c>
      <c r="I3600" s="15">
        <v>555</v>
      </c>
      <c r="J3600" s="17">
        <f>E3600+I3600-G3600</f>
        <v>1970.9186999999999</v>
      </c>
      <c r="K3600" s="23" t="str">
        <f>A3600&amp;"|"&amp;B3600</f>
        <v>P0300|Nov</v>
      </c>
    </row>
    <row r="3601" spans="1:11" ht="15" customHeight="1" x14ac:dyDescent="0.25">
      <c r="A3601" s="14" t="s">
        <v>659</v>
      </c>
      <c r="B3601" s="14" t="s">
        <v>34</v>
      </c>
      <c r="C3601" s="14">
        <v>15</v>
      </c>
      <c r="D3601" s="16">
        <v>358.68</v>
      </c>
      <c r="E3601" s="17">
        <f>C3601*D3601</f>
        <v>5380.2</v>
      </c>
      <c r="F3601" s="18">
        <v>0.03</v>
      </c>
      <c r="G3601" s="17">
        <f>E3601*F3601</f>
        <v>161.40599999999998</v>
      </c>
      <c r="H3601" s="14">
        <v>6</v>
      </c>
      <c r="I3601" s="15">
        <v>1110</v>
      </c>
      <c r="J3601" s="17">
        <f>E3601+I3601-G3601</f>
        <v>6328.7939999999999</v>
      </c>
      <c r="K3601" s="23" t="str">
        <f>A3601&amp;"|"&amp;B3601</f>
        <v>P0300|Dec</v>
      </c>
    </row>
    <row r="3602" spans="1:11" ht="15" customHeight="1" x14ac:dyDescent="0.25">
      <c r="A3602" s="14" t="s">
        <v>659</v>
      </c>
      <c r="B3602" s="14" t="s">
        <v>35</v>
      </c>
      <c r="C3602" s="14">
        <v>14</v>
      </c>
      <c r="D3602" s="16">
        <v>341.43</v>
      </c>
      <c r="E3602" s="17">
        <f>C3602*D3602</f>
        <v>4780.0200000000004</v>
      </c>
      <c r="F3602" s="18">
        <v>0.03</v>
      </c>
      <c r="G3602" s="17">
        <f>E3602*F3602</f>
        <v>143.4006</v>
      </c>
      <c r="H3602" s="14">
        <v>6</v>
      </c>
      <c r="I3602" s="15">
        <v>1110</v>
      </c>
      <c r="J3602" s="17">
        <f>E3602+I3602-G3602</f>
        <v>5746.6194000000005</v>
      </c>
      <c r="K3602" s="23" t="str">
        <f>A3602&amp;"|"&amp;B3602</f>
        <v>P0300|Jan</v>
      </c>
    </row>
    <row r="3603" spans="1:11" ht="15" customHeight="1" x14ac:dyDescent="0.25">
      <c r="A3603" s="14" t="s">
        <v>659</v>
      </c>
      <c r="B3603" s="14" t="s">
        <v>36</v>
      </c>
      <c r="C3603" s="14">
        <v>14</v>
      </c>
      <c r="D3603" s="16">
        <v>302.16000000000003</v>
      </c>
      <c r="E3603" s="17">
        <f>C3603*D3603</f>
        <v>4230.2400000000007</v>
      </c>
      <c r="F3603" s="18">
        <v>0.03</v>
      </c>
      <c r="G3603" s="17">
        <f>E3603*F3603</f>
        <v>126.90720000000002</v>
      </c>
      <c r="H3603" s="14">
        <v>5</v>
      </c>
      <c r="I3603" s="15">
        <v>925</v>
      </c>
      <c r="J3603" s="17">
        <f>E3603+I3603-G3603</f>
        <v>5028.332800000001</v>
      </c>
      <c r="K3603" s="23" t="str">
        <f>A3603&amp;"|"&amp;B3603</f>
        <v>P0300|Feb</v>
      </c>
    </row>
    <row r="3604" spans="1:11" ht="15" customHeight="1" x14ac:dyDescent="0.25">
      <c r="A3604" s="14" t="s">
        <v>659</v>
      </c>
      <c r="B3604" s="14" t="s">
        <v>37</v>
      </c>
      <c r="C3604" s="14">
        <v>12</v>
      </c>
      <c r="D3604" s="16">
        <v>269.89</v>
      </c>
      <c r="E3604" s="17">
        <f>C3604*D3604</f>
        <v>3238.68</v>
      </c>
      <c r="F3604" s="18">
        <v>0.03</v>
      </c>
      <c r="G3604" s="17">
        <f>E3604*F3604</f>
        <v>97.160399999999996</v>
      </c>
      <c r="H3604" s="14">
        <v>4</v>
      </c>
      <c r="I3604" s="15">
        <v>740</v>
      </c>
      <c r="J3604" s="17">
        <f>E3604+I3604-G3604</f>
        <v>3881.5195999999996</v>
      </c>
      <c r="K3604" s="23" t="str">
        <f>A3604&amp;"|"&amp;B3604</f>
        <v>P0300|Mar</v>
      </c>
    </row>
  </sheetData>
  <mergeCells count="2">
    <mergeCell ref="A1:J1"/>
    <mergeCell ref="A2:J2"/>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04"/>
  <sheetViews>
    <sheetView zoomScaleNormal="100" workbookViewId="0">
      <pane ySplit="4" topLeftCell="A3574" activePane="bottomLeft" state="frozen"/>
      <selection pane="bottomLeft" activeCell="L3604" sqref="L3604"/>
    </sheetView>
  </sheetViews>
  <sheetFormatPr defaultColWidth="8.7109375" defaultRowHeight="15" x14ac:dyDescent="0.25"/>
  <cols>
    <col min="1" max="1" width="11" customWidth="1"/>
    <col min="2" max="2" width="8" customWidth="1"/>
    <col min="3" max="3" width="15" customWidth="1"/>
    <col min="4" max="4" width="12" customWidth="1"/>
    <col min="5" max="6" width="15" customWidth="1"/>
    <col min="7" max="8" width="16" customWidth="1"/>
    <col min="9" max="9" width="15" customWidth="1"/>
    <col min="10" max="10" width="17" customWidth="1"/>
    <col min="11" max="11" width="19" customWidth="1"/>
    <col min="12" max="12" width="17" customWidth="1"/>
    <col min="13" max="13" width="12.7109375" customWidth="1"/>
  </cols>
  <sheetData>
    <row r="1" spans="1:13" ht="17.25" customHeight="1" x14ac:dyDescent="0.25">
      <c r="A1" s="56" t="s">
        <v>671</v>
      </c>
      <c r="B1" s="56"/>
      <c r="C1" s="56"/>
      <c r="D1" s="56"/>
      <c r="E1" s="56"/>
      <c r="F1" s="56"/>
      <c r="G1" s="56"/>
      <c r="H1" s="56"/>
      <c r="I1" s="56"/>
      <c r="J1" s="56"/>
      <c r="K1" s="56"/>
      <c r="L1" s="56"/>
    </row>
    <row r="2" spans="1:13" ht="15" customHeight="1" x14ac:dyDescent="0.25">
      <c r="A2" s="57" t="s">
        <v>672</v>
      </c>
      <c r="B2" s="57"/>
      <c r="C2" s="57"/>
      <c r="D2" s="57"/>
      <c r="E2" s="57"/>
      <c r="F2" s="57"/>
      <c r="G2" s="57"/>
      <c r="H2" s="57"/>
      <c r="I2" s="57"/>
      <c r="J2" s="57"/>
      <c r="K2" s="57"/>
      <c r="L2" s="57"/>
    </row>
    <row r="4" spans="1:13" ht="41.25" customHeight="1" x14ac:dyDescent="0.25">
      <c r="A4" s="13" t="s">
        <v>40</v>
      </c>
      <c r="B4" s="13" t="s">
        <v>17</v>
      </c>
      <c r="C4" s="13" t="s">
        <v>673</v>
      </c>
      <c r="D4" s="13" t="s">
        <v>674</v>
      </c>
      <c r="E4" s="13" t="s">
        <v>675</v>
      </c>
      <c r="F4" s="13" t="s">
        <v>676</v>
      </c>
      <c r="G4" s="13" t="s">
        <v>677</v>
      </c>
      <c r="H4" s="13" t="s">
        <v>678</v>
      </c>
      <c r="I4" s="13" t="s">
        <v>679</v>
      </c>
      <c r="J4" s="13" t="s">
        <v>680</v>
      </c>
      <c r="K4" s="13" t="s">
        <v>681</v>
      </c>
      <c r="L4" s="13" t="s">
        <v>682</v>
      </c>
      <c r="M4" s="21" t="s">
        <v>693</v>
      </c>
    </row>
    <row r="5" spans="1:13" ht="15" customHeight="1" x14ac:dyDescent="0.25">
      <c r="A5" s="14" t="s">
        <v>46</v>
      </c>
      <c r="B5" s="14" t="s">
        <v>24</v>
      </c>
      <c r="C5" s="16">
        <v>7.57</v>
      </c>
      <c r="D5" s="16">
        <v>53.16</v>
      </c>
      <c r="E5" s="16">
        <v>4.04</v>
      </c>
      <c r="F5" s="16">
        <v>140</v>
      </c>
      <c r="G5" s="16">
        <v>0</v>
      </c>
      <c r="H5" s="16">
        <v>744.98</v>
      </c>
      <c r="I5" s="16">
        <v>108.88</v>
      </c>
      <c r="J5" s="16">
        <v>85.96</v>
      </c>
      <c r="K5" s="16">
        <v>19.87</v>
      </c>
      <c r="L5" s="17">
        <f>SUM(C5:K5)</f>
        <v>1164.46</v>
      </c>
      <c r="M5" s="23" t="str">
        <f>A5&amp;"|"&amp;B5</f>
        <v>P0001|Apr</v>
      </c>
    </row>
    <row r="6" spans="1:13" ht="15" customHeight="1" x14ac:dyDescent="0.25">
      <c r="A6" s="14" t="s">
        <v>46</v>
      </c>
      <c r="B6" s="14" t="s">
        <v>26</v>
      </c>
      <c r="C6" s="16">
        <v>7.57</v>
      </c>
      <c r="D6" s="16">
        <v>42.91</v>
      </c>
      <c r="E6" s="16">
        <v>4.04</v>
      </c>
      <c r="F6" s="16">
        <v>140</v>
      </c>
      <c r="G6" s="16">
        <v>0</v>
      </c>
      <c r="H6" s="16">
        <v>744.98</v>
      </c>
      <c r="I6" s="16">
        <v>108.88</v>
      </c>
      <c r="J6" s="16">
        <v>85.96</v>
      </c>
      <c r="K6" s="16">
        <v>129.25</v>
      </c>
      <c r="L6" s="17">
        <f>SUM(C6:K6)</f>
        <v>1263.5900000000001</v>
      </c>
      <c r="M6" s="23" t="str">
        <f>A6&amp;"|"&amp;B6</f>
        <v>P0001|May</v>
      </c>
    </row>
    <row r="7" spans="1:13" ht="15" customHeight="1" x14ac:dyDescent="0.25">
      <c r="A7" s="14" t="s">
        <v>46</v>
      </c>
      <c r="B7" s="14" t="s">
        <v>28</v>
      </c>
      <c r="C7" s="16">
        <v>7.57</v>
      </c>
      <c r="D7" s="16">
        <v>34.869999999999997</v>
      </c>
      <c r="E7" s="16">
        <v>4.04</v>
      </c>
      <c r="F7" s="16">
        <v>140</v>
      </c>
      <c r="G7" s="16">
        <v>0</v>
      </c>
      <c r="H7" s="16">
        <v>744.98</v>
      </c>
      <c r="I7" s="16">
        <v>108.88</v>
      </c>
      <c r="J7" s="16">
        <v>85.96</v>
      </c>
      <c r="K7" s="16">
        <v>167.46</v>
      </c>
      <c r="L7" s="17">
        <f>SUM(C7:K7)</f>
        <v>1293.7600000000002</v>
      </c>
      <c r="M7" s="23" t="str">
        <f>A7&amp;"|"&amp;B7</f>
        <v>P0001|Jun</v>
      </c>
    </row>
    <row r="8" spans="1:13" ht="15" customHeight="1" x14ac:dyDescent="0.25">
      <c r="A8" s="14" t="s">
        <v>46</v>
      </c>
      <c r="B8" s="14" t="s">
        <v>29</v>
      </c>
      <c r="C8" s="16">
        <v>7.57</v>
      </c>
      <c r="D8" s="16">
        <v>33.869999999999997</v>
      </c>
      <c r="E8" s="16">
        <v>7.7</v>
      </c>
      <c r="F8" s="16">
        <v>210</v>
      </c>
      <c r="G8" s="16">
        <v>0</v>
      </c>
      <c r="H8" s="16">
        <v>744.98</v>
      </c>
      <c r="I8" s="16">
        <v>108.88</v>
      </c>
      <c r="J8" s="16">
        <v>85.96</v>
      </c>
      <c r="K8" s="16">
        <v>448.89</v>
      </c>
      <c r="L8" s="17">
        <f>SUM(C8:K8)</f>
        <v>1647.85</v>
      </c>
      <c r="M8" s="23" t="str">
        <f>A8&amp;"|"&amp;B8</f>
        <v>P0001|Jul</v>
      </c>
    </row>
    <row r="9" spans="1:13" ht="15" customHeight="1" x14ac:dyDescent="0.25">
      <c r="A9" s="14" t="s">
        <v>46</v>
      </c>
      <c r="B9" s="14" t="s">
        <v>30</v>
      </c>
      <c r="C9" s="16">
        <v>17.100000000000001</v>
      </c>
      <c r="D9" s="16">
        <v>26.29</v>
      </c>
      <c r="E9" s="16">
        <v>4.04</v>
      </c>
      <c r="F9" s="16">
        <v>210</v>
      </c>
      <c r="G9" s="16">
        <v>0</v>
      </c>
      <c r="H9" s="16">
        <v>744.98</v>
      </c>
      <c r="I9" s="16">
        <v>108.88</v>
      </c>
      <c r="J9" s="16">
        <v>85.96</v>
      </c>
      <c r="K9" s="16">
        <v>414.07</v>
      </c>
      <c r="L9" s="17">
        <f>SUM(C9:K9)</f>
        <v>1611.32</v>
      </c>
      <c r="M9" s="23" t="str">
        <f>A9&amp;"|"&amp;B9</f>
        <v>P0001|Aug</v>
      </c>
    </row>
    <row r="10" spans="1:13" ht="15" customHeight="1" x14ac:dyDescent="0.25">
      <c r="A10" s="14" t="s">
        <v>46</v>
      </c>
      <c r="B10" s="14" t="s">
        <v>31</v>
      </c>
      <c r="C10" s="16">
        <v>16.21</v>
      </c>
      <c r="D10" s="16">
        <v>25.06</v>
      </c>
      <c r="E10" s="16">
        <v>6.23</v>
      </c>
      <c r="F10" s="16">
        <v>140</v>
      </c>
      <c r="G10" s="16">
        <v>0</v>
      </c>
      <c r="H10" s="16">
        <v>744.98</v>
      </c>
      <c r="I10" s="16">
        <v>108.88</v>
      </c>
      <c r="J10" s="16">
        <v>85.96</v>
      </c>
      <c r="K10" s="16">
        <v>88.65</v>
      </c>
      <c r="L10" s="17">
        <f>SUM(C10:K10)</f>
        <v>1215.9700000000003</v>
      </c>
      <c r="M10" s="23" t="str">
        <f>A10&amp;"|"&amp;B10</f>
        <v>P0001|Sep</v>
      </c>
    </row>
    <row r="11" spans="1:13" ht="15" customHeight="1" x14ac:dyDescent="0.25">
      <c r="A11" s="14" t="s">
        <v>46</v>
      </c>
      <c r="B11" s="14" t="s">
        <v>32</v>
      </c>
      <c r="C11" s="16">
        <v>287.55</v>
      </c>
      <c r="D11" s="16">
        <v>38.409999999999997</v>
      </c>
      <c r="E11" s="16">
        <v>9.5500000000000007</v>
      </c>
      <c r="F11" s="16">
        <v>140</v>
      </c>
      <c r="G11" s="16">
        <v>0</v>
      </c>
      <c r="H11" s="16">
        <v>744.98</v>
      </c>
      <c r="I11" s="16">
        <v>108.88</v>
      </c>
      <c r="J11" s="16">
        <v>85.96</v>
      </c>
      <c r="K11" s="16">
        <v>61.32</v>
      </c>
      <c r="L11" s="17">
        <f>SUM(C11:K11)</f>
        <v>1476.6499999999999</v>
      </c>
      <c r="M11" s="23" t="str">
        <f>A11&amp;"|"&amp;B11</f>
        <v>P0001|Oct</v>
      </c>
    </row>
    <row r="12" spans="1:13" ht="15" customHeight="1" x14ac:dyDescent="0.25">
      <c r="A12" s="14" t="s">
        <v>46</v>
      </c>
      <c r="B12" s="14" t="s">
        <v>33</v>
      </c>
      <c r="C12" s="16">
        <v>7.57</v>
      </c>
      <c r="D12" s="16">
        <v>45.34</v>
      </c>
      <c r="E12" s="16">
        <v>4.04</v>
      </c>
      <c r="F12" s="16">
        <v>140</v>
      </c>
      <c r="G12" s="16">
        <v>45.43</v>
      </c>
      <c r="H12" s="16">
        <v>744.98</v>
      </c>
      <c r="I12" s="16">
        <v>108.88</v>
      </c>
      <c r="J12" s="16">
        <v>85.96</v>
      </c>
      <c r="K12" s="16">
        <v>15.82</v>
      </c>
      <c r="L12" s="17">
        <f>SUM(C12:K12)</f>
        <v>1198.02</v>
      </c>
      <c r="M12" s="23" t="str">
        <f>A12&amp;"|"&amp;B12</f>
        <v>P0001|Nov</v>
      </c>
    </row>
    <row r="13" spans="1:13" ht="15" customHeight="1" x14ac:dyDescent="0.25">
      <c r="A13" s="14" t="s">
        <v>46</v>
      </c>
      <c r="B13" s="14" t="s">
        <v>34</v>
      </c>
      <c r="C13" s="16">
        <v>7.57</v>
      </c>
      <c r="D13" s="16">
        <v>51.41</v>
      </c>
      <c r="E13" s="16">
        <v>4.04</v>
      </c>
      <c r="F13" s="16">
        <v>420</v>
      </c>
      <c r="G13" s="16">
        <v>45.43</v>
      </c>
      <c r="H13" s="16">
        <v>744.98</v>
      </c>
      <c r="I13" s="16">
        <v>108.88</v>
      </c>
      <c r="J13" s="16">
        <v>85.96</v>
      </c>
      <c r="K13" s="16">
        <v>27.92</v>
      </c>
      <c r="L13" s="17">
        <f>SUM(C13:K13)</f>
        <v>1496.19</v>
      </c>
      <c r="M13" s="23" t="str">
        <f>A13&amp;"|"&amp;B13</f>
        <v>P0001|Dec</v>
      </c>
    </row>
    <row r="14" spans="1:13" ht="15" customHeight="1" x14ac:dyDescent="0.25">
      <c r="A14" s="14" t="s">
        <v>46</v>
      </c>
      <c r="B14" s="14" t="s">
        <v>35</v>
      </c>
      <c r="C14" s="16">
        <v>8.02</v>
      </c>
      <c r="D14" s="16">
        <v>64.33</v>
      </c>
      <c r="E14" s="16">
        <v>4.04</v>
      </c>
      <c r="F14" s="16">
        <v>350</v>
      </c>
      <c r="G14" s="16">
        <v>45.43</v>
      </c>
      <c r="H14" s="16">
        <v>744.98</v>
      </c>
      <c r="I14" s="16">
        <v>108.88</v>
      </c>
      <c r="J14" s="16">
        <v>85.96</v>
      </c>
      <c r="K14" s="16">
        <v>27.92</v>
      </c>
      <c r="L14" s="17">
        <f>SUM(C14:K14)</f>
        <v>1439.56</v>
      </c>
      <c r="M14" s="23" t="str">
        <f>A14&amp;"|"&amp;B14</f>
        <v>P0001|Jan</v>
      </c>
    </row>
    <row r="15" spans="1:13" ht="15" customHeight="1" x14ac:dyDescent="0.25">
      <c r="A15" s="14" t="s">
        <v>46</v>
      </c>
      <c r="B15" s="14" t="s">
        <v>36</v>
      </c>
      <c r="C15" s="16">
        <v>7.57</v>
      </c>
      <c r="D15" s="16">
        <v>65.489999999999995</v>
      </c>
      <c r="E15" s="16">
        <v>4.04</v>
      </c>
      <c r="F15" s="16">
        <v>350</v>
      </c>
      <c r="G15" s="16">
        <v>45.43</v>
      </c>
      <c r="H15" s="16">
        <v>744.98</v>
      </c>
      <c r="I15" s="16">
        <v>108.88</v>
      </c>
      <c r="J15" s="16">
        <v>85.96</v>
      </c>
      <c r="K15" s="16">
        <v>27.92</v>
      </c>
      <c r="L15" s="17">
        <f>SUM(C15:K15)</f>
        <v>1440.27</v>
      </c>
      <c r="M15" s="23" t="str">
        <f>A15&amp;"|"&amp;B15</f>
        <v>P0001|Feb</v>
      </c>
    </row>
    <row r="16" spans="1:13" ht="15" customHeight="1" x14ac:dyDescent="0.25">
      <c r="A16" s="14" t="s">
        <v>46</v>
      </c>
      <c r="B16" s="14" t="s">
        <v>37</v>
      </c>
      <c r="C16" s="16">
        <v>7.57</v>
      </c>
      <c r="D16" s="16">
        <v>47.64</v>
      </c>
      <c r="E16" s="16">
        <v>4.04</v>
      </c>
      <c r="F16" s="16">
        <v>280</v>
      </c>
      <c r="G16" s="16">
        <v>45.43</v>
      </c>
      <c r="H16" s="16">
        <v>744.98</v>
      </c>
      <c r="I16" s="16">
        <v>108.88</v>
      </c>
      <c r="J16" s="16">
        <v>85.96</v>
      </c>
      <c r="K16" s="16">
        <v>27.92</v>
      </c>
      <c r="L16" s="17">
        <f>SUM(C16:K16)</f>
        <v>1352.42</v>
      </c>
      <c r="M16" s="23" t="str">
        <f>A16&amp;"|"&amp;B16</f>
        <v>P0001|Mar</v>
      </c>
    </row>
    <row r="17" spans="1:13" ht="15" customHeight="1" x14ac:dyDescent="0.25">
      <c r="A17" s="14" t="s">
        <v>50</v>
      </c>
      <c r="B17" s="14" t="s">
        <v>24</v>
      </c>
      <c r="C17" s="16">
        <v>53.75</v>
      </c>
      <c r="D17" s="16">
        <v>56.84</v>
      </c>
      <c r="E17" s="16">
        <v>14.46</v>
      </c>
      <c r="F17" s="16">
        <v>264</v>
      </c>
      <c r="G17" s="16">
        <v>0</v>
      </c>
      <c r="H17" s="16">
        <v>1719.18</v>
      </c>
      <c r="I17" s="16">
        <v>246.42</v>
      </c>
      <c r="J17" s="16">
        <v>85.96</v>
      </c>
      <c r="K17" s="16">
        <v>79.5</v>
      </c>
      <c r="L17" s="17">
        <f>SUM(C17:K17)</f>
        <v>2520.11</v>
      </c>
      <c r="M17" s="23" t="str">
        <f>A17&amp;"|"&amp;B17</f>
        <v>P0002|Apr</v>
      </c>
    </row>
    <row r="18" spans="1:13" ht="15" customHeight="1" x14ac:dyDescent="0.25">
      <c r="A18" s="14" t="s">
        <v>50</v>
      </c>
      <c r="B18" s="14" t="s">
        <v>26</v>
      </c>
      <c r="C18" s="16">
        <v>8.61</v>
      </c>
      <c r="D18" s="16">
        <v>49.85</v>
      </c>
      <c r="E18" s="16">
        <v>8.1199999999999992</v>
      </c>
      <c r="F18" s="16">
        <v>264</v>
      </c>
      <c r="G18" s="16">
        <v>0</v>
      </c>
      <c r="H18" s="16">
        <v>1719.18</v>
      </c>
      <c r="I18" s="16">
        <v>246.42</v>
      </c>
      <c r="J18" s="16">
        <v>85.96</v>
      </c>
      <c r="K18" s="16">
        <v>516.99</v>
      </c>
      <c r="L18" s="17">
        <f>SUM(C18:K18)</f>
        <v>2899.13</v>
      </c>
      <c r="M18" s="23" t="str">
        <f>A18&amp;"|"&amp;B18</f>
        <v>P0002|May</v>
      </c>
    </row>
    <row r="19" spans="1:13" ht="15" customHeight="1" x14ac:dyDescent="0.25">
      <c r="A19" s="14" t="s">
        <v>50</v>
      </c>
      <c r="B19" s="14" t="s">
        <v>28</v>
      </c>
      <c r="C19" s="16">
        <v>49.45</v>
      </c>
      <c r="D19" s="16">
        <v>48.87</v>
      </c>
      <c r="E19" s="16">
        <v>15.5</v>
      </c>
      <c r="F19" s="16">
        <v>264</v>
      </c>
      <c r="G19" s="16">
        <v>0</v>
      </c>
      <c r="H19" s="16">
        <v>1719.18</v>
      </c>
      <c r="I19" s="16">
        <v>246.42</v>
      </c>
      <c r="J19" s="16">
        <v>85.96</v>
      </c>
      <c r="K19" s="16">
        <v>669.84</v>
      </c>
      <c r="L19" s="17">
        <f>SUM(C19:K19)</f>
        <v>3099.2200000000003</v>
      </c>
      <c r="M19" s="23" t="str">
        <f>A19&amp;"|"&amp;B19</f>
        <v>P0002|Jun</v>
      </c>
    </row>
    <row r="20" spans="1:13" ht="15" customHeight="1" x14ac:dyDescent="0.25">
      <c r="A20" s="14" t="s">
        <v>50</v>
      </c>
      <c r="B20" s="14" t="s">
        <v>29</v>
      </c>
      <c r="C20" s="16">
        <v>26.09</v>
      </c>
      <c r="D20" s="16">
        <v>44.64</v>
      </c>
      <c r="E20" s="16">
        <v>12.77</v>
      </c>
      <c r="F20" s="16">
        <v>396</v>
      </c>
      <c r="G20" s="16">
        <v>0</v>
      </c>
      <c r="H20" s="16">
        <v>1719.18</v>
      </c>
      <c r="I20" s="16">
        <v>246.42</v>
      </c>
      <c r="J20" s="16">
        <v>85.96</v>
      </c>
      <c r="K20" s="16">
        <v>1795.54</v>
      </c>
      <c r="L20" s="17">
        <f>SUM(C20:K20)</f>
        <v>4326.6000000000004</v>
      </c>
      <c r="M20" s="23" t="str">
        <f>A20&amp;"|"&amp;B20</f>
        <v>P0002|Jul</v>
      </c>
    </row>
    <row r="21" spans="1:13" ht="15" customHeight="1" x14ac:dyDescent="0.25">
      <c r="A21" s="14" t="s">
        <v>50</v>
      </c>
      <c r="B21" s="14" t="s">
        <v>30</v>
      </c>
      <c r="C21" s="16">
        <v>30.96</v>
      </c>
      <c r="D21" s="16">
        <v>38.619999999999997</v>
      </c>
      <c r="E21" s="16">
        <v>8.31</v>
      </c>
      <c r="F21" s="16">
        <v>264</v>
      </c>
      <c r="G21" s="16">
        <v>0</v>
      </c>
      <c r="H21" s="16">
        <v>1719.18</v>
      </c>
      <c r="I21" s="16">
        <v>246.42</v>
      </c>
      <c r="J21" s="16">
        <v>85.96</v>
      </c>
      <c r="K21" s="16">
        <v>1656.27</v>
      </c>
      <c r="L21" s="17">
        <f>SUM(C21:K21)</f>
        <v>4049.7200000000003</v>
      </c>
      <c r="M21" s="23" t="str">
        <f>A21&amp;"|"&amp;B21</f>
        <v>P0002|Aug</v>
      </c>
    </row>
    <row r="22" spans="1:13" ht="15" customHeight="1" x14ac:dyDescent="0.25">
      <c r="A22" s="14" t="s">
        <v>50</v>
      </c>
      <c r="B22" s="14" t="s">
        <v>31</v>
      </c>
      <c r="C22" s="16">
        <v>31.8</v>
      </c>
      <c r="D22" s="16">
        <v>45.46</v>
      </c>
      <c r="E22" s="16">
        <v>9.6999999999999993</v>
      </c>
      <c r="F22" s="16">
        <v>264</v>
      </c>
      <c r="G22" s="16">
        <v>0</v>
      </c>
      <c r="H22" s="16">
        <v>1719.18</v>
      </c>
      <c r="I22" s="16">
        <v>246.42</v>
      </c>
      <c r="J22" s="16">
        <v>85.96</v>
      </c>
      <c r="K22" s="16">
        <v>354.6</v>
      </c>
      <c r="L22" s="17">
        <f>SUM(C22:K22)</f>
        <v>2757.1200000000003</v>
      </c>
      <c r="M22" s="23" t="str">
        <f>A22&amp;"|"&amp;B22</f>
        <v>P0002|Sep</v>
      </c>
    </row>
    <row r="23" spans="1:13" ht="15" customHeight="1" x14ac:dyDescent="0.25">
      <c r="A23" s="14" t="s">
        <v>50</v>
      </c>
      <c r="B23" s="14" t="s">
        <v>32</v>
      </c>
      <c r="C23" s="16">
        <v>27.7</v>
      </c>
      <c r="D23" s="16">
        <v>61.33</v>
      </c>
      <c r="E23" s="16">
        <v>5.09</v>
      </c>
      <c r="F23" s="16">
        <v>264</v>
      </c>
      <c r="G23" s="16">
        <v>0</v>
      </c>
      <c r="H23" s="16">
        <v>1719.18</v>
      </c>
      <c r="I23" s="16">
        <v>246.42</v>
      </c>
      <c r="J23" s="16">
        <v>85.96</v>
      </c>
      <c r="K23" s="16">
        <v>245.27</v>
      </c>
      <c r="L23" s="17">
        <f>SUM(C23:K23)</f>
        <v>2654.9500000000003</v>
      </c>
      <c r="M23" s="23" t="str">
        <f>A23&amp;"|"&amp;B23</f>
        <v>P0002|Oct</v>
      </c>
    </row>
    <row r="24" spans="1:13" ht="15" customHeight="1" x14ac:dyDescent="0.25">
      <c r="A24" s="14" t="s">
        <v>50</v>
      </c>
      <c r="B24" s="14" t="s">
        <v>33</v>
      </c>
      <c r="C24" s="16">
        <v>18.489999999999998</v>
      </c>
      <c r="D24" s="16">
        <v>74.3</v>
      </c>
      <c r="E24" s="16">
        <v>9.32</v>
      </c>
      <c r="F24" s="16">
        <v>264</v>
      </c>
      <c r="G24" s="16">
        <v>83.28</v>
      </c>
      <c r="H24" s="16">
        <v>1719.18</v>
      </c>
      <c r="I24" s="16">
        <v>246.42</v>
      </c>
      <c r="J24" s="16">
        <v>85.96</v>
      </c>
      <c r="K24" s="16">
        <v>63.29</v>
      </c>
      <c r="L24" s="17">
        <f>SUM(C24:K24)</f>
        <v>2564.2400000000002</v>
      </c>
      <c r="M24" s="23" t="str">
        <f>A24&amp;"|"&amp;B24</f>
        <v>P0002|Nov</v>
      </c>
    </row>
    <row r="25" spans="1:13" ht="15" customHeight="1" x14ac:dyDescent="0.25">
      <c r="A25" s="14" t="s">
        <v>50</v>
      </c>
      <c r="B25" s="14" t="s">
        <v>34</v>
      </c>
      <c r="C25" s="16">
        <v>35.9</v>
      </c>
      <c r="D25" s="16">
        <v>83.58</v>
      </c>
      <c r="E25" s="16">
        <v>10.66</v>
      </c>
      <c r="F25" s="16">
        <v>660</v>
      </c>
      <c r="G25" s="16">
        <v>83.28</v>
      </c>
      <c r="H25" s="16">
        <v>1719.18</v>
      </c>
      <c r="I25" s="16">
        <v>246.42</v>
      </c>
      <c r="J25" s="16">
        <v>85.96</v>
      </c>
      <c r="K25" s="16">
        <v>111.67</v>
      </c>
      <c r="L25" s="17">
        <f>SUM(C25:K25)</f>
        <v>3036.65</v>
      </c>
      <c r="M25" s="23" t="str">
        <f>A25&amp;"|"&amp;B25</f>
        <v>P0002|Dec</v>
      </c>
    </row>
    <row r="26" spans="1:13" ht="15" customHeight="1" x14ac:dyDescent="0.25">
      <c r="A26" s="14" t="s">
        <v>50</v>
      </c>
      <c r="B26" s="14" t="s">
        <v>35</v>
      </c>
      <c r="C26" s="16">
        <v>27.98</v>
      </c>
      <c r="D26" s="16">
        <v>92.8</v>
      </c>
      <c r="E26" s="16">
        <v>14.47</v>
      </c>
      <c r="F26" s="16">
        <v>528</v>
      </c>
      <c r="G26" s="16">
        <v>83.28</v>
      </c>
      <c r="H26" s="16">
        <v>1719.18</v>
      </c>
      <c r="I26" s="16">
        <v>246.42</v>
      </c>
      <c r="J26" s="16">
        <v>85.96</v>
      </c>
      <c r="K26" s="16">
        <v>111.67</v>
      </c>
      <c r="L26" s="17">
        <f>SUM(C26:K26)</f>
        <v>2909.76</v>
      </c>
      <c r="M26" s="23" t="str">
        <f>A26&amp;"|"&amp;B26</f>
        <v>P0002|Jan</v>
      </c>
    </row>
    <row r="27" spans="1:13" ht="15" customHeight="1" x14ac:dyDescent="0.25">
      <c r="A27" s="14" t="s">
        <v>50</v>
      </c>
      <c r="B27" s="14" t="s">
        <v>36</v>
      </c>
      <c r="C27" s="16">
        <v>31.19</v>
      </c>
      <c r="D27" s="16">
        <v>87.65</v>
      </c>
      <c r="E27" s="16">
        <v>22.41</v>
      </c>
      <c r="F27" s="16">
        <v>528</v>
      </c>
      <c r="G27" s="16">
        <v>83.28</v>
      </c>
      <c r="H27" s="16">
        <v>1719.18</v>
      </c>
      <c r="I27" s="16">
        <v>246.42</v>
      </c>
      <c r="J27" s="16">
        <v>85.96</v>
      </c>
      <c r="K27" s="16">
        <v>111.67</v>
      </c>
      <c r="L27" s="17">
        <f>SUM(C27:K27)</f>
        <v>2915.76</v>
      </c>
      <c r="M27" s="23" t="str">
        <f>A27&amp;"|"&amp;B27</f>
        <v>P0002|Feb</v>
      </c>
    </row>
    <row r="28" spans="1:13" ht="15" customHeight="1" x14ac:dyDescent="0.25">
      <c r="A28" s="14" t="s">
        <v>50</v>
      </c>
      <c r="B28" s="14" t="s">
        <v>37</v>
      </c>
      <c r="C28" s="16">
        <v>34.51</v>
      </c>
      <c r="D28" s="16">
        <v>74.47</v>
      </c>
      <c r="E28" s="16">
        <v>17.43</v>
      </c>
      <c r="F28" s="16">
        <v>528</v>
      </c>
      <c r="G28" s="16">
        <v>83.28</v>
      </c>
      <c r="H28" s="16">
        <v>1719.18</v>
      </c>
      <c r="I28" s="16">
        <v>246.42</v>
      </c>
      <c r="J28" s="16">
        <v>85.96</v>
      </c>
      <c r="K28" s="16">
        <v>111.67</v>
      </c>
      <c r="L28" s="17">
        <f>SUM(C28:K28)</f>
        <v>2900.92</v>
      </c>
      <c r="M28" s="23" t="str">
        <f>A28&amp;"|"&amp;B28</f>
        <v>P0002|Mar</v>
      </c>
    </row>
    <row r="29" spans="1:13" ht="15" customHeight="1" x14ac:dyDescent="0.25">
      <c r="A29" s="14" t="s">
        <v>54</v>
      </c>
      <c r="B29" s="14" t="s">
        <v>24</v>
      </c>
      <c r="C29" s="16">
        <v>21.79</v>
      </c>
      <c r="D29" s="16">
        <v>52.83</v>
      </c>
      <c r="E29" s="16">
        <v>7.41</v>
      </c>
      <c r="F29" s="16">
        <v>108</v>
      </c>
      <c r="G29" s="16">
        <v>0</v>
      </c>
      <c r="H29" s="16">
        <v>1346.69</v>
      </c>
      <c r="I29" s="16">
        <v>194.84</v>
      </c>
      <c r="J29" s="16">
        <v>85.96</v>
      </c>
      <c r="K29" s="16">
        <v>59.62</v>
      </c>
      <c r="L29" s="17">
        <f>SUM(C29:K29)</f>
        <v>1877.1399999999999</v>
      </c>
      <c r="M29" s="23" t="str">
        <f>A29&amp;"|"&amp;B29</f>
        <v>P0003|Apr</v>
      </c>
    </row>
    <row r="30" spans="1:13" ht="15" customHeight="1" x14ac:dyDescent="0.25">
      <c r="A30" s="14" t="s">
        <v>54</v>
      </c>
      <c r="B30" s="14" t="s">
        <v>26</v>
      </c>
      <c r="C30" s="16">
        <v>21.16</v>
      </c>
      <c r="D30" s="16">
        <v>58.29</v>
      </c>
      <c r="E30" s="16">
        <v>14.25</v>
      </c>
      <c r="F30" s="16">
        <v>216</v>
      </c>
      <c r="G30" s="16">
        <v>0</v>
      </c>
      <c r="H30" s="16">
        <v>1346.69</v>
      </c>
      <c r="I30" s="16">
        <v>194.84</v>
      </c>
      <c r="J30" s="16">
        <v>85.96</v>
      </c>
      <c r="K30" s="16">
        <v>387.74</v>
      </c>
      <c r="L30" s="17">
        <f>SUM(C30:K30)</f>
        <v>2324.9300000000003</v>
      </c>
      <c r="M30" s="23" t="str">
        <f>A30&amp;"|"&amp;B30</f>
        <v>P0003|May</v>
      </c>
    </row>
    <row r="31" spans="1:13" ht="15" customHeight="1" x14ac:dyDescent="0.25">
      <c r="A31" s="14" t="s">
        <v>54</v>
      </c>
      <c r="B31" s="14" t="s">
        <v>28</v>
      </c>
      <c r="C31" s="16">
        <v>18.5</v>
      </c>
      <c r="D31" s="16">
        <v>42.35</v>
      </c>
      <c r="E31" s="16">
        <v>9.23</v>
      </c>
      <c r="F31" s="16">
        <v>216</v>
      </c>
      <c r="G31" s="16">
        <v>0</v>
      </c>
      <c r="H31" s="16">
        <v>1346.69</v>
      </c>
      <c r="I31" s="16">
        <v>194.84</v>
      </c>
      <c r="J31" s="16">
        <v>85.96</v>
      </c>
      <c r="K31" s="16">
        <v>502.38</v>
      </c>
      <c r="L31" s="17">
        <f>SUM(C31:K31)</f>
        <v>2415.9499999999998</v>
      </c>
      <c r="M31" s="23" t="str">
        <f>A31&amp;"|"&amp;B31</f>
        <v>P0003|Jun</v>
      </c>
    </row>
    <row r="32" spans="1:13" ht="15" customHeight="1" x14ac:dyDescent="0.25">
      <c r="A32" s="14" t="s">
        <v>54</v>
      </c>
      <c r="B32" s="14" t="s">
        <v>29</v>
      </c>
      <c r="C32" s="16">
        <v>128.63</v>
      </c>
      <c r="D32" s="16">
        <v>41.74</v>
      </c>
      <c r="E32" s="16">
        <v>6.28</v>
      </c>
      <c r="F32" s="16">
        <v>216</v>
      </c>
      <c r="G32" s="16">
        <v>0</v>
      </c>
      <c r="H32" s="16">
        <v>1346.69</v>
      </c>
      <c r="I32" s="16">
        <v>194.84</v>
      </c>
      <c r="J32" s="16">
        <v>85.96</v>
      </c>
      <c r="K32" s="16">
        <v>1346.66</v>
      </c>
      <c r="L32" s="17">
        <f>SUM(C32:K32)</f>
        <v>3366.8</v>
      </c>
      <c r="M32" s="23" t="str">
        <f>A32&amp;"|"&amp;B32</f>
        <v>P0003|Jul</v>
      </c>
    </row>
    <row r="33" spans="1:13" ht="15" customHeight="1" x14ac:dyDescent="0.25">
      <c r="A33" s="14" t="s">
        <v>54</v>
      </c>
      <c r="B33" s="14" t="s">
        <v>30</v>
      </c>
      <c r="C33" s="16">
        <v>22.15</v>
      </c>
      <c r="D33" s="16">
        <v>45.12</v>
      </c>
      <c r="E33" s="16">
        <v>5.19</v>
      </c>
      <c r="F33" s="16">
        <v>216</v>
      </c>
      <c r="G33" s="16">
        <v>0</v>
      </c>
      <c r="H33" s="16">
        <v>1346.69</v>
      </c>
      <c r="I33" s="16">
        <v>194.84</v>
      </c>
      <c r="J33" s="16">
        <v>85.96</v>
      </c>
      <c r="K33" s="16">
        <v>1242.2</v>
      </c>
      <c r="L33" s="17">
        <f>SUM(C33:K33)</f>
        <v>3158.15</v>
      </c>
      <c r="M33" s="23" t="str">
        <f>A33&amp;"|"&amp;B33</f>
        <v>P0003|Aug</v>
      </c>
    </row>
    <row r="34" spans="1:13" ht="15" customHeight="1" x14ac:dyDescent="0.25">
      <c r="A34" s="14" t="s">
        <v>54</v>
      </c>
      <c r="B34" s="14" t="s">
        <v>31</v>
      </c>
      <c r="C34" s="16">
        <v>7.57</v>
      </c>
      <c r="D34" s="16">
        <v>44.75</v>
      </c>
      <c r="E34" s="16">
        <v>5.71</v>
      </c>
      <c r="F34" s="16">
        <v>216</v>
      </c>
      <c r="G34" s="16">
        <v>0</v>
      </c>
      <c r="H34" s="16">
        <v>1346.69</v>
      </c>
      <c r="I34" s="16">
        <v>194.84</v>
      </c>
      <c r="J34" s="16">
        <v>85.96</v>
      </c>
      <c r="K34" s="16">
        <v>265.95</v>
      </c>
      <c r="L34" s="17">
        <f>SUM(C34:K34)</f>
        <v>2167.4699999999998</v>
      </c>
      <c r="M34" s="23" t="str">
        <f>A34&amp;"|"&amp;B34</f>
        <v>P0003|Sep</v>
      </c>
    </row>
    <row r="35" spans="1:13" ht="15" customHeight="1" x14ac:dyDescent="0.25">
      <c r="A35" s="14" t="s">
        <v>54</v>
      </c>
      <c r="B35" s="14" t="s">
        <v>32</v>
      </c>
      <c r="C35" s="16">
        <v>40.619999999999997</v>
      </c>
      <c r="D35" s="16">
        <v>59.3</v>
      </c>
      <c r="E35" s="16">
        <v>13.73</v>
      </c>
      <c r="F35" s="16">
        <v>108</v>
      </c>
      <c r="G35" s="16">
        <v>0</v>
      </c>
      <c r="H35" s="16">
        <v>1346.69</v>
      </c>
      <c r="I35" s="16">
        <v>194.84</v>
      </c>
      <c r="J35" s="16">
        <v>85.96</v>
      </c>
      <c r="K35" s="16">
        <v>183.95</v>
      </c>
      <c r="L35" s="17">
        <f>SUM(C35:K35)</f>
        <v>2033.0900000000001</v>
      </c>
      <c r="M35" s="23" t="str">
        <f>A35&amp;"|"&amp;B35</f>
        <v>P0003|Oct</v>
      </c>
    </row>
    <row r="36" spans="1:13" ht="15" customHeight="1" x14ac:dyDescent="0.25">
      <c r="A36" s="14" t="s">
        <v>54</v>
      </c>
      <c r="B36" s="14" t="s">
        <v>33</v>
      </c>
      <c r="C36" s="16">
        <v>21.77</v>
      </c>
      <c r="D36" s="16">
        <v>60.95</v>
      </c>
      <c r="E36" s="16">
        <v>8.7200000000000006</v>
      </c>
      <c r="F36" s="16">
        <v>216</v>
      </c>
      <c r="G36" s="16">
        <v>68.14</v>
      </c>
      <c r="H36" s="16">
        <v>1346.69</v>
      </c>
      <c r="I36" s="16">
        <v>194.84</v>
      </c>
      <c r="J36" s="16">
        <v>85.96</v>
      </c>
      <c r="K36" s="16">
        <v>47.47</v>
      </c>
      <c r="L36" s="17">
        <f>SUM(C36:K36)</f>
        <v>2050.54</v>
      </c>
      <c r="M36" s="23" t="str">
        <f>A36&amp;"|"&amp;B36</f>
        <v>P0003|Nov</v>
      </c>
    </row>
    <row r="37" spans="1:13" ht="15" customHeight="1" x14ac:dyDescent="0.25">
      <c r="A37" s="14" t="s">
        <v>54</v>
      </c>
      <c r="B37" s="14" t="s">
        <v>34</v>
      </c>
      <c r="C37" s="16">
        <v>29.99</v>
      </c>
      <c r="D37" s="16">
        <v>65.98</v>
      </c>
      <c r="E37" s="16">
        <v>13.99</v>
      </c>
      <c r="F37" s="16">
        <v>432</v>
      </c>
      <c r="G37" s="16">
        <v>68.14</v>
      </c>
      <c r="H37" s="16">
        <v>1346.69</v>
      </c>
      <c r="I37" s="16">
        <v>194.84</v>
      </c>
      <c r="J37" s="16">
        <v>85.96</v>
      </c>
      <c r="K37" s="16">
        <v>83.75</v>
      </c>
      <c r="L37" s="17">
        <f>SUM(C37:K37)</f>
        <v>2321.34</v>
      </c>
      <c r="M37" s="23" t="str">
        <f>A37&amp;"|"&amp;B37</f>
        <v>P0003|Dec</v>
      </c>
    </row>
    <row r="38" spans="1:13" ht="15" customHeight="1" x14ac:dyDescent="0.25">
      <c r="A38" s="14" t="s">
        <v>54</v>
      </c>
      <c r="B38" s="14" t="s">
        <v>35</v>
      </c>
      <c r="C38" s="16">
        <v>21.82</v>
      </c>
      <c r="D38" s="16">
        <v>88.51</v>
      </c>
      <c r="E38" s="16">
        <v>9.52</v>
      </c>
      <c r="F38" s="16">
        <v>432</v>
      </c>
      <c r="G38" s="16">
        <v>68.14</v>
      </c>
      <c r="H38" s="16">
        <v>1346.69</v>
      </c>
      <c r="I38" s="16">
        <v>194.84</v>
      </c>
      <c r="J38" s="16">
        <v>85.96</v>
      </c>
      <c r="K38" s="16">
        <v>83.75</v>
      </c>
      <c r="L38" s="17">
        <f>SUM(C38:K38)</f>
        <v>2331.23</v>
      </c>
      <c r="M38" s="23" t="str">
        <f>A38&amp;"|"&amp;B38</f>
        <v>P0003|Jan</v>
      </c>
    </row>
    <row r="39" spans="1:13" ht="15" customHeight="1" x14ac:dyDescent="0.25">
      <c r="A39" s="14" t="s">
        <v>54</v>
      </c>
      <c r="B39" s="14" t="s">
        <v>36</v>
      </c>
      <c r="C39" s="16">
        <v>12.79</v>
      </c>
      <c r="D39" s="16">
        <v>79.209999999999994</v>
      </c>
      <c r="E39" s="16">
        <v>10.48</v>
      </c>
      <c r="F39" s="16">
        <v>324</v>
      </c>
      <c r="G39" s="16">
        <v>68.14</v>
      </c>
      <c r="H39" s="16">
        <v>1346.69</v>
      </c>
      <c r="I39" s="16">
        <v>194.84</v>
      </c>
      <c r="J39" s="16">
        <v>85.96</v>
      </c>
      <c r="K39" s="16">
        <v>83.75</v>
      </c>
      <c r="L39" s="17">
        <f>SUM(C39:K39)</f>
        <v>2205.8599999999997</v>
      </c>
      <c r="M39" s="23" t="str">
        <f>A39&amp;"|"&amp;B39</f>
        <v>P0003|Feb</v>
      </c>
    </row>
    <row r="40" spans="1:13" ht="15" customHeight="1" x14ac:dyDescent="0.25">
      <c r="A40" s="14" t="s">
        <v>54</v>
      </c>
      <c r="B40" s="14" t="s">
        <v>37</v>
      </c>
      <c r="C40" s="16">
        <v>29.69</v>
      </c>
      <c r="D40" s="16">
        <v>78.16</v>
      </c>
      <c r="E40" s="16">
        <v>10.76</v>
      </c>
      <c r="F40" s="16">
        <v>324</v>
      </c>
      <c r="G40" s="16">
        <v>68.14</v>
      </c>
      <c r="H40" s="16">
        <v>1346.69</v>
      </c>
      <c r="I40" s="16">
        <v>194.84</v>
      </c>
      <c r="J40" s="16">
        <v>85.96</v>
      </c>
      <c r="K40" s="16">
        <v>83.75</v>
      </c>
      <c r="L40" s="17">
        <f>SUM(C40:K40)</f>
        <v>2221.9900000000002</v>
      </c>
      <c r="M40" s="23" t="str">
        <f>A40&amp;"|"&amp;B40</f>
        <v>P0003|Mar</v>
      </c>
    </row>
    <row r="41" spans="1:13" ht="15" customHeight="1" x14ac:dyDescent="0.25">
      <c r="A41" s="14" t="s">
        <v>56</v>
      </c>
      <c r="B41" s="14" t="s">
        <v>24</v>
      </c>
      <c r="C41" s="16">
        <v>27.14</v>
      </c>
      <c r="D41" s="16">
        <v>61</v>
      </c>
      <c r="E41" s="16">
        <v>10.08</v>
      </c>
      <c r="F41" s="16">
        <v>264</v>
      </c>
      <c r="G41" s="16">
        <v>0</v>
      </c>
      <c r="H41" s="16">
        <v>1719.18</v>
      </c>
      <c r="I41" s="16">
        <v>246.42</v>
      </c>
      <c r="J41" s="16">
        <v>85.96</v>
      </c>
      <c r="K41" s="16">
        <v>79.5</v>
      </c>
      <c r="L41" s="17">
        <f>SUM(C41:K41)</f>
        <v>2493.2800000000002</v>
      </c>
      <c r="M41" s="23" t="str">
        <f>A41&amp;"|"&amp;B41</f>
        <v>P0004|Apr</v>
      </c>
    </row>
    <row r="42" spans="1:13" ht="15" customHeight="1" x14ac:dyDescent="0.25">
      <c r="A42" s="14" t="s">
        <v>56</v>
      </c>
      <c r="B42" s="14" t="s">
        <v>26</v>
      </c>
      <c r="C42" s="16">
        <v>16.86</v>
      </c>
      <c r="D42" s="16">
        <v>67.05</v>
      </c>
      <c r="E42" s="16">
        <v>14.97</v>
      </c>
      <c r="F42" s="16">
        <v>264</v>
      </c>
      <c r="G42" s="16">
        <v>0</v>
      </c>
      <c r="H42" s="16">
        <v>1719.18</v>
      </c>
      <c r="I42" s="16">
        <v>246.42</v>
      </c>
      <c r="J42" s="16">
        <v>85.96</v>
      </c>
      <c r="K42" s="16">
        <v>516.99</v>
      </c>
      <c r="L42" s="17">
        <f>SUM(C42:K42)</f>
        <v>2931.4300000000003</v>
      </c>
      <c r="M42" s="23" t="str">
        <f>A42&amp;"|"&amp;B42</f>
        <v>P0004|May</v>
      </c>
    </row>
    <row r="43" spans="1:13" ht="15" customHeight="1" x14ac:dyDescent="0.25">
      <c r="A43" s="14" t="s">
        <v>56</v>
      </c>
      <c r="B43" s="14" t="s">
        <v>28</v>
      </c>
      <c r="C43" s="16">
        <v>27.82</v>
      </c>
      <c r="D43" s="16">
        <v>53.09</v>
      </c>
      <c r="E43" s="16">
        <v>13.81</v>
      </c>
      <c r="F43" s="16">
        <v>264</v>
      </c>
      <c r="G43" s="16">
        <v>0</v>
      </c>
      <c r="H43" s="16">
        <v>1719.18</v>
      </c>
      <c r="I43" s="16">
        <v>246.42</v>
      </c>
      <c r="J43" s="16">
        <v>85.96</v>
      </c>
      <c r="K43" s="16">
        <v>669.84</v>
      </c>
      <c r="L43" s="17">
        <f>SUM(C43:K43)</f>
        <v>3080.1200000000003</v>
      </c>
      <c r="M43" s="23" t="str">
        <f>A43&amp;"|"&amp;B43</f>
        <v>P0004|Jun</v>
      </c>
    </row>
    <row r="44" spans="1:13" ht="15" customHeight="1" x14ac:dyDescent="0.25">
      <c r="A44" s="14" t="s">
        <v>56</v>
      </c>
      <c r="B44" s="14" t="s">
        <v>29</v>
      </c>
      <c r="C44" s="16">
        <v>19.55</v>
      </c>
      <c r="D44" s="16">
        <v>45.83</v>
      </c>
      <c r="E44" s="16">
        <v>24.76</v>
      </c>
      <c r="F44" s="16">
        <v>396</v>
      </c>
      <c r="G44" s="16">
        <v>0</v>
      </c>
      <c r="H44" s="16">
        <v>1719.18</v>
      </c>
      <c r="I44" s="16">
        <v>246.42</v>
      </c>
      <c r="J44" s="16">
        <v>85.96</v>
      </c>
      <c r="K44" s="16">
        <v>1795.54</v>
      </c>
      <c r="L44" s="17">
        <f>SUM(C44:K44)</f>
        <v>4333.24</v>
      </c>
      <c r="M44" s="23" t="str">
        <f>A44&amp;"|"&amp;B44</f>
        <v>P0004|Jul</v>
      </c>
    </row>
    <row r="45" spans="1:13" ht="15" customHeight="1" x14ac:dyDescent="0.25">
      <c r="A45" s="14" t="s">
        <v>56</v>
      </c>
      <c r="B45" s="14" t="s">
        <v>30</v>
      </c>
      <c r="C45" s="16">
        <v>27.86</v>
      </c>
      <c r="D45" s="16">
        <v>44.79</v>
      </c>
      <c r="E45" s="16">
        <v>19.309999999999999</v>
      </c>
      <c r="F45" s="16">
        <v>396</v>
      </c>
      <c r="G45" s="16">
        <v>0</v>
      </c>
      <c r="H45" s="16">
        <v>1719.18</v>
      </c>
      <c r="I45" s="16">
        <v>246.42</v>
      </c>
      <c r="J45" s="16">
        <v>85.96</v>
      </c>
      <c r="K45" s="16">
        <v>1656.27</v>
      </c>
      <c r="L45" s="17">
        <f>SUM(C45:K45)</f>
        <v>4195.7900000000009</v>
      </c>
      <c r="M45" s="23" t="str">
        <f>A45&amp;"|"&amp;B45</f>
        <v>P0004|Aug</v>
      </c>
    </row>
    <row r="46" spans="1:13" ht="15" customHeight="1" x14ac:dyDescent="0.25">
      <c r="A46" s="14" t="s">
        <v>56</v>
      </c>
      <c r="B46" s="14" t="s">
        <v>31</v>
      </c>
      <c r="C46" s="16">
        <v>17.71</v>
      </c>
      <c r="D46" s="16">
        <v>59.32</v>
      </c>
      <c r="E46" s="16">
        <v>13.11</v>
      </c>
      <c r="F46" s="16">
        <v>264</v>
      </c>
      <c r="G46" s="16">
        <v>0</v>
      </c>
      <c r="H46" s="16">
        <v>1719.18</v>
      </c>
      <c r="I46" s="16">
        <v>246.42</v>
      </c>
      <c r="J46" s="16">
        <v>85.96</v>
      </c>
      <c r="K46" s="16">
        <v>354.6</v>
      </c>
      <c r="L46" s="17">
        <f>SUM(C46:K46)</f>
        <v>2760.3</v>
      </c>
      <c r="M46" s="23" t="str">
        <f>A46&amp;"|"&amp;B46</f>
        <v>P0004|Sep</v>
      </c>
    </row>
    <row r="47" spans="1:13" ht="15" customHeight="1" x14ac:dyDescent="0.25">
      <c r="A47" s="14" t="s">
        <v>56</v>
      </c>
      <c r="B47" s="14" t="s">
        <v>32</v>
      </c>
      <c r="C47" s="16">
        <v>26.25</v>
      </c>
      <c r="D47" s="16">
        <v>57.85</v>
      </c>
      <c r="E47" s="16">
        <v>4.04</v>
      </c>
      <c r="F47" s="16">
        <v>264</v>
      </c>
      <c r="G47" s="16">
        <v>0</v>
      </c>
      <c r="H47" s="16">
        <v>1719.18</v>
      </c>
      <c r="I47" s="16">
        <v>246.42</v>
      </c>
      <c r="J47" s="16">
        <v>85.96</v>
      </c>
      <c r="K47" s="16">
        <v>245.27</v>
      </c>
      <c r="L47" s="17">
        <f>SUM(C47:K47)</f>
        <v>2648.9700000000003</v>
      </c>
      <c r="M47" s="23" t="str">
        <f>A47&amp;"|"&amp;B47</f>
        <v>P0004|Oct</v>
      </c>
    </row>
    <row r="48" spans="1:13" ht="15" customHeight="1" x14ac:dyDescent="0.25">
      <c r="A48" s="14" t="s">
        <v>56</v>
      </c>
      <c r="B48" s="14" t="s">
        <v>33</v>
      </c>
      <c r="C48" s="16">
        <v>27.81</v>
      </c>
      <c r="D48" s="16">
        <v>68.81</v>
      </c>
      <c r="E48" s="16">
        <v>8.7100000000000009</v>
      </c>
      <c r="F48" s="16">
        <v>264</v>
      </c>
      <c r="G48" s="16">
        <v>83.28</v>
      </c>
      <c r="H48" s="16">
        <v>1719.18</v>
      </c>
      <c r="I48" s="16">
        <v>246.42</v>
      </c>
      <c r="J48" s="16">
        <v>85.96</v>
      </c>
      <c r="K48" s="16">
        <v>63.29</v>
      </c>
      <c r="L48" s="17">
        <f>SUM(C48:K48)</f>
        <v>2567.46</v>
      </c>
      <c r="M48" s="23" t="str">
        <f>A48&amp;"|"&amp;B48</f>
        <v>P0004|Nov</v>
      </c>
    </row>
    <row r="49" spans="1:13" ht="15" customHeight="1" x14ac:dyDescent="0.25">
      <c r="A49" s="14" t="s">
        <v>56</v>
      </c>
      <c r="B49" s="14" t="s">
        <v>34</v>
      </c>
      <c r="C49" s="16">
        <v>32.869999999999997</v>
      </c>
      <c r="D49" s="16">
        <v>96.57</v>
      </c>
      <c r="E49" s="16">
        <v>14.8</v>
      </c>
      <c r="F49" s="16">
        <v>660</v>
      </c>
      <c r="G49" s="16">
        <v>83.28</v>
      </c>
      <c r="H49" s="16">
        <v>1719.18</v>
      </c>
      <c r="I49" s="16">
        <v>246.42</v>
      </c>
      <c r="J49" s="16">
        <v>85.96</v>
      </c>
      <c r="K49" s="16">
        <v>111.67</v>
      </c>
      <c r="L49" s="17">
        <f>SUM(C49:K49)</f>
        <v>3050.75</v>
      </c>
      <c r="M49" s="23" t="str">
        <f>A49&amp;"|"&amp;B49</f>
        <v>P0004|Dec</v>
      </c>
    </row>
    <row r="50" spans="1:13" ht="15" customHeight="1" x14ac:dyDescent="0.25">
      <c r="A50" s="14" t="s">
        <v>56</v>
      </c>
      <c r="B50" s="14" t="s">
        <v>35</v>
      </c>
      <c r="C50" s="16">
        <v>24.47</v>
      </c>
      <c r="D50" s="16">
        <v>96.13</v>
      </c>
      <c r="E50" s="16">
        <v>13.72</v>
      </c>
      <c r="F50" s="16">
        <v>660</v>
      </c>
      <c r="G50" s="16">
        <v>83.28</v>
      </c>
      <c r="H50" s="16">
        <v>1719.18</v>
      </c>
      <c r="I50" s="16">
        <v>246.42</v>
      </c>
      <c r="J50" s="16">
        <v>85.96</v>
      </c>
      <c r="K50" s="16">
        <v>111.67</v>
      </c>
      <c r="L50" s="17">
        <f>SUM(C50:K50)</f>
        <v>3040.83</v>
      </c>
      <c r="M50" s="23" t="str">
        <f>A50&amp;"|"&amp;B50</f>
        <v>P0004|Jan</v>
      </c>
    </row>
    <row r="51" spans="1:13" ht="15" customHeight="1" x14ac:dyDescent="0.25">
      <c r="A51" s="14" t="s">
        <v>56</v>
      </c>
      <c r="B51" s="14" t="s">
        <v>36</v>
      </c>
      <c r="C51" s="16">
        <v>33.24</v>
      </c>
      <c r="D51" s="16">
        <v>86.49</v>
      </c>
      <c r="E51" s="16">
        <v>17.350000000000001</v>
      </c>
      <c r="F51" s="16">
        <v>528</v>
      </c>
      <c r="G51" s="16">
        <v>83.28</v>
      </c>
      <c r="H51" s="16">
        <v>1719.18</v>
      </c>
      <c r="I51" s="16">
        <v>246.42</v>
      </c>
      <c r="J51" s="16">
        <v>85.96</v>
      </c>
      <c r="K51" s="16">
        <v>111.67</v>
      </c>
      <c r="L51" s="17">
        <f>SUM(C51:K51)</f>
        <v>2911.59</v>
      </c>
      <c r="M51" s="23" t="str">
        <f>A51&amp;"|"&amp;B51</f>
        <v>P0004|Feb</v>
      </c>
    </row>
    <row r="52" spans="1:13" ht="15" customHeight="1" x14ac:dyDescent="0.25">
      <c r="A52" s="14" t="s">
        <v>56</v>
      </c>
      <c r="B52" s="14" t="s">
        <v>37</v>
      </c>
      <c r="C52" s="16">
        <v>21.97</v>
      </c>
      <c r="D52" s="16">
        <v>67.81</v>
      </c>
      <c r="E52" s="16">
        <v>14.85</v>
      </c>
      <c r="F52" s="16">
        <v>396</v>
      </c>
      <c r="G52" s="16">
        <v>83.28</v>
      </c>
      <c r="H52" s="16">
        <v>1719.18</v>
      </c>
      <c r="I52" s="16">
        <v>246.42</v>
      </c>
      <c r="J52" s="16">
        <v>85.96</v>
      </c>
      <c r="K52" s="16">
        <v>111.67</v>
      </c>
      <c r="L52" s="17">
        <f>SUM(C52:K52)</f>
        <v>2747.1400000000003</v>
      </c>
      <c r="M52" s="23" t="str">
        <f>A52&amp;"|"&amp;B52</f>
        <v>P0004|Mar</v>
      </c>
    </row>
    <row r="53" spans="1:13" ht="15" customHeight="1" x14ac:dyDescent="0.25">
      <c r="A53" s="14" t="s">
        <v>59</v>
      </c>
      <c r="B53" s="14" t="s">
        <v>24</v>
      </c>
      <c r="C53" s="16">
        <v>39.659999999999997</v>
      </c>
      <c r="D53" s="16">
        <v>67.88</v>
      </c>
      <c r="E53" s="16">
        <v>13.35</v>
      </c>
      <c r="F53" s="16">
        <v>376</v>
      </c>
      <c r="G53" s="16">
        <v>0</v>
      </c>
      <c r="H53" s="16">
        <v>2578.77</v>
      </c>
      <c r="I53" s="16">
        <v>378.22</v>
      </c>
      <c r="J53" s="16">
        <v>85.96</v>
      </c>
      <c r="K53" s="16">
        <v>119.25</v>
      </c>
      <c r="L53" s="17">
        <f>SUM(C53:K53)</f>
        <v>3659.09</v>
      </c>
      <c r="M53" s="23" t="str">
        <f>A53&amp;"|"&amp;B53</f>
        <v>P0005|Apr</v>
      </c>
    </row>
    <row r="54" spans="1:13" ht="15" customHeight="1" x14ac:dyDescent="0.25">
      <c r="A54" s="14" t="s">
        <v>59</v>
      </c>
      <c r="B54" s="14" t="s">
        <v>26</v>
      </c>
      <c r="C54" s="16">
        <v>33.380000000000003</v>
      </c>
      <c r="D54" s="16">
        <v>69.7</v>
      </c>
      <c r="E54" s="16">
        <v>16.86</v>
      </c>
      <c r="F54" s="16">
        <v>376</v>
      </c>
      <c r="G54" s="16">
        <v>0</v>
      </c>
      <c r="H54" s="16">
        <v>2578.77</v>
      </c>
      <c r="I54" s="16">
        <v>378.22</v>
      </c>
      <c r="J54" s="16">
        <v>85.96</v>
      </c>
      <c r="K54" s="16">
        <v>775.48</v>
      </c>
      <c r="L54" s="17">
        <f>SUM(C54:K54)</f>
        <v>4314.3700000000008</v>
      </c>
      <c r="M54" s="23" t="str">
        <f>A54&amp;"|"&amp;B54</f>
        <v>P0005|May</v>
      </c>
    </row>
    <row r="55" spans="1:13" ht="15" customHeight="1" x14ac:dyDescent="0.25">
      <c r="A55" s="14" t="s">
        <v>59</v>
      </c>
      <c r="B55" s="14" t="s">
        <v>28</v>
      </c>
      <c r="C55" s="16">
        <v>47.55</v>
      </c>
      <c r="D55" s="16">
        <v>62.39</v>
      </c>
      <c r="E55" s="16">
        <v>17.07</v>
      </c>
      <c r="F55" s="16">
        <v>376</v>
      </c>
      <c r="G55" s="16">
        <v>0</v>
      </c>
      <c r="H55" s="16">
        <v>2578.77</v>
      </c>
      <c r="I55" s="16">
        <v>378.22</v>
      </c>
      <c r="J55" s="16">
        <v>85.96</v>
      </c>
      <c r="K55" s="16">
        <v>1004.76</v>
      </c>
      <c r="L55" s="17">
        <f>SUM(C55:K55)</f>
        <v>4550.72</v>
      </c>
      <c r="M55" s="23" t="str">
        <f>A55&amp;"|"&amp;B55</f>
        <v>P0005|Jun</v>
      </c>
    </row>
    <row r="56" spans="1:13" ht="15" customHeight="1" x14ac:dyDescent="0.25">
      <c r="A56" s="14" t="s">
        <v>59</v>
      </c>
      <c r="B56" s="14" t="s">
        <v>29</v>
      </c>
      <c r="C56" s="16">
        <v>38.19</v>
      </c>
      <c r="D56" s="16">
        <v>45.13</v>
      </c>
      <c r="E56" s="16">
        <v>22.51</v>
      </c>
      <c r="F56" s="16">
        <v>564</v>
      </c>
      <c r="G56" s="16">
        <v>0</v>
      </c>
      <c r="H56" s="16">
        <v>2578.77</v>
      </c>
      <c r="I56" s="16">
        <v>378.22</v>
      </c>
      <c r="J56" s="16">
        <v>85.96</v>
      </c>
      <c r="K56" s="16">
        <v>2693.31</v>
      </c>
      <c r="L56" s="17">
        <f>SUM(C56:K56)</f>
        <v>6406.09</v>
      </c>
      <c r="M56" s="23" t="str">
        <f>A56&amp;"|"&amp;B56</f>
        <v>P0005|Jul</v>
      </c>
    </row>
    <row r="57" spans="1:13" ht="15" customHeight="1" x14ac:dyDescent="0.25">
      <c r="A57" s="14" t="s">
        <v>59</v>
      </c>
      <c r="B57" s="14" t="s">
        <v>30</v>
      </c>
      <c r="C57" s="16">
        <v>41.34</v>
      </c>
      <c r="D57" s="16">
        <v>54.5</v>
      </c>
      <c r="E57" s="16">
        <v>13.49</v>
      </c>
      <c r="F57" s="16">
        <v>376</v>
      </c>
      <c r="G57" s="16">
        <v>0</v>
      </c>
      <c r="H57" s="16">
        <v>2578.77</v>
      </c>
      <c r="I57" s="16">
        <v>378.22</v>
      </c>
      <c r="J57" s="16">
        <v>85.96</v>
      </c>
      <c r="K57" s="16">
        <v>2484.4</v>
      </c>
      <c r="L57" s="17">
        <f>SUM(C57:K57)</f>
        <v>6012.68</v>
      </c>
      <c r="M57" s="23" t="str">
        <f>A57&amp;"|"&amp;B57</f>
        <v>P0005|Aug</v>
      </c>
    </row>
    <row r="58" spans="1:13" ht="15" customHeight="1" x14ac:dyDescent="0.25">
      <c r="A58" s="14" t="s">
        <v>59</v>
      </c>
      <c r="B58" s="14" t="s">
        <v>31</v>
      </c>
      <c r="C58" s="16">
        <v>18.899999999999999</v>
      </c>
      <c r="D58" s="16">
        <v>49.86</v>
      </c>
      <c r="E58" s="16">
        <v>20.98</v>
      </c>
      <c r="F58" s="16">
        <v>376</v>
      </c>
      <c r="G58" s="16">
        <v>0</v>
      </c>
      <c r="H58" s="16">
        <v>2578.77</v>
      </c>
      <c r="I58" s="16">
        <v>378.22</v>
      </c>
      <c r="J58" s="16">
        <v>85.96</v>
      </c>
      <c r="K58" s="16">
        <v>531.9</v>
      </c>
      <c r="L58" s="17">
        <f>SUM(C58:K58)</f>
        <v>4040.5900000000006</v>
      </c>
      <c r="M58" s="23" t="str">
        <f>A58&amp;"|"&amp;B58</f>
        <v>P0005|Sep</v>
      </c>
    </row>
    <row r="59" spans="1:13" ht="15" customHeight="1" x14ac:dyDescent="0.25">
      <c r="A59" s="14" t="s">
        <v>59</v>
      </c>
      <c r="B59" s="14" t="s">
        <v>32</v>
      </c>
      <c r="C59" s="16">
        <v>33.130000000000003</v>
      </c>
      <c r="D59" s="16">
        <v>58.32</v>
      </c>
      <c r="E59" s="16">
        <v>15.16</v>
      </c>
      <c r="F59" s="16">
        <v>376</v>
      </c>
      <c r="G59" s="16">
        <v>0</v>
      </c>
      <c r="H59" s="16">
        <v>2578.77</v>
      </c>
      <c r="I59" s="16">
        <v>378.22</v>
      </c>
      <c r="J59" s="16">
        <v>85.96</v>
      </c>
      <c r="K59" s="16">
        <v>367.9</v>
      </c>
      <c r="L59" s="17">
        <f>SUM(C59:K59)</f>
        <v>3893.4600000000005</v>
      </c>
      <c r="M59" s="23" t="str">
        <f>A59&amp;"|"&amp;B59</f>
        <v>P0005|Oct</v>
      </c>
    </row>
    <row r="60" spans="1:13" ht="15" customHeight="1" x14ac:dyDescent="0.25">
      <c r="A60" s="14" t="s">
        <v>59</v>
      </c>
      <c r="B60" s="14" t="s">
        <v>33</v>
      </c>
      <c r="C60" s="16">
        <v>43.33</v>
      </c>
      <c r="D60" s="16">
        <v>99.75</v>
      </c>
      <c r="E60" s="16">
        <v>18.79</v>
      </c>
      <c r="F60" s="16">
        <v>376</v>
      </c>
      <c r="G60" s="16">
        <v>118.62</v>
      </c>
      <c r="H60" s="16">
        <v>2578.77</v>
      </c>
      <c r="I60" s="16">
        <v>378.22</v>
      </c>
      <c r="J60" s="16">
        <v>85.96</v>
      </c>
      <c r="K60" s="16">
        <v>94.93</v>
      </c>
      <c r="L60" s="17">
        <f>SUM(C60:K60)</f>
        <v>3794.3700000000003</v>
      </c>
      <c r="M60" s="23" t="str">
        <f>A60&amp;"|"&amp;B60</f>
        <v>P0005|Nov</v>
      </c>
    </row>
    <row r="61" spans="1:13" ht="15" customHeight="1" x14ac:dyDescent="0.25">
      <c r="A61" s="14" t="s">
        <v>59</v>
      </c>
      <c r="B61" s="14" t="s">
        <v>34</v>
      </c>
      <c r="C61" s="16">
        <v>186.77</v>
      </c>
      <c r="D61" s="16">
        <v>97.32</v>
      </c>
      <c r="E61" s="16">
        <v>13.48</v>
      </c>
      <c r="F61" s="16">
        <v>1128</v>
      </c>
      <c r="G61" s="16">
        <v>118.62</v>
      </c>
      <c r="H61" s="16">
        <v>2578.77</v>
      </c>
      <c r="I61" s="16">
        <v>378.22</v>
      </c>
      <c r="J61" s="16">
        <v>85.96</v>
      </c>
      <c r="K61" s="16">
        <v>167.51</v>
      </c>
      <c r="L61" s="17">
        <f>SUM(C61:K61)</f>
        <v>4754.6500000000005</v>
      </c>
      <c r="M61" s="23" t="str">
        <f>A61&amp;"|"&amp;B61</f>
        <v>P0005|Dec</v>
      </c>
    </row>
    <row r="62" spans="1:13" ht="15" customHeight="1" x14ac:dyDescent="0.25">
      <c r="A62" s="14" t="s">
        <v>59</v>
      </c>
      <c r="B62" s="14" t="s">
        <v>35</v>
      </c>
      <c r="C62" s="16">
        <v>30.83</v>
      </c>
      <c r="D62" s="16">
        <v>113.65</v>
      </c>
      <c r="E62" s="16">
        <v>21.32</v>
      </c>
      <c r="F62" s="16">
        <v>940</v>
      </c>
      <c r="G62" s="16">
        <v>118.62</v>
      </c>
      <c r="H62" s="16">
        <v>2578.77</v>
      </c>
      <c r="I62" s="16">
        <v>378.22</v>
      </c>
      <c r="J62" s="16">
        <v>85.96</v>
      </c>
      <c r="K62" s="16">
        <v>167.51</v>
      </c>
      <c r="L62" s="17">
        <f>SUM(C62:K62)</f>
        <v>4434.88</v>
      </c>
      <c r="M62" s="23" t="str">
        <f>A62&amp;"|"&amp;B62</f>
        <v>P0005|Jan</v>
      </c>
    </row>
    <row r="63" spans="1:13" ht="15" customHeight="1" x14ac:dyDescent="0.25">
      <c r="A63" s="14" t="s">
        <v>59</v>
      </c>
      <c r="B63" s="14" t="s">
        <v>36</v>
      </c>
      <c r="C63" s="16">
        <v>35.950000000000003</v>
      </c>
      <c r="D63" s="16">
        <v>107.79</v>
      </c>
      <c r="E63" s="16">
        <v>21.04</v>
      </c>
      <c r="F63" s="16">
        <v>752</v>
      </c>
      <c r="G63" s="16">
        <v>118.62</v>
      </c>
      <c r="H63" s="16">
        <v>2578.77</v>
      </c>
      <c r="I63" s="16">
        <v>378.22</v>
      </c>
      <c r="J63" s="16">
        <v>85.96</v>
      </c>
      <c r="K63" s="16">
        <v>167.51</v>
      </c>
      <c r="L63" s="17">
        <f>SUM(C63:K63)</f>
        <v>4245.8600000000006</v>
      </c>
      <c r="M63" s="23" t="str">
        <f>A63&amp;"|"&amp;B63</f>
        <v>P0005|Feb</v>
      </c>
    </row>
    <row r="64" spans="1:13" ht="15" customHeight="1" x14ac:dyDescent="0.25">
      <c r="A64" s="14" t="s">
        <v>59</v>
      </c>
      <c r="B64" s="14" t="s">
        <v>37</v>
      </c>
      <c r="C64" s="16">
        <v>42.46</v>
      </c>
      <c r="D64" s="16">
        <v>94.2</v>
      </c>
      <c r="E64" s="16">
        <v>11.64</v>
      </c>
      <c r="F64" s="16">
        <v>752</v>
      </c>
      <c r="G64" s="16">
        <v>118.62</v>
      </c>
      <c r="H64" s="16">
        <v>2578.77</v>
      </c>
      <c r="I64" s="16">
        <v>378.22</v>
      </c>
      <c r="J64" s="16">
        <v>85.96</v>
      </c>
      <c r="K64" s="16">
        <v>167.51</v>
      </c>
      <c r="L64" s="17">
        <f>SUM(C64:K64)</f>
        <v>4229.38</v>
      </c>
      <c r="M64" s="23" t="str">
        <f>A64&amp;"|"&amp;B64</f>
        <v>P0005|Mar</v>
      </c>
    </row>
    <row r="65" spans="1:13" ht="15" customHeight="1" x14ac:dyDescent="0.25">
      <c r="A65" s="14" t="s">
        <v>62</v>
      </c>
      <c r="B65" s="14" t="s">
        <v>24</v>
      </c>
      <c r="C65" s="16">
        <v>29.37</v>
      </c>
      <c r="D65" s="16">
        <v>51.99</v>
      </c>
      <c r="E65" s="16">
        <v>8.8000000000000007</v>
      </c>
      <c r="F65" s="16">
        <v>216</v>
      </c>
      <c r="G65" s="16">
        <v>0</v>
      </c>
      <c r="H65" s="16">
        <v>1346.69</v>
      </c>
      <c r="I65" s="16">
        <v>194.84</v>
      </c>
      <c r="J65" s="16">
        <v>85.96</v>
      </c>
      <c r="K65" s="16">
        <v>59.62</v>
      </c>
      <c r="L65" s="17">
        <f>SUM(C65:K65)</f>
        <v>1993.2699999999998</v>
      </c>
      <c r="M65" s="23" t="str">
        <f>A65&amp;"|"&amp;B65</f>
        <v>P0006|Apr</v>
      </c>
    </row>
    <row r="66" spans="1:13" ht="15" customHeight="1" x14ac:dyDescent="0.25">
      <c r="A66" s="14" t="s">
        <v>62</v>
      </c>
      <c r="B66" s="14" t="s">
        <v>26</v>
      </c>
      <c r="C66" s="16">
        <v>44.54</v>
      </c>
      <c r="D66" s="16">
        <v>52.48</v>
      </c>
      <c r="E66" s="16">
        <v>7.11</v>
      </c>
      <c r="F66" s="16">
        <v>216</v>
      </c>
      <c r="G66" s="16">
        <v>0</v>
      </c>
      <c r="H66" s="16">
        <v>1346.69</v>
      </c>
      <c r="I66" s="16">
        <v>194.84</v>
      </c>
      <c r="J66" s="16">
        <v>85.96</v>
      </c>
      <c r="K66" s="16">
        <v>387.74</v>
      </c>
      <c r="L66" s="17">
        <f>SUM(C66:K66)</f>
        <v>2335.36</v>
      </c>
      <c r="M66" s="23" t="str">
        <f>A66&amp;"|"&amp;B66</f>
        <v>P0006|May</v>
      </c>
    </row>
    <row r="67" spans="1:13" ht="15" customHeight="1" x14ac:dyDescent="0.25">
      <c r="A67" s="14" t="s">
        <v>62</v>
      </c>
      <c r="B67" s="14" t="s">
        <v>28</v>
      </c>
      <c r="C67" s="16">
        <v>34.270000000000003</v>
      </c>
      <c r="D67" s="16">
        <v>47.7</v>
      </c>
      <c r="E67" s="16">
        <v>9.6199999999999992</v>
      </c>
      <c r="F67" s="16">
        <v>216</v>
      </c>
      <c r="G67" s="16">
        <v>0</v>
      </c>
      <c r="H67" s="16">
        <v>1346.69</v>
      </c>
      <c r="I67" s="16">
        <v>194.84</v>
      </c>
      <c r="J67" s="16">
        <v>85.96</v>
      </c>
      <c r="K67" s="16">
        <v>502.38</v>
      </c>
      <c r="L67" s="17">
        <f>SUM(C67:K67)</f>
        <v>2437.46</v>
      </c>
      <c r="M67" s="23" t="str">
        <f>A67&amp;"|"&amp;B67</f>
        <v>P0006|Jun</v>
      </c>
    </row>
    <row r="68" spans="1:13" ht="15" customHeight="1" x14ac:dyDescent="0.25">
      <c r="A68" s="14" t="s">
        <v>62</v>
      </c>
      <c r="B68" s="14" t="s">
        <v>29</v>
      </c>
      <c r="C68" s="16">
        <v>15.43</v>
      </c>
      <c r="D68" s="16">
        <v>50.61</v>
      </c>
      <c r="E68" s="16">
        <v>8.5500000000000007</v>
      </c>
      <c r="F68" s="16">
        <v>216</v>
      </c>
      <c r="G68" s="16">
        <v>0</v>
      </c>
      <c r="H68" s="16">
        <v>1346.69</v>
      </c>
      <c r="I68" s="16">
        <v>194.84</v>
      </c>
      <c r="J68" s="16">
        <v>85.96</v>
      </c>
      <c r="K68" s="16">
        <v>1346.66</v>
      </c>
      <c r="L68" s="17">
        <f>SUM(C68:K68)</f>
        <v>3264.74</v>
      </c>
      <c r="M68" s="23" t="str">
        <f>A68&amp;"|"&amp;B68</f>
        <v>P0006|Jul</v>
      </c>
    </row>
    <row r="69" spans="1:13" ht="15" customHeight="1" x14ac:dyDescent="0.25">
      <c r="A69" s="14" t="s">
        <v>62</v>
      </c>
      <c r="B69" s="14" t="s">
        <v>30</v>
      </c>
      <c r="C69" s="16">
        <v>12.29</v>
      </c>
      <c r="D69" s="16">
        <v>39.64</v>
      </c>
      <c r="E69" s="16">
        <v>8.35</v>
      </c>
      <c r="F69" s="16">
        <v>216</v>
      </c>
      <c r="G69" s="16">
        <v>0</v>
      </c>
      <c r="H69" s="16">
        <v>1346.69</v>
      </c>
      <c r="I69" s="16">
        <v>194.84</v>
      </c>
      <c r="J69" s="16">
        <v>85.96</v>
      </c>
      <c r="K69" s="16">
        <v>1242.2</v>
      </c>
      <c r="L69" s="17">
        <f>SUM(C69:K69)</f>
        <v>3145.9700000000003</v>
      </c>
      <c r="M69" s="23" t="str">
        <f>A69&amp;"|"&amp;B69</f>
        <v>P0006|Aug</v>
      </c>
    </row>
    <row r="70" spans="1:13" ht="15" customHeight="1" x14ac:dyDescent="0.25">
      <c r="A70" s="14" t="s">
        <v>62</v>
      </c>
      <c r="B70" s="14" t="s">
        <v>31</v>
      </c>
      <c r="C70" s="16">
        <v>7.57</v>
      </c>
      <c r="D70" s="16">
        <v>45.97</v>
      </c>
      <c r="E70" s="16">
        <v>9.49</v>
      </c>
      <c r="F70" s="16">
        <v>216</v>
      </c>
      <c r="G70" s="16">
        <v>0</v>
      </c>
      <c r="H70" s="16">
        <v>1346.69</v>
      </c>
      <c r="I70" s="16">
        <v>194.84</v>
      </c>
      <c r="J70" s="16">
        <v>85.96</v>
      </c>
      <c r="K70" s="16">
        <v>265.95</v>
      </c>
      <c r="L70" s="17">
        <f>SUM(C70:K70)</f>
        <v>2172.4699999999998</v>
      </c>
      <c r="M70" s="23" t="str">
        <f>A70&amp;"|"&amp;B70</f>
        <v>P0006|Sep</v>
      </c>
    </row>
    <row r="71" spans="1:13" ht="15" customHeight="1" x14ac:dyDescent="0.25">
      <c r="A71" s="14" t="s">
        <v>62</v>
      </c>
      <c r="B71" s="14" t="s">
        <v>32</v>
      </c>
      <c r="C71" s="16">
        <v>22.72</v>
      </c>
      <c r="D71" s="16">
        <v>71.5</v>
      </c>
      <c r="E71" s="16">
        <v>12.36</v>
      </c>
      <c r="F71" s="16">
        <v>216</v>
      </c>
      <c r="G71" s="16">
        <v>0</v>
      </c>
      <c r="H71" s="16">
        <v>1346.69</v>
      </c>
      <c r="I71" s="16">
        <v>194.84</v>
      </c>
      <c r="J71" s="16">
        <v>85.96</v>
      </c>
      <c r="K71" s="16">
        <v>183.95</v>
      </c>
      <c r="L71" s="17">
        <f>SUM(C71:K71)</f>
        <v>2134.02</v>
      </c>
      <c r="M71" s="23" t="str">
        <f>A71&amp;"|"&amp;B71</f>
        <v>P0006|Oct</v>
      </c>
    </row>
    <row r="72" spans="1:13" ht="15" customHeight="1" x14ac:dyDescent="0.25">
      <c r="A72" s="14" t="s">
        <v>62</v>
      </c>
      <c r="B72" s="14" t="s">
        <v>33</v>
      </c>
      <c r="C72" s="16">
        <v>7.57</v>
      </c>
      <c r="D72" s="16">
        <v>76.78</v>
      </c>
      <c r="E72" s="16">
        <v>10.96</v>
      </c>
      <c r="F72" s="16">
        <v>216</v>
      </c>
      <c r="G72" s="16">
        <v>68.14</v>
      </c>
      <c r="H72" s="16">
        <v>1346.69</v>
      </c>
      <c r="I72" s="16">
        <v>194.84</v>
      </c>
      <c r="J72" s="16">
        <v>85.96</v>
      </c>
      <c r="K72" s="16">
        <v>47.47</v>
      </c>
      <c r="L72" s="17">
        <f>SUM(C72:K72)</f>
        <v>2054.41</v>
      </c>
      <c r="M72" s="23" t="str">
        <f>A72&amp;"|"&amp;B72</f>
        <v>P0006|Nov</v>
      </c>
    </row>
    <row r="73" spans="1:13" ht="15" customHeight="1" x14ac:dyDescent="0.25">
      <c r="A73" s="14" t="s">
        <v>62</v>
      </c>
      <c r="B73" s="14" t="s">
        <v>34</v>
      </c>
      <c r="C73" s="16">
        <v>21.94</v>
      </c>
      <c r="D73" s="16">
        <v>85.55</v>
      </c>
      <c r="E73" s="16">
        <v>7.16</v>
      </c>
      <c r="F73" s="16">
        <v>540</v>
      </c>
      <c r="G73" s="16">
        <v>68.14</v>
      </c>
      <c r="H73" s="16">
        <v>1346.69</v>
      </c>
      <c r="I73" s="16">
        <v>194.84</v>
      </c>
      <c r="J73" s="16">
        <v>85.96</v>
      </c>
      <c r="K73" s="16">
        <v>83.75</v>
      </c>
      <c r="L73" s="17">
        <f>SUM(C73:K73)</f>
        <v>2434.0300000000002</v>
      </c>
      <c r="M73" s="23" t="str">
        <f>A73&amp;"|"&amp;B73</f>
        <v>P0006|Dec</v>
      </c>
    </row>
    <row r="74" spans="1:13" ht="15" customHeight="1" x14ac:dyDescent="0.25">
      <c r="A74" s="14" t="s">
        <v>62</v>
      </c>
      <c r="B74" s="14" t="s">
        <v>35</v>
      </c>
      <c r="C74" s="16">
        <v>14.99</v>
      </c>
      <c r="D74" s="16">
        <v>86.09</v>
      </c>
      <c r="E74" s="16">
        <v>9.56</v>
      </c>
      <c r="F74" s="16">
        <v>540</v>
      </c>
      <c r="G74" s="16">
        <v>68.14</v>
      </c>
      <c r="H74" s="16">
        <v>1346.69</v>
      </c>
      <c r="I74" s="16">
        <v>194.84</v>
      </c>
      <c r="J74" s="16">
        <v>85.96</v>
      </c>
      <c r="K74" s="16">
        <v>83.75</v>
      </c>
      <c r="L74" s="17">
        <f>SUM(C74:K74)</f>
        <v>2430.0200000000004</v>
      </c>
      <c r="M74" s="23" t="str">
        <f>A74&amp;"|"&amp;B74</f>
        <v>P0006|Jan</v>
      </c>
    </row>
    <row r="75" spans="1:13" ht="15" customHeight="1" x14ac:dyDescent="0.25">
      <c r="A75" s="14" t="s">
        <v>62</v>
      </c>
      <c r="B75" s="14" t="s">
        <v>36</v>
      </c>
      <c r="C75" s="16">
        <v>18.329999999999998</v>
      </c>
      <c r="D75" s="16">
        <v>81.64</v>
      </c>
      <c r="E75" s="16">
        <v>10.35</v>
      </c>
      <c r="F75" s="16">
        <v>540</v>
      </c>
      <c r="G75" s="16">
        <v>68.14</v>
      </c>
      <c r="H75" s="16">
        <v>1346.69</v>
      </c>
      <c r="I75" s="16">
        <v>194.84</v>
      </c>
      <c r="J75" s="16">
        <v>85.96</v>
      </c>
      <c r="K75" s="16">
        <v>83.75</v>
      </c>
      <c r="L75" s="17">
        <f>SUM(C75:K75)</f>
        <v>2429.7000000000003</v>
      </c>
      <c r="M75" s="23" t="str">
        <f>A75&amp;"|"&amp;B75</f>
        <v>P0006|Feb</v>
      </c>
    </row>
    <row r="76" spans="1:13" ht="15" customHeight="1" x14ac:dyDescent="0.25">
      <c r="A76" s="14" t="s">
        <v>62</v>
      </c>
      <c r="B76" s="14" t="s">
        <v>37</v>
      </c>
      <c r="C76" s="16">
        <v>23.87</v>
      </c>
      <c r="D76" s="16">
        <v>72.569999999999993</v>
      </c>
      <c r="E76" s="16">
        <v>7.25</v>
      </c>
      <c r="F76" s="16">
        <v>432</v>
      </c>
      <c r="G76" s="16">
        <v>68.14</v>
      </c>
      <c r="H76" s="16">
        <v>1346.69</v>
      </c>
      <c r="I76" s="16">
        <v>194.84</v>
      </c>
      <c r="J76" s="16">
        <v>85.96</v>
      </c>
      <c r="K76" s="16">
        <v>83.75</v>
      </c>
      <c r="L76" s="17">
        <f>SUM(C76:K76)</f>
        <v>2315.0700000000002</v>
      </c>
      <c r="M76" s="23" t="str">
        <f>A76&amp;"|"&amp;B76</f>
        <v>P0006|Mar</v>
      </c>
    </row>
    <row r="77" spans="1:13" ht="15" customHeight="1" x14ac:dyDescent="0.25">
      <c r="A77" s="14" t="s">
        <v>65</v>
      </c>
      <c r="B77" s="14" t="s">
        <v>24</v>
      </c>
      <c r="C77" s="16">
        <v>12.91</v>
      </c>
      <c r="D77" s="16">
        <v>61.3</v>
      </c>
      <c r="E77" s="16">
        <v>11.21</v>
      </c>
      <c r="F77" s="16">
        <v>216</v>
      </c>
      <c r="G77" s="16">
        <v>0</v>
      </c>
      <c r="H77" s="16">
        <v>1346.69</v>
      </c>
      <c r="I77" s="16">
        <v>194.84</v>
      </c>
      <c r="J77" s="16">
        <v>85.96</v>
      </c>
      <c r="K77" s="16">
        <v>59.62</v>
      </c>
      <c r="L77" s="17">
        <f>SUM(C77:K77)</f>
        <v>1988.53</v>
      </c>
      <c r="M77" s="23" t="str">
        <f>A77&amp;"|"&amp;B77</f>
        <v>P0007|Apr</v>
      </c>
    </row>
    <row r="78" spans="1:13" ht="15" customHeight="1" x14ac:dyDescent="0.25">
      <c r="A78" s="14" t="s">
        <v>65</v>
      </c>
      <c r="B78" s="14" t="s">
        <v>26</v>
      </c>
      <c r="C78" s="16">
        <v>10.050000000000001</v>
      </c>
      <c r="D78" s="16">
        <v>49.95</v>
      </c>
      <c r="E78" s="16">
        <v>13.82</v>
      </c>
      <c r="F78" s="16">
        <v>216</v>
      </c>
      <c r="G78" s="16">
        <v>0</v>
      </c>
      <c r="H78" s="16">
        <v>1346.69</v>
      </c>
      <c r="I78" s="16">
        <v>194.84</v>
      </c>
      <c r="J78" s="16">
        <v>85.96</v>
      </c>
      <c r="K78" s="16">
        <v>387.74</v>
      </c>
      <c r="L78" s="17">
        <f>SUM(C78:K78)</f>
        <v>2305.0500000000002</v>
      </c>
      <c r="M78" s="23" t="str">
        <f>A78&amp;"|"&amp;B78</f>
        <v>P0007|May</v>
      </c>
    </row>
    <row r="79" spans="1:13" ht="15" customHeight="1" x14ac:dyDescent="0.25">
      <c r="A79" s="14" t="s">
        <v>65</v>
      </c>
      <c r="B79" s="14" t="s">
        <v>28</v>
      </c>
      <c r="C79" s="16">
        <v>26.62</v>
      </c>
      <c r="D79" s="16">
        <v>44.68</v>
      </c>
      <c r="E79" s="16">
        <v>14.64</v>
      </c>
      <c r="F79" s="16">
        <v>216</v>
      </c>
      <c r="G79" s="16">
        <v>0</v>
      </c>
      <c r="H79" s="16">
        <v>1346.69</v>
      </c>
      <c r="I79" s="16">
        <v>194.84</v>
      </c>
      <c r="J79" s="16">
        <v>85.96</v>
      </c>
      <c r="K79" s="16">
        <v>502.38</v>
      </c>
      <c r="L79" s="17">
        <f>SUM(C79:K79)</f>
        <v>2431.81</v>
      </c>
      <c r="M79" s="23" t="str">
        <f>A79&amp;"|"&amp;B79</f>
        <v>P0007|Jun</v>
      </c>
    </row>
    <row r="80" spans="1:13" ht="15" customHeight="1" x14ac:dyDescent="0.25">
      <c r="A80" s="14" t="s">
        <v>65</v>
      </c>
      <c r="B80" s="14" t="s">
        <v>29</v>
      </c>
      <c r="C80" s="16">
        <v>9.94</v>
      </c>
      <c r="D80" s="16">
        <v>41.5</v>
      </c>
      <c r="E80" s="16">
        <v>5.56</v>
      </c>
      <c r="F80" s="16">
        <v>324</v>
      </c>
      <c r="G80" s="16">
        <v>0</v>
      </c>
      <c r="H80" s="16">
        <v>1346.69</v>
      </c>
      <c r="I80" s="16">
        <v>194.84</v>
      </c>
      <c r="J80" s="16">
        <v>85.96</v>
      </c>
      <c r="K80" s="16">
        <v>1346.66</v>
      </c>
      <c r="L80" s="17">
        <f>SUM(C80:K80)</f>
        <v>3355.15</v>
      </c>
      <c r="M80" s="23" t="str">
        <f>A80&amp;"|"&amp;B80</f>
        <v>P0007|Jul</v>
      </c>
    </row>
    <row r="81" spans="1:13" ht="15" customHeight="1" x14ac:dyDescent="0.25">
      <c r="A81" s="14" t="s">
        <v>65</v>
      </c>
      <c r="B81" s="14" t="s">
        <v>30</v>
      </c>
      <c r="C81" s="16">
        <v>35.9</v>
      </c>
      <c r="D81" s="16">
        <v>39.56</v>
      </c>
      <c r="E81" s="16">
        <v>14.72</v>
      </c>
      <c r="F81" s="16">
        <v>324</v>
      </c>
      <c r="G81" s="16">
        <v>0</v>
      </c>
      <c r="H81" s="16">
        <v>1346.69</v>
      </c>
      <c r="I81" s="16">
        <v>194.84</v>
      </c>
      <c r="J81" s="16">
        <v>85.96</v>
      </c>
      <c r="K81" s="16">
        <v>1242.2</v>
      </c>
      <c r="L81" s="17">
        <f>SUM(C81:K81)</f>
        <v>3283.87</v>
      </c>
      <c r="M81" s="23" t="str">
        <f>A81&amp;"|"&amp;B81</f>
        <v>P0007|Aug</v>
      </c>
    </row>
    <row r="82" spans="1:13" ht="15" customHeight="1" x14ac:dyDescent="0.25">
      <c r="A82" s="14" t="s">
        <v>65</v>
      </c>
      <c r="B82" s="14" t="s">
        <v>31</v>
      </c>
      <c r="C82" s="16">
        <v>232.58</v>
      </c>
      <c r="D82" s="16">
        <v>46</v>
      </c>
      <c r="E82" s="16">
        <v>9.68</v>
      </c>
      <c r="F82" s="16">
        <v>216</v>
      </c>
      <c r="G82" s="16">
        <v>0</v>
      </c>
      <c r="H82" s="16">
        <v>1346.69</v>
      </c>
      <c r="I82" s="16">
        <v>194.84</v>
      </c>
      <c r="J82" s="16">
        <v>85.96</v>
      </c>
      <c r="K82" s="16">
        <v>265.95</v>
      </c>
      <c r="L82" s="17">
        <f>SUM(C82:K82)</f>
        <v>2397.6999999999998</v>
      </c>
      <c r="M82" s="23" t="str">
        <f>A82&amp;"|"&amp;B82</f>
        <v>P0007|Sep</v>
      </c>
    </row>
    <row r="83" spans="1:13" ht="15" customHeight="1" x14ac:dyDescent="0.25">
      <c r="A83" s="14" t="s">
        <v>65</v>
      </c>
      <c r="B83" s="14" t="s">
        <v>32</v>
      </c>
      <c r="C83" s="16">
        <v>7.57</v>
      </c>
      <c r="D83" s="16">
        <v>54.71</v>
      </c>
      <c r="E83" s="16">
        <v>4.04</v>
      </c>
      <c r="F83" s="16">
        <v>216</v>
      </c>
      <c r="G83" s="16">
        <v>0</v>
      </c>
      <c r="H83" s="16">
        <v>1346.69</v>
      </c>
      <c r="I83" s="16">
        <v>194.84</v>
      </c>
      <c r="J83" s="16">
        <v>85.96</v>
      </c>
      <c r="K83" s="16">
        <v>183.95</v>
      </c>
      <c r="L83" s="17">
        <f>SUM(C83:K83)</f>
        <v>2093.7599999999998</v>
      </c>
      <c r="M83" s="23" t="str">
        <f>A83&amp;"|"&amp;B83</f>
        <v>P0007|Oct</v>
      </c>
    </row>
    <row r="84" spans="1:13" ht="15" customHeight="1" x14ac:dyDescent="0.25">
      <c r="A84" s="14" t="s">
        <v>65</v>
      </c>
      <c r="B84" s="14" t="s">
        <v>33</v>
      </c>
      <c r="C84" s="16">
        <v>26.6</v>
      </c>
      <c r="D84" s="16">
        <v>59.88</v>
      </c>
      <c r="E84" s="16">
        <v>8.7899999999999991</v>
      </c>
      <c r="F84" s="16">
        <v>216</v>
      </c>
      <c r="G84" s="16">
        <v>68.14</v>
      </c>
      <c r="H84" s="16">
        <v>1346.69</v>
      </c>
      <c r="I84" s="16">
        <v>194.84</v>
      </c>
      <c r="J84" s="16">
        <v>85.96</v>
      </c>
      <c r="K84" s="16">
        <v>47.47</v>
      </c>
      <c r="L84" s="17">
        <f>SUM(C84:K84)</f>
        <v>2054.37</v>
      </c>
      <c r="M84" s="23" t="str">
        <f>A84&amp;"|"&amp;B84</f>
        <v>P0007|Nov</v>
      </c>
    </row>
    <row r="85" spans="1:13" ht="15" customHeight="1" x14ac:dyDescent="0.25">
      <c r="A85" s="14" t="s">
        <v>65</v>
      </c>
      <c r="B85" s="14" t="s">
        <v>34</v>
      </c>
      <c r="C85" s="16">
        <v>22.14</v>
      </c>
      <c r="D85" s="16">
        <v>79.58</v>
      </c>
      <c r="E85" s="16">
        <v>9.02</v>
      </c>
      <c r="F85" s="16">
        <v>648</v>
      </c>
      <c r="G85" s="16">
        <v>68.14</v>
      </c>
      <c r="H85" s="16">
        <v>1346.69</v>
      </c>
      <c r="I85" s="16">
        <v>194.84</v>
      </c>
      <c r="J85" s="16">
        <v>85.96</v>
      </c>
      <c r="K85" s="16">
        <v>83.75</v>
      </c>
      <c r="L85" s="17">
        <f>SUM(C85:K85)</f>
        <v>2538.1200000000003</v>
      </c>
      <c r="M85" s="23" t="str">
        <f>A85&amp;"|"&amp;B85</f>
        <v>P0007|Dec</v>
      </c>
    </row>
    <row r="86" spans="1:13" ht="15" customHeight="1" x14ac:dyDescent="0.25">
      <c r="A86" s="14" t="s">
        <v>65</v>
      </c>
      <c r="B86" s="14" t="s">
        <v>35</v>
      </c>
      <c r="C86" s="16">
        <v>27.22</v>
      </c>
      <c r="D86" s="16">
        <v>88.54</v>
      </c>
      <c r="E86" s="16">
        <v>17.760000000000002</v>
      </c>
      <c r="F86" s="16">
        <v>432</v>
      </c>
      <c r="G86" s="16">
        <v>68.14</v>
      </c>
      <c r="H86" s="16">
        <v>1346.69</v>
      </c>
      <c r="I86" s="16">
        <v>194.84</v>
      </c>
      <c r="J86" s="16">
        <v>85.96</v>
      </c>
      <c r="K86" s="16">
        <v>83.75</v>
      </c>
      <c r="L86" s="17">
        <f>SUM(C86:K86)</f>
        <v>2344.9</v>
      </c>
      <c r="M86" s="23" t="str">
        <f>A86&amp;"|"&amp;B86</f>
        <v>P0007|Jan</v>
      </c>
    </row>
    <row r="87" spans="1:13" ht="15" customHeight="1" x14ac:dyDescent="0.25">
      <c r="A87" s="14" t="s">
        <v>65</v>
      </c>
      <c r="B87" s="14" t="s">
        <v>36</v>
      </c>
      <c r="C87" s="16">
        <v>33.96</v>
      </c>
      <c r="D87" s="16">
        <v>77.790000000000006</v>
      </c>
      <c r="E87" s="16">
        <v>16.77</v>
      </c>
      <c r="F87" s="16">
        <v>540</v>
      </c>
      <c r="G87" s="16">
        <v>68.14</v>
      </c>
      <c r="H87" s="16">
        <v>1346.69</v>
      </c>
      <c r="I87" s="16">
        <v>194.84</v>
      </c>
      <c r="J87" s="16">
        <v>85.96</v>
      </c>
      <c r="K87" s="16">
        <v>83.75</v>
      </c>
      <c r="L87" s="17">
        <f>SUM(C87:K87)</f>
        <v>2447.9</v>
      </c>
      <c r="M87" s="23" t="str">
        <f>A87&amp;"|"&amp;B87</f>
        <v>P0007|Feb</v>
      </c>
    </row>
    <row r="88" spans="1:13" ht="15" customHeight="1" x14ac:dyDescent="0.25">
      <c r="A88" s="14" t="s">
        <v>65</v>
      </c>
      <c r="B88" s="14" t="s">
        <v>37</v>
      </c>
      <c r="C88" s="16">
        <v>30.89</v>
      </c>
      <c r="D88" s="16">
        <v>59.99</v>
      </c>
      <c r="E88" s="16">
        <v>7.21</v>
      </c>
      <c r="F88" s="16">
        <v>432</v>
      </c>
      <c r="G88" s="16">
        <v>68.14</v>
      </c>
      <c r="H88" s="16">
        <v>1346.69</v>
      </c>
      <c r="I88" s="16">
        <v>194.84</v>
      </c>
      <c r="J88" s="16">
        <v>85.96</v>
      </c>
      <c r="K88" s="16">
        <v>83.75</v>
      </c>
      <c r="L88" s="17">
        <f>SUM(C88:K88)</f>
        <v>2309.4700000000003</v>
      </c>
      <c r="M88" s="23" t="str">
        <f>A88&amp;"|"&amp;B88</f>
        <v>P0007|Mar</v>
      </c>
    </row>
    <row r="89" spans="1:13" ht="15" customHeight="1" x14ac:dyDescent="0.25">
      <c r="A89" s="14" t="s">
        <v>68</v>
      </c>
      <c r="B89" s="14" t="s">
        <v>24</v>
      </c>
      <c r="C89" s="16">
        <v>26.94</v>
      </c>
      <c r="D89" s="16">
        <v>43.97</v>
      </c>
      <c r="E89" s="16">
        <v>4.04</v>
      </c>
      <c r="F89" s="16">
        <v>140</v>
      </c>
      <c r="G89" s="16">
        <v>0</v>
      </c>
      <c r="H89" s="16">
        <v>744.98</v>
      </c>
      <c r="I89" s="16">
        <v>108.88</v>
      </c>
      <c r="J89" s="16">
        <v>85.96</v>
      </c>
      <c r="K89" s="16">
        <v>19.87</v>
      </c>
      <c r="L89" s="17">
        <f>SUM(C89:K89)</f>
        <v>1174.6399999999999</v>
      </c>
      <c r="M89" s="23" t="str">
        <f>A89&amp;"|"&amp;B89</f>
        <v>P0008|Apr</v>
      </c>
    </row>
    <row r="90" spans="1:13" ht="15" customHeight="1" x14ac:dyDescent="0.25">
      <c r="A90" s="14" t="s">
        <v>68</v>
      </c>
      <c r="B90" s="14" t="s">
        <v>26</v>
      </c>
      <c r="C90" s="16">
        <v>11.31</v>
      </c>
      <c r="D90" s="16">
        <v>39.96</v>
      </c>
      <c r="E90" s="16">
        <v>4.04</v>
      </c>
      <c r="F90" s="16">
        <v>140</v>
      </c>
      <c r="G90" s="16">
        <v>0</v>
      </c>
      <c r="H90" s="16">
        <v>744.98</v>
      </c>
      <c r="I90" s="16">
        <v>108.88</v>
      </c>
      <c r="J90" s="16">
        <v>85.96</v>
      </c>
      <c r="K90" s="16">
        <v>129.25</v>
      </c>
      <c r="L90" s="17">
        <f>SUM(C90:K90)</f>
        <v>1264.3800000000001</v>
      </c>
      <c r="M90" s="23" t="str">
        <f>A90&amp;"|"&amp;B90</f>
        <v>P0008|May</v>
      </c>
    </row>
    <row r="91" spans="1:13" ht="15" customHeight="1" x14ac:dyDescent="0.25">
      <c r="A91" s="14" t="s">
        <v>68</v>
      </c>
      <c r="B91" s="14" t="s">
        <v>28</v>
      </c>
      <c r="C91" s="16">
        <v>209.95</v>
      </c>
      <c r="D91" s="16">
        <v>27.46</v>
      </c>
      <c r="E91" s="16">
        <v>10.41</v>
      </c>
      <c r="F91" s="16">
        <v>140</v>
      </c>
      <c r="G91" s="16">
        <v>0</v>
      </c>
      <c r="H91" s="16">
        <v>744.98</v>
      </c>
      <c r="I91" s="16">
        <v>108.88</v>
      </c>
      <c r="J91" s="16">
        <v>85.96</v>
      </c>
      <c r="K91" s="16">
        <v>167.46</v>
      </c>
      <c r="L91" s="17">
        <f>SUM(C91:K91)</f>
        <v>1495.1</v>
      </c>
      <c r="M91" s="23" t="str">
        <f>A91&amp;"|"&amp;B91</f>
        <v>P0008|Jun</v>
      </c>
    </row>
    <row r="92" spans="1:13" ht="15" customHeight="1" x14ac:dyDescent="0.25">
      <c r="A92" s="14" t="s">
        <v>68</v>
      </c>
      <c r="B92" s="14" t="s">
        <v>29</v>
      </c>
      <c r="C92" s="16">
        <v>7.57</v>
      </c>
      <c r="D92" s="16">
        <v>26.26</v>
      </c>
      <c r="E92" s="16">
        <v>4.04</v>
      </c>
      <c r="F92" s="16">
        <v>210</v>
      </c>
      <c r="G92" s="16">
        <v>0</v>
      </c>
      <c r="H92" s="16">
        <v>744.98</v>
      </c>
      <c r="I92" s="16">
        <v>108.88</v>
      </c>
      <c r="J92" s="16">
        <v>85.96</v>
      </c>
      <c r="K92" s="16">
        <v>448.89</v>
      </c>
      <c r="L92" s="17">
        <f>SUM(C92:K92)</f>
        <v>1636.58</v>
      </c>
      <c r="M92" s="23" t="str">
        <f>A92&amp;"|"&amp;B92</f>
        <v>P0008|Jul</v>
      </c>
    </row>
    <row r="93" spans="1:13" ht="15" customHeight="1" x14ac:dyDescent="0.25">
      <c r="A93" s="14" t="s">
        <v>68</v>
      </c>
      <c r="B93" s="14" t="s">
        <v>30</v>
      </c>
      <c r="C93" s="16">
        <v>129.68</v>
      </c>
      <c r="D93" s="16">
        <v>31.28</v>
      </c>
      <c r="E93" s="16">
        <v>4.04</v>
      </c>
      <c r="F93" s="16">
        <v>210</v>
      </c>
      <c r="G93" s="16">
        <v>0</v>
      </c>
      <c r="H93" s="16">
        <v>744.98</v>
      </c>
      <c r="I93" s="16">
        <v>108.88</v>
      </c>
      <c r="J93" s="16">
        <v>85.96</v>
      </c>
      <c r="K93" s="16">
        <v>414.07</v>
      </c>
      <c r="L93" s="17">
        <f>SUM(C93:K93)</f>
        <v>1728.89</v>
      </c>
      <c r="M93" s="23" t="str">
        <f>A93&amp;"|"&amp;B93</f>
        <v>P0008|Aug</v>
      </c>
    </row>
    <row r="94" spans="1:13" ht="15" customHeight="1" x14ac:dyDescent="0.25">
      <c r="A94" s="14" t="s">
        <v>68</v>
      </c>
      <c r="B94" s="14" t="s">
        <v>31</v>
      </c>
      <c r="C94" s="16">
        <v>7.57</v>
      </c>
      <c r="D94" s="16">
        <v>45.45</v>
      </c>
      <c r="E94" s="16">
        <v>4.04</v>
      </c>
      <c r="F94" s="16">
        <v>140</v>
      </c>
      <c r="G94" s="16">
        <v>0</v>
      </c>
      <c r="H94" s="16">
        <v>744.98</v>
      </c>
      <c r="I94" s="16">
        <v>108.88</v>
      </c>
      <c r="J94" s="16">
        <v>85.96</v>
      </c>
      <c r="K94" s="16">
        <v>88.65</v>
      </c>
      <c r="L94" s="17">
        <f>SUM(C94:K94)</f>
        <v>1225.5300000000002</v>
      </c>
      <c r="M94" s="23" t="str">
        <f>A94&amp;"|"&amp;B94</f>
        <v>P0008|Sep</v>
      </c>
    </row>
    <row r="95" spans="1:13" ht="15" customHeight="1" x14ac:dyDescent="0.25">
      <c r="A95" s="14" t="s">
        <v>68</v>
      </c>
      <c r="B95" s="14" t="s">
        <v>32</v>
      </c>
      <c r="C95" s="16">
        <v>23.07</v>
      </c>
      <c r="D95" s="16">
        <v>34.14</v>
      </c>
      <c r="E95" s="16">
        <v>5.9</v>
      </c>
      <c r="F95" s="16">
        <v>140</v>
      </c>
      <c r="G95" s="16">
        <v>0</v>
      </c>
      <c r="H95" s="16">
        <v>744.98</v>
      </c>
      <c r="I95" s="16">
        <v>108.88</v>
      </c>
      <c r="J95" s="16">
        <v>85.96</v>
      </c>
      <c r="K95" s="16">
        <v>61.32</v>
      </c>
      <c r="L95" s="17">
        <f>SUM(C95:K95)</f>
        <v>1204.25</v>
      </c>
      <c r="M95" s="23" t="str">
        <f>A95&amp;"|"&amp;B95</f>
        <v>P0008|Oct</v>
      </c>
    </row>
    <row r="96" spans="1:13" ht="15" customHeight="1" x14ac:dyDescent="0.25">
      <c r="A96" s="14" t="s">
        <v>68</v>
      </c>
      <c r="B96" s="14" t="s">
        <v>33</v>
      </c>
      <c r="C96" s="16">
        <v>7.57</v>
      </c>
      <c r="D96" s="16">
        <v>56.27</v>
      </c>
      <c r="E96" s="16">
        <v>4.04</v>
      </c>
      <c r="F96" s="16">
        <v>140</v>
      </c>
      <c r="G96" s="16">
        <v>45.43</v>
      </c>
      <c r="H96" s="16">
        <v>744.98</v>
      </c>
      <c r="I96" s="16">
        <v>108.88</v>
      </c>
      <c r="J96" s="16">
        <v>85.96</v>
      </c>
      <c r="K96" s="16">
        <v>15.82</v>
      </c>
      <c r="L96" s="17">
        <f>SUM(C96:K96)</f>
        <v>1208.95</v>
      </c>
      <c r="M96" s="23" t="str">
        <f>A96&amp;"|"&amp;B96</f>
        <v>P0008|Nov</v>
      </c>
    </row>
    <row r="97" spans="1:13" ht="15" customHeight="1" x14ac:dyDescent="0.25">
      <c r="A97" s="14" t="s">
        <v>68</v>
      </c>
      <c r="B97" s="14" t="s">
        <v>34</v>
      </c>
      <c r="C97" s="16">
        <v>10.220000000000001</v>
      </c>
      <c r="D97" s="16">
        <v>58.82</v>
      </c>
      <c r="E97" s="16">
        <v>4.04</v>
      </c>
      <c r="F97" s="16">
        <v>350</v>
      </c>
      <c r="G97" s="16">
        <v>45.43</v>
      </c>
      <c r="H97" s="16">
        <v>744.98</v>
      </c>
      <c r="I97" s="16">
        <v>108.88</v>
      </c>
      <c r="J97" s="16">
        <v>85.96</v>
      </c>
      <c r="K97" s="16">
        <v>27.92</v>
      </c>
      <c r="L97" s="17">
        <f>SUM(C97:K97)</f>
        <v>1436.25</v>
      </c>
      <c r="M97" s="23" t="str">
        <f>A97&amp;"|"&amp;B97</f>
        <v>P0008|Dec</v>
      </c>
    </row>
    <row r="98" spans="1:13" ht="15" customHeight="1" x14ac:dyDescent="0.25">
      <c r="A98" s="14" t="s">
        <v>68</v>
      </c>
      <c r="B98" s="14" t="s">
        <v>35</v>
      </c>
      <c r="C98" s="16">
        <v>12.35</v>
      </c>
      <c r="D98" s="16">
        <v>63.86</v>
      </c>
      <c r="E98" s="16">
        <v>4.04</v>
      </c>
      <c r="F98" s="16">
        <v>350</v>
      </c>
      <c r="G98" s="16">
        <v>45.43</v>
      </c>
      <c r="H98" s="16">
        <v>744.98</v>
      </c>
      <c r="I98" s="16">
        <v>108.88</v>
      </c>
      <c r="J98" s="16">
        <v>85.96</v>
      </c>
      <c r="K98" s="16">
        <v>27.92</v>
      </c>
      <c r="L98" s="17">
        <f>SUM(C98:K98)</f>
        <v>1443.42</v>
      </c>
      <c r="M98" s="23" t="str">
        <f>A98&amp;"|"&amp;B98</f>
        <v>P0008|Jan</v>
      </c>
    </row>
    <row r="99" spans="1:13" ht="15" customHeight="1" x14ac:dyDescent="0.25">
      <c r="A99" s="14" t="s">
        <v>68</v>
      </c>
      <c r="B99" s="14" t="s">
        <v>36</v>
      </c>
      <c r="C99" s="16">
        <v>14.2</v>
      </c>
      <c r="D99" s="16">
        <v>60.05</v>
      </c>
      <c r="E99" s="16">
        <v>4.04</v>
      </c>
      <c r="F99" s="16">
        <v>280</v>
      </c>
      <c r="G99" s="16">
        <v>45.43</v>
      </c>
      <c r="H99" s="16">
        <v>744.98</v>
      </c>
      <c r="I99" s="16">
        <v>108.88</v>
      </c>
      <c r="J99" s="16">
        <v>85.96</v>
      </c>
      <c r="K99" s="16">
        <v>27.92</v>
      </c>
      <c r="L99" s="17">
        <f>SUM(C99:K99)</f>
        <v>1371.46</v>
      </c>
      <c r="M99" s="23" t="str">
        <f>A99&amp;"|"&amp;B99</f>
        <v>P0008|Feb</v>
      </c>
    </row>
    <row r="100" spans="1:13" ht="15" customHeight="1" x14ac:dyDescent="0.25">
      <c r="A100" s="14" t="s">
        <v>68</v>
      </c>
      <c r="B100" s="14" t="s">
        <v>37</v>
      </c>
      <c r="C100" s="16">
        <v>7.57</v>
      </c>
      <c r="D100" s="16">
        <v>50.83</v>
      </c>
      <c r="E100" s="16">
        <v>4.04</v>
      </c>
      <c r="F100" s="16">
        <v>280</v>
      </c>
      <c r="G100" s="16">
        <v>45.43</v>
      </c>
      <c r="H100" s="16">
        <v>744.98</v>
      </c>
      <c r="I100" s="16">
        <v>108.88</v>
      </c>
      <c r="J100" s="16">
        <v>85.96</v>
      </c>
      <c r="K100" s="16">
        <v>27.92</v>
      </c>
      <c r="L100" s="17">
        <f>SUM(C100:K100)</f>
        <v>1355.6100000000001</v>
      </c>
      <c r="M100" s="23" t="str">
        <f>A100&amp;"|"&amp;B100</f>
        <v>P0008|Mar</v>
      </c>
    </row>
    <row r="101" spans="1:13" ht="15" customHeight="1" x14ac:dyDescent="0.25">
      <c r="A101" s="14" t="s">
        <v>71</v>
      </c>
      <c r="B101" s="14" t="s">
        <v>24</v>
      </c>
      <c r="C101" s="16">
        <v>23.04</v>
      </c>
      <c r="D101" s="16">
        <v>54.22</v>
      </c>
      <c r="E101" s="16">
        <v>4.04</v>
      </c>
      <c r="F101" s="16">
        <v>176</v>
      </c>
      <c r="G101" s="16">
        <v>0</v>
      </c>
      <c r="H101" s="16">
        <v>1031.51</v>
      </c>
      <c r="I101" s="16">
        <v>149</v>
      </c>
      <c r="J101" s="16">
        <v>85.96</v>
      </c>
      <c r="K101" s="16">
        <v>39.75</v>
      </c>
      <c r="L101" s="17">
        <f>SUM(C101:K101)</f>
        <v>1563.52</v>
      </c>
      <c r="M101" s="23" t="str">
        <f>A101&amp;"|"&amp;B101</f>
        <v>P0009|Apr</v>
      </c>
    </row>
    <row r="102" spans="1:13" ht="15" customHeight="1" x14ac:dyDescent="0.25">
      <c r="A102" s="14" t="s">
        <v>71</v>
      </c>
      <c r="B102" s="14" t="s">
        <v>26</v>
      </c>
      <c r="C102" s="16">
        <v>7.57</v>
      </c>
      <c r="D102" s="16">
        <v>46.26</v>
      </c>
      <c r="E102" s="16">
        <v>4.04</v>
      </c>
      <c r="F102" s="16">
        <v>176</v>
      </c>
      <c r="G102" s="16">
        <v>0</v>
      </c>
      <c r="H102" s="16">
        <v>1031.51</v>
      </c>
      <c r="I102" s="16">
        <v>149</v>
      </c>
      <c r="J102" s="16">
        <v>85.96</v>
      </c>
      <c r="K102" s="16">
        <v>258.49</v>
      </c>
      <c r="L102" s="17">
        <f>SUM(C102:K102)</f>
        <v>1758.8300000000002</v>
      </c>
      <c r="M102" s="23" t="str">
        <f>A102&amp;"|"&amp;B102</f>
        <v>P0009|May</v>
      </c>
    </row>
    <row r="103" spans="1:13" ht="15" customHeight="1" x14ac:dyDescent="0.25">
      <c r="A103" s="14" t="s">
        <v>71</v>
      </c>
      <c r="B103" s="14" t="s">
        <v>28</v>
      </c>
      <c r="C103" s="16">
        <v>122.52</v>
      </c>
      <c r="D103" s="16">
        <v>31.82</v>
      </c>
      <c r="E103" s="16">
        <v>16.02</v>
      </c>
      <c r="F103" s="16">
        <v>176</v>
      </c>
      <c r="G103" s="16">
        <v>0</v>
      </c>
      <c r="H103" s="16">
        <v>1031.51</v>
      </c>
      <c r="I103" s="16">
        <v>149</v>
      </c>
      <c r="J103" s="16">
        <v>85.96</v>
      </c>
      <c r="K103" s="16">
        <v>334.92</v>
      </c>
      <c r="L103" s="17">
        <f>SUM(C103:K103)</f>
        <v>1947.75</v>
      </c>
      <c r="M103" s="23" t="str">
        <f>A103&amp;"|"&amp;B103</f>
        <v>P0009|Jun</v>
      </c>
    </row>
    <row r="104" spans="1:13" ht="15" customHeight="1" x14ac:dyDescent="0.25">
      <c r="A104" s="14" t="s">
        <v>71</v>
      </c>
      <c r="B104" s="14" t="s">
        <v>29</v>
      </c>
      <c r="C104" s="16">
        <v>7.57</v>
      </c>
      <c r="D104" s="16">
        <v>37.020000000000003</v>
      </c>
      <c r="E104" s="16">
        <v>9.31</v>
      </c>
      <c r="F104" s="16">
        <v>264</v>
      </c>
      <c r="G104" s="16">
        <v>0</v>
      </c>
      <c r="H104" s="16">
        <v>1031.51</v>
      </c>
      <c r="I104" s="16">
        <v>149</v>
      </c>
      <c r="J104" s="16">
        <v>85.96</v>
      </c>
      <c r="K104" s="16">
        <v>897.77</v>
      </c>
      <c r="L104" s="17">
        <f>SUM(C104:K104)</f>
        <v>2482.14</v>
      </c>
      <c r="M104" s="23" t="str">
        <f>A104&amp;"|"&amp;B104</f>
        <v>P0009|Jul</v>
      </c>
    </row>
    <row r="105" spans="1:13" ht="15" customHeight="1" x14ac:dyDescent="0.25">
      <c r="A105" s="14" t="s">
        <v>71</v>
      </c>
      <c r="B105" s="14" t="s">
        <v>30</v>
      </c>
      <c r="C105" s="16">
        <v>11.29</v>
      </c>
      <c r="D105" s="16">
        <v>35.72</v>
      </c>
      <c r="E105" s="16">
        <v>4.04</v>
      </c>
      <c r="F105" s="16">
        <v>264</v>
      </c>
      <c r="G105" s="16">
        <v>0</v>
      </c>
      <c r="H105" s="16">
        <v>1031.51</v>
      </c>
      <c r="I105" s="16">
        <v>149</v>
      </c>
      <c r="J105" s="16">
        <v>85.96</v>
      </c>
      <c r="K105" s="16">
        <v>828.13</v>
      </c>
      <c r="L105" s="17">
        <f>SUM(C105:K105)</f>
        <v>2409.65</v>
      </c>
      <c r="M105" s="23" t="str">
        <f>A105&amp;"|"&amp;B105</f>
        <v>P0009|Aug</v>
      </c>
    </row>
    <row r="106" spans="1:13" ht="15" customHeight="1" x14ac:dyDescent="0.25">
      <c r="A106" s="14" t="s">
        <v>71</v>
      </c>
      <c r="B106" s="14" t="s">
        <v>31</v>
      </c>
      <c r="C106" s="16">
        <v>18.440000000000001</v>
      </c>
      <c r="D106" s="16">
        <v>45.03</v>
      </c>
      <c r="E106" s="16">
        <v>5.22</v>
      </c>
      <c r="F106" s="16">
        <v>176</v>
      </c>
      <c r="G106" s="16">
        <v>0</v>
      </c>
      <c r="H106" s="16">
        <v>1031.51</v>
      </c>
      <c r="I106" s="16">
        <v>149</v>
      </c>
      <c r="J106" s="16">
        <v>85.96</v>
      </c>
      <c r="K106" s="16">
        <v>177.3</v>
      </c>
      <c r="L106" s="17">
        <f>SUM(C106:K106)</f>
        <v>1688.46</v>
      </c>
      <c r="M106" s="23" t="str">
        <f>A106&amp;"|"&amp;B106</f>
        <v>P0009|Sep</v>
      </c>
    </row>
    <row r="107" spans="1:13" ht="15" customHeight="1" x14ac:dyDescent="0.25">
      <c r="A107" s="14" t="s">
        <v>71</v>
      </c>
      <c r="B107" s="14" t="s">
        <v>32</v>
      </c>
      <c r="C107" s="16">
        <v>7.57</v>
      </c>
      <c r="D107" s="16">
        <v>54.35</v>
      </c>
      <c r="E107" s="16">
        <v>8.9600000000000009</v>
      </c>
      <c r="F107" s="16">
        <v>176</v>
      </c>
      <c r="G107" s="16">
        <v>0</v>
      </c>
      <c r="H107" s="16">
        <v>1031.51</v>
      </c>
      <c r="I107" s="16">
        <v>149</v>
      </c>
      <c r="J107" s="16">
        <v>85.96</v>
      </c>
      <c r="K107" s="16">
        <v>122.63</v>
      </c>
      <c r="L107" s="17">
        <f>SUM(C107:K107)</f>
        <v>1635.98</v>
      </c>
      <c r="M107" s="23" t="str">
        <f>A107&amp;"|"&amp;B107</f>
        <v>P0009|Oct</v>
      </c>
    </row>
    <row r="108" spans="1:13" ht="15" customHeight="1" x14ac:dyDescent="0.25">
      <c r="A108" s="14" t="s">
        <v>71</v>
      </c>
      <c r="B108" s="14" t="s">
        <v>33</v>
      </c>
      <c r="C108" s="16">
        <v>16.11</v>
      </c>
      <c r="D108" s="16">
        <v>53.91</v>
      </c>
      <c r="E108" s="16">
        <v>7.89</v>
      </c>
      <c r="F108" s="16">
        <v>264</v>
      </c>
      <c r="G108" s="16">
        <v>55.52</v>
      </c>
      <c r="H108" s="16">
        <v>1031.51</v>
      </c>
      <c r="I108" s="16">
        <v>149</v>
      </c>
      <c r="J108" s="16">
        <v>85.96</v>
      </c>
      <c r="K108" s="16">
        <v>31.64</v>
      </c>
      <c r="L108" s="17">
        <f>SUM(C108:K108)</f>
        <v>1695.5400000000002</v>
      </c>
      <c r="M108" s="23" t="str">
        <f>A108&amp;"|"&amp;B108</f>
        <v>P0009|Nov</v>
      </c>
    </row>
    <row r="109" spans="1:13" ht="15" customHeight="1" x14ac:dyDescent="0.25">
      <c r="A109" s="14" t="s">
        <v>71</v>
      </c>
      <c r="B109" s="14" t="s">
        <v>34</v>
      </c>
      <c r="C109" s="16">
        <v>8.48</v>
      </c>
      <c r="D109" s="16">
        <v>72.75</v>
      </c>
      <c r="E109" s="16">
        <v>11.78</v>
      </c>
      <c r="F109" s="16">
        <v>528</v>
      </c>
      <c r="G109" s="16">
        <v>55.52</v>
      </c>
      <c r="H109" s="16">
        <v>1031.51</v>
      </c>
      <c r="I109" s="16">
        <v>149</v>
      </c>
      <c r="J109" s="16">
        <v>85.96</v>
      </c>
      <c r="K109" s="16">
        <v>55.84</v>
      </c>
      <c r="L109" s="17">
        <f>SUM(C109:K109)</f>
        <v>1998.84</v>
      </c>
      <c r="M109" s="23" t="str">
        <f>A109&amp;"|"&amp;B109</f>
        <v>P0009|Dec</v>
      </c>
    </row>
    <row r="110" spans="1:13" ht="15" customHeight="1" x14ac:dyDescent="0.25">
      <c r="A110" s="14" t="s">
        <v>71</v>
      </c>
      <c r="B110" s="14" t="s">
        <v>35</v>
      </c>
      <c r="C110" s="16">
        <v>27.28</v>
      </c>
      <c r="D110" s="16">
        <v>66.86</v>
      </c>
      <c r="E110" s="16">
        <v>9.8699999999999992</v>
      </c>
      <c r="F110" s="16">
        <v>440</v>
      </c>
      <c r="G110" s="16">
        <v>55.52</v>
      </c>
      <c r="H110" s="16">
        <v>1031.51</v>
      </c>
      <c r="I110" s="16">
        <v>149</v>
      </c>
      <c r="J110" s="16">
        <v>85.96</v>
      </c>
      <c r="K110" s="16">
        <v>55.84</v>
      </c>
      <c r="L110" s="17">
        <f>SUM(C110:K110)</f>
        <v>1921.84</v>
      </c>
      <c r="M110" s="23" t="str">
        <f>A110&amp;"|"&amp;B110</f>
        <v>P0009|Jan</v>
      </c>
    </row>
    <row r="111" spans="1:13" ht="15" customHeight="1" x14ac:dyDescent="0.25">
      <c r="A111" s="14" t="s">
        <v>71</v>
      </c>
      <c r="B111" s="14" t="s">
        <v>36</v>
      </c>
      <c r="C111" s="16">
        <v>15.61</v>
      </c>
      <c r="D111" s="16">
        <v>80.53</v>
      </c>
      <c r="E111" s="16">
        <v>9.35</v>
      </c>
      <c r="F111" s="16">
        <v>440</v>
      </c>
      <c r="G111" s="16">
        <v>55.52</v>
      </c>
      <c r="H111" s="16">
        <v>1031.51</v>
      </c>
      <c r="I111" s="16">
        <v>149</v>
      </c>
      <c r="J111" s="16">
        <v>85.96</v>
      </c>
      <c r="K111" s="16">
        <v>55.84</v>
      </c>
      <c r="L111" s="17">
        <f>SUM(C111:K111)</f>
        <v>1923.32</v>
      </c>
      <c r="M111" s="23" t="str">
        <f>A111&amp;"|"&amp;B111</f>
        <v>P0009|Feb</v>
      </c>
    </row>
    <row r="112" spans="1:13" ht="15" customHeight="1" x14ac:dyDescent="0.25">
      <c r="A112" s="14" t="s">
        <v>71</v>
      </c>
      <c r="B112" s="14" t="s">
        <v>37</v>
      </c>
      <c r="C112" s="16">
        <v>29.68</v>
      </c>
      <c r="D112" s="16">
        <v>52.58</v>
      </c>
      <c r="E112" s="16">
        <v>4.04</v>
      </c>
      <c r="F112" s="16">
        <v>352</v>
      </c>
      <c r="G112" s="16">
        <v>55.52</v>
      </c>
      <c r="H112" s="16">
        <v>1031.51</v>
      </c>
      <c r="I112" s="16">
        <v>149</v>
      </c>
      <c r="J112" s="16">
        <v>85.96</v>
      </c>
      <c r="K112" s="16">
        <v>55.84</v>
      </c>
      <c r="L112" s="17">
        <f>SUM(C112:K112)</f>
        <v>1816.1299999999999</v>
      </c>
      <c r="M112" s="23" t="str">
        <f>A112&amp;"|"&amp;B112</f>
        <v>P0009|Mar</v>
      </c>
    </row>
    <row r="113" spans="1:13" ht="15" customHeight="1" x14ac:dyDescent="0.25">
      <c r="A113" s="14" t="s">
        <v>73</v>
      </c>
      <c r="B113" s="14" t="s">
        <v>24</v>
      </c>
      <c r="C113" s="16">
        <v>29.21</v>
      </c>
      <c r="D113" s="16">
        <v>53.08</v>
      </c>
      <c r="E113" s="16">
        <v>10.72</v>
      </c>
      <c r="F113" s="16">
        <v>216</v>
      </c>
      <c r="G113" s="16">
        <v>0</v>
      </c>
      <c r="H113" s="16">
        <v>1346.69</v>
      </c>
      <c r="I113" s="16">
        <v>194.84</v>
      </c>
      <c r="J113" s="16">
        <v>85.96</v>
      </c>
      <c r="K113" s="16">
        <v>59.62</v>
      </c>
      <c r="L113" s="17">
        <f>SUM(C113:K113)</f>
        <v>1996.12</v>
      </c>
      <c r="M113" s="23" t="str">
        <f>A113&amp;"|"&amp;B113</f>
        <v>P0010|Apr</v>
      </c>
    </row>
    <row r="114" spans="1:13" ht="15" customHeight="1" x14ac:dyDescent="0.25">
      <c r="A114" s="14" t="s">
        <v>73</v>
      </c>
      <c r="B114" s="14" t="s">
        <v>26</v>
      </c>
      <c r="C114" s="16">
        <v>14.47</v>
      </c>
      <c r="D114" s="16">
        <v>48.91</v>
      </c>
      <c r="E114" s="16">
        <v>6.14</v>
      </c>
      <c r="F114" s="16">
        <v>216</v>
      </c>
      <c r="G114" s="16">
        <v>0</v>
      </c>
      <c r="H114" s="16">
        <v>1346.69</v>
      </c>
      <c r="I114" s="16">
        <v>194.84</v>
      </c>
      <c r="J114" s="16">
        <v>85.96</v>
      </c>
      <c r="K114" s="16">
        <v>387.74</v>
      </c>
      <c r="L114" s="17">
        <f>SUM(C114:K114)</f>
        <v>2300.75</v>
      </c>
      <c r="M114" s="23" t="str">
        <f>A114&amp;"|"&amp;B114</f>
        <v>P0010|May</v>
      </c>
    </row>
    <row r="115" spans="1:13" ht="15" customHeight="1" x14ac:dyDescent="0.25">
      <c r="A115" s="14" t="s">
        <v>73</v>
      </c>
      <c r="B115" s="14" t="s">
        <v>28</v>
      </c>
      <c r="C115" s="16">
        <v>9.6</v>
      </c>
      <c r="D115" s="16">
        <v>42.16</v>
      </c>
      <c r="E115" s="16">
        <v>6.4</v>
      </c>
      <c r="F115" s="16">
        <v>216</v>
      </c>
      <c r="G115" s="16">
        <v>0</v>
      </c>
      <c r="H115" s="16">
        <v>1346.69</v>
      </c>
      <c r="I115" s="16">
        <v>194.84</v>
      </c>
      <c r="J115" s="16">
        <v>85.96</v>
      </c>
      <c r="K115" s="16">
        <v>502.38</v>
      </c>
      <c r="L115" s="17">
        <f>SUM(C115:K115)</f>
        <v>2404.0299999999997</v>
      </c>
      <c r="M115" s="23" t="str">
        <f>A115&amp;"|"&amp;B115</f>
        <v>P0010|Jun</v>
      </c>
    </row>
    <row r="116" spans="1:13" ht="15" customHeight="1" x14ac:dyDescent="0.25">
      <c r="A116" s="14" t="s">
        <v>73</v>
      </c>
      <c r="B116" s="14" t="s">
        <v>29</v>
      </c>
      <c r="C116" s="16">
        <v>22.68</v>
      </c>
      <c r="D116" s="16">
        <v>34.1</v>
      </c>
      <c r="E116" s="16">
        <v>5.93</v>
      </c>
      <c r="F116" s="16">
        <v>324</v>
      </c>
      <c r="G116" s="16">
        <v>0</v>
      </c>
      <c r="H116" s="16">
        <v>1346.69</v>
      </c>
      <c r="I116" s="16">
        <v>194.84</v>
      </c>
      <c r="J116" s="16">
        <v>85.96</v>
      </c>
      <c r="K116" s="16">
        <v>1346.66</v>
      </c>
      <c r="L116" s="17">
        <f>SUM(C116:K116)</f>
        <v>3360.86</v>
      </c>
      <c r="M116" s="23" t="str">
        <f>A116&amp;"|"&amp;B116</f>
        <v>P0010|Jul</v>
      </c>
    </row>
    <row r="117" spans="1:13" ht="15" customHeight="1" x14ac:dyDescent="0.25">
      <c r="A117" s="14" t="s">
        <v>73</v>
      </c>
      <c r="B117" s="14" t="s">
        <v>30</v>
      </c>
      <c r="C117" s="16">
        <v>148.16</v>
      </c>
      <c r="D117" s="16">
        <v>44.51</v>
      </c>
      <c r="E117" s="16">
        <v>5.68</v>
      </c>
      <c r="F117" s="16">
        <v>324</v>
      </c>
      <c r="G117" s="16">
        <v>0</v>
      </c>
      <c r="H117" s="16">
        <v>1346.69</v>
      </c>
      <c r="I117" s="16">
        <v>194.84</v>
      </c>
      <c r="J117" s="16">
        <v>85.96</v>
      </c>
      <c r="K117" s="16">
        <v>1242.2</v>
      </c>
      <c r="L117" s="17">
        <f>SUM(C117:K117)</f>
        <v>3392.04</v>
      </c>
      <c r="M117" s="23" t="str">
        <f>A117&amp;"|"&amp;B117</f>
        <v>P0010|Aug</v>
      </c>
    </row>
    <row r="118" spans="1:13" ht="15" customHeight="1" x14ac:dyDescent="0.25">
      <c r="A118" s="14" t="s">
        <v>73</v>
      </c>
      <c r="B118" s="14" t="s">
        <v>31</v>
      </c>
      <c r="C118" s="16">
        <v>18.77</v>
      </c>
      <c r="D118" s="16">
        <v>49.64</v>
      </c>
      <c r="E118" s="16">
        <v>10.95</v>
      </c>
      <c r="F118" s="16">
        <v>216</v>
      </c>
      <c r="G118" s="16">
        <v>0</v>
      </c>
      <c r="H118" s="16">
        <v>1346.69</v>
      </c>
      <c r="I118" s="16">
        <v>194.84</v>
      </c>
      <c r="J118" s="16">
        <v>85.96</v>
      </c>
      <c r="K118" s="16">
        <v>265.95</v>
      </c>
      <c r="L118" s="17">
        <f>SUM(C118:K118)</f>
        <v>2188.8000000000002</v>
      </c>
      <c r="M118" s="23" t="str">
        <f>A118&amp;"|"&amp;B118</f>
        <v>P0010|Sep</v>
      </c>
    </row>
    <row r="119" spans="1:13" ht="15" customHeight="1" x14ac:dyDescent="0.25">
      <c r="A119" s="14" t="s">
        <v>73</v>
      </c>
      <c r="B119" s="14" t="s">
        <v>32</v>
      </c>
      <c r="C119" s="16">
        <v>19.59</v>
      </c>
      <c r="D119" s="16">
        <v>55.79</v>
      </c>
      <c r="E119" s="16">
        <v>8.6300000000000008</v>
      </c>
      <c r="F119" s="16">
        <v>216</v>
      </c>
      <c r="G119" s="16">
        <v>0</v>
      </c>
      <c r="H119" s="16">
        <v>1346.69</v>
      </c>
      <c r="I119" s="16">
        <v>194.84</v>
      </c>
      <c r="J119" s="16">
        <v>85.96</v>
      </c>
      <c r="K119" s="16">
        <v>183.95</v>
      </c>
      <c r="L119" s="17">
        <f>SUM(C119:K119)</f>
        <v>2111.4499999999998</v>
      </c>
      <c r="M119" s="23" t="str">
        <f>A119&amp;"|"&amp;B119</f>
        <v>P0010|Oct</v>
      </c>
    </row>
    <row r="120" spans="1:13" ht="15" customHeight="1" x14ac:dyDescent="0.25">
      <c r="A120" s="14" t="s">
        <v>73</v>
      </c>
      <c r="B120" s="14" t="s">
        <v>33</v>
      </c>
      <c r="C120" s="16">
        <v>15.95</v>
      </c>
      <c r="D120" s="16">
        <v>60.86</v>
      </c>
      <c r="E120" s="16">
        <v>7.36</v>
      </c>
      <c r="F120" s="16">
        <v>216</v>
      </c>
      <c r="G120" s="16">
        <v>68.14</v>
      </c>
      <c r="H120" s="16">
        <v>1346.69</v>
      </c>
      <c r="I120" s="16">
        <v>194.84</v>
      </c>
      <c r="J120" s="16">
        <v>85.96</v>
      </c>
      <c r="K120" s="16">
        <v>47.47</v>
      </c>
      <c r="L120" s="17">
        <f>SUM(C120:K120)</f>
        <v>2043.27</v>
      </c>
      <c r="M120" s="23" t="str">
        <f>A120&amp;"|"&amp;B120</f>
        <v>P0010|Nov</v>
      </c>
    </row>
    <row r="121" spans="1:13" ht="15" customHeight="1" x14ac:dyDescent="0.25">
      <c r="A121" s="14" t="s">
        <v>73</v>
      </c>
      <c r="B121" s="14" t="s">
        <v>34</v>
      </c>
      <c r="C121" s="16">
        <v>7.57</v>
      </c>
      <c r="D121" s="16">
        <v>81.709999999999994</v>
      </c>
      <c r="E121" s="16">
        <v>5.78</v>
      </c>
      <c r="F121" s="16">
        <v>648</v>
      </c>
      <c r="G121" s="16">
        <v>68.14</v>
      </c>
      <c r="H121" s="16">
        <v>1346.69</v>
      </c>
      <c r="I121" s="16">
        <v>194.84</v>
      </c>
      <c r="J121" s="16">
        <v>85.96</v>
      </c>
      <c r="K121" s="16">
        <v>83.75</v>
      </c>
      <c r="L121" s="17">
        <f>SUM(C121:K121)</f>
        <v>2522.44</v>
      </c>
      <c r="M121" s="23" t="str">
        <f>A121&amp;"|"&amp;B121</f>
        <v>P0010|Dec</v>
      </c>
    </row>
    <row r="122" spans="1:13" ht="15" customHeight="1" x14ac:dyDescent="0.25">
      <c r="A122" s="14" t="s">
        <v>73</v>
      </c>
      <c r="B122" s="14" t="s">
        <v>35</v>
      </c>
      <c r="C122" s="16">
        <v>13.4</v>
      </c>
      <c r="D122" s="16">
        <v>86.9</v>
      </c>
      <c r="E122" s="16">
        <v>4.04</v>
      </c>
      <c r="F122" s="16">
        <v>540</v>
      </c>
      <c r="G122" s="16">
        <v>68.14</v>
      </c>
      <c r="H122" s="16">
        <v>1346.69</v>
      </c>
      <c r="I122" s="16">
        <v>194.84</v>
      </c>
      <c r="J122" s="16">
        <v>85.96</v>
      </c>
      <c r="K122" s="16">
        <v>83.75</v>
      </c>
      <c r="L122" s="17">
        <f>SUM(C122:K122)</f>
        <v>2423.7200000000003</v>
      </c>
      <c r="M122" s="23" t="str">
        <f>A122&amp;"|"&amp;B122</f>
        <v>P0010|Jan</v>
      </c>
    </row>
    <row r="123" spans="1:13" ht="15" customHeight="1" x14ac:dyDescent="0.25">
      <c r="A123" s="14" t="s">
        <v>73</v>
      </c>
      <c r="B123" s="14" t="s">
        <v>36</v>
      </c>
      <c r="C123" s="16">
        <v>23.23</v>
      </c>
      <c r="D123" s="16">
        <v>80.739999999999995</v>
      </c>
      <c r="E123" s="16">
        <v>15.45</v>
      </c>
      <c r="F123" s="16">
        <v>432</v>
      </c>
      <c r="G123" s="16">
        <v>68.14</v>
      </c>
      <c r="H123" s="16">
        <v>1346.69</v>
      </c>
      <c r="I123" s="16">
        <v>194.84</v>
      </c>
      <c r="J123" s="16">
        <v>85.96</v>
      </c>
      <c r="K123" s="16">
        <v>83.75</v>
      </c>
      <c r="L123" s="17">
        <f>SUM(C123:K123)</f>
        <v>2330.8000000000002</v>
      </c>
      <c r="M123" s="23" t="str">
        <f>A123&amp;"|"&amp;B123</f>
        <v>P0010|Feb</v>
      </c>
    </row>
    <row r="124" spans="1:13" ht="15" customHeight="1" x14ac:dyDescent="0.25">
      <c r="A124" s="14" t="s">
        <v>73</v>
      </c>
      <c r="B124" s="14" t="s">
        <v>37</v>
      </c>
      <c r="C124" s="16">
        <v>127.62</v>
      </c>
      <c r="D124" s="16">
        <v>60.76</v>
      </c>
      <c r="E124" s="16">
        <v>17.72</v>
      </c>
      <c r="F124" s="16">
        <v>432</v>
      </c>
      <c r="G124" s="16">
        <v>68.14</v>
      </c>
      <c r="H124" s="16">
        <v>1346.69</v>
      </c>
      <c r="I124" s="16">
        <v>194.84</v>
      </c>
      <c r="J124" s="16">
        <v>85.96</v>
      </c>
      <c r="K124" s="16">
        <v>83.75</v>
      </c>
      <c r="L124" s="17">
        <f>SUM(C124:K124)</f>
        <v>2417.4800000000005</v>
      </c>
      <c r="M124" s="23" t="str">
        <f>A124&amp;"|"&amp;B124</f>
        <v>P0010|Mar</v>
      </c>
    </row>
    <row r="125" spans="1:13" ht="15" customHeight="1" x14ac:dyDescent="0.25">
      <c r="A125" s="14" t="s">
        <v>76</v>
      </c>
      <c r="B125" s="14" t="s">
        <v>24</v>
      </c>
      <c r="C125" s="16">
        <v>29.64</v>
      </c>
      <c r="D125" s="16">
        <v>75.069999999999993</v>
      </c>
      <c r="E125" s="16">
        <v>4.6399999999999997</v>
      </c>
      <c r="F125" s="16">
        <v>264</v>
      </c>
      <c r="G125" s="16">
        <v>0</v>
      </c>
      <c r="H125" s="16">
        <v>1719.18</v>
      </c>
      <c r="I125" s="16">
        <v>246.42</v>
      </c>
      <c r="J125" s="16">
        <v>85.96</v>
      </c>
      <c r="K125" s="16">
        <v>79.5</v>
      </c>
      <c r="L125" s="17">
        <f>SUM(C125:K125)</f>
        <v>2504.4100000000003</v>
      </c>
      <c r="M125" s="23" t="str">
        <f>A125&amp;"|"&amp;B125</f>
        <v>P0011|Apr</v>
      </c>
    </row>
    <row r="126" spans="1:13" ht="15" customHeight="1" x14ac:dyDescent="0.25">
      <c r="A126" s="14" t="s">
        <v>76</v>
      </c>
      <c r="B126" s="14" t="s">
        <v>26</v>
      </c>
      <c r="C126" s="16">
        <v>32.130000000000003</v>
      </c>
      <c r="D126" s="16">
        <v>54.08</v>
      </c>
      <c r="E126" s="16">
        <v>7.63</v>
      </c>
      <c r="F126" s="16">
        <v>264</v>
      </c>
      <c r="G126" s="16">
        <v>0</v>
      </c>
      <c r="H126" s="16">
        <v>1719.18</v>
      </c>
      <c r="I126" s="16">
        <v>246.42</v>
      </c>
      <c r="J126" s="16">
        <v>85.96</v>
      </c>
      <c r="K126" s="16">
        <v>516.99</v>
      </c>
      <c r="L126" s="17">
        <f>SUM(C126:K126)</f>
        <v>2926.3900000000003</v>
      </c>
      <c r="M126" s="23" t="str">
        <f>A126&amp;"|"&amp;B126</f>
        <v>P0011|May</v>
      </c>
    </row>
    <row r="127" spans="1:13" ht="15" customHeight="1" x14ac:dyDescent="0.25">
      <c r="A127" s="14" t="s">
        <v>76</v>
      </c>
      <c r="B127" s="14" t="s">
        <v>28</v>
      </c>
      <c r="C127" s="16">
        <v>16.829999999999998</v>
      </c>
      <c r="D127" s="16">
        <v>45.4</v>
      </c>
      <c r="E127" s="16">
        <v>10.119999999999999</v>
      </c>
      <c r="F127" s="16">
        <v>396</v>
      </c>
      <c r="G127" s="16">
        <v>0</v>
      </c>
      <c r="H127" s="16">
        <v>1719.18</v>
      </c>
      <c r="I127" s="16">
        <v>246.42</v>
      </c>
      <c r="J127" s="16">
        <v>85.96</v>
      </c>
      <c r="K127" s="16">
        <v>669.84</v>
      </c>
      <c r="L127" s="17">
        <f>SUM(C127:K127)</f>
        <v>3189.7500000000005</v>
      </c>
      <c r="M127" s="23" t="str">
        <f>A127&amp;"|"&amp;B127</f>
        <v>P0011|Jun</v>
      </c>
    </row>
    <row r="128" spans="1:13" ht="15" customHeight="1" x14ac:dyDescent="0.25">
      <c r="A128" s="14" t="s">
        <v>76</v>
      </c>
      <c r="B128" s="14" t="s">
        <v>29</v>
      </c>
      <c r="C128" s="16">
        <v>11.23</v>
      </c>
      <c r="D128" s="16">
        <v>49.35</v>
      </c>
      <c r="E128" s="16">
        <v>12.62</v>
      </c>
      <c r="F128" s="16">
        <v>396</v>
      </c>
      <c r="G128" s="16">
        <v>0</v>
      </c>
      <c r="H128" s="16">
        <v>1719.18</v>
      </c>
      <c r="I128" s="16">
        <v>246.42</v>
      </c>
      <c r="J128" s="16">
        <v>85.96</v>
      </c>
      <c r="K128" s="16">
        <v>1795.54</v>
      </c>
      <c r="L128" s="17">
        <f>SUM(C128:K128)</f>
        <v>4316.3</v>
      </c>
      <c r="M128" s="23" t="str">
        <f>A128&amp;"|"&amp;B128</f>
        <v>P0011|Jul</v>
      </c>
    </row>
    <row r="129" spans="1:13" ht="15" customHeight="1" x14ac:dyDescent="0.25">
      <c r="A129" s="14" t="s">
        <v>76</v>
      </c>
      <c r="B129" s="14" t="s">
        <v>30</v>
      </c>
      <c r="C129" s="16">
        <v>25.07</v>
      </c>
      <c r="D129" s="16">
        <v>50.97</v>
      </c>
      <c r="E129" s="16">
        <v>7.85</v>
      </c>
      <c r="F129" s="16">
        <v>396</v>
      </c>
      <c r="G129" s="16">
        <v>0</v>
      </c>
      <c r="H129" s="16">
        <v>1719.18</v>
      </c>
      <c r="I129" s="16">
        <v>246.42</v>
      </c>
      <c r="J129" s="16">
        <v>85.96</v>
      </c>
      <c r="K129" s="16">
        <v>1656.27</v>
      </c>
      <c r="L129" s="17">
        <f>SUM(C129:K129)</f>
        <v>4187.72</v>
      </c>
      <c r="M129" s="23" t="str">
        <f>A129&amp;"|"&amp;B129</f>
        <v>P0011|Aug</v>
      </c>
    </row>
    <row r="130" spans="1:13" ht="15" customHeight="1" x14ac:dyDescent="0.25">
      <c r="A130" s="14" t="s">
        <v>76</v>
      </c>
      <c r="B130" s="14" t="s">
        <v>31</v>
      </c>
      <c r="C130" s="16">
        <v>32.950000000000003</v>
      </c>
      <c r="D130" s="16">
        <v>45.87</v>
      </c>
      <c r="E130" s="16">
        <v>10.9</v>
      </c>
      <c r="F130" s="16">
        <v>396</v>
      </c>
      <c r="G130" s="16">
        <v>0</v>
      </c>
      <c r="H130" s="16">
        <v>1719.18</v>
      </c>
      <c r="I130" s="16">
        <v>246.42</v>
      </c>
      <c r="J130" s="16">
        <v>85.96</v>
      </c>
      <c r="K130" s="16">
        <v>354.6</v>
      </c>
      <c r="L130" s="17">
        <f>SUM(C130:K130)</f>
        <v>2891.88</v>
      </c>
      <c r="M130" s="23" t="str">
        <f>A130&amp;"|"&amp;B130</f>
        <v>P0011|Sep</v>
      </c>
    </row>
    <row r="131" spans="1:13" ht="15" customHeight="1" x14ac:dyDescent="0.25">
      <c r="A131" s="14" t="s">
        <v>76</v>
      </c>
      <c r="B131" s="14" t="s">
        <v>32</v>
      </c>
      <c r="C131" s="16">
        <v>29.65</v>
      </c>
      <c r="D131" s="16">
        <v>64.28</v>
      </c>
      <c r="E131" s="16">
        <v>10.029999999999999</v>
      </c>
      <c r="F131" s="16">
        <v>264</v>
      </c>
      <c r="G131" s="16">
        <v>0</v>
      </c>
      <c r="H131" s="16">
        <v>1719.18</v>
      </c>
      <c r="I131" s="16">
        <v>246.42</v>
      </c>
      <c r="J131" s="16">
        <v>85.96</v>
      </c>
      <c r="K131" s="16">
        <v>245.27</v>
      </c>
      <c r="L131" s="17">
        <f>SUM(C131:K131)</f>
        <v>2664.7900000000004</v>
      </c>
      <c r="M131" s="23" t="str">
        <f>A131&amp;"|"&amp;B131</f>
        <v>P0011|Oct</v>
      </c>
    </row>
    <row r="132" spans="1:13" ht="15" customHeight="1" x14ac:dyDescent="0.25">
      <c r="A132" s="14" t="s">
        <v>76</v>
      </c>
      <c r="B132" s="14" t="s">
        <v>33</v>
      </c>
      <c r="C132" s="16">
        <v>19.239999999999998</v>
      </c>
      <c r="D132" s="16">
        <v>67.33</v>
      </c>
      <c r="E132" s="16">
        <v>8.98</v>
      </c>
      <c r="F132" s="16">
        <v>396</v>
      </c>
      <c r="G132" s="16">
        <v>83.28</v>
      </c>
      <c r="H132" s="16">
        <v>1719.18</v>
      </c>
      <c r="I132" s="16">
        <v>246.42</v>
      </c>
      <c r="J132" s="16">
        <v>85.96</v>
      </c>
      <c r="K132" s="16">
        <v>63.29</v>
      </c>
      <c r="L132" s="17">
        <f>SUM(C132:K132)</f>
        <v>2689.6800000000003</v>
      </c>
      <c r="M132" s="23" t="str">
        <f>A132&amp;"|"&amp;B132</f>
        <v>P0011|Nov</v>
      </c>
    </row>
    <row r="133" spans="1:13" ht="15" customHeight="1" x14ac:dyDescent="0.25">
      <c r="A133" s="14" t="s">
        <v>76</v>
      </c>
      <c r="B133" s="14" t="s">
        <v>34</v>
      </c>
      <c r="C133" s="16">
        <v>7.57</v>
      </c>
      <c r="D133" s="16">
        <v>98.96</v>
      </c>
      <c r="E133" s="16">
        <v>10.58</v>
      </c>
      <c r="F133" s="16">
        <v>792</v>
      </c>
      <c r="G133" s="16">
        <v>83.28</v>
      </c>
      <c r="H133" s="16">
        <v>1719.18</v>
      </c>
      <c r="I133" s="16">
        <v>246.42</v>
      </c>
      <c r="J133" s="16">
        <v>85.96</v>
      </c>
      <c r="K133" s="16">
        <v>111.67</v>
      </c>
      <c r="L133" s="17">
        <f>SUM(C133:K133)</f>
        <v>3155.6200000000003</v>
      </c>
      <c r="M133" s="23" t="str">
        <f>A133&amp;"|"&amp;B133</f>
        <v>P0011|Dec</v>
      </c>
    </row>
    <row r="134" spans="1:13" ht="15" customHeight="1" x14ac:dyDescent="0.25">
      <c r="A134" s="14" t="s">
        <v>76</v>
      </c>
      <c r="B134" s="14" t="s">
        <v>35</v>
      </c>
      <c r="C134" s="16">
        <v>18.579999999999998</v>
      </c>
      <c r="D134" s="16">
        <v>99.02</v>
      </c>
      <c r="E134" s="16">
        <v>18.309999999999999</v>
      </c>
      <c r="F134" s="16">
        <v>792</v>
      </c>
      <c r="G134" s="16">
        <v>83.28</v>
      </c>
      <c r="H134" s="16">
        <v>1719.18</v>
      </c>
      <c r="I134" s="16">
        <v>246.42</v>
      </c>
      <c r="J134" s="16">
        <v>85.96</v>
      </c>
      <c r="K134" s="16">
        <v>111.67</v>
      </c>
      <c r="L134" s="17">
        <f>SUM(C134:K134)</f>
        <v>3174.42</v>
      </c>
      <c r="M134" s="23" t="str">
        <f>A134&amp;"|"&amp;B134</f>
        <v>P0011|Jan</v>
      </c>
    </row>
    <row r="135" spans="1:13" ht="15" customHeight="1" x14ac:dyDescent="0.25">
      <c r="A135" s="14" t="s">
        <v>76</v>
      </c>
      <c r="B135" s="14" t="s">
        <v>36</v>
      </c>
      <c r="C135" s="16">
        <v>46.22</v>
      </c>
      <c r="D135" s="16">
        <v>96.05</v>
      </c>
      <c r="E135" s="16">
        <v>4.04</v>
      </c>
      <c r="F135" s="16">
        <v>660</v>
      </c>
      <c r="G135" s="16">
        <v>83.28</v>
      </c>
      <c r="H135" s="16">
        <v>1719.18</v>
      </c>
      <c r="I135" s="16">
        <v>246.42</v>
      </c>
      <c r="J135" s="16">
        <v>85.96</v>
      </c>
      <c r="K135" s="16">
        <v>111.67</v>
      </c>
      <c r="L135" s="17">
        <f>SUM(C135:K135)</f>
        <v>3052.82</v>
      </c>
      <c r="M135" s="23" t="str">
        <f>A135&amp;"|"&amp;B135</f>
        <v>P0011|Feb</v>
      </c>
    </row>
    <row r="136" spans="1:13" ht="15" customHeight="1" x14ac:dyDescent="0.25">
      <c r="A136" s="14" t="s">
        <v>76</v>
      </c>
      <c r="B136" s="14" t="s">
        <v>37</v>
      </c>
      <c r="C136" s="16">
        <v>45</v>
      </c>
      <c r="D136" s="16">
        <v>75.56</v>
      </c>
      <c r="E136" s="16">
        <v>10.68</v>
      </c>
      <c r="F136" s="16">
        <v>528</v>
      </c>
      <c r="G136" s="16">
        <v>83.28</v>
      </c>
      <c r="H136" s="16">
        <v>1719.18</v>
      </c>
      <c r="I136" s="16">
        <v>246.42</v>
      </c>
      <c r="J136" s="16">
        <v>85.96</v>
      </c>
      <c r="K136" s="16">
        <v>111.67</v>
      </c>
      <c r="L136" s="17">
        <f>SUM(C136:K136)</f>
        <v>2905.75</v>
      </c>
      <c r="M136" s="23" t="str">
        <f>A136&amp;"|"&amp;B136</f>
        <v>P0011|Mar</v>
      </c>
    </row>
    <row r="137" spans="1:13" ht="15" customHeight="1" x14ac:dyDescent="0.25">
      <c r="A137" s="14" t="s">
        <v>80</v>
      </c>
      <c r="B137" s="14" t="s">
        <v>24</v>
      </c>
      <c r="C137" s="16">
        <v>32.81</v>
      </c>
      <c r="D137" s="16">
        <v>74.11</v>
      </c>
      <c r="E137" s="16">
        <v>7.79</v>
      </c>
      <c r="F137" s="16">
        <v>264</v>
      </c>
      <c r="G137" s="16">
        <v>0</v>
      </c>
      <c r="H137" s="16">
        <v>1719.18</v>
      </c>
      <c r="I137" s="16">
        <v>246.42</v>
      </c>
      <c r="J137" s="16">
        <v>85.96</v>
      </c>
      <c r="K137" s="16">
        <v>79.5</v>
      </c>
      <c r="L137" s="17">
        <f>SUM(C137:K137)</f>
        <v>2509.7700000000004</v>
      </c>
      <c r="M137" s="23" t="str">
        <f>A137&amp;"|"&amp;B137</f>
        <v>P0012|Apr</v>
      </c>
    </row>
    <row r="138" spans="1:13" ht="15" customHeight="1" x14ac:dyDescent="0.25">
      <c r="A138" s="14" t="s">
        <v>80</v>
      </c>
      <c r="B138" s="14" t="s">
        <v>26</v>
      </c>
      <c r="C138" s="16">
        <v>15.79</v>
      </c>
      <c r="D138" s="16">
        <v>56.75</v>
      </c>
      <c r="E138" s="16">
        <v>14.83</v>
      </c>
      <c r="F138" s="16">
        <v>264</v>
      </c>
      <c r="G138" s="16">
        <v>0</v>
      </c>
      <c r="H138" s="16">
        <v>1719.18</v>
      </c>
      <c r="I138" s="16">
        <v>246.42</v>
      </c>
      <c r="J138" s="16">
        <v>85.96</v>
      </c>
      <c r="K138" s="16">
        <v>516.99</v>
      </c>
      <c r="L138" s="17">
        <f>SUM(C138:K138)</f>
        <v>2919.92</v>
      </c>
      <c r="M138" s="23" t="str">
        <f>A138&amp;"|"&amp;B138</f>
        <v>P0012|May</v>
      </c>
    </row>
    <row r="139" spans="1:13" ht="15" customHeight="1" x14ac:dyDescent="0.25">
      <c r="A139" s="14" t="s">
        <v>80</v>
      </c>
      <c r="B139" s="14" t="s">
        <v>28</v>
      </c>
      <c r="C139" s="16">
        <v>13.88</v>
      </c>
      <c r="D139" s="16">
        <v>43.53</v>
      </c>
      <c r="E139" s="16">
        <v>14.84</v>
      </c>
      <c r="F139" s="16">
        <v>264</v>
      </c>
      <c r="G139" s="16">
        <v>0</v>
      </c>
      <c r="H139" s="16">
        <v>1719.18</v>
      </c>
      <c r="I139" s="16">
        <v>246.42</v>
      </c>
      <c r="J139" s="16">
        <v>85.96</v>
      </c>
      <c r="K139" s="16">
        <v>669.84</v>
      </c>
      <c r="L139" s="17">
        <f>SUM(C139:K139)</f>
        <v>3057.6500000000005</v>
      </c>
      <c r="M139" s="23" t="str">
        <f>A139&amp;"|"&amp;B139</f>
        <v>P0012|Jun</v>
      </c>
    </row>
    <row r="140" spans="1:13" ht="15" customHeight="1" x14ac:dyDescent="0.25">
      <c r="A140" s="14" t="s">
        <v>80</v>
      </c>
      <c r="B140" s="14" t="s">
        <v>29</v>
      </c>
      <c r="C140" s="16">
        <v>29.9</v>
      </c>
      <c r="D140" s="16">
        <v>42.84</v>
      </c>
      <c r="E140" s="16">
        <v>12.47</v>
      </c>
      <c r="F140" s="16">
        <v>264</v>
      </c>
      <c r="G140" s="16">
        <v>0</v>
      </c>
      <c r="H140" s="16">
        <v>1719.18</v>
      </c>
      <c r="I140" s="16">
        <v>246.42</v>
      </c>
      <c r="J140" s="16">
        <v>85.96</v>
      </c>
      <c r="K140" s="16">
        <v>1795.54</v>
      </c>
      <c r="L140" s="17">
        <f>SUM(C140:K140)</f>
        <v>4196.3100000000004</v>
      </c>
      <c r="M140" s="23" t="str">
        <f>A140&amp;"|"&amp;B140</f>
        <v>P0012|Jul</v>
      </c>
    </row>
    <row r="141" spans="1:13" ht="15" customHeight="1" x14ac:dyDescent="0.25">
      <c r="A141" s="14" t="s">
        <v>80</v>
      </c>
      <c r="B141" s="14" t="s">
        <v>30</v>
      </c>
      <c r="C141" s="16">
        <v>25.1</v>
      </c>
      <c r="D141" s="16">
        <v>38.54</v>
      </c>
      <c r="E141" s="16">
        <v>12.66</v>
      </c>
      <c r="F141" s="16">
        <v>264</v>
      </c>
      <c r="G141" s="16">
        <v>0</v>
      </c>
      <c r="H141" s="16">
        <v>1719.18</v>
      </c>
      <c r="I141" s="16">
        <v>246.42</v>
      </c>
      <c r="J141" s="16">
        <v>85.96</v>
      </c>
      <c r="K141" s="16">
        <v>1656.27</v>
      </c>
      <c r="L141" s="17">
        <f>SUM(C141:K141)</f>
        <v>4048.13</v>
      </c>
      <c r="M141" s="23" t="str">
        <f>A141&amp;"|"&amp;B141</f>
        <v>P0012|Aug</v>
      </c>
    </row>
    <row r="142" spans="1:13" ht="15" customHeight="1" x14ac:dyDescent="0.25">
      <c r="A142" s="14" t="s">
        <v>80</v>
      </c>
      <c r="B142" s="14" t="s">
        <v>31</v>
      </c>
      <c r="C142" s="16">
        <v>14.32</v>
      </c>
      <c r="D142" s="16">
        <v>42.71</v>
      </c>
      <c r="E142" s="16">
        <v>13.48</v>
      </c>
      <c r="F142" s="16">
        <v>264</v>
      </c>
      <c r="G142" s="16">
        <v>0</v>
      </c>
      <c r="H142" s="16">
        <v>1719.18</v>
      </c>
      <c r="I142" s="16">
        <v>246.42</v>
      </c>
      <c r="J142" s="16">
        <v>85.96</v>
      </c>
      <c r="K142" s="16">
        <v>354.6</v>
      </c>
      <c r="L142" s="17">
        <f>SUM(C142:K142)</f>
        <v>2740.67</v>
      </c>
      <c r="M142" s="23" t="str">
        <f>A142&amp;"|"&amp;B142</f>
        <v>P0012|Sep</v>
      </c>
    </row>
    <row r="143" spans="1:13" ht="15" customHeight="1" x14ac:dyDescent="0.25">
      <c r="A143" s="14" t="s">
        <v>80</v>
      </c>
      <c r="B143" s="14" t="s">
        <v>32</v>
      </c>
      <c r="C143" s="16">
        <v>36.130000000000003</v>
      </c>
      <c r="D143" s="16">
        <v>56.93</v>
      </c>
      <c r="E143" s="16">
        <v>15.79</v>
      </c>
      <c r="F143" s="16">
        <v>264</v>
      </c>
      <c r="G143" s="16">
        <v>0</v>
      </c>
      <c r="H143" s="16">
        <v>1719.18</v>
      </c>
      <c r="I143" s="16">
        <v>246.42</v>
      </c>
      <c r="J143" s="16">
        <v>85.96</v>
      </c>
      <c r="K143" s="16">
        <v>245.27</v>
      </c>
      <c r="L143" s="17">
        <f>SUM(C143:K143)</f>
        <v>2669.6800000000003</v>
      </c>
      <c r="M143" s="23" t="str">
        <f>A143&amp;"|"&amp;B143</f>
        <v>P0012|Oct</v>
      </c>
    </row>
    <row r="144" spans="1:13" ht="15" customHeight="1" x14ac:dyDescent="0.25">
      <c r="A144" s="14" t="s">
        <v>80</v>
      </c>
      <c r="B144" s="14" t="s">
        <v>33</v>
      </c>
      <c r="C144" s="16">
        <v>29.38</v>
      </c>
      <c r="D144" s="16">
        <v>69.239999999999995</v>
      </c>
      <c r="E144" s="16">
        <v>11.15</v>
      </c>
      <c r="F144" s="16">
        <v>264</v>
      </c>
      <c r="G144" s="16">
        <v>83.28</v>
      </c>
      <c r="H144" s="16">
        <v>1719.18</v>
      </c>
      <c r="I144" s="16">
        <v>246.42</v>
      </c>
      <c r="J144" s="16">
        <v>85.96</v>
      </c>
      <c r="K144" s="16">
        <v>63.29</v>
      </c>
      <c r="L144" s="17">
        <f>SUM(C144:K144)</f>
        <v>2571.9</v>
      </c>
      <c r="M144" s="23" t="str">
        <f>A144&amp;"|"&amp;B144</f>
        <v>P0012|Nov</v>
      </c>
    </row>
    <row r="145" spans="1:13" ht="15" customHeight="1" x14ac:dyDescent="0.25">
      <c r="A145" s="14" t="s">
        <v>80</v>
      </c>
      <c r="B145" s="14" t="s">
        <v>34</v>
      </c>
      <c r="C145" s="16">
        <v>23.2</v>
      </c>
      <c r="D145" s="16">
        <v>91.56</v>
      </c>
      <c r="E145" s="16">
        <v>13.08</v>
      </c>
      <c r="F145" s="16">
        <v>660</v>
      </c>
      <c r="G145" s="16">
        <v>83.28</v>
      </c>
      <c r="H145" s="16">
        <v>1719.18</v>
      </c>
      <c r="I145" s="16">
        <v>246.42</v>
      </c>
      <c r="J145" s="16">
        <v>85.96</v>
      </c>
      <c r="K145" s="16">
        <v>111.67</v>
      </c>
      <c r="L145" s="17">
        <f>SUM(C145:K145)</f>
        <v>3034.3500000000004</v>
      </c>
      <c r="M145" s="23" t="str">
        <f>A145&amp;"|"&amp;B145</f>
        <v>P0012|Dec</v>
      </c>
    </row>
    <row r="146" spans="1:13" ht="15" customHeight="1" x14ac:dyDescent="0.25">
      <c r="A146" s="14" t="s">
        <v>80</v>
      </c>
      <c r="B146" s="14" t="s">
        <v>35</v>
      </c>
      <c r="C146" s="16">
        <v>18.93</v>
      </c>
      <c r="D146" s="16">
        <v>89.18</v>
      </c>
      <c r="E146" s="16">
        <v>12.48</v>
      </c>
      <c r="F146" s="16">
        <v>528</v>
      </c>
      <c r="G146" s="16">
        <v>83.28</v>
      </c>
      <c r="H146" s="16">
        <v>1719.18</v>
      </c>
      <c r="I146" s="16">
        <v>246.42</v>
      </c>
      <c r="J146" s="16">
        <v>85.96</v>
      </c>
      <c r="K146" s="16">
        <v>111.67</v>
      </c>
      <c r="L146" s="17">
        <f>SUM(C146:K146)</f>
        <v>2895.1000000000004</v>
      </c>
      <c r="M146" s="23" t="str">
        <f>A146&amp;"|"&amp;B146</f>
        <v>P0012|Jan</v>
      </c>
    </row>
    <row r="147" spans="1:13" ht="15" customHeight="1" x14ac:dyDescent="0.25">
      <c r="A147" s="14" t="s">
        <v>80</v>
      </c>
      <c r="B147" s="14" t="s">
        <v>36</v>
      </c>
      <c r="C147" s="16">
        <v>38.659999999999997</v>
      </c>
      <c r="D147" s="16">
        <v>94.85</v>
      </c>
      <c r="E147" s="16">
        <v>8.67</v>
      </c>
      <c r="F147" s="16">
        <v>528</v>
      </c>
      <c r="G147" s="16">
        <v>83.28</v>
      </c>
      <c r="H147" s="16">
        <v>1719.18</v>
      </c>
      <c r="I147" s="16">
        <v>246.42</v>
      </c>
      <c r="J147" s="16">
        <v>85.96</v>
      </c>
      <c r="K147" s="16">
        <v>111.67</v>
      </c>
      <c r="L147" s="17">
        <f>SUM(C147:K147)</f>
        <v>2916.69</v>
      </c>
      <c r="M147" s="23" t="str">
        <f>A147&amp;"|"&amp;B147</f>
        <v>P0012|Feb</v>
      </c>
    </row>
    <row r="148" spans="1:13" ht="15" customHeight="1" x14ac:dyDescent="0.25">
      <c r="A148" s="14" t="s">
        <v>80</v>
      </c>
      <c r="B148" s="14" t="s">
        <v>37</v>
      </c>
      <c r="C148" s="16">
        <v>24.06</v>
      </c>
      <c r="D148" s="16">
        <v>71.12</v>
      </c>
      <c r="E148" s="16">
        <v>13.6</v>
      </c>
      <c r="F148" s="16">
        <v>396</v>
      </c>
      <c r="G148" s="16">
        <v>83.28</v>
      </c>
      <c r="H148" s="16">
        <v>1719.18</v>
      </c>
      <c r="I148" s="16">
        <v>246.42</v>
      </c>
      <c r="J148" s="16">
        <v>85.96</v>
      </c>
      <c r="K148" s="16">
        <v>111.67</v>
      </c>
      <c r="L148" s="17">
        <f>SUM(C148:K148)</f>
        <v>2751.29</v>
      </c>
      <c r="M148" s="23" t="str">
        <f>A148&amp;"|"&amp;B148</f>
        <v>P0012|Mar</v>
      </c>
    </row>
    <row r="149" spans="1:13" ht="15" customHeight="1" x14ac:dyDescent="0.25">
      <c r="A149" s="14" t="s">
        <v>82</v>
      </c>
      <c r="B149" s="14" t="s">
        <v>24</v>
      </c>
      <c r="C149" s="16">
        <v>7.57</v>
      </c>
      <c r="D149" s="16">
        <v>59.79</v>
      </c>
      <c r="E149" s="16">
        <v>6.01</v>
      </c>
      <c r="F149" s="16">
        <v>216</v>
      </c>
      <c r="G149" s="16">
        <v>0</v>
      </c>
      <c r="H149" s="16">
        <v>1346.69</v>
      </c>
      <c r="I149" s="16">
        <v>194.84</v>
      </c>
      <c r="J149" s="16">
        <v>85.96</v>
      </c>
      <c r="K149" s="16">
        <v>59.62</v>
      </c>
      <c r="L149" s="17">
        <f>SUM(C149:K149)</f>
        <v>1976.4799999999998</v>
      </c>
      <c r="M149" s="23" t="str">
        <f>A149&amp;"|"&amp;B149</f>
        <v>P0013|Apr</v>
      </c>
    </row>
    <row r="150" spans="1:13" ht="15" customHeight="1" x14ac:dyDescent="0.25">
      <c r="A150" s="14" t="s">
        <v>82</v>
      </c>
      <c r="B150" s="14" t="s">
        <v>26</v>
      </c>
      <c r="C150" s="16">
        <v>13.23</v>
      </c>
      <c r="D150" s="16">
        <v>42.03</v>
      </c>
      <c r="E150" s="16">
        <v>13.56</v>
      </c>
      <c r="F150" s="16">
        <v>216</v>
      </c>
      <c r="G150" s="16">
        <v>0</v>
      </c>
      <c r="H150" s="16">
        <v>1346.69</v>
      </c>
      <c r="I150" s="16">
        <v>194.84</v>
      </c>
      <c r="J150" s="16">
        <v>85.96</v>
      </c>
      <c r="K150" s="16">
        <v>387.74</v>
      </c>
      <c r="L150" s="17">
        <f>SUM(C150:K150)</f>
        <v>2300.0500000000002</v>
      </c>
      <c r="M150" s="23" t="str">
        <f>A150&amp;"|"&amp;B150</f>
        <v>P0013|May</v>
      </c>
    </row>
    <row r="151" spans="1:13" ht="15" customHeight="1" x14ac:dyDescent="0.25">
      <c r="A151" s="14" t="s">
        <v>82</v>
      </c>
      <c r="B151" s="14" t="s">
        <v>28</v>
      </c>
      <c r="C151" s="16">
        <v>23</v>
      </c>
      <c r="D151" s="16">
        <v>32.79</v>
      </c>
      <c r="E151" s="16">
        <v>7.68</v>
      </c>
      <c r="F151" s="16">
        <v>216</v>
      </c>
      <c r="G151" s="16">
        <v>0</v>
      </c>
      <c r="H151" s="16">
        <v>1346.69</v>
      </c>
      <c r="I151" s="16">
        <v>194.84</v>
      </c>
      <c r="J151" s="16">
        <v>85.96</v>
      </c>
      <c r="K151" s="16">
        <v>502.38</v>
      </c>
      <c r="L151" s="17">
        <f>SUM(C151:K151)</f>
        <v>2409.34</v>
      </c>
      <c r="M151" s="23" t="str">
        <f>A151&amp;"|"&amp;B151</f>
        <v>P0013|Jun</v>
      </c>
    </row>
    <row r="152" spans="1:13" ht="15" customHeight="1" x14ac:dyDescent="0.25">
      <c r="A152" s="14" t="s">
        <v>82</v>
      </c>
      <c r="B152" s="14" t="s">
        <v>29</v>
      </c>
      <c r="C152" s="16">
        <v>30.52</v>
      </c>
      <c r="D152" s="16">
        <v>42</v>
      </c>
      <c r="E152" s="16">
        <v>15.5</v>
      </c>
      <c r="F152" s="16">
        <v>324</v>
      </c>
      <c r="G152" s="16">
        <v>0</v>
      </c>
      <c r="H152" s="16">
        <v>1346.69</v>
      </c>
      <c r="I152" s="16">
        <v>194.84</v>
      </c>
      <c r="J152" s="16">
        <v>85.96</v>
      </c>
      <c r="K152" s="16">
        <v>1346.66</v>
      </c>
      <c r="L152" s="17">
        <f>SUM(C152:K152)</f>
        <v>3386.17</v>
      </c>
      <c r="M152" s="23" t="str">
        <f>A152&amp;"|"&amp;B152</f>
        <v>P0013|Jul</v>
      </c>
    </row>
    <row r="153" spans="1:13" ht="15" customHeight="1" x14ac:dyDescent="0.25">
      <c r="A153" s="14" t="s">
        <v>82</v>
      </c>
      <c r="B153" s="14" t="s">
        <v>30</v>
      </c>
      <c r="C153" s="16">
        <v>28.9</v>
      </c>
      <c r="D153" s="16">
        <v>39.770000000000003</v>
      </c>
      <c r="E153" s="16">
        <v>9.2100000000000009</v>
      </c>
      <c r="F153" s="16">
        <v>216</v>
      </c>
      <c r="G153" s="16">
        <v>0</v>
      </c>
      <c r="H153" s="16">
        <v>1346.69</v>
      </c>
      <c r="I153" s="16">
        <v>194.84</v>
      </c>
      <c r="J153" s="16">
        <v>85.96</v>
      </c>
      <c r="K153" s="16">
        <v>1242.2</v>
      </c>
      <c r="L153" s="17">
        <f>SUM(C153:K153)</f>
        <v>3163.57</v>
      </c>
      <c r="M153" s="23" t="str">
        <f>A153&amp;"|"&amp;B153</f>
        <v>P0013|Aug</v>
      </c>
    </row>
    <row r="154" spans="1:13" ht="15" customHeight="1" x14ac:dyDescent="0.25">
      <c r="A154" s="14" t="s">
        <v>82</v>
      </c>
      <c r="B154" s="14" t="s">
        <v>31</v>
      </c>
      <c r="C154" s="16">
        <v>7.57</v>
      </c>
      <c r="D154" s="16">
        <v>39.69</v>
      </c>
      <c r="E154" s="16">
        <v>7.24</v>
      </c>
      <c r="F154" s="16">
        <v>216</v>
      </c>
      <c r="G154" s="16">
        <v>0</v>
      </c>
      <c r="H154" s="16">
        <v>1346.69</v>
      </c>
      <c r="I154" s="16">
        <v>194.84</v>
      </c>
      <c r="J154" s="16">
        <v>85.96</v>
      </c>
      <c r="K154" s="16">
        <v>265.95</v>
      </c>
      <c r="L154" s="17">
        <f>SUM(C154:K154)</f>
        <v>2163.94</v>
      </c>
      <c r="M154" s="23" t="str">
        <f>A154&amp;"|"&amp;B154</f>
        <v>P0013|Sep</v>
      </c>
    </row>
    <row r="155" spans="1:13" ht="15" customHeight="1" x14ac:dyDescent="0.25">
      <c r="A155" s="14" t="s">
        <v>82</v>
      </c>
      <c r="B155" s="14" t="s">
        <v>32</v>
      </c>
      <c r="C155" s="16">
        <v>40.17</v>
      </c>
      <c r="D155" s="16">
        <v>48.38</v>
      </c>
      <c r="E155" s="16">
        <v>8.42</v>
      </c>
      <c r="F155" s="16">
        <v>216</v>
      </c>
      <c r="G155" s="16">
        <v>0</v>
      </c>
      <c r="H155" s="16">
        <v>1346.69</v>
      </c>
      <c r="I155" s="16">
        <v>194.84</v>
      </c>
      <c r="J155" s="16">
        <v>85.96</v>
      </c>
      <c r="K155" s="16">
        <v>183.95</v>
      </c>
      <c r="L155" s="17">
        <f>SUM(C155:K155)</f>
        <v>2124.41</v>
      </c>
      <c r="M155" s="23" t="str">
        <f>A155&amp;"|"&amp;B155</f>
        <v>P0013|Oct</v>
      </c>
    </row>
    <row r="156" spans="1:13" ht="15" customHeight="1" x14ac:dyDescent="0.25">
      <c r="A156" s="14" t="s">
        <v>82</v>
      </c>
      <c r="B156" s="14" t="s">
        <v>33</v>
      </c>
      <c r="C156" s="16">
        <v>15.87</v>
      </c>
      <c r="D156" s="16">
        <v>69.86</v>
      </c>
      <c r="E156" s="16">
        <v>11.44</v>
      </c>
      <c r="F156" s="16">
        <v>216</v>
      </c>
      <c r="G156" s="16">
        <v>68.14</v>
      </c>
      <c r="H156" s="16">
        <v>1346.69</v>
      </c>
      <c r="I156" s="16">
        <v>194.84</v>
      </c>
      <c r="J156" s="16">
        <v>85.96</v>
      </c>
      <c r="K156" s="16">
        <v>47.47</v>
      </c>
      <c r="L156" s="17">
        <f>SUM(C156:K156)</f>
        <v>2056.27</v>
      </c>
      <c r="M156" s="23" t="str">
        <f>A156&amp;"|"&amp;B156</f>
        <v>P0013|Nov</v>
      </c>
    </row>
    <row r="157" spans="1:13" ht="15" customHeight="1" x14ac:dyDescent="0.25">
      <c r="A157" s="14" t="s">
        <v>82</v>
      </c>
      <c r="B157" s="14" t="s">
        <v>34</v>
      </c>
      <c r="C157" s="16">
        <v>24.16</v>
      </c>
      <c r="D157" s="16">
        <v>81.400000000000006</v>
      </c>
      <c r="E157" s="16">
        <v>9.67</v>
      </c>
      <c r="F157" s="16">
        <v>540</v>
      </c>
      <c r="G157" s="16">
        <v>68.14</v>
      </c>
      <c r="H157" s="16">
        <v>1346.69</v>
      </c>
      <c r="I157" s="16">
        <v>194.84</v>
      </c>
      <c r="J157" s="16">
        <v>85.96</v>
      </c>
      <c r="K157" s="16">
        <v>83.75</v>
      </c>
      <c r="L157" s="17">
        <f>SUM(C157:K157)</f>
        <v>2434.61</v>
      </c>
      <c r="M157" s="23" t="str">
        <f>A157&amp;"|"&amp;B157</f>
        <v>P0013|Dec</v>
      </c>
    </row>
    <row r="158" spans="1:13" ht="15" customHeight="1" x14ac:dyDescent="0.25">
      <c r="A158" s="14" t="s">
        <v>82</v>
      </c>
      <c r="B158" s="14" t="s">
        <v>35</v>
      </c>
      <c r="C158" s="16">
        <v>15.43</v>
      </c>
      <c r="D158" s="16">
        <v>78.319999999999993</v>
      </c>
      <c r="E158" s="16">
        <v>9.01</v>
      </c>
      <c r="F158" s="16">
        <v>432</v>
      </c>
      <c r="G158" s="16">
        <v>68.14</v>
      </c>
      <c r="H158" s="16">
        <v>1346.69</v>
      </c>
      <c r="I158" s="16">
        <v>194.84</v>
      </c>
      <c r="J158" s="16">
        <v>85.96</v>
      </c>
      <c r="K158" s="16">
        <v>83.75</v>
      </c>
      <c r="L158" s="17">
        <f>SUM(C158:K158)</f>
        <v>2314.1400000000003</v>
      </c>
      <c r="M158" s="23" t="str">
        <f>A158&amp;"|"&amp;B158</f>
        <v>P0013|Jan</v>
      </c>
    </row>
    <row r="159" spans="1:13" ht="15" customHeight="1" x14ac:dyDescent="0.25">
      <c r="A159" s="14" t="s">
        <v>82</v>
      </c>
      <c r="B159" s="14" t="s">
        <v>36</v>
      </c>
      <c r="C159" s="16">
        <v>22.85</v>
      </c>
      <c r="D159" s="16">
        <v>78.400000000000006</v>
      </c>
      <c r="E159" s="16">
        <v>13.33</v>
      </c>
      <c r="F159" s="16">
        <v>432</v>
      </c>
      <c r="G159" s="16">
        <v>68.14</v>
      </c>
      <c r="H159" s="16">
        <v>1346.69</v>
      </c>
      <c r="I159" s="16">
        <v>194.84</v>
      </c>
      <c r="J159" s="16">
        <v>85.96</v>
      </c>
      <c r="K159" s="16">
        <v>83.75</v>
      </c>
      <c r="L159" s="17">
        <f>SUM(C159:K159)</f>
        <v>2325.96</v>
      </c>
      <c r="M159" s="23" t="str">
        <f>A159&amp;"|"&amp;B159</f>
        <v>P0013|Feb</v>
      </c>
    </row>
    <row r="160" spans="1:13" ht="15" customHeight="1" x14ac:dyDescent="0.25">
      <c r="A160" s="14" t="s">
        <v>82</v>
      </c>
      <c r="B160" s="14" t="s">
        <v>37</v>
      </c>
      <c r="C160" s="16">
        <v>12.52</v>
      </c>
      <c r="D160" s="16">
        <v>56.76</v>
      </c>
      <c r="E160" s="16">
        <v>18.100000000000001</v>
      </c>
      <c r="F160" s="16">
        <v>432</v>
      </c>
      <c r="G160" s="16">
        <v>68.14</v>
      </c>
      <c r="H160" s="16">
        <v>1346.69</v>
      </c>
      <c r="I160" s="16">
        <v>194.84</v>
      </c>
      <c r="J160" s="16">
        <v>85.96</v>
      </c>
      <c r="K160" s="16">
        <v>83.75</v>
      </c>
      <c r="L160" s="17">
        <f>SUM(C160:K160)</f>
        <v>2298.7600000000002</v>
      </c>
      <c r="M160" s="23" t="str">
        <f>A160&amp;"|"&amp;B160</f>
        <v>P0013|Mar</v>
      </c>
    </row>
    <row r="161" spans="1:13" ht="15" customHeight="1" x14ac:dyDescent="0.25">
      <c r="A161" s="14" t="s">
        <v>85</v>
      </c>
      <c r="B161" s="14" t="s">
        <v>24</v>
      </c>
      <c r="C161" s="16">
        <v>124.06</v>
      </c>
      <c r="D161" s="16">
        <v>44.62</v>
      </c>
      <c r="E161" s="16">
        <v>4.04</v>
      </c>
      <c r="F161" s="16">
        <v>140</v>
      </c>
      <c r="G161" s="16">
        <v>0</v>
      </c>
      <c r="H161" s="16">
        <v>744.98</v>
      </c>
      <c r="I161" s="16">
        <v>108.88</v>
      </c>
      <c r="J161" s="16">
        <v>85.96</v>
      </c>
      <c r="K161" s="16">
        <v>19.87</v>
      </c>
      <c r="L161" s="17">
        <f>SUM(C161:K161)</f>
        <v>1272.4099999999999</v>
      </c>
      <c r="M161" s="23" t="str">
        <f>A161&amp;"|"&amp;B161</f>
        <v>P0014|Apr</v>
      </c>
    </row>
    <row r="162" spans="1:13" ht="15" customHeight="1" x14ac:dyDescent="0.25">
      <c r="A162" s="14" t="s">
        <v>85</v>
      </c>
      <c r="B162" s="14" t="s">
        <v>26</v>
      </c>
      <c r="C162" s="16">
        <v>16.809999999999999</v>
      </c>
      <c r="D162" s="16">
        <v>42.18</v>
      </c>
      <c r="E162" s="16">
        <v>4.04</v>
      </c>
      <c r="F162" s="16">
        <v>140</v>
      </c>
      <c r="G162" s="16">
        <v>0</v>
      </c>
      <c r="H162" s="16">
        <v>744.98</v>
      </c>
      <c r="I162" s="16">
        <v>108.88</v>
      </c>
      <c r="J162" s="16">
        <v>85.96</v>
      </c>
      <c r="K162" s="16">
        <v>129.25</v>
      </c>
      <c r="L162" s="17">
        <f>SUM(C162:K162)</f>
        <v>1272.0999999999999</v>
      </c>
      <c r="M162" s="23" t="str">
        <f>A162&amp;"|"&amp;B162</f>
        <v>P0014|May</v>
      </c>
    </row>
    <row r="163" spans="1:13" ht="15" customHeight="1" x14ac:dyDescent="0.25">
      <c r="A163" s="14" t="s">
        <v>85</v>
      </c>
      <c r="B163" s="14" t="s">
        <v>28</v>
      </c>
      <c r="C163" s="16">
        <v>8.2899999999999991</v>
      </c>
      <c r="D163" s="16">
        <v>31.69</v>
      </c>
      <c r="E163" s="16">
        <v>4.04</v>
      </c>
      <c r="F163" s="16">
        <v>140</v>
      </c>
      <c r="G163" s="16">
        <v>0</v>
      </c>
      <c r="H163" s="16">
        <v>744.98</v>
      </c>
      <c r="I163" s="16">
        <v>108.88</v>
      </c>
      <c r="J163" s="16">
        <v>85.96</v>
      </c>
      <c r="K163" s="16">
        <v>167.46</v>
      </c>
      <c r="L163" s="17">
        <f>SUM(C163:K163)</f>
        <v>1291.3000000000002</v>
      </c>
      <c r="M163" s="23" t="str">
        <f>A163&amp;"|"&amp;B163</f>
        <v>P0014|Jun</v>
      </c>
    </row>
    <row r="164" spans="1:13" ht="15" customHeight="1" x14ac:dyDescent="0.25">
      <c r="A164" s="14" t="s">
        <v>85</v>
      </c>
      <c r="B164" s="14" t="s">
        <v>29</v>
      </c>
      <c r="C164" s="16">
        <v>14.17</v>
      </c>
      <c r="D164" s="16">
        <v>30.32</v>
      </c>
      <c r="E164" s="16">
        <v>7.58</v>
      </c>
      <c r="F164" s="16">
        <v>140</v>
      </c>
      <c r="G164" s="16">
        <v>0</v>
      </c>
      <c r="H164" s="16">
        <v>744.98</v>
      </c>
      <c r="I164" s="16">
        <v>108.88</v>
      </c>
      <c r="J164" s="16">
        <v>85.96</v>
      </c>
      <c r="K164" s="16">
        <v>448.89</v>
      </c>
      <c r="L164" s="17">
        <f>SUM(C164:K164)</f>
        <v>1580.7799999999997</v>
      </c>
      <c r="M164" s="23" t="str">
        <f>A164&amp;"|"&amp;B164</f>
        <v>P0014|Jul</v>
      </c>
    </row>
    <row r="165" spans="1:13" ht="15" customHeight="1" x14ac:dyDescent="0.25">
      <c r="A165" s="14" t="s">
        <v>85</v>
      </c>
      <c r="B165" s="14" t="s">
        <v>30</v>
      </c>
      <c r="C165" s="16">
        <v>7.57</v>
      </c>
      <c r="D165" s="16">
        <v>37.92</v>
      </c>
      <c r="E165" s="16">
        <v>4.04</v>
      </c>
      <c r="F165" s="16">
        <v>140</v>
      </c>
      <c r="G165" s="16">
        <v>0</v>
      </c>
      <c r="H165" s="16">
        <v>744.98</v>
      </c>
      <c r="I165" s="16">
        <v>108.88</v>
      </c>
      <c r="J165" s="16">
        <v>85.96</v>
      </c>
      <c r="K165" s="16">
        <v>414.07</v>
      </c>
      <c r="L165" s="17">
        <f>SUM(C165:K165)</f>
        <v>1543.4199999999998</v>
      </c>
      <c r="M165" s="23" t="str">
        <f>A165&amp;"|"&amp;B165</f>
        <v>P0014|Aug</v>
      </c>
    </row>
    <row r="166" spans="1:13" ht="15" customHeight="1" x14ac:dyDescent="0.25">
      <c r="A166" s="14" t="s">
        <v>85</v>
      </c>
      <c r="B166" s="14" t="s">
        <v>31</v>
      </c>
      <c r="C166" s="16">
        <v>7.57</v>
      </c>
      <c r="D166" s="16">
        <v>38.68</v>
      </c>
      <c r="E166" s="16">
        <v>4.04</v>
      </c>
      <c r="F166" s="16">
        <v>140</v>
      </c>
      <c r="G166" s="16">
        <v>0</v>
      </c>
      <c r="H166" s="16">
        <v>744.98</v>
      </c>
      <c r="I166" s="16">
        <v>108.88</v>
      </c>
      <c r="J166" s="16">
        <v>85.96</v>
      </c>
      <c r="K166" s="16">
        <v>88.65</v>
      </c>
      <c r="L166" s="17">
        <f>SUM(C166:K166)</f>
        <v>1218.7600000000002</v>
      </c>
      <c r="M166" s="23" t="str">
        <f>A166&amp;"|"&amp;B166</f>
        <v>P0014|Sep</v>
      </c>
    </row>
    <row r="167" spans="1:13" ht="15" customHeight="1" x14ac:dyDescent="0.25">
      <c r="A167" s="14" t="s">
        <v>85</v>
      </c>
      <c r="B167" s="14" t="s">
        <v>32</v>
      </c>
      <c r="C167" s="16">
        <v>7.57</v>
      </c>
      <c r="D167" s="16">
        <v>43.87</v>
      </c>
      <c r="E167" s="16">
        <v>5.07</v>
      </c>
      <c r="F167" s="16">
        <v>140</v>
      </c>
      <c r="G167" s="16">
        <v>0</v>
      </c>
      <c r="H167" s="16">
        <v>744.98</v>
      </c>
      <c r="I167" s="16">
        <v>108.88</v>
      </c>
      <c r="J167" s="16">
        <v>85.96</v>
      </c>
      <c r="K167" s="16">
        <v>61.32</v>
      </c>
      <c r="L167" s="17">
        <f>SUM(C167:K167)</f>
        <v>1197.6499999999999</v>
      </c>
      <c r="M167" s="23" t="str">
        <f>A167&amp;"|"&amp;B167</f>
        <v>P0014|Oct</v>
      </c>
    </row>
    <row r="168" spans="1:13" ht="15" customHeight="1" x14ac:dyDescent="0.25">
      <c r="A168" s="14" t="s">
        <v>85</v>
      </c>
      <c r="B168" s="14" t="s">
        <v>33</v>
      </c>
      <c r="C168" s="16">
        <v>7.57</v>
      </c>
      <c r="D168" s="16">
        <v>36.99</v>
      </c>
      <c r="E168" s="16">
        <v>4.04</v>
      </c>
      <c r="F168" s="16">
        <v>140</v>
      </c>
      <c r="G168" s="16">
        <v>45.43</v>
      </c>
      <c r="H168" s="16">
        <v>744.98</v>
      </c>
      <c r="I168" s="16">
        <v>108.88</v>
      </c>
      <c r="J168" s="16">
        <v>85.96</v>
      </c>
      <c r="K168" s="16">
        <v>15.82</v>
      </c>
      <c r="L168" s="17">
        <f>SUM(C168:K168)</f>
        <v>1189.6699999999998</v>
      </c>
      <c r="M168" s="23" t="str">
        <f>A168&amp;"|"&amp;B168</f>
        <v>P0014|Nov</v>
      </c>
    </row>
    <row r="169" spans="1:13" ht="15" customHeight="1" x14ac:dyDescent="0.25">
      <c r="A169" s="14" t="s">
        <v>85</v>
      </c>
      <c r="B169" s="14" t="s">
        <v>34</v>
      </c>
      <c r="C169" s="16">
        <v>7.57</v>
      </c>
      <c r="D169" s="16">
        <v>56.7</v>
      </c>
      <c r="E169" s="16">
        <v>4.04</v>
      </c>
      <c r="F169" s="16">
        <v>420</v>
      </c>
      <c r="G169" s="16">
        <v>45.43</v>
      </c>
      <c r="H169" s="16">
        <v>744.98</v>
      </c>
      <c r="I169" s="16">
        <v>108.88</v>
      </c>
      <c r="J169" s="16">
        <v>85.96</v>
      </c>
      <c r="K169" s="16">
        <v>27.92</v>
      </c>
      <c r="L169" s="17">
        <f>SUM(C169:K169)</f>
        <v>1501.48</v>
      </c>
      <c r="M169" s="23" t="str">
        <f>A169&amp;"|"&amp;B169</f>
        <v>P0014|Dec</v>
      </c>
    </row>
    <row r="170" spans="1:13" ht="15" customHeight="1" x14ac:dyDescent="0.25">
      <c r="A170" s="14" t="s">
        <v>85</v>
      </c>
      <c r="B170" s="14" t="s">
        <v>35</v>
      </c>
      <c r="C170" s="16">
        <v>7.57</v>
      </c>
      <c r="D170" s="16">
        <v>62.31</v>
      </c>
      <c r="E170" s="16">
        <v>5.95</v>
      </c>
      <c r="F170" s="16">
        <v>350</v>
      </c>
      <c r="G170" s="16">
        <v>45.43</v>
      </c>
      <c r="H170" s="16">
        <v>744.98</v>
      </c>
      <c r="I170" s="16">
        <v>108.88</v>
      </c>
      <c r="J170" s="16">
        <v>85.96</v>
      </c>
      <c r="K170" s="16">
        <v>27.92</v>
      </c>
      <c r="L170" s="17">
        <f>SUM(C170:K170)</f>
        <v>1439</v>
      </c>
      <c r="M170" s="23" t="str">
        <f>A170&amp;"|"&amp;B170</f>
        <v>P0014|Jan</v>
      </c>
    </row>
    <row r="171" spans="1:13" ht="15" customHeight="1" x14ac:dyDescent="0.25">
      <c r="A171" s="14" t="s">
        <v>85</v>
      </c>
      <c r="B171" s="14" t="s">
        <v>36</v>
      </c>
      <c r="C171" s="16">
        <v>7.57</v>
      </c>
      <c r="D171" s="16">
        <v>57.37</v>
      </c>
      <c r="E171" s="16">
        <v>9.3000000000000007</v>
      </c>
      <c r="F171" s="16">
        <v>280</v>
      </c>
      <c r="G171" s="16">
        <v>45.43</v>
      </c>
      <c r="H171" s="16">
        <v>744.98</v>
      </c>
      <c r="I171" s="16">
        <v>108.88</v>
      </c>
      <c r="J171" s="16">
        <v>85.96</v>
      </c>
      <c r="K171" s="16">
        <v>27.92</v>
      </c>
      <c r="L171" s="17">
        <f>SUM(C171:K171)</f>
        <v>1367.4100000000003</v>
      </c>
      <c r="M171" s="23" t="str">
        <f>A171&amp;"|"&amp;B171</f>
        <v>P0014|Feb</v>
      </c>
    </row>
    <row r="172" spans="1:13" ht="15" customHeight="1" x14ac:dyDescent="0.25">
      <c r="A172" s="14" t="s">
        <v>85</v>
      </c>
      <c r="B172" s="14" t="s">
        <v>37</v>
      </c>
      <c r="C172" s="16">
        <v>13.18</v>
      </c>
      <c r="D172" s="16">
        <v>44.18</v>
      </c>
      <c r="E172" s="16">
        <v>8.14</v>
      </c>
      <c r="F172" s="16">
        <v>280</v>
      </c>
      <c r="G172" s="16">
        <v>45.43</v>
      </c>
      <c r="H172" s="16">
        <v>744.98</v>
      </c>
      <c r="I172" s="16">
        <v>108.88</v>
      </c>
      <c r="J172" s="16">
        <v>85.96</v>
      </c>
      <c r="K172" s="16">
        <v>27.92</v>
      </c>
      <c r="L172" s="17">
        <f>SUM(C172:K172)</f>
        <v>1358.67</v>
      </c>
      <c r="M172" s="23" t="str">
        <f>A172&amp;"|"&amp;B172</f>
        <v>P0014|Mar</v>
      </c>
    </row>
    <row r="173" spans="1:13" ht="15" customHeight="1" x14ac:dyDescent="0.25">
      <c r="A173" s="14" t="s">
        <v>87</v>
      </c>
      <c r="B173" s="14" t="s">
        <v>24</v>
      </c>
      <c r="C173" s="16">
        <v>24.96</v>
      </c>
      <c r="D173" s="16">
        <v>51.77</v>
      </c>
      <c r="E173" s="16">
        <v>7.2</v>
      </c>
      <c r="F173" s="16">
        <v>176</v>
      </c>
      <c r="G173" s="16">
        <v>0</v>
      </c>
      <c r="H173" s="16">
        <v>1031.51</v>
      </c>
      <c r="I173" s="16">
        <v>149</v>
      </c>
      <c r="J173" s="16">
        <v>85.96</v>
      </c>
      <c r="K173" s="16">
        <v>39.75</v>
      </c>
      <c r="L173" s="17">
        <f>SUM(C173:K173)</f>
        <v>1566.15</v>
      </c>
      <c r="M173" s="23" t="str">
        <f>A173&amp;"|"&amp;B173</f>
        <v>P0015|Apr</v>
      </c>
    </row>
    <row r="174" spans="1:13" ht="15" customHeight="1" x14ac:dyDescent="0.25">
      <c r="A174" s="14" t="s">
        <v>87</v>
      </c>
      <c r="B174" s="14" t="s">
        <v>26</v>
      </c>
      <c r="C174" s="16">
        <v>8.67</v>
      </c>
      <c r="D174" s="16">
        <v>39.54</v>
      </c>
      <c r="E174" s="16">
        <v>7.69</v>
      </c>
      <c r="F174" s="16">
        <v>176</v>
      </c>
      <c r="G174" s="16">
        <v>0</v>
      </c>
      <c r="H174" s="16">
        <v>1031.51</v>
      </c>
      <c r="I174" s="16">
        <v>149</v>
      </c>
      <c r="J174" s="16">
        <v>85.96</v>
      </c>
      <c r="K174" s="16">
        <v>258.49</v>
      </c>
      <c r="L174" s="17">
        <f>SUM(C174:K174)</f>
        <v>1756.8600000000001</v>
      </c>
      <c r="M174" s="23" t="str">
        <f>A174&amp;"|"&amp;B174</f>
        <v>P0015|May</v>
      </c>
    </row>
    <row r="175" spans="1:13" ht="15" customHeight="1" x14ac:dyDescent="0.25">
      <c r="A175" s="14" t="s">
        <v>87</v>
      </c>
      <c r="B175" s="14" t="s">
        <v>28</v>
      </c>
      <c r="C175" s="16">
        <v>14.98</v>
      </c>
      <c r="D175" s="16">
        <v>39.770000000000003</v>
      </c>
      <c r="E175" s="16">
        <v>13.81</v>
      </c>
      <c r="F175" s="16">
        <v>176</v>
      </c>
      <c r="G175" s="16">
        <v>0</v>
      </c>
      <c r="H175" s="16">
        <v>1031.51</v>
      </c>
      <c r="I175" s="16">
        <v>149</v>
      </c>
      <c r="J175" s="16">
        <v>85.96</v>
      </c>
      <c r="K175" s="16">
        <v>334.92</v>
      </c>
      <c r="L175" s="17">
        <f>SUM(C175:K175)</f>
        <v>1845.95</v>
      </c>
      <c r="M175" s="23" t="str">
        <f>A175&amp;"|"&amp;B175</f>
        <v>P0015|Jun</v>
      </c>
    </row>
    <row r="176" spans="1:13" ht="15" customHeight="1" x14ac:dyDescent="0.25">
      <c r="A176" s="14" t="s">
        <v>87</v>
      </c>
      <c r="B176" s="14" t="s">
        <v>29</v>
      </c>
      <c r="C176" s="16">
        <v>7.57</v>
      </c>
      <c r="D176" s="16">
        <v>33.840000000000003</v>
      </c>
      <c r="E176" s="16">
        <v>15.61</v>
      </c>
      <c r="F176" s="16">
        <v>264</v>
      </c>
      <c r="G176" s="16">
        <v>0</v>
      </c>
      <c r="H176" s="16">
        <v>1031.51</v>
      </c>
      <c r="I176" s="16">
        <v>149</v>
      </c>
      <c r="J176" s="16">
        <v>85.96</v>
      </c>
      <c r="K176" s="16">
        <v>897.77</v>
      </c>
      <c r="L176" s="17">
        <f>SUM(C176:K176)</f>
        <v>2485.2600000000002</v>
      </c>
      <c r="M176" s="23" t="str">
        <f>A176&amp;"|"&amp;B176</f>
        <v>P0015|Jul</v>
      </c>
    </row>
    <row r="177" spans="1:13" ht="15" customHeight="1" x14ac:dyDescent="0.25">
      <c r="A177" s="14" t="s">
        <v>87</v>
      </c>
      <c r="B177" s="14" t="s">
        <v>30</v>
      </c>
      <c r="C177" s="16">
        <v>22.63</v>
      </c>
      <c r="D177" s="16">
        <v>28.09</v>
      </c>
      <c r="E177" s="16">
        <v>4.04</v>
      </c>
      <c r="F177" s="16">
        <v>176</v>
      </c>
      <c r="G177" s="16">
        <v>0</v>
      </c>
      <c r="H177" s="16">
        <v>1031.51</v>
      </c>
      <c r="I177" s="16">
        <v>149</v>
      </c>
      <c r="J177" s="16">
        <v>85.96</v>
      </c>
      <c r="K177" s="16">
        <v>828.13</v>
      </c>
      <c r="L177" s="17">
        <f>SUM(C177:K177)</f>
        <v>2325.36</v>
      </c>
      <c r="M177" s="23" t="str">
        <f>A177&amp;"|"&amp;B177</f>
        <v>P0015|Aug</v>
      </c>
    </row>
    <row r="178" spans="1:13" ht="15" customHeight="1" x14ac:dyDescent="0.25">
      <c r="A178" s="14" t="s">
        <v>87</v>
      </c>
      <c r="B178" s="14" t="s">
        <v>31</v>
      </c>
      <c r="C178" s="16">
        <v>13.42</v>
      </c>
      <c r="D178" s="16">
        <v>53.76</v>
      </c>
      <c r="E178" s="16">
        <v>4.04</v>
      </c>
      <c r="F178" s="16">
        <v>176</v>
      </c>
      <c r="G178" s="16">
        <v>0</v>
      </c>
      <c r="H178" s="16">
        <v>1031.51</v>
      </c>
      <c r="I178" s="16">
        <v>149</v>
      </c>
      <c r="J178" s="16">
        <v>85.96</v>
      </c>
      <c r="K178" s="16">
        <v>177.3</v>
      </c>
      <c r="L178" s="17">
        <f>SUM(C178:K178)</f>
        <v>1690.99</v>
      </c>
      <c r="M178" s="23" t="str">
        <f>A178&amp;"|"&amp;B178</f>
        <v>P0015|Sep</v>
      </c>
    </row>
    <row r="179" spans="1:13" ht="15" customHeight="1" x14ac:dyDescent="0.25">
      <c r="A179" s="14" t="s">
        <v>87</v>
      </c>
      <c r="B179" s="14" t="s">
        <v>32</v>
      </c>
      <c r="C179" s="16">
        <v>40.5</v>
      </c>
      <c r="D179" s="16">
        <v>40.06</v>
      </c>
      <c r="E179" s="16">
        <v>4.04</v>
      </c>
      <c r="F179" s="16">
        <v>176</v>
      </c>
      <c r="G179" s="16">
        <v>0</v>
      </c>
      <c r="H179" s="16">
        <v>1031.51</v>
      </c>
      <c r="I179" s="16">
        <v>149</v>
      </c>
      <c r="J179" s="16">
        <v>85.96</v>
      </c>
      <c r="K179" s="16">
        <v>122.63</v>
      </c>
      <c r="L179" s="17">
        <f>SUM(C179:K179)</f>
        <v>1649.7000000000003</v>
      </c>
      <c r="M179" s="23" t="str">
        <f>A179&amp;"|"&amp;B179</f>
        <v>P0015|Oct</v>
      </c>
    </row>
    <row r="180" spans="1:13" ht="15" customHeight="1" x14ac:dyDescent="0.25">
      <c r="A180" s="14" t="s">
        <v>87</v>
      </c>
      <c r="B180" s="14" t="s">
        <v>33</v>
      </c>
      <c r="C180" s="16">
        <v>10.69</v>
      </c>
      <c r="D180" s="16">
        <v>59.9</v>
      </c>
      <c r="E180" s="16">
        <v>4.04</v>
      </c>
      <c r="F180" s="16">
        <v>176</v>
      </c>
      <c r="G180" s="16">
        <v>55.52</v>
      </c>
      <c r="H180" s="16">
        <v>1031.51</v>
      </c>
      <c r="I180" s="16">
        <v>149</v>
      </c>
      <c r="J180" s="16">
        <v>85.96</v>
      </c>
      <c r="K180" s="16">
        <v>31.64</v>
      </c>
      <c r="L180" s="17">
        <f>SUM(C180:K180)</f>
        <v>1604.26</v>
      </c>
      <c r="M180" s="23" t="str">
        <f>A180&amp;"|"&amp;B180</f>
        <v>P0015|Nov</v>
      </c>
    </row>
    <row r="181" spans="1:13" ht="15" customHeight="1" x14ac:dyDescent="0.25">
      <c r="A181" s="14" t="s">
        <v>87</v>
      </c>
      <c r="B181" s="14" t="s">
        <v>34</v>
      </c>
      <c r="C181" s="16">
        <v>12.62</v>
      </c>
      <c r="D181" s="16">
        <v>69.099999999999994</v>
      </c>
      <c r="E181" s="16">
        <v>4.04</v>
      </c>
      <c r="F181" s="16">
        <v>528</v>
      </c>
      <c r="G181" s="16">
        <v>55.52</v>
      </c>
      <c r="H181" s="16">
        <v>1031.51</v>
      </c>
      <c r="I181" s="16">
        <v>149</v>
      </c>
      <c r="J181" s="16">
        <v>85.96</v>
      </c>
      <c r="K181" s="16">
        <v>55.84</v>
      </c>
      <c r="L181" s="17">
        <f>SUM(C181:K181)</f>
        <v>1991.59</v>
      </c>
      <c r="M181" s="23" t="str">
        <f>A181&amp;"|"&amp;B181</f>
        <v>P0015|Dec</v>
      </c>
    </row>
    <row r="182" spans="1:13" ht="15" customHeight="1" x14ac:dyDescent="0.25">
      <c r="A182" s="14" t="s">
        <v>87</v>
      </c>
      <c r="B182" s="14" t="s">
        <v>35</v>
      </c>
      <c r="C182" s="16">
        <v>235.99</v>
      </c>
      <c r="D182" s="16">
        <v>82.1</v>
      </c>
      <c r="E182" s="16">
        <v>6.71</v>
      </c>
      <c r="F182" s="16">
        <v>440</v>
      </c>
      <c r="G182" s="16">
        <v>55.52</v>
      </c>
      <c r="H182" s="16">
        <v>1031.51</v>
      </c>
      <c r="I182" s="16">
        <v>149</v>
      </c>
      <c r="J182" s="16">
        <v>85.96</v>
      </c>
      <c r="K182" s="16">
        <v>55.84</v>
      </c>
      <c r="L182" s="17">
        <f>SUM(C182:K182)</f>
        <v>2142.63</v>
      </c>
      <c r="M182" s="23" t="str">
        <f>A182&amp;"|"&amp;B182</f>
        <v>P0015|Jan</v>
      </c>
    </row>
    <row r="183" spans="1:13" ht="15" customHeight="1" x14ac:dyDescent="0.25">
      <c r="A183" s="14" t="s">
        <v>87</v>
      </c>
      <c r="B183" s="14" t="s">
        <v>36</v>
      </c>
      <c r="C183" s="16">
        <v>7.57</v>
      </c>
      <c r="D183" s="16">
        <v>56.96</v>
      </c>
      <c r="E183" s="16">
        <v>7.25</v>
      </c>
      <c r="F183" s="16">
        <v>352</v>
      </c>
      <c r="G183" s="16">
        <v>55.52</v>
      </c>
      <c r="H183" s="16">
        <v>1031.51</v>
      </c>
      <c r="I183" s="16">
        <v>149</v>
      </c>
      <c r="J183" s="16">
        <v>85.96</v>
      </c>
      <c r="K183" s="16">
        <v>55.84</v>
      </c>
      <c r="L183" s="17">
        <f>SUM(C183:K183)</f>
        <v>1801.61</v>
      </c>
      <c r="M183" s="23" t="str">
        <f>A183&amp;"|"&amp;B183</f>
        <v>P0015|Feb</v>
      </c>
    </row>
    <row r="184" spans="1:13" ht="15" customHeight="1" x14ac:dyDescent="0.25">
      <c r="A184" s="14" t="s">
        <v>87</v>
      </c>
      <c r="B184" s="14" t="s">
        <v>37</v>
      </c>
      <c r="C184" s="16">
        <v>11.1</v>
      </c>
      <c r="D184" s="16">
        <v>70.099999999999994</v>
      </c>
      <c r="E184" s="16">
        <v>6.32</v>
      </c>
      <c r="F184" s="16">
        <v>352</v>
      </c>
      <c r="G184" s="16">
        <v>55.52</v>
      </c>
      <c r="H184" s="16">
        <v>1031.51</v>
      </c>
      <c r="I184" s="16">
        <v>149</v>
      </c>
      <c r="J184" s="16">
        <v>85.96</v>
      </c>
      <c r="K184" s="16">
        <v>55.84</v>
      </c>
      <c r="L184" s="17">
        <f>SUM(C184:K184)</f>
        <v>1817.35</v>
      </c>
      <c r="M184" s="23" t="str">
        <f>A184&amp;"|"&amp;B184</f>
        <v>P0015|Mar</v>
      </c>
    </row>
    <row r="185" spans="1:13" ht="15" customHeight="1" x14ac:dyDescent="0.25">
      <c r="A185" s="14" t="s">
        <v>89</v>
      </c>
      <c r="B185" s="14" t="s">
        <v>24</v>
      </c>
      <c r="C185" s="16">
        <v>32.31</v>
      </c>
      <c r="D185" s="16">
        <v>70.69</v>
      </c>
      <c r="E185" s="16">
        <v>12.41</v>
      </c>
      <c r="F185" s="16">
        <v>316</v>
      </c>
      <c r="G185" s="16">
        <v>0</v>
      </c>
      <c r="H185" s="16">
        <v>2148.98</v>
      </c>
      <c r="I185" s="16">
        <v>309.45</v>
      </c>
      <c r="J185" s="16">
        <v>85.96</v>
      </c>
      <c r="K185" s="16">
        <v>99.37</v>
      </c>
      <c r="L185" s="17">
        <f>SUM(C185:K185)</f>
        <v>3075.1699999999996</v>
      </c>
      <c r="M185" s="23" t="str">
        <f>A185&amp;"|"&amp;B185</f>
        <v>P0016|Apr</v>
      </c>
    </row>
    <row r="186" spans="1:13" ht="15" customHeight="1" x14ac:dyDescent="0.25">
      <c r="A186" s="14" t="s">
        <v>89</v>
      </c>
      <c r="B186" s="14" t="s">
        <v>26</v>
      </c>
      <c r="C186" s="16">
        <v>15.94</v>
      </c>
      <c r="D186" s="16">
        <v>69.540000000000006</v>
      </c>
      <c r="E186" s="16">
        <v>12.89</v>
      </c>
      <c r="F186" s="16">
        <v>316</v>
      </c>
      <c r="G186" s="16">
        <v>0</v>
      </c>
      <c r="H186" s="16">
        <v>2148.98</v>
      </c>
      <c r="I186" s="16">
        <v>309.45</v>
      </c>
      <c r="J186" s="16">
        <v>85.96</v>
      </c>
      <c r="K186" s="16">
        <v>646.23</v>
      </c>
      <c r="L186" s="17">
        <f>SUM(C186:K186)</f>
        <v>3604.99</v>
      </c>
      <c r="M186" s="23" t="str">
        <f>A186&amp;"|"&amp;B186</f>
        <v>P0016|May</v>
      </c>
    </row>
    <row r="187" spans="1:13" ht="15" customHeight="1" x14ac:dyDescent="0.25">
      <c r="A187" s="14" t="s">
        <v>89</v>
      </c>
      <c r="B187" s="14" t="s">
        <v>28</v>
      </c>
      <c r="C187" s="16">
        <v>61.5</v>
      </c>
      <c r="D187" s="16">
        <v>54.51</v>
      </c>
      <c r="E187" s="16">
        <v>18.690000000000001</v>
      </c>
      <c r="F187" s="16">
        <v>316</v>
      </c>
      <c r="G187" s="16">
        <v>0</v>
      </c>
      <c r="H187" s="16">
        <v>2148.98</v>
      </c>
      <c r="I187" s="16">
        <v>309.45</v>
      </c>
      <c r="J187" s="16">
        <v>85.96</v>
      </c>
      <c r="K187" s="16">
        <v>837.3</v>
      </c>
      <c r="L187" s="17">
        <f>SUM(C187:K187)</f>
        <v>3832.3899999999994</v>
      </c>
      <c r="M187" s="23" t="str">
        <f>A187&amp;"|"&amp;B187</f>
        <v>P0016|Jun</v>
      </c>
    </row>
    <row r="188" spans="1:13" ht="15" customHeight="1" x14ac:dyDescent="0.25">
      <c r="A188" s="14" t="s">
        <v>89</v>
      </c>
      <c r="B188" s="14" t="s">
        <v>29</v>
      </c>
      <c r="C188" s="16">
        <v>17.62</v>
      </c>
      <c r="D188" s="16">
        <v>37.090000000000003</v>
      </c>
      <c r="E188" s="16">
        <v>15.2</v>
      </c>
      <c r="F188" s="16">
        <v>316</v>
      </c>
      <c r="G188" s="16">
        <v>0</v>
      </c>
      <c r="H188" s="16">
        <v>2148.98</v>
      </c>
      <c r="I188" s="16">
        <v>309.45</v>
      </c>
      <c r="J188" s="16">
        <v>85.96</v>
      </c>
      <c r="K188" s="16">
        <v>2244.4299999999998</v>
      </c>
      <c r="L188" s="17">
        <f>SUM(C188:K188)</f>
        <v>5174.7299999999996</v>
      </c>
      <c r="M188" s="23" t="str">
        <f>A188&amp;"|"&amp;B188</f>
        <v>P0016|Jul</v>
      </c>
    </row>
    <row r="189" spans="1:13" ht="15" customHeight="1" x14ac:dyDescent="0.25">
      <c r="A189" s="14" t="s">
        <v>89</v>
      </c>
      <c r="B189" s="14" t="s">
        <v>30</v>
      </c>
      <c r="C189" s="16">
        <v>19.899999999999999</v>
      </c>
      <c r="D189" s="16">
        <v>50.12</v>
      </c>
      <c r="E189" s="16">
        <v>23.82</v>
      </c>
      <c r="F189" s="16">
        <v>316</v>
      </c>
      <c r="G189" s="16">
        <v>0</v>
      </c>
      <c r="H189" s="16">
        <v>2148.98</v>
      </c>
      <c r="I189" s="16">
        <v>309.45</v>
      </c>
      <c r="J189" s="16">
        <v>85.96</v>
      </c>
      <c r="K189" s="16">
        <v>2070.33</v>
      </c>
      <c r="L189" s="17">
        <f>SUM(C189:K189)</f>
        <v>5024.5599999999995</v>
      </c>
      <c r="M189" s="23" t="str">
        <f>A189&amp;"|"&amp;B189</f>
        <v>P0016|Aug</v>
      </c>
    </row>
    <row r="190" spans="1:13" ht="15" customHeight="1" x14ac:dyDescent="0.25">
      <c r="A190" s="14" t="s">
        <v>89</v>
      </c>
      <c r="B190" s="14" t="s">
        <v>31</v>
      </c>
      <c r="C190" s="16">
        <v>33.799999999999997</v>
      </c>
      <c r="D190" s="16">
        <v>50.76</v>
      </c>
      <c r="E190" s="16">
        <v>17.93</v>
      </c>
      <c r="F190" s="16">
        <v>316</v>
      </c>
      <c r="G190" s="16">
        <v>0</v>
      </c>
      <c r="H190" s="16">
        <v>2148.98</v>
      </c>
      <c r="I190" s="16">
        <v>309.45</v>
      </c>
      <c r="J190" s="16">
        <v>85.96</v>
      </c>
      <c r="K190" s="16">
        <v>443.25</v>
      </c>
      <c r="L190" s="17">
        <f>SUM(C190:K190)</f>
        <v>3406.13</v>
      </c>
      <c r="M190" s="23" t="str">
        <f>A190&amp;"|"&amp;B190</f>
        <v>P0016|Sep</v>
      </c>
    </row>
    <row r="191" spans="1:13" ht="15" customHeight="1" x14ac:dyDescent="0.25">
      <c r="A191" s="14" t="s">
        <v>89</v>
      </c>
      <c r="B191" s="14" t="s">
        <v>32</v>
      </c>
      <c r="C191" s="16">
        <v>39.770000000000003</v>
      </c>
      <c r="D191" s="16">
        <v>63.94</v>
      </c>
      <c r="E191" s="16">
        <v>15.12</v>
      </c>
      <c r="F191" s="16">
        <v>316</v>
      </c>
      <c r="G191" s="16">
        <v>0</v>
      </c>
      <c r="H191" s="16">
        <v>2148.98</v>
      </c>
      <c r="I191" s="16">
        <v>309.45</v>
      </c>
      <c r="J191" s="16">
        <v>85.96</v>
      </c>
      <c r="K191" s="16">
        <v>306.58</v>
      </c>
      <c r="L191" s="17">
        <f>SUM(C191:K191)</f>
        <v>3285.7999999999997</v>
      </c>
      <c r="M191" s="23" t="str">
        <f>A191&amp;"|"&amp;B191</f>
        <v>P0016|Oct</v>
      </c>
    </row>
    <row r="192" spans="1:13" ht="15" customHeight="1" x14ac:dyDescent="0.25">
      <c r="A192" s="14" t="s">
        <v>89</v>
      </c>
      <c r="B192" s="14" t="s">
        <v>33</v>
      </c>
      <c r="C192" s="16">
        <v>17.61</v>
      </c>
      <c r="D192" s="16">
        <v>83.79</v>
      </c>
      <c r="E192" s="16">
        <v>12.42</v>
      </c>
      <c r="F192" s="16">
        <v>316</v>
      </c>
      <c r="G192" s="16">
        <v>100.95</v>
      </c>
      <c r="H192" s="16">
        <v>2148.98</v>
      </c>
      <c r="I192" s="16">
        <v>309.45</v>
      </c>
      <c r="J192" s="16">
        <v>85.96</v>
      </c>
      <c r="K192" s="16">
        <v>79.11</v>
      </c>
      <c r="L192" s="17">
        <f>SUM(C192:K192)</f>
        <v>3154.27</v>
      </c>
      <c r="M192" s="23" t="str">
        <f>A192&amp;"|"&amp;B192</f>
        <v>P0016|Nov</v>
      </c>
    </row>
    <row r="193" spans="1:13" ht="15" customHeight="1" x14ac:dyDescent="0.25">
      <c r="A193" s="14" t="s">
        <v>89</v>
      </c>
      <c r="B193" s="14" t="s">
        <v>34</v>
      </c>
      <c r="C193" s="16">
        <v>32.86</v>
      </c>
      <c r="D193" s="16">
        <v>95.97</v>
      </c>
      <c r="E193" s="16">
        <v>12.95</v>
      </c>
      <c r="F193" s="16">
        <v>790</v>
      </c>
      <c r="G193" s="16">
        <v>100.95</v>
      </c>
      <c r="H193" s="16">
        <v>2148.98</v>
      </c>
      <c r="I193" s="16">
        <v>309.45</v>
      </c>
      <c r="J193" s="16">
        <v>85.96</v>
      </c>
      <c r="K193" s="16">
        <v>139.59</v>
      </c>
      <c r="L193" s="17">
        <f>SUM(C193:K193)</f>
        <v>3716.71</v>
      </c>
      <c r="M193" s="23" t="str">
        <f>A193&amp;"|"&amp;B193</f>
        <v>P0016|Dec</v>
      </c>
    </row>
    <row r="194" spans="1:13" ht="15" customHeight="1" x14ac:dyDescent="0.25">
      <c r="A194" s="14" t="s">
        <v>89</v>
      </c>
      <c r="B194" s="14" t="s">
        <v>35</v>
      </c>
      <c r="C194" s="16">
        <v>33.14</v>
      </c>
      <c r="D194" s="16">
        <v>109.13</v>
      </c>
      <c r="E194" s="16">
        <v>9.44</v>
      </c>
      <c r="F194" s="16">
        <v>790</v>
      </c>
      <c r="G194" s="16">
        <v>100.95</v>
      </c>
      <c r="H194" s="16">
        <v>2148.98</v>
      </c>
      <c r="I194" s="16">
        <v>309.45</v>
      </c>
      <c r="J194" s="16">
        <v>85.96</v>
      </c>
      <c r="K194" s="16">
        <v>139.59</v>
      </c>
      <c r="L194" s="17">
        <f>SUM(C194:K194)</f>
        <v>3726.6400000000003</v>
      </c>
      <c r="M194" s="23" t="str">
        <f>A194&amp;"|"&amp;B194</f>
        <v>P0016|Jan</v>
      </c>
    </row>
    <row r="195" spans="1:13" ht="15" customHeight="1" x14ac:dyDescent="0.25">
      <c r="A195" s="14" t="s">
        <v>89</v>
      </c>
      <c r="B195" s="14" t="s">
        <v>36</v>
      </c>
      <c r="C195" s="16">
        <v>17.89</v>
      </c>
      <c r="D195" s="16">
        <v>98.57</v>
      </c>
      <c r="E195" s="16">
        <v>13.85</v>
      </c>
      <c r="F195" s="16">
        <v>632</v>
      </c>
      <c r="G195" s="16">
        <v>100.95</v>
      </c>
      <c r="H195" s="16">
        <v>2148.98</v>
      </c>
      <c r="I195" s="16">
        <v>309.45</v>
      </c>
      <c r="J195" s="16">
        <v>85.96</v>
      </c>
      <c r="K195" s="16">
        <v>139.59</v>
      </c>
      <c r="L195" s="17">
        <f>SUM(C195:K195)</f>
        <v>3547.24</v>
      </c>
      <c r="M195" s="23" t="str">
        <f>A195&amp;"|"&amp;B195</f>
        <v>P0016|Feb</v>
      </c>
    </row>
    <row r="196" spans="1:13" ht="15" customHeight="1" x14ac:dyDescent="0.25">
      <c r="A196" s="14" t="s">
        <v>89</v>
      </c>
      <c r="B196" s="14" t="s">
        <v>37</v>
      </c>
      <c r="C196" s="16">
        <v>28.43</v>
      </c>
      <c r="D196" s="16">
        <v>86.98</v>
      </c>
      <c r="E196" s="16">
        <v>19.02</v>
      </c>
      <c r="F196" s="16">
        <v>474</v>
      </c>
      <c r="G196" s="16">
        <v>100.95</v>
      </c>
      <c r="H196" s="16">
        <v>2148.98</v>
      </c>
      <c r="I196" s="16">
        <v>309.45</v>
      </c>
      <c r="J196" s="16">
        <v>85.96</v>
      </c>
      <c r="K196" s="16">
        <v>139.59</v>
      </c>
      <c r="L196" s="17">
        <f>SUM(C196:K196)</f>
        <v>3393.36</v>
      </c>
      <c r="M196" s="23" t="str">
        <f>A196&amp;"|"&amp;B196</f>
        <v>P0016|Mar</v>
      </c>
    </row>
    <row r="197" spans="1:13" ht="15" customHeight="1" x14ac:dyDescent="0.25">
      <c r="A197" s="14" t="s">
        <v>91</v>
      </c>
      <c r="B197" s="14" t="s">
        <v>24</v>
      </c>
      <c r="C197" s="16">
        <v>7.57</v>
      </c>
      <c r="D197" s="16">
        <v>36.29</v>
      </c>
      <c r="E197" s="16">
        <v>4.04</v>
      </c>
      <c r="F197" s="16">
        <v>88</v>
      </c>
      <c r="G197" s="16">
        <v>0</v>
      </c>
      <c r="H197" s="16">
        <v>1031.51</v>
      </c>
      <c r="I197" s="16">
        <v>149</v>
      </c>
      <c r="J197" s="16">
        <v>85.96</v>
      </c>
      <c r="K197" s="16">
        <v>39.75</v>
      </c>
      <c r="L197" s="17">
        <f>SUM(C197:K197)</f>
        <v>1442.1200000000001</v>
      </c>
      <c r="M197" s="23" t="str">
        <f>A197&amp;"|"&amp;B197</f>
        <v>P0017|Apr</v>
      </c>
    </row>
    <row r="198" spans="1:13" ht="15" customHeight="1" x14ac:dyDescent="0.25">
      <c r="A198" s="14" t="s">
        <v>91</v>
      </c>
      <c r="B198" s="14" t="s">
        <v>26</v>
      </c>
      <c r="C198" s="16">
        <v>20.55</v>
      </c>
      <c r="D198" s="16">
        <v>38.81</v>
      </c>
      <c r="E198" s="16">
        <v>8.67</v>
      </c>
      <c r="F198" s="16">
        <v>176</v>
      </c>
      <c r="G198" s="16">
        <v>0</v>
      </c>
      <c r="H198" s="16">
        <v>1031.51</v>
      </c>
      <c r="I198" s="16">
        <v>149</v>
      </c>
      <c r="J198" s="16">
        <v>85.96</v>
      </c>
      <c r="K198" s="16">
        <v>258.49</v>
      </c>
      <c r="L198" s="17">
        <f>SUM(C198:K198)</f>
        <v>1768.99</v>
      </c>
      <c r="M198" s="23" t="str">
        <f>A198&amp;"|"&amp;B198</f>
        <v>P0017|May</v>
      </c>
    </row>
    <row r="199" spans="1:13" ht="15" customHeight="1" x14ac:dyDescent="0.25">
      <c r="A199" s="14" t="s">
        <v>91</v>
      </c>
      <c r="B199" s="14" t="s">
        <v>28</v>
      </c>
      <c r="C199" s="16">
        <v>7.57</v>
      </c>
      <c r="D199" s="16">
        <v>31.38</v>
      </c>
      <c r="E199" s="16">
        <v>4.04</v>
      </c>
      <c r="F199" s="16">
        <v>176</v>
      </c>
      <c r="G199" s="16">
        <v>0</v>
      </c>
      <c r="H199" s="16">
        <v>1031.51</v>
      </c>
      <c r="I199" s="16">
        <v>149</v>
      </c>
      <c r="J199" s="16">
        <v>85.96</v>
      </c>
      <c r="K199" s="16">
        <v>334.92</v>
      </c>
      <c r="L199" s="17">
        <f>SUM(C199:K199)</f>
        <v>1820.38</v>
      </c>
      <c r="M199" s="23" t="str">
        <f>A199&amp;"|"&amp;B199</f>
        <v>P0017|Jun</v>
      </c>
    </row>
    <row r="200" spans="1:13" ht="15" customHeight="1" x14ac:dyDescent="0.25">
      <c r="A200" s="14" t="s">
        <v>91</v>
      </c>
      <c r="B200" s="14" t="s">
        <v>29</v>
      </c>
      <c r="C200" s="16">
        <v>22.31</v>
      </c>
      <c r="D200" s="16">
        <v>32.200000000000003</v>
      </c>
      <c r="E200" s="16">
        <v>5.41</v>
      </c>
      <c r="F200" s="16">
        <v>176</v>
      </c>
      <c r="G200" s="16">
        <v>0</v>
      </c>
      <c r="H200" s="16">
        <v>1031.51</v>
      </c>
      <c r="I200" s="16">
        <v>149</v>
      </c>
      <c r="J200" s="16">
        <v>85.96</v>
      </c>
      <c r="K200" s="16">
        <v>897.77</v>
      </c>
      <c r="L200" s="17">
        <f>SUM(C200:K200)</f>
        <v>2400.16</v>
      </c>
      <c r="M200" s="23" t="str">
        <f>A200&amp;"|"&amp;B200</f>
        <v>P0017|Jul</v>
      </c>
    </row>
    <row r="201" spans="1:13" ht="15" customHeight="1" x14ac:dyDescent="0.25">
      <c r="A201" s="14" t="s">
        <v>91</v>
      </c>
      <c r="B201" s="14" t="s">
        <v>30</v>
      </c>
      <c r="C201" s="16">
        <v>14.81</v>
      </c>
      <c r="D201" s="16">
        <v>37.72</v>
      </c>
      <c r="E201" s="16">
        <v>7.38</v>
      </c>
      <c r="F201" s="16">
        <v>176</v>
      </c>
      <c r="G201" s="16">
        <v>0</v>
      </c>
      <c r="H201" s="16">
        <v>1031.51</v>
      </c>
      <c r="I201" s="16">
        <v>149</v>
      </c>
      <c r="J201" s="16">
        <v>85.96</v>
      </c>
      <c r="K201" s="16">
        <v>828.13</v>
      </c>
      <c r="L201" s="17">
        <f>SUM(C201:K201)</f>
        <v>2330.5100000000002</v>
      </c>
      <c r="M201" s="23" t="str">
        <f>A201&amp;"|"&amp;B201</f>
        <v>P0017|Aug</v>
      </c>
    </row>
    <row r="202" spans="1:13" ht="15" customHeight="1" x14ac:dyDescent="0.25">
      <c r="A202" s="14" t="s">
        <v>91</v>
      </c>
      <c r="B202" s="14" t="s">
        <v>31</v>
      </c>
      <c r="C202" s="16">
        <v>7.57</v>
      </c>
      <c r="D202" s="16">
        <v>29.44</v>
      </c>
      <c r="E202" s="16">
        <v>6.44</v>
      </c>
      <c r="F202" s="16">
        <v>176</v>
      </c>
      <c r="G202" s="16">
        <v>0</v>
      </c>
      <c r="H202" s="16">
        <v>1031.51</v>
      </c>
      <c r="I202" s="16">
        <v>149</v>
      </c>
      <c r="J202" s="16">
        <v>85.96</v>
      </c>
      <c r="K202" s="16">
        <v>177.3</v>
      </c>
      <c r="L202" s="17">
        <f>SUM(C202:K202)</f>
        <v>1663.22</v>
      </c>
      <c r="M202" s="23" t="str">
        <f>A202&amp;"|"&amp;B202</f>
        <v>P0017|Sep</v>
      </c>
    </row>
    <row r="203" spans="1:13" ht="15" customHeight="1" x14ac:dyDescent="0.25">
      <c r="A203" s="14" t="s">
        <v>91</v>
      </c>
      <c r="B203" s="14" t="s">
        <v>32</v>
      </c>
      <c r="C203" s="16">
        <v>9.68</v>
      </c>
      <c r="D203" s="16">
        <v>40.31</v>
      </c>
      <c r="E203" s="16">
        <v>7.9</v>
      </c>
      <c r="F203" s="16">
        <v>176</v>
      </c>
      <c r="G203" s="16">
        <v>0</v>
      </c>
      <c r="H203" s="16">
        <v>1031.51</v>
      </c>
      <c r="I203" s="16">
        <v>149</v>
      </c>
      <c r="J203" s="16">
        <v>85.96</v>
      </c>
      <c r="K203" s="16">
        <v>122.63</v>
      </c>
      <c r="L203" s="17">
        <f>SUM(C203:K203)</f>
        <v>1622.9900000000002</v>
      </c>
      <c r="M203" s="23" t="str">
        <f>A203&amp;"|"&amp;B203</f>
        <v>P0017|Oct</v>
      </c>
    </row>
    <row r="204" spans="1:13" ht="15" customHeight="1" x14ac:dyDescent="0.25">
      <c r="A204" s="14" t="s">
        <v>91</v>
      </c>
      <c r="B204" s="14" t="s">
        <v>33</v>
      </c>
      <c r="C204" s="16">
        <v>7.57</v>
      </c>
      <c r="D204" s="16">
        <v>68.52</v>
      </c>
      <c r="E204" s="16">
        <v>5.59</v>
      </c>
      <c r="F204" s="16">
        <v>176</v>
      </c>
      <c r="G204" s="16">
        <v>55.52</v>
      </c>
      <c r="H204" s="16">
        <v>1031.51</v>
      </c>
      <c r="I204" s="16">
        <v>149</v>
      </c>
      <c r="J204" s="16">
        <v>85.96</v>
      </c>
      <c r="K204" s="16">
        <v>31.64</v>
      </c>
      <c r="L204" s="17">
        <f>SUM(C204:K204)</f>
        <v>1611.3100000000002</v>
      </c>
      <c r="M204" s="23" t="str">
        <f>A204&amp;"|"&amp;B204</f>
        <v>P0017|Nov</v>
      </c>
    </row>
    <row r="205" spans="1:13" ht="15" customHeight="1" x14ac:dyDescent="0.25">
      <c r="A205" s="14" t="s">
        <v>91</v>
      </c>
      <c r="B205" s="14" t="s">
        <v>34</v>
      </c>
      <c r="C205" s="16">
        <v>10.58</v>
      </c>
      <c r="D205" s="16">
        <v>64.319999999999993</v>
      </c>
      <c r="E205" s="16">
        <v>4.04</v>
      </c>
      <c r="F205" s="16">
        <v>352</v>
      </c>
      <c r="G205" s="16">
        <v>55.52</v>
      </c>
      <c r="H205" s="16">
        <v>1031.51</v>
      </c>
      <c r="I205" s="16">
        <v>149</v>
      </c>
      <c r="J205" s="16">
        <v>85.96</v>
      </c>
      <c r="K205" s="16">
        <v>55.84</v>
      </c>
      <c r="L205" s="17">
        <f>SUM(C205:K205)</f>
        <v>1808.77</v>
      </c>
      <c r="M205" s="23" t="str">
        <f>A205&amp;"|"&amp;B205</f>
        <v>P0017|Dec</v>
      </c>
    </row>
    <row r="206" spans="1:13" ht="15" customHeight="1" x14ac:dyDescent="0.25">
      <c r="A206" s="14" t="s">
        <v>91</v>
      </c>
      <c r="B206" s="14" t="s">
        <v>35</v>
      </c>
      <c r="C206" s="16">
        <v>13.31</v>
      </c>
      <c r="D206" s="16">
        <v>63.85</v>
      </c>
      <c r="E206" s="16">
        <v>7.98</v>
      </c>
      <c r="F206" s="16">
        <v>352</v>
      </c>
      <c r="G206" s="16">
        <v>55.52</v>
      </c>
      <c r="H206" s="16">
        <v>1031.51</v>
      </c>
      <c r="I206" s="16">
        <v>149</v>
      </c>
      <c r="J206" s="16">
        <v>85.96</v>
      </c>
      <c r="K206" s="16">
        <v>55.84</v>
      </c>
      <c r="L206" s="17">
        <f>SUM(C206:K206)</f>
        <v>1814.97</v>
      </c>
      <c r="M206" s="23" t="str">
        <f>A206&amp;"|"&amp;B206</f>
        <v>P0017|Jan</v>
      </c>
    </row>
    <row r="207" spans="1:13" ht="15" customHeight="1" x14ac:dyDescent="0.25">
      <c r="A207" s="14" t="s">
        <v>91</v>
      </c>
      <c r="B207" s="14" t="s">
        <v>36</v>
      </c>
      <c r="C207" s="16">
        <v>29.38</v>
      </c>
      <c r="D207" s="16">
        <v>75.209999999999994</v>
      </c>
      <c r="E207" s="16">
        <v>5.33</v>
      </c>
      <c r="F207" s="16">
        <v>264</v>
      </c>
      <c r="G207" s="16">
        <v>55.52</v>
      </c>
      <c r="H207" s="16">
        <v>1031.51</v>
      </c>
      <c r="I207" s="16">
        <v>149</v>
      </c>
      <c r="J207" s="16">
        <v>85.96</v>
      </c>
      <c r="K207" s="16">
        <v>55.84</v>
      </c>
      <c r="L207" s="17">
        <f>SUM(C207:K207)</f>
        <v>1751.7499999999998</v>
      </c>
      <c r="M207" s="23" t="str">
        <f>A207&amp;"|"&amp;B207</f>
        <v>P0017|Feb</v>
      </c>
    </row>
    <row r="208" spans="1:13" ht="15" customHeight="1" x14ac:dyDescent="0.25">
      <c r="A208" s="14" t="s">
        <v>91</v>
      </c>
      <c r="B208" s="14" t="s">
        <v>37</v>
      </c>
      <c r="C208" s="16">
        <v>7.57</v>
      </c>
      <c r="D208" s="16">
        <v>51.49</v>
      </c>
      <c r="E208" s="16">
        <v>10.220000000000001</v>
      </c>
      <c r="F208" s="16">
        <v>264</v>
      </c>
      <c r="G208" s="16">
        <v>55.52</v>
      </c>
      <c r="H208" s="16">
        <v>1031.51</v>
      </c>
      <c r="I208" s="16">
        <v>149</v>
      </c>
      <c r="J208" s="16">
        <v>85.96</v>
      </c>
      <c r="K208" s="16">
        <v>55.84</v>
      </c>
      <c r="L208" s="17">
        <f>SUM(C208:K208)</f>
        <v>1711.11</v>
      </c>
      <c r="M208" s="23" t="str">
        <f>A208&amp;"|"&amp;B208</f>
        <v>P0017|Mar</v>
      </c>
    </row>
    <row r="209" spans="1:13" ht="15" customHeight="1" x14ac:dyDescent="0.25">
      <c r="A209" s="14" t="s">
        <v>93</v>
      </c>
      <c r="B209" s="14" t="s">
        <v>24</v>
      </c>
      <c r="C209" s="16">
        <v>185.07</v>
      </c>
      <c r="D209" s="16">
        <v>57.36</v>
      </c>
      <c r="E209" s="16">
        <v>11.16</v>
      </c>
      <c r="F209" s="16">
        <v>216</v>
      </c>
      <c r="G209" s="16">
        <v>0</v>
      </c>
      <c r="H209" s="16">
        <v>1346.69</v>
      </c>
      <c r="I209" s="16">
        <v>194.84</v>
      </c>
      <c r="J209" s="16">
        <v>85.96</v>
      </c>
      <c r="K209" s="16">
        <v>59.62</v>
      </c>
      <c r="L209" s="17">
        <f>SUM(C209:K209)</f>
        <v>2156.6999999999998</v>
      </c>
      <c r="M209" s="23" t="str">
        <f>A209&amp;"|"&amp;B209</f>
        <v>P0018|Apr</v>
      </c>
    </row>
    <row r="210" spans="1:13" ht="15" customHeight="1" x14ac:dyDescent="0.25">
      <c r="A210" s="14" t="s">
        <v>93</v>
      </c>
      <c r="B210" s="14" t="s">
        <v>26</v>
      </c>
      <c r="C210" s="16">
        <v>7.57</v>
      </c>
      <c r="D210" s="16">
        <v>56.76</v>
      </c>
      <c r="E210" s="16">
        <v>4.04</v>
      </c>
      <c r="F210" s="16">
        <v>216</v>
      </c>
      <c r="G210" s="16">
        <v>0</v>
      </c>
      <c r="H210" s="16">
        <v>1346.69</v>
      </c>
      <c r="I210" s="16">
        <v>194.84</v>
      </c>
      <c r="J210" s="16">
        <v>85.96</v>
      </c>
      <c r="K210" s="16">
        <v>387.74</v>
      </c>
      <c r="L210" s="17">
        <f>SUM(C210:K210)</f>
        <v>2299.6</v>
      </c>
      <c r="M210" s="23" t="str">
        <f>A210&amp;"|"&amp;B210</f>
        <v>P0018|May</v>
      </c>
    </row>
    <row r="211" spans="1:13" ht="15" customHeight="1" x14ac:dyDescent="0.25">
      <c r="A211" s="14" t="s">
        <v>93</v>
      </c>
      <c r="B211" s="14" t="s">
        <v>28</v>
      </c>
      <c r="C211" s="16">
        <v>22.98</v>
      </c>
      <c r="D211" s="16">
        <v>35.83</v>
      </c>
      <c r="E211" s="16">
        <v>17.59</v>
      </c>
      <c r="F211" s="16">
        <v>216</v>
      </c>
      <c r="G211" s="16">
        <v>0</v>
      </c>
      <c r="H211" s="16">
        <v>1346.69</v>
      </c>
      <c r="I211" s="16">
        <v>194.84</v>
      </c>
      <c r="J211" s="16">
        <v>85.96</v>
      </c>
      <c r="K211" s="16">
        <v>502.38</v>
      </c>
      <c r="L211" s="17">
        <f>SUM(C211:K211)</f>
        <v>2422.27</v>
      </c>
      <c r="M211" s="23" t="str">
        <f>A211&amp;"|"&amp;B211</f>
        <v>P0018|Jun</v>
      </c>
    </row>
    <row r="212" spans="1:13" ht="15" customHeight="1" x14ac:dyDescent="0.25">
      <c r="A212" s="14" t="s">
        <v>93</v>
      </c>
      <c r="B212" s="14" t="s">
        <v>29</v>
      </c>
      <c r="C212" s="16">
        <v>19.98</v>
      </c>
      <c r="D212" s="16">
        <v>38.520000000000003</v>
      </c>
      <c r="E212" s="16">
        <v>10.5</v>
      </c>
      <c r="F212" s="16">
        <v>216</v>
      </c>
      <c r="G212" s="16">
        <v>0</v>
      </c>
      <c r="H212" s="16">
        <v>1346.69</v>
      </c>
      <c r="I212" s="16">
        <v>194.84</v>
      </c>
      <c r="J212" s="16">
        <v>85.96</v>
      </c>
      <c r="K212" s="16">
        <v>1346.66</v>
      </c>
      <c r="L212" s="17">
        <f>SUM(C212:K212)</f>
        <v>3259.15</v>
      </c>
      <c r="M212" s="23" t="str">
        <f>A212&amp;"|"&amp;B212</f>
        <v>P0018|Jul</v>
      </c>
    </row>
    <row r="213" spans="1:13" ht="15" customHeight="1" x14ac:dyDescent="0.25">
      <c r="A213" s="14" t="s">
        <v>93</v>
      </c>
      <c r="B213" s="14" t="s">
        <v>30</v>
      </c>
      <c r="C213" s="16">
        <v>18.84</v>
      </c>
      <c r="D213" s="16">
        <v>38.75</v>
      </c>
      <c r="E213" s="16">
        <v>10.41</v>
      </c>
      <c r="F213" s="16">
        <v>216</v>
      </c>
      <c r="G213" s="16">
        <v>0</v>
      </c>
      <c r="H213" s="16">
        <v>1346.69</v>
      </c>
      <c r="I213" s="16">
        <v>194.84</v>
      </c>
      <c r="J213" s="16">
        <v>85.96</v>
      </c>
      <c r="K213" s="16">
        <v>1242.2</v>
      </c>
      <c r="L213" s="17">
        <f>SUM(C213:K213)</f>
        <v>3153.69</v>
      </c>
      <c r="M213" s="23" t="str">
        <f>A213&amp;"|"&amp;B213</f>
        <v>P0018|Aug</v>
      </c>
    </row>
    <row r="214" spans="1:13" ht="15" customHeight="1" x14ac:dyDescent="0.25">
      <c r="A214" s="14" t="s">
        <v>93</v>
      </c>
      <c r="B214" s="14" t="s">
        <v>31</v>
      </c>
      <c r="C214" s="16">
        <v>266.83999999999997</v>
      </c>
      <c r="D214" s="16">
        <v>44.97</v>
      </c>
      <c r="E214" s="16">
        <v>4.04</v>
      </c>
      <c r="F214" s="16">
        <v>216</v>
      </c>
      <c r="G214" s="16">
        <v>0</v>
      </c>
      <c r="H214" s="16">
        <v>1346.69</v>
      </c>
      <c r="I214" s="16">
        <v>194.84</v>
      </c>
      <c r="J214" s="16">
        <v>85.96</v>
      </c>
      <c r="K214" s="16">
        <v>265.95</v>
      </c>
      <c r="L214" s="17">
        <f>SUM(C214:K214)</f>
        <v>2425.29</v>
      </c>
      <c r="M214" s="23" t="str">
        <f>A214&amp;"|"&amp;B214</f>
        <v>P0018|Sep</v>
      </c>
    </row>
    <row r="215" spans="1:13" ht="15" customHeight="1" x14ac:dyDescent="0.25">
      <c r="A215" s="14" t="s">
        <v>93</v>
      </c>
      <c r="B215" s="14" t="s">
        <v>32</v>
      </c>
      <c r="C215" s="16">
        <v>8.4</v>
      </c>
      <c r="D215" s="16">
        <v>55.97</v>
      </c>
      <c r="E215" s="16">
        <v>9.07</v>
      </c>
      <c r="F215" s="16">
        <v>216</v>
      </c>
      <c r="G215" s="16">
        <v>0</v>
      </c>
      <c r="H215" s="16">
        <v>1346.69</v>
      </c>
      <c r="I215" s="16">
        <v>194.84</v>
      </c>
      <c r="J215" s="16">
        <v>85.96</v>
      </c>
      <c r="K215" s="16">
        <v>183.95</v>
      </c>
      <c r="L215" s="17">
        <f>SUM(C215:K215)</f>
        <v>2100.88</v>
      </c>
      <c r="M215" s="23" t="str">
        <f>A215&amp;"|"&amp;B215</f>
        <v>P0018|Oct</v>
      </c>
    </row>
    <row r="216" spans="1:13" ht="15" customHeight="1" x14ac:dyDescent="0.25">
      <c r="A216" s="14" t="s">
        <v>93</v>
      </c>
      <c r="B216" s="14" t="s">
        <v>33</v>
      </c>
      <c r="C216" s="16">
        <v>19.71</v>
      </c>
      <c r="D216" s="16">
        <v>58.1</v>
      </c>
      <c r="E216" s="16">
        <v>6.38</v>
      </c>
      <c r="F216" s="16">
        <v>216</v>
      </c>
      <c r="G216" s="16">
        <v>68.14</v>
      </c>
      <c r="H216" s="16">
        <v>1346.69</v>
      </c>
      <c r="I216" s="16">
        <v>194.84</v>
      </c>
      <c r="J216" s="16">
        <v>85.96</v>
      </c>
      <c r="K216" s="16">
        <v>47.47</v>
      </c>
      <c r="L216" s="17">
        <f>SUM(C216:K216)</f>
        <v>2043.29</v>
      </c>
      <c r="M216" s="23" t="str">
        <f>A216&amp;"|"&amp;B216</f>
        <v>P0018|Nov</v>
      </c>
    </row>
    <row r="217" spans="1:13" ht="15" customHeight="1" x14ac:dyDescent="0.25">
      <c r="A217" s="14" t="s">
        <v>93</v>
      </c>
      <c r="B217" s="14" t="s">
        <v>34</v>
      </c>
      <c r="C217" s="16">
        <v>7.57</v>
      </c>
      <c r="D217" s="16">
        <v>80.260000000000005</v>
      </c>
      <c r="E217" s="16">
        <v>6.6</v>
      </c>
      <c r="F217" s="16">
        <v>540</v>
      </c>
      <c r="G217" s="16">
        <v>68.14</v>
      </c>
      <c r="H217" s="16">
        <v>1346.69</v>
      </c>
      <c r="I217" s="16">
        <v>194.84</v>
      </c>
      <c r="J217" s="16">
        <v>85.96</v>
      </c>
      <c r="K217" s="16">
        <v>83.75</v>
      </c>
      <c r="L217" s="17">
        <f>SUM(C217:K217)</f>
        <v>2413.8100000000004</v>
      </c>
      <c r="M217" s="23" t="str">
        <f>A217&amp;"|"&amp;B217</f>
        <v>P0018|Dec</v>
      </c>
    </row>
    <row r="218" spans="1:13" ht="15" customHeight="1" x14ac:dyDescent="0.25">
      <c r="A218" s="14" t="s">
        <v>93</v>
      </c>
      <c r="B218" s="14" t="s">
        <v>35</v>
      </c>
      <c r="C218" s="16">
        <v>244.59</v>
      </c>
      <c r="D218" s="16">
        <v>83.74</v>
      </c>
      <c r="E218" s="16">
        <v>10.91</v>
      </c>
      <c r="F218" s="16">
        <v>540</v>
      </c>
      <c r="G218" s="16">
        <v>68.14</v>
      </c>
      <c r="H218" s="16">
        <v>1346.69</v>
      </c>
      <c r="I218" s="16">
        <v>194.84</v>
      </c>
      <c r="J218" s="16">
        <v>85.96</v>
      </c>
      <c r="K218" s="16">
        <v>83.75</v>
      </c>
      <c r="L218" s="17">
        <f>SUM(C218:K218)</f>
        <v>2658.6200000000003</v>
      </c>
      <c r="M218" s="23" t="str">
        <f>A218&amp;"|"&amp;B218</f>
        <v>P0018|Jan</v>
      </c>
    </row>
    <row r="219" spans="1:13" ht="15" customHeight="1" x14ac:dyDescent="0.25">
      <c r="A219" s="14" t="s">
        <v>93</v>
      </c>
      <c r="B219" s="14" t="s">
        <v>36</v>
      </c>
      <c r="C219" s="16">
        <v>13.86</v>
      </c>
      <c r="D219" s="16">
        <v>80.94</v>
      </c>
      <c r="E219" s="16">
        <v>8.92</v>
      </c>
      <c r="F219" s="16">
        <v>432</v>
      </c>
      <c r="G219" s="16">
        <v>68.14</v>
      </c>
      <c r="H219" s="16">
        <v>1346.69</v>
      </c>
      <c r="I219" s="16">
        <v>194.84</v>
      </c>
      <c r="J219" s="16">
        <v>85.96</v>
      </c>
      <c r="K219" s="16">
        <v>83.75</v>
      </c>
      <c r="L219" s="17">
        <f>SUM(C219:K219)</f>
        <v>2315.1000000000004</v>
      </c>
      <c r="M219" s="23" t="str">
        <f>A219&amp;"|"&amp;B219</f>
        <v>P0018|Feb</v>
      </c>
    </row>
    <row r="220" spans="1:13" ht="15" customHeight="1" x14ac:dyDescent="0.25">
      <c r="A220" s="14" t="s">
        <v>93</v>
      </c>
      <c r="B220" s="14" t="s">
        <v>37</v>
      </c>
      <c r="C220" s="16">
        <v>16.75</v>
      </c>
      <c r="D220" s="16">
        <v>59.46</v>
      </c>
      <c r="E220" s="16">
        <v>6.37</v>
      </c>
      <c r="F220" s="16">
        <v>324</v>
      </c>
      <c r="G220" s="16">
        <v>68.14</v>
      </c>
      <c r="H220" s="16">
        <v>1346.69</v>
      </c>
      <c r="I220" s="16">
        <v>194.84</v>
      </c>
      <c r="J220" s="16">
        <v>85.96</v>
      </c>
      <c r="K220" s="16">
        <v>83.75</v>
      </c>
      <c r="L220" s="17">
        <f>SUM(C220:K220)</f>
        <v>2185.96</v>
      </c>
      <c r="M220" s="23" t="str">
        <f>A220&amp;"|"&amp;B220</f>
        <v>P0018|Mar</v>
      </c>
    </row>
    <row r="221" spans="1:13" ht="15" customHeight="1" x14ac:dyDescent="0.25">
      <c r="A221" s="14" t="s">
        <v>95</v>
      </c>
      <c r="B221" s="14" t="s">
        <v>24</v>
      </c>
      <c r="C221" s="16">
        <v>45.37</v>
      </c>
      <c r="D221" s="16">
        <v>66.41</v>
      </c>
      <c r="E221" s="16">
        <v>12.95</v>
      </c>
      <c r="F221" s="16">
        <v>316</v>
      </c>
      <c r="G221" s="16">
        <v>0</v>
      </c>
      <c r="H221" s="16">
        <v>2148.98</v>
      </c>
      <c r="I221" s="16">
        <v>309.45</v>
      </c>
      <c r="J221" s="16">
        <v>85.96</v>
      </c>
      <c r="K221" s="16">
        <v>99.37</v>
      </c>
      <c r="L221" s="17">
        <f>SUM(C221:K221)</f>
        <v>3084.49</v>
      </c>
      <c r="M221" s="23" t="str">
        <f>A221&amp;"|"&amp;B221</f>
        <v>P0019|Apr</v>
      </c>
    </row>
    <row r="222" spans="1:13" ht="15" customHeight="1" x14ac:dyDescent="0.25">
      <c r="A222" s="14" t="s">
        <v>95</v>
      </c>
      <c r="B222" s="14" t="s">
        <v>26</v>
      </c>
      <c r="C222" s="16">
        <v>42.74</v>
      </c>
      <c r="D222" s="16">
        <v>68.849999999999994</v>
      </c>
      <c r="E222" s="16">
        <v>13.68</v>
      </c>
      <c r="F222" s="16">
        <v>316</v>
      </c>
      <c r="G222" s="16">
        <v>0</v>
      </c>
      <c r="H222" s="16">
        <v>2148.98</v>
      </c>
      <c r="I222" s="16">
        <v>309.45</v>
      </c>
      <c r="J222" s="16">
        <v>85.96</v>
      </c>
      <c r="K222" s="16">
        <v>646.23</v>
      </c>
      <c r="L222" s="17">
        <f>SUM(C222:K222)</f>
        <v>3631.89</v>
      </c>
      <c r="M222" s="23" t="str">
        <f>A222&amp;"|"&amp;B222</f>
        <v>P0019|May</v>
      </c>
    </row>
    <row r="223" spans="1:13" ht="15" customHeight="1" x14ac:dyDescent="0.25">
      <c r="A223" s="14" t="s">
        <v>95</v>
      </c>
      <c r="B223" s="14" t="s">
        <v>28</v>
      </c>
      <c r="C223" s="16">
        <v>41.27</v>
      </c>
      <c r="D223" s="16">
        <v>59.97</v>
      </c>
      <c r="E223" s="16">
        <v>14.85</v>
      </c>
      <c r="F223" s="16">
        <v>316</v>
      </c>
      <c r="G223" s="16">
        <v>0</v>
      </c>
      <c r="H223" s="16">
        <v>2148.98</v>
      </c>
      <c r="I223" s="16">
        <v>309.45</v>
      </c>
      <c r="J223" s="16">
        <v>85.96</v>
      </c>
      <c r="K223" s="16">
        <v>837.3</v>
      </c>
      <c r="L223" s="17">
        <f>SUM(C223:K223)</f>
        <v>3813.7799999999997</v>
      </c>
      <c r="M223" s="23" t="str">
        <f>A223&amp;"|"&amp;B223</f>
        <v>P0019|Jun</v>
      </c>
    </row>
    <row r="224" spans="1:13" ht="15" customHeight="1" x14ac:dyDescent="0.25">
      <c r="A224" s="14" t="s">
        <v>95</v>
      </c>
      <c r="B224" s="14" t="s">
        <v>29</v>
      </c>
      <c r="C224" s="16">
        <v>34.75</v>
      </c>
      <c r="D224" s="16">
        <v>43.92</v>
      </c>
      <c r="E224" s="16">
        <v>10.77</v>
      </c>
      <c r="F224" s="16">
        <v>474</v>
      </c>
      <c r="G224" s="16">
        <v>0</v>
      </c>
      <c r="H224" s="16">
        <v>2148.98</v>
      </c>
      <c r="I224" s="16">
        <v>309.45</v>
      </c>
      <c r="J224" s="16">
        <v>85.96</v>
      </c>
      <c r="K224" s="16">
        <v>2244.4299999999998</v>
      </c>
      <c r="L224" s="17">
        <f>SUM(C224:K224)</f>
        <v>5352.26</v>
      </c>
      <c r="M224" s="23" t="str">
        <f>A224&amp;"|"&amp;B224</f>
        <v>P0019|Jul</v>
      </c>
    </row>
    <row r="225" spans="1:13" ht="15" customHeight="1" x14ac:dyDescent="0.25">
      <c r="A225" s="14" t="s">
        <v>95</v>
      </c>
      <c r="B225" s="14" t="s">
        <v>30</v>
      </c>
      <c r="C225" s="16">
        <v>38.520000000000003</v>
      </c>
      <c r="D225" s="16">
        <v>40.85</v>
      </c>
      <c r="E225" s="16">
        <v>15.69</v>
      </c>
      <c r="F225" s="16">
        <v>474</v>
      </c>
      <c r="G225" s="16">
        <v>0</v>
      </c>
      <c r="H225" s="16">
        <v>2148.98</v>
      </c>
      <c r="I225" s="16">
        <v>309.45</v>
      </c>
      <c r="J225" s="16">
        <v>85.96</v>
      </c>
      <c r="K225" s="16">
        <v>2070.33</v>
      </c>
      <c r="L225" s="17">
        <f>SUM(C225:K225)</f>
        <v>5183.78</v>
      </c>
      <c r="M225" s="23" t="str">
        <f>A225&amp;"|"&amp;B225</f>
        <v>P0019|Aug</v>
      </c>
    </row>
    <row r="226" spans="1:13" ht="15" customHeight="1" x14ac:dyDescent="0.25">
      <c r="A226" s="14" t="s">
        <v>95</v>
      </c>
      <c r="B226" s="14" t="s">
        <v>31</v>
      </c>
      <c r="C226" s="16">
        <v>22.86</v>
      </c>
      <c r="D226" s="16">
        <v>61.22</v>
      </c>
      <c r="E226" s="16">
        <v>15.33</v>
      </c>
      <c r="F226" s="16">
        <v>316</v>
      </c>
      <c r="G226" s="16">
        <v>0</v>
      </c>
      <c r="H226" s="16">
        <v>2148.98</v>
      </c>
      <c r="I226" s="16">
        <v>309.45</v>
      </c>
      <c r="J226" s="16">
        <v>85.96</v>
      </c>
      <c r="K226" s="16">
        <v>443.25</v>
      </c>
      <c r="L226" s="17">
        <f>SUM(C226:K226)</f>
        <v>3403.0499999999997</v>
      </c>
      <c r="M226" s="23" t="str">
        <f>A226&amp;"|"&amp;B226</f>
        <v>P0019|Sep</v>
      </c>
    </row>
    <row r="227" spans="1:13" ht="15" customHeight="1" x14ac:dyDescent="0.25">
      <c r="A227" s="14" t="s">
        <v>95</v>
      </c>
      <c r="B227" s="14" t="s">
        <v>32</v>
      </c>
      <c r="C227" s="16">
        <v>31.06</v>
      </c>
      <c r="D227" s="16">
        <v>68.39</v>
      </c>
      <c r="E227" s="16">
        <v>21.85</v>
      </c>
      <c r="F227" s="16">
        <v>316</v>
      </c>
      <c r="G227" s="16">
        <v>0</v>
      </c>
      <c r="H227" s="16">
        <v>2148.98</v>
      </c>
      <c r="I227" s="16">
        <v>309.45</v>
      </c>
      <c r="J227" s="16">
        <v>85.96</v>
      </c>
      <c r="K227" s="16">
        <v>306.58</v>
      </c>
      <c r="L227" s="17">
        <f>SUM(C227:K227)</f>
        <v>3288.27</v>
      </c>
      <c r="M227" s="23" t="str">
        <f>A227&amp;"|"&amp;B227</f>
        <v>P0019|Oct</v>
      </c>
    </row>
    <row r="228" spans="1:13" ht="15" customHeight="1" x14ac:dyDescent="0.25">
      <c r="A228" s="14" t="s">
        <v>95</v>
      </c>
      <c r="B228" s="14" t="s">
        <v>33</v>
      </c>
      <c r="C228" s="16">
        <v>31.32</v>
      </c>
      <c r="D228" s="16">
        <v>83.27</v>
      </c>
      <c r="E228" s="16">
        <v>14.39</v>
      </c>
      <c r="F228" s="16">
        <v>316</v>
      </c>
      <c r="G228" s="16">
        <v>100.95</v>
      </c>
      <c r="H228" s="16">
        <v>2148.98</v>
      </c>
      <c r="I228" s="16">
        <v>309.45</v>
      </c>
      <c r="J228" s="16">
        <v>85.96</v>
      </c>
      <c r="K228" s="16">
        <v>79.11</v>
      </c>
      <c r="L228" s="17">
        <f>SUM(C228:K228)</f>
        <v>3169.43</v>
      </c>
      <c r="M228" s="23" t="str">
        <f>A228&amp;"|"&amp;B228</f>
        <v>P0019|Nov</v>
      </c>
    </row>
    <row r="229" spans="1:13" ht="15" customHeight="1" x14ac:dyDescent="0.25">
      <c r="A229" s="14" t="s">
        <v>95</v>
      </c>
      <c r="B229" s="14" t="s">
        <v>34</v>
      </c>
      <c r="C229" s="16">
        <v>26.99</v>
      </c>
      <c r="D229" s="16">
        <v>86.47</v>
      </c>
      <c r="E229" s="16">
        <v>20.75</v>
      </c>
      <c r="F229" s="16">
        <v>948</v>
      </c>
      <c r="G229" s="16">
        <v>100.95</v>
      </c>
      <c r="H229" s="16">
        <v>2148.98</v>
      </c>
      <c r="I229" s="16">
        <v>309.45</v>
      </c>
      <c r="J229" s="16">
        <v>85.96</v>
      </c>
      <c r="K229" s="16">
        <v>139.59</v>
      </c>
      <c r="L229" s="17">
        <f>SUM(C229:K229)</f>
        <v>3867.1400000000003</v>
      </c>
      <c r="M229" s="23" t="str">
        <f>A229&amp;"|"&amp;B229</f>
        <v>P0019|Dec</v>
      </c>
    </row>
    <row r="230" spans="1:13" ht="15" customHeight="1" x14ac:dyDescent="0.25">
      <c r="A230" s="14" t="s">
        <v>95</v>
      </c>
      <c r="B230" s="14" t="s">
        <v>35</v>
      </c>
      <c r="C230" s="16">
        <v>31.8</v>
      </c>
      <c r="D230" s="16">
        <v>110.52</v>
      </c>
      <c r="E230" s="16">
        <v>16.05</v>
      </c>
      <c r="F230" s="16">
        <v>790</v>
      </c>
      <c r="G230" s="16">
        <v>100.95</v>
      </c>
      <c r="H230" s="16">
        <v>2148.98</v>
      </c>
      <c r="I230" s="16">
        <v>309.45</v>
      </c>
      <c r="J230" s="16">
        <v>85.96</v>
      </c>
      <c r="K230" s="16">
        <v>139.59</v>
      </c>
      <c r="L230" s="17">
        <f>SUM(C230:K230)</f>
        <v>3733.3</v>
      </c>
      <c r="M230" s="23" t="str">
        <f>A230&amp;"|"&amp;B230</f>
        <v>P0019|Jan</v>
      </c>
    </row>
    <row r="231" spans="1:13" ht="15" customHeight="1" x14ac:dyDescent="0.25">
      <c r="A231" s="14" t="s">
        <v>95</v>
      </c>
      <c r="B231" s="14" t="s">
        <v>36</v>
      </c>
      <c r="C231" s="16">
        <v>26.34</v>
      </c>
      <c r="D231" s="16">
        <v>95.96</v>
      </c>
      <c r="E231" s="16">
        <v>12.86</v>
      </c>
      <c r="F231" s="16">
        <v>790</v>
      </c>
      <c r="G231" s="16">
        <v>100.95</v>
      </c>
      <c r="H231" s="16">
        <v>2148.98</v>
      </c>
      <c r="I231" s="16">
        <v>309.45</v>
      </c>
      <c r="J231" s="16">
        <v>85.96</v>
      </c>
      <c r="K231" s="16">
        <v>139.59</v>
      </c>
      <c r="L231" s="17">
        <f>SUM(C231:K231)</f>
        <v>3710.09</v>
      </c>
      <c r="M231" s="23" t="str">
        <f>A231&amp;"|"&amp;B231</f>
        <v>P0019|Feb</v>
      </c>
    </row>
    <row r="232" spans="1:13" ht="15" customHeight="1" x14ac:dyDescent="0.25">
      <c r="A232" s="14" t="s">
        <v>95</v>
      </c>
      <c r="B232" s="14" t="s">
        <v>37</v>
      </c>
      <c r="C232" s="16">
        <v>7.57</v>
      </c>
      <c r="D232" s="16">
        <v>84.57</v>
      </c>
      <c r="E232" s="16">
        <v>14.24</v>
      </c>
      <c r="F232" s="16">
        <v>632</v>
      </c>
      <c r="G232" s="16">
        <v>100.95</v>
      </c>
      <c r="H232" s="16">
        <v>2148.98</v>
      </c>
      <c r="I232" s="16">
        <v>309.45</v>
      </c>
      <c r="J232" s="16">
        <v>85.96</v>
      </c>
      <c r="K232" s="16">
        <v>139.59</v>
      </c>
      <c r="L232" s="17">
        <f>SUM(C232:K232)</f>
        <v>3523.31</v>
      </c>
      <c r="M232" s="23" t="str">
        <f>A232&amp;"|"&amp;B232</f>
        <v>P0019|Mar</v>
      </c>
    </row>
    <row r="233" spans="1:13" ht="15" customHeight="1" x14ac:dyDescent="0.25">
      <c r="A233" s="14" t="s">
        <v>97</v>
      </c>
      <c r="B233" s="14" t="s">
        <v>24</v>
      </c>
      <c r="C233" s="16">
        <v>15.7</v>
      </c>
      <c r="D233" s="16">
        <v>33.01</v>
      </c>
      <c r="E233" s="16">
        <v>4.0599999999999996</v>
      </c>
      <c r="F233" s="16">
        <v>140</v>
      </c>
      <c r="G233" s="16">
        <v>0</v>
      </c>
      <c r="H233" s="16">
        <v>744.98</v>
      </c>
      <c r="I233" s="16">
        <v>108.88</v>
      </c>
      <c r="J233" s="16">
        <v>85.96</v>
      </c>
      <c r="K233" s="16">
        <v>19.87</v>
      </c>
      <c r="L233" s="17">
        <f>SUM(C233:K233)</f>
        <v>1152.46</v>
      </c>
      <c r="M233" s="23" t="str">
        <f>A233&amp;"|"&amp;B233</f>
        <v>P0020|Apr</v>
      </c>
    </row>
    <row r="234" spans="1:13" ht="15" customHeight="1" x14ac:dyDescent="0.25">
      <c r="A234" s="14" t="s">
        <v>97</v>
      </c>
      <c r="B234" s="14" t="s">
        <v>26</v>
      </c>
      <c r="C234" s="16">
        <v>7.57</v>
      </c>
      <c r="D234" s="16">
        <v>37.33</v>
      </c>
      <c r="E234" s="16">
        <v>4.04</v>
      </c>
      <c r="F234" s="16">
        <v>140</v>
      </c>
      <c r="G234" s="16">
        <v>0</v>
      </c>
      <c r="H234" s="16">
        <v>744.98</v>
      </c>
      <c r="I234" s="16">
        <v>108.88</v>
      </c>
      <c r="J234" s="16">
        <v>85.96</v>
      </c>
      <c r="K234" s="16">
        <v>129.25</v>
      </c>
      <c r="L234" s="17">
        <f>SUM(C234:K234)</f>
        <v>1258.0100000000002</v>
      </c>
      <c r="M234" s="23" t="str">
        <f>A234&amp;"|"&amp;B234</f>
        <v>P0020|May</v>
      </c>
    </row>
    <row r="235" spans="1:13" ht="15" customHeight="1" x14ac:dyDescent="0.25">
      <c r="A235" s="14" t="s">
        <v>97</v>
      </c>
      <c r="B235" s="14" t="s">
        <v>28</v>
      </c>
      <c r="C235" s="16">
        <v>7.57</v>
      </c>
      <c r="D235" s="16">
        <v>38.74</v>
      </c>
      <c r="E235" s="16">
        <v>5.26</v>
      </c>
      <c r="F235" s="16">
        <v>140</v>
      </c>
      <c r="G235" s="16">
        <v>0</v>
      </c>
      <c r="H235" s="16">
        <v>744.98</v>
      </c>
      <c r="I235" s="16">
        <v>108.88</v>
      </c>
      <c r="J235" s="16">
        <v>85.96</v>
      </c>
      <c r="K235" s="16">
        <v>167.46</v>
      </c>
      <c r="L235" s="17">
        <f>SUM(C235:K235)</f>
        <v>1298.8499999999999</v>
      </c>
      <c r="M235" s="23" t="str">
        <f>A235&amp;"|"&amp;B235</f>
        <v>P0020|Jun</v>
      </c>
    </row>
    <row r="236" spans="1:13" ht="15" customHeight="1" x14ac:dyDescent="0.25">
      <c r="A236" s="14" t="s">
        <v>97</v>
      </c>
      <c r="B236" s="14" t="s">
        <v>29</v>
      </c>
      <c r="C236" s="16">
        <v>7.57</v>
      </c>
      <c r="D236" s="16">
        <v>32.979999999999997</v>
      </c>
      <c r="E236" s="16">
        <v>4.04</v>
      </c>
      <c r="F236" s="16">
        <v>210</v>
      </c>
      <c r="G236" s="16">
        <v>0</v>
      </c>
      <c r="H236" s="16">
        <v>744.98</v>
      </c>
      <c r="I236" s="16">
        <v>108.88</v>
      </c>
      <c r="J236" s="16">
        <v>85.96</v>
      </c>
      <c r="K236" s="16">
        <v>448.89</v>
      </c>
      <c r="L236" s="17">
        <f>SUM(C236:K236)</f>
        <v>1643.3000000000002</v>
      </c>
      <c r="M236" s="23" t="str">
        <f>A236&amp;"|"&amp;B236</f>
        <v>P0020|Jul</v>
      </c>
    </row>
    <row r="237" spans="1:13" ht="15" customHeight="1" x14ac:dyDescent="0.25">
      <c r="A237" s="14" t="s">
        <v>97</v>
      </c>
      <c r="B237" s="14" t="s">
        <v>30</v>
      </c>
      <c r="C237" s="16">
        <v>7.57</v>
      </c>
      <c r="D237" s="16">
        <v>35.53</v>
      </c>
      <c r="E237" s="16">
        <v>4.04</v>
      </c>
      <c r="F237" s="16">
        <v>210</v>
      </c>
      <c r="G237" s="16">
        <v>0</v>
      </c>
      <c r="H237" s="16">
        <v>744.98</v>
      </c>
      <c r="I237" s="16">
        <v>108.88</v>
      </c>
      <c r="J237" s="16">
        <v>85.96</v>
      </c>
      <c r="K237" s="16">
        <v>414.07</v>
      </c>
      <c r="L237" s="17">
        <f>SUM(C237:K237)</f>
        <v>1611.03</v>
      </c>
      <c r="M237" s="23" t="str">
        <f>A237&amp;"|"&amp;B237</f>
        <v>P0020|Aug</v>
      </c>
    </row>
    <row r="238" spans="1:13" ht="15" customHeight="1" x14ac:dyDescent="0.25">
      <c r="A238" s="14" t="s">
        <v>97</v>
      </c>
      <c r="B238" s="14" t="s">
        <v>31</v>
      </c>
      <c r="C238" s="16">
        <v>7.57</v>
      </c>
      <c r="D238" s="16">
        <v>32.97</v>
      </c>
      <c r="E238" s="16">
        <v>4.8499999999999996</v>
      </c>
      <c r="F238" s="16">
        <v>140</v>
      </c>
      <c r="G238" s="16">
        <v>0</v>
      </c>
      <c r="H238" s="16">
        <v>744.98</v>
      </c>
      <c r="I238" s="16">
        <v>108.88</v>
      </c>
      <c r="J238" s="16">
        <v>85.96</v>
      </c>
      <c r="K238" s="16">
        <v>88.65</v>
      </c>
      <c r="L238" s="17">
        <f>SUM(C238:K238)</f>
        <v>1213.8600000000001</v>
      </c>
      <c r="M238" s="23" t="str">
        <f>A238&amp;"|"&amp;B238</f>
        <v>P0020|Sep</v>
      </c>
    </row>
    <row r="239" spans="1:13" ht="15" customHeight="1" x14ac:dyDescent="0.25">
      <c r="A239" s="14" t="s">
        <v>97</v>
      </c>
      <c r="B239" s="14" t="s">
        <v>32</v>
      </c>
      <c r="C239" s="16">
        <v>9.7200000000000006</v>
      </c>
      <c r="D239" s="16">
        <v>43.16</v>
      </c>
      <c r="E239" s="16">
        <v>12.54</v>
      </c>
      <c r="F239" s="16">
        <v>140</v>
      </c>
      <c r="G239" s="16">
        <v>0</v>
      </c>
      <c r="H239" s="16">
        <v>744.98</v>
      </c>
      <c r="I239" s="16">
        <v>108.88</v>
      </c>
      <c r="J239" s="16">
        <v>85.96</v>
      </c>
      <c r="K239" s="16">
        <v>61.32</v>
      </c>
      <c r="L239" s="17">
        <f>SUM(C239:K239)</f>
        <v>1206.56</v>
      </c>
      <c r="M239" s="23" t="str">
        <f>A239&amp;"|"&amp;B239</f>
        <v>P0020|Oct</v>
      </c>
    </row>
    <row r="240" spans="1:13" ht="15" customHeight="1" x14ac:dyDescent="0.25">
      <c r="A240" s="14" t="s">
        <v>97</v>
      </c>
      <c r="B240" s="14" t="s">
        <v>33</v>
      </c>
      <c r="C240" s="16">
        <v>9.98</v>
      </c>
      <c r="D240" s="16">
        <v>54.68</v>
      </c>
      <c r="E240" s="16">
        <v>4.04</v>
      </c>
      <c r="F240" s="16">
        <v>210</v>
      </c>
      <c r="G240" s="16">
        <v>45.43</v>
      </c>
      <c r="H240" s="16">
        <v>744.98</v>
      </c>
      <c r="I240" s="16">
        <v>108.88</v>
      </c>
      <c r="J240" s="16">
        <v>85.96</v>
      </c>
      <c r="K240" s="16">
        <v>15.82</v>
      </c>
      <c r="L240" s="17">
        <f>SUM(C240:K240)</f>
        <v>1279.7700000000002</v>
      </c>
      <c r="M240" s="23" t="str">
        <f>A240&amp;"|"&amp;B240</f>
        <v>P0020|Nov</v>
      </c>
    </row>
    <row r="241" spans="1:13" ht="15" customHeight="1" x14ac:dyDescent="0.25">
      <c r="A241" s="14" t="s">
        <v>97</v>
      </c>
      <c r="B241" s="14" t="s">
        <v>34</v>
      </c>
      <c r="C241" s="16">
        <v>17.850000000000001</v>
      </c>
      <c r="D241" s="16">
        <v>48.31</v>
      </c>
      <c r="E241" s="16">
        <v>5.83</v>
      </c>
      <c r="F241" s="16">
        <v>420</v>
      </c>
      <c r="G241" s="16">
        <v>45.43</v>
      </c>
      <c r="H241" s="16">
        <v>744.98</v>
      </c>
      <c r="I241" s="16">
        <v>108.88</v>
      </c>
      <c r="J241" s="16">
        <v>85.96</v>
      </c>
      <c r="K241" s="16">
        <v>27.92</v>
      </c>
      <c r="L241" s="17">
        <f>SUM(C241:K241)</f>
        <v>1505.1600000000003</v>
      </c>
      <c r="M241" s="23" t="str">
        <f>A241&amp;"|"&amp;B241</f>
        <v>P0020|Dec</v>
      </c>
    </row>
    <row r="242" spans="1:13" ht="15" customHeight="1" x14ac:dyDescent="0.25">
      <c r="A242" s="14" t="s">
        <v>97</v>
      </c>
      <c r="B242" s="14" t="s">
        <v>35</v>
      </c>
      <c r="C242" s="16">
        <v>7.57</v>
      </c>
      <c r="D242" s="16">
        <v>48.85</v>
      </c>
      <c r="E242" s="16">
        <v>4.04</v>
      </c>
      <c r="F242" s="16">
        <v>420</v>
      </c>
      <c r="G242" s="16">
        <v>45.43</v>
      </c>
      <c r="H242" s="16">
        <v>744.98</v>
      </c>
      <c r="I242" s="16">
        <v>108.88</v>
      </c>
      <c r="J242" s="16">
        <v>85.96</v>
      </c>
      <c r="K242" s="16">
        <v>27.92</v>
      </c>
      <c r="L242" s="17">
        <f>SUM(C242:K242)</f>
        <v>1493.63</v>
      </c>
      <c r="M242" s="23" t="str">
        <f>A242&amp;"|"&amp;B242</f>
        <v>P0020|Jan</v>
      </c>
    </row>
    <row r="243" spans="1:13" ht="15" customHeight="1" x14ac:dyDescent="0.25">
      <c r="A243" s="14" t="s">
        <v>97</v>
      </c>
      <c r="B243" s="14" t="s">
        <v>36</v>
      </c>
      <c r="C243" s="16">
        <v>19.940000000000001</v>
      </c>
      <c r="D243" s="16">
        <v>54.71</v>
      </c>
      <c r="E243" s="16">
        <v>4.04</v>
      </c>
      <c r="F243" s="16">
        <v>350</v>
      </c>
      <c r="G243" s="16">
        <v>45.43</v>
      </c>
      <c r="H243" s="16">
        <v>744.98</v>
      </c>
      <c r="I243" s="16">
        <v>108.88</v>
      </c>
      <c r="J243" s="16">
        <v>85.96</v>
      </c>
      <c r="K243" s="16">
        <v>27.92</v>
      </c>
      <c r="L243" s="17">
        <f>SUM(C243:K243)</f>
        <v>1441.8600000000001</v>
      </c>
      <c r="M243" s="23" t="str">
        <f>A243&amp;"|"&amp;B243</f>
        <v>P0020|Feb</v>
      </c>
    </row>
    <row r="244" spans="1:13" ht="15" customHeight="1" x14ac:dyDescent="0.25">
      <c r="A244" s="14" t="s">
        <v>97</v>
      </c>
      <c r="B244" s="14" t="s">
        <v>37</v>
      </c>
      <c r="C244" s="16">
        <v>9.31</v>
      </c>
      <c r="D244" s="16">
        <v>53.98</v>
      </c>
      <c r="E244" s="16">
        <v>8.33</v>
      </c>
      <c r="F244" s="16">
        <v>280</v>
      </c>
      <c r="G244" s="16">
        <v>45.43</v>
      </c>
      <c r="H244" s="16">
        <v>744.98</v>
      </c>
      <c r="I244" s="16">
        <v>108.88</v>
      </c>
      <c r="J244" s="16">
        <v>85.96</v>
      </c>
      <c r="K244" s="16">
        <v>27.92</v>
      </c>
      <c r="L244" s="17">
        <f>SUM(C244:K244)</f>
        <v>1364.79</v>
      </c>
      <c r="M244" s="23" t="str">
        <f>A244&amp;"|"&amp;B244</f>
        <v>P0020|Mar</v>
      </c>
    </row>
    <row r="245" spans="1:13" ht="15" customHeight="1" x14ac:dyDescent="0.25">
      <c r="A245" s="14" t="s">
        <v>99</v>
      </c>
      <c r="B245" s="14" t="s">
        <v>24</v>
      </c>
      <c r="C245" s="16">
        <v>20.84</v>
      </c>
      <c r="D245" s="16">
        <v>56.42</v>
      </c>
      <c r="E245" s="16">
        <v>8.91</v>
      </c>
      <c r="F245" s="16">
        <v>216</v>
      </c>
      <c r="G245" s="16">
        <v>0</v>
      </c>
      <c r="H245" s="16">
        <v>1346.69</v>
      </c>
      <c r="I245" s="16">
        <v>194.84</v>
      </c>
      <c r="J245" s="16">
        <v>85.96</v>
      </c>
      <c r="K245" s="16">
        <v>59.62</v>
      </c>
      <c r="L245" s="17">
        <f>SUM(C245:K245)</f>
        <v>1989.28</v>
      </c>
      <c r="M245" s="23" t="str">
        <f>A245&amp;"|"&amp;B245</f>
        <v>P0021|Apr</v>
      </c>
    </row>
    <row r="246" spans="1:13" ht="15" customHeight="1" x14ac:dyDescent="0.25">
      <c r="A246" s="14" t="s">
        <v>99</v>
      </c>
      <c r="B246" s="14" t="s">
        <v>26</v>
      </c>
      <c r="C246" s="16">
        <v>19.46</v>
      </c>
      <c r="D246" s="16">
        <v>53.39</v>
      </c>
      <c r="E246" s="16">
        <v>4.04</v>
      </c>
      <c r="F246" s="16">
        <v>216</v>
      </c>
      <c r="G246" s="16">
        <v>0</v>
      </c>
      <c r="H246" s="16">
        <v>1346.69</v>
      </c>
      <c r="I246" s="16">
        <v>194.84</v>
      </c>
      <c r="J246" s="16">
        <v>85.96</v>
      </c>
      <c r="K246" s="16">
        <v>387.74</v>
      </c>
      <c r="L246" s="17">
        <f>SUM(C246:K246)</f>
        <v>2308.12</v>
      </c>
      <c r="M246" s="23" t="str">
        <f>A246&amp;"|"&amp;B246</f>
        <v>P0021|May</v>
      </c>
    </row>
    <row r="247" spans="1:13" ht="15" customHeight="1" x14ac:dyDescent="0.25">
      <c r="A247" s="14" t="s">
        <v>99</v>
      </c>
      <c r="B247" s="14" t="s">
        <v>28</v>
      </c>
      <c r="C247" s="16">
        <v>16.46</v>
      </c>
      <c r="D247" s="16">
        <v>45.76</v>
      </c>
      <c r="E247" s="16">
        <v>10.79</v>
      </c>
      <c r="F247" s="16">
        <v>216</v>
      </c>
      <c r="G247" s="16">
        <v>0</v>
      </c>
      <c r="H247" s="16">
        <v>1346.69</v>
      </c>
      <c r="I247" s="16">
        <v>194.84</v>
      </c>
      <c r="J247" s="16">
        <v>85.96</v>
      </c>
      <c r="K247" s="16">
        <v>502.38</v>
      </c>
      <c r="L247" s="17">
        <f>SUM(C247:K247)</f>
        <v>2418.88</v>
      </c>
      <c r="M247" s="23" t="str">
        <f>A247&amp;"|"&amp;B247</f>
        <v>P0021|Jun</v>
      </c>
    </row>
    <row r="248" spans="1:13" ht="15" customHeight="1" x14ac:dyDescent="0.25">
      <c r="A248" s="14" t="s">
        <v>99</v>
      </c>
      <c r="B248" s="14" t="s">
        <v>29</v>
      </c>
      <c r="C248" s="16">
        <v>20.93</v>
      </c>
      <c r="D248" s="16">
        <v>38.53</v>
      </c>
      <c r="E248" s="16">
        <v>17.440000000000001</v>
      </c>
      <c r="F248" s="16">
        <v>324</v>
      </c>
      <c r="G248" s="16">
        <v>0</v>
      </c>
      <c r="H248" s="16">
        <v>1346.69</v>
      </c>
      <c r="I248" s="16">
        <v>194.84</v>
      </c>
      <c r="J248" s="16">
        <v>85.96</v>
      </c>
      <c r="K248" s="16">
        <v>1346.66</v>
      </c>
      <c r="L248" s="17">
        <f>SUM(C248:K248)</f>
        <v>3375.05</v>
      </c>
      <c r="M248" s="23" t="str">
        <f>A248&amp;"|"&amp;B248</f>
        <v>P0021|Jul</v>
      </c>
    </row>
    <row r="249" spans="1:13" ht="15" customHeight="1" x14ac:dyDescent="0.25">
      <c r="A249" s="14" t="s">
        <v>99</v>
      </c>
      <c r="B249" s="14" t="s">
        <v>30</v>
      </c>
      <c r="C249" s="16">
        <v>35.93</v>
      </c>
      <c r="D249" s="16">
        <v>31.36</v>
      </c>
      <c r="E249" s="16">
        <v>12.8</v>
      </c>
      <c r="F249" s="16">
        <v>324</v>
      </c>
      <c r="G249" s="16">
        <v>0</v>
      </c>
      <c r="H249" s="16">
        <v>1346.69</v>
      </c>
      <c r="I249" s="16">
        <v>194.84</v>
      </c>
      <c r="J249" s="16">
        <v>85.96</v>
      </c>
      <c r="K249" s="16">
        <v>1242.2</v>
      </c>
      <c r="L249" s="17">
        <f>SUM(C249:K249)</f>
        <v>3273.7799999999997</v>
      </c>
      <c r="M249" s="23" t="str">
        <f>A249&amp;"|"&amp;B249</f>
        <v>P0021|Aug</v>
      </c>
    </row>
    <row r="250" spans="1:13" ht="15" customHeight="1" x14ac:dyDescent="0.25">
      <c r="A250" s="14" t="s">
        <v>99</v>
      </c>
      <c r="B250" s="14" t="s">
        <v>31</v>
      </c>
      <c r="C250" s="16">
        <v>30.5</v>
      </c>
      <c r="D250" s="16">
        <v>48.75</v>
      </c>
      <c r="E250" s="16">
        <v>7.75</v>
      </c>
      <c r="F250" s="16">
        <v>216</v>
      </c>
      <c r="G250" s="16">
        <v>0</v>
      </c>
      <c r="H250" s="16">
        <v>1346.69</v>
      </c>
      <c r="I250" s="16">
        <v>194.84</v>
      </c>
      <c r="J250" s="16">
        <v>85.96</v>
      </c>
      <c r="K250" s="16">
        <v>265.95</v>
      </c>
      <c r="L250" s="17">
        <f>SUM(C250:K250)</f>
        <v>2196.44</v>
      </c>
      <c r="M250" s="23" t="str">
        <f>A250&amp;"|"&amp;B250</f>
        <v>P0021|Sep</v>
      </c>
    </row>
    <row r="251" spans="1:13" ht="15" customHeight="1" x14ac:dyDescent="0.25">
      <c r="A251" s="14" t="s">
        <v>99</v>
      </c>
      <c r="B251" s="14" t="s">
        <v>32</v>
      </c>
      <c r="C251" s="16">
        <v>15.26</v>
      </c>
      <c r="D251" s="16">
        <v>47.27</v>
      </c>
      <c r="E251" s="16">
        <v>14.27</v>
      </c>
      <c r="F251" s="16">
        <v>216</v>
      </c>
      <c r="G251" s="16">
        <v>0</v>
      </c>
      <c r="H251" s="16">
        <v>1346.69</v>
      </c>
      <c r="I251" s="16">
        <v>194.84</v>
      </c>
      <c r="J251" s="16">
        <v>85.96</v>
      </c>
      <c r="K251" s="16">
        <v>183.95</v>
      </c>
      <c r="L251" s="17">
        <f>SUM(C251:K251)</f>
        <v>2104.2399999999998</v>
      </c>
      <c r="M251" s="23" t="str">
        <f>A251&amp;"|"&amp;B251</f>
        <v>P0021|Oct</v>
      </c>
    </row>
    <row r="252" spans="1:13" ht="15" customHeight="1" x14ac:dyDescent="0.25">
      <c r="A252" s="14" t="s">
        <v>99</v>
      </c>
      <c r="B252" s="14" t="s">
        <v>33</v>
      </c>
      <c r="C252" s="16">
        <v>21.52</v>
      </c>
      <c r="D252" s="16">
        <v>68.81</v>
      </c>
      <c r="E252" s="16">
        <v>13.83</v>
      </c>
      <c r="F252" s="16">
        <v>324</v>
      </c>
      <c r="G252" s="16">
        <v>68.14</v>
      </c>
      <c r="H252" s="16">
        <v>1346.69</v>
      </c>
      <c r="I252" s="16">
        <v>194.84</v>
      </c>
      <c r="J252" s="16">
        <v>85.96</v>
      </c>
      <c r="K252" s="16">
        <v>47.47</v>
      </c>
      <c r="L252" s="17">
        <f>SUM(C252:K252)</f>
        <v>2171.2599999999998</v>
      </c>
      <c r="M252" s="23" t="str">
        <f>A252&amp;"|"&amp;B252</f>
        <v>P0021|Nov</v>
      </c>
    </row>
    <row r="253" spans="1:13" ht="15" customHeight="1" x14ac:dyDescent="0.25">
      <c r="A253" s="14" t="s">
        <v>99</v>
      </c>
      <c r="B253" s="14" t="s">
        <v>34</v>
      </c>
      <c r="C253" s="16">
        <v>15.61</v>
      </c>
      <c r="D253" s="16">
        <v>73.819999999999993</v>
      </c>
      <c r="E253" s="16">
        <v>9.2100000000000009</v>
      </c>
      <c r="F253" s="16">
        <v>648</v>
      </c>
      <c r="G253" s="16">
        <v>68.14</v>
      </c>
      <c r="H253" s="16">
        <v>1346.69</v>
      </c>
      <c r="I253" s="16">
        <v>194.84</v>
      </c>
      <c r="J253" s="16">
        <v>85.96</v>
      </c>
      <c r="K253" s="16">
        <v>83.75</v>
      </c>
      <c r="L253" s="17">
        <f>SUM(C253:K253)</f>
        <v>2526.0200000000004</v>
      </c>
      <c r="M253" s="23" t="str">
        <f>A253&amp;"|"&amp;B253</f>
        <v>P0021|Dec</v>
      </c>
    </row>
    <row r="254" spans="1:13" ht="15" customHeight="1" x14ac:dyDescent="0.25">
      <c r="A254" s="14" t="s">
        <v>99</v>
      </c>
      <c r="B254" s="14" t="s">
        <v>35</v>
      </c>
      <c r="C254" s="16">
        <v>22.19</v>
      </c>
      <c r="D254" s="16">
        <v>83.65</v>
      </c>
      <c r="E254" s="16">
        <v>18.73</v>
      </c>
      <c r="F254" s="16">
        <v>648</v>
      </c>
      <c r="G254" s="16">
        <v>68.14</v>
      </c>
      <c r="H254" s="16">
        <v>1346.69</v>
      </c>
      <c r="I254" s="16">
        <v>194.84</v>
      </c>
      <c r="J254" s="16">
        <v>85.96</v>
      </c>
      <c r="K254" s="16">
        <v>83.75</v>
      </c>
      <c r="L254" s="17">
        <f>SUM(C254:K254)</f>
        <v>2551.9500000000003</v>
      </c>
      <c r="M254" s="23" t="str">
        <f>A254&amp;"|"&amp;B254</f>
        <v>P0021|Jan</v>
      </c>
    </row>
    <row r="255" spans="1:13" ht="15" customHeight="1" x14ac:dyDescent="0.25">
      <c r="A255" s="14" t="s">
        <v>99</v>
      </c>
      <c r="B255" s="14" t="s">
        <v>36</v>
      </c>
      <c r="C255" s="16">
        <v>20.079999999999998</v>
      </c>
      <c r="D255" s="16">
        <v>73.680000000000007</v>
      </c>
      <c r="E255" s="16">
        <v>17.11</v>
      </c>
      <c r="F255" s="16">
        <v>540</v>
      </c>
      <c r="G255" s="16">
        <v>68.14</v>
      </c>
      <c r="H255" s="16">
        <v>1346.69</v>
      </c>
      <c r="I255" s="16">
        <v>194.84</v>
      </c>
      <c r="J255" s="16">
        <v>85.96</v>
      </c>
      <c r="K255" s="16">
        <v>83.75</v>
      </c>
      <c r="L255" s="17">
        <f>SUM(C255:K255)</f>
        <v>2430.25</v>
      </c>
      <c r="M255" s="23" t="str">
        <f>A255&amp;"|"&amp;B255</f>
        <v>P0021|Feb</v>
      </c>
    </row>
    <row r="256" spans="1:13" ht="15" customHeight="1" x14ac:dyDescent="0.25">
      <c r="A256" s="14" t="s">
        <v>99</v>
      </c>
      <c r="B256" s="14" t="s">
        <v>37</v>
      </c>
      <c r="C256" s="16">
        <v>18.48</v>
      </c>
      <c r="D256" s="16">
        <v>70.97</v>
      </c>
      <c r="E256" s="16">
        <v>11.36</v>
      </c>
      <c r="F256" s="16">
        <v>432</v>
      </c>
      <c r="G256" s="16">
        <v>68.14</v>
      </c>
      <c r="H256" s="16">
        <v>1346.69</v>
      </c>
      <c r="I256" s="16">
        <v>194.84</v>
      </c>
      <c r="J256" s="16">
        <v>85.96</v>
      </c>
      <c r="K256" s="16">
        <v>83.75</v>
      </c>
      <c r="L256" s="17">
        <f>SUM(C256:K256)</f>
        <v>2312.19</v>
      </c>
      <c r="M256" s="23" t="str">
        <f>A256&amp;"|"&amp;B256</f>
        <v>P0021|Mar</v>
      </c>
    </row>
    <row r="257" spans="1:13" ht="15" customHeight="1" x14ac:dyDescent="0.25">
      <c r="A257" s="14" t="s">
        <v>101</v>
      </c>
      <c r="B257" s="14" t="s">
        <v>24</v>
      </c>
      <c r="C257" s="16">
        <v>27.93</v>
      </c>
      <c r="D257" s="16">
        <v>79.38</v>
      </c>
      <c r="E257" s="16">
        <v>15.05</v>
      </c>
      <c r="F257" s="16">
        <v>376</v>
      </c>
      <c r="G257" s="16">
        <v>0</v>
      </c>
      <c r="H257" s="16">
        <v>2578.77</v>
      </c>
      <c r="I257" s="16">
        <v>378.22</v>
      </c>
      <c r="J257" s="16">
        <v>85.96</v>
      </c>
      <c r="K257" s="16">
        <v>119.25</v>
      </c>
      <c r="L257" s="17">
        <f>SUM(C257:K257)</f>
        <v>3660.5600000000004</v>
      </c>
      <c r="M257" s="23" t="str">
        <f>A257&amp;"|"&amp;B257</f>
        <v>P0022|Apr</v>
      </c>
    </row>
    <row r="258" spans="1:13" ht="15" customHeight="1" x14ac:dyDescent="0.25">
      <c r="A258" s="14" t="s">
        <v>101</v>
      </c>
      <c r="B258" s="14" t="s">
        <v>26</v>
      </c>
      <c r="C258" s="16">
        <v>43.5</v>
      </c>
      <c r="D258" s="16">
        <v>61.66</v>
      </c>
      <c r="E258" s="16">
        <v>17.88</v>
      </c>
      <c r="F258" s="16">
        <v>376</v>
      </c>
      <c r="G258" s="16">
        <v>0</v>
      </c>
      <c r="H258" s="16">
        <v>2578.77</v>
      </c>
      <c r="I258" s="16">
        <v>378.22</v>
      </c>
      <c r="J258" s="16">
        <v>85.96</v>
      </c>
      <c r="K258" s="16">
        <v>775.48</v>
      </c>
      <c r="L258" s="17">
        <f>SUM(C258:K258)</f>
        <v>4317.4699999999993</v>
      </c>
      <c r="M258" s="23" t="str">
        <f>A258&amp;"|"&amp;B258</f>
        <v>P0022|May</v>
      </c>
    </row>
    <row r="259" spans="1:13" ht="15" customHeight="1" x14ac:dyDescent="0.25">
      <c r="A259" s="14" t="s">
        <v>101</v>
      </c>
      <c r="B259" s="14" t="s">
        <v>28</v>
      </c>
      <c r="C259" s="16">
        <v>27.98</v>
      </c>
      <c r="D259" s="16">
        <v>55.68</v>
      </c>
      <c r="E259" s="16">
        <v>18.68</v>
      </c>
      <c r="F259" s="16">
        <v>376</v>
      </c>
      <c r="G259" s="16">
        <v>0</v>
      </c>
      <c r="H259" s="16">
        <v>2578.77</v>
      </c>
      <c r="I259" s="16">
        <v>378.22</v>
      </c>
      <c r="J259" s="16">
        <v>85.96</v>
      </c>
      <c r="K259" s="16">
        <v>1004.76</v>
      </c>
      <c r="L259" s="17">
        <f>SUM(C259:K259)</f>
        <v>4526.05</v>
      </c>
      <c r="M259" s="23" t="str">
        <f>A259&amp;"|"&amp;B259</f>
        <v>P0022|Jun</v>
      </c>
    </row>
    <row r="260" spans="1:13" ht="15" customHeight="1" x14ac:dyDescent="0.25">
      <c r="A260" s="14" t="s">
        <v>101</v>
      </c>
      <c r="B260" s="14" t="s">
        <v>29</v>
      </c>
      <c r="C260" s="16">
        <v>40.72</v>
      </c>
      <c r="D260" s="16">
        <v>62.7</v>
      </c>
      <c r="E260" s="16">
        <v>15.04</v>
      </c>
      <c r="F260" s="16">
        <v>564</v>
      </c>
      <c r="G260" s="16">
        <v>0</v>
      </c>
      <c r="H260" s="16">
        <v>2578.77</v>
      </c>
      <c r="I260" s="16">
        <v>378.22</v>
      </c>
      <c r="J260" s="16">
        <v>85.96</v>
      </c>
      <c r="K260" s="16">
        <v>2693.31</v>
      </c>
      <c r="L260" s="17">
        <f>SUM(C260:K260)</f>
        <v>6418.7199999999993</v>
      </c>
      <c r="M260" s="23" t="str">
        <f>A260&amp;"|"&amp;B260</f>
        <v>P0022|Jul</v>
      </c>
    </row>
    <row r="261" spans="1:13" ht="15" customHeight="1" x14ac:dyDescent="0.25">
      <c r="A261" s="14" t="s">
        <v>101</v>
      </c>
      <c r="B261" s="14" t="s">
        <v>30</v>
      </c>
      <c r="C261" s="16">
        <v>34.28</v>
      </c>
      <c r="D261" s="16">
        <v>61.91</v>
      </c>
      <c r="E261" s="16">
        <v>20.41</v>
      </c>
      <c r="F261" s="16">
        <v>376</v>
      </c>
      <c r="G261" s="16">
        <v>0</v>
      </c>
      <c r="H261" s="16">
        <v>2578.77</v>
      </c>
      <c r="I261" s="16">
        <v>378.22</v>
      </c>
      <c r="J261" s="16">
        <v>85.96</v>
      </c>
      <c r="K261" s="16">
        <v>2484.4</v>
      </c>
      <c r="L261" s="17">
        <f>SUM(C261:K261)</f>
        <v>6019.9500000000007</v>
      </c>
      <c r="M261" s="23" t="str">
        <f>A261&amp;"|"&amp;B261</f>
        <v>P0022|Aug</v>
      </c>
    </row>
    <row r="262" spans="1:13" ht="15" customHeight="1" x14ac:dyDescent="0.25">
      <c r="A262" s="14" t="s">
        <v>101</v>
      </c>
      <c r="B262" s="14" t="s">
        <v>31</v>
      </c>
      <c r="C262" s="16">
        <v>29.46</v>
      </c>
      <c r="D262" s="16">
        <v>53.84</v>
      </c>
      <c r="E262" s="16">
        <v>17.54</v>
      </c>
      <c r="F262" s="16">
        <v>376</v>
      </c>
      <c r="G262" s="16">
        <v>0</v>
      </c>
      <c r="H262" s="16">
        <v>2578.77</v>
      </c>
      <c r="I262" s="16">
        <v>378.22</v>
      </c>
      <c r="J262" s="16">
        <v>85.96</v>
      </c>
      <c r="K262" s="16">
        <v>531.9</v>
      </c>
      <c r="L262" s="17">
        <f>SUM(C262:K262)</f>
        <v>4051.69</v>
      </c>
      <c r="M262" s="23" t="str">
        <f>A262&amp;"|"&amp;B262</f>
        <v>P0022|Sep</v>
      </c>
    </row>
    <row r="263" spans="1:13" ht="15" customHeight="1" x14ac:dyDescent="0.25">
      <c r="A263" s="14" t="s">
        <v>101</v>
      </c>
      <c r="B263" s="14" t="s">
        <v>32</v>
      </c>
      <c r="C263" s="16">
        <v>206.99</v>
      </c>
      <c r="D263" s="16">
        <v>87</v>
      </c>
      <c r="E263" s="16">
        <v>16.72</v>
      </c>
      <c r="F263" s="16">
        <v>376</v>
      </c>
      <c r="G263" s="16">
        <v>0</v>
      </c>
      <c r="H263" s="16">
        <v>2578.77</v>
      </c>
      <c r="I263" s="16">
        <v>378.22</v>
      </c>
      <c r="J263" s="16">
        <v>85.96</v>
      </c>
      <c r="K263" s="16">
        <v>367.9</v>
      </c>
      <c r="L263" s="17">
        <f>SUM(C263:K263)</f>
        <v>4097.5599999999995</v>
      </c>
      <c r="M263" s="23" t="str">
        <f>A263&amp;"|"&amp;B263</f>
        <v>P0022|Oct</v>
      </c>
    </row>
    <row r="264" spans="1:13" ht="15" customHeight="1" x14ac:dyDescent="0.25">
      <c r="A264" s="14" t="s">
        <v>101</v>
      </c>
      <c r="B264" s="14" t="s">
        <v>33</v>
      </c>
      <c r="C264" s="16">
        <v>19.489999999999998</v>
      </c>
      <c r="D264" s="16">
        <v>88.76</v>
      </c>
      <c r="E264" s="16">
        <v>14.99</v>
      </c>
      <c r="F264" s="16">
        <v>376</v>
      </c>
      <c r="G264" s="16">
        <v>118.62</v>
      </c>
      <c r="H264" s="16">
        <v>2578.77</v>
      </c>
      <c r="I264" s="16">
        <v>378.22</v>
      </c>
      <c r="J264" s="16">
        <v>85.96</v>
      </c>
      <c r="K264" s="16">
        <v>94.93</v>
      </c>
      <c r="L264" s="17">
        <f>SUM(C264:K264)</f>
        <v>3755.7400000000002</v>
      </c>
      <c r="M264" s="23" t="str">
        <f>A264&amp;"|"&amp;B264</f>
        <v>P0022|Nov</v>
      </c>
    </row>
    <row r="265" spans="1:13" ht="15" customHeight="1" x14ac:dyDescent="0.25">
      <c r="A265" s="14" t="s">
        <v>101</v>
      </c>
      <c r="B265" s="14" t="s">
        <v>34</v>
      </c>
      <c r="C265" s="16">
        <v>38.270000000000003</v>
      </c>
      <c r="D265" s="16">
        <v>104.55</v>
      </c>
      <c r="E265" s="16">
        <v>17.39</v>
      </c>
      <c r="F265" s="16">
        <v>940</v>
      </c>
      <c r="G265" s="16">
        <v>118.62</v>
      </c>
      <c r="H265" s="16">
        <v>2578.77</v>
      </c>
      <c r="I265" s="16">
        <v>378.22</v>
      </c>
      <c r="J265" s="16">
        <v>85.96</v>
      </c>
      <c r="K265" s="16">
        <v>167.51</v>
      </c>
      <c r="L265" s="17">
        <f>SUM(C265:K265)</f>
        <v>4429.29</v>
      </c>
      <c r="M265" s="23" t="str">
        <f>A265&amp;"|"&amp;B265</f>
        <v>P0022|Dec</v>
      </c>
    </row>
    <row r="266" spans="1:13" ht="15" customHeight="1" x14ac:dyDescent="0.25">
      <c r="A266" s="14" t="s">
        <v>101</v>
      </c>
      <c r="B266" s="14" t="s">
        <v>35</v>
      </c>
      <c r="C266" s="16">
        <v>11</v>
      </c>
      <c r="D266" s="16">
        <v>111.92</v>
      </c>
      <c r="E266" s="16">
        <v>23.05</v>
      </c>
      <c r="F266" s="16">
        <v>1128</v>
      </c>
      <c r="G266" s="16">
        <v>118.62</v>
      </c>
      <c r="H266" s="16">
        <v>2578.77</v>
      </c>
      <c r="I266" s="16">
        <v>378.22</v>
      </c>
      <c r="J266" s="16">
        <v>85.96</v>
      </c>
      <c r="K266" s="16">
        <v>167.51</v>
      </c>
      <c r="L266" s="17">
        <f>SUM(C266:K266)</f>
        <v>4603.05</v>
      </c>
      <c r="M266" s="23" t="str">
        <f>A266&amp;"|"&amp;B266</f>
        <v>P0022|Jan</v>
      </c>
    </row>
    <row r="267" spans="1:13" ht="15" customHeight="1" x14ac:dyDescent="0.25">
      <c r="A267" s="14" t="s">
        <v>101</v>
      </c>
      <c r="B267" s="14" t="s">
        <v>36</v>
      </c>
      <c r="C267" s="16">
        <v>52.77</v>
      </c>
      <c r="D267" s="16">
        <v>114.7</v>
      </c>
      <c r="E267" s="16">
        <v>22.67</v>
      </c>
      <c r="F267" s="16">
        <v>752</v>
      </c>
      <c r="G267" s="16">
        <v>118.62</v>
      </c>
      <c r="H267" s="16">
        <v>2578.77</v>
      </c>
      <c r="I267" s="16">
        <v>378.22</v>
      </c>
      <c r="J267" s="16">
        <v>85.96</v>
      </c>
      <c r="K267" s="16">
        <v>167.51</v>
      </c>
      <c r="L267" s="17">
        <f>SUM(C267:K267)</f>
        <v>4271.22</v>
      </c>
      <c r="M267" s="23" t="str">
        <f>A267&amp;"|"&amp;B267</f>
        <v>P0022|Feb</v>
      </c>
    </row>
    <row r="268" spans="1:13" ht="15" customHeight="1" x14ac:dyDescent="0.25">
      <c r="A268" s="14" t="s">
        <v>101</v>
      </c>
      <c r="B268" s="14" t="s">
        <v>37</v>
      </c>
      <c r="C268" s="16">
        <v>40.69</v>
      </c>
      <c r="D268" s="16">
        <v>90.21</v>
      </c>
      <c r="E268" s="16">
        <v>20.86</v>
      </c>
      <c r="F268" s="16">
        <v>752</v>
      </c>
      <c r="G268" s="16">
        <v>118.62</v>
      </c>
      <c r="H268" s="16">
        <v>2578.77</v>
      </c>
      <c r="I268" s="16">
        <v>378.22</v>
      </c>
      <c r="J268" s="16">
        <v>85.96</v>
      </c>
      <c r="K268" s="16">
        <v>167.51</v>
      </c>
      <c r="L268" s="17">
        <f>SUM(C268:K268)</f>
        <v>4232.84</v>
      </c>
      <c r="M268" s="23" t="str">
        <f>A268&amp;"|"&amp;B268</f>
        <v>P0022|Mar</v>
      </c>
    </row>
    <row r="269" spans="1:13" ht="15" customHeight="1" x14ac:dyDescent="0.25">
      <c r="A269" s="14" t="s">
        <v>105</v>
      </c>
      <c r="B269" s="14" t="s">
        <v>24</v>
      </c>
      <c r="C269" s="16">
        <v>7.57</v>
      </c>
      <c r="D269" s="16">
        <v>62.79</v>
      </c>
      <c r="E269" s="16">
        <v>6.41</v>
      </c>
      <c r="F269" s="16">
        <v>176</v>
      </c>
      <c r="G269" s="16">
        <v>0</v>
      </c>
      <c r="H269" s="16">
        <v>1031.51</v>
      </c>
      <c r="I269" s="16">
        <v>149</v>
      </c>
      <c r="J269" s="16">
        <v>85.96</v>
      </c>
      <c r="K269" s="16">
        <v>39.75</v>
      </c>
      <c r="L269" s="17">
        <f>SUM(C269:K269)</f>
        <v>1558.99</v>
      </c>
      <c r="M269" s="23" t="str">
        <f>A269&amp;"|"&amp;B269</f>
        <v>P0023|Apr</v>
      </c>
    </row>
    <row r="270" spans="1:13" ht="15" customHeight="1" x14ac:dyDescent="0.25">
      <c r="A270" s="14" t="s">
        <v>105</v>
      </c>
      <c r="B270" s="14" t="s">
        <v>26</v>
      </c>
      <c r="C270" s="16">
        <v>7.57</v>
      </c>
      <c r="D270" s="16">
        <v>51.77</v>
      </c>
      <c r="E270" s="16">
        <v>4.04</v>
      </c>
      <c r="F270" s="16">
        <v>176</v>
      </c>
      <c r="G270" s="16">
        <v>0</v>
      </c>
      <c r="H270" s="16">
        <v>1031.51</v>
      </c>
      <c r="I270" s="16">
        <v>149</v>
      </c>
      <c r="J270" s="16">
        <v>85.96</v>
      </c>
      <c r="K270" s="16">
        <v>258.49</v>
      </c>
      <c r="L270" s="17">
        <f>SUM(C270:K270)</f>
        <v>1764.34</v>
      </c>
      <c r="M270" s="23" t="str">
        <f>A270&amp;"|"&amp;B270</f>
        <v>P0023|May</v>
      </c>
    </row>
    <row r="271" spans="1:13" ht="15" customHeight="1" x14ac:dyDescent="0.25">
      <c r="A271" s="14" t="s">
        <v>105</v>
      </c>
      <c r="B271" s="14" t="s">
        <v>28</v>
      </c>
      <c r="C271" s="16">
        <v>10.47</v>
      </c>
      <c r="D271" s="16">
        <v>30.78</v>
      </c>
      <c r="E271" s="16">
        <v>6.09</v>
      </c>
      <c r="F271" s="16">
        <v>176</v>
      </c>
      <c r="G271" s="16">
        <v>0</v>
      </c>
      <c r="H271" s="16">
        <v>1031.51</v>
      </c>
      <c r="I271" s="16">
        <v>149</v>
      </c>
      <c r="J271" s="16">
        <v>85.96</v>
      </c>
      <c r="K271" s="16">
        <v>334.92</v>
      </c>
      <c r="L271" s="17">
        <f>SUM(C271:K271)</f>
        <v>1824.73</v>
      </c>
      <c r="M271" s="23" t="str">
        <f>A271&amp;"|"&amp;B271</f>
        <v>P0023|Jun</v>
      </c>
    </row>
    <row r="272" spans="1:13" ht="15" customHeight="1" x14ac:dyDescent="0.25">
      <c r="A272" s="14" t="s">
        <v>105</v>
      </c>
      <c r="B272" s="14" t="s">
        <v>29</v>
      </c>
      <c r="C272" s="16">
        <v>15.71</v>
      </c>
      <c r="D272" s="16">
        <v>25.59</v>
      </c>
      <c r="E272" s="16">
        <v>7.6</v>
      </c>
      <c r="F272" s="16">
        <v>264</v>
      </c>
      <c r="G272" s="16">
        <v>0</v>
      </c>
      <c r="H272" s="16">
        <v>1031.51</v>
      </c>
      <c r="I272" s="16">
        <v>149</v>
      </c>
      <c r="J272" s="16">
        <v>85.96</v>
      </c>
      <c r="K272" s="16">
        <v>897.77</v>
      </c>
      <c r="L272" s="17">
        <f>SUM(C272:K272)</f>
        <v>2477.14</v>
      </c>
      <c r="M272" s="23" t="str">
        <f>A272&amp;"|"&amp;B272</f>
        <v>P0023|Jul</v>
      </c>
    </row>
    <row r="273" spans="1:13" ht="15" customHeight="1" x14ac:dyDescent="0.25">
      <c r="A273" s="14" t="s">
        <v>105</v>
      </c>
      <c r="B273" s="14" t="s">
        <v>30</v>
      </c>
      <c r="C273" s="16">
        <v>7.57</v>
      </c>
      <c r="D273" s="16">
        <v>23.03</v>
      </c>
      <c r="E273" s="16">
        <v>6.04</v>
      </c>
      <c r="F273" s="16">
        <v>264</v>
      </c>
      <c r="G273" s="16">
        <v>0</v>
      </c>
      <c r="H273" s="16">
        <v>1031.51</v>
      </c>
      <c r="I273" s="16">
        <v>149</v>
      </c>
      <c r="J273" s="16">
        <v>85.96</v>
      </c>
      <c r="K273" s="16">
        <v>828.13</v>
      </c>
      <c r="L273" s="17">
        <f>SUM(C273:K273)</f>
        <v>2395.2400000000002</v>
      </c>
      <c r="M273" s="23" t="str">
        <f>A273&amp;"|"&amp;B273</f>
        <v>P0023|Aug</v>
      </c>
    </row>
    <row r="274" spans="1:13" ht="15" customHeight="1" x14ac:dyDescent="0.25">
      <c r="A274" s="14" t="s">
        <v>105</v>
      </c>
      <c r="B274" s="14" t="s">
        <v>31</v>
      </c>
      <c r="C274" s="16">
        <v>19.489999999999998</v>
      </c>
      <c r="D274" s="16">
        <v>40.5</v>
      </c>
      <c r="E274" s="16">
        <v>4.04</v>
      </c>
      <c r="F274" s="16">
        <v>264</v>
      </c>
      <c r="G274" s="16">
        <v>0</v>
      </c>
      <c r="H274" s="16">
        <v>1031.51</v>
      </c>
      <c r="I274" s="16">
        <v>149</v>
      </c>
      <c r="J274" s="16">
        <v>85.96</v>
      </c>
      <c r="K274" s="16">
        <v>177.3</v>
      </c>
      <c r="L274" s="17">
        <f>SUM(C274:K274)</f>
        <v>1771.8</v>
      </c>
      <c r="M274" s="23" t="str">
        <f>A274&amp;"|"&amp;B274</f>
        <v>P0023|Sep</v>
      </c>
    </row>
    <row r="275" spans="1:13" ht="15" customHeight="1" x14ac:dyDescent="0.25">
      <c r="A275" s="14" t="s">
        <v>105</v>
      </c>
      <c r="B275" s="14" t="s">
        <v>32</v>
      </c>
      <c r="C275" s="16">
        <v>20.7</v>
      </c>
      <c r="D275" s="16">
        <v>40.450000000000003</v>
      </c>
      <c r="E275" s="16">
        <v>4.8499999999999996</v>
      </c>
      <c r="F275" s="16">
        <v>176</v>
      </c>
      <c r="G275" s="16">
        <v>0</v>
      </c>
      <c r="H275" s="16">
        <v>1031.51</v>
      </c>
      <c r="I275" s="16">
        <v>149</v>
      </c>
      <c r="J275" s="16">
        <v>85.96</v>
      </c>
      <c r="K275" s="16">
        <v>122.63</v>
      </c>
      <c r="L275" s="17">
        <f>SUM(C275:K275)</f>
        <v>1631.1</v>
      </c>
      <c r="M275" s="23" t="str">
        <f>A275&amp;"|"&amp;B275</f>
        <v>P0023|Oct</v>
      </c>
    </row>
    <row r="276" spans="1:13" ht="15" customHeight="1" x14ac:dyDescent="0.25">
      <c r="A276" s="14" t="s">
        <v>105</v>
      </c>
      <c r="B276" s="14" t="s">
        <v>33</v>
      </c>
      <c r="C276" s="16">
        <v>15.53</v>
      </c>
      <c r="D276" s="16">
        <v>48.1</v>
      </c>
      <c r="E276" s="16">
        <v>8.1</v>
      </c>
      <c r="F276" s="16">
        <v>264</v>
      </c>
      <c r="G276" s="16">
        <v>55.52</v>
      </c>
      <c r="H276" s="16">
        <v>1031.51</v>
      </c>
      <c r="I276" s="16">
        <v>149</v>
      </c>
      <c r="J276" s="16">
        <v>85.96</v>
      </c>
      <c r="K276" s="16">
        <v>31.64</v>
      </c>
      <c r="L276" s="17">
        <f>SUM(C276:K276)</f>
        <v>1689.3600000000001</v>
      </c>
      <c r="M276" s="23" t="str">
        <f>A276&amp;"|"&amp;B276</f>
        <v>P0023|Nov</v>
      </c>
    </row>
    <row r="277" spans="1:13" ht="15" customHeight="1" x14ac:dyDescent="0.25">
      <c r="A277" s="14" t="s">
        <v>105</v>
      </c>
      <c r="B277" s="14" t="s">
        <v>34</v>
      </c>
      <c r="C277" s="16">
        <v>10.029999999999999</v>
      </c>
      <c r="D277" s="16">
        <v>64.540000000000006</v>
      </c>
      <c r="E277" s="16">
        <v>4.3600000000000003</v>
      </c>
      <c r="F277" s="16">
        <v>528</v>
      </c>
      <c r="G277" s="16">
        <v>55.52</v>
      </c>
      <c r="H277" s="16">
        <v>1031.51</v>
      </c>
      <c r="I277" s="16">
        <v>149</v>
      </c>
      <c r="J277" s="16">
        <v>85.96</v>
      </c>
      <c r="K277" s="16">
        <v>55.84</v>
      </c>
      <c r="L277" s="17">
        <f>SUM(C277:K277)</f>
        <v>1984.76</v>
      </c>
      <c r="M277" s="23" t="str">
        <f>A277&amp;"|"&amp;B277</f>
        <v>P0023|Dec</v>
      </c>
    </row>
    <row r="278" spans="1:13" ht="15" customHeight="1" x14ac:dyDescent="0.25">
      <c r="A278" s="14" t="s">
        <v>105</v>
      </c>
      <c r="B278" s="14" t="s">
        <v>35</v>
      </c>
      <c r="C278" s="16">
        <v>17.52</v>
      </c>
      <c r="D278" s="16">
        <v>72.53</v>
      </c>
      <c r="E278" s="16">
        <v>4.84</v>
      </c>
      <c r="F278" s="16">
        <v>528</v>
      </c>
      <c r="G278" s="16">
        <v>55.52</v>
      </c>
      <c r="H278" s="16">
        <v>1031.51</v>
      </c>
      <c r="I278" s="16">
        <v>149</v>
      </c>
      <c r="J278" s="16">
        <v>85.96</v>
      </c>
      <c r="K278" s="16">
        <v>55.84</v>
      </c>
      <c r="L278" s="17">
        <f>SUM(C278:K278)</f>
        <v>2000.72</v>
      </c>
      <c r="M278" s="23" t="str">
        <f>A278&amp;"|"&amp;B278</f>
        <v>P0023|Jan</v>
      </c>
    </row>
    <row r="279" spans="1:13" ht="15" customHeight="1" x14ac:dyDescent="0.25">
      <c r="A279" s="14" t="s">
        <v>105</v>
      </c>
      <c r="B279" s="14" t="s">
        <v>36</v>
      </c>
      <c r="C279" s="16">
        <v>7.57</v>
      </c>
      <c r="D279" s="16">
        <v>70.489999999999995</v>
      </c>
      <c r="E279" s="16">
        <v>4.41</v>
      </c>
      <c r="F279" s="16">
        <v>440</v>
      </c>
      <c r="G279" s="16">
        <v>55.52</v>
      </c>
      <c r="H279" s="16">
        <v>1031.51</v>
      </c>
      <c r="I279" s="16">
        <v>149</v>
      </c>
      <c r="J279" s="16">
        <v>85.96</v>
      </c>
      <c r="K279" s="16">
        <v>55.84</v>
      </c>
      <c r="L279" s="17">
        <f>SUM(C279:K279)</f>
        <v>1900.3</v>
      </c>
      <c r="M279" s="23" t="str">
        <f>A279&amp;"|"&amp;B279</f>
        <v>P0023|Feb</v>
      </c>
    </row>
    <row r="280" spans="1:13" ht="15" customHeight="1" x14ac:dyDescent="0.25">
      <c r="A280" s="14" t="s">
        <v>105</v>
      </c>
      <c r="B280" s="14" t="s">
        <v>37</v>
      </c>
      <c r="C280" s="16">
        <v>7.57</v>
      </c>
      <c r="D280" s="16">
        <v>60.17</v>
      </c>
      <c r="E280" s="16">
        <v>5.88</v>
      </c>
      <c r="F280" s="16">
        <v>440</v>
      </c>
      <c r="G280" s="16">
        <v>55.52</v>
      </c>
      <c r="H280" s="16">
        <v>1031.51</v>
      </c>
      <c r="I280" s="16">
        <v>149</v>
      </c>
      <c r="J280" s="16">
        <v>85.96</v>
      </c>
      <c r="K280" s="16">
        <v>55.84</v>
      </c>
      <c r="L280" s="17">
        <f>SUM(C280:K280)</f>
        <v>1891.45</v>
      </c>
      <c r="M280" s="23" t="str">
        <f>A280&amp;"|"&amp;B280</f>
        <v>P0023|Mar</v>
      </c>
    </row>
    <row r="281" spans="1:13" ht="15" customHeight="1" x14ac:dyDescent="0.25">
      <c r="A281" s="14" t="s">
        <v>107</v>
      </c>
      <c r="B281" s="14" t="s">
        <v>24</v>
      </c>
      <c r="C281" s="16">
        <v>21.72</v>
      </c>
      <c r="D281" s="16">
        <v>67.540000000000006</v>
      </c>
      <c r="E281" s="16">
        <v>4.66</v>
      </c>
      <c r="F281" s="16">
        <v>216</v>
      </c>
      <c r="G281" s="16">
        <v>0</v>
      </c>
      <c r="H281" s="16">
        <v>1346.69</v>
      </c>
      <c r="I281" s="16">
        <v>194.84</v>
      </c>
      <c r="J281" s="16">
        <v>85.96</v>
      </c>
      <c r="K281" s="16">
        <v>59.62</v>
      </c>
      <c r="L281" s="17">
        <f>SUM(C281:K281)</f>
        <v>1997.03</v>
      </c>
      <c r="M281" s="23" t="str">
        <f>A281&amp;"|"&amp;B281</f>
        <v>P0024|Apr</v>
      </c>
    </row>
    <row r="282" spans="1:13" ht="15" customHeight="1" x14ac:dyDescent="0.25">
      <c r="A282" s="14" t="s">
        <v>107</v>
      </c>
      <c r="B282" s="14" t="s">
        <v>26</v>
      </c>
      <c r="C282" s="16">
        <v>14.49</v>
      </c>
      <c r="D282" s="16">
        <v>51.25</v>
      </c>
      <c r="E282" s="16">
        <v>10.11</v>
      </c>
      <c r="F282" s="16">
        <v>216</v>
      </c>
      <c r="G282" s="16">
        <v>0</v>
      </c>
      <c r="H282" s="16">
        <v>1346.69</v>
      </c>
      <c r="I282" s="16">
        <v>194.84</v>
      </c>
      <c r="J282" s="16">
        <v>85.96</v>
      </c>
      <c r="K282" s="16">
        <v>387.74</v>
      </c>
      <c r="L282" s="17">
        <f>SUM(C282:K282)</f>
        <v>2307.08</v>
      </c>
      <c r="M282" s="23" t="str">
        <f>A282&amp;"|"&amp;B282</f>
        <v>P0024|May</v>
      </c>
    </row>
    <row r="283" spans="1:13" ht="15" customHeight="1" x14ac:dyDescent="0.25">
      <c r="A283" s="14" t="s">
        <v>107</v>
      </c>
      <c r="B283" s="14" t="s">
        <v>28</v>
      </c>
      <c r="C283" s="16">
        <v>27.58</v>
      </c>
      <c r="D283" s="16">
        <v>34.729999999999997</v>
      </c>
      <c r="E283" s="16">
        <v>9.9499999999999993</v>
      </c>
      <c r="F283" s="16">
        <v>216</v>
      </c>
      <c r="G283" s="16">
        <v>0</v>
      </c>
      <c r="H283" s="16">
        <v>1346.69</v>
      </c>
      <c r="I283" s="16">
        <v>194.84</v>
      </c>
      <c r="J283" s="16">
        <v>85.96</v>
      </c>
      <c r="K283" s="16">
        <v>502.38</v>
      </c>
      <c r="L283" s="17">
        <f>SUM(C283:K283)</f>
        <v>2418.13</v>
      </c>
      <c r="M283" s="23" t="str">
        <f>A283&amp;"|"&amp;B283</f>
        <v>P0024|Jun</v>
      </c>
    </row>
    <row r="284" spans="1:13" ht="15" customHeight="1" x14ac:dyDescent="0.25">
      <c r="A284" s="14" t="s">
        <v>107</v>
      </c>
      <c r="B284" s="14" t="s">
        <v>29</v>
      </c>
      <c r="C284" s="16">
        <v>10.87</v>
      </c>
      <c r="D284" s="16">
        <v>41.55</v>
      </c>
      <c r="E284" s="16">
        <v>4.04</v>
      </c>
      <c r="F284" s="16">
        <v>216</v>
      </c>
      <c r="G284" s="16">
        <v>0</v>
      </c>
      <c r="H284" s="16">
        <v>1346.69</v>
      </c>
      <c r="I284" s="16">
        <v>194.84</v>
      </c>
      <c r="J284" s="16">
        <v>85.96</v>
      </c>
      <c r="K284" s="16">
        <v>1346.66</v>
      </c>
      <c r="L284" s="17">
        <f>SUM(C284:K284)</f>
        <v>3246.61</v>
      </c>
      <c r="M284" s="23" t="str">
        <f>A284&amp;"|"&amp;B284</f>
        <v>P0024|Jul</v>
      </c>
    </row>
    <row r="285" spans="1:13" ht="15" customHeight="1" x14ac:dyDescent="0.25">
      <c r="A285" s="14" t="s">
        <v>107</v>
      </c>
      <c r="B285" s="14" t="s">
        <v>30</v>
      </c>
      <c r="C285" s="16">
        <v>194.85</v>
      </c>
      <c r="D285" s="16">
        <v>36.36</v>
      </c>
      <c r="E285" s="16">
        <v>7.29</v>
      </c>
      <c r="F285" s="16">
        <v>216</v>
      </c>
      <c r="G285" s="16">
        <v>0</v>
      </c>
      <c r="H285" s="16">
        <v>1346.69</v>
      </c>
      <c r="I285" s="16">
        <v>194.84</v>
      </c>
      <c r="J285" s="16">
        <v>85.96</v>
      </c>
      <c r="K285" s="16">
        <v>1242.2</v>
      </c>
      <c r="L285" s="17">
        <f>SUM(C285:K285)</f>
        <v>3324.1899999999996</v>
      </c>
      <c r="M285" s="23" t="str">
        <f>A285&amp;"|"&amp;B285</f>
        <v>P0024|Aug</v>
      </c>
    </row>
    <row r="286" spans="1:13" ht="15" customHeight="1" x14ac:dyDescent="0.25">
      <c r="A286" s="14" t="s">
        <v>107</v>
      </c>
      <c r="B286" s="14" t="s">
        <v>31</v>
      </c>
      <c r="C286" s="16">
        <v>11.57</v>
      </c>
      <c r="D286" s="16">
        <v>39.409999999999997</v>
      </c>
      <c r="E286" s="16">
        <v>16.149999999999999</v>
      </c>
      <c r="F286" s="16">
        <v>216</v>
      </c>
      <c r="G286" s="16">
        <v>0</v>
      </c>
      <c r="H286" s="16">
        <v>1346.69</v>
      </c>
      <c r="I286" s="16">
        <v>194.84</v>
      </c>
      <c r="J286" s="16">
        <v>85.96</v>
      </c>
      <c r="K286" s="16">
        <v>265.95</v>
      </c>
      <c r="L286" s="17">
        <f>SUM(C286:K286)</f>
        <v>2176.5700000000002</v>
      </c>
      <c r="M286" s="23" t="str">
        <f>A286&amp;"|"&amp;B286</f>
        <v>P0024|Sep</v>
      </c>
    </row>
    <row r="287" spans="1:13" ht="15" customHeight="1" x14ac:dyDescent="0.25">
      <c r="A287" s="14" t="s">
        <v>107</v>
      </c>
      <c r="B287" s="14" t="s">
        <v>32</v>
      </c>
      <c r="C287" s="16">
        <v>8.4700000000000006</v>
      </c>
      <c r="D287" s="16">
        <v>40.98</v>
      </c>
      <c r="E287" s="16">
        <v>8.67</v>
      </c>
      <c r="F287" s="16">
        <v>216</v>
      </c>
      <c r="G287" s="16">
        <v>0</v>
      </c>
      <c r="H287" s="16">
        <v>1346.69</v>
      </c>
      <c r="I287" s="16">
        <v>194.84</v>
      </c>
      <c r="J287" s="16">
        <v>85.96</v>
      </c>
      <c r="K287" s="16">
        <v>183.95</v>
      </c>
      <c r="L287" s="17">
        <f>SUM(C287:K287)</f>
        <v>2085.56</v>
      </c>
      <c r="M287" s="23" t="str">
        <f>A287&amp;"|"&amp;B287</f>
        <v>P0024|Oct</v>
      </c>
    </row>
    <row r="288" spans="1:13" ht="15" customHeight="1" x14ac:dyDescent="0.25">
      <c r="A288" s="14" t="s">
        <v>107</v>
      </c>
      <c r="B288" s="14" t="s">
        <v>33</v>
      </c>
      <c r="C288" s="16">
        <v>20</v>
      </c>
      <c r="D288" s="16">
        <v>66.849999999999994</v>
      </c>
      <c r="E288" s="16">
        <v>10.039999999999999</v>
      </c>
      <c r="F288" s="16">
        <v>216</v>
      </c>
      <c r="G288" s="16">
        <v>68.14</v>
      </c>
      <c r="H288" s="16">
        <v>1346.69</v>
      </c>
      <c r="I288" s="16">
        <v>194.84</v>
      </c>
      <c r="J288" s="16">
        <v>85.96</v>
      </c>
      <c r="K288" s="16">
        <v>47.47</v>
      </c>
      <c r="L288" s="17">
        <f>SUM(C288:K288)</f>
        <v>2055.9899999999998</v>
      </c>
      <c r="M288" s="23" t="str">
        <f>A288&amp;"|"&amp;B288</f>
        <v>P0024|Nov</v>
      </c>
    </row>
    <row r="289" spans="1:13" ht="15" customHeight="1" x14ac:dyDescent="0.25">
      <c r="A289" s="14" t="s">
        <v>107</v>
      </c>
      <c r="B289" s="14" t="s">
        <v>34</v>
      </c>
      <c r="C289" s="16">
        <v>7.57</v>
      </c>
      <c r="D289" s="16">
        <v>82.75</v>
      </c>
      <c r="E289" s="16">
        <v>4.04</v>
      </c>
      <c r="F289" s="16">
        <v>540</v>
      </c>
      <c r="G289" s="16">
        <v>68.14</v>
      </c>
      <c r="H289" s="16">
        <v>1346.69</v>
      </c>
      <c r="I289" s="16">
        <v>194.84</v>
      </c>
      <c r="J289" s="16">
        <v>85.96</v>
      </c>
      <c r="K289" s="16">
        <v>83.75</v>
      </c>
      <c r="L289" s="17">
        <f>SUM(C289:K289)</f>
        <v>2413.7400000000002</v>
      </c>
      <c r="M289" s="23" t="str">
        <f>A289&amp;"|"&amp;B289</f>
        <v>P0024|Dec</v>
      </c>
    </row>
    <row r="290" spans="1:13" ht="15" customHeight="1" x14ac:dyDescent="0.25">
      <c r="A290" s="14" t="s">
        <v>107</v>
      </c>
      <c r="B290" s="14" t="s">
        <v>35</v>
      </c>
      <c r="C290" s="16">
        <v>25.21</v>
      </c>
      <c r="D290" s="16">
        <v>87.47</v>
      </c>
      <c r="E290" s="16">
        <v>8.6300000000000008</v>
      </c>
      <c r="F290" s="16">
        <v>540</v>
      </c>
      <c r="G290" s="16">
        <v>68.14</v>
      </c>
      <c r="H290" s="16">
        <v>1346.69</v>
      </c>
      <c r="I290" s="16">
        <v>194.84</v>
      </c>
      <c r="J290" s="16">
        <v>85.96</v>
      </c>
      <c r="K290" s="16">
        <v>83.75</v>
      </c>
      <c r="L290" s="17">
        <f>SUM(C290:K290)</f>
        <v>2440.69</v>
      </c>
      <c r="M290" s="23" t="str">
        <f>A290&amp;"|"&amp;B290</f>
        <v>P0024|Jan</v>
      </c>
    </row>
    <row r="291" spans="1:13" ht="15" customHeight="1" x14ac:dyDescent="0.25">
      <c r="A291" s="14" t="s">
        <v>107</v>
      </c>
      <c r="B291" s="14" t="s">
        <v>36</v>
      </c>
      <c r="C291" s="16">
        <v>21.37</v>
      </c>
      <c r="D291" s="16">
        <v>75.33</v>
      </c>
      <c r="E291" s="16">
        <v>7.2</v>
      </c>
      <c r="F291" s="16">
        <v>432</v>
      </c>
      <c r="G291" s="16">
        <v>68.14</v>
      </c>
      <c r="H291" s="16">
        <v>1346.69</v>
      </c>
      <c r="I291" s="16">
        <v>194.84</v>
      </c>
      <c r="J291" s="16">
        <v>85.96</v>
      </c>
      <c r="K291" s="16">
        <v>83.75</v>
      </c>
      <c r="L291" s="17">
        <f>SUM(C291:K291)</f>
        <v>2315.2800000000002</v>
      </c>
      <c r="M291" s="23" t="str">
        <f>A291&amp;"|"&amp;B291</f>
        <v>P0024|Feb</v>
      </c>
    </row>
    <row r="292" spans="1:13" ht="15" customHeight="1" x14ac:dyDescent="0.25">
      <c r="A292" s="14" t="s">
        <v>107</v>
      </c>
      <c r="B292" s="14" t="s">
        <v>37</v>
      </c>
      <c r="C292" s="16">
        <v>34.56</v>
      </c>
      <c r="D292" s="16">
        <v>66.23</v>
      </c>
      <c r="E292" s="16">
        <v>4.04</v>
      </c>
      <c r="F292" s="16">
        <v>432</v>
      </c>
      <c r="G292" s="16">
        <v>68.14</v>
      </c>
      <c r="H292" s="16">
        <v>1346.69</v>
      </c>
      <c r="I292" s="16">
        <v>194.84</v>
      </c>
      <c r="J292" s="16">
        <v>85.96</v>
      </c>
      <c r="K292" s="16">
        <v>83.75</v>
      </c>
      <c r="L292" s="17">
        <f>SUM(C292:K292)</f>
        <v>2316.21</v>
      </c>
      <c r="M292" s="23" t="str">
        <f>A292&amp;"|"&amp;B292</f>
        <v>P0024|Mar</v>
      </c>
    </row>
    <row r="293" spans="1:13" ht="15" customHeight="1" x14ac:dyDescent="0.25">
      <c r="A293" s="14" t="s">
        <v>109</v>
      </c>
      <c r="B293" s="14" t="s">
        <v>24</v>
      </c>
      <c r="C293" s="16">
        <v>42.95</v>
      </c>
      <c r="D293" s="16">
        <v>74.14</v>
      </c>
      <c r="E293" s="16">
        <v>12.35</v>
      </c>
      <c r="F293" s="16">
        <v>316</v>
      </c>
      <c r="G293" s="16">
        <v>0</v>
      </c>
      <c r="H293" s="16">
        <v>2148.98</v>
      </c>
      <c r="I293" s="16">
        <v>309.45</v>
      </c>
      <c r="J293" s="16">
        <v>85.96</v>
      </c>
      <c r="K293" s="16">
        <v>99.37</v>
      </c>
      <c r="L293" s="17">
        <f>SUM(C293:K293)</f>
        <v>3089.2</v>
      </c>
      <c r="M293" s="23" t="str">
        <f>A293&amp;"|"&amp;B293</f>
        <v>P0025|Apr</v>
      </c>
    </row>
    <row r="294" spans="1:13" ht="15" customHeight="1" x14ac:dyDescent="0.25">
      <c r="A294" s="14" t="s">
        <v>109</v>
      </c>
      <c r="B294" s="14" t="s">
        <v>26</v>
      </c>
      <c r="C294" s="16">
        <v>31.48</v>
      </c>
      <c r="D294" s="16">
        <v>70.83</v>
      </c>
      <c r="E294" s="16">
        <v>18.62</v>
      </c>
      <c r="F294" s="16">
        <v>316</v>
      </c>
      <c r="G294" s="16">
        <v>0</v>
      </c>
      <c r="H294" s="16">
        <v>2148.98</v>
      </c>
      <c r="I294" s="16">
        <v>309.45</v>
      </c>
      <c r="J294" s="16">
        <v>85.96</v>
      </c>
      <c r="K294" s="16">
        <v>646.23</v>
      </c>
      <c r="L294" s="17">
        <f>SUM(C294:K294)</f>
        <v>3627.5499999999997</v>
      </c>
      <c r="M294" s="23" t="str">
        <f>A294&amp;"|"&amp;B294</f>
        <v>P0025|May</v>
      </c>
    </row>
    <row r="295" spans="1:13" ht="15" customHeight="1" x14ac:dyDescent="0.25">
      <c r="A295" s="14" t="s">
        <v>109</v>
      </c>
      <c r="B295" s="14" t="s">
        <v>28</v>
      </c>
      <c r="C295" s="16">
        <v>22.72</v>
      </c>
      <c r="D295" s="16">
        <v>57.96</v>
      </c>
      <c r="E295" s="16">
        <v>13.86</v>
      </c>
      <c r="F295" s="16">
        <v>316</v>
      </c>
      <c r="G295" s="16">
        <v>0</v>
      </c>
      <c r="H295" s="16">
        <v>2148.98</v>
      </c>
      <c r="I295" s="16">
        <v>309.45</v>
      </c>
      <c r="J295" s="16">
        <v>85.96</v>
      </c>
      <c r="K295" s="16">
        <v>837.3</v>
      </c>
      <c r="L295" s="17">
        <f>SUM(C295:K295)</f>
        <v>3792.2299999999996</v>
      </c>
      <c r="M295" s="23" t="str">
        <f>A295&amp;"|"&amp;B295</f>
        <v>P0025|Jun</v>
      </c>
    </row>
    <row r="296" spans="1:13" ht="15" customHeight="1" x14ac:dyDescent="0.25">
      <c r="A296" s="14" t="s">
        <v>109</v>
      </c>
      <c r="B296" s="14" t="s">
        <v>29</v>
      </c>
      <c r="C296" s="16">
        <v>7.57</v>
      </c>
      <c r="D296" s="16">
        <v>43.25</v>
      </c>
      <c r="E296" s="16">
        <v>7.56</v>
      </c>
      <c r="F296" s="16">
        <v>474</v>
      </c>
      <c r="G296" s="16">
        <v>0</v>
      </c>
      <c r="H296" s="16">
        <v>2148.98</v>
      </c>
      <c r="I296" s="16">
        <v>309.45</v>
      </c>
      <c r="J296" s="16">
        <v>85.96</v>
      </c>
      <c r="K296" s="16">
        <v>2244.4299999999998</v>
      </c>
      <c r="L296" s="17">
        <f>SUM(C296:K296)</f>
        <v>5321.2</v>
      </c>
      <c r="M296" s="23" t="str">
        <f>A296&amp;"|"&amp;B296</f>
        <v>P0025|Jul</v>
      </c>
    </row>
    <row r="297" spans="1:13" ht="15" customHeight="1" x14ac:dyDescent="0.25">
      <c r="A297" s="14" t="s">
        <v>109</v>
      </c>
      <c r="B297" s="14" t="s">
        <v>30</v>
      </c>
      <c r="C297" s="16">
        <v>26.16</v>
      </c>
      <c r="D297" s="16">
        <v>46.28</v>
      </c>
      <c r="E297" s="16">
        <v>12.68</v>
      </c>
      <c r="F297" s="16">
        <v>316</v>
      </c>
      <c r="G297" s="16">
        <v>0</v>
      </c>
      <c r="H297" s="16">
        <v>2148.98</v>
      </c>
      <c r="I297" s="16">
        <v>309.45</v>
      </c>
      <c r="J297" s="16">
        <v>85.96</v>
      </c>
      <c r="K297" s="16">
        <v>2070.33</v>
      </c>
      <c r="L297" s="17">
        <f>SUM(C297:K297)</f>
        <v>5015.84</v>
      </c>
      <c r="M297" s="23" t="str">
        <f>A297&amp;"|"&amp;B297</f>
        <v>P0025|Aug</v>
      </c>
    </row>
    <row r="298" spans="1:13" ht="15" customHeight="1" x14ac:dyDescent="0.25">
      <c r="A298" s="14" t="s">
        <v>109</v>
      </c>
      <c r="B298" s="14" t="s">
        <v>31</v>
      </c>
      <c r="C298" s="16">
        <v>35.450000000000003</v>
      </c>
      <c r="D298" s="16">
        <v>52.6</v>
      </c>
      <c r="E298" s="16">
        <v>9.26</v>
      </c>
      <c r="F298" s="16">
        <v>316</v>
      </c>
      <c r="G298" s="16">
        <v>0</v>
      </c>
      <c r="H298" s="16">
        <v>2148.98</v>
      </c>
      <c r="I298" s="16">
        <v>309.45</v>
      </c>
      <c r="J298" s="16">
        <v>85.96</v>
      </c>
      <c r="K298" s="16">
        <v>443.25</v>
      </c>
      <c r="L298" s="17">
        <f>SUM(C298:K298)</f>
        <v>3400.95</v>
      </c>
      <c r="M298" s="23" t="str">
        <f>A298&amp;"|"&amp;B298</f>
        <v>P0025|Sep</v>
      </c>
    </row>
    <row r="299" spans="1:13" ht="15" customHeight="1" x14ac:dyDescent="0.25">
      <c r="A299" s="14" t="s">
        <v>109</v>
      </c>
      <c r="B299" s="14" t="s">
        <v>32</v>
      </c>
      <c r="C299" s="16">
        <v>37.99</v>
      </c>
      <c r="D299" s="16">
        <v>68.930000000000007</v>
      </c>
      <c r="E299" s="16">
        <v>12.2</v>
      </c>
      <c r="F299" s="16">
        <v>316</v>
      </c>
      <c r="G299" s="16">
        <v>0</v>
      </c>
      <c r="H299" s="16">
        <v>2148.98</v>
      </c>
      <c r="I299" s="16">
        <v>309.45</v>
      </c>
      <c r="J299" s="16">
        <v>85.96</v>
      </c>
      <c r="K299" s="16">
        <v>306.58</v>
      </c>
      <c r="L299" s="17">
        <f>SUM(C299:K299)</f>
        <v>3286.0899999999997</v>
      </c>
      <c r="M299" s="23" t="str">
        <f>A299&amp;"|"&amp;B299</f>
        <v>P0025|Oct</v>
      </c>
    </row>
    <row r="300" spans="1:13" ht="15" customHeight="1" x14ac:dyDescent="0.25">
      <c r="A300" s="14" t="s">
        <v>109</v>
      </c>
      <c r="B300" s="14" t="s">
        <v>33</v>
      </c>
      <c r="C300" s="16">
        <v>19.440000000000001</v>
      </c>
      <c r="D300" s="16">
        <v>83.22</v>
      </c>
      <c r="E300" s="16">
        <v>10.38</v>
      </c>
      <c r="F300" s="16">
        <v>316</v>
      </c>
      <c r="G300" s="16">
        <v>100.95</v>
      </c>
      <c r="H300" s="16">
        <v>2148.98</v>
      </c>
      <c r="I300" s="16">
        <v>309.45</v>
      </c>
      <c r="J300" s="16">
        <v>85.96</v>
      </c>
      <c r="K300" s="16">
        <v>79.11</v>
      </c>
      <c r="L300" s="17">
        <f>SUM(C300:K300)</f>
        <v>3153.4900000000002</v>
      </c>
      <c r="M300" s="23" t="str">
        <f>A300&amp;"|"&amp;B300</f>
        <v>P0025|Nov</v>
      </c>
    </row>
    <row r="301" spans="1:13" ht="15" customHeight="1" x14ac:dyDescent="0.25">
      <c r="A301" s="14" t="s">
        <v>109</v>
      </c>
      <c r="B301" s="14" t="s">
        <v>34</v>
      </c>
      <c r="C301" s="16">
        <v>188.73</v>
      </c>
      <c r="D301" s="16">
        <v>101.49</v>
      </c>
      <c r="E301" s="16">
        <v>15.78</v>
      </c>
      <c r="F301" s="16">
        <v>948</v>
      </c>
      <c r="G301" s="16">
        <v>100.95</v>
      </c>
      <c r="H301" s="16">
        <v>2148.98</v>
      </c>
      <c r="I301" s="16">
        <v>309.45</v>
      </c>
      <c r="J301" s="16">
        <v>85.96</v>
      </c>
      <c r="K301" s="16">
        <v>139.59</v>
      </c>
      <c r="L301" s="17">
        <f>SUM(C301:K301)</f>
        <v>4038.9300000000003</v>
      </c>
      <c r="M301" s="23" t="str">
        <f>A301&amp;"|"&amp;B301</f>
        <v>P0025|Dec</v>
      </c>
    </row>
    <row r="302" spans="1:13" ht="15" customHeight="1" x14ac:dyDescent="0.25">
      <c r="A302" s="14" t="s">
        <v>109</v>
      </c>
      <c r="B302" s="14" t="s">
        <v>35</v>
      </c>
      <c r="C302" s="16">
        <v>30.9</v>
      </c>
      <c r="D302" s="16">
        <v>115.78</v>
      </c>
      <c r="E302" s="16">
        <v>17.22</v>
      </c>
      <c r="F302" s="16">
        <v>790</v>
      </c>
      <c r="G302" s="16">
        <v>100.95</v>
      </c>
      <c r="H302" s="16">
        <v>2148.98</v>
      </c>
      <c r="I302" s="16">
        <v>309.45</v>
      </c>
      <c r="J302" s="16">
        <v>85.96</v>
      </c>
      <c r="K302" s="16">
        <v>139.59</v>
      </c>
      <c r="L302" s="17">
        <f>SUM(C302:K302)</f>
        <v>3738.83</v>
      </c>
      <c r="M302" s="23" t="str">
        <f>A302&amp;"|"&amp;B302</f>
        <v>P0025|Jan</v>
      </c>
    </row>
    <row r="303" spans="1:13" ht="15" customHeight="1" x14ac:dyDescent="0.25">
      <c r="A303" s="14" t="s">
        <v>109</v>
      </c>
      <c r="B303" s="14" t="s">
        <v>36</v>
      </c>
      <c r="C303" s="16">
        <v>16.559999999999999</v>
      </c>
      <c r="D303" s="16">
        <v>114.07</v>
      </c>
      <c r="E303" s="16">
        <v>14.53</v>
      </c>
      <c r="F303" s="16">
        <v>790</v>
      </c>
      <c r="G303" s="16">
        <v>100.95</v>
      </c>
      <c r="H303" s="16">
        <v>2148.98</v>
      </c>
      <c r="I303" s="16">
        <v>309.45</v>
      </c>
      <c r="J303" s="16">
        <v>85.96</v>
      </c>
      <c r="K303" s="16">
        <v>139.59</v>
      </c>
      <c r="L303" s="17">
        <f>SUM(C303:K303)</f>
        <v>3720.09</v>
      </c>
      <c r="M303" s="23" t="str">
        <f>A303&amp;"|"&amp;B303</f>
        <v>P0025|Feb</v>
      </c>
    </row>
    <row r="304" spans="1:13" ht="15" customHeight="1" x14ac:dyDescent="0.25">
      <c r="A304" s="14" t="s">
        <v>109</v>
      </c>
      <c r="B304" s="14" t="s">
        <v>37</v>
      </c>
      <c r="C304" s="16">
        <v>11.3</v>
      </c>
      <c r="D304" s="16">
        <v>88.02</v>
      </c>
      <c r="E304" s="16">
        <v>8.34</v>
      </c>
      <c r="F304" s="16">
        <v>474</v>
      </c>
      <c r="G304" s="16">
        <v>100.95</v>
      </c>
      <c r="H304" s="16">
        <v>2148.98</v>
      </c>
      <c r="I304" s="16">
        <v>309.45</v>
      </c>
      <c r="J304" s="16">
        <v>85.96</v>
      </c>
      <c r="K304" s="16">
        <v>139.59</v>
      </c>
      <c r="L304" s="17">
        <f>SUM(C304:K304)</f>
        <v>3366.59</v>
      </c>
      <c r="M304" s="23" t="str">
        <f>A304&amp;"|"&amp;B304</f>
        <v>P0025|Mar</v>
      </c>
    </row>
    <row r="305" spans="1:13" ht="15" customHeight="1" x14ac:dyDescent="0.25">
      <c r="A305" s="14" t="s">
        <v>111</v>
      </c>
      <c r="B305" s="14" t="s">
        <v>24</v>
      </c>
      <c r="C305" s="16">
        <v>12.33</v>
      </c>
      <c r="D305" s="16">
        <v>52.2</v>
      </c>
      <c r="E305" s="16">
        <v>4.04</v>
      </c>
      <c r="F305" s="16">
        <v>176</v>
      </c>
      <c r="G305" s="16">
        <v>0</v>
      </c>
      <c r="H305" s="16">
        <v>1031.51</v>
      </c>
      <c r="I305" s="16">
        <v>149</v>
      </c>
      <c r="J305" s="16">
        <v>85.96</v>
      </c>
      <c r="K305" s="16">
        <v>39.75</v>
      </c>
      <c r="L305" s="17">
        <f>SUM(C305:K305)</f>
        <v>1550.79</v>
      </c>
      <c r="M305" s="23" t="str">
        <f>A305&amp;"|"&amp;B305</f>
        <v>P0026|Apr</v>
      </c>
    </row>
    <row r="306" spans="1:13" ht="15" customHeight="1" x14ac:dyDescent="0.25">
      <c r="A306" s="14" t="s">
        <v>111</v>
      </c>
      <c r="B306" s="14" t="s">
        <v>26</v>
      </c>
      <c r="C306" s="16">
        <v>7.57</v>
      </c>
      <c r="D306" s="16">
        <v>37.58</v>
      </c>
      <c r="E306" s="16">
        <v>8.2899999999999991</v>
      </c>
      <c r="F306" s="16">
        <v>176</v>
      </c>
      <c r="G306" s="16">
        <v>0</v>
      </c>
      <c r="H306" s="16">
        <v>1031.51</v>
      </c>
      <c r="I306" s="16">
        <v>149</v>
      </c>
      <c r="J306" s="16">
        <v>85.96</v>
      </c>
      <c r="K306" s="16">
        <v>258.49</v>
      </c>
      <c r="L306" s="17">
        <f>SUM(C306:K306)</f>
        <v>1754.4</v>
      </c>
      <c r="M306" s="23" t="str">
        <f>A306&amp;"|"&amp;B306</f>
        <v>P0026|May</v>
      </c>
    </row>
    <row r="307" spans="1:13" ht="15" customHeight="1" x14ac:dyDescent="0.25">
      <c r="A307" s="14" t="s">
        <v>111</v>
      </c>
      <c r="B307" s="14" t="s">
        <v>28</v>
      </c>
      <c r="C307" s="16">
        <v>19.04</v>
      </c>
      <c r="D307" s="16">
        <v>37.26</v>
      </c>
      <c r="E307" s="16">
        <v>4.04</v>
      </c>
      <c r="F307" s="16">
        <v>176</v>
      </c>
      <c r="G307" s="16">
        <v>0</v>
      </c>
      <c r="H307" s="16">
        <v>1031.51</v>
      </c>
      <c r="I307" s="16">
        <v>149</v>
      </c>
      <c r="J307" s="16">
        <v>85.96</v>
      </c>
      <c r="K307" s="16">
        <v>334.92</v>
      </c>
      <c r="L307" s="17">
        <f>SUM(C307:K307)</f>
        <v>1837.73</v>
      </c>
      <c r="M307" s="23" t="str">
        <f>A307&amp;"|"&amp;B307</f>
        <v>P0026|Jun</v>
      </c>
    </row>
    <row r="308" spans="1:13" ht="15" customHeight="1" x14ac:dyDescent="0.25">
      <c r="A308" s="14" t="s">
        <v>111</v>
      </c>
      <c r="B308" s="14" t="s">
        <v>29</v>
      </c>
      <c r="C308" s="16">
        <v>12.42</v>
      </c>
      <c r="D308" s="16">
        <v>41.01</v>
      </c>
      <c r="E308" s="16">
        <v>8.27</v>
      </c>
      <c r="F308" s="16">
        <v>176</v>
      </c>
      <c r="G308" s="16">
        <v>0</v>
      </c>
      <c r="H308" s="16">
        <v>1031.51</v>
      </c>
      <c r="I308" s="16">
        <v>149</v>
      </c>
      <c r="J308" s="16">
        <v>85.96</v>
      </c>
      <c r="K308" s="16">
        <v>897.77</v>
      </c>
      <c r="L308" s="17">
        <f>SUM(C308:K308)</f>
        <v>2401.94</v>
      </c>
      <c r="M308" s="23" t="str">
        <f>A308&amp;"|"&amp;B308</f>
        <v>P0026|Jul</v>
      </c>
    </row>
    <row r="309" spans="1:13" ht="15" customHeight="1" x14ac:dyDescent="0.25">
      <c r="A309" s="14" t="s">
        <v>111</v>
      </c>
      <c r="B309" s="14" t="s">
        <v>30</v>
      </c>
      <c r="C309" s="16">
        <v>7.57</v>
      </c>
      <c r="D309" s="16">
        <v>34.69</v>
      </c>
      <c r="E309" s="16">
        <v>6.44</v>
      </c>
      <c r="F309" s="16">
        <v>264</v>
      </c>
      <c r="G309" s="16">
        <v>0</v>
      </c>
      <c r="H309" s="16">
        <v>1031.51</v>
      </c>
      <c r="I309" s="16">
        <v>149</v>
      </c>
      <c r="J309" s="16">
        <v>85.96</v>
      </c>
      <c r="K309" s="16">
        <v>828.13</v>
      </c>
      <c r="L309" s="17">
        <f>SUM(C309:K309)</f>
        <v>2407.3000000000002</v>
      </c>
      <c r="M309" s="23" t="str">
        <f>A309&amp;"|"&amp;B309</f>
        <v>P0026|Aug</v>
      </c>
    </row>
    <row r="310" spans="1:13" ht="15" customHeight="1" x14ac:dyDescent="0.25">
      <c r="A310" s="14" t="s">
        <v>111</v>
      </c>
      <c r="B310" s="14" t="s">
        <v>31</v>
      </c>
      <c r="C310" s="16">
        <v>13.05</v>
      </c>
      <c r="D310" s="16">
        <v>42.76</v>
      </c>
      <c r="E310" s="16">
        <v>13.03</v>
      </c>
      <c r="F310" s="16">
        <v>176</v>
      </c>
      <c r="G310" s="16">
        <v>0</v>
      </c>
      <c r="H310" s="16">
        <v>1031.51</v>
      </c>
      <c r="I310" s="16">
        <v>149</v>
      </c>
      <c r="J310" s="16">
        <v>85.96</v>
      </c>
      <c r="K310" s="16">
        <v>177.3</v>
      </c>
      <c r="L310" s="17">
        <f>SUM(C310:K310)</f>
        <v>1688.61</v>
      </c>
      <c r="M310" s="23" t="str">
        <f>A310&amp;"|"&amp;B310</f>
        <v>P0026|Sep</v>
      </c>
    </row>
    <row r="311" spans="1:13" ht="15" customHeight="1" x14ac:dyDescent="0.25">
      <c r="A311" s="14" t="s">
        <v>111</v>
      </c>
      <c r="B311" s="14" t="s">
        <v>32</v>
      </c>
      <c r="C311" s="16">
        <v>265.54000000000002</v>
      </c>
      <c r="D311" s="16">
        <v>40.479999999999997</v>
      </c>
      <c r="E311" s="16">
        <v>10.029999999999999</v>
      </c>
      <c r="F311" s="16">
        <v>176</v>
      </c>
      <c r="G311" s="16">
        <v>0</v>
      </c>
      <c r="H311" s="16">
        <v>1031.51</v>
      </c>
      <c r="I311" s="16">
        <v>149</v>
      </c>
      <c r="J311" s="16">
        <v>85.96</v>
      </c>
      <c r="K311" s="16">
        <v>122.63</v>
      </c>
      <c r="L311" s="17">
        <f>SUM(C311:K311)</f>
        <v>1881.15</v>
      </c>
      <c r="M311" s="23" t="str">
        <f>A311&amp;"|"&amp;B311</f>
        <v>P0026|Oct</v>
      </c>
    </row>
    <row r="312" spans="1:13" ht="15" customHeight="1" x14ac:dyDescent="0.25">
      <c r="A312" s="14" t="s">
        <v>111</v>
      </c>
      <c r="B312" s="14" t="s">
        <v>33</v>
      </c>
      <c r="C312" s="16">
        <v>24.02</v>
      </c>
      <c r="D312" s="16">
        <v>54.06</v>
      </c>
      <c r="E312" s="16">
        <v>10.54</v>
      </c>
      <c r="F312" s="16">
        <v>176</v>
      </c>
      <c r="G312" s="16">
        <v>55.52</v>
      </c>
      <c r="H312" s="16">
        <v>1031.51</v>
      </c>
      <c r="I312" s="16">
        <v>149</v>
      </c>
      <c r="J312" s="16">
        <v>85.96</v>
      </c>
      <c r="K312" s="16">
        <v>31.64</v>
      </c>
      <c r="L312" s="17">
        <f>SUM(C312:K312)</f>
        <v>1618.2500000000002</v>
      </c>
      <c r="M312" s="23" t="str">
        <f>A312&amp;"|"&amp;B312</f>
        <v>P0026|Nov</v>
      </c>
    </row>
    <row r="313" spans="1:13" ht="15" customHeight="1" x14ac:dyDescent="0.25">
      <c r="A313" s="14" t="s">
        <v>111</v>
      </c>
      <c r="B313" s="14" t="s">
        <v>34</v>
      </c>
      <c r="C313" s="16">
        <v>215.59</v>
      </c>
      <c r="D313" s="16">
        <v>65.459999999999994</v>
      </c>
      <c r="E313" s="16">
        <v>5.41</v>
      </c>
      <c r="F313" s="16">
        <v>440</v>
      </c>
      <c r="G313" s="16">
        <v>55.52</v>
      </c>
      <c r="H313" s="16">
        <v>1031.51</v>
      </c>
      <c r="I313" s="16">
        <v>149</v>
      </c>
      <c r="J313" s="16">
        <v>85.96</v>
      </c>
      <c r="K313" s="16">
        <v>55.84</v>
      </c>
      <c r="L313" s="17">
        <f>SUM(C313:K313)</f>
        <v>2104.29</v>
      </c>
      <c r="M313" s="23" t="str">
        <f>A313&amp;"|"&amp;B313</f>
        <v>P0026|Dec</v>
      </c>
    </row>
    <row r="314" spans="1:13" ht="15" customHeight="1" x14ac:dyDescent="0.25">
      <c r="A314" s="14" t="s">
        <v>111</v>
      </c>
      <c r="B314" s="14" t="s">
        <v>35</v>
      </c>
      <c r="C314" s="16">
        <v>7.57</v>
      </c>
      <c r="D314" s="16">
        <v>67.75</v>
      </c>
      <c r="E314" s="16">
        <v>4.04</v>
      </c>
      <c r="F314" s="16">
        <v>440</v>
      </c>
      <c r="G314" s="16">
        <v>55.52</v>
      </c>
      <c r="H314" s="16">
        <v>1031.51</v>
      </c>
      <c r="I314" s="16">
        <v>149</v>
      </c>
      <c r="J314" s="16">
        <v>85.96</v>
      </c>
      <c r="K314" s="16">
        <v>55.84</v>
      </c>
      <c r="L314" s="17">
        <f>SUM(C314:K314)</f>
        <v>1897.1899999999998</v>
      </c>
      <c r="M314" s="23" t="str">
        <f>A314&amp;"|"&amp;B314</f>
        <v>P0026|Jan</v>
      </c>
    </row>
    <row r="315" spans="1:13" ht="15" customHeight="1" x14ac:dyDescent="0.25">
      <c r="A315" s="14" t="s">
        <v>111</v>
      </c>
      <c r="B315" s="14" t="s">
        <v>36</v>
      </c>
      <c r="C315" s="16">
        <v>16.5</v>
      </c>
      <c r="D315" s="16">
        <v>51.87</v>
      </c>
      <c r="E315" s="16">
        <v>4.04</v>
      </c>
      <c r="F315" s="16">
        <v>352</v>
      </c>
      <c r="G315" s="16">
        <v>55.52</v>
      </c>
      <c r="H315" s="16">
        <v>1031.51</v>
      </c>
      <c r="I315" s="16">
        <v>149</v>
      </c>
      <c r="J315" s="16">
        <v>85.96</v>
      </c>
      <c r="K315" s="16">
        <v>55.84</v>
      </c>
      <c r="L315" s="17">
        <f>SUM(C315:K315)</f>
        <v>1802.24</v>
      </c>
      <c r="M315" s="23" t="str">
        <f>A315&amp;"|"&amp;B315</f>
        <v>P0026|Feb</v>
      </c>
    </row>
    <row r="316" spans="1:13" ht="15" customHeight="1" x14ac:dyDescent="0.25">
      <c r="A316" s="14" t="s">
        <v>111</v>
      </c>
      <c r="B316" s="14" t="s">
        <v>37</v>
      </c>
      <c r="C316" s="16">
        <v>15.35</v>
      </c>
      <c r="D316" s="16">
        <v>66.930000000000007</v>
      </c>
      <c r="E316" s="16">
        <v>10.050000000000001</v>
      </c>
      <c r="F316" s="16">
        <v>352</v>
      </c>
      <c r="G316" s="16">
        <v>55.52</v>
      </c>
      <c r="H316" s="16">
        <v>1031.51</v>
      </c>
      <c r="I316" s="16">
        <v>149</v>
      </c>
      <c r="J316" s="16">
        <v>85.96</v>
      </c>
      <c r="K316" s="16">
        <v>55.84</v>
      </c>
      <c r="L316" s="17">
        <f>SUM(C316:K316)</f>
        <v>1822.1599999999999</v>
      </c>
      <c r="M316" s="23" t="str">
        <f>A316&amp;"|"&amp;B316</f>
        <v>P0026|Mar</v>
      </c>
    </row>
    <row r="317" spans="1:13" ht="15" customHeight="1" x14ac:dyDescent="0.25">
      <c r="A317" s="14" t="s">
        <v>113</v>
      </c>
      <c r="B317" s="14" t="s">
        <v>24</v>
      </c>
      <c r="C317" s="16">
        <v>16.72</v>
      </c>
      <c r="D317" s="16">
        <v>56.32</v>
      </c>
      <c r="E317" s="16">
        <v>7.46</v>
      </c>
      <c r="F317" s="16">
        <v>216</v>
      </c>
      <c r="G317" s="16">
        <v>0</v>
      </c>
      <c r="H317" s="16">
        <v>1346.69</v>
      </c>
      <c r="I317" s="16">
        <v>194.84</v>
      </c>
      <c r="J317" s="16">
        <v>85.96</v>
      </c>
      <c r="K317" s="16">
        <v>59.62</v>
      </c>
      <c r="L317" s="17">
        <f>SUM(C317:K317)</f>
        <v>1983.61</v>
      </c>
      <c r="M317" s="23" t="str">
        <f>A317&amp;"|"&amp;B317</f>
        <v>P0027|Apr</v>
      </c>
    </row>
    <row r="318" spans="1:13" ht="15" customHeight="1" x14ac:dyDescent="0.25">
      <c r="A318" s="14" t="s">
        <v>113</v>
      </c>
      <c r="B318" s="14" t="s">
        <v>26</v>
      </c>
      <c r="C318" s="16">
        <v>25.67</v>
      </c>
      <c r="D318" s="16">
        <v>53.09</v>
      </c>
      <c r="E318" s="16">
        <v>4.04</v>
      </c>
      <c r="F318" s="16">
        <v>216</v>
      </c>
      <c r="G318" s="16">
        <v>0</v>
      </c>
      <c r="H318" s="16">
        <v>1346.69</v>
      </c>
      <c r="I318" s="16">
        <v>194.84</v>
      </c>
      <c r="J318" s="16">
        <v>85.96</v>
      </c>
      <c r="K318" s="16">
        <v>387.74</v>
      </c>
      <c r="L318" s="17">
        <f>SUM(C318:K318)</f>
        <v>2314.0299999999997</v>
      </c>
      <c r="M318" s="23" t="str">
        <f>A318&amp;"|"&amp;B318</f>
        <v>P0027|May</v>
      </c>
    </row>
    <row r="319" spans="1:13" ht="15" customHeight="1" x14ac:dyDescent="0.25">
      <c r="A319" s="14" t="s">
        <v>113</v>
      </c>
      <c r="B319" s="14" t="s">
        <v>28</v>
      </c>
      <c r="C319" s="16">
        <v>23.86</v>
      </c>
      <c r="D319" s="16">
        <v>42.24</v>
      </c>
      <c r="E319" s="16">
        <v>10.34</v>
      </c>
      <c r="F319" s="16">
        <v>216</v>
      </c>
      <c r="G319" s="16">
        <v>0</v>
      </c>
      <c r="H319" s="16">
        <v>1346.69</v>
      </c>
      <c r="I319" s="16">
        <v>194.84</v>
      </c>
      <c r="J319" s="16">
        <v>85.96</v>
      </c>
      <c r="K319" s="16">
        <v>502.38</v>
      </c>
      <c r="L319" s="17">
        <f>SUM(C319:K319)</f>
        <v>2422.31</v>
      </c>
      <c r="M319" s="23" t="str">
        <f>A319&amp;"|"&amp;B319</f>
        <v>P0027|Jun</v>
      </c>
    </row>
    <row r="320" spans="1:13" ht="15" customHeight="1" x14ac:dyDescent="0.25">
      <c r="A320" s="14" t="s">
        <v>113</v>
      </c>
      <c r="B320" s="14" t="s">
        <v>29</v>
      </c>
      <c r="C320" s="16">
        <v>25.84</v>
      </c>
      <c r="D320" s="16">
        <v>41.84</v>
      </c>
      <c r="E320" s="16">
        <v>4.04</v>
      </c>
      <c r="F320" s="16">
        <v>216</v>
      </c>
      <c r="G320" s="16">
        <v>0</v>
      </c>
      <c r="H320" s="16">
        <v>1346.69</v>
      </c>
      <c r="I320" s="16">
        <v>194.84</v>
      </c>
      <c r="J320" s="16">
        <v>85.96</v>
      </c>
      <c r="K320" s="16">
        <v>1346.66</v>
      </c>
      <c r="L320" s="17">
        <f>SUM(C320:K320)</f>
        <v>3261.87</v>
      </c>
      <c r="M320" s="23" t="str">
        <f>A320&amp;"|"&amp;B320</f>
        <v>P0027|Jul</v>
      </c>
    </row>
    <row r="321" spans="1:13" ht="15" customHeight="1" x14ac:dyDescent="0.25">
      <c r="A321" s="14" t="s">
        <v>113</v>
      </c>
      <c r="B321" s="14" t="s">
        <v>30</v>
      </c>
      <c r="C321" s="16">
        <v>21.59</v>
      </c>
      <c r="D321" s="16">
        <v>43.94</v>
      </c>
      <c r="E321" s="16">
        <v>8.4</v>
      </c>
      <c r="F321" s="16">
        <v>216</v>
      </c>
      <c r="G321" s="16">
        <v>0</v>
      </c>
      <c r="H321" s="16">
        <v>1346.69</v>
      </c>
      <c r="I321" s="16">
        <v>194.84</v>
      </c>
      <c r="J321" s="16">
        <v>85.96</v>
      </c>
      <c r="K321" s="16">
        <v>1242.2</v>
      </c>
      <c r="L321" s="17">
        <f>SUM(C321:K321)</f>
        <v>3159.62</v>
      </c>
      <c r="M321" s="23" t="str">
        <f>A321&amp;"|"&amp;B321</f>
        <v>P0027|Aug</v>
      </c>
    </row>
    <row r="322" spans="1:13" ht="15" customHeight="1" x14ac:dyDescent="0.25">
      <c r="A322" s="14" t="s">
        <v>113</v>
      </c>
      <c r="B322" s="14" t="s">
        <v>31</v>
      </c>
      <c r="C322" s="16">
        <v>15.1</v>
      </c>
      <c r="D322" s="16">
        <v>40.93</v>
      </c>
      <c r="E322" s="16">
        <v>11.35</v>
      </c>
      <c r="F322" s="16">
        <v>216</v>
      </c>
      <c r="G322" s="16">
        <v>0</v>
      </c>
      <c r="H322" s="16">
        <v>1346.69</v>
      </c>
      <c r="I322" s="16">
        <v>194.84</v>
      </c>
      <c r="J322" s="16">
        <v>85.96</v>
      </c>
      <c r="K322" s="16">
        <v>265.95</v>
      </c>
      <c r="L322" s="17">
        <f>SUM(C322:K322)</f>
        <v>2176.8200000000002</v>
      </c>
      <c r="M322" s="23" t="str">
        <f>A322&amp;"|"&amp;B322</f>
        <v>P0027|Sep</v>
      </c>
    </row>
    <row r="323" spans="1:13" ht="15" customHeight="1" x14ac:dyDescent="0.25">
      <c r="A323" s="14" t="s">
        <v>113</v>
      </c>
      <c r="B323" s="14" t="s">
        <v>32</v>
      </c>
      <c r="C323" s="16">
        <v>22.14</v>
      </c>
      <c r="D323" s="16">
        <v>52.93</v>
      </c>
      <c r="E323" s="16">
        <v>9.8699999999999992</v>
      </c>
      <c r="F323" s="16">
        <v>216</v>
      </c>
      <c r="G323" s="16">
        <v>0</v>
      </c>
      <c r="H323" s="16">
        <v>1346.69</v>
      </c>
      <c r="I323" s="16">
        <v>194.84</v>
      </c>
      <c r="J323" s="16">
        <v>85.96</v>
      </c>
      <c r="K323" s="16">
        <v>183.95</v>
      </c>
      <c r="L323" s="17">
        <f>SUM(C323:K323)</f>
        <v>2112.38</v>
      </c>
      <c r="M323" s="23" t="str">
        <f>A323&amp;"|"&amp;B323</f>
        <v>P0027|Oct</v>
      </c>
    </row>
    <row r="324" spans="1:13" ht="15" customHeight="1" x14ac:dyDescent="0.25">
      <c r="A324" s="14" t="s">
        <v>113</v>
      </c>
      <c r="B324" s="14" t="s">
        <v>33</v>
      </c>
      <c r="C324" s="16">
        <v>18.920000000000002</v>
      </c>
      <c r="D324" s="16">
        <v>60.44</v>
      </c>
      <c r="E324" s="16">
        <v>9.3800000000000008</v>
      </c>
      <c r="F324" s="16">
        <v>216</v>
      </c>
      <c r="G324" s="16">
        <v>68.14</v>
      </c>
      <c r="H324" s="16">
        <v>1346.69</v>
      </c>
      <c r="I324" s="16">
        <v>194.84</v>
      </c>
      <c r="J324" s="16">
        <v>85.96</v>
      </c>
      <c r="K324" s="16">
        <v>47.47</v>
      </c>
      <c r="L324" s="17">
        <f>SUM(C324:K324)</f>
        <v>2047.8400000000001</v>
      </c>
      <c r="M324" s="23" t="str">
        <f>A324&amp;"|"&amp;B324</f>
        <v>P0027|Nov</v>
      </c>
    </row>
    <row r="325" spans="1:13" ht="15" customHeight="1" x14ac:dyDescent="0.25">
      <c r="A325" s="14" t="s">
        <v>113</v>
      </c>
      <c r="B325" s="14" t="s">
        <v>34</v>
      </c>
      <c r="C325" s="16">
        <v>9.3800000000000008</v>
      </c>
      <c r="D325" s="16">
        <v>74.06</v>
      </c>
      <c r="E325" s="16">
        <v>5.29</v>
      </c>
      <c r="F325" s="16">
        <v>540</v>
      </c>
      <c r="G325" s="16">
        <v>68.14</v>
      </c>
      <c r="H325" s="16">
        <v>1346.69</v>
      </c>
      <c r="I325" s="16">
        <v>194.84</v>
      </c>
      <c r="J325" s="16">
        <v>85.96</v>
      </c>
      <c r="K325" s="16">
        <v>83.75</v>
      </c>
      <c r="L325" s="17">
        <f>SUM(C325:K325)</f>
        <v>2408.11</v>
      </c>
      <c r="M325" s="23" t="str">
        <f>A325&amp;"|"&amp;B325</f>
        <v>P0027|Dec</v>
      </c>
    </row>
    <row r="326" spans="1:13" ht="15" customHeight="1" x14ac:dyDescent="0.25">
      <c r="A326" s="14" t="s">
        <v>113</v>
      </c>
      <c r="B326" s="14" t="s">
        <v>35</v>
      </c>
      <c r="C326" s="16">
        <v>13.55</v>
      </c>
      <c r="D326" s="16">
        <v>86.29</v>
      </c>
      <c r="E326" s="16">
        <v>8.66</v>
      </c>
      <c r="F326" s="16">
        <v>432</v>
      </c>
      <c r="G326" s="16">
        <v>68.14</v>
      </c>
      <c r="H326" s="16">
        <v>1346.69</v>
      </c>
      <c r="I326" s="16">
        <v>194.84</v>
      </c>
      <c r="J326" s="16">
        <v>85.96</v>
      </c>
      <c r="K326" s="16">
        <v>83.75</v>
      </c>
      <c r="L326" s="17">
        <f>SUM(C326:K326)</f>
        <v>2319.88</v>
      </c>
      <c r="M326" s="23" t="str">
        <f>A326&amp;"|"&amp;B326</f>
        <v>P0027|Jan</v>
      </c>
    </row>
    <row r="327" spans="1:13" ht="15" customHeight="1" x14ac:dyDescent="0.25">
      <c r="A327" s="14" t="s">
        <v>113</v>
      </c>
      <c r="B327" s="14" t="s">
        <v>36</v>
      </c>
      <c r="C327" s="16">
        <v>7.57</v>
      </c>
      <c r="D327" s="16">
        <v>82.16</v>
      </c>
      <c r="E327" s="16">
        <v>9.99</v>
      </c>
      <c r="F327" s="16">
        <v>432</v>
      </c>
      <c r="G327" s="16">
        <v>68.14</v>
      </c>
      <c r="H327" s="16">
        <v>1346.69</v>
      </c>
      <c r="I327" s="16">
        <v>194.84</v>
      </c>
      <c r="J327" s="16">
        <v>85.96</v>
      </c>
      <c r="K327" s="16">
        <v>83.75</v>
      </c>
      <c r="L327" s="17">
        <f>SUM(C327:K327)</f>
        <v>2311.1000000000004</v>
      </c>
      <c r="M327" s="23" t="str">
        <f>A327&amp;"|"&amp;B327</f>
        <v>P0027|Feb</v>
      </c>
    </row>
    <row r="328" spans="1:13" ht="15" customHeight="1" x14ac:dyDescent="0.25">
      <c r="A328" s="14" t="s">
        <v>113</v>
      </c>
      <c r="B328" s="14" t="s">
        <v>37</v>
      </c>
      <c r="C328" s="16">
        <v>282.35000000000002</v>
      </c>
      <c r="D328" s="16">
        <v>77.28</v>
      </c>
      <c r="E328" s="16">
        <v>9.7100000000000009</v>
      </c>
      <c r="F328" s="16">
        <v>324</v>
      </c>
      <c r="G328" s="16">
        <v>68.14</v>
      </c>
      <c r="H328" s="16">
        <v>1346.69</v>
      </c>
      <c r="I328" s="16">
        <v>194.84</v>
      </c>
      <c r="J328" s="16">
        <v>85.96</v>
      </c>
      <c r="K328" s="16">
        <v>83.75</v>
      </c>
      <c r="L328" s="17">
        <f>SUM(C328:K328)</f>
        <v>2472.7200000000003</v>
      </c>
      <c r="M328" s="23" t="str">
        <f>A328&amp;"|"&amp;B328</f>
        <v>P0027|Mar</v>
      </c>
    </row>
    <row r="329" spans="1:13" ht="15" customHeight="1" x14ac:dyDescent="0.25">
      <c r="A329" s="14" t="s">
        <v>115</v>
      </c>
      <c r="B329" s="14" t="s">
        <v>24</v>
      </c>
      <c r="C329" s="16">
        <v>31.91</v>
      </c>
      <c r="D329" s="16">
        <v>60.18</v>
      </c>
      <c r="E329" s="16">
        <v>14.07</v>
      </c>
      <c r="F329" s="16">
        <v>264</v>
      </c>
      <c r="G329" s="16">
        <v>0</v>
      </c>
      <c r="H329" s="16">
        <v>1719.18</v>
      </c>
      <c r="I329" s="16">
        <v>246.42</v>
      </c>
      <c r="J329" s="16">
        <v>85.96</v>
      </c>
      <c r="K329" s="16">
        <v>79.5</v>
      </c>
      <c r="L329" s="17">
        <f>SUM(C329:K329)</f>
        <v>2501.2200000000003</v>
      </c>
      <c r="M329" s="23" t="str">
        <f>A329&amp;"|"&amp;B329</f>
        <v>P0028|Apr</v>
      </c>
    </row>
    <row r="330" spans="1:13" ht="15" customHeight="1" x14ac:dyDescent="0.25">
      <c r="A330" s="14" t="s">
        <v>115</v>
      </c>
      <c r="B330" s="14" t="s">
        <v>26</v>
      </c>
      <c r="C330" s="16">
        <v>30.29</v>
      </c>
      <c r="D330" s="16">
        <v>53.8</v>
      </c>
      <c r="E330" s="16">
        <v>9.74</v>
      </c>
      <c r="F330" s="16">
        <v>264</v>
      </c>
      <c r="G330" s="16">
        <v>0</v>
      </c>
      <c r="H330" s="16">
        <v>1719.18</v>
      </c>
      <c r="I330" s="16">
        <v>246.42</v>
      </c>
      <c r="J330" s="16">
        <v>85.96</v>
      </c>
      <c r="K330" s="16">
        <v>516.99</v>
      </c>
      <c r="L330" s="17">
        <f>SUM(C330:K330)</f>
        <v>2926.38</v>
      </c>
      <c r="M330" s="23" t="str">
        <f>A330&amp;"|"&amp;B330</f>
        <v>P0028|May</v>
      </c>
    </row>
    <row r="331" spans="1:13" ht="15" customHeight="1" x14ac:dyDescent="0.25">
      <c r="A331" s="14" t="s">
        <v>115</v>
      </c>
      <c r="B331" s="14" t="s">
        <v>28</v>
      </c>
      <c r="C331" s="16">
        <v>29.98</v>
      </c>
      <c r="D331" s="16">
        <v>56.6</v>
      </c>
      <c r="E331" s="16">
        <v>4.92</v>
      </c>
      <c r="F331" s="16">
        <v>264</v>
      </c>
      <c r="G331" s="16">
        <v>0</v>
      </c>
      <c r="H331" s="16">
        <v>1719.18</v>
      </c>
      <c r="I331" s="16">
        <v>246.42</v>
      </c>
      <c r="J331" s="16">
        <v>85.96</v>
      </c>
      <c r="K331" s="16">
        <v>669.84</v>
      </c>
      <c r="L331" s="17">
        <f>SUM(C331:K331)</f>
        <v>3076.9000000000005</v>
      </c>
      <c r="M331" s="23" t="str">
        <f>A331&amp;"|"&amp;B331</f>
        <v>P0028|Jun</v>
      </c>
    </row>
    <row r="332" spans="1:13" ht="15" customHeight="1" x14ac:dyDescent="0.25">
      <c r="A332" s="14" t="s">
        <v>115</v>
      </c>
      <c r="B332" s="14" t="s">
        <v>29</v>
      </c>
      <c r="C332" s="16">
        <v>23.44</v>
      </c>
      <c r="D332" s="16">
        <v>37.14</v>
      </c>
      <c r="E332" s="16">
        <v>6.54</v>
      </c>
      <c r="F332" s="16">
        <v>264</v>
      </c>
      <c r="G332" s="16">
        <v>0</v>
      </c>
      <c r="H332" s="16">
        <v>1719.18</v>
      </c>
      <c r="I332" s="16">
        <v>246.42</v>
      </c>
      <c r="J332" s="16">
        <v>85.96</v>
      </c>
      <c r="K332" s="16">
        <v>1795.54</v>
      </c>
      <c r="L332" s="17">
        <f>SUM(C332:K332)</f>
        <v>4178.22</v>
      </c>
      <c r="M332" s="23" t="str">
        <f>A332&amp;"|"&amp;B332</f>
        <v>P0028|Jul</v>
      </c>
    </row>
    <row r="333" spans="1:13" ht="15" customHeight="1" x14ac:dyDescent="0.25">
      <c r="A333" s="14" t="s">
        <v>115</v>
      </c>
      <c r="B333" s="14" t="s">
        <v>30</v>
      </c>
      <c r="C333" s="16">
        <v>7.57</v>
      </c>
      <c r="D333" s="16">
        <v>50.68</v>
      </c>
      <c r="E333" s="16">
        <v>10.97</v>
      </c>
      <c r="F333" s="16">
        <v>264</v>
      </c>
      <c r="G333" s="16">
        <v>0</v>
      </c>
      <c r="H333" s="16">
        <v>1719.18</v>
      </c>
      <c r="I333" s="16">
        <v>246.42</v>
      </c>
      <c r="J333" s="16">
        <v>85.96</v>
      </c>
      <c r="K333" s="16">
        <v>1656.27</v>
      </c>
      <c r="L333" s="17">
        <f>SUM(C333:K333)</f>
        <v>4041.05</v>
      </c>
      <c r="M333" s="23" t="str">
        <f>A333&amp;"|"&amp;B333</f>
        <v>P0028|Aug</v>
      </c>
    </row>
    <row r="334" spans="1:13" ht="15" customHeight="1" x14ac:dyDescent="0.25">
      <c r="A334" s="14" t="s">
        <v>115</v>
      </c>
      <c r="B334" s="14" t="s">
        <v>31</v>
      </c>
      <c r="C334" s="16">
        <v>25.02</v>
      </c>
      <c r="D334" s="16">
        <v>52.18</v>
      </c>
      <c r="E334" s="16">
        <v>8.33</v>
      </c>
      <c r="F334" s="16">
        <v>264</v>
      </c>
      <c r="G334" s="16">
        <v>0</v>
      </c>
      <c r="H334" s="16">
        <v>1719.18</v>
      </c>
      <c r="I334" s="16">
        <v>246.42</v>
      </c>
      <c r="J334" s="16">
        <v>85.96</v>
      </c>
      <c r="K334" s="16">
        <v>354.6</v>
      </c>
      <c r="L334" s="17">
        <f>SUM(C334:K334)</f>
        <v>2755.69</v>
      </c>
      <c r="M334" s="23" t="str">
        <f>A334&amp;"|"&amp;B334</f>
        <v>P0028|Sep</v>
      </c>
    </row>
    <row r="335" spans="1:13" ht="15" customHeight="1" x14ac:dyDescent="0.25">
      <c r="A335" s="14" t="s">
        <v>115</v>
      </c>
      <c r="B335" s="14" t="s">
        <v>32</v>
      </c>
      <c r="C335" s="16">
        <v>7.57</v>
      </c>
      <c r="D335" s="16">
        <v>71.290000000000006</v>
      </c>
      <c r="E335" s="16">
        <v>8.35</v>
      </c>
      <c r="F335" s="16">
        <v>264</v>
      </c>
      <c r="G335" s="16">
        <v>0</v>
      </c>
      <c r="H335" s="16">
        <v>1719.18</v>
      </c>
      <c r="I335" s="16">
        <v>246.42</v>
      </c>
      <c r="J335" s="16">
        <v>85.96</v>
      </c>
      <c r="K335" s="16">
        <v>245.27</v>
      </c>
      <c r="L335" s="17">
        <f>SUM(C335:K335)</f>
        <v>2648.0400000000004</v>
      </c>
      <c r="M335" s="23" t="str">
        <f>A335&amp;"|"&amp;B335</f>
        <v>P0028|Oct</v>
      </c>
    </row>
    <row r="336" spans="1:13" ht="15" customHeight="1" x14ac:dyDescent="0.25">
      <c r="A336" s="14" t="s">
        <v>115</v>
      </c>
      <c r="B336" s="14" t="s">
        <v>33</v>
      </c>
      <c r="C336" s="16">
        <v>26.49</v>
      </c>
      <c r="D336" s="16">
        <v>77.3</v>
      </c>
      <c r="E336" s="16">
        <v>11.69</v>
      </c>
      <c r="F336" s="16">
        <v>264</v>
      </c>
      <c r="G336" s="16">
        <v>83.28</v>
      </c>
      <c r="H336" s="16">
        <v>1719.18</v>
      </c>
      <c r="I336" s="16">
        <v>246.42</v>
      </c>
      <c r="J336" s="16">
        <v>85.96</v>
      </c>
      <c r="K336" s="16">
        <v>63.29</v>
      </c>
      <c r="L336" s="17">
        <f>SUM(C336:K336)</f>
        <v>2577.61</v>
      </c>
      <c r="M336" s="23" t="str">
        <f>A336&amp;"|"&amp;B336</f>
        <v>P0028|Nov</v>
      </c>
    </row>
    <row r="337" spans="1:13" ht="15" customHeight="1" x14ac:dyDescent="0.25">
      <c r="A337" s="14" t="s">
        <v>115</v>
      </c>
      <c r="B337" s="14" t="s">
        <v>34</v>
      </c>
      <c r="C337" s="16">
        <v>35.6</v>
      </c>
      <c r="D337" s="16">
        <v>81.790000000000006</v>
      </c>
      <c r="E337" s="16">
        <v>15.68</v>
      </c>
      <c r="F337" s="16">
        <v>660</v>
      </c>
      <c r="G337" s="16">
        <v>83.28</v>
      </c>
      <c r="H337" s="16">
        <v>1719.18</v>
      </c>
      <c r="I337" s="16">
        <v>246.42</v>
      </c>
      <c r="J337" s="16">
        <v>85.96</v>
      </c>
      <c r="K337" s="16">
        <v>111.67</v>
      </c>
      <c r="L337" s="17">
        <f>SUM(C337:K337)</f>
        <v>3039.5800000000004</v>
      </c>
      <c r="M337" s="23" t="str">
        <f>A337&amp;"|"&amp;B337</f>
        <v>P0028|Dec</v>
      </c>
    </row>
    <row r="338" spans="1:13" ht="15" customHeight="1" x14ac:dyDescent="0.25">
      <c r="A338" s="14" t="s">
        <v>115</v>
      </c>
      <c r="B338" s="14" t="s">
        <v>35</v>
      </c>
      <c r="C338" s="16">
        <v>32.85</v>
      </c>
      <c r="D338" s="16">
        <v>92.43</v>
      </c>
      <c r="E338" s="16">
        <v>10.19</v>
      </c>
      <c r="F338" s="16">
        <v>660</v>
      </c>
      <c r="G338" s="16">
        <v>83.28</v>
      </c>
      <c r="H338" s="16">
        <v>1719.18</v>
      </c>
      <c r="I338" s="16">
        <v>246.42</v>
      </c>
      <c r="J338" s="16">
        <v>85.96</v>
      </c>
      <c r="K338" s="16">
        <v>111.67</v>
      </c>
      <c r="L338" s="17">
        <f>SUM(C338:K338)</f>
        <v>3041.9800000000005</v>
      </c>
      <c r="M338" s="23" t="str">
        <f>A338&amp;"|"&amp;B338</f>
        <v>P0028|Jan</v>
      </c>
    </row>
    <row r="339" spans="1:13" ht="15" customHeight="1" x14ac:dyDescent="0.25">
      <c r="A339" s="14" t="s">
        <v>115</v>
      </c>
      <c r="B339" s="14" t="s">
        <v>36</v>
      </c>
      <c r="C339" s="16">
        <v>20.94</v>
      </c>
      <c r="D339" s="16">
        <v>82.17</v>
      </c>
      <c r="E339" s="16">
        <v>10.53</v>
      </c>
      <c r="F339" s="16">
        <v>396</v>
      </c>
      <c r="G339" s="16">
        <v>83.28</v>
      </c>
      <c r="H339" s="16">
        <v>1719.18</v>
      </c>
      <c r="I339" s="16">
        <v>246.42</v>
      </c>
      <c r="J339" s="16">
        <v>85.96</v>
      </c>
      <c r="K339" s="16">
        <v>111.67</v>
      </c>
      <c r="L339" s="17">
        <f>SUM(C339:K339)</f>
        <v>2756.15</v>
      </c>
      <c r="M339" s="23" t="str">
        <f>A339&amp;"|"&amp;B339</f>
        <v>P0028|Feb</v>
      </c>
    </row>
    <row r="340" spans="1:13" ht="15" customHeight="1" x14ac:dyDescent="0.25">
      <c r="A340" s="14" t="s">
        <v>115</v>
      </c>
      <c r="B340" s="14" t="s">
        <v>37</v>
      </c>
      <c r="C340" s="16">
        <v>29.86</v>
      </c>
      <c r="D340" s="16">
        <v>81.77</v>
      </c>
      <c r="E340" s="16">
        <v>9.51</v>
      </c>
      <c r="F340" s="16">
        <v>396</v>
      </c>
      <c r="G340" s="16">
        <v>83.28</v>
      </c>
      <c r="H340" s="16">
        <v>1719.18</v>
      </c>
      <c r="I340" s="16">
        <v>246.42</v>
      </c>
      <c r="J340" s="16">
        <v>85.96</v>
      </c>
      <c r="K340" s="16">
        <v>111.67</v>
      </c>
      <c r="L340" s="17">
        <f>SUM(C340:K340)</f>
        <v>2763.65</v>
      </c>
      <c r="M340" s="23" t="str">
        <f>A340&amp;"|"&amp;B340</f>
        <v>P0028|Mar</v>
      </c>
    </row>
    <row r="341" spans="1:13" ht="15" customHeight="1" x14ac:dyDescent="0.25">
      <c r="A341" s="14" t="s">
        <v>117</v>
      </c>
      <c r="B341" s="14" t="s">
        <v>24</v>
      </c>
      <c r="C341" s="16">
        <v>13.49</v>
      </c>
      <c r="D341" s="16">
        <v>69.989999999999995</v>
      </c>
      <c r="E341" s="16">
        <v>14.15</v>
      </c>
      <c r="F341" s="16">
        <v>264</v>
      </c>
      <c r="G341" s="16">
        <v>0</v>
      </c>
      <c r="H341" s="16">
        <v>1719.18</v>
      </c>
      <c r="I341" s="16">
        <v>246.42</v>
      </c>
      <c r="J341" s="16">
        <v>85.96</v>
      </c>
      <c r="K341" s="16">
        <v>79.5</v>
      </c>
      <c r="L341" s="17">
        <f>SUM(C341:K341)</f>
        <v>2492.69</v>
      </c>
      <c r="M341" s="23" t="str">
        <f>A341&amp;"|"&amp;B341</f>
        <v>P0029|Apr</v>
      </c>
    </row>
    <row r="342" spans="1:13" ht="15" customHeight="1" x14ac:dyDescent="0.25">
      <c r="A342" s="14" t="s">
        <v>117</v>
      </c>
      <c r="B342" s="14" t="s">
        <v>26</v>
      </c>
      <c r="C342" s="16">
        <v>7.57</v>
      </c>
      <c r="D342" s="16">
        <v>56.3</v>
      </c>
      <c r="E342" s="16">
        <v>19.149999999999999</v>
      </c>
      <c r="F342" s="16">
        <v>264</v>
      </c>
      <c r="G342" s="16">
        <v>0</v>
      </c>
      <c r="H342" s="16">
        <v>1719.18</v>
      </c>
      <c r="I342" s="16">
        <v>246.42</v>
      </c>
      <c r="J342" s="16">
        <v>85.96</v>
      </c>
      <c r="K342" s="16">
        <v>516.99</v>
      </c>
      <c r="L342" s="17">
        <f>SUM(C342:K342)</f>
        <v>2915.5699999999997</v>
      </c>
      <c r="M342" s="23" t="str">
        <f>A342&amp;"|"&amp;B342</f>
        <v>P0029|May</v>
      </c>
    </row>
    <row r="343" spans="1:13" ht="15" customHeight="1" x14ac:dyDescent="0.25">
      <c r="A343" s="14" t="s">
        <v>117</v>
      </c>
      <c r="B343" s="14" t="s">
        <v>28</v>
      </c>
      <c r="C343" s="16">
        <v>20.16</v>
      </c>
      <c r="D343" s="16">
        <v>44.1</v>
      </c>
      <c r="E343" s="16">
        <v>6.01</v>
      </c>
      <c r="F343" s="16">
        <v>264</v>
      </c>
      <c r="G343" s="16">
        <v>0</v>
      </c>
      <c r="H343" s="16">
        <v>1719.18</v>
      </c>
      <c r="I343" s="16">
        <v>246.42</v>
      </c>
      <c r="J343" s="16">
        <v>85.96</v>
      </c>
      <c r="K343" s="16">
        <v>669.84</v>
      </c>
      <c r="L343" s="17">
        <f>SUM(C343:K343)</f>
        <v>3055.67</v>
      </c>
      <c r="M343" s="23" t="str">
        <f>A343&amp;"|"&amp;B343</f>
        <v>P0029|Jun</v>
      </c>
    </row>
    <row r="344" spans="1:13" ht="15" customHeight="1" x14ac:dyDescent="0.25">
      <c r="A344" s="14" t="s">
        <v>117</v>
      </c>
      <c r="B344" s="14" t="s">
        <v>29</v>
      </c>
      <c r="C344" s="16">
        <v>39.26</v>
      </c>
      <c r="D344" s="16">
        <v>34.049999999999997</v>
      </c>
      <c r="E344" s="16">
        <v>10.75</v>
      </c>
      <c r="F344" s="16">
        <v>396</v>
      </c>
      <c r="G344" s="16">
        <v>0</v>
      </c>
      <c r="H344" s="16">
        <v>1719.18</v>
      </c>
      <c r="I344" s="16">
        <v>246.42</v>
      </c>
      <c r="J344" s="16">
        <v>85.96</v>
      </c>
      <c r="K344" s="16">
        <v>1795.54</v>
      </c>
      <c r="L344" s="17">
        <f>SUM(C344:K344)</f>
        <v>4327.16</v>
      </c>
      <c r="M344" s="23" t="str">
        <f>A344&amp;"|"&amp;B344</f>
        <v>P0029|Jul</v>
      </c>
    </row>
    <row r="345" spans="1:13" ht="15" customHeight="1" x14ac:dyDescent="0.25">
      <c r="A345" s="14" t="s">
        <v>117</v>
      </c>
      <c r="B345" s="14" t="s">
        <v>30</v>
      </c>
      <c r="C345" s="16">
        <v>25.99</v>
      </c>
      <c r="D345" s="16">
        <v>43.89</v>
      </c>
      <c r="E345" s="16">
        <v>14.35</v>
      </c>
      <c r="F345" s="16">
        <v>396</v>
      </c>
      <c r="G345" s="16">
        <v>0</v>
      </c>
      <c r="H345" s="16">
        <v>1719.18</v>
      </c>
      <c r="I345" s="16">
        <v>246.42</v>
      </c>
      <c r="J345" s="16">
        <v>85.96</v>
      </c>
      <c r="K345" s="16">
        <v>1656.27</v>
      </c>
      <c r="L345" s="17">
        <f>SUM(C345:K345)</f>
        <v>4188.0599999999995</v>
      </c>
      <c r="M345" s="23" t="str">
        <f>A345&amp;"|"&amp;B345</f>
        <v>P0029|Aug</v>
      </c>
    </row>
    <row r="346" spans="1:13" ht="15" customHeight="1" x14ac:dyDescent="0.25">
      <c r="A346" s="14" t="s">
        <v>117</v>
      </c>
      <c r="B346" s="14" t="s">
        <v>31</v>
      </c>
      <c r="C346" s="16">
        <v>26.64</v>
      </c>
      <c r="D346" s="16">
        <v>53.11</v>
      </c>
      <c r="E346" s="16">
        <v>19.66</v>
      </c>
      <c r="F346" s="16">
        <v>264</v>
      </c>
      <c r="G346" s="16">
        <v>0</v>
      </c>
      <c r="H346" s="16">
        <v>1719.18</v>
      </c>
      <c r="I346" s="16">
        <v>246.42</v>
      </c>
      <c r="J346" s="16">
        <v>85.96</v>
      </c>
      <c r="K346" s="16">
        <v>354.6</v>
      </c>
      <c r="L346" s="17">
        <f>SUM(C346:K346)</f>
        <v>2769.57</v>
      </c>
      <c r="M346" s="23" t="str">
        <f>A346&amp;"|"&amp;B346</f>
        <v>P0029|Sep</v>
      </c>
    </row>
    <row r="347" spans="1:13" ht="15" customHeight="1" x14ac:dyDescent="0.25">
      <c r="A347" s="14" t="s">
        <v>117</v>
      </c>
      <c r="B347" s="14" t="s">
        <v>32</v>
      </c>
      <c r="C347" s="16">
        <v>37.979999999999997</v>
      </c>
      <c r="D347" s="16">
        <v>59.34</v>
      </c>
      <c r="E347" s="16">
        <v>6.99</v>
      </c>
      <c r="F347" s="16">
        <v>264</v>
      </c>
      <c r="G347" s="16">
        <v>0</v>
      </c>
      <c r="H347" s="16">
        <v>1719.18</v>
      </c>
      <c r="I347" s="16">
        <v>246.42</v>
      </c>
      <c r="J347" s="16">
        <v>85.96</v>
      </c>
      <c r="K347" s="16">
        <v>245.27</v>
      </c>
      <c r="L347" s="17">
        <f>SUM(C347:K347)</f>
        <v>2665.1400000000003</v>
      </c>
      <c r="M347" s="23" t="str">
        <f>A347&amp;"|"&amp;B347</f>
        <v>P0029|Oct</v>
      </c>
    </row>
    <row r="348" spans="1:13" ht="15" customHeight="1" x14ac:dyDescent="0.25">
      <c r="A348" s="14" t="s">
        <v>117</v>
      </c>
      <c r="B348" s="14" t="s">
        <v>33</v>
      </c>
      <c r="C348" s="16">
        <v>304.08999999999997</v>
      </c>
      <c r="D348" s="16">
        <v>73.55</v>
      </c>
      <c r="E348" s="16">
        <v>5.48</v>
      </c>
      <c r="F348" s="16">
        <v>264</v>
      </c>
      <c r="G348" s="16">
        <v>83.28</v>
      </c>
      <c r="H348" s="16">
        <v>1719.18</v>
      </c>
      <c r="I348" s="16">
        <v>246.42</v>
      </c>
      <c r="J348" s="16">
        <v>85.96</v>
      </c>
      <c r="K348" s="16">
        <v>63.29</v>
      </c>
      <c r="L348" s="17">
        <f>SUM(C348:K348)</f>
        <v>2845.25</v>
      </c>
      <c r="M348" s="23" t="str">
        <f>A348&amp;"|"&amp;B348</f>
        <v>P0029|Nov</v>
      </c>
    </row>
    <row r="349" spans="1:13" ht="15" customHeight="1" x14ac:dyDescent="0.25">
      <c r="A349" s="14" t="s">
        <v>117</v>
      </c>
      <c r="B349" s="14" t="s">
        <v>34</v>
      </c>
      <c r="C349" s="16">
        <v>22.14</v>
      </c>
      <c r="D349" s="16">
        <v>97.01</v>
      </c>
      <c r="E349" s="16">
        <v>9.67</v>
      </c>
      <c r="F349" s="16">
        <v>792</v>
      </c>
      <c r="G349" s="16">
        <v>83.28</v>
      </c>
      <c r="H349" s="16">
        <v>1719.18</v>
      </c>
      <c r="I349" s="16">
        <v>246.42</v>
      </c>
      <c r="J349" s="16">
        <v>85.96</v>
      </c>
      <c r="K349" s="16">
        <v>111.67</v>
      </c>
      <c r="L349" s="17">
        <f>SUM(C349:K349)</f>
        <v>3167.33</v>
      </c>
      <c r="M349" s="23" t="str">
        <f>A349&amp;"|"&amp;B349</f>
        <v>P0029|Dec</v>
      </c>
    </row>
    <row r="350" spans="1:13" ht="15" customHeight="1" x14ac:dyDescent="0.25">
      <c r="A350" s="14" t="s">
        <v>117</v>
      </c>
      <c r="B350" s="14" t="s">
        <v>35</v>
      </c>
      <c r="C350" s="16">
        <v>38.81</v>
      </c>
      <c r="D350" s="16">
        <v>97.9</v>
      </c>
      <c r="E350" s="16">
        <v>9.6</v>
      </c>
      <c r="F350" s="16">
        <v>660</v>
      </c>
      <c r="G350" s="16">
        <v>83.28</v>
      </c>
      <c r="H350" s="16">
        <v>1719.18</v>
      </c>
      <c r="I350" s="16">
        <v>246.42</v>
      </c>
      <c r="J350" s="16">
        <v>85.96</v>
      </c>
      <c r="K350" s="16">
        <v>111.67</v>
      </c>
      <c r="L350" s="17">
        <f>SUM(C350:K350)</f>
        <v>3052.82</v>
      </c>
      <c r="M350" s="23" t="str">
        <f>A350&amp;"|"&amp;B350</f>
        <v>P0029|Jan</v>
      </c>
    </row>
    <row r="351" spans="1:13" ht="15" customHeight="1" x14ac:dyDescent="0.25">
      <c r="A351" s="14" t="s">
        <v>117</v>
      </c>
      <c r="B351" s="14" t="s">
        <v>36</v>
      </c>
      <c r="C351" s="16">
        <v>19.89</v>
      </c>
      <c r="D351" s="16">
        <v>93.81</v>
      </c>
      <c r="E351" s="16">
        <v>14.41</v>
      </c>
      <c r="F351" s="16">
        <v>528</v>
      </c>
      <c r="G351" s="16">
        <v>83.28</v>
      </c>
      <c r="H351" s="16">
        <v>1719.18</v>
      </c>
      <c r="I351" s="16">
        <v>246.42</v>
      </c>
      <c r="J351" s="16">
        <v>85.96</v>
      </c>
      <c r="K351" s="16">
        <v>111.67</v>
      </c>
      <c r="L351" s="17">
        <f>SUM(C351:K351)</f>
        <v>2902.6200000000003</v>
      </c>
      <c r="M351" s="23" t="str">
        <f>A351&amp;"|"&amp;B351</f>
        <v>P0029|Feb</v>
      </c>
    </row>
    <row r="352" spans="1:13" ht="15" customHeight="1" x14ac:dyDescent="0.25">
      <c r="A352" s="14" t="s">
        <v>117</v>
      </c>
      <c r="B352" s="14" t="s">
        <v>37</v>
      </c>
      <c r="C352" s="16">
        <v>32.92</v>
      </c>
      <c r="D352" s="16">
        <v>77.180000000000007</v>
      </c>
      <c r="E352" s="16">
        <v>11.35</v>
      </c>
      <c r="F352" s="16">
        <v>528</v>
      </c>
      <c r="G352" s="16">
        <v>83.28</v>
      </c>
      <c r="H352" s="16">
        <v>1719.18</v>
      </c>
      <c r="I352" s="16">
        <v>246.42</v>
      </c>
      <c r="J352" s="16">
        <v>85.96</v>
      </c>
      <c r="K352" s="16">
        <v>111.67</v>
      </c>
      <c r="L352" s="17">
        <f>SUM(C352:K352)</f>
        <v>2895.96</v>
      </c>
      <c r="M352" s="23" t="str">
        <f>A352&amp;"|"&amp;B352</f>
        <v>P0029|Mar</v>
      </c>
    </row>
    <row r="353" spans="1:13" ht="15" customHeight="1" x14ac:dyDescent="0.25">
      <c r="A353" s="14" t="s">
        <v>119</v>
      </c>
      <c r="B353" s="14" t="s">
        <v>24</v>
      </c>
      <c r="C353" s="16">
        <v>19.79</v>
      </c>
      <c r="D353" s="16">
        <v>58.02</v>
      </c>
      <c r="E353" s="16">
        <v>7.63</v>
      </c>
      <c r="F353" s="16">
        <v>216</v>
      </c>
      <c r="G353" s="16">
        <v>0</v>
      </c>
      <c r="H353" s="16">
        <v>1346.69</v>
      </c>
      <c r="I353" s="16">
        <v>194.84</v>
      </c>
      <c r="J353" s="16">
        <v>85.96</v>
      </c>
      <c r="K353" s="16">
        <v>59.62</v>
      </c>
      <c r="L353" s="17">
        <f>SUM(C353:K353)</f>
        <v>1988.55</v>
      </c>
      <c r="M353" s="23" t="str">
        <f>A353&amp;"|"&amp;B353</f>
        <v>P0030|Apr</v>
      </c>
    </row>
    <row r="354" spans="1:13" ht="15" customHeight="1" x14ac:dyDescent="0.25">
      <c r="A354" s="14" t="s">
        <v>119</v>
      </c>
      <c r="B354" s="14" t="s">
        <v>26</v>
      </c>
      <c r="C354" s="16">
        <v>13.97</v>
      </c>
      <c r="D354" s="16">
        <v>58.34</v>
      </c>
      <c r="E354" s="16">
        <v>9.81</v>
      </c>
      <c r="F354" s="16">
        <v>216</v>
      </c>
      <c r="G354" s="16">
        <v>0</v>
      </c>
      <c r="H354" s="16">
        <v>1346.69</v>
      </c>
      <c r="I354" s="16">
        <v>194.84</v>
      </c>
      <c r="J354" s="16">
        <v>85.96</v>
      </c>
      <c r="K354" s="16">
        <v>387.74</v>
      </c>
      <c r="L354" s="17">
        <f>SUM(C354:K354)</f>
        <v>2313.35</v>
      </c>
      <c r="M354" s="23" t="str">
        <f>A354&amp;"|"&amp;B354</f>
        <v>P0030|May</v>
      </c>
    </row>
    <row r="355" spans="1:13" ht="15" customHeight="1" x14ac:dyDescent="0.25">
      <c r="A355" s="14" t="s">
        <v>119</v>
      </c>
      <c r="B355" s="14" t="s">
        <v>28</v>
      </c>
      <c r="C355" s="16">
        <v>26.55</v>
      </c>
      <c r="D355" s="16">
        <v>45.67</v>
      </c>
      <c r="E355" s="16">
        <v>4.04</v>
      </c>
      <c r="F355" s="16">
        <v>216</v>
      </c>
      <c r="G355" s="16">
        <v>0</v>
      </c>
      <c r="H355" s="16">
        <v>1346.69</v>
      </c>
      <c r="I355" s="16">
        <v>194.84</v>
      </c>
      <c r="J355" s="16">
        <v>85.96</v>
      </c>
      <c r="K355" s="16">
        <v>502.38</v>
      </c>
      <c r="L355" s="17">
        <f>SUM(C355:K355)</f>
        <v>2422.13</v>
      </c>
      <c r="M355" s="23" t="str">
        <f>A355&amp;"|"&amp;B355</f>
        <v>P0030|Jun</v>
      </c>
    </row>
    <row r="356" spans="1:13" ht="15" customHeight="1" x14ac:dyDescent="0.25">
      <c r="A356" s="14" t="s">
        <v>119</v>
      </c>
      <c r="B356" s="14" t="s">
        <v>29</v>
      </c>
      <c r="C356" s="16">
        <v>33.24</v>
      </c>
      <c r="D356" s="16">
        <v>41.3</v>
      </c>
      <c r="E356" s="16">
        <v>14.75</v>
      </c>
      <c r="F356" s="16">
        <v>324</v>
      </c>
      <c r="G356" s="16">
        <v>0</v>
      </c>
      <c r="H356" s="16">
        <v>1346.69</v>
      </c>
      <c r="I356" s="16">
        <v>194.84</v>
      </c>
      <c r="J356" s="16">
        <v>85.96</v>
      </c>
      <c r="K356" s="16">
        <v>1346.66</v>
      </c>
      <c r="L356" s="17">
        <f>SUM(C356:K356)</f>
        <v>3387.44</v>
      </c>
      <c r="M356" s="23" t="str">
        <f>A356&amp;"|"&amp;B356</f>
        <v>P0030|Jul</v>
      </c>
    </row>
    <row r="357" spans="1:13" ht="15" customHeight="1" x14ac:dyDescent="0.25">
      <c r="A357" s="14" t="s">
        <v>119</v>
      </c>
      <c r="B357" s="14" t="s">
        <v>30</v>
      </c>
      <c r="C357" s="16">
        <v>135.28</v>
      </c>
      <c r="D357" s="16">
        <v>39.5</v>
      </c>
      <c r="E357" s="16">
        <v>10.56</v>
      </c>
      <c r="F357" s="16">
        <v>216</v>
      </c>
      <c r="G357" s="16">
        <v>0</v>
      </c>
      <c r="H357" s="16">
        <v>1346.69</v>
      </c>
      <c r="I357" s="16">
        <v>194.84</v>
      </c>
      <c r="J357" s="16">
        <v>85.96</v>
      </c>
      <c r="K357" s="16">
        <v>1242.2</v>
      </c>
      <c r="L357" s="17">
        <f>SUM(C357:K357)</f>
        <v>3271.03</v>
      </c>
      <c r="M357" s="23" t="str">
        <f>A357&amp;"|"&amp;B357</f>
        <v>P0030|Aug</v>
      </c>
    </row>
    <row r="358" spans="1:13" ht="15" customHeight="1" x14ac:dyDescent="0.25">
      <c r="A358" s="14" t="s">
        <v>119</v>
      </c>
      <c r="B358" s="14" t="s">
        <v>31</v>
      </c>
      <c r="C358" s="16">
        <v>18.45</v>
      </c>
      <c r="D358" s="16">
        <v>45.14</v>
      </c>
      <c r="E358" s="16">
        <v>12.41</v>
      </c>
      <c r="F358" s="16">
        <v>216</v>
      </c>
      <c r="G358" s="16">
        <v>0</v>
      </c>
      <c r="H358" s="16">
        <v>1346.69</v>
      </c>
      <c r="I358" s="16">
        <v>194.84</v>
      </c>
      <c r="J358" s="16">
        <v>85.96</v>
      </c>
      <c r="K358" s="16">
        <v>265.95</v>
      </c>
      <c r="L358" s="17">
        <f>SUM(C358:K358)</f>
        <v>2185.44</v>
      </c>
      <c r="M358" s="23" t="str">
        <f>A358&amp;"|"&amp;B358</f>
        <v>P0030|Sep</v>
      </c>
    </row>
    <row r="359" spans="1:13" ht="15" customHeight="1" x14ac:dyDescent="0.25">
      <c r="A359" s="14" t="s">
        <v>119</v>
      </c>
      <c r="B359" s="14" t="s">
        <v>32</v>
      </c>
      <c r="C359" s="16">
        <v>25.78</v>
      </c>
      <c r="D359" s="16">
        <v>52.27</v>
      </c>
      <c r="E359" s="16">
        <v>17.75</v>
      </c>
      <c r="F359" s="16">
        <v>216</v>
      </c>
      <c r="G359" s="16">
        <v>0</v>
      </c>
      <c r="H359" s="16">
        <v>1346.69</v>
      </c>
      <c r="I359" s="16">
        <v>194.84</v>
      </c>
      <c r="J359" s="16">
        <v>85.96</v>
      </c>
      <c r="K359" s="16">
        <v>183.95</v>
      </c>
      <c r="L359" s="17">
        <f>SUM(C359:K359)</f>
        <v>2123.2399999999998</v>
      </c>
      <c r="M359" s="23" t="str">
        <f>A359&amp;"|"&amp;B359</f>
        <v>P0030|Oct</v>
      </c>
    </row>
    <row r="360" spans="1:13" ht="15" customHeight="1" x14ac:dyDescent="0.25">
      <c r="A360" s="14" t="s">
        <v>119</v>
      </c>
      <c r="B360" s="14" t="s">
        <v>33</v>
      </c>
      <c r="C360" s="16">
        <v>15.28</v>
      </c>
      <c r="D360" s="16">
        <v>68.930000000000007</v>
      </c>
      <c r="E360" s="16">
        <v>8.8800000000000008</v>
      </c>
      <c r="F360" s="16">
        <v>216</v>
      </c>
      <c r="G360" s="16">
        <v>68.14</v>
      </c>
      <c r="H360" s="16">
        <v>1346.69</v>
      </c>
      <c r="I360" s="16">
        <v>194.84</v>
      </c>
      <c r="J360" s="16">
        <v>85.96</v>
      </c>
      <c r="K360" s="16">
        <v>47.47</v>
      </c>
      <c r="L360" s="17">
        <f>SUM(C360:K360)</f>
        <v>2052.19</v>
      </c>
      <c r="M360" s="23" t="str">
        <f>A360&amp;"|"&amp;B360</f>
        <v>P0030|Nov</v>
      </c>
    </row>
    <row r="361" spans="1:13" ht="15" customHeight="1" x14ac:dyDescent="0.25">
      <c r="A361" s="14" t="s">
        <v>119</v>
      </c>
      <c r="B361" s="14" t="s">
        <v>34</v>
      </c>
      <c r="C361" s="16">
        <v>11.78</v>
      </c>
      <c r="D361" s="16">
        <v>69.81</v>
      </c>
      <c r="E361" s="16">
        <v>12.13</v>
      </c>
      <c r="F361" s="16">
        <v>648</v>
      </c>
      <c r="G361" s="16">
        <v>68.14</v>
      </c>
      <c r="H361" s="16">
        <v>1346.69</v>
      </c>
      <c r="I361" s="16">
        <v>194.84</v>
      </c>
      <c r="J361" s="16">
        <v>85.96</v>
      </c>
      <c r="K361" s="16">
        <v>83.75</v>
      </c>
      <c r="L361" s="17">
        <f>SUM(C361:K361)</f>
        <v>2521.1000000000004</v>
      </c>
      <c r="M361" s="23" t="str">
        <f>A361&amp;"|"&amp;B361</f>
        <v>P0030|Dec</v>
      </c>
    </row>
    <row r="362" spans="1:13" ht="15" customHeight="1" x14ac:dyDescent="0.25">
      <c r="A362" s="14" t="s">
        <v>119</v>
      </c>
      <c r="B362" s="14" t="s">
        <v>35</v>
      </c>
      <c r="C362" s="16">
        <v>28.81</v>
      </c>
      <c r="D362" s="16">
        <v>78.489999999999995</v>
      </c>
      <c r="E362" s="16">
        <v>13.31</v>
      </c>
      <c r="F362" s="16">
        <v>540</v>
      </c>
      <c r="G362" s="16">
        <v>68.14</v>
      </c>
      <c r="H362" s="16">
        <v>1346.69</v>
      </c>
      <c r="I362" s="16">
        <v>194.84</v>
      </c>
      <c r="J362" s="16">
        <v>85.96</v>
      </c>
      <c r="K362" s="16">
        <v>83.75</v>
      </c>
      <c r="L362" s="17">
        <f>SUM(C362:K362)</f>
        <v>2439.9900000000002</v>
      </c>
      <c r="M362" s="23" t="str">
        <f>A362&amp;"|"&amp;B362</f>
        <v>P0030|Jan</v>
      </c>
    </row>
    <row r="363" spans="1:13" ht="15" customHeight="1" x14ac:dyDescent="0.25">
      <c r="A363" s="14" t="s">
        <v>119</v>
      </c>
      <c r="B363" s="14" t="s">
        <v>36</v>
      </c>
      <c r="C363" s="16">
        <v>15.61</v>
      </c>
      <c r="D363" s="16">
        <v>76.41</v>
      </c>
      <c r="E363" s="16">
        <v>19.190000000000001</v>
      </c>
      <c r="F363" s="16">
        <v>540</v>
      </c>
      <c r="G363" s="16">
        <v>68.14</v>
      </c>
      <c r="H363" s="16">
        <v>1346.69</v>
      </c>
      <c r="I363" s="16">
        <v>194.84</v>
      </c>
      <c r="J363" s="16">
        <v>85.96</v>
      </c>
      <c r="K363" s="16">
        <v>83.75</v>
      </c>
      <c r="L363" s="17">
        <f>SUM(C363:K363)</f>
        <v>2430.59</v>
      </c>
      <c r="M363" s="23" t="str">
        <f>A363&amp;"|"&amp;B363</f>
        <v>P0030|Feb</v>
      </c>
    </row>
    <row r="364" spans="1:13" ht="15" customHeight="1" x14ac:dyDescent="0.25">
      <c r="A364" s="14" t="s">
        <v>119</v>
      </c>
      <c r="B364" s="14" t="s">
        <v>37</v>
      </c>
      <c r="C364" s="16">
        <v>18.100000000000001</v>
      </c>
      <c r="D364" s="16">
        <v>75.900000000000006</v>
      </c>
      <c r="E364" s="16">
        <v>11.61</v>
      </c>
      <c r="F364" s="16">
        <v>432</v>
      </c>
      <c r="G364" s="16">
        <v>68.14</v>
      </c>
      <c r="H364" s="16">
        <v>1346.69</v>
      </c>
      <c r="I364" s="16">
        <v>194.84</v>
      </c>
      <c r="J364" s="16">
        <v>85.96</v>
      </c>
      <c r="K364" s="16">
        <v>83.75</v>
      </c>
      <c r="L364" s="17">
        <f>SUM(C364:K364)</f>
        <v>2316.9900000000002</v>
      </c>
      <c r="M364" s="23" t="str">
        <f>A364&amp;"|"&amp;B364</f>
        <v>P0030|Mar</v>
      </c>
    </row>
    <row r="365" spans="1:13" ht="15" customHeight="1" x14ac:dyDescent="0.25">
      <c r="A365" s="14" t="s">
        <v>121</v>
      </c>
      <c r="B365" s="14" t="s">
        <v>24</v>
      </c>
      <c r="C365" s="16">
        <v>7.57</v>
      </c>
      <c r="D365" s="16">
        <v>48.69</v>
      </c>
      <c r="E365" s="16">
        <v>4.2699999999999996</v>
      </c>
      <c r="F365" s="16">
        <v>176</v>
      </c>
      <c r="G365" s="16">
        <v>0</v>
      </c>
      <c r="H365" s="16">
        <v>1031.51</v>
      </c>
      <c r="I365" s="16">
        <v>149</v>
      </c>
      <c r="J365" s="16">
        <v>85.96</v>
      </c>
      <c r="K365" s="16">
        <v>39.75</v>
      </c>
      <c r="L365" s="17">
        <f>SUM(C365:K365)</f>
        <v>1542.75</v>
      </c>
      <c r="M365" s="23" t="str">
        <f>A365&amp;"|"&amp;B365</f>
        <v>P0031|Apr</v>
      </c>
    </row>
    <row r="366" spans="1:13" ht="15" customHeight="1" x14ac:dyDescent="0.25">
      <c r="A366" s="14" t="s">
        <v>121</v>
      </c>
      <c r="B366" s="14" t="s">
        <v>26</v>
      </c>
      <c r="C366" s="16">
        <v>14.56</v>
      </c>
      <c r="D366" s="16">
        <v>50.13</v>
      </c>
      <c r="E366" s="16">
        <v>4.04</v>
      </c>
      <c r="F366" s="16">
        <v>176</v>
      </c>
      <c r="G366" s="16">
        <v>0</v>
      </c>
      <c r="H366" s="16">
        <v>1031.51</v>
      </c>
      <c r="I366" s="16">
        <v>149</v>
      </c>
      <c r="J366" s="16">
        <v>85.96</v>
      </c>
      <c r="K366" s="16">
        <v>258.49</v>
      </c>
      <c r="L366" s="17">
        <f>SUM(C366:K366)</f>
        <v>1769.69</v>
      </c>
      <c r="M366" s="23" t="str">
        <f>A366&amp;"|"&amp;B366</f>
        <v>P0031|May</v>
      </c>
    </row>
    <row r="367" spans="1:13" ht="15" customHeight="1" x14ac:dyDescent="0.25">
      <c r="A367" s="14" t="s">
        <v>121</v>
      </c>
      <c r="B367" s="14" t="s">
        <v>28</v>
      </c>
      <c r="C367" s="16">
        <v>7.57</v>
      </c>
      <c r="D367" s="16">
        <v>47.83</v>
      </c>
      <c r="E367" s="16">
        <v>11.28</v>
      </c>
      <c r="F367" s="16">
        <v>176</v>
      </c>
      <c r="G367" s="16">
        <v>0</v>
      </c>
      <c r="H367" s="16">
        <v>1031.51</v>
      </c>
      <c r="I367" s="16">
        <v>149</v>
      </c>
      <c r="J367" s="16">
        <v>85.96</v>
      </c>
      <c r="K367" s="16">
        <v>334.92</v>
      </c>
      <c r="L367" s="17">
        <f>SUM(C367:K367)</f>
        <v>1844.0700000000002</v>
      </c>
      <c r="M367" s="23" t="str">
        <f>A367&amp;"|"&amp;B367</f>
        <v>P0031|Jun</v>
      </c>
    </row>
    <row r="368" spans="1:13" ht="15" customHeight="1" x14ac:dyDescent="0.25">
      <c r="A368" s="14" t="s">
        <v>121</v>
      </c>
      <c r="B368" s="14" t="s">
        <v>29</v>
      </c>
      <c r="C368" s="16">
        <v>10.77</v>
      </c>
      <c r="D368" s="16">
        <v>34.04</v>
      </c>
      <c r="E368" s="16">
        <v>4.04</v>
      </c>
      <c r="F368" s="16">
        <v>176</v>
      </c>
      <c r="G368" s="16">
        <v>0</v>
      </c>
      <c r="H368" s="16">
        <v>1031.51</v>
      </c>
      <c r="I368" s="16">
        <v>149</v>
      </c>
      <c r="J368" s="16">
        <v>85.96</v>
      </c>
      <c r="K368" s="16">
        <v>897.77</v>
      </c>
      <c r="L368" s="17">
        <f>SUM(C368:K368)</f>
        <v>2389.09</v>
      </c>
      <c r="M368" s="23" t="str">
        <f>A368&amp;"|"&amp;B368</f>
        <v>P0031|Jul</v>
      </c>
    </row>
    <row r="369" spans="1:13" ht="15" customHeight="1" x14ac:dyDescent="0.25">
      <c r="A369" s="14" t="s">
        <v>121</v>
      </c>
      <c r="B369" s="14" t="s">
        <v>30</v>
      </c>
      <c r="C369" s="16">
        <v>7.57</v>
      </c>
      <c r="D369" s="16">
        <v>39.549999999999997</v>
      </c>
      <c r="E369" s="16">
        <v>4.04</v>
      </c>
      <c r="F369" s="16">
        <v>176</v>
      </c>
      <c r="G369" s="16">
        <v>0</v>
      </c>
      <c r="H369" s="16">
        <v>1031.51</v>
      </c>
      <c r="I369" s="16">
        <v>149</v>
      </c>
      <c r="J369" s="16">
        <v>85.96</v>
      </c>
      <c r="K369" s="16">
        <v>828.13</v>
      </c>
      <c r="L369" s="17">
        <f>SUM(C369:K369)</f>
        <v>2321.7600000000002</v>
      </c>
      <c r="M369" s="23" t="str">
        <f>A369&amp;"|"&amp;B369</f>
        <v>P0031|Aug</v>
      </c>
    </row>
    <row r="370" spans="1:13" ht="15" customHeight="1" x14ac:dyDescent="0.25">
      <c r="A370" s="14" t="s">
        <v>121</v>
      </c>
      <c r="B370" s="14" t="s">
        <v>31</v>
      </c>
      <c r="C370" s="16">
        <v>7.57</v>
      </c>
      <c r="D370" s="16">
        <v>38.35</v>
      </c>
      <c r="E370" s="16">
        <v>7.69</v>
      </c>
      <c r="F370" s="16">
        <v>176</v>
      </c>
      <c r="G370" s="16">
        <v>0</v>
      </c>
      <c r="H370" s="16">
        <v>1031.51</v>
      </c>
      <c r="I370" s="16">
        <v>149</v>
      </c>
      <c r="J370" s="16">
        <v>85.96</v>
      </c>
      <c r="K370" s="16">
        <v>177.3</v>
      </c>
      <c r="L370" s="17">
        <f>SUM(C370:K370)</f>
        <v>1673.3799999999999</v>
      </c>
      <c r="M370" s="23" t="str">
        <f>A370&amp;"|"&amp;B370</f>
        <v>P0031|Sep</v>
      </c>
    </row>
    <row r="371" spans="1:13" ht="15" customHeight="1" x14ac:dyDescent="0.25">
      <c r="A371" s="14" t="s">
        <v>121</v>
      </c>
      <c r="B371" s="14" t="s">
        <v>32</v>
      </c>
      <c r="C371" s="16">
        <v>7.57</v>
      </c>
      <c r="D371" s="16">
        <v>36.94</v>
      </c>
      <c r="E371" s="16">
        <v>6.34</v>
      </c>
      <c r="F371" s="16">
        <v>176</v>
      </c>
      <c r="G371" s="16">
        <v>0</v>
      </c>
      <c r="H371" s="16">
        <v>1031.51</v>
      </c>
      <c r="I371" s="16">
        <v>149</v>
      </c>
      <c r="J371" s="16">
        <v>85.96</v>
      </c>
      <c r="K371" s="16">
        <v>122.63</v>
      </c>
      <c r="L371" s="17">
        <f>SUM(C371:K371)</f>
        <v>1615.9499999999998</v>
      </c>
      <c r="M371" s="23" t="str">
        <f>A371&amp;"|"&amp;B371</f>
        <v>P0031|Oct</v>
      </c>
    </row>
    <row r="372" spans="1:13" ht="15" customHeight="1" x14ac:dyDescent="0.25">
      <c r="A372" s="14" t="s">
        <v>121</v>
      </c>
      <c r="B372" s="14" t="s">
        <v>33</v>
      </c>
      <c r="C372" s="16">
        <v>17.78</v>
      </c>
      <c r="D372" s="16">
        <v>55.2</v>
      </c>
      <c r="E372" s="16">
        <v>4.04</v>
      </c>
      <c r="F372" s="16">
        <v>176</v>
      </c>
      <c r="G372" s="16">
        <v>55.52</v>
      </c>
      <c r="H372" s="16">
        <v>1031.51</v>
      </c>
      <c r="I372" s="16">
        <v>149</v>
      </c>
      <c r="J372" s="16">
        <v>85.96</v>
      </c>
      <c r="K372" s="16">
        <v>31.64</v>
      </c>
      <c r="L372" s="17">
        <f>SUM(C372:K372)</f>
        <v>1606.65</v>
      </c>
      <c r="M372" s="23" t="str">
        <f>A372&amp;"|"&amp;B372</f>
        <v>P0031|Nov</v>
      </c>
    </row>
    <row r="373" spans="1:13" ht="15" customHeight="1" x14ac:dyDescent="0.25">
      <c r="A373" s="14" t="s">
        <v>121</v>
      </c>
      <c r="B373" s="14" t="s">
        <v>34</v>
      </c>
      <c r="C373" s="16">
        <v>184.66</v>
      </c>
      <c r="D373" s="16">
        <v>57.43</v>
      </c>
      <c r="E373" s="16">
        <v>12.98</v>
      </c>
      <c r="F373" s="16">
        <v>440</v>
      </c>
      <c r="G373" s="16">
        <v>55.52</v>
      </c>
      <c r="H373" s="16">
        <v>1031.51</v>
      </c>
      <c r="I373" s="16">
        <v>149</v>
      </c>
      <c r="J373" s="16">
        <v>85.96</v>
      </c>
      <c r="K373" s="16">
        <v>55.84</v>
      </c>
      <c r="L373" s="17">
        <f>SUM(C373:K373)</f>
        <v>2072.9</v>
      </c>
      <c r="M373" s="23" t="str">
        <f>A373&amp;"|"&amp;B373</f>
        <v>P0031|Dec</v>
      </c>
    </row>
    <row r="374" spans="1:13" ht="15" customHeight="1" x14ac:dyDescent="0.25">
      <c r="A374" s="14" t="s">
        <v>121</v>
      </c>
      <c r="B374" s="14" t="s">
        <v>35</v>
      </c>
      <c r="C374" s="16">
        <v>12.76</v>
      </c>
      <c r="D374" s="16">
        <v>71.77</v>
      </c>
      <c r="E374" s="16">
        <v>6.24</v>
      </c>
      <c r="F374" s="16">
        <v>440</v>
      </c>
      <c r="G374" s="16">
        <v>55.52</v>
      </c>
      <c r="H374" s="16">
        <v>1031.51</v>
      </c>
      <c r="I374" s="16">
        <v>149</v>
      </c>
      <c r="J374" s="16">
        <v>85.96</v>
      </c>
      <c r="K374" s="16">
        <v>55.84</v>
      </c>
      <c r="L374" s="17">
        <f>SUM(C374:K374)</f>
        <v>1908.6</v>
      </c>
      <c r="M374" s="23" t="str">
        <f>A374&amp;"|"&amp;B374</f>
        <v>P0031|Jan</v>
      </c>
    </row>
    <row r="375" spans="1:13" ht="15" customHeight="1" x14ac:dyDescent="0.25">
      <c r="A375" s="14" t="s">
        <v>121</v>
      </c>
      <c r="B375" s="14" t="s">
        <v>36</v>
      </c>
      <c r="C375" s="16">
        <v>23.75</v>
      </c>
      <c r="D375" s="16">
        <v>61.21</v>
      </c>
      <c r="E375" s="16">
        <v>9.34</v>
      </c>
      <c r="F375" s="16">
        <v>352</v>
      </c>
      <c r="G375" s="16">
        <v>55.52</v>
      </c>
      <c r="H375" s="16">
        <v>1031.51</v>
      </c>
      <c r="I375" s="16">
        <v>149</v>
      </c>
      <c r="J375" s="16">
        <v>85.96</v>
      </c>
      <c r="K375" s="16">
        <v>55.84</v>
      </c>
      <c r="L375" s="17">
        <f>SUM(C375:K375)</f>
        <v>1824.1299999999999</v>
      </c>
      <c r="M375" s="23" t="str">
        <f>A375&amp;"|"&amp;B375</f>
        <v>P0031|Feb</v>
      </c>
    </row>
    <row r="376" spans="1:13" ht="15" customHeight="1" x14ac:dyDescent="0.25">
      <c r="A376" s="14" t="s">
        <v>121</v>
      </c>
      <c r="B376" s="14" t="s">
        <v>37</v>
      </c>
      <c r="C376" s="16">
        <v>12.77</v>
      </c>
      <c r="D376" s="16">
        <v>60.25</v>
      </c>
      <c r="E376" s="16">
        <v>4.04</v>
      </c>
      <c r="F376" s="16">
        <v>352</v>
      </c>
      <c r="G376" s="16">
        <v>55.52</v>
      </c>
      <c r="H376" s="16">
        <v>1031.51</v>
      </c>
      <c r="I376" s="16">
        <v>149</v>
      </c>
      <c r="J376" s="16">
        <v>85.96</v>
      </c>
      <c r="K376" s="16">
        <v>55.84</v>
      </c>
      <c r="L376" s="17">
        <f>SUM(C376:K376)</f>
        <v>1806.8899999999999</v>
      </c>
      <c r="M376" s="23" t="str">
        <f>A376&amp;"|"&amp;B376</f>
        <v>P0031|Mar</v>
      </c>
    </row>
    <row r="377" spans="1:13" ht="15" customHeight="1" x14ac:dyDescent="0.25">
      <c r="A377" s="14" t="s">
        <v>123</v>
      </c>
      <c r="B377" s="14" t="s">
        <v>24</v>
      </c>
      <c r="C377" s="16">
        <v>177.55</v>
      </c>
      <c r="D377" s="16">
        <v>55.27</v>
      </c>
      <c r="E377" s="16">
        <v>6.82</v>
      </c>
      <c r="F377" s="16">
        <v>216</v>
      </c>
      <c r="G377" s="16">
        <v>0</v>
      </c>
      <c r="H377" s="16">
        <v>1346.69</v>
      </c>
      <c r="I377" s="16">
        <v>194.84</v>
      </c>
      <c r="J377" s="16">
        <v>85.96</v>
      </c>
      <c r="K377" s="16">
        <v>59.62</v>
      </c>
      <c r="L377" s="17">
        <f>SUM(C377:K377)</f>
        <v>2142.7499999999995</v>
      </c>
      <c r="M377" s="23" t="str">
        <f>A377&amp;"|"&amp;B377</f>
        <v>P0032|Apr</v>
      </c>
    </row>
    <row r="378" spans="1:13" ht="15" customHeight="1" x14ac:dyDescent="0.25">
      <c r="A378" s="14" t="s">
        <v>123</v>
      </c>
      <c r="B378" s="14" t="s">
        <v>26</v>
      </c>
      <c r="C378" s="16">
        <v>18.059999999999999</v>
      </c>
      <c r="D378" s="16">
        <v>53.69</v>
      </c>
      <c r="E378" s="16">
        <v>17.28</v>
      </c>
      <c r="F378" s="16">
        <v>216</v>
      </c>
      <c r="G378" s="16">
        <v>0</v>
      </c>
      <c r="H378" s="16">
        <v>1346.69</v>
      </c>
      <c r="I378" s="16">
        <v>194.84</v>
      </c>
      <c r="J378" s="16">
        <v>85.96</v>
      </c>
      <c r="K378" s="16">
        <v>387.74</v>
      </c>
      <c r="L378" s="17">
        <f>SUM(C378:K378)</f>
        <v>2320.2600000000002</v>
      </c>
      <c r="M378" s="23" t="str">
        <f>A378&amp;"|"&amp;B378</f>
        <v>P0032|May</v>
      </c>
    </row>
    <row r="379" spans="1:13" ht="15" customHeight="1" x14ac:dyDescent="0.25">
      <c r="A379" s="14" t="s">
        <v>123</v>
      </c>
      <c r="B379" s="14" t="s">
        <v>28</v>
      </c>
      <c r="C379" s="16">
        <v>24.54</v>
      </c>
      <c r="D379" s="16">
        <v>40.97</v>
      </c>
      <c r="E379" s="16">
        <v>9.65</v>
      </c>
      <c r="F379" s="16">
        <v>216</v>
      </c>
      <c r="G379" s="16">
        <v>0</v>
      </c>
      <c r="H379" s="16">
        <v>1346.69</v>
      </c>
      <c r="I379" s="16">
        <v>194.84</v>
      </c>
      <c r="J379" s="16">
        <v>85.96</v>
      </c>
      <c r="K379" s="16">
        <v>502.38</v>
      </c>
      <c r="L379" s="17">
        <f>SUM(C379:K379)</f>
        <v>2421.0299999999997</v>
      </c>
      <c r="M379" s="23" t="str">
        <f>A379&amp;"|"&amp;B379</f>
        <v>P0032|Jun</v>
      </c>
    </row>
    <row r="380" spans="1:13" ht="15" customHeight="1" x14ac:dyDescent="0.25">
      <c r="A380" s="14" t="s">
        <v>123</v>
      </c>
      <c r="B380" s="14" t="s">
        <v>29</v>
      </c>
      <c r="C380" s="16">
        <v>19.87</v>
      </c>
      <c r="D380" s="16">
        <v>36.159999999999997</v>
      </c>
      <c r="E380" s="16">
        <v>7.49</v>
      </c>
      <c r="F380" s="16">
        <v>324</v>
      </c>
      <c r="G380" s="16">
        <v>0</v>
      </c>
      <c r="H380" s="16">
        <v>1346.69</v>
      </c>
      <c r="I380" s="16">
        <v>194.84</v>
      </c>
      <c r="J380" s="16">
        <v>85.96</v>
      </c>
      <c r="K380" s="16">
        <v>1346.66</v>
      </c>
      <c r="L380" s="17">
        <f>SUM(C380:K380)</f>
        <v>3361.67</v>
      </c>
      <c r="M380" s="23" t="str">
        <f>A380&amp;"|"&amp;B380</f>
        <v>P0032|Jul</v>
      </c>
    </row>
    <row r="381" spans="1:13" ht="15" customHeight="1" x14ac:dyDescent="0.25">
      <c r="A381" s="14" t="s">
        <v>123</v>
      </c>
      <c r="B381" s="14" t="s">
        <v>30</v>
      </c>
      <c r="C381" s="16">
        <v>7.57</v>
      </c>
      <c r="D381" s="16">
        <v>41.71</v>
      </c>
      <c r="E381" s="16">
        <v>14.92</v>
      </c>
      <c r="F381" s="16">
        <v>324</v>
      </c>
      <c r="G381" s="16">
        <v>0</v>
      </c>
      <c r="H381" s="16">
        <v>1346.69</v>
      </c>
      <c r="I381" s="16">
        <v>194.84</v>
      </c>
      <c r="J381" s="16">
        <v>85.96</v>
      </c>
      <c r="K381" s="16">
        <v>1242.2</v>
      </c>
      <c r="L381" s="17">
        <f>SUM(C381:K381)</f>
        <v>3257.8900000000003</v>
      </c>
      <c r="M381" s="23" t="str">
        <f>A381&amp;"|"&amp;B381</f>
        <v>P0032|Aug</v>
      </c>
    </row>
    <row r="382" spans="1:13" ht="15" customHeight="1" x14ac:dyDescent="0.25">
      <c r="A382" s="14" t="s">
        <v>123</v>
      </c>
      <c r="B382" s="14" t="s">
        <v>31</v>
      </c>
      <c r="C382" s="16">
        <v>7.57</v>
      </c>
      <c r="D382" s="16">
        <v>42.35</v>
      </c>
      <c r="E382" s="16">
        <v>4.04</v>
      </c>
      <c r="F382" s="16">
        <v>216</v>
      </c>
      <c r="G382" s="16">
        <v>0</v>
      </c>
      <c r="H382" s="16">
        <v>1346.69</v>
      </c>
      <c r="I382" s="16">
        <v>194.84</v>
      </c>
      <c r="J382" s="16">
        <v>85.96</v>
      </c>
      <c r="K382" s="16">
        <v>265.95</v>
      </c>
      <c r="L382" s="17">
        <f>SUM(C382:K382)</f>
        <v>2163.4</v>
      </c>
      <c r="M382" s="23" t="str">
        <f>A382&amp;"|"&amp;B382</f>
        <v>P0032|Sep</v>
      </c>
    </row>
    <row r="383" spans="1:13" ht="15" customHeight="1" x14ac:dyDescent="0.25">
      <c r="A383" s="14" t="s">
        <v>123</v>
      </c>
      <c r="B383" s="14" t="s">
        <v>32</v>
      </c>
      <c r="C383" s="16">
        <v>7.57</v>
      </c>
      <c r="D383" s="16">
        <v>49.87</v>
      </c>
      <c r="E383" s="16">
        <v>15.15</v>
      </c>
      <c r="F383" s="16">
        <v>216</v>
      </c>
      <c r="G383" s="16">
        <v>0</v>
      </c>
      <c r="H383" s="16">
        <v>1346.69</v>
      </c>
      <c r="I383" s="16">
        <v>194.84</v>
      </c>
      <c r="J383" s="16">
        <v>85.96</v>
      </c>
      <c r="K383" s="16">
        <v>183.95</v>
      </c>
      <c r="L383" s="17">
        <f>SUM(C383:K383)</f>
        <v>2100.0300000000002</v>
      </c>
      <c r="M383" s="23" t="str">
        <f>A383&amp;"|"&amp;B383</f>
        <v>P0032|Oct</v>
      </c>
    </row>
    <row r="384" spans="1:13" ht="15" customHeight="1" x14ac:dyDescent="0.25">
      <c r="A384" s="14" t="s">
        <v>123</v>
      </c>
      <c r="B384" s="14" t="s">
        <v>33</v>
      </c>
      <c r="C384" s="16">
        <v>193.13</v>
      </c>
      <c r="D384" s="16">
        <v>64.69</v>
      </c>
      <c r="E384" s="16">
        <v>16.89</v>
      </c>
      <c r="F384" s="16">
        <v>216</v>
      </c>
      <c r="G384" s="16">
        <v>68.14</v>
      </c>
      <c r="H384" s="16">
        <v>1346.69</v>
      </c>
      <c r="I384" s="16">
        <v>194.84</v>
      </c>
      <c r="J384" s="16">
        <v>85.96</v>
      </c>
      <c r="K384" s="16">
        <v>47.47</v>
      </c>
      <c r="L384" s="17">
        <f>SUM(C384:K384)</f>
        <v>2233.81</v>
      </c>
      <c r="M384" s="23" t="str">
        <f>A384&amp;"|"&amp;B384</f>
        <v>P0032|Nov</v>
      </c>
    </row>
    <row r="385" spans="1:13" ht="15" customHeight="1" x14ac:dyDescent="0.25">
      <c r="A385" s="14" t="s">
        <v>123</v>
      </c>
      <c r="B385" s="14" t="s">
        <v>34</v>
      </c>
      <c r="C385" s="16">
        <v>14.15</v>
      </c>
      <c r="D385" s="16">
        <v>84.41</v>
      </c>
      <c r="E385" s="16">
        <v>6.9</v>
      </c>
      <c r="F385" s="16">
        <v>648</v>
      </c>
      <c r="G385" s="16">
        <v>68.14</v>
      </c>
      <c r="H385" s="16">
        <v>1346.69</v>
      </c>
      <c r="I385" s="16">
        <v>194.84</v>
      </c>
      <c r="J385" s="16">
        <v>85.96</v>
      </c>
      <c r="K385" s="16">
        <v>83.75</v>
      </c>
      <c r="L385" s="17">
        <f>SUM(C385:K385)</f>
        <v>2532.84</v>
      </c>
      <c r="M385" s="23" t="str">
        <f>A385&amp;"|"&amp;B385</f>
        <v>P0032|Dec</v>
      </c>
    </row>
    <row r="386" spans="1:13" ht="15" customHeight="1" x14ac:dyDescent="0.25">
      <c r="A386" s="14" t="s">
        <v>123</v>
      </c>
      <c r="B386" s="14" t="s">
        <v>35</v>
      </c>
      <c r="C386" s="16">
        <v>7.57</v>
      </c>
      <c r="D386" s="16">
        <v>78.52</v>
      </c>
      <c r="E386" s="16">
        <v>12.47</v>
      </c>
      <c r="F386" s="16">
        <v>540</v>
      </c>
      <c r="G386" s="16">
        <v>68.14</v>
      </c>
      <c r="H386" s="16">
        <v>1346.69</v>
      </c>
      <c r="I386" s="16">
        <v>194.84</v>
      </c>
      <c r="J386" s="16">
        <v>85.96</v>
      </c>
      <c r="K386" s="16">
        <v>83.75</v>
      </c>
      <c r="L386" s="17">
        <f>SUM(C386:K386)</f>
        <v>2417.94</v>
      </c>
      <c r="M386" s="23" t="str">
        <f>A386&amp;"|"&amp;B386</f>
        <v>P0032|Jan</v>
      </c>
    </row>
    <row r="387" spans="1:13" ht="15" customHeight="1" x14ac:dyDescent="0.25">
      <c r="A387" s="14" t="s">
        <v>123</v>
      </c>
      <c r="B387" s="14" t="s">
        <v>36</v>
      </c>
      <c r="C387" s="16">
        <v>28.25</v>
      </c>
      <c r="D387" s="16">
        <v>78.290000000000006</v>
      </c>
      <c r="E387" s="16">
        <v>10.32</v>
      </c>
      <c r="F387" s="16">
        <v>432</v>
      </c>
      <c r="G387" s="16">
        <v>68.14</v>
      </c>
      <c r="H387" s="16">
        <v>1346.69</v>
      </c>
      <c r="I387" s="16">
        <v>194.84</v>
      </c>
      <c r="J387" s="16">
        <v>85.96</v>
      </c>
      <c r="K387" s="16">
        <v>83.75</v>
      </c>
      <c r="L387" s="17">
        <f>SUM(C387:K387)</f>
        <v>2328.2400000000002</v>
      </c>
      <c r="M387" s="23" t="str">
        <f>A387&amp;"|"&amp;B387</f>
        <v>P0032|Feb</v>
      </c>
    </row>
    <row r="388" spans="1:13" ht="15" customHeight="1" x14ac:dyDescent="0.25">
      <c r="A388" s="14" t="s">
        <v>123</v>
      </c>
      <c r="B388" s="14" t="s">
        <v>37</v>
      </c>
      <c r="C388" s="16">
        <v>8.86</v>
      </c>
      <c r="D388" s="16">
        <v>66.45</v>
      </c>
      <c r="E388" s="16">
        <v>8.83</v>
      </c>
      <c r="F388" s="16">
        <v>432</v>
      </c>
      <c r="G388" s="16">
        <v>68.14</v>
      </c>
      <c r="H388" s="16">
        <v>1346.69</v>
      </c>
      <c r="I388" s="16">
        <v>194.84</v>
      </c>
      <c r="J388" s="16">
        <v>85.96</v>
      </c>
      <c r="K388" s="16">
        <v>83.75</v>
      </c>
      <c r="L388" s="17">
        <f>SUM(C388:K388)</f>
        <v>2295.52</v>
      </c>
      <c r="M388" s="23" t="str">
        <f>A388&amp;"|"&amp;B388</f>
        <v>P0032|Mar</v>
      </c>
    </row>
    <row r="389" spans="1:13" ht="15" customHeight="1" x14ac:dyDescent="0.25">
      <c r="A389" s="14" t="s">
        <v>125</v>
      </c>
      <c r="B389" s="14" t="s">
        <v>24</v>
      </c>
      <c r="C389" s="16">
        <v>7.94</v>
      </c>
      <c r="D389" s="16">
        <v>45.59</v>
      </c>
      <c r="E389" s="16">
        <v>4.6500000000000004</v>
      </c>
      <c r="F389" s="16">
        <v>176</v>
      </c>
      <c r="G389" s="16">
        <v>0</v>
      </c>
      <c r="H389" s="16">
        <v>1031.51</v>
      </c>
      <c r="I389" s="16">
        <v>149</v>
      </c>
      <c r="J389" s="16">
        <v>85.96</v>
      </c>
      <c r="K389" s="16">
        <v>39.75</v>
      </c>
      <c r="L389" s="17">
        <f>SUM(C389:K389)</f>
        <v>1540.4</v>
      </c>
      <c r="M389" s="23" t="str">
        <f>A389&amp;"|"&amp;B389</f>
        <v>P0033|Apr</v>
      </c>
    </row>
    <row r="390" spans="1:13" ht="15" customHeight="1" x14ac:dyDescent="0.25">
      <c r="A390" s="14" t="s">
        <v>125</v>
      </c>
      <c r="B390" s="14" t="s">
        <v>26</v>
      </c>
      <c r="C390" s="16">
        <v>17.170000000000002</v>
      </c>
      <c r="D390" s="16">
        <v>45.71</v>
      </c>
      <c r="E390" s="16">
        <v>4.04</v>
      </c>
      <c r="F390" s="16">
        <v>176</v>
      </c>
      <c r="G390" s="16">
        <v>0</v>
      </c>
      <c r="H390" s="16">
        <v>1031.51</v>
      </c>
      <c r="I390" s="16">
        <v>149</v>
      </c>
      <c r="J390" s="16">
        <v>85.96</v>
      </c>
      <c r="K390" s="16">
        <v>258.49</v>
      </c>
      <c r="L390" s="17">
        <f>SUM(C390:K390)</f>
        <v>1767.88</v>
      </c>
      <c r="M390" s="23" t="str">
        <f>A390&amp;"|"&amp;B390</f>
        <v>P0033|May</v>
      </c>
    </row>
    <row r="391" spans="1:13" ht="15" customHeight="1" x14ac:dyDescent="0.25">
      <c r="A391" s="14" t="s">
        <v>125</v>
      </c>
      <c r="B391" s="14" t="s">
        <v>28</v>
      </c>
      <c r="C391" s="16">
        <v>7.57</v>
      </c>
      <c r="D391" s="16">
        <v>35.86</v>
      </c>
      <c r="E391" s="16">
        <v>6.74</v>
      </c>
      <c r="F391" s="16">
        <v>176</v>
      </c>
      <c r="G391" s="16">
        <v>0</v>
      </c>
      <c r="H391" s="16">
        <v>1031.51</v>
      </c>
      <c r="I391" s="16">
        <v>149</v>
      </c>
      <c r="J391" s="16">
        <v>85.96</v>
      </c>
      <c r="K391" s="16">
        <v>334.92</v>
      </c>
      <c r="L391" s="17">
        <f>SUM(C391:K391)</f>
        <v>1827.5600000000002</v>
      </c>
      <c r="M391" s="23" t="str">
        <f>A391&amp;"|"&amp;B391</f>
        <v>P0033|Jun</v>
      </c>
    </row>
    <row r="392" spans="1:13" ht="15" customHeight="1" x14ac:dyDescent="0.25">
      <c r="A392" s="14" t="s">
        <v>125</v>
      </c>
      <c r="B392" s="14" t="s">
        <v>29</v>
      </c>
      <c r="C392" s="16">
        <v>13.19</v>
      </c>
      <c r="D392" s="16">
        <v>40.24</v>
      </c>
      <c r="E392" s="16">
        <v>4.04</v>
      </c>
      <c r="F392" s="16">
        <v>176</v>
      </c>
      <c r="G392" s="16">
        <v>0</v>
      </c>
      <c r="H392" s="16">
        <v>1031.51</v>
      </c>
      <c r="I392" s="16">
        <v>149</v>
      </c>
      <c r="J392" s="16">
        <v>85.96</v>
      </c>
      <c r="K392" s="16">
        <v>897.77</v>
      </c>
      <c r="L392" s="17">
        <f>SUM(C392:K392)</f>
        <v>2397.71</v>
      </c>
      <c r="M392" s="23" t="str">
        <f>A392&amp;"|"&amp;B392</f>
        <v>P0033|Jul</v>
      </c>
    </row>
    <row r="393" spans="1:13" ht="15" customHeight="1" x14ac:dyDescent="0.25">
      <c r="A393" s="14" t="s">
        <v>125</v>
      </c>
      <c r="B393" s="14" t="s">
        <v>30</v>
      </c>
      <c r="C393" s="16">
        <v>24.48</v>
      </c>
      <c r="D393" s="16">
        <v>36.99</v>
      </c>
      <c r="E393" s="16">
        <v>4.04</v>
      </c>
      <c r="F393" s="16">
        <v>176</v>
      </c>
      <c r="G393" s="16">
        <v>0</v>
      </c>
      <c r="H393" s="16">
        <v>1031.51</v>
      </c>
      <c r="I393" s="16">
        <v>149</v>
      </c>
      <c r="J393" s="16">
        <v>85.96</v>
      </c>
      <c r="K393" s="16">
        <v>828.13</v>
      </c>
      <c r="L393" s="17">
        <f>SUM(C393:K393)</f>
        <v>2336.11</v>
      </c>
      <c r="M393" s="23" t="str">
        <f>A393&amp;"|"&amp;B393</f>
        <v>P0033|Aug</v>
      </c>
    </row>
    <row r="394" spans="1:13" ht="15" customHeight="1" x14ac:dyDescent="0.25">
      <c r="A394" s="14" t="s">
        <v>125</v>
      </c>
      <c r="B394" s="14" t="s">
        <v>31</v>
      </c>
      <c r="C394" s="16">
        <v>23.47</v>
      </c>
      <c r="D394" s="16">
        <v>49.05</v>
      </c>
      <c r="E394" s="16">
        <v>5.13</v>
      </c>
      <c r="F394" s="16">
        <v>176</v>
      </c>
      <c r="G394" s="16">
        <v>0</v>
      </c>
      <c r="H394" s="16">
        <v>1031.51</v>
      </c>
      <c r="I394" s="16">
        <v>149</v>
      </c>
      <c r="J394" s="16">
        <v>85.96</v>
      </c>
      <c r="K394" s="16">
        <v>177.3</v>
      </c>
      <c r="L394" s="17">
        <f>SUM(C394:K394)</f>
        <v>1697.4199999999998</v>
      </c>
      <c r="M394" s="23" t="str">
        <f>A394&amp;"|"&amp;B394</f>
        <v>P0033|Sep</v>
      </c>
    </row>
    <row r="395" spans="1:13" ht="15" customHeight="1" x14ac:dyDescent="0.25">
      <c r="A395" s="14" t="s">
        <v>125</v>
      </c>
      <c r="B395" s="14" t="s">
        <v>32</v>
      </c>
      <c r="C395" s="16">
        <v>7.57</v>
      </c>
      <c r="D395" s="16">
        <v>44.73</v>
      </c>
      <c r="E395" s="16">
        <v>12.71</v>
      </c>
      <c r="F395" s="16">
        <v>176</v>
      </c>
      <c r="G395" s="16">
        <v>0</v>
      </c>
      <c r="H395" s="16">
        <v>1031.51</v>
      </c>
      <c r="I395" s="16">
        <v>149</v>
      </c>
      <c r="J395" s="16">
        <v>85.96</v>
      </c>
      <c r="K395" s="16">
        <v>122.63</v>
      </c>
      <c r="L395" s="17">
        <f>SUM(C395:K395)</f>
        <v>1630.1100000000001</v>
      </c>
      <c r="M395" s="23" t="str">
        <f>A395&amp;"|"&amp;B395</f>
        <v>P0033|Oct</v>
      </c>
    </row>
    <row r="396" spans="1:13" ht="15" customHeight="1" x14ac:dyDescent="0.25">
      <c r="A396" s="14" t="s">
        <v>125</v>
      </c>
      <c r="B396" s="14" t="s">
        <v>33</v>
      </c>
      <c r="C396" s="16">
        <v>223.18</v>
      </c>
      <c r="D396" s="16">
        <v>57.66</v>
      </c>
      <c r="E396" s="16">
        <v>8.35</v>
      </c>
      <c r="F396" s="16">
        <v>176</v>
      </c>
      <c r="G396" s="16">
        <v>55.52</v>
      </c>
      <c r="H396" s="16">
        <v>1031.51</v>
      </c>
      <c r="I396" s="16">
        <v>149</v>
      </c>
      <c r="J396" s="16">
        <v>85.96</v>
      </c>
      <c r="K396" s="16">
        <v>31.64</v>
      </c>
      <c r="L396" s="17">
        <f>SUM(C396:K396)</f>
        <v>1818.8200000000002</v>
      </c>
      <c r="M396" s="23" t="str">
        <f>A396&amp;"|"&amp;B396</f>
        <v>P0033|Nov</v>
      </c>
    </row>
    <row r="397" spans="1:13" ht="15" customHeight="1" x14ac:dyDescent="0.25">
      <c r="A397" s="14" t="s">
        <v>125</v>
      </c>
      <c r="B397" s="14" t="s">
        <v>34</v>
      </c>
      <c r="C397" s="16">
        <v>13.21</v>
      </c>
      <c r="D397" s="16">
        <v>75.45</v>
      </c>
      <c r="E397" s="16">
        <v>4.04</v>
      </c>
      <c r="F397" s="16">
        <v>440</v>
      </c>
      <c r="G397" s="16">
        <v>55.52</v>
      </c>
      <c r="H397" s="16">
        <v>1031.51</v>
      </c>
      <c r="I397" s="16">
        <v>149</v>
      </c>
      <c r="J397" s="16">
        <v>85.96</v>
      </c>
      <c r="K397" s="16">
        <v>55.84</v>
      </c>
      <c r="L397" s="17">
        <f>SUM(C397:K397)</f>
        <v>1910.53</v>
      </c>
      <c r="M397" s="23" t="str">
        <f>A397&amp;"|"&amp;B397</f>
        <v>P0033|Dec</v>
      </c>
    </row>
    <row r="398" spans="1:13" ht="15" customHeight="1" x14ac:dyDescent="0.25">
      <c r="A398" s="14" t="s">
        <v>125</v>
      </c>
      <c r="B398" s="14" t="s">
        <v>35</v>
      </c>
      <c r="C398" s="16">
        <v>13.18</v>
      </c>
      <c r="D398" s="16">
        <v>86.46</v>
      </c>
      <c r="E398" s="16">
        <v>4.04</v>
      </c>
      <c r="F398" s="16">
        <v>352</v>
      </c>
      <c r="G398" s="16">
        <v>55.52</v>
      </c>
      <c r="H398" s="16">
        <v>1031.51</v>
      </c>
      <c r="I398" s="16">
        <v>149</v>
      </c>
      <c r="J398" s="16">
        <v>85.96</v>
      </c>
      <c r="K398" s="16">
        <v>55.84</v>
      </c>
      <c r="L398" s="17">
        <f>SUM(C398:K398)</f>
        <v>1833.51</v>
      </c>
      <c r="M398" s="23" t="str">
        <f>A398&amp;"|"&amp;B398</f>
        <v>P0033|Jan</v>
      </c>
    </row>
    <row r="399" spans="1:13" ht="15" customHeight="1" x14ac:dyDescent="0.25">
      <c r="A399" s="14" t="s">
        <v>125</v>
      </c>
      <c r="B399" s="14" t="s">
        <v>36</v>
      </c>
      <c r="C399" s="16">
        <v>16.2</v>
      </c>
      <c r="D399" s="16">
        <v>87.52</v>
      </c>
      <c r="E399" s="16">
        <v>4.04</v>
      </c>
      <c r="F399" s="16">
        <v>352</v>
      </c>
      <c r="G399" s="16">
        <v>55.52</v>
      </c>
      <c r="H399" s="16">
        <v>1031.51</v>
      </c>
      <c r="I399" s="16">
        <v>149</v>
      </c>
      <c r="J399" s="16">
        <v>85.96</v>
      </c>
      <c r="K399" s="16">
        <v>55.84</v>
      </c>
      <c r="L399" s="17">
        <f>SUM(C399:K399)</f>
        <v>1837.59</v>
      </c>
      <c r="M399" s="23" t="str">
        <f>A399&amp;"|"&amp;B399</f>
        <v>P0033|Feb</v>
      </c>
    </row>
    <row r="400" spans="1:13" ht="15" customHeight="1" x14ac:dyDescent="0.25">
      <c r="A400" s="14" t="s">
        <v>125</v>
      </c>
      <c r="B400" s="14" t="s">
        <v>37</v>
      </c>
      <c r="C400" s="16">
        <v>43.1</v>
      </c>
      <c r="D400" s="16">
        <v>54.12</v>
      </c>
      <c r="E400" s="16">
        <v>7.73</v>
      </c>
      <c r="F400" s="16">
        <v>264</v>
      </c>
      <c r="G400" s="16">
        <v>55.52</v>
      </c>
      <c r="H400" s="16">
        <v>1031.51</v>
      </c>
      <c r="I400" s="16">
        <v>149</v>
      </c>
      <c r="J400" s="16">
        <v>85.96</v>
      </c>
      <c r="K400" s="16">
        <v>55.84</v>
      </c>
      <c r="L400" s="17">
        <f>SUM(C400:K400)</f>
        <v>1746.78</v>
      </c>
      <c r="M400" s="23" t="str">
        <f>A400&amp;"|"&amp;B400</f>
        <v>P0033|Mar</v>
      </c>
    </row>
    <row r="401" spans="1:13" ht="15" customHeight="1" x14ac:dyDescent="0.25">
      <c r="A401" s="14" t="s">
        <v>127</v>
      </c>
      <c r="B401" s="14" t="s">
        <v>24</v>
      </c>
      <c r="C401" s="16">
        <v>16.98</v>
      </c>
      <c r="D401" s="16">
        <v>53.93</v>
      </c>
      <c r="E401" s="16">
        <v>11.96</v>
      </c>
      <c r="F401" s="16">
        <v>216</v>
      </c>
      <c r="G401" s="16">
        <v>0</v>
      </c>
      <c r="H401" s="16">
        <v>1346.69</v>
      </c>
      <c r="I401" s="16">
        <v>194.84</v>
      </c>
      <c r="J401" s="16">
        <v>85.96</v>
      </c>
      <c r="K401" s="16">
        <v>59.62</v>
      </c>
      <c r="L401" s="17">
        <f>SUM(C401:K401)</f>
        <v>1985.9799999999998</v>
      </c>
      <c r="M401" s="23" t="str">
        <f>A401&amp;"|"&amp;B401</f>
        <v>P0034|Apr</v>
      </c>
    </row>
    <row r="402" spans="1:13" ht="15" customHeight="1" x14ac:dyDescent="0.25">
      <c r="A402" s="14" t="s">
        <v>127</v>
      </c>
      <c r="B402" s="14" t="s">
        <v>26</v>
      </c>
      <c r="C402" s="16">
        <v>21.15</v>
      </c>
      <c r="D402" s="16">
        <v>53.85</v>
      </c>
      <c r="E402" s="16">
        <v>12.37</v>
      </c>
      <c r="F402" s="16">
        <v>216</v>
      </c>
      <c r="G402" s="16">
        <v>0</v>
      </c>
      <c r="H402" s="16">
        <v>1346.69</v>
      </c>
      <c r="I402" s="16">
        <v>194.84</v>
      </c>
      <c r="J402" s="16">
        <v>85.96</v>
      </c>
      <c r="K402" s="16">
        <v>387.74</v>
      </c>
      <c r="L402" s="17">
        <f>SUM(C402:K402)</f>
        <v>2318.6</v>
      </c>
      <c r="M402" s="23" t="str">
        <f>A402&amp;"|"&amp;B402</f>
        <v>P0034|May</v>
      </c>
    </row>
    <row r="403" spans="1:13" ht="15" customHeight="1" x14ac:dyDescent="0.25">
      <c r="A403" s="14" t="s">
        <v>127</v>
      </c>
      <c r="B403" s="14" t="s">
        <v>28</v>
      </c>
      <c r="C403" s="16">
        <v>7.57</v>
      </c>
      <c r="D403" s="16">
        <v>33.18</v>
      </c>
      <c r="E403" s="16">
        <v>5.28</v>
      </c>
      <c r="F403" s="16">
        <v>216</v>
      </c>
      <c r="G403" s="16">
        <v>0</v>
      </c>
      <c r="H403" s="16">
        <v>1346.69</v>
      </c>
      <c r="I403" s="16">
        <v>194.84</v>
      </c>
      <c r="J403" s="16">
        <v>85.96</v>
      </c>
      <c r="K403" s="16">
        <v>502.38</v>
      </c>
      <c r="L403" s="17">
        <f>SUM(C403:K403)</f>
        <v>2391.9</v>
      </c>
      <c r="M403" s="23" t="str">
        <f>A403&amp;"|"&amp;B403</f>
        <v>P0034|Jun</v>
      </c>
    </row>
    <row r="404" spans="1:13" ht="15" customHeight="1" x14ac:dyDescent="0.25">
      <c r="A404" s="14" t="s">
        <v>127</v>
      </c>
      <c r="B404" s="14" t="s">
        <v>29</v>
      </c>
      <c r="C404" s="16">
        <v>15.11</v>
      </c>
      <c r="D404" s="16">
        <v>46.15</v>
      </c>
      <c r="E404" s="16">
        <v>13.26</v>
      </c>
      <c r="F404" s="16">
        <v>324</v>
      </c>
      <c r="G404" s="16">
        <v>0</v>
      </c>
      <c r="H404" s="16">
        <v>1346.69</v>
      </c>
      <c r="I404" s="16">
        <v>194.84</v>
      </c>
      <c r="J404" s="16">
        <v>85.96</v>
      </c>
      <c r="K404" s="16">
        <v>1346.66</v>
      </c>
      <c r="L404" s="17">
        <f>SUM(C404:K404)</f>
        <v>3372.67</v>
      </c>
      <c r="M404" s="23" t="str">
        <f>A404&amp;"|"&amp;B404</f>
        <v>P0034|Jul</v>
      </c>
    </row>
    <row r="405" spans="1:13" ht="15" customHeight="1" x14ac:dyDescent="0.25">
      <c r="A405" s="14" t="s">
        <v>127</v>
      </c>
      <c r="B405" s="14" t="s">
        <v>30</v>
      </c>
      <c r="C405" s="16">
        <v>19.510000000000002</v>
      </c>
      <c r="D405" s="16">
        <v>39.89</v>
      </c>
      <c r="E405" s="16">
        <v>7.6</v>
      </c>
      <c r="F405" s="16">
        <v>324</v>
      </c>
      <c r="G405" s="16">
        <v>0</v>
      </c>
      <c r="H405" s="16">
        <v>1346.69</v>
      </c>
      <c r="I405" s="16">
        <v>194.84</v>
      </c>
      <c r="J405" s="16">
        <v>85.96</v>
      </c>
      <c r="K405" s="16">
        <v>1242.2</v>
      </c>
      <c r="L405" s="17">
        <f>SUM(C405:K405)</f>
        <v>3260.69</v>
      </c>
      <c r="M405" s="23" t="str">
        <f>A405&amp;"|"&amp;B405</f>
        <v>P0034|Aug</v>
      </c>
    </row>
    <row r="406" spans="1:13" ht="15" customHeight="1" x14ac:dyDescent="0.25">
      <c r="A406" s="14" t="s">
        <v>127</v>
      </c>
      <c r="B406" s="14" t="s">
        <v>31</v>
      </c>
      <c r="C406" s="16">
        <v>8.59</v>
      </c>
      <c r="D406" s="16">
        <v>46.9</v>
      </c>
      <c r="E406" s="16">
        <v>13.75</v>
      </c>
      <c r="F406" s="16">
        <v>216</v>
      </c>
      <c r="G406" s="16">
        <v>0</v>
      </c>
      <c r="H406" s="16">
        <v>1346.69</v>
      </c>
      <c r="I406" s="16">
        <v>194.84</v>
      </c>
      <c r="J406" s="16">
        <v>85.96</v>
      </c>
      <c r="K406" s="16">
        <v>265.95</v>
      </c>
      <c r="L406" s="17">
        <f>SUM(C406:K406)</f>
        <v>2178.6799999999998</v>
      </c>
      <c r="M406" s="23" t="str">
        <f>A406&amp;"|"&amp;B406</f>
        <v>P0034|Sep</v>
      </c>
    </row>
    <row r="407" spans="1:13" ht="15" customHeight="1" x14ac:dyDescent="0.25">
      <c r="A407" s="14" t="s">
        <v>127</v>
      </c>
      <c r="B407" s="14" t="s">
        <v>32</v>
      </c>
      <c r="C407" s="16">
        <v>33.700000000000003</v>
      </c>
      <c r="D407" s="16">
        <v>52.09</v>
      </c>
      <c r="E407" s="16">
        <v>6.8</v>
      </c>
      <c r="F407" s="16">
        <v>216</v>
      </c>
      <c r="G407" s="16">
        <v>0</v>
      </c>
      <c r="H407" s="16">
        <v>1346.69</v>
      </c>
      <c r="I407" s="16">
        <v>194.84</v>
      </c>
      <c r="J407" s="16">
        <v>85.96</v>
      </c>
      <c r="K407" s="16">
        <v>183.95</v>
      </c>
      <c r="L407" s="17">
        <f>SUM(C407:K407)</f>
        <v>2120.0300000000002</v>
      </c>
      <c r="M407" s="23" t="str">
        <f>A407&amp;"|"&amp;B407</f>
        <v>P0034|Oct</v>
      </c>
    </row>
    <row r="408" spans="1:13" ht="15" customHeight="1" x14ac:dyDescent="0.25">
      <c r="A408" s="14" t="s">
        <v>127</v>
      </c>
      <c r="B408" s="14" t="s">
        <v>33</v>
      </c>
      <c r="C408" s="16">
        <v>33.71</v>
      </c>
      <c r="D408" s="16">
        <v>75.05</v>
      </c>
      <c r="E408" s="16">
        <v>16.309999999999999</v>
      </c>
      <c r="F408" s="16">
        <v>216</v>
      </c>
      <c r="G408" s="16">
        <v>68.14</v>
      </c>
      <c r="H408" s="16">
        <v>1346.69</v>
      </c>
      <c r="I408" s="16">
        <v>194.84</v>
      </c>
      <c r="J408" s="16">
        <v>85.96</v>
      </c>
      <c r="K408" s="16">
        <v>47.47</v>
      </c>
      <c r="L408" s="17">
        <f>SUM(C408:K408)</f>
        <v>2084.17</v>
      </c>
      <c r="M408" s="23" t="str">
        <f>A408&amp;"|"&amp;B408</f>
        <v>P0034|Nov</v>
      </c>
    </row>
    <row r="409" spans="1:13" ht="15" customHeight="1" x14ac:dyDescent="0.25">
      <c r="A409" s="14" t="s">
        <v>127</v>
      </c>
      <c r="B409" s="14" t="s">
        <v>34</v>
      </c>
      <c r="C409" s="16">
        <v>21.1</v>
      </c>
      <c r="D409" s="16">
        <v>81.58</v>
      </c>
      <c r="E409" s="16">
        <v>4.04</v>
      </c>
      <c r="F409" s="16">
        <v>648</v>
      </c>
      <c r="G409" s="16">
        <v>68.14</v>
      </c>
      <c r="H409" s="16">
        <v>1346.69</v>
      </c>
      <c r="I409" s="16">
        <v>194.84</v>
      </c>
      <c r="J409" s="16">
        <v>85.96</v>
      </c>
      <c r="K409" s="16">
        <v>83.75</v>
      </c>
      <c r="L409" s="17">
        <f>SUM(C409:K409)</f>
        <v>2534.1000000000004</v>
      </c>
      <c r="M409" s="23" t="str">
        <f>A409&amp;"|"&amp;B409</f>
        <v>P0034|Dec</v>
      </c>
    </row>
    <row r="410" spans="1:13" ht="15" customHeight="1" x14ac:dyDescent="0.25">
      <c r="A410" s="14" t="s">
        <v>127</v>
      </c>
      <c r="B410" s="14" t="s">
        <v>35</v>
      </c>
      <c r="C410" s="16">
        <v>121.64</v>
      </c>
      <c r="D410" s="16">
        <v>91.42</v>
      </c>
      <c r="E410" s="16">
        <v>8.6300000000000008</v>
      </c>
      <c r="F410" s="16">
        <v>540</v>
      </c>
      <c r="G410" s="16">
        <v>68.14</v>
      </c>
      <c r="H410" s="16">
        <v>1346.69</v>
      </c>
      <c r="I410" s="16">
        <v>194.84</v>
      </c>
      <c r="J410" s="16">
        <v>85.96</v>
      </c>
      <c r="K410" s="16">
        <v>83.75</v>
      </c>
      <c r="L410" s="17">
        <f>SUM(C410:K410)</f>
        <v>2541.0700000000002</v>
      </c>
      <c r="M410" s="23" t="str">
        <f>A410&amp;"|"&amp;B410</f>
        <v>P0034|Jan</v>
      </c>
    </row>
    <row r="411" spans="1:13" ht="15" customHeight="1" x14ac:dyDescent="0.25">
      <c r="A411" s="14" t="s">
        <v>127</v>
      </c>
      <c r="B411" s="14" t="s">
        <v>36</v>
      </c>
      <c r="C411" s="16">
        <v>19.489999999999998</v>
      </c>
      <c r="D411" s="16">
        <v>78.150000000000006</v>
      </c>
      <c r="E411" s="16">
        <v>5.46</v>
      </c>
      <c r="F411" s="16">
        <v>432</v>
      </c>
      <c r="G411" s="16">
        <v>68.14</v>
      </c>
      <c r="H411" s="16">
        <v>1346.69</v>
      </c>
      <c r="I411" s="16">
        <v>194.84</v>
      </c>
      <c r="J411" s="16">
        <v>85.96</v>
      </c>
      <c r="K411" s="16">
        <v>83.75</v>
      </c>
      <c r="L411" s="17">
        <f>SUM(C411:K411)</f>
        <v>2314.48</v>
      </c>
      <c r="M411" s="23" t="str">
        <f>A411&amp;"|"&amp;B411</f>
        <v>P0034|Feb</v>
      </c>
    </row>
    <row r="412" spans="1:13" ht="15" customHeight="1" x14ac:dyDescent="0.25">
      <c r="A412" s="14" t="s">
        <v>127</v>
      </c>
      <c r="B412" s="14" t="s">
        <v>37</v>
      </c>
      <c r="C412" s="16">
        <v>18.2</v>
      </c>
      <c r="D412" s="16">
        <v>65.03</v>
      </c>
      <c r="E412" s="16">
        <v>9.24</v>
      </c>
      <c r="F412" s="16">
        <v>432</v>
      </c>
      <c r="G412" s="16">
        <v>68.14</v>
      </c>
      <c r="H412" s="16">
        <v>1346.69</v>
      </c>
      <c r="I412" s="16">
        <v>194.84</v>
      </c>
      <c r="J412" s="16">
        <v>85.96</v>
      </c>
      <c r="K412" s="16">
        <v>83.75</v>
      </c>
      <c r="L412" s="17">
        <f>SUM(C412:K412)</f>
        <v>2303.8500000000004</v>
      </c>
      <c r="M412" s="23" t="str">
        <f>A412&amp;"|"&amp;B412</f>
        <v>P0034|Mar</v>
      </c>
    </row>
    <row r="413" spans="1:13" ht="15" customHeight="1" x14ac:dyDescent="0.25">
      <c r="A413" s="14" t="s">
        <v>129</v>
      </c>
      <c r="B413" s="14" t="s">
        <v>24</v>
      </c>
      <c r="C413" s="16">
        <v>12.35</v>
      </c>
      <c r="D413" s="16">
        <v>54.92</v>
      </c>
      <c r="E413" s="16">
        <v>7.09</v>
      </c>
      <c r="F413" s="16">
        <v>176</v>
      </c>
      <c r="G413" s="16">
        <v>0</v>
      </c>
      <c r="H413" s="16">
        <v>1031.51</v>
      </c>
      <c r="I413" s="16">
        <v>149</v>
      </c>
      <c r="J413" s="16">
        <v>85.96</v>
      </c>
      <c r="K413" s="16">
        <v>39.75</v>
      </c>
      <c r="L413" s="17">
        <f>SUM(C413:K413)</f>
        <v>1556.58</v>
      </c>
      <c r="M413" s="23" t="str">
        <f>A413&amp;"|"&amp;B413</f>
        <v>P0035|Apr</v>
      </c>
    </row>
    <row r="414" spans="1:13" ht="15" customHeight="1" x14ac:dyDescent="0.25">
      <c r="A414" s="14" t="s">
        <v>129</v>
      </c>
      <c r="B414" s="14" t="s">
        <v>26</v>
      </c>
      <c r="C414" s="16">
        <v>7.57</v>
      </c>
      <c r="D414" s="16">
        <v>36.19</v>
      </c>
      <c r="E414" s="16">
        <v>4.04</v>
      </c>
      <c r="F414" s="16">
        <v>176</v>
      </c>
      <c r="G414" s="16">
        <v>0</v>
      </c>
      <c r="H414" s="16">
        <v>1031.51</v>
      </c>
      <c r="I414" s="16">
        <v>149</v>
      </c>
      <c r="J414" s="16">
        <v>85.96</v>
      </c>
      <c r="K414" s="16">
        <v>258.49</v>
      </c>
      <c r="L414" s="17">
        <f>SUM(C414:K414)</f>
        <v>1748.76</v>
      </c>
      <c r="M414" s="23" t="str">
        <f>A414&amp;"|"&amp;B414</f>
        <v>P0035|May</v>
      </c>
    </row>
    <row r="415" spans="1:13" ht="15" customHeight="1" x14ac:dyDescent="0.25">
      <c r="A415" s="14" t="s">
        <v>129</v>
      </c>
      <c r="B415" s="14" t="s">
        <v>28</v>
      </c>
      <c r="C415" s="16">
        <v>152.68</v>
      </c>
      <c r="D415" s="16">
        <v>38.49</v>
      </c>
      <c r="E415" s="16">
        <v>4.04</v>
      </c>
      <c r="F415" s="16">
        <v>176</v>
      </c>
      <c r="G415" s="16">
        <v>0</v>
      </c>
      <c r="H415" s="16">
        <v>1031.51</v>
      </c>
      <c r="I415" s="16">
        <v>149</v>
      </c>
      <c r="J415" s="16">
        <v>85.96</v>
      </c>
      <c r="K415" s="16">
        <v>334.92</v>
      </c>
      <c r="L415" s="17">
        <f>SUM(C415:K415)</f>
        <v>1972.6000000000001</v>
      </c>
      <c r="M415" s="23" t="str">
        <f>A415&amp;"|"&amp;B415</f>
        <v>P0035|Jun</v>
      </c>
    </row>
    <row r="416" spans="1:13" ht="15" customHeight="1" x14ac:dyDescent="0.25">
      <c r="A416" s="14" t="s">
        <v>129</v>
      </c>
      <c r="B416" s="14" t="s">
        <v>29</v>
      </c>
      <c r="C416" s="16">
        <v>7.57</v>
      </c>
      <c r="D416" s="16">
        <v>34.74</v>
      </c>
      <c r="E416" s="16">
        <v>9.17</v>
      </c>
      <c r="F416" s="16">
        <v>264</v>
      </c>
      <c r="G416" s="16">
        <v>0</v>
      </c>
      <c r="H416" s="16">
        <v>1031.51</v>
      </c>
      <c r="I416" s="16">
        <v>149</v>
      </c>
      <c r="J416" s="16">
        <v>85.96</v>
      </c>
      <c r="K416" s="16">
        <v>897.77</v>
      </c>
      <c r="L416" s="17">
        <f>SUM(C416:K416)</f>
        <v>2479.7200000000003</v>
      </c>
      <c r="M416" s="23" t="str">
        <f>A416&amp;"|"&amp;B416</f>
        <v>P0035|Jul</v>
      </c>
    </row>
    <row r="417" spans="1:13" ht="15" customHeight="1" x14ac:dyDescent="0.25">
      <c r="A417" s="14" t="s">
        <v>129</v>
      </c>
      <c r="B417" s="14" t="s">
        <v>30</v>
      </c>
      <c r="C417" s="16">
        <v>7.57</v>
      </c>
      <c r="D417" s="16">
        <v>39.72</v>
      </c>
      <c r="E417" s="16">
        <v>8.25</v>
      </c>
      <c r="F417" s="16">
        <v>176</v>
      </c>
      <c r="G417" s="16">
        <v>0</v>
      </c>
      <c r="H417" s="16">
        <v>1031.51</v>
      </c>
      <c r="I417" s="16">
        <v>149</v>
      </c>
      <c r="J417" s="16">
        <v>85.96</v>
      </c>
      <c r="K417" s="16">
        <v>828.13</v>
      </c>
      <c r="L417" s="17">
        <f>SUM(C417:K417)</f>
        <v>2326.14</v>
      </c>
      <c r="M417" s="23" t="str">
        <f>A417&amp;"|"&amp;B417</f>
        <v>P0035|Aug</v>
      </c>
    </row>
    <row r="418" spans="1:13" ht="15" customHeight="1" x14ac:dyDescent="0.25">
      <c r="A418" s="14" t="s">
        <v>129</v>
      </c>
      <c r="B418" s="14" t="s">
        <v>31</v>
      </c>
      <c r="C418" s="16">
        <v>20.8</v>
      </c>
      <c r="D418" s="16">
        <v>37.11</v>
      </c>
      <c r="E418" s="16">
        <v>10.47</v>
      </c>
      <c r="F418" s="16">
        <v>176</v>
      </c>
      <c r="G418" s="16">
        <v>0</v>
      </c>
      <c r="H418" s="16">
        <v>1031.51</v>
      </c>
      <c r="I418" s="16">
        <v>149</v>
      </c>
      <c r="J418" s="16">
        <v>85.96</v>
      </c>
      <c r="K418" s="16">
        <v>177.3</v>
      </c>
      <c r="L418" s="17">
        <f>SUM(C418:K418)</f>
        <v>1688.1499999999999</v>
      </c>
      <c r="M418" s="23" t="str">
        <f>A418&amp;"|"&amp;B418</f>
        <v>P0035|Sep</v>
      </c>
    </row>
    <row r="419" spans="1:13" ht="15" customHeight="1" x14ac:dyDescent="0.25">
      <c r="A419" s="14" t="s">
        <v>129</v>
      </c>
      <c r="B419" s="14" t="s">
        <v>32</v>
      </c>
      <c r="C419" s="16">
        <v>7.57</v>
      </c>
      <c r="D419" s="16">
        <v>44.63</v>
      </c>
      <c r="E419" s="16">
        <v>11.58</v>
      </c>
      <c r="F419" s="16">
        <v>176</v>
      </c>
      <c r="G419" s="16">
        <v>0</v>
      </c>
      <c r="H419" s="16">
        <v>1031.51</v>
      </c>
      <c r="I419" s="16">
        <v>149</v>
      </c>
      <c r="J419" s="16">
        <v>85.96</v>
      </c>
      <c r="K419" s="16">
        <v>122.63</v>
      </c>
      <c r="L419" s="17">
        <f>SUM(C419:K419)</f>
        <v>1628.88</v>
      </c>
      <c r="M419" s="23" t="str">
        <f>A419&amp;"|"&amp;B419</f>
        <v>P0035|Oct</v>
      </c>
    </row>
    <row r="420" spans="1:13" ht="15" customHeight="1" x14ac:dyDescent="0.25">
      <c r="A420" s="14" t="s">
        <v>129</v>
      </c>
      <c r="B420" s="14" t="s">
        <v>33</v>
      </c>
      <c r="C420" s="16">
        <v>237.11</v>
      </c>
      <c r="D420" s="16">
        <v>53.31</v>
      </c>
      <c r="E420" s="16">
        <v>8.59</v>
      </c>
      <c r="F420" s="16">
        <v>176</v>
      </c>
      <c r="G420" s="16">
        <v>55.52</v>
      </c>
      <c r="H420" s="16">
        <v>1031.51</v>
      </c>
      <c r="I420" s="16">
        <v>149</v>
      </c>
      <c r="J420" s="16">
        <v>85.96</v>
      </c>
      <c r="K420" s="16">
        <v>31.64</v>
      </c>
      <c r="L420" s="17">
        <f>SUM(C420:K420)</f>
        <v>1828.64</v>
      </c>
      <c r="M420" s="23" t="str">
        <f>A420&amp;"|"&amp;B420</f>
        <v>P0035|Nov</v>
      </c>
    </row>
    <row r="421" spans="1:13" ht="15" customHeight="1" x14ac:dyDescent="0.25">
      <c r="A421" s="14" t="s">
        <v>129</v>
      </c>
      <c r="B421" s="14" t="s">
        <v>34</v>
      </c>
      <c r="C421" s="16">
        <v>7.57</v>
      </c>
      <c r="D421" s="16">
        <v>69.010000000000005</v>
      </c>
      <c r="E421" s="16">
        <v>4.04</v>
      </c>
      <c r="F421" s="16">
        <v>528</v>
      </c>
      <c r="G421" s="16">
        <v>55.52</v>
      </c>
      <c r="H421" s="16">
        <v>1031.51</v>
      </c>
      <c r="I421" s="16">
        <v>149</v>
      </c>
      <c r="J421" s="16">
        <v>85.96</v>
      </c>
      <c r="K421" s="16">
        <v>55.84</v>
      </c>
      <c r="L421" s="17">
        <f>SUM(C421:K421)</f>
        <v>1986.45</v>
      </c>
      <c r="M421" s="23" t="str">
        <f>A421&amp;"|"&amp;B421</f>
        <v>P0035|Dec</v>
      </c>
    </row>
    <row r="422" spans="1:13" ht="15" customHeight="1" x14ac:dyDescent="0.25">
      <c r="A422" s="14" t="s">
        <v>129</v>
      </c>
      <c r="B422" s="14" t="s">
        <v>35</v>
      </c>
      <c r="C422" s="16">
        <v>18.41</v>
      </c>
      <c r="D422" s="16">
        <v>73.44</v>
      </c>
      <c r="E422" s="16">
        <v>9.5</v>
      </c>
      <c r="F422" s="16">
        <v>528</v>
      </c>
      <c r="G422" s="16">
        <v>55.52</v>
      </c>
      <c r="H422" s="16">
        <v>1031.51</v>
      </c>
      <c r="I422" s="16">
        <v>149</v>
      </c>
      <c r="J422" s="16">
        <v>85.96</v>
      </c>
      <c r="K422" s="16">
        <v>55.84</v>
      </c>
      <c r="L422" s="17">
        <f>SUM(C422:K422)</f>
        <v>2007.18</v>
      </c>
      <c r="M422" s="23" t="str">
        <f>A422&amp;"|"&amp;B422</f>
        <v>P0035|Jan</v>
      </c>
    </row>
    <row r="423" spans="1:13" ht="15" customHeight="1" x14ac:dyDescent="0.25">
      <c r="A423" s="14" t="s">
        <v>129</v>
      </c>
      <c r="B423" s="14" t="s">
        <v>36</v>
      </c>
      <c r="C423" s="16">
        <v>11.38</v>
      </c>
      <c r="D423" s="16">
        <v>58.35</v>
      </c>
      <c r="E423" s="16">
        <v>5.54</v>
      </c>
      <c r="F423" s="16">
        <v>440</v>
      </c>
      <c r="G423" s="16">
        <v>55.52</v>
      </c>
      <c r="H423" s="16">
        <v>1031.51</v>
      </c>
      <c r="I423" s="16">
        <v>149</v>
      </c>
      <c r="J423" s="16">
        <v>85.96</v>
      </c>
      <c r="K423" s="16">
        <v>55.84</v>
      </c>
      <c r="L423" s="17">
        <f>SUM(C423:K423)</f>
        <v>1893.1</v>
      </c>
      <c r="M423" s="23" t="str">
        <f>A423&amp;"|"&amp;B423</f>
        <v>P0035|Feb</v>
      </c>
    </row>
    <row r="424" spans="1:13" ht="15" customHeight="1" x14ac:dyDescent="0.25">
      <c r="A424" s="14" t="s">
        <v>129</v>
      </c>
      <c r="B424" s="14" t="s">
        <v>37</v>
      </c>
      <c r="C424" s="16">
        <v>10.46</v>
      </c>
      <c r="D424" s="16">
        <v>53.91</v>
      </c>
      <c r="E424" s="16">
        <v>18.36</v>
      </c>
      <c r="F424" s="16">
        <v>352</v>
      </c>
      <c r="G424" s="16">
        <v>55.52</v>
      </c>
      <c r="H424" s="16">
        <v>1031.51</v>
      </c>
      <c r="I424" s="16">
        <v>149</v>
      </c>
      <c r="J424" s="16">
        <v>85.96</v>
      </c>
      <c r="K424" s="16">
        <v>55.84</v>
      </c>
      <c r="L424" s="17">
        <f>SUM(C424:K424)</f>
        <v>1812.56</v>
      </c>
      <c r="M424" s="23" t="str">
        <f>A424&amp;"|"&amp;B424</f>
        <v>P0035|Mar</v>
      </c>
    </row>
    <row r="425" spans="1:13" ht="15" customHeight="1" x14ac:dyDescent="0.25">
      <c r="A425" s="14" t="s">
        <v>131</v>
      </c>
      <c r="B425" s="14" t="s">
        <v>24</v>
      </c>
      <c r="C425" s="16">
        <v>15.42</v>
      </c>
      <c r="D425" s="16">
        <v>61.63</v>
      </c>
      <c r="E425" s="16">
        <v>15.88</v>
      </c>
      <c r="F425" s="16">
        <v>264</v>
      </c>
      <c r="G425" s="16">
        <v>0</v>
      </c>
      <c r="H425" s="16">
        <v>1719.18</v>
      </c>
      <c r="I425" s="16">
        <v>246.42</v>
      </c>
      <c r="J425" s="16">
        <v>85.96</v>
      </c>
      <c r="K425" s="16">
        <v>79.5</v>
      </c>
      <c r="L425" s="17">
        <f>SUM(C425:K425)</f>
        <v>2487.9900000000002</v>
      </c>
      <c r="M425" s="23" t="str">
        <f>A425&amp;"|"&amp;B425</f>
        <v>P0036|Apr</v>
      </c>
    </row>
    <row r="426" spans="1:13" ht="15" customHeight="1" x14ac:dyDescent="0.25">
      <c r="A426" s="14" t="s">
        <v>131</v>
      </c>
      <c r="B426" s="14" t="s">
        <v>26</v>
      </c>
      <c r="C426" s="16">
        <v>39.97</v>
      </c>
      <c r="D426" s="16">
        <v>48.01</v>
      </c>
      <c r="E426" s="16">
        <v>13.44</v>
      </c>
      <c r="F426" s="16">
        <v>264</v>
      </c>
      <c r="G426" s="16">
        <v>0</v>
      </c>
      <c r="H426" s="16">
        <v>1719.18</v>
      </c>
      <c r="I426" s="16">
        <v>246.42</v>
      </c>
      <c r="J426" s="16">
        <v>85.96</v>
      </c>
      <c r="K426" s="16">
        <v>516.99</v>
      </c>
      <c r="L426" s="17">
        <f>SUM(C426:K426)</f>
        <v>2933.9700000000003</v>
      </c>
      <c r="M426" s="23" t="str">
        <f>A426&amp;"|"&amp;B426</f>
        <v>P0036|May</v>
      </c>
    </row>
    <row r="427" spans="1:13" ht="15" customHeight="1" x14ac:dyDescent="0.25">
      <c r="A427" s="14" t="s">
        <v>131</v>
      </c>
      <c r="B427" s="14" t="s">
        <v>28</v>
      </c>
      <c r="C427" s="16">
        <v>12.1</v>
      </c>
      <c r="D427" s="16">
        <v>47.39</v>
      </c>
      <c r="E427" s="16">
        <v>4.04</v>
      </c>
      <c r="F427" s="16">
        <v>264</v>
      </c>
      <c r="G427" s="16">
        <v>0</v>
      </c>
      <c r="H427" s="16">
        <v>1719.18</v>
      </c>
      <c r="I427" s="16">
        <v>246.42</v>
      </c>
      <c r="J427" s="16">
        <v>85.96</v>
      </c>
      <c r="K427" s="16">
        <v>669.84</v>
      </c>
      <c r="L427" s="17">
        <f>SUM(C427:K427)</f>
        <v>3048.9300000000003</v>
      </c>
      <c r="M427" s="23" t="str">
        <f>A427&amp;"|"&amp;B427</f>
        <v>P0036|Jun</v>
      </c>
    </row>
    <row r="428" spans="1:13" ht="15" customHeight="1" x14ac:dyDescent="0.25">
      <c r="A428" s="14" t="s">
        <v>131</v>
      </c>
      <c r="B428" s="14" t="s">
        <v>29</v>
      </c>
      <c r="C428" s="16">
        <v>7.57</v>
      </c>
      <c r="D428" s="16">
        <v>40.83</v>
      </c>
      <c r="E428" s="16">
        <v>8.7799999999999994</v>
      </c>
      <c r="F428" s="16">
        <v>396</v>
      </c>
      <c r="G428" s="16">
        <v>0</v>
      </c>
      <c r="H428" s="16">
        <v>1719.18</v>
      </c>
      <c r="I428" s="16">
        <v>246.42</v>
      </c>
      <c r="J428" s="16">
        <v>85.96</v>
      </c>
      <c r="K428" s="16">
        <v>1795.54</v>
      </c>
      <c r="L428" s="17">
        <f>SUM(C428:K428)</f>
        <v>4300.2800000000007</v>
      </c>
      <c r="M428" s="23" t="str">
        <f>A428&amp;"|"&amp;B428</f>
        <v>P0036|Jul</v>
      </c>
    </row>
    <row r="429" spans="1:13" ht="15" customHeight="1" x14ac:dyDescent="0.25">
      <c r="A429" s="14" t="s">
        <v>131</v>
      </c>
      <c r="B429" s="14" t="s">
        <v>30</v>
      </c>
      <c r="C429" s="16">
        <v>22.2</v>
      </c>
      <c r="D429" s="16">
        <v>41.83</v>
      </c>
      <c r="E429" s="16">
        <v>17.600000000000001</v>
      </c>
      <c r="F429" s="16">
        <v>396</v>
      </c>
      <c r="G429" s="16">
        <v>0</v>
      </c>
      <c r="H429" s="16">
        <v>1719.18</v>
      </c>
      <c r="I429" s="16">
        <v>246.42</v>
      </c>
      <c r="J429" s="16">
        <v>85.96</v>
      </c>
      <c r="K429" s="16">
        <v>1656.27</v>
      </c>
      <c r="L429" s="17">
        <f>SUM(C429:K429)</f>
        <v>4185.46</v>
      </c>
      <c r="M429" s="23" t="str">
        <f>A429&amp;"|"&amp;B429</f>
        <v>P0036|Aug</v>
      </c>
    </row>
    <row r="430" spans="1:13" ht="15" customHeight="1" x14ac:dyDescent="0.25">
      <c r="A430" s="14" t="s">
        <v>131</v>
      </c>
      <c r="B430" s="14" t="s">
        <v>31</v>
      </c>
      <c r="C430" s="16">
        <v>29.37</v>
      </c>
      <c r="D430" s="16">
        <v>43.28</v>
      </c>
      <c r="E430" s="16">
        <v>7.89</v>
      </c>
      <c r="F430" s="16">
        <v>264</v>
      </c>
      <c r="G430" s="16">
        <v>0</v>
      </c>
      <c r="H430" s="16">
        <v>1719.18</v>
      </c>
      <c r="I430" s="16">
        <v>246.42</v>
      </c>
      <c r="J430" s="16">
        <v>85.96</v>
      </c>
      <c r="K430" s="16">
        <v>354.6</v>
      </c>
      <c r="L430" s="17">
        <f>SUM(C430:K430)</f>
        <v>2750.7000000000003</v>
      </c>
      <c r="M430" s="23" t="str">
        <f>A430&amp;"|"&amp;B430</f>
        <v>P0036|Sep</v>
      </c>
    </row>
    <row r="431" spans="1:13" ht="15" customHeight="1" x14ac:dyDescent="0.25">
      <c r="A431" s="14" t="s">
        <v>131</v>
      </c>
      <c r="B431" s="14" t="s">
        <v>32</v>
      </c>
      <c r="C431" s="16">
        <v>26.31</v>
      </c>
      <c r="D431" s="16">
        <v>55.54</v>
      </c>
      <c r="E431" s="16">
        <v>4.04</v>
      </c>
      <c r="F431" s="16">
        <v>264</v>
      </c>
      <c r="G431" s="16">
        <v>0</v>
      </c>
      <c r="H431" s="16">
        <v>1719.18</v>
      </c>
      <c r="I431" s="16">
        <v>246.42</v>
      </c>
      <c r="J431" s="16">
        <v>85.96</v>
      </c>
      <c r="K431" s="16">
        <v>245.27</v>
      </c>
      <c r="L431" s="17">
        <f>SUM(C431:K431)</f>
        <v>2646.7200000000003</v>
      </c>
      <c r="M431" s="23" t="str">
        <f>A431&amp;"|"&amp;B431</f>
        <v>P0036|Oct</v>
      </c>
    </row>
    <row r="432" spans="1:13" ht="15" customHeight="1" x14ac:dyDescent="0.25">
      <c r="A432" s="14" t="s">
        <v>131</v>
      </c>
      <c r="B432" s="14" t="s">
        <v>33</v>
      </c>
      <c r="C432" s="16">
        <v>27.23</v>
      </c>
      <c r="D432" s="16">
        <v>76.77</v>
      </c>
      <c r="E432" s="16">
        <v>13.46</v>
      </c>
      <c r="F432" s="16">
        <v>264</v>
      </c>
      <c r="G432" s="16">
        <v>83.28</v>
      </c>
      <c r="H432" s="16">
        <v>1719.18</v>
      </c>
      <c r="I432" s="16">
        <v>246.42</v>
      </c>
      <c r="J432" s="16">
        <v>85.96</v>
      </c>
      <c r="K432" s="16">
        <v>63.29</v>
      </c>
      <c r="L432" s="17">
        <f>SUM(C432:K432)</f>
        <v>2579.59</v>
      </c>
      <c r="M432" s="23" t="str">
        <f>A432&amp;"|"&amp;B432</f>
        <v>P0036|Nov</v>
      </c>
    </row>
    <row r="433" spans="1:13" ht="15" customHeight="1" x14ac:dyDescent="0.25">
      <c r="A433" s="14" t="s">
        <v>131</v>
      </c>
      <c r="B433" s="14" t="s">
        <v>34</v>
      </c>
      <c r="C433" s="16">
        <v>19.3</v>
      </c>
      <c r="D433" s="16">
        <v>90.73</v>
      </c>
      <c r="E433" s="16">
        <v>15.86</v>
      </c>
      <c r="F433" s="16">
        <v>792</v>
      </c>
      <c r="G433" s="16">
        <v>83.28</v>
      </c>
      <c r="H433" s="16">
        <v>1719.18</v>
      </c>
      <c r="I433" s="16">
        <v>246.42</v>
      </c>
      <c r="J433" s="16">
        <v>85.96</v>
      </c>
      <c r="K433" s="16">
        <v>111.67</v>
      </c>
      <c r="L433" s="17">
        <f>SUM(C433:K433)</f>
        <v>3164.4</v>
      </c>
      <c r="M433" s="23" t="str">
        <f>A433&amp;"|"&amp;B433</f>
        <v>P0036|Dec</v>
      </c>
    </row>
    <row r="434" spans="1:13" ht="15" customHeight="1" x14ac:dyDescent="0.25">
      <c r="A434" s="14" t="s">
        <v>131</v>
      </c>
      <c r="B434" s="14" t="s">
        <v>35</v>
      </c>
      <c r="C434" s="16">
        <v>14.69</v>
      </c>
      <c r="D434" s="16">
        <v>99.52</v>
      </c>
      <c r="E434" s="16">
        <v>10.82</v>
      </c>
      <c r="F434" s="16">
        <v>792</v>
      </c>
      <c r="G434" s="16">
        <v>83.28</v>
      </c>
      <c r="H434" s="16">
        <v>1719.18</v>
      </c>
      <c r="I434" s="16">
        <v>246.42</v>
      </c>
      <c r="J434" s="16">
        <v>85.96</v>
      </c>
      <c r="K434" s="16">
        <v>111.67</v>
      </c>
      <c r="L434" s="17">
        <f>SUM(C434:K434)</f>
        <v>3163.54</v>
      </c>
      <c r="M434" s="23" t="str">
        <f>A434&amp;"|"&amp;B434</f>
        <v>P0036|Jan</v>
      </c>
    </row>
    <row r="435" spans="1:13" ht="15" customHeight="1" x14ac:dyDescent="0.25">
      <c r="A435" s="14" t="s">
        <v>131</v>
      </c>
      <c r="B435" s="14" t="s">
        <v>36</v>
      </c>
      <c r="C435" s="16">
        <v>36.49</v>
      </c>
      <c r="D435" s="16">
        <v>94.63</v>
      </c>
      <c r="E435" s="16">
        <v>13.49</v>
      </c>
      <c r="F435" s="16">
        <v>528</v>
      </c>
      <c r="G435" s="16">
        <v>83.28</v>
      </c>
      <c r="H435" s="16">
        <v>1719.18</v>
      </c>
      <c r="I435" s="16">
        <v>246.42</v>
      </c>
      <c r="J435" s="16">
        <v>85.96</v>
      </c>
      <c r="K435" s="16">
        <v>111.67</v>
      </c>
      <c r="L435" s="17">
        <f>SUM(C435:K435)</f>
        <v>2919.1200000000003</v>
      </c>
      <c r="M435" s="23" t="str">
        <f>A435&amp;"|"&amp;B435</f>
        <v>P0036|Feb</v>
      </c>
    </row>
    <row r="436" spans="1:13" ht="15" customHeight="1" x14ac:dyDescent="0.25">
      <c r="A436" s="14" t="s">
        <v>131</v>
      </c>
      <c r="B436" s="14" t="s">
        <v>37</v>
      </c>
      <c r="C436" s="16">
        <v>17.72</v>
      </c>
      <c r="D436" s="16">
        <v>77.39</v>
      </c>
      <c r="E436" s="16">
        <v>18.12</v>
      </c>
      <c r="F436" s="16">
        <v>528</v>
      </c>
      <c r="G436" s="16">
        <v>83.28</v>
      </c>
      <c r="H436" s="16">
        <v>1719.18</v>
      </c>
      <c r="I436" s="16">
        <v>246.42</v>
      </c>
      <c r="J436" s="16">
        <v>85.96</v>
      </c>
      <c r="K436" s="16">
        <v>111.67</v>
      </c>
      <c r="L436" s="17">
        <f>SUM(C436:K436)</f>
        <v>2887.7400000000002</v>
      </c>
      <c r="M436" s="23" t="str">
        <f>A436&amp;"|"&amp;B436</f>
        <v>P0036|Mar</v>
      </c>
    </row>
    <row r="437" spans="1:13" ht="15" customHeight="1" x14ac:dyDescent="0.25">
      <c r="A437" s="14" t="s">
        <v>133</v>
      </c>
      <c r="B437" s="14" t="s">
        <v>24</v>
      </c>
      <c r="C437" s="16">
        <v>21.07</v>
      </c>
      <c r="D437" s="16">
        <v>72.31</v>
      </c>
      <c r="E437" s="16">
        <v>10.210000000000001</v>
      </c>
      <c r="F437" s="16">
        <v>264</v>
      </c>
      <c r="G437" s="16">
        <v>0</v>
      </c>
      <c r="H437" s="16">
        <v>1719.18</v>
      </c>
      <c r="I437" s="16">
        <v>246.42</v>
      </c>
      <c r="J437" s="16">
        <v>85.96</v>
      </c>
      <c r="K437" s="16">
        <v>79.5</v>
      </c>
      <c r="L437" s="17">
        <f>SUM(C437:K437)</f>
        <v>2498.65</v>
      </c>
      <c r="M437" s="23" t="str">
        <f>A437&amp;"|"&amp;B437</f>
        <v>P0037|Apr</v>
      </c>
    </row>
    <row r="438" spans="1:13" ht="15" customHeight="1" x14ac:dyDescent="0.25">
      <c r="A438" s="14" t="s">
        <v>133</v>
      </c>
      <c r="B438" s="14" t="s">
        <v>26</v>
      </c>
      <c r="C438" s="16">
        <v>21.02</v>
      </c>
      <c r="D438" s="16">
        <v>59.39</v>
      </c>
      <c r="E438" s="16">
        <v>11.16</v>
      </c>
      <c r="F438" s="16">
        <v>396</v>
      </c>
      <c r="G438" s="16">
        <v>0</v>
      </c>
      <c r="H438" s="16">
        <v>1719.18</v>
      </c>
      <c r="I438" s="16">
        <v>246.42</v>
      </c>
      <c r="J438" s="16">
        <v>85.96</v>
      </c>
      <c r="K438" s="16">
        <v>516.99</v>
      </c>
      <c r="L438" s="17">
        <f>SUM(C438:K438)</f>
        <v>3056.12</v>
      </c>
      <c r="M438" s="23" t="str">
        <f>A438&amp;"|"&amp;B438</f>
        <v>P0037|May</v>
      </c>
    </row>
    <row r="439" spans="1:13" ht="15" customHeight="1" x14ac:dyDescent="0.25">
      <c r="A439" s="14" t="s">
        <v>133</v>
      </c>
      <c r="B439" s="14" t="s">
        <v>28</v>
      </c>
      <c r="C439" s="16">
        <v>17.25</v>
      </c>
      <c r="D439" s="16">
        <v>43.27</v>
      </c>
      <c r="E439" s="16">
        <v>9.02</v>
      </c>
      <c r="F439" s="16">
        <v>396</v>
      </c>
      <c r="G439" s="16">
        <v>0</v>
      </c>
      <c r="H439" s="16">
        <v>1719.18</v>
      </c>
      <c r="I439" s="16">
        <v>246.42</v>
      </c>
      <c r="J439" s="16">
        <v>85.96</v>
      </c>
      <c r="K439" s="16">
        <v>669.84</v>
      </c>
      <c r="L439" s="17">
        <f>SUM(C439:K439)</f>
        <v>3186.9400000000005</v>
      </c>
      <c r="M439" s="23" t="str">
        <f>A439&amp;"|"&amp;B439</f>
        <v>P0037|Jun</v>
      </c>
    </row>
    <row r="440" spans="1:13" ht="15" customHeight="1" x14ac:dyDescent="0.25">
      <c r="A440" s="14" t="s">
        <v>133</v>
      </c>
      <c r="B440" s="14" t="s">
        <v>29</v>
      </c>
      <c r="C440" s="16">
        <v>37.56</v>
      </c>
      <c r="D440" s="16">
        <v>35.270000000000003</v>
      </c>
      <c r="E440" s="16">
        <v>10.75</v>
      </c>
      <c r="F440" s="16">
        <v>396</v>
      </c>
      <c r="G440" s="16">
        <v>0</v>
      </c>
      <c r="H440" s="16">
        <v>1719.18</v>
      </c>
      <c r="I440" s="16">
        <v>246.42</v>
      </c>
      <c r="J440" s="16">
        <v>85.96</v>
      </c>
      <c r="K440" s="16">
        <v>1795.54</v>
      </c>
      <c r="L440" s="17">
        <f>SUM(C440:K440)</f>
        <v>4326.68</v>
      </c>
      <c r="M440" s="23" t="str">
        <f>A440&amp;"|"&amp;B440</f>
        <v>P0037|Jul</v>
      </c>
    </row>
    <row r="441" spans="1:13" ht="15" customHeight="1" x14ac:dyDescent="0.25">
      <c r="A441" s="14" t="s">
        <v>133</v>
      </c>
      <c r="B441" s="14" t="s">
        <v>30</v>
      </c>
      <c r="C441" s="16">
        <v>20.97</v>
      </c>
      <c r="D441" s="16">
        <v>51.76</v>
      </c>
      <c r="E441" s="16">
        <v>5.85</v>
      </c>
      <c r="F441" s="16">
        <v>396</v>
      </c>
      <c r="G441" s="16">
        <v>0</v>
      </c>
      <c r="H441" s="16">
        <v>1719.18</v>
      </c>
      <c r="I441" s="16">
        <v>246.42</v>
      </c>
      <c r="J441" s="16">
        <v>85.96</v>
      </c>
      <c r="K441" s="16">
        <v>1656.27</v>
      </c>
      <c r="L441" s="17">
        <f>SUM(C441:K441)</f>
        <v>4182.41</v>
      </c>
      <c r="M441" s="23" t="str">
        <f>A441&amp;"|"&amp;B441</f>
        <v>P0037|Aug</v>
      </c>
    </row>
    <row r="442" spans="1:13" ht="15" customHeight="1" x14ac:dyDescent="0.25">
      <c r="A442" s="14" t="s">
        <v>133</v>
      </c>
      <c r="B442" s="14" t="s">
        <v>31</v>
      </c>
      <c r="C442" s="16">
        <v>14.22</v>
      </c>
      <c r="D442" s="16">
        <v>56.39</v>
      </c>
      <c r="E442" s="16">
        <v>6.2</v>
      </c>
      <c r="F442" s="16">
        <v>264</v>
      </c>
      <c r="G442" s="16">
        <v>0</v>
      </c>
      <c r="H442" s="16">
        <v>1719.18</v>
      </c>
      <c r="I442" s="16">
        <v>246.42</v>
      </c>
      <c r="J442" s="16">
        <v>85.96</v>
      </c>
      <c r="K442" s="16">
        <v>354.6</v>
      </c>
      <c r="L442" s="17">
        <f>SUM(C442:K442)</f>
        <v>2746.9700000000003</v>
      </c>
      <c r="M442" s="23" t="str">
        <f>A442&amp;"|"&amp;B442</f>
        <v>P0037|Sep</v>
      </c>
    </row>
    <row r="443" spans="1:13" ht="15" customHeight="1" x14ac:dyDescent="0.25">
      <c r="A443" s="14" t="s">
        <v>133</v>
      </c>
      <c r="B443" s="14" t="s">
        <v>32</v>
      </c>
      <c r="C443" s="16">
        <v>178.39</v>
      </c>
      <c r="D443" s="16">
        <v>61.07</v>
      </c>
      <c r="E443" s="16">
        <v>18.899999999999999</v>
      </c>
      <c r="F443" s="16">
        <v>264</v>
      </c>
      <c r="G443" s="16">
        <v>0</v>
      </c>
      <c r="H443" s="16">
        <v>1719.18</v>
      </c>
      <c r="I443" s="16">
        <v>246.42</v>
      </c>
      <c r="J443" s="16">
        <v>85.96</v>
      </c>
      <c r="K443" s="16">
        <v>245.27</v>
      </c>
      <c r="L443" s="17">
        <f>SUM(C443:K443)</f>
        <v>2819.19</v>
      </c>
      <c r="M443" s="23" t="str">
        <f>A443&amp;"|"&amp;B443</f>
        <v>P0037|Oct</v>
      </c>
    </row>
    <row r="444" spans="1:13" ht="15" customHeight="1" x14ac:dyDescent="0.25">
      <c r="A444" s="14" t="s">
        <v>133</v>
      </c>
      <c r="B444" s="14" t="s">
        <v>33</v>
      </c>
      <c r="C444" s="16">
        <v>26.05</v>
      </c>
      <c r="D444" s="16">
        <v>72.33</v>
      </c>
      <c r="E444" s="16">
        <v>12.38</v>
      </c>
      <c r="F444" s="16">
        <v>396</v>
      </c>
      <c r="G444" s="16">
        <v>83.28</v>
      </c>
      <c r="H444" s="16">
        <v>1719.18</v>
      </c>
      <c r="I444" s="16">
        <v>246.42</v>
      </c>
      <c r="J444" s="16">
        <v>85.96</v>
      </c>
      <c r="K444" s="16">
        <v>63.29</v>
      </c>
      <c r="L444" s="17">
        <f>SUM(C444:K444)</f>
        <v>2704.8900000000003</v>
      </c>
      <c r="M444" s="23" t="str">
        <f>A444&amp;"|"&amp;B444</f>
        <v>P0037|Nov</v>
      </c>
    </row>
    <row r="445" spans="1:13" ht="15" customHeight="1" x14ac:dyDescent="0.25">
      <c r="A445" s="14" t="s">
        <v>133</v>
      </c>
      <c r="B445" s="14" t="s">
        <v>34</v>
      </c>
      <c r="C445" s="16">
        <v>22.58</v>
      </c>
      <c r="D445" s="16">
        <v>87.61</v>
      </c>
      <c r="E445" s="16">
        <v>11.83</v>
      </c>
      <c r="F445" s="16">
        <v>792</v>
      </c>
      <c r="G445" s="16">
        <v>83.28</v>
      </c>
      <c r="H445" s="16">
        <v>1719.18</v>
      </c>
      <c r="I445" s="16">
        <v>246.42</v>
      </c>
      <c r="J445" s="16">
        <v>85.96</v>
      </c>
      <c r="K445" s="16">
        <v>111.67</v>
      </c>
      <c r="L445" s="17">
        <f>SUM(C445:K445)</f>
        <v>3160.53</v>
      </c>
      <c r="M445" s="23" t="str">
        <f>A445&amp;"|"&amp;B445</f>
        <v>P0037|Dec</v>
      </c>
    </row>
    <row r="446" spans="1:13" ht="15" customHeight="1" x14ac:dyDescent="0.25">
      <c r="A446" s="14" t="s">
        <v>133</v>
      </c>
      <c r="B446" s="14" t="s">
        <v>35</v>
      </c>
      <c r="C446" s="16">
        <v>14.98</v>
      </c>
      <c r="D446" s="16">
        <v>88.17</v>
      </c>
      <c r="E446" s="16">
        <v>14.85</v>
      </c>
      <c r="F446" s="16">
        <v>792</v>
      </c>
      <c r="G446" s="16">
        <v>83.28</v>
      </c>
      <c r="H446" s="16">
        <v>1719.18</v>
      </c>
      <c r="I446" s="16">
        <v>246.42</v>
      </c>
      <c r="J446" s="16">
        <v>85.96</v>
      </c>
      <c r="K446" s="16">
        <v>111.67</v>
      </c>
      <c r="L446" s="17">
        <f>SUM(C446:K446)</f>
        <v>3156.51</v>
      </c>
      <c r="M446" s="23" t="str">
        <f>A446&amp;"|"&amp;B446</f>
        <v>P0037|Jan</v>
      </c>
    </row>
    <row r="447" spans="1:13" ht="15" customHeight="1" x14ac:dyDescent="0.25">
      <c r="A447" s="14" t="s">
        <v>133</v>
      </c>
      <c r="B447" s="14" t="s">
        <v>36</v>
      </c>
      <c r="C447" s="16">
        <v>174.07</v>
      </c>
      <c r="D447" s="16">
        <v>102.66</v>
      </c>
      <c r="E447" s="16">
        <v>13.27</v>
      </c>
      <c r="F447" s="16">
        <v>660</v>
      </c>
      <c r="G447" s="16">
        <v>83.28</v>
      </c>
      <c r="H447" s="16">
        <v>1719.18</v>
      </c>
      <c r="I447" s="16">
        <v>246.42</v>
      </c>
      <c r="J447" s="16">
        <v>85.96</v>
      </c>
      <c r="K447" s="16">
        <v>111.67</v>
      </c>
      <c r="L447" s="17">
        <f>SUM(C447:K447)</f>
        <v>3196.51</v>
      </c>
      <c r="M447" s="23" t="str">
        <f>A447&amp;"|"&amp;B447</f>
        <v>P0037|Feb</v>
      </c>
    </row>
    <row r="448" spans="1:13" ht="15" customHeight="1" x14ac:dyDescent="0.25">
      <c r="A448" s="14" t="s">
        <v>133</v>
      </c>
      <c r="B448" s="14" t="s">
        <v>37</v>
      </c>
      <c r="C448" s="16">
        <v>20.09</v>
      </c>
      <c r="D448" s="16">
        <v>75.02</v>
      </c>
      <c r="E448" s="16">
        <v>8.2799999999999994</v>
      </c>
      <c r="F448" s="16">
        <v>528</v>
      </c>
      <c r="G448" s="16">
        <v>83.28</v>
      </c>
      <c r="H448" s="16">
        <v>1719.18</v>
      </c>
      <c r="I448" s="16">
        <v>246.42</v>
      </c>
      <c r="J448" s="16">
        <v>85.96</v>
      </c>
      <c r="K448" s="16">
        <v>111.67</v>
      </c>
      <c r="L448" s="17">
        <f>SUM(C448:K448)</f>
        <v>2877.9</v>
      </c>
      <c r="M448" s="23" t="str">
        <f>A448&amp;"|"&amp;B448</f>
        <v>P0037|Mar</v>
      </c>
    </row>
    <row r="449" spans="1:13" ht="15" customHeight="1" x14ac:dyDescent="0.25">
      <c r="A449" s="14" t="s">
        <v>135</v>
      </c>
      <c r="B449" s="14" t="s">
        <v>24</v>
      </c>
      <c r="C449" s="16">
        <v>20.47</v>
      </c>
      <c r="D449" s="16">
        <v>54.27</v>
      </c>
      <c r="E449" s="16">
        <v>7.89</v>
      </c>
      <c r="F449" s="16">
        <v>176</v>
      </c>
      <c r="G449" s="16">
        <v>0</v>
      </c>
      <c r="H449" s="16">
        <v>1031.51</v>
      </c>
      <c r="I449" s="16">
        <v>149</v>
      </c>
      <c r="J449" s="16">
        <v>85.96</v>
      </c>
      <c r="K449" s="16">
        <v>39.75</v>
      </c>
      <c r="L449" s="17">
        <f>SUM(C449:K449)</f>
        <v>1564.85</v>
      </c>
      <c r="M449" s="23" t="str">
        <f>A449&amp;"|"&amp;B449</f>
        <v>P0038|Apr</v>
      </c>
    </row>
    <row r="450" spans="1:13" ht="15" customHeight="1" x14ac:dyDescent="0.25">
      <c r="A450" s="14" t="s">
        <v>135</v>
      </c>
      <c r="B450" s="14" t="s">
        <v>26</v>
      </c>
      <c r="C450" s="16">
        <v>13.24</v>
      </c>
      <c r="D450" s="16">
        <v>44.47</v>
      </c>
      <c r="E450" s="16">
        <v>5.91</v>
      </c>
      <c r="F450" s="16">
        <v>176</v>
      </c>
      <c r="G450" s="16">
        <v>0</v>
      </c>
      <c r="H450" s="16">
        <v>1031.51</v>
      </c>
      <c r="I450" s="16">
        <v>149</v>
      </c>
      <c r="J450" s="16">
        <v>85.96</v>
      </c>
      <c r="K450" s="16">
        <v>258.49</v>
      </c>
      <c r="L450" s="17">
        <f>SUM(C450:K450)</f>
        <v>1764.5800000000002</v>
      </c>
      <c r="M450" s="23" t="str">
        <f>A450&amp;"|"&amp;B450</f>
        <v>P0038|May</v>
      </c>
    </row>
    <row r="451" spans="1:13" ht="15" customHeight="1" x14ac:dyDescent="0.25">
      <c r="A451" s="14" t="s">
        <v>135</v>
      </c>
      <c r="B451" s="14" t="s">
        <v>28</v>
      </c>
      <c r="C451" s="16">
        <v>140.94</v>
      </c>
      <c r="D451" s="16">
        <v>29.65</v>
      </c>
      <c r="E451" s="16">
        <v>4.04</v>
      </c>
      <c r="F451" s="16">
        <v>176</v>
      </c>
      <c r="G451" s="16">
        <v>0</v>
      </c>
      <c r="H451" s="16">
        <v>1031.51</v>
      </c>
      <c r="I451" s="16">
        <v>149</v>
      </c>
      <c r="J451" s="16">
        <v>85.96</v>
      </c>
      <c r="K451" s="16">
        <v>334.92</v>
      </c>
      <c r="L451" s="17">
        <f>SUM(C451:K451)</f>
        <v>1952.02</v>
      </c>
      <c r="M451" s="23" t="str">
        <f>A451&amp;"|"&amp;B451</f>
        <v>P0038|Jun</v>
      </c>
    </row>
    <row r="452" spans="1:13" ht="15" customHeight="1" x14ac:dyDescent="0.25">
      <c r="A452" s="14" t="s">
        <v>135</v>
      </c>
      <c r="B452" s="14" t="s">
        <v>29</v>
      </c>
      <c r="C452" s="16">
        <v>7.57</v>
      </c>
      <c r="D452" s="16">
        <v>37.869999999999997</v>
      </c>
      <c r="E452" s="16">
        <v>4.04</v>
      </c>
      <c r="F452" s="16">
        <v>264</v>
      </c>
      <c r="G452" s="16">
        <v>0</v>
      </c>
      <c r="H452" s="16">
        <v>1031.51</v>
      </c>
      <c r="I452" s="16">
        <v>149</v>
      </c>
      <c r="J452" s="16">
        <v>85.96</v>
      </c>
      <c r="K452" s="16">
        <v>897.77</v>
      </c>
      <c r="L452" s="17">
        <f>SUM(C452:K452)</f>
        <v>2477.7200000000003</v>
      </c>
      <c r="M452" s="23" t="str">
        <f>A452&amp;"|"&amp;B452</f>
        <v>P0038|Jul</v>
      </c>
    </row>
    <row r="453" spans="1:13" ht="15" customHeight="1" x14ac:dyDescent="0.25">
      <c r="A453" s="14" t="s">
        <v>135</v>
      </c>
      <c r="B453" s="14" t="s">
        <v>30</v>
      </c>
      <c r="C453" s="16">
        <v>12.35</v>
      </c>
      <c r="D453" s="16">
        <v>34.99</v>
      </c>
      <c r="E453" s="16">
        <v>4.04</v>
      </c>
      <c r="F453" s="16">
        <v>264</v>
      </c>
      <c r="G453" s="16">
        <v>0</v>
      </c>
      <c r="H453" s="16">
        <v>1031.51</v>
      </c>
      <c r="I453" s="16">
        <v>149</v>
      </c>
      <c r="J453" s="16">
        <v>85.96</v>
      </c>
      <c r="K453" s="16">
        <v>828.13</v>
      </c>
      <c r="L453" s="17">
        <f>SUM(C453:K453)</f>
        <v>2409.98</v>
      </c>
      <c r="M453" s="23" t="str">
        <f>A453&amp;"|"&amp;B453</f>
        <v>P0038|Aug</v>
      </c>
    </row>
    <row r="454" spans="1:13" ht="15" customHeight="1" x14ac:dyDescent="0.25">
      <c r="A454" s="14" t="s">
        <v>135</v>
      </c>
      <c r="B454" s="14" t="s">
        <v>31</v>
      </c>
      <c r="C454" s="16">
        <v>11.7</v>
      </c>
      <c r="D454" s="16">
        <v>38.75</v>
      </c>
      <c r="E454" s="16">
        <v>4.45</v>
      </c>
      <c r="F454" s="16">
        <v>176</v>
      </c>
      <c r="G454" s="16">
        <v>0</v>
      </c>
      <c r="H454" s="16">
        <v>1031.51</v>
      </c>
      <c r="I454" s="16">
        <v>149</v>
      </c>
      <c r="J454" s="16">
        <v>85.96</v>
      </c>
      <c r="K454" s="16">
        <v>177.3</v>
      </c>
      <c r="L454" s="17">
        <f>SUM(C454:K454)</f>
        <v>1674.67</v>
      </c>
      <c r="M454" s="23" t="str">
        <f>A454&amp;"|"&amp;B454</f>
        <v>P0038|Sep</v>
      </c>
    </row>
    <row r="455" spans="1:13" ht="15" customHeight="1" x14ac:dyDescent="0.25">
      <c r="A455" s="14" t="s">
        <v>135</v>
      </c>
      <c r="B455" s="14" t="s">
        <v>32</v>
      </c>
      <c r="C455" s="16">
        <v>7.57</v>
      </c>
      <c r="D455" s="16">
        <v>32.54</v>
      </c>
      <c r="E455" s="16">
        <v>10.050000000000001</v>
      </c>
      <c r="F455" s="16">
        <v>176</v>
      </c>
      <c r="G455" s="16">
        <v>0</v>
      </c>
      <c r="H455" s="16">
        <v>1031.51</v>
      </c>
      <c r="I455" s="16">
        <v>149</v>
      </c>
      <c r="J455" s="16">
        <v>85.96</v>
      </c>
      <c r="K455" s="16">
        <v>122.63</v>
      </c>
      <c r="L455" s="17">
        <f>SUM(C455:K455)</f>
        <v>1615.2600000000002</v>
      </c>
      <c r="M455" s="23" t="str">
        <f>A455&amp;"|"&amp;B455</f>
        <v>P0038|Oct</v>
      </c>
    </row>
    <row r="456" spans="1:13" ht="15" customHeight="1" x14ac:dyDescent="0.25">
      <c r="A456" s="14" t="s">
        <v>135</v>
      </c>
      <c r="B456" s="14" t="s">
        <v>33</v>
      </c>
      <c r="C456" s="16">
        <v>8.57</v>
      </c>
      <c r="D456" s="16">
        <v>62.23</v>
      </c>
      <c r="E456" s="16">
        <v>4.04</v>
      </c>
      <c r="F456" s="16">
        <v>176</v>
      </c>
      <c r="G456" s="16">
        <v>55.52</v>
      </c>
      <c r="H456" s="16">
        <v>1031.51</v>
      </c>
      <c r="I456" s="16">
        <v>149</v>
      </c>
      <c r="J456" s="16">
        <v>85.96</v>
      </c>
      <c r="K456" s="16">
        <v>31.64</v>
      </c>
      <c r="L456" s="17">
        <f>SUM(C456:K456)</f>
        <v>1604.47</v>
      </c>
      <c r="M456" s="23" t="str">
        <f>A456&amp;"|"&amp;B456</f>
        <v>P0038|Nov</v>
      </c>
    </row>
    <row r="457" spans="1:13" ht="15" customHeight="1" x14ac:dyDescent="0.25">
      <c r="A457" s="14" t="s">
        <v>135</v>
      </c>
      <c r="B457" s="14" t="s">
        <v>34</v>
      </c>
      <c r="C457" s="16">
        <v>12.6</v>
      </c>
      <c r="D457" s="16">
        <v>59.33</v>
      </c>
      <c r="E457" s="16">
        <v>4.04</v>
      </c>
      <c r="F457" s="16">
        <v>528</v>
      </c>
      <c r="G457" s="16">
        <v>55.52</v>
      </c>
      <c r="H457" s="16">
        <v>1031.51</v>
      </c>
      <c r="I457" s="16">
        <v>149</v>
      </c>
      <c r="J457" s="16">
        <v>85.96</v>
      </c>
      <c r="K457" s="16">
        <v>55.84</v>
      </c>
      <c r="L457" s="17">
        <f>SUM(C457:K457)</f>
        <v>1981.8</v>
      </c>
      <c r="M457" s="23" t="str">
        <f>A457&amp;"|"&amp;B457</f>
        <v>P0038|Dec</v>
      </c>
    </row>
    <row r="458" spans="1:13" ht="15" customHeight="1" x14ac:dyDescent="0.25">
      <c r="A458" s="14" t="s">
        <v>135</v>
      </c>
      <c r="B458" s="14" t="s">
        <v>35</v>
      </c>
      <c r="C458" s="16">
        <v>7.57</v>
      </c>
      <c r="D458" s="16">
        <v>65.47</v>
      </c>
      <c r="E458" s="16">
        <v>4.24</v>
      </c>
      <c r="F458" s="16">
        <v>528</v>
      </c>
      <c r="G458" s="16">
        <v>55.52</v>
      </c>
      <c r="H458" s="16">
        <v>1031.51</v>
      </c>
      <c r="I458" s="16">
        <v>149</v>
      </c>
      <c r="J458" s="16">
        <v>85.96</v>
      </c>
      <c r="K458" s="16">
        <v>55.84</v>
      </c>
      <c r="L458" s="17">
        <f>SUM(C458:K458)</f>
        <v>1983.11</v>
      </c>
      <c r="M458" s="23" t="str">
        <f>A458&amp;"|"&amp;B458</f>
        <v>P0038|Jan</v>
      </c>
    </row>
    <row r="459" spans="1:13" ht="15" customHeight="1" x14ac:dyDescent="0.25">
      <c r="A459" s="14" t="s">
        <v>135</v>
      </c>
      <c r="B459" s="14" t="s">
        <v>36</v>
      </c>
      <c r="C459" s="16">
        <v>7.76</v>
      </c>
      <c r="D459" s="16">
        <v>61.37</v>
      </c>
      <c r="E459" s="16">
        <v>4.04</v>
      </c>
      <c r="F459" s="16">
        <v>440</v>
      </c>
      <c r="G459" s="16">
        <v>55.52</v>
      </c>
      <c r="H459" s="16">
        <v>1031.51</v>
      </c>
      <c r="I459" s="16">
        <v>149</v>
      </c>
      <c r="J459" s="16">
        <v>85.96</v>
      </c>
      <c r="K459" s="16">
        <v>55.84</v>
      </c>
      <c r="L459" s="17">
        <f>SUM(C459:K459)</f>
        <v>1890.9999999999998</v>
      </c>
      <c r="M459" s="23" t="str">
        <f>A459&amp;"|"&amp;B459</f>
        <v>P0038|Feb</v>
      </c>
    </row>
    <row r="460" spans="1:13" ht="15" customHeight="1" x14ac:dyDescent="0.25">
      <c r="A460" s="14" t="s">
        <v>135</v>
      </c>
      <c r="B460" s="14" t="s">
        <v>37</v>
      </c>
      <c r="C460" s="16">
        <v>19.53</v>
      </c>
      <c r="D460" s="16">
        <v>63.79</v>
      </c>
      <c r="E460" s="16">
        <v>8</v>
      </c>
      <c r="F460" s="16">
        <v>352</v>
      </c>
      <c r="G460" s="16">
        <v>55.52</v>
      </c>
      <c r="H460" s="16">
        <v>1031.51</v>
      </c>
      <c r="I460" s="16">
        <v>149</v>
      </c>
      <c r="J460" s="16">
        <v>85.96</v>
      </c>
      <c r="K460" s="16">
        <v>55.84</v>
      </c>
      <c r="L460" s="17">
        <f>SUM(C460:K460)</f>
        <v>1821.1499999999999</v>
      </c>
      <c r="M460" s="23" t="str">
        <f>A460&amp;"|"&amp;B460</f>
        <v>P0038|Mar</v>
      </c>
    </row>
    <row r="461" spans="1:13" ht="15" customHeight="1" x14ac:dyDescent="0.25">
      <c r="A461" s="14" t="s">
        <v>137</v>
      </c>
      <c r="B461" s="14" t="s">
        <v>24</v>
      </c>
      <c r="C461" s="16">
        <v>24.74</v>
      </c>
      <c r="D461" s="16">
        <v>59.8</v>
      </c>
      <c r="E461" s="16">
        <v>13.28</v>
      </c>
      <c r="F461" s="16">
        <v>216</v>
      </c>
      <c r="G461" s="16">
        <v>0</v>
      </c>
      <c r="H461" s="16">
        <v>1346.69</v>
      </c>
      <c r="I461" s="16">
        <v>194.84</v>
      </c>
      <c r="J461" s="16">
        <v>85.96</v>
      </c>
      <c r="K461" s="16">
        <v>59.62</v>
      </c>
      <c r="L461" s="17">
        <f>SUM(C461:K461)</f>
        <v>2000.9299999999998</v>
      </c>
      <c r="M461" s="23" t="str">
        <f>A461&amp;"|"&amp;B461</f>
        <v>P0039|Apr</v>
      </c>
    </row>
    <row r="462" spans="1:13" ht="15" customHeight="1" x14ac:dyDescent="0.25">
      <c r="A462" s="14" t="s">
        <v>137</v>
      </c>
      <c r="B462" s="14" t="s">
        <v>26</v>
      </c>
      <c r="C462" s="16">
        <v>18.850000000000001</v>
      </c>
      <c r="D462" s="16">
        <v>50.69</v>
      </c>
      <c r="E462" s="16">
        <v>7.07</v>
      </c>
      <c r="F462" s="16">
        <v>216</v>
      </c>
      <c r="G462" s="16">
        <v>0</v>
      </c>
      <c r="H462" s="16">
        <v>1346.69</v>
      </c>
      <c r="I462" s="16">
        <v>194.84</v>
      </c>
      <c r="J462" s="16">
        <v>85.96</v>
      </c>
      <c r="K462" s="16">
        <v>387.74</v>
      </c>
      <c r="L462" s="17">
        <f>SUM(C462:K462)</f>
        <v>2307.84</v>
      </c>
      <c r="M462" s="23" t="str">
        <f>A462&amp;"|"&amp;B462</f>
        <v>P0039|May</v>
      </c>
    </row>
    <row r="463" spans="1:13" ht="15" customHeight="1" x14ac:dyDescent="0.25">
      <c r="A463" s="14" t="s">
        <v>137</v>
      </c>
      <c r="B463" s="14" t="s">
        <v>28</v>
      </c>
      <c r="C463" s="16">
        <v>30.01</v>
      </c>
      <c r="D463" s="16">
        <v>37.93</v>
      </c>
      <c r="E463" s="16">
        <v>8.67</v>
      </c>
      <c r="F463" s="16">
        <v>216</v>
      </c>
      <c r="G463" s="16">
        <v>0</v>
      </c>
      <c r="H463" s="16">
        <v>1346.69</v>
      </c>
      <c r="I463" s="16">
        <v>194.84</v>
      </c>
      <c r="J463" s="16">
        <v>85.96</v>
      </c>
      <c r="K463" s="16">
        <v>502.38</v>
      </c>
      <c r="L463" s="17">
        <f>SUM(C463:K463)</f>
        <v>2422.48</v>
      </c>
      <c r="M463" s="23" t="str">
        <f>A463&amp;"|"&amp;B463</f>
        <v>P0039|Jun</v>
      </c>
    </row>
    <row r="464" spans="1:13" ht="15" customHeight="1" x14ac:dyDescent="0.25">
      <c r="A464" s="14" t="s">
        <v>137</v>
      </c>
      <c r="B464" s="14" t="s">
        <v>29</v>
      </c>
      <c r="C464" s="16">
        <v>17.28</v>
      </c>
      <c r="D464" s="16">
        <v>45.78</v>
      </c>
      <c r="E464" s="16">
        <v>4.83</v>
      </c>
      <c r="F464" s="16">
        <v>324</v>
      </c>
      <c r="G464" s="16">
        <v>0</v>
      </c>
      <c r="H464" s="16">
        <v>1346.69</v>
      </c>
      <c r="I464" s="16">
        <v>194.84</v>
      </c>
      <c r="J464" s="16">
        <v>85.96</v>
      </c>
      <c r="K464" s="16">
        <v>1346.66</v>
      </c>
      <c r="L464" s="17">
        <f>SUM(C464:K464)</f>
        <v>3366.04</v>
      </c>
      <c r="M464" s="23" t="str">
        <f>A464&amp;"|"&amp;B464</f>
        <v>P0039|Jul</v>
      </c>
    </row>
    <row r="465" spans="1:13" ht="15" customHeight="1" x14ac:dyDescent="0.25">
      <c r="A465" s="14" t="s">
        <v>137</v>
      </c>
      <c r="B465" s="14" t="s">
        <v>30</v>
      </c>
      <c r="C465" s="16">
        <v>291.87</v>
      </c>
      <c r="D465" s="16">
        <v>40.86</v>
      </c>
      <c r="E465" s="16">
        <v>10.130000000000001</v>
      </c>
      <c r="F465" s="16">
        <v>324</v>
      </c>
      <c r="G465" s="16">
        <v>0</v>
      </c>
      <c r="H465" s="16">
        <v>1346.69</v>
      </c>
      <c r="I465" s="16">
        <v>194.84</v>
      </c>
      <c r="J465" s="16">
        <v>85.96</v>
      </c>
      <c r="K465" s="16">
        <v>1242.2</v>
      </c>
      <c r="L465" s="17">
        <f>SUM(C465:K465)</f>
        <v>3536.55</v>
      </c>
      <c r="M465" s="23" t="str">
        <f>A465&amp;"|"&amp;B465</f>
        <v>P0039|Aug</v>
      </c>
    </row>
    <row r="466" spans="1:13" ht="15" customHeight="1" x14ac:dyDescent="0.25">
      <c r="A466" s="14" t="s">
        <v>137</v>
      </c>
      <c r="B466" s="14" t="s">
        <v>31</v>
      </c>
      <c r="C466" s="16">
        <v>16.170000000000002</v>
      </c>
      <c r="D466" s="16">
        <v>57.51</v>
      </c>
      <c r="E466" s="16">
        <v>12.57</v>
      </c>
      <c r="F466" s="16">
        <v>216</v>
      </c>
      <c r="G466" s="16">
        <v>0</v>
      </c>
      <c r="H466" s="16">
        <v>1346.69</v>
      </c>
      <c r="I466" s="16">
        <v>194.84</v>
      </c>
      <c r="J466" s="16">
        <v>85.96</v>
      </c>
      <c r="K466" s="16">
        <v>265.95</v>
      </c>
      <c r="L466" s="17">
        <f>SUM(C466:K466)</f>
        <v>2195.69</v>
      </c>
      <c r="M466" s="23" t="str">
        <f>A466&amp;"|"&amp;B466</f>
        <v>P0039|Sep</v>
      </c>
    </row>
    <row r="467" spans="1:13" ht="15" customHeight="1" x14ac:dyDescent="0.25">
      <c r="A467" s="14" t="s">
        <v>137</v>
      </c>
      <c r="B467" s="14" t="s">
        <v>32</v>
      </c>
      <c r="C467" s="16">
        <v>24.38</v>
      </c>
      <c r="D467" s="16">
        <v>47.48</v>
      </c>
      <c r="E467" s="16">
        <v>9.58</v>
      </c>
      <c r="F467" s="16">
        <v>216</v>
      </c>
      <c r="G467" s="16">
        <v>0</v>
      </c>
      <c r="H467" s="16">
        <v>1346.69</v>
      </c>
      <c r="I467" s="16">
        <v>194.84</v>
      </c>
      <c r="J467" s="16">
        <v>85.96</v>
      </c>
      <c r="K467" s="16">
        <v>183.95</v>
      </c>
      <c r="L467" s="17">
        <f>SUM(C467:K467)</f>
        <v>2108.88</v>
      </c>
      <c r="M467" s="23" t="str">
        <f>A467&amp;"|"&amp;B467</f>
        <v>P0039|Oct</v>
      </c>
    </row>
    <row r="468" spans="1:13" ht="15" customHeight="1" x14ac:dyDescent="0.25">
      <c r="A468" s="14" t="s">
        <v>137</v>
      </c>
      <c r="B468" s="14" t="s">
        <v>33</v>
      </c>
      <c r="C468" s="16">
        <v>30.36</v>
      </c>
      <c r="D468" s="16">
        <v>64.599999999999994</v>
      </c>
      <c r="E468" s="16">
        <v>4.04</v>
      </c>
      <c r="F468" s="16">
        <v>324</v>
      </c>
      <c r="G468" s="16">
        <v>68.14</v>
      </c>
      <c r="H468" s="16">
        <v>1346.69</v>
      </c>
      <c r="I468" s="16">
        <v>194.84</v>
      </c>
      <c r="J468" s="16">
        <v>85.96</v>
      </c>
      <c r="K468" s="16">
        <v>47.47</v>
      </c>
      <c r="L468" s="17">
        <f>SUM(C468:K468)</f>
        <v>2166.0999999999995</v>
      </c>
      <c r="M468" s="23" t="str">
        <f>A468&amp;"|"&amp;B468</f>
        <v>P0039|Nov</v>
      </c>
    </row>
    <row r="469" spans="1:13" ht="15" customHeight="1" x14ac:dyDescent="0.25">
      <c r="A469" s="14" t="s">
        <v>137</v>
      </c>
      <c r="B469" s="14" t="s">
        <v>34</v>
      </c>
      <c r="C469" s="16">
        <v>8.65</v>
      </c>
      <c r="D469" s="16">
        <v>88.76</v>
      </c>
      <c r="E469" s="16">
        <v>6.92</v>
      </c>
      <c r="F469" s="16">
        <v>648</v>
      </c>
      <c r="G469" s="16">
        <v>68.14</v>
      </c>
      <c r="H469" s="16">
        <v>1346.69</v>
      </c>
      <c r="I469" s="16">
        <v>194.84</v>
      </c>
      <c r="J469" s="16">
        <v>85.96</v>
      </c>
      <c r="K469" s="16">
        <v>83.75</v>
      </c>
      <c r="L469" s="17">
        <f>SUM(C469:K469)</f>
        <v>2531.71</v>
      </c>
      <c r="M469" s="23" t="str">
        <f>A469&amp;"|"&amp;B469</f>
        <v>P0039|Dec</v>
      </c>
    </row>
    <row r="470" spans="1:13" ht="15" customHeight="1" x14ac:dyDescent="0.25">
      <c r="A470" s="14" t="s">
        <v>137</v>
      </c>
      <c r="B470" s="14" t="s">
        <v>35</v>
      </c>
      <c r="C470" s="16">
        <v>207.61</v>
      </c>
      <c r="D470" s="16">
        <v>87.31</v>
      </c>
      <c r="E470" s="16">
        <v>17.350000000000001</v>
      </c>
      <c r="F470" s="16">
        <v>648</v>
      </c>
      <c r="G470" s="16">
        <v>68.14</v>
      </c>
      <c r="H470" s="16">
        <v>1346.69</v>
      </c>
      <c r="I470" s="16">
        <v>194.84</v>
      </c>
      <c r="J470" s="16">
        <v>85.96</v>
      </c>
      <c r="K470" s="16">
        <v>83.75</v>
      </c>
      <c r="L470" s="17">
        <f>SUM(C470:K470)</f>
        <v>2739.6500000000005</v>
      </c>
      <c r="M470" s="23" t="str">
        <f>A470&amp;"|"&amp;B470</f>
        <v>P0039|Jan</v>
      </c>
    </row>
    <row r="471" spans="1:13" ht="15" customHeight="1" x14ac:dyDescent="0.25">
      <c r="A471" s="14" t="s">
        <v>137</v>
      </c>
      <c r="B471" s="14" t="s">
        <v>36</v>
      </c>
      <c r="C471" s="16">
        <v>32.75</v>
      </c>
      <c r="D471" s="16">
        <v>86.89</v>
      </c>
      <c r="E471" s="16">
        <v>8.5</v>
      </c>
      <c r="F471" s="16">
        <v>540</v>
      </c>
      <c r="G471" s="16">
        <v>68.14</v>
      </c>
      <c r="H471" s="16">
        <v>1346.69</v>
      </c>
      <c r="I471" s="16">
        <v>194.84</v>
      </c>
      <c r="J471" s="16">
        <v>85.96</v>
      </c>
      <c r="K471" s="16">
        <v>83.75</v>
      </c>
      <c r="L471" s="17">
        <f>SUM(C471:K471)</f>
        <v>2447.5200000000004</v>
      </c>
      <c r="M471" s="23" t="str">
        <f>A471&amp;"|"&amp;B471</f>
        <v>P0039|Feb</v>
      </c>
    </row>
    <row r="472" spans="1:13" ht="15" customHeight="1" x14ac:dyDescent="0.25">
      <c r="A472" s="14" t="s">
        <v>137</v>
      </c>
      <c r="B472" s="14" t="s">
        <v>37</v>
      </c>
      <c r="C472" s="16">
        <v>16.04</v>
      </c>
      <c r="D472" s="16">
        <v>63.16</v>
      </c>
      <c r="E472" s="16">
        <v>6.93</v>
      </c>
      <c r="F472" s="16">
        <v>540</v>
      </c>
      <c r="G472" s="16">
        <v>68.14</v>
      </c>
      <c r="H472" s="16">
        <v>1346.69</v>
      </c>
      <c r="I472" s="16">
        <v>194.84</v>
      </c>
      <c r="J472" s="16">
        <v>85.96</v>
      </c>
      <c r="K472" s="16">
        <v>83.75</v>
      </c>
      <c r="L472" s="17">
        <f>SUM(C472:K472)</f>
        <v>2405.5100000000002</v>
      </c>
      <c r="M472" s="23" t="str">
        <f>A472&amp;"|"&amp;B472</f>
        <v>P0039|Mar</v>
      </c>
    </row>
    <row r="473" spans="1:13" ht="15" customHeight="1" x14ac:dyDescent="0.25">
      <c r="A473" s="14" t="s">
        <v>139</v>
      </c>
      <c r="B473" s="14" t="s">
        <v>24</v>
      </c>
      <c r="C473" s="16">
        <v>16.47</v>
      </c>
      <c r="D473" s="16">
        <v>43.57</v>
      </c>
      <c r="E473" s="16">
        <v>4.04</v>
      </c>
      <c r="F473" s="16">
        <v>176</v>
      </c>
      <c r="G473" s="16">
        <v>0</v>
      </c>
      <c r="H473" s="16">
        <v>1031.51</v>
      </c>
      <c r="I473" s="16">
        <v>149</v>
      </c>
      <c r="J473" s="16">
        <v>85.96</v>
      </c>
      <c r="K473" s="16">
        <v>39.75</v>
      </c>
      <c r="L473" s="17">
        <f>SUM(C473:K473)</f>
        <v>1546.3</v>
      </c>
      <c r="M473" s="23" t="str">
        <f>A473&amp;"|"&amp;B473</f>
        <v>P0040|Apr</v>
      </c>
    </row>
    <row r="474" spans="1:13" ht="15" customHeight="1" x14ac:dyDescent="0.25">
      <c r="A474" s="14" t="s">
        <v>139</v>
      </c>
      <c r="B474" s="14" t="s">
        <v>26</v>
      </c>
      <c r="C474" s="16">
        <v>7.57</v>
      </c>
      <c r="D474" s="16">
        <v>41.73</v>
      </c>
      <c r="E474" s="16">
        <v>10.38</v>
      </c>
      <c r="F474" s="16">
        <v>176</v>
      </c>
      <c r="G474" s="16">
        <v>0</v>
      </c>
      <c r="H474" s="16">
        <v>1031.51</v>
      </c>
      <c r="I474" s="16">
        <v>149</v>
      </c>
      <c r="J474" s="16">
        <v>85.96</v>
      </c>
      <c r="K474" s="16">
        <v>258.49</v>
      </c>
      <c r="L474" s="17">
        <f>SUM(C474:K474)</f>
        <v>1760.64</v>
      </c>
      <c r="M474" s="23" t="str">
        <f>A474&amp;"|"&amp;B474</f>
        <v>P0040|May</v>
      </c>
    </row>
    <row r="475" spans="1:13" ht="15" customHeight="1" x14ac:dyDescent="0.25">
      <c r="A475" s="14" t="s">
        <v>139</v>
      </c>
      <c r="B475" s="14" t="s">
        <v>28</v>
      </c>
      <c r="C475" s="16">
        <v>7.57</v>
      </c>
      <c r="D475" s="16">
        <v>34.5</v>
      </c>
      <c r="E475" s="16">
        <v>5.69</v>
      </c>
      <c r="F475" s="16">
        <v>176</v>
      </c>
      <c r="G475" s="16">
        <v>0</v>
      </c>
      <c r="H475" s="16">
        <v>1031.51</v>
      </c>
      <c r="I475" s="16">
        <v>149</v>
      </c>
      <c r="J475" s="16">
        <v>85.96</v>
      </c>
      <c r="K475" s="16">
        <v>334.92</v>
      </c>
      <c r="L475" s="17">
        <f>SUM(C475:K475)</f>
        <v>1825.15</v>
      </c>
      <c r="M475" s="23" t="str">
        <f>A475&amp;"|"&amp;B475</f>
        <v>P0040|Jun</v>
      </c>
    </row>
    <row r="476" spans="1:13" ht="15" customHeight="1" x14ac:dyDescent="0.25">
      <c r="A476" s="14" t="s">
        <v>139</v>
      </c>
      <c r="B476" s="14" t="s">
        <v>29</v>
      </c>
      <c r="C476" s="16">
        <v>7.57</v>
      </c>
      <c r="D476" s="16">
        <v>32.9</v>
      </c>
      <c r="E476" s="16">
        <v>6.28</v>
      </c>
      <c r="F476" s="16">
        <v>264</v>
      </c>
      <c r="G476" s="16">
        <v>0</v>
      </c>
      <c r="H476" s="16">
        <v>1031.51</v>
      </c>
      <c r="I476" s="16">
        <v>149</v>
      </c>
      <c r="J476" s="16">
        <v>85.96</v>
      </c>
      <c r="K476" s="16">
        <v>897.77</v>
      </c>
      <c r="L476" s="17">
        <f>SUM(C476:K476)</f>
        <v>2474.9899999999998</v>
      </c>
      <c r="M476" s="23" t="str">
        <f>A476&amp;"|"&amp;B476</f>
        <v>P0040|Jul</v>
      </c>
    </row>
    <row r="477" spans="1:13" ht="15" customHeight="1" x14ac:dyDescent="0.25">
      <c r="A477" s="14" t="s">
        <v>139</v>
      </c>
      <c r="B477" s="14" t="s">
        <v>30</v>
      </c>
      <c r="C477" s="16">
        <v>7.57</v>
      </c>
      <c r="D477" s="16">
        <v>26.21</v>
      </c>
      <c r="E477" s="16">
        <v>6.45</v>
      </c>
      <c r="F477" s="16">
        <v>264</v>
      </c>
      <c r="G477" s="16">
        <v>0</v>
      </c>
      <c r="H477" s="16">
        <v>1031.51</v>
      </c>
      <c r="I477" s="16">
        <v>149</v>
      </c>
      <c r="J477" s="16">
        <v>85.96</v>
      </c>
      <c r="K477" s="16">
        <v>828.13</v>
      </c>
      <c r="L477" s="17">
        <f>SUM(C477:K477)</f>
        <v>2398.83</v>
      </c>
      <c r="M477" s="23" t="str">
        <f>A477&amp;"|"&amp;B477</f>
        <v>P0040|Aug</v>
      </c>
    </row>
    <row r="478" spans="1:13" ht="15" customHeight="1" x14ac:dyDescent="0.25">
      <c r="A478" s="14" t="s">
        <v>139</v>
      </c>
      <c r="B478" s="14" t="s">
        <v>31</v>
      </c>
      <c r="C478" s="16">
        <v>10.7</v>
      </c>
      <c r="D478" s="16">
        <v>38.18</v>
      </c>
      <c r="E478" s="16">
        <v>4.04</v>
      </c>
      <c r="F478" s="16">
        <v>176</v>
      </c>
      <c r="G478" s="16">
        <v>0</v>
      </c>
      <c r="H478" s="16">
        <v>1031.51</v>
      </c>
      <c r="I478" s="16">
        <v>149</v>
      </c>
      <c r="J478" s="16">
        <v>85.96</v>
      </c>
      <c r="K478" s="16">
        <v>177.3</v>
      </c>
      <c r="L478" s="17">
        <f>SUM(C478:K478)</f>
        <v>1672.69</v>
      </c>
      <c r="M478" s="23" t="str">
        <f>A478&amp;"|"&amp;B478</f>
        <v>P0040|Sep</v>
      </c>
    </row>
    <row r="479" spans="1:13" ht="15" customHeight="1" x14ac:dyDescent="0.25">
      <c r="A479" s="14" t="s">
        <v>139</v>
      </c>
      <c r="B479" s="14" t="s">
        <v>32</v>
      </c>
      <c r="C479" s="16">
        <v>7.57</v>
      </c>
      <c r="D479" s="16">
        <v>42.89</v>
      </c>
      <c r="E479" s="16">
        <v>5.69</v>
      </c>
      <c r="F479" s="16">
        <v>176</v>
      </c>
      <c r="G479" s="16">
        <v>0</v>
      </c>
      <c r="H479" s="16">
        <v>1031.51</v>
      </c>
      <c r="I479" s="16">
        <v>149</v>
      </c>
      <c r="J479" s="16">
        <v>85.96</v>
      </c>
      <c r="K479" s="16">
        <v>122.63</v>
      </c>
      <c r="L479" s="17">
        <f>SUM(C479:K479)</f>
        <v>1621.25</v>
      </c>
      <c r="M479" s="23" t="str">
        <f>A479&amp;"|"&amp;B479</f>
        <v>P0040|Oct</v>
      </c>
    </row>
    <row r="480" spans="1:13" ht="15" customHeight="1" x14ac:dyDescent="0.25">
      <c r="A480" s="14" t="s">
        <v>139</v>
      </c>
      <c r="B480" s="14" t="s">
        <v>33</v>
      </c>
      <c r="C480" s="16">
        <v>24.76</v>
      </c>
      <c r="D480" s="16">
        <v>57.04</v>
      </c>
      <c r="E480" s="16">
        <v>4.04</v>
      </c>
      <c r="F480" s="16">
        <v>264</v>
      </c>
      <c r="G480" s="16">
        <v>55.52</v>
      </c>
      <c r="H480" s="16">
        <v>1031.51</v>
      </c>
      <c r="I480" s="16">
        <v>149</v>
      </c>
      <c r="J480" s="16">
        <v>85.96</v>
      </c>
      <c r="K480" s="16">
        <v>31.64</v>
      </c>
      <c r="L480" s="17">
        <f>SUM(C480:K480)</f>
        <v>1703.47</v>
      </c>
      <c r="M480" s="23" t="str">
        <f>A480&amp;"|"&amp;B480</f>
        <v>P0040|Nov</v>
      </c>
    </row>
    <row r="481" spans="1:13" ht="15" customHeight="1" x14ac:dyDescent="0.25">
      <c r="A481" s="14" t="s">
        <v>139</v>
      </c>
      <c r="B481" s="14" t="s">
        <v>34</v>
      </c>
      <c r="C481" s="16">
        <v>16.079999999999998</v>
      </c>
      <c r="D481" s="16">
        <v>70.760000000000005</v>
      </c>
      <c r="E481" s="16">
        <v>4.04</v>
      </c>
      <c r="F481" s="16">
        <v>528</v>
      </c>
      <c r="G481" s="16">
        <v>55.52</v>
      </c>
      <c r="H481" s="16">
        <v>1031.51</v>
      </c>
      <c r="I481" s="16">
        <v>149</v>
      </c>
      <c r="J481" s="16">
        <v>85.96</v>
      </c>
      <c r="K481" s="16">
        <v>55.84</v>
      </c>
      <c r="L481" s="17">
        <f>SUM(C481:K481)</f>
        <v>1996.7099999999998</v>
      </c>
      <c r="M481" s="23" t="str">
        <f>A481&amp;"|"&amp;B481</f>
        <v>P0040|Dec</v>
      </c>
    </row>
    <row r="482" spans="1:13" ht="15" customHeight="1" x14ac:dyDescent="0.25">
      <c r="A482" s="14" t="s">
        <v>139</v>
      </c>
      <c r="B482" s="14" t="s">
        <v>35</v>
      </c>
      <c r="C482" s="16">
        <v>11.57</v>
      </c>
      <c r="D482" s="16">
        <v>67.61</v>
      </c>
      <c r="E482" s="16">
        <v>7.3</v>
      </c>
      <c r="F482" s="16">
        <v>528</v>
      </c>
      <c r="G482" s="16">
        <v>55.52</v>
      </c>
      <c r="H482" s="16">
        <v>1031.51</v>
      </c>
      <c r="I482" s="16">
        <v>149</v>
      </c>
      <c r="J482" s="16">
        <v>85.96</v>
      </c>
      <c r="K482" s="16">
        <v>55.84</v>
      </c>
      <c r="L482" s="17">
        <f>SUM(C482:K482)</f>
        <v>1992.31</v>
      </c>
      <c r="M482" s="23" t="str">
        <f>A482&amp;"|"&amp;B482</f>
        <v>P0040|Jan</v>
      </c>
    </row>
    <row r="483" spans="1:13" ht="15" customHeight="1" x14ac:dyDescent="0.25">
      <c r="A483" s="14" t="s">
        <v>139</v>
      </c>
      <c r="B483" s="14" t="s">
        <v>36</v>
      </c>
      <c r="C483" s="16">
        <v>7.57</v>
      </c>
      <c r="D483" s="16">
        <v>72.28</v>
      </c>
      <c r="E483" s="16">
        <v>4.04</v>
      </c>
      <c r="F483" s="16">
        <v>352</v>
      </c>
      <c r="G483" s="16">
        <v>55.52</v>
      </c>
      <c r="H483" s="16">
        <v>1031.51</v>
      </c>
      <c r="I483" s="16">
        <v>149</v>
      </c>
      <c r="J483" s="16">
        <v>85.96</v>
      </c>
      <c r="K483" s="16">
        <v>55.84</v>
      </c>
      <c r="L483" s="17">
        <f>SUM(C483:K483)</f>
        <v>1813.72</v>
      </c>
      <c r="M483" s="23" t="str">
        <f>A483&amp;"|"&amp;B483</f>
        <v>P0040|Feb</v>
      </c>
    </row>
    <row r="484" spans="1:13" ht="15" customHeight="1" x14ac:dyDescent="0.25">
      <c r="A484" s="14" t="s">
        <v>139</v>
      </c>
      <c r="B484" s="14" t="s">
        <v>37</v>
      </c>
      <c r="C484" s="16">
        <v>7.57</v>
      </c>
      <c r="D484" s="16">
        <v>62.47</v>
      </c>
      <c r="E484" s="16">
        <v>8.2899999999999991</v>
      </c>
      <c r="F484" s="16">
        <v>352</v>
      </c>
      <c r="G484" s="16">
        <v>55.52</v>
      </c>
      <c r="H484" s="16">
        <v>1031.51</v>
      </c>
      <c r="I484" s="16">
        <v>149</v>
      </c>
      <c r="J484" s="16">
        <v>85.96</v>
      </c>
      <c r="K484" s="16">
        <v>55.84</v>
      </c>
      <c r="L484" s="17">
        <f>SUM(C484:K484)</f>
        <v>1808.1599999999999</v>
      </c>
      <c r="M484" s="23" t="str">
        <f>A484&amp;"|"&amp;B484</f>
        <v>P0040|Mar</v>
      </c>
    </row>
    <row r="485" spans="1:13" ht="15" customHeight="1" x14ac:dyDescent="0.25">
      <c r="A485" s="14" t="s">
        <v>141</v>
      </c>
      <c r="B485" s="14" t="s">
        <v>24</v>
      </c>
      <c r="C485" s="16">
        <v>12.45</v>
      </c>
      <c r="D485" s="16">
        <v>58.28</v>
      </c>
      <c r="E485" s="16">
        <v>12.83</v>
      </c>
      <c r="F485" s="16">
        <v>216</v>
      </c>
      <c r="G485" s="16">
        <v>0</v>
      </c>
      <c r="H485" s="16">
        <v>1346.69</v>
      </c>
      <c r="I485" s="16">
        <v>194.84</v>
      </c>
      <c r="J485" s="16">
        <v>85.96</v>
      </c>
      <c r="K485" s="16">
        <v>59.62</v>
      </c>
      <c r="L485" s="17">
        <f>SUM(C485:K485)</f>
        <v>1986.6699999999998</v>
      </c>
      <c r="M485" s="23" t="str">
        <f>A485&amp;"|"&amp;B485</f>
        <v>P0041|Apr</v>
      </c>
    </row>
    <row r="486" spans="1:13" ht="15" customHeight="1" x14ac:dyDescent="0.25">
      <c r="A486" s="14" t="s">
        <v>141</v>
      </c>
      <c r="B486" s="14" t="s">
        <v>26</v>
      </c>
      <c r="C486" s="16">
        <v>7.57</v>
      </c>
      <c r="D486" s="16">
        <v>56.62</v>
      </c>
      <c r="E486" s="16">
        <v>7.57</v>
      </c>
      <c r="F486" s="16">
        <v>216</v>
      </c>
      <c r="G486" s="16">
        <v>0</v>
      </c>
      <c r="H486" s="16">
        <v>1346.69</v>
      </c>
      <c r="I486" s="16">
        <v>194.84</v>
      </c>
      <c r="J486" s="16">
        <v>85.96</v>
      </c>
      <c r="K486" s="16">
        <v>387.74</v>
      </c>
      <c r="L486" s="17">
        <f>SUM(C486:K486)</f>
        <v>2302.9899999999998</v>
      </c>
      <c r="M486" s="23" t="str">
        <f>A486&amp;"|"&amp;B486</f>
        <v>P0041|May</v>
      </c>
    </row>
    <row r="487" spans="1:13" ht="15" customHeight="1" x14ac:dyDescent="0.25">
      <c r="A487" s="14" t="s">
        <v>141</v>
      </c>
      <c r="B487" s="14" t="s">
        <v>28</v>
      </c>
      <c r="C487" s="16">
        <v>32.4</v>
      </c>
      <c r="D487" s="16">
        <v>48.28</v>
      </c>
      <c r="E487" s="16">
        <v>8.8800000000000008</v>
      </c>
      <c r="F487" s="16">
        <v>216</v>
      </c>
      <c r="G487" s="16">
        <v>0</v>
      </c>
      <c r="H487" s="16">
        <v>1346.69</v>
      </c>
      <c r="I487" s="16">
        <v>194.84</v>
      </c>
      <c r="J487" s="16">
        <v>85.96</v>
      </c>
      <c r="K487" s="16">
        <v>502.38</v>
      </c>
      <c r="L487" s="17">
        <f>SUM(C487:K487)</f>
        <v>2435.4299999999998</v>
      </c>
      <c r="M487" s="23" t="str">
        <f>A487&amp;"|"&amp;B487</f>
        <v>P0041|Jun</v>
      </c>
    </row>
    <row r="488" spans="1:13" ht="15" customHeight="1" x14ac:dyDescent="0.25">
      <c r="A488" s="14" t="s">
        <v>141</v>
      </c>
      <c r="B488" s="14" t="s">
        <v>29</v>
      </c>
      <c r="C488" s="16">
        <v>23.52</v>
      </c>
      <c r="D488" s="16">
        <v>44.08</v>
      </c>
      <c r="E488" s="16">
        <v>4.7</v>
      </c>
      <c r="F488" s="16">
        <v>324</v>
      </c>
      <c r="G488" s="16">
        <v>0</v>
      </c>
      <c r="H488" s="16">
        <v>1346.69</v>
      </c>
      <c r="I488" s="16">
        <v>194.84</v>
      </c>
      <c r="J488" s="16">
        <v>85.96</v>
      </c>
      <c r="K488" s="16">
        <v>1346.66</v>
      </c>
      <c r="L488" s="17">
        <f>SUM(C488:K488)</f>
        <v>3370.45</v>
      </c>
      <c r="M488" s="23" t="str">
        <f>A488&amp;"|"&amp;B488</f>
        <v>P0041|Jul</v>
      </c>
    </row>
    <row r="489" spans="1:13" ht="15" customHeight="1" x14ac:dyDescent="0.25">
      <c r="A489" s="14" t="s">
        <v>141</v>
      </c>
      <c r="B489" s="14" t="s">
        <v>30</v>
      </c>
      <c r="C489" s="16">
        <v>29.36</v>
      </c>
      <c r="D489" s="16">
        <v>35.76</v>
      </c>
      <c r="E489" s="16">
        <v>8.68</v>
      </c>
      <c r="F489" s="16">
        <v>324</v>
      </c>
      <c r="G489" s="16">
        <v>0</v>
      </c>
      <c r="H489" s="16">
        <v>1346.69</v>
      </c>
      <c r="I489" s="16">
        <v>194.84</v>
      </c>
      <c r="J489" s="16">
        <v>85.96</v>
      </c>
      <c r="K489" s="16">
        <v>1242.2</v>
      </c>
      <c r="L489" s="17">
        <f>SUM(C489:K489)</f>
        <v>3267.49</v>
      </c>
      <c r="M489" s="23" t="str">
        <f>A489&amp;"|"&amp;B489</f>
        <v>P0041|Aug</v>
      </c>
    </row>
    <row r="490" spans="1:13" ht="15" customHeight="1" x14ac:dyDescent="0.25">
      <c r="A490" s="14" t="s">
        <v>141</v>
      </c>
      <c r="B490" s="14" t="s">
        <v>31</v>
      </c>
      <c r="C490" s="16">
        <v>7.57</v>
      </c>
      <c r="D490" s="16">
        <v>54.76</v>
      </c>
      <c r="E490" s="16">
        <v>7</v>
      </c>
      <c r="F490" s="16">
        <v>216</v>
      </c>
      <c r="G490" s="16">
        <v>0</v>
      </c>
      <c r="H490" s="16">
        <v>1346.69</v>
      </c>
      <c r="I490" s="16">
        <v>194.84</v>
      </c>
      <c r="J490" s="16">
        <v>85.96</v>
      </c>
      <c r="K490" s="16">
        <v>265.95</v>
      </c>
      <c r="L490" s="17">
        <f>SUM(C490:K490)</f>
        <v>2178.77</v>
      </c>
      <c r="M490" s="23" t="str">
        <f>A490&amp;"|"&amp;B490</f>
        <v>P0041|Sep</v>
      </c>
    </row>
    <row r="491" spans="1:13" ht="15" customHeight="1" x14ac:dyDescent="0.25">
      <c r="A491" s="14" t="s">
        <v>141</v>
      </c>
      <c r="B491" s="14" t="s">
        <v>32</v>
      </c>
      <c r="C491" s="16">
        <v>21.43</v>
      </c>
      <c r="D491" s="16">
        <v>61.99</v>
      </c>
      <c r="E491" s="16">
        <v>8.1199999999999992</v>
      </c>
      <c r="F491" s="16">
        <v>216</v>
      </c>
      <c r="G491" s="16">
        <v>0</v>
      </c>
      <c r="H491" s="16">
        <v>1346.69</v>
      </c>
      <c r="I491" s="16">
        <v>194.84</v>
      </c>
      <c r="J491" s="16">
        <v>85.96</v>
      </c>
      <c r="K491" s="16">
        <v>183.95</v>
      </c>
      <c r="L491" s="17">
        <f>SUM(C491:K491)</f>
        <v>2118.98</v>
      </c>
      <c r="M491" s="23" t="str">
        <f>A491&amp;"|"&amp;B491</f>
        <v>P0041|Oct</v>
      </c>
    </row>
    <row r="492" spans="1:13" ht="15" customHeight="1" x14ac:dyDescent="0.25">
      <c r="A492" s="14" t="s">
        <v>141</v>
      </c>
      <c r="B492" s="14" t="s">
        <v>33</v>
      </c>
      <c r="C492" s="16">
        <v>16.72</v>
      </c>
      <c r="D492" s="16">
        <v>58.87</v>
      </c>
      <c r="E492" s="16">
        <v>10.83</v>
      </c>
      <c r="F492" s="16">
        <v>216</v>
      </c>
      <c r="G492" s="16">
        <v>68.14</v>
      </c>
      <c r="H492" s="16">
        <v>1346.69</v>
      </c>
      <c r="I492" s="16">
        <v>194.84</v>
      </c>
      <c r="J492" s="16">
        <v>85.96</v>
      </c>
      <c r="K492" s="16">
        <v>47.47</v>
      </c>
      <c r="L492" s="17">
        <f>SUM(C492:K492)</f>
        <v>2045.52</v>
      </c>
      <c r="M492" s="23" t="str">
        <f>A492&amp;"|"&amp;B492</f>
        <v>P0041|Nov</v>
      </c>
    </row>
    <row r="493" spans="1:13" ht="15" customHeight="1" x14ac:dyDescent="0.25">
      <c r="A493" s="14" t="s">
        <v>141</v>
      </c>
      <c r="B493" s="14" t="s">
        <v>34</v>
      </c>
      <c r="C493" s="16">
        <v>7.57</v>
      </c>
      <c r="D493" s="16">
        <v>76.44</v>
      </c>
      <c r="E493" s="16">
        <v>11.44</v>
      </c>
      <c r="F493" s="16">
        <v>648</v>
      </c>
      <c r="G493" s="16">
        <v>68.14</v>
      </c>
      <c r="H493" s="16">
        <v>1346.69</v>
      </c>
      <c r="I493" s="16">
        <v>194.84</v>
      </c>
      <c r="J493" s="16">
        <v>85.96</v>
      </c>
      <c r="K493" s="16">
        <v>83.75</v>
      </c>
      <c r="L493" s="17">
        <f>SUM(C493:K493)</f>
        <v>2522.8300000000004</v>
      </c>
      <c r="M493" s="23" t="str">
        <f>A493&amp;"|"&amp;B493</f>
        <v>P0041|Dec</v>
      </c>
    </row>
    <row r="494" spans="1:13" ht="15" customHeight="1" x14ac:dyDescent="0.25">
      <c r="A494" s="14" t="s">
        <v>141</v>
      </c>
      <c r="B494" s="14" t="s">
        <v>35</v>
      </c>
      <c r="C494" s="16">
        <v>7.57</v>
      </c>
      <c r="D494" s="16">
        <v>84.12</v>
      </c>
      <c r="E494" s="16">
        <v>13.97</v>
      </c>
      <c r="F494" s="16">
        <v>648</v>
      </c>
      <c r="G494" s="16">
        <v>68.14</v>
      </c>
      <c r="H494" s="16">
        <v>1346.69</v>
      </c>
      <c r="I494" s="16">
        <v>194.84</v>
      </c>
      <c r="J494" s="16">
        <v>85.96</v>
      </c>
      <c r="K494" s="16">
        <v>83.75</v>
      </c>
      <c r="L494" s="17">
        <f>SUM(C494:K494)</f>
        <v>2533.04</v>
      </c>
      <c r="M494" s="23" t="str">
        <f>A494&amp;"|"&amp;B494</f>
        <v>P0041|Jan</v>
      </c>
    </row>
    <row r="495" spans="1:13" ht="15" customHeight="1" x14ac:dyDescent="0.25">
      <c r="A495" s="14" t="s">
        <v>141</v>
      </c>
      <c r="B495" s="14" t="s">
        <v>36</v>
      </c>
      <c r="C495" s="16">
        <v>11.11</v>
      </c>
      <c r="D495" s="16">
        <v>88.57</v>
      </c>
      <c r="E495" s="16">
        <v>4.95</v>
      </c>
      <c r="F495" s="16">
        <v>432</v>
      </c>
      <c r="G495" s="16">
        <v>68.14</v>
      </c>
      <c r="H495" s="16">
        <v>1346.69</v>
      </c>
      <c r="I495" s="16">
        <v>194.84</v>
      </c>
      <c r="J495" s="16">
        <v>85.96</v>
      </c>
      <c r="K495" s="16">
        <v>83.75</v>
      </c>
      <c r="L495" s="17">
        <f>SUM(C495:K495)</f>
        <v>2316.0100000000002</v>
      </c>
      <c r="M495" s="23" t="str">
        <f>A495&amp;"|"&amp;B495</f>
        <v>P0041|Feb</v>
      </c>
    </row>
    <row r="496" spans="1:13" ht="15" customHeight="1" x14ac:dyDescent="0.25">
      <c r="A496" s="14" t="s">
        <v>141</v>
      </c>
      <c r="B496" s="14" t="s">
        <v>37</v>
      </c>
      <c r="C496" s="16">
        <v>9.99</v>
      </c>
      <c r="D496" s="16">
        <v>68.25</v>
      </c>
      <c r="E496" s="16">
        <v>18.32</v>
      </c>
      <c r="F496" s="16">
        <v>432</v>
      </c>
      <c r="G496" s="16">
        <v>68.14</v>
      </c>
      <c r="H496" s="16">
        <v>1346.69</v>
      </c>
      <c r="I496" s="16">
        <v>194.84</v>
      </c>
      <c r="J496" s="16">
        <v>85.96</v>
      </c>
      <c r="K496" s="16">
        <v>83.75</v>
      </c>
      <c r="L496" s="17">
        <f>SUM(C496:K496)</f>
        <v>2307.94</v>
      </c>
      <c r="M496" s="23" t="str">
        <f>A496&amp;"|"&amp;B496</f>
        <v>P0041|Mar</v>
      </c>
    </row>
    <row r="497" spans="1:13" ht="15" customHeight="1" x14ac:dyDescent="0.25">
      <c r="A497" s="14" t="s">
        <v>143</v>
      </c>
      <c r="B497" s="14" t="s">
        <v>24</v>
      </c>
      <c r="C497" s="16">
        <v>9.27</v>
      </c>
      <c r="D497" s="16">
        <v>43.19</v>
      </c>
      <c r="E497" s="16">
        <v>5.69</v>
      </c>
      <c r="F497" s="16">
        <v>88</v>
      </c>
      <c r="G497" s="16">
        <v>0</v>
      </c>
      <c r="H497" s="16">
        <v>1031.51</v>
      </c>
      <c r="I497" s="16">
        <v>149</v>
      </c>
      <c r="J497" s="16">
        <v>85.96</v>
      </c>
      <c r="K497" s="16">
        <v>39.75</v>
      </c>
      <c r="L497" s="17">
        <f>SUM(C497:K497)</f>
        <v>1452.37</v>
      </c>
      <c r="M497" s="23" t="str">
        <f>A497&amp;"|"&amp;B497</f>
        <v>P0042|Apr</v>
      </c>
    </row>
    <row r="498" spans="1:13" ht="15" customHeight="1" x14ac:dyDescent="0.25">
      <c r="A498" s="14" t="s">
        <v>143</v>
      </c>
      <c r="B498" s="14" t="s">
        <v>26</v>
      </c>
      <c r="C498" s="16">
        <v>25.64</v>
      </c>
      <c r="D498" s="16">
        <v>37.799999999999997</v>
      </c>
      <c r="E498" s="16">
        <v>7.43</v>
      </c>
      <c r="F498" s="16">
        <v>176</v>
      </c>
      <c r="G498" s="16">
        <v>0</v>
      </c>
      <c r="H498" s="16">
        <v>1031.51</v>
      </c>
      <c r="I498" s="16">
        <v>149</v>
      </c>
      <c r="J498" s="16">
        <v>85.96</v>
      </c>
      <c r="K498" s="16">
        <v>258.49</v>
      </c>
      <c r="L498" s="17">
        <f>SUM(C498:K498)</f>
        <v>1771.8300000000002</v>
      </c>
      <c r="M498" s="23" t="str">
        <f>A498&amp;"|"&amp;B498</f>
        <v>P0042|May</v>
      </c>
    </row>
    <row r="499" spans="1:13" ht="15" customHeight="1" x14ac:dyDescent="0.25">
      <c r="A499" s="14" t="s">
        <v>143</v>
      </c>
      <c r="B499" s="14" t="s">
        <v>28</v>
      </c>
      <c r="C499" s="16">
        <v>16.57</v>
      </c>
      <c r="D499" s="16">
        <v>41.52</v>
      </c>
      <c r="E499" s="16">
        <v>10.02</v>
      </c>
      <c r="F499" s="16">
        <v>176</v>
      </c>
      <c r="G499" s="16">
        <v>0</v>
      </c>
      <c r="H499" s="16">
        <v>1031.51</v>
      </c>
      <c r="I499" s="16">
        <v>149</v>
      </c>
      <c r="J499" s="16">
        <v>85.96</v>
      </c>
      <c r="K499" s="16">
        <v>334.92</v>
      </c>
      <c r="L499" s="17">
        <f>SUM(C499:K499)</f>
        <v>1845.5</v>
      </c>
      <c r="M499" s="23" t="str">
        <f>A499&amp;"|"&amp;B499</f>
        <v>P0042|Jun</v>
      </c>
    </row>
    <row r="500" spans="1:13" ht="15" customHeight="1" x14ac:dyDescent="0.25">
      <c r="A500" s="14" t="s">
        <v>143</v>
      </c>
      <c r="B500" s="14" t="s">
        <v>29</v>
      </c>
      <c r="C500" s="16">
        <v>15.68</v>
      </c>
      <c r="D500" s="16">
        <v>36.64</v>
      </c>
      <c r="E500" s="16">
        <v>13.43</v>
      </c>
      <c r="F500" s="16">
        <v>176</v>
      </c>
      <c r="G500" s="16">
        <v>0</v>
      </c>
      <c r="H500" s="16">
        <v>1031.51</v>
      </c>
      <c r="I500" s="16">
        <v>149</v>
      </c>
      <c r="J500" s="16">
        <v>85.96</v>
      </c>
      <c r="K500" s="16">
        <v>897.77</v>
      </c>
      <c r="L500" s="17">
        <f>SUM(C500:K500)</f>
        <v>2405.9899999999998</v>
      </c>
      <c r="M500" s="23" t="str">
        <f>A500&amp;"|"&amp;B500</f>
        <v>P0042|Jul</v>
      </c>
    </row>
    <row r="501" spans="1:13" ht="15" customHeight="1" x14ac:dyDescent="0.25">
      <c r="A501" s="14" t="s">
        <v>143</v>
      </c>
      <c r="B501" s="14" t="s">
        <v>30</v>
      </c>
      <c r="C501" s="16">
        <v>31.18</v>
      </c>
      <c r="D501" s="16">
        <v>41.52</v>
      </c>
      <c r="E501" s="16">
        <v>4.04</v>
      </c>
      <c r="F501" s="16">
        <v>176</v>
      </c>
      <c r="G501" s="16">
        <v>0</v>
      </c>
      <c r="H501" s="16">
        <v>1031.51</v>
      </c>
      <c r="I501" s="16">
        <v>149</v>
      </c>
      <c r="J501" s="16">
        <v>85.96</v>
      </c>
      <c r="K501" s="16">
        <v>828.13</v>
      </c>
      <c r="L501" s="17">
        <f>SUM(C501:K501)</f>
        <v>2347.34</v>
      </c>
      <c r="M501" s="23" t="str">
        <f>A501&amp;"|"&amp;B501</f>
        <v>P0042|Aug</v>
      </c>
    </row>
    <row r="502" spans="1:13" ht="15" customHeight="1" x14ac:dyDescent="0.25">
      <c r="A502" s="14" t="s">
        <v>143</v>
      </c>
      <c r="B502" s="14" t="s">
        <v>31</v>
      </c>
      <c r="C502" s="16">
        <v>7.57</v>
      </c>
      <c r="D502" s="16">
        <v>38.18</v>
      </c>
      <c r="E502" s="16">
        <v>4.05</v>
      </c>
      <c r="F502" s="16">
        <v>176</v>
      </c>
      <c r="G502" s="16">
        <v>0</v>
      </c>
      <c r="H502" s="16">
        <v>1031.51</v>
      </c>
      <c r="I502" s="16">
        <v>149</v>
      </c>
      <c r="J502" s="16">
        <v>85.96</v>
      </c>
      <c r="K502" s="16">
        <v>177.3</v>
      </c>
      <c r="L502" s="17">
        <f>SUM(C502:K502)</f>
        <v>1669.57</v>
      </c>
      <c r="M502" s="23" t="str">
        <f>A502&amp;"|"&amp;B502</f>
        <v>P0042|Sep</v>
      </c>
    </row>
    <row r="503" spans="1:13" ht="15" customHeight="1" x14ac:dyDescent="0.25">
      <c r="A503" s="14" t="s">
        <v>143</v>
      </c>
      <c r="B503" s="14" t="s">
        <v>32</v>
      </c>
      <c r="C503" s="16">
        <v>25.88</v>
      </c>
      <c r="D503" s="16">
        <v>49.74</v>
      </c>
      <c r="E503" s="16">
        <v>14.9</v>
      </c>
      <c r="F503" s="16">
        <v>176</v>
      </c>
      <c r="G503" s="16">
        <v>0</v>
      </c>
      <c r="H503" s="16">
        <v>1031.51</v>
      </c>
      <c r="I503" s="16">
        <v>149</v>
      </c>
      <c r="J503" s="16">
        <v>85.96</v>
      </c>
      <c r="K503" s="16">
        <v>122.63</v>
      </c>
      <c r="L503" s="17">
        <f>SUM(C503:K503)</f>
        <v>1655.62</v>
      </c>
      <c r="M503" s="23" t="str">
        <f>A503&amp;"|"&amp;B503</f>
        <v>P0042|Oct</v>
      </c>
    </row>
    <row r="504" spans="1:13" ht="15" customHeight="1" x14ac:dyDescent="0.25">
      <c r="A504" s="14" t="s">
        <v>143</v>
      </c>
      <c r="B504" s="14" t="s">
        <v>33</v>
      </c>
      <c r="C504" s="16">
        <v>14.31</v>
      </c>
      <c r="D504" s="16">
        <v>56.39</v>
      </c>
      <c r="E504" s="16">
        <v>7.67</v>
      </c>
      <c r="F504" s="16">
        <v>176</v>
      </c>
      <c r="G504" s="16">
        <v>55.52</v>
      </c>
      <c r="H504" s="16">
        <v>1031.51</v>
      </c>
      <c r="I504" s="16">
        <v>149</v>
      </c>
      <c r="J504" s="16">
        <v>85.96</v>
      </c>
      <c r="K504" s="16">
        <v>31.64</v>
      </c>
      <c r="L504" s="17">
        <f>SUM(C504:K504)</f>
        <v>1608.0000000000002</v>
      </c>
      <c r="M504" s="23" t="str">
        <f>A504&amp;"|"&amp;B504</f>
        <v>P0042|Nov</v>
      </c>
    </row>
    <row r="505" spans="1:13" ht="15" customHeight="1" x14ac:dyDescent="0.25">
      <c r="A505" s="14" t="s">
        <v>143</v>
      </c>
      <c r="B505" s="14" t="s">
        <v>34</v>
      </c>
      <c r="C505" s="16">
        <v>25.12</v>
      </c>
      <c r="D505" s="16">
        <v>67.03</v>
      </c>
      <c r="E505" s="16">
        <v>4.04</v>
      </c>
      <c r="F505" s="16">
        <v>440</v>
      </c>
      <c r="G505" s="16">
        <v>55.52</v>
      </c>
      <c r="H505" s="16">
        <v>1031.51</v>
      </c>
      <c r="I505" s="16">
        <v>149</v>
      </c>
      <c r="J505" s="16">
        <v>85.96</v>
      </c>
      <c r="K505" s="16">
        <v>55.84</v>
      </c>
      <c r="L505" s="17">
        <f>SUM(C505:K505)</f>
        <v>1914.02</v>
      </c>
      <c r="M505" s="23" t="str">
        <f>A505&amp;"|"&amp;B505</f>
        <v>P0042|Dec</v>
      </c>
    </row>
    <row r="506" spans="1:13" ht="15" customHeight="1" x14ac:dyDescent="0.25">
      <c r="A506" s="14" t="s">
        <v>143</v>
      </c>
      <c r="B506" s="14" t="s">
        <v>35</v>
      </c>
      <c r="C506" s="16">
        <v>12.32</v>
      </c>
      <c r="D506" s="16">
        <v>68.739999999999995</v>
      </c>
      <c r="E506" s="16">
        <v>4.63</v>
      </c>
      <c r="F506" s="16">
        <v>352</v>
      </c>
      <c r="G506" s="16">
        <v>55.52</v>
      </c>
      <c r="H506" s="16">
        <v>1031.51</v>
      </c>
      <c r="I506" s="16">
        <v>149</v>
      </c>
      <c r="J506" s="16">
        <v>85.96</v>
      </c>
      <c r="K506" s="16">
        <v>55.84</v>
      </c>
      <c r="L506" s="17">
        <f>SUM(C506:K506)</f>
        <v>1815.52</v>
      </c>
      <c r="M506" s="23" t="str">
        <f>A506&amp;"|"&amp;B506</f>
        <v>P0042|Jan</v>
      </c>
    </row>
    <row r="507" spans="1:13" ht="15" customHeight="1" x14ac:dyDescent="0.25">
      <c r="A507" s="14" t="s">
        <v>143</v>
      </c>
      <c r="B507" s="14" t="s">
        <v>36</v>
      </c>
      <c r="C507" s="16">
        <v>11.94</v>
      </c>
      <c r="D507" s="16">
        <v>71.02</v>
      </c>
      <c r="E507" s="16">
        <v>10.88</v>
      </c>
      <c r="F507" s="16">
        <v>352</v>
      </c>
      <c r="G507" s="16">
        <v>55.52</v>
      </c>
      <c r="H507" s="16">
        <v>1031.51</v>
      </c>
      <c r="I507" s="16">
        <v>149</v>
      </c>
      <c r="J507" s="16">
        <v>85.96</v>
      </c>
      <c r="K507" s="16">
        <v>55.84</v>
      </c>
      <c r="L507" s="17">
        <f>SUM(C507:K507)</f>
        <v>1823.6699999999998</v>
      </c>
      <c r="M507" s="23" t="str">
        <f>A507&amp;"|"&amp;B507</f>
        <v>P0042|Feb</v>
      </c>
    </row>
    <row r="508" spans="1:13" ht="15" customHeight="1" x14ac:dyDescent="0.25">
      <c r="A508" s="14" t="s">
        <v>143</v>
      </c>
      <c r="B508" s="14" t="s">
        <v>37</v>
      </c>
      <c r="C508" s="16">
        <v>17.399999999999999</v>
      </c>
      <c r="D508" s="16">
        <v>55.18</v>
      </c>
      <c r="E508" s="16">
        <v>4.04</v>
      </c>
      <c r="F508" s="16">
        <v>352</v>
      </c>
      <c r="G508" s="16">
        <v>55.52</v>
      </c>
      <c r="H508" s="16">
        <v>1031.51</v>
      </c>
      <c r="I508" s="16">
        <v>149</v>
      </c>
      <c r="J508" s="16">
        <v>85.96</v>
      </c>
      <c r="K508" s="16">
        <v>55.84</v>
      </c>
      <c r="L508" s="17">
        <f>SUM(C508:K508)</f>
        <v>1806.45</v>
      </c>
      <c r="M508" s="23" t="str">
        <f>A508&amp;"|"&amp;B508</f>
        <v>P0042|Mar</v>
      </c>
    </row>
    <row r="509" spans="1:13" ht="15" customHeight="1" x14ac:dyDescent="0.25">
      <c r="A509" s="14" t="s">
        <v>145</v>
      </c>
      <c r="B509" s="14" t="s">
        <v>24</v>
      </c>
      <c r="C509" s="16">
        <v>9.9600000000000009</v>
      </c>
      <c r="D509" s="16">
        <v>54.09</v>
      </c>
      <c r="E509" s="16">
        <v>8.5399999999999991</v>
      </c>
      <c r="F509" s="16">
        <v>216</v>
      </c>
      <c r="G509" s="16">
        <v>0</v>
      </c>
      <c r="H509" s="16">
        <v>1346.69</v>
      </c>
      <c r="I509" s="16">
        <v>194.84</v>
      </c>
      <c r="J509" s="16">
        <v>85.96</v>
      </c>
      <c r="K509" s="16">
        <v>59.62</v>
      </c>
      <c r="L509" s="17">
        <f>SUM(C509:K509)</f>
        <v>1975.7</v>
      </c>
      <c r="M509" s="23" t="str">
        <f>A509&amp;"|"&amp;B509</f>
        <v>P0043|Apr</v>
      </c>
    </row>
    <row r="510" spans="1:13" ht="15" customHeight="1" x14ac:dyDescent="0.25">
      <c r="A510" s="14" t="s">
        <v>145</v>
      </c>
      <c r="B510" s="14" t="s">
        <v>26</v>
      </c>
      <c r="C510" s="16">
        <v>31.76</v>
      </c>
      <c r="D510" s="16">
        <v>52.38</v>
      </c>
      <c r="E510" s="16">
        <v>16.010000000000002</v>
      </c>
      <c r="F510" s="16">
        <v>216</v>
      </c>
      <c r="G510" s="16">
        <v>0</v>
      </c>
      <c r="H510" s="16">
        <v>1346.69</v>
      </c>
      <c r="I510" s="16">
        <v>194.84</v>
      </c>
      <c r="J510" s="16">
        <v>85.96</v>
      </c>
      <c r="K510" s="16">
        <v>387.74</v>
      </c>
      <c r="L510" s="17">
        <f>SUM(C510:K510)</f>
        <v>2331.38</v>
      </c>
      <c r="M510" s="23" t="str">
        <f>A510&amp;"|"&amp;B510</f>
        <v>P0043|May</v>
      </c>
    </row>
    <row r="511" spans="1:13" ht="15" customHeight="1" x14ac:dyDescent="0.25">
      <c r="A511" s="14" t="s">
        <v>145</v>
      </c>
      <c r="B511" s="14" t="s">
        <v>28</v>
      </c>
      <c r="C511" s="16">
        <v>22.95</v>
      </c>
      <c r="D511" s="16">
        <v>46.99</v>
      </c>
      <c r="E511" s="16">
        <v>4.04</v>
      </c>
      <c r="F511" s="16">
        <v>216</v>
      </c>
      <c r="G511" s="16">
        <v>0</v>
      </c>
      <c r="H511" s="16">
        <v>1346.69</v>
      </c>
      <c r="I511" s="16">
        <v>194.84</v>
      </c>
      <c r="J511" s="16">
        <v>85.96</v>
      </c>
      <c r="K511" s="16">
        <v>502.38</v>
      </c>
      <c r="L511" s="17">
        <f>SUM(C511:K511)</f>
        <v>2419.85</v>
      </c>
      <c r="M511" s="23" t="str">
        <f>A511&amp;"|"&amp;B511</f>
        <v>P0043|Jun</v>
      </c>
    </row>
    <row r="512" spans="1:13" ht="15" customHeight="1" x14ac:dyDescent="0.25">
      <c r="A512" s="14" t="s">
        <v>145</v>
      </c>
      <c r="B512" s="14" t="s">
        <v>29</v>
      </c>
      <c r="C512" s="16">
        <v>26.28</v>
      </c>
      <c r="D512" s="16">
        <v>42.08</v>
      </c>
      <c r="E512" s="16">
        <v>10.66</v>
      </c>
      <c r="F512" s="16">
        <v>324</v>
      </c>
      <c r="G512" s="16">
        <v>0</v>
      </c>
      <c r="H512" s="16">
        <v>1346.69</v>
      </c>
      <c r="I512" s="16">
        <v>194.84</v>
      </c>
      <c r="J512" s="16">
        <v>85.96</v>
      </c>
      <c r="K512" s="16">
        <v>1346.66</v>
      </c>
      <c r="L512" s="17">
        <f>SUM(C512:K512)</f>
        <v>3377.17</v>
      </c>
      <c r="M512" s="23" t="str">
        <f>A512&amp;"|"&amp;B512</f>
        <v>P0043|Jul</v>
      </c>
    </row>
    <row r="513" spans="1:13" ht="15" customHeight="1" x14ac:dyDescent="0.25">
      <c r="A513" s="14" t="s">
        <v>145</v>
      </c>
      <c r="B513" s="14" t="s">
        <v>30</v>
      </c>
      <c r="C513" s="16">
        <v>7.57</v>
      </c>
      <c r="D513" s="16">
        <v>36.17</v>
      </c>
      <c r="E513" s="16">
        <v>14.23</v>
      </c>
      <c r="F513" s="16">
        <v>324</v>
      </c>
      <c r="G513" s="16">
        <v>0</v>
      </c>
      <c r="H513" s="16">
        <v>1346.69</v>
      </c>
      <c r="I513" s="16">
        <v>194.84</v>
      </c>
      <c r="J513" s="16">
        <v>85.96</v>
      </c>
      <c r="K513" s="16">
        <v>1242.2</v>
      </c>
      <c r="L513" s="17">
        <f>SUM(C513:K513)</f>
        <v>3251.66</v>
      </c>
      <c r="M513" s="23" t="str">
        <f>A513&amp;"|"&amp;B513</f>
        <v>P0043|Aug</v>
      </c>
    </row>
    <row r="514" spans="1:13" ht="15" customHeight="1" x14ac:dyDescent="0.25">
      <c r="A514" s="14" t="s">
        <v>145</v>
      </c>
      <c r="B514" s="14" t="s">
        <v>31</v>
      </c>
      <c r="C514" s="16">
        <v>19.420000000000002</v>
      </c>
      <c r="D514" s="16">
        <v>42.61</v>
      </c>
      <c r="E514" s="16">
        <v>13.22</v>
      </c>
      <c r="F514" s="16">
        <v>216</v>
      </c>
      <c r="G514" s="16">
        <v>0</v>
      </c>
      <c r="H514" s="16">
        <v>1346.69</v>
      </c>
      <c r="I514" s="16">
        <v>194.84</v>
      </c>
      <c r="J514" s="16">
        <v>85.96</v>
      </c>
      <c r="K514" s="16">
        <v>265.95</v>
      </c>
      <c r="L514" s="17">
        <f>SUM(C514:K514)</f>
        <v>2184.69</v>
      </c>
      <c r="M514" s="23" t="str">
        <f>A514&amp;"|"&amp;B514</f>
        <v>P0043|Sep</v>
      </c>
    </row>
    <row r="515" spans="1:13" ht="15" customHeight="1" x14ac:dyDescent="0.25">
      <c r="A515" s="14" t="s">
        <v>145</v>
      </c>
      <c r="B515" s="14" t="s">
        <v>32</v>
      </c>
      <c r="C515" s="16">
        <v>27.4</v>
      </c>
      <c r="D515" s="16">
        <v>52.89</v>
      </c>
      <c r="E515" s="16">
        <v>14.39</v>
      </c>
      <c r="F515" s="16">
        <v>216</v>
      </c>
      <c r="G515" s="16">
        <v>0</v>
      </c>
      <c r="H515" s="16">
        <v>1346.69</v>
      </c>
      <c r="I515" s="16">
        <v>194.84</v>
      </c>
      <c r="J515" s="16">
        <v>85.96</v>
      </c>
      <c r="K515" s="16">
        <v>183.95</v>
      </c>
      <c r="L515" s="17">
        <f>SUM(C515:K515)</f>
        <v>2122.12</v>
      </c>
      <c r="M515" s="23" t="str">
        <f>A515&amp;"|"&amp;B515</f>
        <v>P0043|Oct</v>
      </c>
    </row>
    <row r="516" spans="1:13" ht="15" customHeight="1" x14ac:dyDescent="0.25">
      <c r="A516" s="14" t="s">
        <v>145</v>
      </c>
      <c r="B516" s="14" t="s">
        <v>33</v>
      </c>
      <c r="C516" s="16">
        <v>7.96</v>
      </c>
      <c r="D516" s="16">
        <v>52.7</v>
      </c>
      <c r="E516" s="16">
        <v>12.49</v>
      </c>
      <c r="F516" s="16">
        <v>216</v>
      </c>
      <c r="G516" s="16">
        <v>68.14</v>
      </c>
      <c r="H516" s="16">
        <v>1346.69</v>
      </c>
      <c r="I516" s="16">
        <v>194.84</v>
      </c>
      <c r="J516" s="16">
        <v>85.96</v>
      </c>
      <c r="K516" s="16">
        <v>47.47</v>
      </c>
      <c r="L516" s="17">
        <f>SUM(C516:K516)</f>
        <v>2032.25</v>
      </c>
      <c r="M516" s="23" t="str">
        <f>A516&amp;"|"&amp;B516</f>
        <v>P0043|Nov</v>
      </c>
    </row>
    <row r="517" spans="1:13" ht="15" customHeight="1" x14ac:dyDescent="0.25">
      <c r="A517" s="14" t="s">
        <v>145</v>
      </c>
      <c r="B517" s="14" t="s">
        <v>34</v>
      </c>
      <c r="C517" s="16">
        <v>25.32</v>
      </c>
      <c r="D517" s="16">
        <v>74.78</v>
      </c>
      <c r="E517" s="16">
        <v>10.94</v>
      </c>
      <c r="F517" s="16">
        <v>648</v>
      </c>
      <c r="G517" s="16">
        <v>68.14</v>
      </c>
      <c r="H517" s="16">
        <v>1346.69</v>
      </c>
      <c r="I517" s="16">
        <v>194.84</v>
      </c>
      <c r="J517" s="16">
        <v>85.96</v>
      </c>
      <c r="K517" s="16">
        <v>83.75</v>
      </c>
      <c r="L517" s="17">
        <f>SUM(C517:K517)</f>
        <v>2538.42</v>
      </c>
      <c r="M517" s="23" t="str">
        <f>A517&amp;"|"&amp;B517</f>
        <v>P0043|Dec</v>
      </c>
    </row>
    <row r="518" spans="1:13" ht="15" customHeight="1" x14ac:dyDescent="0.25">
      <c r="A518" s="14" t="s">
        <v>145</v>
      </c>
      <c r="B518" s="14" t="s">
        <v>35</v>
      </c>
      <c r="C518" s="16">
        <v>13.09</v>
      </c>
      <c r="D518" s="16">
        <v>80.849999999999994</v>
      </c>
      <c r="E518" s="16">
        <v>8.89</v>
      </c>
      <c r="F518" s="16">
        <v>648</v>
      </c>
      <c r="G518" s="16">
        <v>68.14</v>
      </c>
      <c r="H518" s="16">
        <v>1346.69</v>
      </c>
      <c r="I518" s="16">
        <v>194.84</v>
      </c>
      <c r="J518" s="16">
        <v>85.96</v>
      </c>
      <c r="K518" s="16">
        <v>83.75</v>
      </c>
      <c r="L518" s="17">
        <f>SUM(C518:K518)</f>
        <v>2530.21</v>
      </c>
      <c r="M518" s="23" t="str">
        <f>A518&amp;"|"&amp;B518</f>
        <v>P0043|Jan</v>
      </c>
    </row>
    <row r="519" spans="1:13" ht="15" customHeight="1" x14ac:dyDescent="0.25">
      <c r="A519" s="14" t="s">
        <v>145</v>
      </c>
      <c r="B519" s="14" t="s">
        <v>36</v>
      </c>
      <c r="C519" s="16">
        <v>27.38</v>
      </c>
      <c r="D519" s="16">
        <v>69.92</v>
      </c>
      <c r="E519" s="16">
        <v>5.23</v>
      </c>
      <c r="F519" s="16">
        <v>540</v>
      </c>
      <c r="G519" s="16">
        <v>68.14</v>
      </c>
      <c r="H519" s="16">
        <v>1346.69</v>
      </c>
      <c r="I519" s="16">
        <v>194.84</v>
      </c>
      <c r="J519" s="16">
        <v>85.96</v>
      </c>
      <c r="K519" s="16">
        <v>83.75</v>
      </c>
      <c r="L519" s="17">
        <f>SUM(C519:K519)</f>
        <v>2421.9100000000003</v>
      </c>
      <c r="M519" s="23" t="str">
        <f>A519&amp;"|"&amp;B519</f>
        <v>P0043|Feb</v>
      </c>
    </row>
    <row r="520" spans="1:13" ht="15" customHeight="1" x14ac:dyDescent="0.25">
      <c r="A520" s="14" t="s">
        <v>145</v>
      </c>
      <c r="B520" s="14" t="s">
        <v>37</v>
      </c>
      <c r="C520" s="16">
        <v>25.24</v>
      </c>
      <c r="D520" s="16">
        <v>70.290000000000006</v>
      </c>
      <c r="E520" s="16">
        <v>12.63</v>
      </c>
      <c r="F520" s="16">
        <v>432</v>
      </c>
      <c r="G520" s="16">
        <v>68.14</v>
      </c>
      <c r="H520" s="16">
        <v>1346.69</v>
      </c>
      <c r="I520" s="16">
        <v>194.84</v>
      </c>
      <c r="J520" s="16">
        <v>85.96</v>
      </c>
      <c r="K520" s="16">
        <v>83.75</v>
      </c>
      <c r="L520" s="17">
        <f>SUM(C520:K520)</f>
        <v>2319.54</v>
      </c>
      <c r="M520" s="23" t="str">
        <f>A520&amp;"|"&amp;B520</f>
        <v>P0043|Mar</v>
      </c>
    </row>
    <row r="521" spans="1:13" ht="15" customHeight="1" x14ac:dyDescent="0.25">
      <c r="A521" s="14" t="s">
        <v>147</v>
      </c>
      <c r="B521" s="14" t="s">
        <v>24</v>
      </c>
      <c r="C521" s="16">
        <v>12.16</v>
      </c>
      <c r="D521" s="16">
        <v>63.59</v>
      </c>
      <c r="E521" s="16">
        <v>6.9</v>
      </c>
      <c r="F521" s="16">
        <v>176</v>
      </c>
      <c r="G521" s="16">
        <v>0</v>
      </c>
      <c r="H521" s="16">
        <v>1031.51</v>
      </c>
      <c r="I521" s="16">
        <v>149</v>
      </c>
      <c r="J521" s="16">
        <v>85.96</v>
      </c>
      <c r="K521" s="16">
        <v>39.75</v>
      </c>
      <c r="L521" s="17">
        <f>SUM(C521:K521)</f>
        <v>1564.87</v>
      </c>
      <c r="M521" s="23" t="str">
        <f>A521&amp;"|"&amp;B521</f>
        <v>P0044|Apr</v>
      </c>
    </row>
    <row r="522" spans="1:13" ht="15" customHeight="1" x14ac:dyDescent="0.25">
      <c r="A522" s="14" t="s">
        <v>147</v>
      </c>
      <c r="B522" s="14" t="s">
        <v>26</v>
      </c>
      <c r="C522" s="16">
        <v>7.57</v>
      </c>
      <c r="D522" s="16">
        <v>55.8</v>
      </c>
      <c r="E522" s="16">
        <v>4.97</v>
      </c>
      <c r="F522" s="16">
        <v>176</v>
      </c>
      <c r="G522" s="16">
        <v>0</v>
      </c>
      <c r="H522" s="16">
        <v>1031.51</v>
      </c>
      <c r="I522" s="16">
        <v>149</v>
      </c>
      <c r="J522" s="16">
        <v>85.96</v>
      </c>
      <c r="K522" s="16">
        <v>258.49</v>
      </c>
      <c r="L522" s="17">
        <f>SUM(C522:K522)</f>
        <v>1769.3</v>
      </c>
      <c r="M522" s="23" t="str">
        <f>A522&amp;"|"&amp;B522</f>
        <v>P0044|May</v>
      </c>
    </row>
    <row r="523" spans="1:13" ht="15" customHeight="1" x14ac:dyDescent="0.25">
      <c r="A523" s="14" t="s">
        <v>147</v>
      </c>
      <c r="B523" s="14" t="s">
        <v>28</v>
      </c>
      <c r="C523" s="16">
        <v>15.87</v>
      </c>
      <c r="D523" s="16">
        <v>35.090000000000003</v>
      </c>
      <c r="E523" s="16">
        <v>8.64</v>
      </c>
      <c r="F523" s="16">
        <v>176</v>
      </c>
      <c r="G523" s="16">
        <v>0</v>
      </c>
      <c r="H523" s="16">
        <v>1031.51</v>
      </c>
      <c r="I523" s="16">
        <v>149</v>
      </c>
      <c r="J523" s="16">
        <v>85.96</v>
      </c>
      <c r="K523" s="16">
        <v>334.92</v>
      </c>
      <c r="L523" s="17">
        <f>SUM(C523:K523)</f>
        <v>1836.99</v>
      </c>
      <c r="M523" s="23" t="str">
        <f>A523&amp;"|"&amp;B523</f>
        <v>P0044|Jun</v>
      </c>
    </row>
    <row r="524" spans="1:13" ht="15" customHeight="1" x14ac:dyDescent="0.25">
      <c r="A524" s="14" t="s">
        <v>147</v>
      </c>
      <c r="B524" s="14" t="s">
        <v>29</v>
      </c>
      <c r="C524" s="16">
        <v>7.57</v>
      </c>
      <c r="D524" s="16">
        <v>31.08</v>
      </c>
      <c r="E524" s="16">
        <v>8.59</v>
      </c>
      <c r="F524" s="16">
        <v>264</v>
      </c>
      <c r="G524" s="16">
        <v>0</v>
      </c>
      <c r="H524" s="16">
        <v>1031.51</v>
      </c>
      <c r="I524" s="16">
        <v>149</v>
      </c>
      <c r="J524" s="16">
        <v>85.96</v>
      </c>
      <c r="K524" s="16">
        <v>897.77</v>
      </c>
      <c r="L524" s="17">
        <f>SUM(C524:K524)</f>
        <v>2475.48</v>
      </c>
      <c r="M524" s="23" t="str">
        <f>A524&amp;"|"&amp;B524</f>
        <v>P0044|Jul</v>
      </c>
    </row>
    <row r="525" spans="1:13" ht="15" customHeight="1" x14ac:dyDescent="0.25">
      <c r="A525" s="14" t="s">
        <v>147</v>
      </c>
      <c r="B525" s="14" t="s">
        <v>30</v>
      </c>
      <c r="C525" s="16">
        <v>7.57</v>
      </c>
      <c r="D525" s="16">
        <v>39.03</v>
      </c>
      <c r="E525" s="16">
        <v>7.39</v>
      </c>
      <c r="F525" s="16">
        <v>264</v>
      </c>
      <c r="G525" s="16">
        <v>0</v>
      </c>
      <c r="H525" s="16">
        <v>1031.51</v>
      </c>
      <c r="I525" s="16">
        <v>149</v>
      </c>
      <c r="J525" s="16">
        <v>85.96</v>
      </c>
      <c r="K525" s="16">
        <v>828.13</v>
      </c>
      <c r="L525" s="17">
        <f>SUM(C525:K525)</f>
        <v>2412.59</v>
      </c>
      <c r="M525" s="23" t="str">
        <f>A525&amp;"|"&amp;B525</f>
        <v>P0044|Aug</v>
      </c>
    </row>
    <row r="526" spans="1:13" ht="15" customHeight="1" x14ac:dyDescent="0.25">
      <c r="A526" s="14" t="s">
        <v>147</v>
      </c>
      <c r="B526" s="14" t="s">
        <v>31</v>
      </c>
      <c r="C526" s="16">
        <v>18.72</v>
      </c>
      <c r="D526" s="16">
        <v>44.3</v>
      </c>
      <c r="E526" s="16">
        <v>5.0199999999999996</v>
      </c>
      <c r="F526" s="16">
        <v>176</v>
      </c>
      <c r="G526" s="16">
        <v>0</v>
      </c>
      <c r="H526" s="16">
        <v>1031.51</v>
      </c>
      <c r="I526" s="16">
        <v>149</v>
      </c>
      <c r="J526" s="16">
        <v>85.96</v>
      </c>
      <c r="K526" s="16">
        <v>177.3</v>
      </c>
      <c r="L526" s="17">
        <f>SUM(C526:K526)</f>
        <v>1687.81</v>
      </c>
      <c r="M526" s="23" t="str">
        <f>A526&amp;"|"&amp;B526</f>
        <v>P0044|Sep</v>
      </c>
    </row>
    <row r="527" spans="1:13" ht="15" customHeight="1" x14ac:dyDescent="0.25">
      <c r="A527" s="14" t="s">
        <v>147</v>
      </c>
      <c r="B527" s="14" t="s">
        <v>32</v>
      </c>
      <c r="C527" s="16">
        <v>13.58</v>
      </c>
      <c r="D527" s="16">
        <v>46.55</v>
      </c>
      <c r="E527" s="16">
        <v>7.15</v>
      </c>
      <c r="F527" s="16">
        <v>176</v>
      </c>
      <c r="G527" s="16">
        <v>0</v>
      </c>
      <c r="H527" s="16">
        <v>1031.51</v>
      </c>
      <c r="I527" s="16">
        <v>149</v>
      </c>
      <c r="J527" s="16">
        <v>85.96</v>
      </c>
      <c r="K527" s="16">
        <v>122.63</v>
      </c>
      <c r="L527" s="17">
        <f>SUM(C527:K527)</f>
        <v>1632.38</v>
      </c>
      <c r="M527" s="23" t="str">
        <f>A527&amp;"|"&amp;B527</f>
        <v>P0044|Oct</v>
      </c>
    </row>
    <row r="528" spans="1:13" ht="15" customHeight="1" x14ac:dyDescent="0.25">
      <c r="A528" s="14" t="s">
        <v>147</v>
      </c>
      <c r="B528" s="14" t="s">
        <v>33</v>
      </c>
      <c r="C528" s="16">
        <v>15.1</v>
      </c>
      <c r="D528" s="16">
        <v>54.7</v>
      </c>
      <c r="E528" s="16">
        <v>4.04</v>
      </c>
      <c r="F528" s="16">
        <v>176</v>
      </c>
      <c r="G528" s="16">
        <v>55.52</v>
      </c>
      <c r="H528" s="16">
        <v>1031.51</v>
      </c>
      <c r="I528" s="16">
        <v>149</v>
      </c>
      <c r="J528" s="16">
        <v>85.96</v>
      </c>
      <c r="K528" s="16">
        <v>31.64</v>
      </c>
      <c r="L528" s="17">
        <f>SUM(C528:K528)</f>
        <v>1603.47</v>
      </c>
      <c r="M528" s="23" t="str">
        <f>A528&amp;"|"&amp;B528</f>
        <v>P0044|Nov</v>
      </c>
    </row>
    <row r="529" spans="1:13" ht="15" customHeight="1" x14ac:dyDescent="0.25">
      <c r="A529" s="14" t="s">
        <v>147</v>
      </c>
      <c r="B529" s="14" t="s">
        <v>34</v>
      </c>
      <c r="C529" s="16">
        <v>7.57</v>
      </c>
      <c r="D529" s="16">
        <v>70.84</v>
      </c>
      <c r="E529" s="16">
        <v>4.04</v>
      </c>
      <c r="F529" s="16">
        <v>440</v>
      </c>
      <c r="G529" s="16">
        <v>55.52</v>
      </c>
      <c r="H529" s="16">
        <v>1031.51</v>
      </c>
      <c r="I529" s="16">
        <v>149</v>
      </c>
      <c r="J529" s="16">
        <v>85.96</v>
      </c>
      <c r="K529" s="16">
        <v>55.84</v>
      </c>
      <c r="L529" s="17">
        <f>SUM(C529:K529)</f>
        <v>1900.28</v>
      </c>
      <c r="M529" s="23" t="str">
        <f>A529&amp;"|"&amp;B529</f>
        <v>P0044|Dec</v>
      </c>
    </row>
    <row r="530" spans="1:13" ht="15" customHeight="1" x14ac:dyDescent="0.25">
      <c r="A530" s="14" t="s">
        <v>147</v>
      </c>
      <c r="B530" s="14" t="s">
        <v>35</v>
      </c>
      <c r="C530" s="16">
        <v>11.71</v>
      </c>
      <c r="D530" s="16">
        <v>65.88</v>
      </c>
      <c r="E530" s="16">
        <v>8.81</v>
      </c>
      <c r="F530" s="16">
        <v>440</v>
      </c>
      <c r="G530" s="16">
        <v>55.52</v>
      </c>
      <c r="H530" s="16">
        <v>1031.51</v>
      </c>
      <c r="I530" s="16">
        <v>149</v>
      </c>
      <c r="J530" s="16">
        <v>85.96</v>
      </c>
      <c r="K530" s="16">
        <v>55.84</v>
      </c>
      <c r="L530" s="17">
        <f>SUM(C530:K530)</f>
        <v>1904.2299999999998</v>
      </c>
      <c r="M530" s="23" t="str">
        <f>A530&amp;"|"&amp;B530</f>
        <v>P0044|Jan</v>
      </c>
    </row>
    <row r="531" spans="1:13" ht="15" customHeight="1" x14ac:dyDescent="0.25">
      <c r="A531" s="14" t="s">
        <v>147</v>
      </c>
      <c r="B531" s="14" t="s">
        <v>36</v>
      </c>
      <c r="C531" s="16">
        <v>13.21</v>
      </c>
      <c r="D531" s="16">
        <v>69.31</v>
      </c>
      <c r="E531" s="16">
        <v>4.04</v>
      </c>
      <c r="F531" s="16">
        <v>352</v>
      </c>
      <c r="G531" s="16">
        <v>55.52</v>
      </c>
      <c r="H531" s="16">
        <v>1031.51</v>
      </c>
      <c r="I531" s="16">
        <v>149</v>
      </c>
      <c r="J531" s="16">
        <v>85.96</v>
      </c>
      <c r="K531" s="16">
        <v>55.84</v>
      </c>
      <c r="L531" s="17">
        <f>SUM(C531:K531)</f>
        <v>1816.3899999999999</v>
      </c>
      <c r="M531" s="23" t="str">
        <f>A531&amp;"|"&amp;B531</f>
        <v>P0044|Feb</v>
      </c>
    </row>
    <row r="532" spans="1:13" ht="15" customHeight="1" x14ac:dyDescent="0.25">
      <c r="A532" s="14" t="s">
        <v>147</v>
      </c>
      <c r="B532" s="14" t="s">
        <v>37</v>
      </c>
      <c r="C532" s="16">
        <v>7.57</v>
      </c>
      <c r="D532" s="16">
        <v>60.1</v>
      </c>
      <c r="E532" s="16">
        <v>7.45</v>
      </c>
      <c r="F532" s="16">
        <v>352</v>
      </c>
      <c r="G532" s="16">
        <v>55.52</v>
      </c>
      <c r="H532" s="16">
        <v>1031.51</v>
      </c>
      <c r="I532" s="16">
        <v>149</v>
      </c>
      <c r="J532" s="16">
        <v>85.96</v>
      </c>
      <c r="K532" s="16">
        <v>55.84</v>
      </c>
      <c r="L532" s="17">
        <f>SUM(C532:K532)</f>
        <v>1804.95</v>
      </c>
      <c r="M532" s="23" t="str">
        <f>A532&amp;"|"&amp;B532</f>
        <v>P0044|Mar</v>
      </c>
    </row>
    <row r="533" spans="1:13" ht="15" customHeight="1" x14ac:dyDescent="0.25">
      <c r="A533" s="14" t="s">
        <v>149</v>
      </c>
      <c r="B533" s="14" t="s">
        <v>24</v>
      </c>
      <c r="C533" s="16">
        <v>36.840000000000003</v>
      </c>
      <c r="D533" s="16">
        <v>53.75</v>
      </c>
      <c r="E533" s="16">
        <v>8.82</v>
      </c>
      <c r="F533" s="16">
        <v>216</v>
      </c>
      <c r="G533" s="16">
        <v>0</v>
      </c>
      <c r="H533" s="16">
        <v>1346.69</v>
      </c>
      <c r="I533" s="16">
        <v>194.84</v>
      </c>
      <c r="J533" s="16">
        <v>85.96</v>
      </c>
      <c r="K533" s="16">
        <v>59.62</v>
      </c>
      <c r="L533" s="17">
        <f>SUM(C533:K533)</f>
        <v>2002.5199999999998</v>
      </c>
      <c r="M533" s="23" t="str">
        <f>A533&amp;"|"&amp;B533</f>
        <v>P0045|Apr</v>
      </c>
    </row>
    <row r="534" spans="1:13" ht="15" customHeight="1" x14ac:dyDescent="0.25">
      <c r="A534" s="14" t="s">
        <v>149</v>
      </c>
      <c r="B534" s="14" t="s">
        <v>26</v>
      </c>
      <c r="C534" s="16">
        <v>29.48</v>
      </c>
      <c r="D534" s="16">
        <v>47.56</v>
      </c>
      <c r="E534" s="16">
        <v>5.19</v>
      </c>
      <c r="F534" s="16">
        <v>216</v>
      </c>
      <c r="G534" s="16">
        <v>0</v>
      </c>
      <c r="H534" s="16">
        <v>1346.69</v>
      </c>
      <c r="I534" s="16">
        <v>194.84</v>
      </c>
      <c r="J534" s="16">
        <v>85.96</v>
      </c>
      <c r="K534" s="16">
        <v>387.74</v>
      </c>
      <c r="L534" s="17">
        <f>SUM(C534:K534)</f>
        <v>2313.46</v>
      </c>
      <c r="M534" s="23" t="str">
        <f>A534&amp;"|"&amp;B534</f>
        <v>P0045|May</v>
      </c>
    </row>
    <row r="535" spans="1:13" ht="15" customHeight="1" x14ac:dyDescent="0.25">
      <c r="A535" s="14" t="s">
        <v>149</v>
      </c>
      <c r="B535" s="14" t="s">
        <v>28</v>
      </c>
      <c r="C535" s="16">
        <v>10.79</v>
      </c>
      <c r="D535" s="16">
        <v>38.74</v>
      </c>
      <c r="E535" s="16">
        <v>7.79</v>
      </c>
      <c r="F535" s="16">
        <v>216</v>
      </c>
      <c r="G535" s="16">
        <v>0</v>
      </c>
      <c r="H535" s="16">
        <v>1346.69</v>
      </c>
      <c r="I535" s="16">
        <v>194.84</v>
      </c>
      <c r="J535" s="16">
        <v>85.96</v>
      </c>
      <c r="K535" s="16">
        <v>502.38</v>
      </c>
      <c r="L535" s="17">
        <f>SUM(C535:K535)</f>
        <v>2403.19</v>
      </c>
      <c r="M535" s="23" t="str">
        <f>A535&amp;"|"&amp;B535</f>
        <v>P0045|Jun</v>
      </c>
    </row>
    <row r="536" spans="1:13" ht="15" customHeight="1" x14ac:dyDescent="0.25">
      <c r="A536" s="14" t="s">
        <v>149</v>
      </c>
      <c r="B536" s="14" t="s">
        <v>29</v>
      </c>
      <c r="C536" s="16">
        <v>12.54</v>
      </c>
      <c r="D536" s="16">
        <v>44.69</v>
      </c>
      <c r="E536" s="16">
        <v>8.6300000000000008</v>
      </c>
      <c r="F536" s="16">
        <v>324</v>
      </c>
      <c r="G536" s="16">
        <v>0</v>
      </c>
      <c r="H536" s="16">
        <v>1346.69</v>
      </c>
      <c r="I536" s="16">
        <v>194.84</v>
      </c>
      <c r="J536" s="16">
        <v>85.96</v>
      </c>
      <c r="K536" s="16">
        <v>1346.66</v>
      </c>
      <c r="L536" s="17">
        <f>SUM(C536:K536)</f>
        <v>3364.01</v>
      </c>
      <c r="M536" s="23" t="str">
        <f>A536&amp;"|"&amp;B536</f>
        <v>P0045|Jul</v>
      </c>
    </row>
    <row r="537" spans="1:13" ht="15" customHeight="1" x14ac:dyDescent="0.25">
      <c r="A537" s="14" t="s">
        <v>149</v>
      </c>
      <c r="B537" s="14" t="s">
        <v>30</v>
      </c>
      <c r="C537" s="16">
        <v>14.96</v>
      </c>
      <c r="D537" s="16">
        <v>34.51</v>
      </c>
      <c r="E537" s="16">
        <v>4.04</v>
      </c>
      <c r="F537" s="16">
        <v>324</v>
      </c>
      <c r="G537" s="16">
        <v>0</v>
      </c>
      <c r="H537" s="16">
        <v>1346.69</v>
      </c>
      <c r="I537" s="16">
        <v>194.84</v>
      </c>
      <c r="J537" s="16">
        <v>85.96</v>
      </c>
      <c r="K537" s="16">
        <v>1242.2</v>
      </c>
      <c r="L537" s="17">
        <f>SUM(C537:K537)</f>
        <v>3247.2</v>
      </c>
      <c r="M537" s="23" t="str">
        <f>A537&amp;"|"&amp;B537</f>
        <v>P0045|Aug</v>
      </c>
    </row>
    <row r="538" spans="1:13" ht="15" customHeight="1" x14ac:dyDescent="0.25">
      <c r="A538" s="14" t="s">
        <v>149</v>
      </c>
      <c r="B538" s="14" t="s">
        <v>31</v>
      </c>
      <c r="C538" s="16">
        <v>10.76</v>
      </c>
      <c r="D538" s="16">
        <v>43.89</v>
      </c>
      <c r="E538" s="16">
        <v>4.04</v>
      </c>
      <c r="F538" s="16">
        <v>216</v>
      </c>
      <c r="G538" s="16">
        <v>0</v>
      </c>
      <c r="H538" s="16">
        <v>1346.69</v>
      </c>
      <c r="I538" s="16">
        <v>194.84</v>
      </c>
      <c r="J538" s="16">
        <v>85.96</v>
      </c>
      <c r="K538" s="16">
        <v>265.95</v>
      </c>
      <c r="L538" s="17">
        <f>SUM(C538:K538)</f>
        <v>2168.13</v>
      </c>
      <c r="M538" s="23" t="str">
        <f>A538&amp;"|"&amp;B538</f>
        <v>P0045|Sep</v>
      </c>
    </row>
    <row r="539" spans="1:13" ht="15" customHeight="1" x14ac:dyDescent="0.25">
      <c r="A539" s="14" t="s">
        <v>149</v>
      </c>
      <c r="B539" s="14" t="s">
        <v>32</v>
      </c>
      <c r="C539" s="16">
        <v>10.5</v>
      </c>
      <c r="D539" s="16">
        <v>67.430000000000007</v>
      </c>
      <c r="E539" s="16">
        <v>8.74</v>
      </c>
      <c r="F539" s="16">
        <v>216</v>
      </c>
      <c r="G539" s="16">
        <v>0</v>
      </c>
      <c r="H539" s="16">
        <v>1346.69</v>
      </c>
      <c r="I539" s="16">
        <v>194.84</v>
      </c>
      <c r="J539" s="16">
        <v>85.96</v>
      </c>
      <c r="K539" s="16">
        <v>183.95</v>
      </c>
      <c r="L539" s="17">
        <f>SUM(C539:K539)</f>
        <v>2114.11</v>
      </c>
      <c r="M539" s="23" t="str">
        <f>A539&amp;"|"&amp;B539</f>
        <v>P0045|Oct</v>
      </c>
    </row>
    <row r="540" spans="1:13" ht="15" customHeight="1" x14ac:dyDescent="0.25">
      <c r="A540" s="14" t="s">
        <v>149</v>
      </c>
      <c r="B540" s="14" t="s">
        <v>33</v>
      </c>
      <c r="C540" s="16">
        <v>29.43</v>
      </c>
      <c r="D540" s="16">
        <v>62.68</v>
      </c>
      <c r="E540" s="16">
        <v>17.22</v>
      </c>
      <c r="F540" s="16">
        <v>216</v>
      </c>
      <c r="G540" s="16">
        <v>68.14</v>
      </c>
      <c r="H540" s="16">
        <v>1346.69</v>
      </c>
      <c r="I540" s="16">
        <v>194.84</v>
      </c>
      <c r="J540" s="16">
        <v>85.96</v>
      </c>
      <c r="K540" s="16">
        <v>47.47</v>
      </c>
      <c r="L540" s="17">
        <f>SUM(C540:K540)</f>
        <v>2068.4299999999998</v>
      </c>
      <c r="M540" s="23" t="str">
        <f>A540&amp;"|"&amp;B540</f>
        <v>P0045|Nov</v>
      </c>
    </row>
    <row r="541" spans="1:13" ht="15" customHeight="1" x14ac:dyDescent="0.25">
      <c r="A541" s="14" t="s">
        <v>149</v>
      </c>
      <c r="B541" s="14" t="s">
        <v>34</v>
      </c>
      <c r="C541" s="16">
        <v>21.53</v>
      </c>
      <c r="D541" s="16">
        <v>85.32</v>
      </c>
      <c r="E541" s="16">
        <v>8.52</v>
      </c>
      <c r="F541" s="16">
        <v>648</v>
      </c>
      <c r="G541" s="16">
        <v>68.14</v>
      </c>
      <c r="H541" s="16">
        <v>1346.69</v>
      </c>
      <c r="I541" s="16">
        <v>194.84</v>
      </c>
      <c r="J541" s="16">
        <v>85.96</v>
      </c>
      <c r="K541" s="16">
        <v>83.75</v>
      </c>
      <c r="L541" s="17">
        <f>SUM(C541:K541)</f>
        <v>2542.75</v>
      </c>
      <c r="M541" s="23" t="str">
        <f>A541&amp;"|"&amp;B541</f>
        <v>P0045|Dec</v>
      </c>
    </row>
    <row r="542" spans="1:13" ht="15" customHeight="1" x14ac:dyDescent="0.25">
      <c r="A542" s="14" t="s">
        <v>149</v>
      </c>
      <c r="B542" s="14" t="s">
        <v>35</v>
      </c>
      <c r="C542" s="16">
        <v>13.59</v>
      </c>
      <c r="D542" s="16">
        <v>86.26</v>
      </c>
      <c r="E542" s="16">
        <v>6.26</v>
      </c>
      <c r="F542" s="16">
        <v>540</v>
      </c>
      <c r="G542" s="16">
        <v>68.14</v>
      </c>
      <c r="H542" s="16">
        <v>1346.69</v>
      </c>
      <c r="I542" s="16">
        <v>194.84</v>
      </c>
      <c r="J542" s="16">
        <v>85.96</v>
      </c>
      <c r="K542" s="16">
        <v>83.75</v>
      </c>
      <c r="L542" s="17">
        <f>SUM(C542:K542)</f>
        <v>2425.4900000000002</v>
      </c>
      <c r="M542" s="23" t="str">
        <f>A542&amp;"|"&amp;B542</f>
        <v>P0045|Jan</v>
      </c>
    </row>
    <row r="543" spans="1:13" ht="15" customHeight="1" x14ac:dyDescent="0.25">
      <c r="A543" s="14" t="s">
        <v>149</v>
      </c>
      <c r="B543" s="14" t="s">
        <v>36</v>
      </c>
      <c r="C543" s="16">
        <v>27.04</v>
      </c>
      <c r="D543" s="16">
        <v>76.97</v>
      </c>
      <c r="E543" s="16">
        <v>5.45</v>
      </c>
      <c r="F543" s="16">
        <v>432</v>
      </c>
      <c r="G543" s="16">
        <v>68.14</v>
      </c>
      <c r="H543" s="16">
        <v>1346.69</v>
      </c>
      <c r="I543" s="16">
        <v>194.84</v>
      </c>
      <c r="J543" s="16">
        <v>85.96</v>
      </c>
      <c r="K543" s="16">
        <v>83.75</v>
      </c>
      <c r="L543" s="17">
        <f>SUM(C543:K543)</f>
        <v>2320.84</v>
      </c>
      <c r="M543" s="23" t="str">
        <f>A543&amp;"|"&amp;B543</f>
        <v>P0045|Feb</v>
      </c>
    </row>
    <row r="544" spans="1:13" ht="15" customHeight="1" x14ac:dyDescent="0.25">
      <c r="A544" s="14" t="s">
        <v>149</v>
      </c>
      <c r="B544" s="14" t="s">
        <v>37</v>
      </c>
      <c r="C544" s="16">
        <v>34.17</v>
      </c>
      <c r="D544" s="16">
        <v>67.27</v>
      </c>
      <c r="E544" s="16">
        <v>13.09</v>
      </c>
      <c r="F544" s="16">
        <v>432</v>
      </c>
      <c r="G544" s="16">
        <v>68.14</v>
      </c>
      <c r="H544" s="16">
        <v>1346.69</v>
      </c>
      <c r="I544" s="16">
        <v>194.84</v>
      </c>
      <c r="J544" s="16">
        <v>85.96</v>
      </c>
      <c r="K544" s="16">
        <v>83.75</v>
      </c>
      <c r="L544" s="17">
        <f>SUM(C544:K544)</f>
        <v>2325.9100000000003</v>
      </c>
      <c r="M544" s="23" t="str">
        <f>A544&amp;"|"&amp;B544</f>
        <v>P0045|Mar</v>
      </c>
    </row>
    <row r="545" spans="1:13" ht="15" customHeight="1" x14ac:dyDescent="0.25">
      <c r="A545" s="14" t="s">
        <v>151</v>
      </c>
      <c r="B545" s="14" t="s">
        <v>24</v>
      </c>
      <c r="C545" s="16">
        <v>21.03</v>
      </c>
      <c r="D545" s="16">
        <v>67.459999999999994</v>
      </c>
      <c r="E545" s="16">
        <v>19.18</v>
      </c>
      <c r="F545" s="16">
        <v>264</v>
      </c>
      <c r="G545" s="16">
        <v>0</v>
      </c>
      <c r="H545" s="16">
        <v>1719.18</v>
      </c>
      <c r="I545" s="16">
        <v>246.42</v>
      </c>
      <c r="J545" s="16">
        <v>85.96</v>
      </c>
      <c r="K545" s="16">
        <v>79.5</v>
      </c>
      <c r="L545" s="17">
        <f>SUM(C545:K545)</f>
        <v>2502.73</v>
      </c>
      <c r="M545" s="23" t="str">
        <f>A545&amp;"|"&amp;B545</f>
        <v>P0046|Apr</v>
      </c>
    </row>
    <row r="546" spans="1:13" ht="15" customHeight="1" x14ac:dyDescent="0.25">
      <c r="A546" s="14" t="s">
        <v>151</v>
      </c>
      <c r="B546" s="14" t="s">
        <v>26</v>
      </c>
      <c r="C546" s="16">
        <v>16.98</v>
      </c>
      <c r="D546" s="16">
        <v>59.14</v>
      </c>
      <c r="E546" s="16">
        <v>8.85</v>
      </c>
      <c r="F546" s="16">
        <v>264</v>
      </c>
      <c r="G546" s="16">
        <v>0</v>
      </c>
      <c r="H546" s="16">
        <v>1719.18</v>
      </c>
      <c r="I546" s="16">
        <v>246.42</v>
      </c>
      <c r="J546" s="16">
        <v>85.96</v>
      </c>
      <c r="K546" s="16">
        <v>516.99</v>
      </c>
      <c r="L546" s="17">
        <f>SUM(C546:K546)</f>
        <v>2917.5200000000004</v>
      </c>
      <c r="M546" s="23" t="str">
        <f>A546&amp;"|"&amp;B546</f>
        <v>P0046|May</v>
      </c>
    </row>
    <row r="547" spans="1:13" ht="15" customHeight="1" x14ac:dyDescent="0.25">
      <c r="A547" s="14" t="s">
        <v>151</v>
      </c>
      <c r="B547" s="14" t="s">
        <v>28</v>
      </c>
      <c r="C547" s="16">
        <v>28.21</v>
      </c>
      <c r="D547" s="16">
        <v>59.02</v>
      </c>
      <c r="E547" s="16">
        <v>9.6999999999999993</v>
      </c>
      <c r="F547" s="16">
        <v>264</v>
      </c>
      <c r="G547" s="16">
        <v>0</v>
      </c>
      <c r="H547" s="16">
        <v>1719.18</v>
      </c>
      <c r="I547" s="16">
        <v>246.42</v>
      </c>
      <c r="J547" s="16">
        <v>85.96</v>
      </c>
      <c r="K547" s="16">
        <v>669.84</v>
      </c>
      <c r="L547" s="17">
        <f>SUM(C547:K547)</f>
        <v>3082.3300000000004</v>
      </c>
      <c r="M547" s="23" t="str">
        <f>A547&amp;"|"&amp;B547</f>
        <v>P0046|Jun</v>
      </c>
    </row>
    <row r="548" spans="1:13" ht="15" customHeight="1" x14ac:dyDescent="0.25">
      <c r="A548" s="14" t="s">
        <v>151</v>
      </c>
      <c r="B548" s="14" t="s">
        <v>29</v>
      </c>
      <c r="C548" s="16">
        <v>13.69</v>
      </c>
      <c r="D548" s="16">
        <v>49.28</v>
      </c>
      <c r="E548" s="16">
        <v>4.04</v>
      </c>
      <c r="F548" s="16">
        <v>264</v>
      </c>
      <c r="G548" s="16">
        <v>0</v>
      </c>
      <c r="H548" s="16">
        <v>1719.18</v>
      </c>
      <c r="I548" s="16">
        <v>246.42</v>
      </c>
      <c r="J548" s="16">
        <v>85.96</v>
      </c>
      <c r="K548" s="16">
        <v>1795.54</v>
      </c>
      <c r="L548" s="17">
        <f>SUM(C548:K548)</f>
        <v>4178.1100000000006</v>
      </c>
      <c r="M548" s="23" t="str">
        <f>A548&amp;"|"&amp;B548</f>
        <v>P0046|Jul</v>
      </c>
    </row>
    <row r="549" spans="1:13" ht="15" customHeight="1" x14ac:dyDescent="0.25">
      <c r="A549" s="14" t="s">
        <v>151</v>
      </c>
      <c r="B549" s="14" t="s">
        <v>30</v>
      </c>
      <c r="C549" s="16">
        <v>13.16</v>
      </c>
      <c r="D549" s="16">
        <v>46.3</v>
      </c>
      <c r="E549" s="16">
        <v>4.04</v>
      </c>
      <c r="F549" s="16">
        <v>264</v>
      </c>
      <c r="G549" s="16">
        <v>0</v>
      </c>
      <c r="H549" s="16">
        <v>1719.18</v>
      </c>
      <c r="I549" s="16">
        <v>246.42</v>
      </c>
      <c r="J549" s="16">
        <v>85.96</v>
      </c>
      <c r="K549" s="16">
        <v>1656.27</v>
      </c>
      <c r="L549" s="17">
        <f>SUM(C549:K549)</f>
        <v>4035.33</v>
      </c>
      <c r="M549" s="23" t="str">
        <f>A549&amp;"|"&amp;B549</f>
        <v>P0046|Aug</v>
      </c>
    </row>
    <row r="550" spans="1:13" ht="15" customHeight="1" x14ac:dyDescent="0.25">
      <c r="A550" s="14" t="s">
        <v>151</v>
      </c>
      <c r="B550" s="14" t="s">
        <v>31</v>
      </c>
      <c r="C550" s="16">
        <v>29.6</v>
      </c>
      <c r="D550" s="16">
        <v>43.24</v>
      </c>
      <c r="E550" s="16">
        <v>13.55</v>
      </c>
      <c r="F550" s="16">
        <v>264</v>
      </c>
      <c r="G550" s="16">
        <v>0</v>
      </c>
      <c r="H550" s="16">
        <v>1719.18</v>
      </c>
      <c r="I550" s="16">
        <v>246.42</v>
      </c>
      <c r="J550" s="16">
        <v>85.96</v>
      </c>
      <c r="K550" s="16">
        <v>354.6</v>
      </c>
      <c r="L550" s="17">
        <f>SUM(C550:K550)</f>
        <v>2756.55</v>
      </c>
      <c r="M550" s="23" t="str">
        <f>A550&amp;"|"&amp;B550</f>
        <v>P0046|Sep</v>
      </c>
    </row>
    <row r="551" spans="1:13" ht="15" customHeight="1" x14ac:dyDescent="0.25">
      <c r="A551" s="14" t="s">
        <v>151</v>
      </c>
      <c r="B551" s="14" t="s">
        <v>32</v>
      </c>
      <c r="C551" s="16">
        <v>34.33</v>
      </c>
      <c r="D551" s="16">
        <v>65.739999999999995</v>
      </c>
      <c r="E551" s="16">
        <v>18.989999999999998</v>
      </c>
      <c r="F551" s="16">
        <v>264</v>
      </c>
      <c r="G551" s="16">
        <v>0</v>
      </c>
      <c r="H551" s="16">
        <v>1719.18</v>
      </c>
      <c r="I551" s="16">
        <v>246.42</v>
      </c>
      <c r="J551" s="16">
        <v>85.96</v>
      </c>
      <c r="K551" s="16">
        <v>245.27</v>
      </c>
      <c r="L551" s="17">
        <f>SUM(C551:K551)</f>
        <v>2679.8900000000003</v>
      </c>
      <c r="M551" s="23" t="str">
        <f>A551&amp;"|"&amp;B551</f>
        <v>P0046|Oct</v>
      </c>
    </row>
    <row r="552" spans="1:13" ht="15" customHeight="1" x14ac:dyDescent="0.25">
      <c r="A552" s="14" t="s">
        <v>151</v>
      </c>
      <c r="B552" s="14" t="s">
        <v>33</v>
      </c>
      <c r="C552" s="16">
        <v>26.24</v>
      </c>
      <c r="D552" s="16">
        <v>72.44</v>
      </c>
      <c r="E552" s="16">
        <v>15.44</v>
      </c>
      <c r="F552" s="16">
        <v>264</v>
      </c>
      <c r="G552" s="16">
        <v>83.28</v>
      </c>
      <c r="H552" s="16">
        <v>1719.18</v>
      </c>
      <c r="I552" s="16">
        <v>246.42</v>
      </c>
      <c r="J552" s="16">
        <v>85.96</v>
      </c>
      <c r="K552" s="16">
        <v>63.29</v>
      </c>
      <c r="L552" s="17">
        <f>SUM(C552:K552)</f>
        <v>2576.25</v>
      </c>
      <c r="M552" s="23" t="str">
        <f>A552&amp;"|"&amp;B552</f>
        <v>P0046|Nov</v>
      </c>
    </row>
    <row r="553" spans="1:13" ht="15" customHeight="1" x14ac:dyDescent="0.25">
      <c r="A553" s="14" t="s">
        <v>151</v>
      </c>
      <c r="B553" s="14" t="s">
        <v>34</v>
      </c>
      <c r="C553" s="16">
        <v>40.17</v>
      </c>
      <c r="D553" s="16">
        <v>94.16</v>
      </c>
      <c r="E553" s="16">
        <v>15.99</v>
      </c>
      <c r="F553" s="16">
        <v>792</v>
      </c>
      <c r="G553" s="16">
        <v>83.28</v>
      </c>
      <c r="H553" s="16">
        <v>1719.18</v>
      </c>
      <c r="I553" s="16">
        <v>246.42</v>
      </c>
      <c r="J553" s="16">
        <v>85.96</v>
      </c>
      <c r="K553" s="16">
        <v>111.67</v>
      </c>
      <c r="L553" s="17">
        <f>SUM(C553:K553)</f>
        <v>3188.83</v>
      </c>
      <c r="M553" s="23" t="str">
        <f>A553&amp;"|"&amp;B553</f>
        <v>P0046|Dec</v>
      </c>
    </row>
    <row r="554" spans="1:13" ht="15" customHeight="1" x14ac:dyDescent="0.25">
      <c r="A554" s="14" t="s">
        <v>151</v>
      </c>
      <c r="B554" s="14" t="s">
        <v>35</v>
      </c>
      <c r="C554" s="16">
        <v>18.920000000000002</v>
      </c>
      <c r="D554" s="16">
        <v>83.22</v>
      </c>
      <c r="E554" s="16">
        <v>14.91</v>
      </c>
      <c r="F554" s="16">
        <v>660</v>
      </c>
      <c r="G554" s="16">
        <v>83.28</v>
      </c>
      <c r="H554" s="16">
        <v>1719.18</v>
      </c>
      <c r="I554" s="16">
        <v>246.42</v>
      </c>
      <c r="J554" s="16">
        <v>85.96</v>
      </c>
      <c r="K554" s="16">
        <v>111.67</v>
      </c>
      <c r="L554" s="17">
        <f>SUM(C554:K554)</f>
        <v>3023.5600000000004</v>
      </c>
      <c r="M554" s="23" t="str">
        <f>A554&amp;"|"&amp;B554</f>
        <v>P0046|Jan</v>
      </c>
    </row>
    <row r="555" spans="1:13" ht="15" customHeight="1" x14ac:dyDescent="0.25">
      <c r="A555" s="14" t="s">
        <v>151</v>
      </c>
      <c r="B555" s="14" t="s">
        <v>36</v>
      </c>
      <c r="C555" s="16">
        <v>36.18</v>
      </c>
      <c r="D555" s="16">
        <v>94.63</v>
      </c>
      <c r="E555" s="16">
        <v>7.93</v>
      </c>
      <c r="F555" s="16">
        <v>528</v>
      </c>
      <c r="G555" s="16">
        <v>83.28</v>
      </c>
      <c r="H555" s="16">
        <v>1719.18</v>
      </c>
      <c r="I555" s="16">
        <v>246.42</v>
      </c>
      <c r="J555" s="16">
        <v>85.96</v>
      </c>
      <c r="K555" s="16">
        <v>111.67</v>
      </c>
      <c r="L555" s="17">
        <f>SUM(C555:K555)</f>
        <v>2913.25</v>
      </c>
      <c r="M555" s="23" t="str">
        <f>A555&amp;"|"&amp;B555</f>
        <v>P0046|Feb</v>
      </c>
    </row>
    <row r="556" spans="1:13" ht="15" customHeight="1" x14ac:dyDescent="0.25">
      <c r="A556" s="14" t="s">
        <v>151</v>
      </c>
      <c r="B556" s="14" t="s">
        <v>37</v>
      </c>
      <c r="C556" s="16">
        <v>171.46</v>
      </c>
      <c r="D556" s="16">
        <v>73.89</v>
      </c>
      <c r="E556" s="16">
        <v>9.36</v>
      </c>
      <c r="F556" s="16">
        <v>528</v>
      </c>
      <c r="G556" s="16">
        <v>83.28</v>
      </c>
      <c r="H556" s="16">
        <v>1719.18</v>
      </c>
      <c r="I556" s="16">
        <v>246.42</v>
      </c>
      <c r="J556" s="16">
        <v>85.96</v>
      </c>
      <c r="K556" s="16">
        <v>111.67</v>
      </c>
      <c r="L556" s="17">
        <f>SUM(C556:K556)</f>
        <v>3029.2200000000003</v>
      </c>
      <c r="M556" s="23" t="str">
        <f>A556&amp;"|"&amp;B556</f>
        <v>P0046|Mar</v>
      </c>
    </row>
    <row r="557" spans="1:13" ht="15" customHeight="1" x14ac:dyDescent="0.25">
      <c r="A557" s="14" t="s">
        <v>153</v>
      </c>
      <c r="B557" s="14" t="s">
        <v>24</v>
      </c>
      <c r="C557" s="16">
        <v>21.52</v>
      </c>
      <c r="D557" s="16">
        <v>57.36</v>
      </c>
      <c r="E557" s="16">
        <v>6.15</v>
      </c>
      <c r="F557" s="16">
        <v>216</v>
      </c>
      <c r="G557" s="16">
        <v>0</v>
      </c>
      <c r="H557" s="16">
        <v>1346.69</v>
      </c>
      <c r="I557" s="16">
        <v>194.84</v>
      </c>
      <c r="J557" s="16">
        <v>85.96</v>
      </c>
      <c r="K557" s="16">
        <v>59.62</v>
      </c>
      <c r="L557" s="17">
        <f>SUM(C557:K557)</f>
        <v>1988.1399999999999</v>
      </c>
      <c r="M557" s="23" t="str">
        <f>A557&amp;"|"&amp;B557</f>
        <v>P0047|Apr</v>
      </c>
    </row>
    <row r="558" spans="1:13" ht="15" customHeight="1" x14ac:dyDescent="0.25">
      <c r="A558" s="14" t="s">
        <v>153</v>
      </c>
      <c r="B558" s="14" t="s">
        <v>26</v>
      </c>
      <c r="C558" s="16">
        <v>7.57</v>
      </c>
      <c r="D558" s="16">
        <v>47.38</v>
      </c>
      <c r="E558" s="16">
        <v>4.04</v>
      </c>
      <c r="F558" s="16">
        <v>216</v>
      </c>
      <c r="G558" s="16">
        <v>0</v>
      </c>
      <c r="H558" s="16">
        <v>1346.69</v>
      </c>
      <c r="I558" s="16">
        <v>194.84</v>
      </c>
      <c r="J558" s="16">
        <v>85.96</v>
      </c>
      <c r="K558" s="16">
        <v>387.74</v>
      </c>
      <c r="L558" s="17">
        <f>SUM(C558:K558)</f>
        <v>2290.2200000000003</v>
      </c>
      <c r="M558" s="23" t="str">
        <f>A558&amp;"|"&amp;B558</f>
        <v>P0047|May</v>
      </c>
    </row>
    <row r="559" spans="1:13" ht="15" customHeight="1" x14ac:dyDescent="0.25">
      <c r="A559" s="14" t="s">
        <v>153</v>
      </c>
      <c r="B559" s="14" t="s">
        <v>28</v>
      </c>
      <c r="C559" s="16">
        <v>7.57</v>
      </c>
      <c r="D559" s="16">
        <v>40.54</v>
      </c>
      <c r="E559" s="16">
        <v>10.67</v>
      </c>
      <c r="F559" s="16">
        <v>216</v>
      </c>
      <c r="G559" s="16">
        <v>0</v>
      </c>
      <c r="H559" s="16">
        <v>1346.69</v>
      </c>
      <c r="I559" s="16">
        <v>194.84</v>
      </c>
      <c r="J559" s="16">
        <v>85.96</v>
      </c>
      <c r="K559" s="16">
        <v>502.38</v>
      </c>
      <c r="L559" s="17">
        <f>SUM(C559:K559)</f>
        <v>2404.65</v>
      </c>
      <c r="M559" s="23" t="str">
        <f>A559&amp;"|"&amp;B559</f>
        <v>P0047|Jun</v>
      </c>
    </row>
    <row r="560" spans="1:13" ht="15" customHeight="1" x14ac:dyDescent="0.25">
      <c r="A560" s="14" t="s">
        <v>153</v>
      </c>
      <c r="B560" s="14" t="s">
        <v>29</v>
      </c>
      <c r="C560" s="16">
        <v>18.59</v>
      </c>
      <c r="D560" s="16">
        <v>51.31</v>
      </c>
      <c r="E560" s="16">
        <v>9.3800000000000008</v>
      </c>
      <c r="F560" s="16">
        <v>324</v>
      </c>
      <c r="G560" s="16">
        <v>0</v>
      </c>
      <c r="H560" s="16">
        <v>1346.69</v>
      </c>
      <c r="I560" s="16">
        <v>194.84</v>
      </c>
      <c r="J560" s="16">
        <v>85.96</v>
      </c>
      <c r="K560" s="16">
        <v>1346.66</v>
      </c>
      <c r="L560" s="17">
        <f>SUM(C560:K560)</f>
        <v>3377.4300000000003</v>
      </c>
      <c r="M560" s="23" t="str">
        <f>A560&amp;"|"&amp;B560</f>
        <v>P0047|Jul</v>
      </c>
    </row>
    <row r="561" spans="1:13" ht="15" customHeight="1" x14ac:dyDescent="0.25">
      <c r="A561" s="14" t="s">
        <v>153</v>
      </c>
      <c r="B561" s="14" t="s">
        <v>30</v>
      </c>
      <c r="C561" s="16">
        <v>28.63</v>
      </c>
      <c r="D561" s="16">
        <v>39.69</v>
      </c>
      <c r="E561" s="16">
        <v>8.89</v>
      </c>
      <c r="F561" s="16">
        <v>216</v>
      </c>
      <c r="G561" s="16">
        <v>0</v>
      </c>
      <c r="H561" s="16">
        <v>1346.69</v>
      </c>
      <c r="I561" s="16">
        <v>194.84</v>
      </c>
      <c r="J561" s="16">
        <v>85.96</v>
      </c>
      <c r="K561" s="16">
        <v>1242.2</v>
      </c>
      <c r="L561" s="17">
        <f>SUM(C561:K561)</f>
        <v>3162.9</v>
      </c>
      <c r="M561" s="23" t="str">
        <f>A561&amp;"|"&amp;B561</f>
        <v>P0047|Aug</v>
      </c>
    </row>
    <row r="562" spans="1:13" ht="15" customHeight="1" x14ac:dyDescent="0.25">
      <c r="A562" s="14" t="s">
        <v>153</v>
      </c>
      <c r="B562" s="14" t="s">
        <v>31</v>
      </c>
      <c r="C562" s="16">
        <v>23.63</v>
      </c>
      <c r="D562" s="16">
        <v>35.4</v>
      </c>
      <c r="E562" s="16">
        <v>6.71</v>
      </c>
      <c r="F562" s="16">
        <v>216</v>
      </c>
      <c r="G562" s="16">
        <v>0</v>
      </c>
      <c r="H562" s="16">
        <v>1346.69</v>
      </c>
      <c r="I562" s="16">
        <v>194.84</v>
      </c>
      <c r="J562" s="16">
        <v>85.96</v>
      </c>
      <c r="K562" s="16">
        <v>265.95</v>
      </c>
      <c r="L562" s="17">
        <f>SUM(C562:K562)</f>
        <v>2175.1799999999998</v>
      </c>
      <c r="M562" s="23" t="str">
        <f>A562&amp;"|"&amp;B562</f>
        <v>P0047|Sep</v>
      </c>
    </row>
    <row r="563" spans="1:13" ht="15" customHeight="1" x14ac:dyDescent="0.25">
      <c r="A563" s="14" t="s">
        <v>153</v>
      </c>
      <c r="B563" s="14" t="s">
        <v>32</v>
      </c>
      <c r="C563" s="16">
        <v>14.41</v>
      </c>
      <c r="D563" s="16">
        <v>59.45</v>
      </c>
      <c r="E563" s="16">
        <v>9.01</v>
      </c>
      <c r="F563" s="16">
        <v>216</v>
      </c>
      <c r="G563" s="16">
        <v>0</v>
      </c>
      <c r="H563" s="16">
        <v>1346.69</v>
      </c>
      <c r="I563" s="16">
        <v>194.84</v>
      </c>
      <c r="J563" s="16">
        <v>85.96</v>
      </c>
      <c r="K563" s="16">
        <v>183.95</v>
      </c>
      <c r="L563" s="17">
        <f>SUM(C563:K563)</f>
        <v>2110.31</v>
      </c>
      <c r="M563" s="23" t="str">
        <f>A563&amp;"|"&amp;B563</f>
        <v>P0047|Oct</v>
      </c>
    </row>
    <row r="564" spans="1:13" ht="15" customHeight="1" x14ac:dyDescent="0.25">
      <c r="A564" s="14" t="s">
        <v>153</v>
      </c>
      <c r="B564" s="14" t="s">
        <v>33</v>
      </c>
      <c r="C564" s="16">
        <v>31.88</v>
      </c>
      <c r="D564" s="16">
        <v>60.46</v>
      </c>
      <c r="E564" s="16">
        <v>15.45</v>
      </c>
      <c r="F564" s="16">
        <v>216</v>
      </c>
      <c r="G564" s="16">
        <v>68.14</v>
      </c>
      <c r="H564" s="16">
        <v>1346.69</v>
      </c>
      <c r="I564" s="16">
        <v>194.84</v>
      </c>
      <c r="J564" s="16">
        <v>85.96</v>
      </c>
      <c r="K564" s="16">
        <v>47.47</v>
      </c>
      <c r="L564" s="17">
        <f>SUM(C564:K564)</f>
        <v>2066.89</v>
      </c>
      <c r="M564" s="23" t="str">
        <f>A564&amp;"|"&amp;B564</f>
        <v>P0047|Nov</v>
      </c>
    </row>
    <row r="565" spans="1:13" ht="15" customHeight="1" x14ac:dyDescent="0.25">
      <c r="A565" s="14" t="s">
        <v>153</v>
      </c>
      <c r="B565" s="14" t="s">
        <v>34</v>
      </c>
      <c r="C565" s="16">
        <v>7.57</v>
      </c>
      <c r="D565" s="16">
        <v>78.040000000000006</v>
      </c>
      <c r="E565" s="16">
        <v>14.47</v>
      </c>
      <c r="F565" s="16">
        <v>540</v>
      </c>
      <c r="G565" s="16">
        <v>68.14</v>
      </c>
      <c r="H565" s="16">
        <v>1346.69</v>
      </c>
      <c r="I565" s="16">
        <v>194.84</v>
      </c>
      <c r="J565" s="16">
        <v>85.96</v>
      </c>
      <c r="K565" s="16">
        <v>83.75</v>
      </c>
      <c r="L565" s="17">
        <f>SUM(C565:K565)</f>
        <v>2419.46</v>
      </c>
      <c r="M565" s="23" t="str">
        <f>A565&amp;"|"&amp;B565</f>
        <v>P0047|Dec</v>
      </c>
    </row>
    <row r="566" spans="1:13" ht="15" customHeight="1" x14ac:dyDescent="0.25">
      <c r="A566" s="14" t="s">
        <v>153</v>
      </c>
      <c r="B566" s="14" t="s">
        <v>35</v>
      </c>
      <c r="C566" s="16">
        <v>11.55</v>
      </c>
      <c r="D566" s="16">
        <v>78.290000000000006</v>
      </c>
      <c r="E566" s="16">
        <v>13.43</v>
      </c>
      <c r="F566" s="16">
        <v>540</v>
      </c>
      <c r="G566" s="16">
        <v>68.14</v>
      </c>
      <c r="H566" s="16">
        <v>1346.69</v>
      </c>
      <c r="I566" s="16">
        <v>194.84</v>
      </c>
      <c r="J566" s="16">
        <v>85.96</v>
      </c>
      <c r="K566" s="16">
        <v>83.75</v>
      </c>
      <c r="L566" s="17">
        <f>SUM(C566:K566)</f>
        <v>2422.65</v>
      </c>
      <c r="M566" s="23" t="str">
        <f>A566&amp;"|"&amp;B566</f>
        <v>P0047|Jan</v>
      </c>
    </row>
    <row r="567" spans="1:13" ht="15" customHeight="1" x14ac:dyDescent="0.25">
      <c r="A567" s="14" t="s">
        <v>153</v>
      </c>
      <c r="B567" s="14" t="s">
        <v>36</v>
      </c>
      <c r="C567" s="16">
        <v>113.5</v>
      </c>
      <c r="D567" s="16">
        <v>77.77</v>
      </c>
      <c r="E567" s="16">
        <v>7.39</v>
      </c>
      <c r="F567" s="16">
        <v>432</v>
      </c>
      <c r="G567" s="16">
        <v>68.14</v>
      </c>
      <c r="H567" s="16">
        <v>1346.69</v>
      </c>
      <c r="I567" s="16">
        <v>194.84</v>
      </c>
      <c r="J567" s="16">
        <v>85.96</v>
      </c>
      <c r="K567" s="16">
        <v>83.75</v>
      </c>
      <c r="L567" s="17">
        <f>SUM(C567:K567)</f>
        <v>2410.04</v>
      </c>
      <c r="M567" s="23" t="str">
        <f>A567&amp;"|"&amp;B567</f>
        <v>P0047|Feb</v>
      </c>
    </row>
    <row r="568" spans="1:13" ht="15" customHeight="1" x14ac:dyDescent="0.25">
      <c r="A568" s="14" t="s">
        <v>153</v>
      </c>
      <c r="B568" s="14" t="s">
        <v>37</v>
      </c>
      <c r="C568" s="16">
        <v>21</v>
      </c>
      <c r="D568" s="16">
        <v>68.099999999999994</v>
      </c>
      <c r="E568" s="16">
        <v>7.19</v>
      </c>
      <c r="F568" s="16">
        <v>324</v>
      </c>
      <c r="G568" s="16">
        <v>68.14</v>
      </c>
      <c r="H568" s="16">
        <v>1346.69</v>
      </c>
      <c r="I568" s="16">
        <v>194.84</v>
      </c>
      <c r="J568" s="16">
        <v>85.96</v>
      </c>
      <c r="K568" s="16">
        <v>83.75</v>
      </c>
      <c r="L568" s="17">
        <f>SUM(C568:K568)</f>
        <v>2199.6699999999996</v>
      </c>
      <c r="M568" s="23" t="str">
        <f>A568&amp;"|"&amp;B568</f>
        <v>P0047|Mar</v>
      </c>
    </row>
    <row r="569" spans="1:13" ht="15" customHeight="1" x14ac:dyDescent="0.25">
      <c r="A569" s="14" t="s">
        <v>155</v>
      </c>
      <c r="B569" s="14" t="s">
        <v>24</v>
      </c>
      <c r="C569" s="16">
        <v>53.9</v>
      </c>
      <c r="D569" s="16">
        <v>60.31</v>
      </c>
      <c r="E569" s="16">
        <v>23.18</v>
      </c>
      <c r="F569" s="16">
        <v>316</v>
      </c>
      <c r="G569" s="16">
        <v>0</v>
      </c>
      <c r="H569" s="16">
        <v>2148.98</v>
      </c>
      <c r="I569" s="16">
        <v>309.45</v>
      </c>
      <c r="J569" s="16">
        <v>85.96</v>
      </c>
      <c r="K569" s="16">
        <v>99.37</v>
      </c>
      <c r="L569" s="17">
        <f>SUM(C569:K569)</f>
        <v>3097.1499999999996</v>
      </c>
      <c r="M569" s="23" t="str">
        <f>A569&amp;"|"&amp;B569</f>
        <v>P0048|Apr</v>
      </c>
    </row>
    <row r="570" spans="1:13" ht="15" customHeight="1" x14ac:dyDescent="0.25">
      <c r="A570" s="14" t="s">
        <v>155</v>
      </c>
      <c r="B570" s="14" t="s">
        <v>26</v>
      </c>
      <c r="C570" s="16">
        <v>47.18</v>
      </c>
      <c r="D570" s="16">
        <v>63.73</v>
      </c>
      <c r="E570" s="16">
        <v>16.809999999999999</v>
      </c>
      <c r="F570" s="16">
        <v>316</v>
      </c>
      <c r="G570" s="16">
        <v>0</v>
      </c>
      <c r="H570" s="16">
        <v>2148.98</v>
      </c>
      <c r="I570" s="16">
        <v>309.45</v>
      </c>
      <c r="J570" s="16">
        <v>85.96</v>
      </c>
      <c r="K570" s="16">
        <v>646.23</v>
      </c>
      <c r="L570" s="17">
        <f>SUM(C570:K570)</f>
        <v>3634.3399999999997</v>
      </c>
      <c r="M570" s="23" t="str">
        <f>A570&amp;"|"&amp;B570</f>
        <v>P0048|May</v>
      </c>
    </row>
    <row r="571" spans="1:13" ht="15" customHeight="1" x14ac:dyDescent="0.25">
      <c r="A571" s="14" t="s">
        <v>155</v>
      </c>
      <c r="B571" s="14" t="s">
        <v>28</v>
      </c>
      <c r="C571" s="16">
        <v>22.98</v>
      </c>
      <c r="D571" s="16">
        <v>50.44</v>
      </c>
      <c r="E571" s="16">
        <v>15.78</v>
      </c>
      <c r="F571" s="16">
        <v>316</v>
      </c>
      <c r="G571" s="16">
        <v>0</v>
      </c>
      <c r="H571" s="16">
        <v>2148.98</v>
      </c>
      <c r="I571" s="16">
        <v>309.45</v>
      </c>
      <c r="J571" s="16">
        <v>85.96</v>
      </c>
      <c r="K571" s="16">
        <v>837.3</v>
      </c>
      <c r="L571" s="17">
        <f>SUM(C571:K571)</f>
        <v>3786.8899999999994</v>
      </c>
      <c r="M571" s="23" t="str">
        <f>A571&amp;"|"&amp;B571</f>
        <v>P0048|Jun</v>
      </c>
    </row>
    <row r="572" spans="1:13" ht="15" customHeight="1" x14ac:dyDescent="0.25">
      <c r="A572" s="14" t="s">
        <v>155</v>
      </c>
      <c r="B572" s="14" t="s">
        <v>29</v>
      </c>
      <c r="C572" s="16">
        <v>29.62</v>
      </c>
      <c r="D572" s="16">
        <v>48.13</v>
      </c>
      <c r="E572" s="16">
        <v>13.38</v>
      </c>
      <c r="F572" s="16">
        <v>474</v>
      </c>
      <c r="G572" s="16">
        <v>0</v>
      </c>
      <c r="H572" s="16">
        <v>2148.98</v>
      </c>
      <c r="I572" s="16">
        <v>309.45</v>
      </c>
      <c r="J572" s="16">
        <v>85.96</v>
      </c>
      <c r="K572" s="16">
        <v>2244.4299999999998</v>
      </c>
      <c r="L572" s="17">
        <f>SUM(C572:K572)</f>
        <v>5353.95</v>
      </c>
      <c r="M572" s="23" t="str">
        <f>A572&amp;"|"&amp;B572</f>
        <v>P0048|Jul</v>
      </c>
    </row>
    <row r="573" spans="1:13" ht="15" customHeight="1" x14ac:dyDescent="0.25">
      <c r="A573" s="14" t="s">
        <v>155</v>
      </c>
      <c r="B573" s="14" t="s">
        <v>30</v>
      </c>
      <c r="C573" s="16">
        <v>38.54</v>
      </c>
      <c r="D573" s="16">
        <v>43.66</v>
      </c>
      <c r="E573" s="16">
        <v>17.02</v>
      </c>
      <c r="F573" s="16">
        <v>474</v>
      </c>
      <c r="G573" s="16">
        <v>0</v>
      </c>
      <c r="H573" s="16">
        <v>2148.98</v>
      </c>
      <c r="I573" s="16">
        <v>309.45</v>
      </c>
      <c r="J573" s="16">
        <v>85.96</v>
      </c>
      <c r="K573" s="16">
        <v>2070.33</v>
      </c>
      <c r="L573" s="17">
        <f>SUM(C573:K573)</f>
        <v>5187.9399999999996</v>
      </c>
      <c r="M573" s="23" t="str">
        <f>A573&amp;"|"&amp;B573</f>
        <v>P0048|Aug</v>
      </c>
    </row>
    <row r="574" spans="1:13" ht="15" customHeight="1" x14ac:dyDescent="0.25">
      <c r="A574" s="14" t="s">
        <v>155</v>
      </c>
      <c r="B574" s="14" t="s">
        <v>31</v>
      </c>
      <c r="C574" s="16">
        <v>18.11</v>
      </c>
      <c r="D574" s="16">
        <v>34.659999999999997</v>
      </c>
      <c r="E574" s="16">
        <v>14.38</v>
      </c>
      <c r="F574" s="16">
        <v>316</v>
      </c>
      <c r="G574" s="16">
        <v>0</v>
      </c>
      <c r="H574" s="16">
        <v>2148.98</v>
      </c>
      <c r="I574" s="16">
        <v>309.45</v>
      </c>
      <c r="J574" s="16">
        <v>85.96</v>
      </c>
      <c r="K574" s="16">
        <v>443.25</v>
      </c>
      <c r="L574" s="17">
        <f>SUM(C574:K574)</f>
        <v>3370.79</v>
      </c>
      <c r="M574" s="23" t="str">
        <f>A574&amp;"|"&amp;B574</f>
        <v>P0048|Sep</v>
      </c>
    </row>
    <row r="575" spans="1:13" ht="15" customHeight="1" x14ac:dyDescent="0.25">
      <c r="A575" s="14" t="s">
        <v>155</v>
      </c>
      <c r="B575" s="14" t="s">
        <v>32</v>
      </c>
      <c r="C575" s="16">
        <v>24.06</v>
      </c>
      <c r="D575" s="16">
        <v>62.54</v>
      </c>
      <c r="E575" s="16">
        <v>17.149999999999999</v>
      </c>
      <c r="F575" s="16">
        <v>316</v>
      </c>
      <c r="G575" s="16">
        <v>0</v>
      </c>
      <c r="H575" s="16">
        <v>2148.98</v>
      </c>
      <c r="I575" s="16">
        <v>309.45</v>
      </c>
      <c r="J575" s="16">
        <v>85.96</v>
      </c>
      <c r="K575" s="16">
        <v>306.58</v>
      </c>
      <c r="L575" s="17">
        <f>SUM(C575:K575)</f>
        <v>3270.72</v>
      </c>
      <c r="M575" s="23" t="str">
        <f>A575&amp;"|"&amp;B575</f>
        <v>P0048|Oct</v>
      </c>
    </row>
    <row r="576" spans="1:13" ht="15" customHeight="1" x14ac:dyDescent="0.25">
      <c r="A576" s="14" t="s">
        <v>155</v>
      </c>
      <c r="B576" s="14" t="s">
        <v>33</v>
      </c>
      <c r="C576" s="16">
        <v>28.76</v>
      </c>
      <c r="D576" s="16">
        <v>78.53</v>
      </c>
      <c r="E576" s="16">
        <v>23.54</v>
      </c>
      <c r="F576" s="16">
        <v>316</v>
      </c>
      <c r="G576" s="16">
        <v>100.95</v>
      </c>
      <c r="H576" s="16">
        <v>2148.98</v>
      </c>
      <c r="I576" s="16">
        <v>309.45</v>
      </c>
      <c r="J576" s="16">
        <v>85.96</v>
      </c>
      <c r="K576" s="16">
        <v>79.11</v>
      </c>
      <c r="L576" s="17">
        <f>SUM(C576:K576)</f>
        <v>3171.28</v>
      </c>
      <c r="M576" s="23" t="str">
        <f>A576&amp;"|"&amp;B576</f>
        <v>P0048|Nov</v>
      </c>
    </row>
    <row r="577" spans="1:13" ht="15" customHeight="1" x14ac:dyDescent="0.25">
      <c r="A577" s="14" t="s">
        <v>155</v>
      </c>
      <c r="B577" s="14" t="s">
        <v>34</v>
      </c>
      <c r="C577" s="16">
        <v>27.06</v>
      </c>
      <c r="D577" s="16">
        <v>107.57</v>
      </c>
      <c r="E577" s="16">
        <v>9.66</v>
      </c>
      <c r="F577" s="16">
        <v>790</v>
      </c>
      <c r="G577" s="16">
        <v>100.95</v>
      </c>
      <c r="H577" s="16">
        <v>2148.98</v>
      </c>
      <c r="I577" s="16">
        <v>309.45</v>
      </c>
      <c r="J577" s="16">
        <v>85.96</v>
      </c>
      <c r="K577" s="16">
        <v>139.59</v>
      </c>
      <c r="L577" s="17">
        <f>SUM(C577:K577)</f>
        <v>3719.2200000000003</v>
      </c>
      <c r="M577" s="23" t="str">
        <f>A577&amp;"|"&amp;B577</f>
        <v>P0048|Dec</v>
      </c>
    </row>
    <row r="578" spans="1:13" ht="15" customHeight="1" x14ac:dyDescent="0.25">
      <c r="A578" s="14" t="s">
        <v>155</v>
      </c>
      <c r="B578" s="14" t="s">
        <v>35</v>
      </c>
      <c r="C578" s="16">
        <v>32.15</v>
      </c>
      <c r="D578" s="16">
        <v>95.6</v>
      </c>
      <c r="E578" s="16">
        <v>4.04</v>
      </c>
      <c r="F578" s="16">
        <v>948</v>
      </c>
      <c r="G578" s="16">
        <v>100.95</v>
      </c>
      <c r="H578" s="16">
        <v>2148.98</v>
      </c>
      <c r="I578" s="16">
        <v>309.45</v>
      </c>
      <c r="J578" s="16">
        <v>85.96</v>
      </c>
      <c r="K578" s="16">
        <v>139.59</v>
      </c>
      <c r="L578" s="17">
        <f>SUM(C578:K578)</f>
        <v>3864.7200000000003</v>
      </c>
      <c r="M578" s="23" t="str">
        <f>A578&amp;"|"&amp;B578</f>
        <v>P0048|Jan</v>
      </c>
    </row>
    <row r="579" spans="1:13" ht="15" customHeight="1" x14ac:dyDescent="0.25">
      <c r="A579" s="14" t="s">
        <v>155</v>
      </c>
      <c r="B579" s="14" t="s">
        <v>36</v>
      </c>
      <c r="C579" s="16">
        <v>19.16</v>
      </c>
      <c r="D579" s="16">
        <v>98.26</v>
      </c>
      <c r="E579" s="16">
        <v>13.03</v>
      </c>
      <c r="F579" s="16">
        <v>790</v>
      </c>
      <c r="G579" s="16">
        <v>100.95</v>
      </c>
      <c r="H579" s="16">
        <v>2148.98</v>
      </c>
      <c r="I579" s="16">
        <v>309.45</v>
      </c>
      <c r="J579" s="16">
        <v>85.96</v>
      </c>
      <c r="K579" s="16">
        <v>139.59</v>
      </c>
      <c r="L579" s="17">
        <f>SUM(C579:K579)</f>
        <v>3705.38</v>
      </c>
      <c r="M579" s="23" t="str">
        <f>A579&amp;"|"&amp;B579</f>
        <v>P0048|Feb</v>
      </c>
    </row>
    <row r="580" spans="1:13" ht="15" customHeight="1" x14ac:dyDescent="0.25">
      <c r="A580" s="14" t="s">
        <v>155</v>
      </c>
      <c r="B580" s="14" t="s">
        <v>37</v>
      </c>
      <c r="C580" s="16">
        <v>43.27</v>
      </c>
      <c r="D580" s="16">
        <v>79.09</v>
      </c>
      <c r="E580" s="16">
        <v>12.74</v>
      </c>
      <c r="F580" s="16">
        <v>632</v>
      </c>
      <c r="G580" s="16">
        <v>100.95</v>
      </c>
      <c r="H580" s="16">
        <v>2148.98</v>
      </c>
      <c r="I580" s="16">
        <v>309.45</v>
      </c>
      <c r="J580" s="16">
        <v>85.96</v>
      </c>
      <c r="K580" s="16">
        <v>139.59</v>
      </c>
      <c r="L580" s="17">
        <f>SUM(C580:K580)</f>
        <v>3552.03</v>
      </c>
      <c r="M580" s="23" t="str">
        <f>A580&amp;"|"&amp;B580</f>
        <v>P0048|Mar</v>
      </c>
    </row>
    <row r="581" spans="1:13" ht="15" customHeight="1" x14ac:dyDescent="0.25">
      <c r="A581" s="14" t="s">
        <v>157</v>
      </c>
      <c r="B581" s="14" t="s">
        <v>24</v>
      </c>
      <c r="C581" s="16">
        <v>7.57</v>
      </c>
      <c r="D581" s="16">
        <v>46.98</v>
      </c>
      <c r="E581" s="16">
        <v>9.98</v>
      </c>
      <c r="F581" s="16">
        <v>176</v>
      </c>
      <c r="G581" s="16">
        <v>0</v>
      </c>
      <c r="H581" s="16">
        <v>1031.51</v>
      </c>
      <c r="I581" s="16">
        <v>149</v>
      </c>
      <c r="J581" s="16">
        <v>85.96</v>
      </c>
      <c r="K581" s="16">
        <v>39.75</v>
      </c>
      <c r="L581" s="17">
        <f>SUM(C581:K581)</f>
        <v>1546.75</v>
      </c>
      <c r="M581" s="23" t="str">
        <f>A581&amp;"|"&amp;B581</f>
        <v>P0049|Apr</v>
      </c>
    </row>
    <row r="582" spans="1:13" ht="15" customHeight="1" x14ac:dyDescent="0.25">
      <c r="A582" s="14" t="s">
        <v>157</v>
      </c>
      <c r="B582" s="14" t="s">
        <v>26</v>
      </c>
      <c r="C582" s="16">
        <v>12.65</v>
      </c>
      <c r="D582" s="16">
        <v>46.56</v>
      </c>
      <c r="E582" s="16">
        <v>6.37</v>
      </c>
      <c r="F582" s="16">
        <v>176</v>
      </c>
      <c r="G582" s="16">
        <v>0</v>
      </c>
      <c r="H582" s="16">
        <v>1031.51</v>
      </c>
      <c r="I582" s="16">
        <v>149</v>
      </c>
      <c r="J582" s="16">
        <v>85.96</v>
      </c>
      <c r="K582" s="16">
        <v>258.49</v>
      </c>
      <c r="L582" s="17">
        <f>SUM(C582:K582)</f>
        <v>1766.54</v>
      </c>
      <c r="M582" s="23" t="str">
        <f>A582&amp;"|"&amp;B582</f>
        <v>P0049|May</v>
      </c>
    </row>
    <row r="583" spans="1:13" ht="15" customHeight="1" x14ac:dyDescent="0.25">
      <c r="A583" s="14" t="s">
        <v>157</v>
      </c>
      <c r="B583" s="14" t="s">
        <v>28</v>
      </c>
      <c r="C583" s="16">
        <v>7.57</v>
      </c>
      <c r="D583" s="16">
        <v>34.39</v>
      </c>
      <c r="E583" s="16">
        <v>6.28</v>
      </c>
      <c r="F583" s="16">
        <v>264</v>
      </c>
      <c r="G583" s="16">
        <v>0</v>
      </c>
      <c r="H583" s="16">
        <v>1031.51</v>
      </c>
      <c r="I583" s="16">
        <v>149</v>
      </c>
      <c r="J583" s="16">
        <v>85.96</v>
      </c>
      <c r="K583" s="16">
        <v>334.92</v>
      </c>
      <c r="L583" s="17">
        <f>SUM(C583:K583)</f>
        <v>1913.63</v>
      </c>
      <c r="M583" s="23" t="str">
        <f>A583&amp;"|"&amp;B583</f>
        <v>P0049|Jun</v>
      </c>
    </row>
    <row r="584" spans="1:13" ht="15" customHeight="1" x14ac:dyDescent="0.25">
      <c r="A584" s="14" t="s">
        <v>157</v>
      </c>
      <c r="B584" s="14" t="s">
        <v>29</v>
      </c>
      <c r="C584" s="16">
        <v>12.92</v>
      </c>
      <c r="D584" s="16">
        <v>35.200000000000003</v>
      </c>
      <c r="E584" s="16">
        <v>7.43</v>
      </c>
      <c r="F584" s="16">
        <v>264</v>
      </c>
      <c r="G584" s="16">
        <v>0</v>
      </c>
      <c r="H584" s="16">
        <v>1031.51</v>
      </c>
      <c r="I584" s="16">
        <v>149</v>
      </c>
      <c r="J584" s="16">
        <v>85.96</v>
      </c>
      <c r="K584" s="16">
        <v>897.77</v>
      </c>
      <c r="L584" s="17">
        <f>SUM(C584:K584)</f>
        <v>2483.79</v>
      </c>
      <c r="M584" s="23" t="str">
        <f>A584&amp;"|"&amp;B584</f>
        <v>P0049|Jul</v>
      </c>
    </row>
    <row r="585" spans="1:13" ht="15" customHeight="1" x14ac:dyDescent="0.25">
      <c r="A585" s="14" t="s">
        <v>157</v>
      </c>
      <c r="B585" s="14" t="s">
        <v>30</v>
      </c>
      <c r="C585" s="16">
        <v>21.09</v>
      </c>
      <c r="D585" s="16">
        <v>29.19</v>
      </c>
      <c r="E585" s="16">
        <v>4.04</v>
      </c>
      <c r="F585" s="16">
        <v>264</v>
      </c>
      <c r="G585" s="16">
        <v>0</v>
      </c>
      <c r="H585" s="16">
        <v>1031.51</v>
      </c>
      <c r="I585" s="16">
        <v>149</v>
      </c>
      <c r="J585" s="16">
        <v>85.96</v>
      </c>
      <c r="K585" s="16">
        <v>828.13</v>
      </c>
      <c r="L585" s="17">
        <f>SUM(C585:K585)</f>
        <v>2412.92</v>
      </c>
      <c r="M585" s="23" t="str">
        <f>A585&amp;"|"&amp;B585</f>
        <v>P0049|Aug</v>
      </c>
    </row>
    <row r="586" spans="1:13" ht="15" customHeight="1" x14ac:dyDescent="0.25">
      <c r="A586" s="14" t="s">
        <v>157</v>
      </c>
      <c r="B586" s="14" t="s">
        <v>31</v>
      </c>
      <c r="C586" s="16">
        <v>7.57</v>
      </c>
      <c r="D586" s="16">
        <v>28.74</v>
      </c>
      <c r="E586" s="16">
        <v>6.77</v>
      </c>
      <c r="F586" s="16">
        <v>176</v>
      </c>
      <c r="G586" s="16">
        <v>0</v>
      </c>
      <c r="H586" s="16">
        <v>1031.51</v>
      </c>
      <c r="I586" s="16">
        <v>149</v>
      </c>
      <c r="J586" s="16">
        <v>85.96</v>
      </c>
      <c r="K586" s="16">
        <v>177.3</v>
      </c>
      <c r="L586" s="17">
        <f>SUM(C586:K586)</f>
        <v>1662.85</v>
      </c>
      <c r="M586" s="23" t="str">
        <f>A586&amp;"|"&amp;B586</f>
        <v>P0049|Sep</v>
      </c>
    </row>
    <row r="587" spans="1:13" ht="15" customHeight="1" x14ac:dyDescent="0.25">
      <c r="A587" s="14" t="s">
        <v>157</v>
      </c>
      <c r="B587" s="14" t="s">
        <v>32</v>
      </c>
      <c r="C587" s="16">
        <v>7.57</v>
      </c>
      <c r="D587" s="16">
        <v>34.35</v>
      </c>
      <c r="E587" s="16">
        <v>5.22</v>
      </c>
      <c r="F587" s="16">
        <v>176</v>
      </c>
      <c r="G587" s="16">
        <v>0</v>
      </c>
      <c r="H587" s="16">
        <v>1031.51</v>
      </c>
      <c r="I587" s="16">
        <v>149</v>
      </c>
      <c r="J587" s="16">
        <v>85.96</v>
      </c>
      <c r="K587" s="16">
        <v>122.63</v>
      </c>
      <c r="L587" s="17">
        <f>SUM(C587:K587)</f>
        <v>1612.2400000000002</v>
      </c>
      <c r="M587" s="23" t="str">
        <f>A587&amp;"|"&amp;B587</f>
        <v>P0049|Oct</v>
      </c>
    </row>
    <row r="588" spans="1:13" ht="15" customHeight="1" x14ac:dyDescent="0.25">
      <c r="A588" s="14" t="s">
        <v>157</v>
      </c>
      <c r="B588" s="14" t="s">
        <v>33</v>
      </c>
      <c r="C588" s="16">
        <v>7.57</v>
      </c>
      <c r="D588" s="16">
        <v>61.92</v>
      </c>
      <c r="E588" s="16">
        <v>8.58</v>
      </c>
      <c r="F588" s="16">
        <v>264</v>
      </c>
      <c r="G588" s="16">
        <v>55.52</v>
      </c>
      <c r="H588" s="16">
        <v>1031.51</v>
      </c>
      <c r="I588" s="16">
        <v>149</v>
      </c>
      <c r="J588" s="16">
        <v>85.96</v>
      </c>
      <c r="K588" s="16">
        <v>31.64</v>
      </c>
      <c r="L588" s="17">
        <f>SUM(C588:K588)</f>
        <v>1695.7</v>
      </c>
      <c r="M588" s="23" t="str">
        <f>A588&amp;"|"&amp;B588</f>
        <v>P0049|Nov</v>
      </c>
    </row>
    <row r="589" spans="1:13" ht="15" customHeight="1" x14ac:dyDescent="0.25">
      <c r="A589" s="14" t="s">
        <v>157</v>
      </c>
      <c r="B589" s="14" t="s">
        <v>34</v>
      </c>
      <c r="C589" s="16">
        <v>7.57</v>
      </c>
      <c r="D589" s="16">
        <v>63.03</v>
      </c>
      <c r="E589" s="16">
        <v>7.8</v>
      </c>
      <c r="F589" s="16">
        <v>528</v>
      </c>
      <c r="G589" s="16">
        <v>55.52</v>
      </c>
      <c r="H589" s="16">
        <v>1031.51</v>
      </c>
      <c r="I589" s="16">
        <v>149</v>
      </c>
      <c r="J589" s="16">
        <v>85.96</v>
      </c>
      <c r="K589" s="16">
        <v>55.84</v>
      </c>
      <c r="L589" s="17">
        <f>SUM(C589:K589)</f>
        <v>1984.2299999999998</v>
      </c>
      <c r="M589" s="23" t="str">
        <f>A589&amp;"|"&amp;B589</f>
        <v>P0049|Dec</v>
      </c>
    </row>
    <row r="590" spans="1:13" ht="15" customHeight="1" x14ac:dyDescent="0.25">
      <c r="A590" s="14" t="s">
        <v>157</v>
      </c>
      <c r="B590" s="14" t="s">
        <v>35</v>
      </c>
      <c r="C590" s="16">
        <v>9.2200000000000006</v>
      </c>
      <c r="D590" s="16">
        <v>71.680000000000007</v>
      </c>
      <c r="E590" s="16">
        <v>4.04</v>
      </c>
      <c r="F590" s="16">
        <v>440</v>
      </c>
      <c r="G590" s="16">
        <v>55.52</v>
      </c>
      <c r="H590" s="16">
        <v>1031.51</v>
      </c>
      <c r="I590" s="16">
        <v>149</v>
      </c>
      <c r="J590" s="16">
        <v>85.96</v>
      </c>
      <c r="K590" s="16">
        <v>55.84</v>
      </c>
      <c r="L590" s="17">
        <f>SUM(C590:K590)</f>
        <v>1902.77</v>
      </c>
      <c r="M590" s="23" t="str">
        <f>A590&amp;"|"&amp;B590</f>
        <v>P0049|Jan</v>
      </c>
    </row>
    <row r="591" spans="1:13" ht="15" customHeight="1" x14ac:dyDescent="0.25">
      <c r="A591" s="14" t="s">
        <v>157</v>
      </c>
      <c r="B591" s="14" t="s">
        <v>36</v>
      </c>
      <c r="C591" s="16">
        <v>31.62</v>
      </c>
      <c r="D591" s="16">
        <v>83.41</v>
      </c>
      <c r="E591" s="16">
        <v>4.04</v>
      </c>
      <c r="F591" s="16">
        <v>440</v>
      </c>
      <c r="G591" s="16">
        <v>55.52</v>
      </c>
      <c r="H591" s="16">
        <v>1031.51</v>
      </c>
      <c r="I591" s="16">
        <v>149</v>
      </c>
      <c r="J591" s="16">
        <v>85.96</v>
      </c>
      <c r="K591" s="16">
        <v>55.84</v>
      </c>
      <c r="L591" s="17">
        <f>SUM(C591:K591)</f>
        <v>1936.8999999999999</v>
      </c>
      <c r="M591" s="23" t="str">
        <f>A591&amp;"|"&amp;B591</f>
        <v>P0049|Feb</v>
      </c>
    </row>
    <row r="592" spans="1:13" ht="15" customHeight="1" x14ac:dyDescent="0.25">
      <c r="A592" s="14" t="s">
        <v>157</v>
      </c>
      <c r="B592" s="14" t="s">
        <v>37</v>
      </c>
      <c r="C592" s="16">
        <v>19.48</v>
      </c>
      <c r="D592" s="16">
        <v>51.11</v>
      </c>
      <c r="E592" s="16">
        <v>4.04</v>
      </c>
      <c r="F592" s="16">
        <v>352</v>
      </c>
      <c r="G592" s="16">
        <v>55.52</v>
      </c>
      <c r="H592" s="16">
        <v>1031.51</v>
      </c>
      <c r="I592" s="16">
        <v>149</v>
      </c>
      <c r="J592" s="16">
        <v>85.96</v>
      </c>
      <c r="K592" s="16">
        <v>55.84</v>
      </c>
      <c r="L592" s="17">
        <f>SUM(C592:K592)</f>
        <v>1804.4599999999998</v>
      </c>
      <c r="M592" s="23" t="str">
        <f>A592&amp;"|"&amp;B592</f>
        <v>P0049|Mar</v>
      </c>
    </row>
    <row r="593" spans="1:13" ht="15" customHeight="1" x14ac:dyDescent="0.25">
      <c r="A593" s="14" t="s">
        <v>159</v>
      </c>
      <c r="B593" s="14" t="s">
        <v>24</v>
      </c>
      <c r="C593" s="16">
        <v>18.5</v>
      </c>
      <c r="D593" s="16">
        <v>68.83</v>
      </c>
      <c r="E593" s="16">
        <v>11.35</v>
      </c>
      <c r="F593" s="16">
        <v>264</v>
      </c>
      <c r="G593" s="16">
        <v>0</v>
      </c>
      <c r="H593" s="16">
        <v>1719.18</v>
      </c>
      <c r="I593" s="16">
        <v>246.42</v>
      </c>
      <c r="J593" s="16">
        <v>85.96</v>
      </c>
      <c r="K593" s="16">
        <v>79.5</v>
      </c>
      <c r="L593" s="17">
        <f>SUM(C593:K593)</f>
        <v>2493.7400000000002</v>
      </c>
      <c r="M593" s="23" t="str">
        <f>A593&amp;"|"&amp;B593</f>
        <v>P0050|Apr</v>
      </c>
    </row>
    <row r="594" spans="1:13" ht="15" customHeight="1" x14ac:dyDescent="0.25">
      <c r="A594" s="14" t="s">
        <v>159</v>
      </c>
      <c r="B594" s="14" t="s">
        <v>26</v>
      </c>
      <c r="C594" s="16">
        <v>7.57</v>
      </c>
      <c r="D594" s="16">
        <v>56.85</v>
      </c>
      <c r="E594" s="16">
        <v>9.9600000000000009</v>
      </c>
      <c r="F594" s="16">
        <v>264</v>
      </c>
      <c r="G594" s="16">
        <v>0</v>
      </c>
      <c r="H594" s="16">
        <v>1719.18</v>
      </c>
      <c r="I594" s="16">
        <v>246.42</v>
      </c>
      <c r="J594" s="16">
        <v>85.96</v>
      </c>
      <c r="K594" s="16">
        <v>516.99</v>
      </c>
      <c r="L594" s="17">
        <f>SUM(C594:K594)</f>
        <v>2906.9300000000003</v>
      </c>
      <c r="M594" s="23" t="str">
        <f>A594&amp;"|"&amp;B594</f>
        <v>P0050|May</v>
      </c>
    </row>
    <row r="595" spans="1:13" ht="15" customHeight="1" x14ac:dyDescent="0.25">
      <c r="A595" s="14" t="s">
        <v>159</v>
      </c>
      <c r="B595" s="14" t="s">
        <v>28</v>
      </c>
      <c r="C595" s="16">
        <v>27.15</v>
      </c>
      <c r="D595" s="16">
        <v>47.51</v>
      </c>
      <c r="E595" s="16">
        <v>6.84</v>
      </c>
      <c r="F595" s="16">
        <v>264</v>
      </c>
      <c r="G595" s="16">
        <v>0</v>
      </c>
      <c r="H595" s="16">
        <v>1719.18</v>
      </c>
      <c r="I595" s="16">
        <v>246.42</v>
      </c>
      <c r="J595" s="16">
        <v>85.96</v>
      </c>
      <c r="K595" s="16">
        <v>669.84</v>
      </c>
      <c r="L595" s="17">
        <f>SUM(C595:K595)</f>
        <v>3066.9000000000005</v>
      </c>
      <c r="M595" s="23" t="str">
        <f>A595&amp;"|"&amp;B595</f>
        <v>P0050|Jun</v>
      </c>
    </row>
    <row r="596" spans="1:13" ht="15" customHeight="1" x14ac:dyDescent="0.25">
      <c r="A596" s="14" t="s">
        <v>159</v>
      </c>
      <c r="B596" s="14" t="s">
        <v>29</v>
      </c>
      <c r="C596" s="16">
        <v>29.91</v>
      </c>
      <c r="D596" s="16">
        <v>45.1</v>
      </c>
      <c r="E596" s="16">
        <v>8.6999999999999993</v>
      </c>
      <c r="F596" s="16">
        <v>264</v>
      </c>
      <c r="G596" s="16">
        <v>0</v>
      </c>
      <c r="H596" s="16">
        <v>1719.18</v>
      </c>
      <c r="I596" s="16">
        <v>246.42</v>
      </c>
      <c r="J596" s="16">
        <v>85.96</v>
      </c>
      <c r="K596" s="16">
        <v>1795.54</v>
      </c>
      <c r="L596" s="17">
        <f>SUM(C596:K596)</f>
        <v>4194.8100000000004</v>
      </c>
      <c r="M596" s="23" t="str">
        <f>A596&amp;"|"&amp;B596</f>
        <v>P0050|Jul</v>
      </c>
    </row>
    <row r="597" spans="1:13" ht="15" customHeight="1" x14ac:dyDescent="0.25">
      <c r="A597" s="14" t="s">
        <v>159</v>
      </c>
      <c r="B597" s="14" t="s">
        <v>30</v>
      </c>
      <c r="C597" s="16">
        <v>31.58</v>
      </c>
      <c r="D597" s="16">
        <v>47.33</v>
      </c>
      <c r="E597" s="16">
        <v>19.899999999999999</v>
      </c>
      <c r="F597" s="16">
        <v>396</v>
      </c>
      <c r="G597" s="16">
        <v>0</v>
      </c>
      <c r="H597" s="16">
        <v>1719.18</v>
      </c>
      <c r="I597" s="16">
        <v>246.42</v>
      </c>
      <c r="J597" s="16">
        <v>85.96</v>
      </c>
      <c r="K597" s="16">
        <v>1656.27</v>
      </c>
      <c r="L597" s="17">
        <f>SUM(C597:K597)</f>
        <v>4202.6400000000003</v>
      </c>
      <c r="M597" s="23" t="str">
        <f>A597&amp;"|"&amp;B597</f>
        <v>P0050|Aug</v>
      </c>
    </row>
    <row r="598" spans="1:13" ht="15" customHeight="1" x14ac:dyDescent="0.25">
      <c r="A598" s="14" t="s">
        <v>159</v>
      </c>
      <c r="B598" s="14" t="s">
        <v>31</v>
      </c>
      <c r="C598" s="16">
        <v>8.94</v>
      </c>
      <c r="D598" s="16">
        <v>56.94</v>
      </c>
      <c r="E598" s="16">
        <v>14.32</v>
      </c>
      <c r="F598" s="16">
        <v>264</v>
      </c>
      <c r="G598" s="16">
        <v>0</v>
      </c>
      <c r="H598" s="16">
        <v>1719.18</v>
      </c>
      <c r="I598" s="16">
        <v>246.42</v>
      </c>
      <c r="J598" s="16">
        <v>85.96</v>
      </c>
      <c r="K598" s="16">
        <v>354.6</v>
      </c>
      <c r="L598" s="17">
        <f>SUM(C598:K598)</f>
        <v>2750.36</v>
      </c>
      <c r="M598" s="23" t="str">
        <f>A598&amp;"|"&amp;B598</f>
        <v>P0050|Sep</v>
      </c>
    </row>
    <row r="599" spans="1:13" ht="15" customHeight="1" x14ac:dyDescent="0.25">
      <c r="A599" s="14" t="s">
        <v>159</v>
      </c>
      <c r="B599" s="14" t="s">
        <v>32</v>
      </c>
      <c r="C599" s="16">
        <v>7.57</v>
      </c>
      <c r="D599" s="16">
        <v>54.59</v>
      </c>
      <c r="E599" s="16">
        <v>15.74</v>
      </c>
      <c r="F599" s="16">
        <v>264</v>
      </c>
      <c r="G599" s="16">
        <v>0</v>
      </c>
      <c r="H599" s="16">
        <v>1719.18</v>
      </c>
      <c r="I599" s="16">
        <v>246.42</v>
      </c>
      <c r="J599" s="16">
        <v>85.96</v>
      </c>
      <c r="K599" s="16">
        <v>245.27</v>
      </c>
      <c r="L599" s="17">
        <f>SUM(C599:K599)</f>
        <v>2638.73</v>
      </c>
      <c r="M599" s="23" t="str">
        <f>A599&amp;"|"&amp;B599</f>
        <v>P0050|Oct</v>
      </c>
    </row>
    <row r="600" spans="1:13" ht="15" customHeight="1" x14ac:dyDescent="0.25">
      <c r="A600" s="14" t="s">
        <v>159</v>
      </c>
      <c r="B600" s="14" t="s">
        <v>33</v>
      </c>
      <c r="C600" s="16">
        <v>19.82</v>
      </c>
      <c r="D600" s="16">
        <v>70.09</v>
      </c>
      <c r="E600" s="16">
        <v>13.48</v>
      </c>
      <c r="F600" s="16">
        <v>264</v>
      </c>
      <c r="G600" s="16">
        <v>83.28</v>
      </c>
      <c r="H600" s="16">
        <v>1719.18</v>
      </c>
      <c r="I600" s="16">
        <v>246.42</v>
      </c>
      <c r="J600" s="16">
        <v>85.96</v>
      </c>
      <c r="K600" s="16">
        <v>63.29</v>
      </c>
      <c r="L600" s="17">
        <f>SUM(C600:K600)</f>
        <v>2565.52</v>
      </c>
      <c r="M600" s="23" t="str">
        <f>A600&amp;"|"&amp;B600</f>
        <v>P0050|Nov</v>
      </c>
    </row>
    <row r="601" spans="1:13" ht="15" customHeight="1" x14ac:dyDescent="0.25">
      <c r="A601" s="14" t="s">
        <v>159</v>
      </c>
      <c r="B601" s="14" t="s">
        <v>34</v>
      </c>
      <c r="C601" s="16">
        <v>28</v>
      </c>
      <c r="D601" s="16">
        <v>91.71</v>
      </c>
      <c r="E601" s="16">
        <v>12.44</v>
      </c>
      <c r="F601" s="16">
        <v>792</v>
      </c>
      <c r="G601" s="16">
        <v>83.28</v>
      </c>
      <c r="H601" s="16">
        <v>1719.18</v>
      </c>
      <c r="I601" s="16">
        <v>246.42</v>
      </c>
      <c r="J601" s="16">
        <v>85.96</v>
      </c>
      <c r="K601" s="16">
        <v>111.67</v>
      </c>
      <c r="L601" s="17">
        <f>SUM(C601:K601)</f>
        <v>3170.6600000000003</v>
      </c>
      <c r="M601" s="23" t="str">
        <f>A601&amp;"|"&amp;B601</f>
        <v>P0050|Dec</v>
      </c>
    </row>
    <row r="602" spans="1:13" ht="15" customHeight="1" x14ac:dyDescent="0.25">
      <c r="A602" s="14" t="s">
        <v>159</v>
      </c>
      <c r="B602" s="14" t="s">
        <v>35</v>
      </c>
      <c r="C602" s="16">
        <v>31.97</v>
      </c>
      <c r="D602" s="16">
        <v>81.41</v>
      </c>
      <c r="E602" s="16">
        <v>10.220000000000001</v>
      </c>
      <c r="F602" s="16">
        <v>792</v>
      </c>
      <c r="G602" s="16">
        <v>83.28</v>
      </c>
      <c r="H602" s="16">
        <v>1719.18</v>
      </c>
      <c r="I602" s="16">
        <v>246.42</v>
      </c>
      <c r="J602" s="16">
        <v>85.96</v>
      </c>
      <c r="K602" s="16">
        <v>111.67</v>
      </c>
      <c r="L602" s="17">
        <f>SUM(C602:K602)</f>
        <v>3162.11</v>
      </c>
      <c r="M602" s="23" t="str">
        <f>A602&amp;"|"&amp;B602</f>
        <v>P0050|Jan</v>
      </c>
    </row>
    <row r="603" spans="1:13" ht="15" customHeight="1" x14ac:dyDescent="0.25">
      <c r="A603" s="14" t="s">
        <v>159</v>
      </c>
      <c r="B603" s="14" t="s">
        <v>36</v>
      </c>
      <c r="C603" s="16">
        <v>7.57</v>
      </c>
      <c r="D603" s="16">
        <v>87.72</v>
      </c>
      <c r="E603" s="16">
        <v>14.09</v>
      </c>
      <c r="F603" s="16">
        <v>660</v>
      </c>
      <c r="G603" s="16">
        <v>83.28</v>
      </c>
      <c r="H603" s="16">
        <v>1719.18</v>
      </c>
      <c r="I603" s="16">
        <v>246.42</v>
      </c>
      <c r="J603" s="16">
        <v>85.96</v>
      </c>
      <c r="K603" s="16">
        <v>111.67</v>
      </c>
      <c r="L603" s="17">
        <f>SUM(C603:K603)</f>
        <v>3015.8900000000003</v>
      </c>
      <c r="M603" s="23" t="str">
        <f>A603&amp;"|"&amp;B603</f>
        <v>P0050|Feb</v>
      </c>
    </row>
    <row r="604" spans="1:13" ht="15" customHeight="1" x14ac:dyDescent="0.25">
      <c r="A604" s="14" t="s">
        <v>159</v>
      </c>
      <c r="B604" s="14" t="s">
        <v>37</v>
      </c>
      <c r="C604" s="16">
        <v>22.27</v>
      </c>
      <c r="D604" s="16">
        <v>78.87</v>
      </c>
      <c r="E604" s="16">
        <v>6.85</v>
      </c>
      <c r="F604" s="16">
        <v>528</v>
      </c>
      <c r="G604" s="16">
        <v>83.28</v>
      </c>
      <c r="H604" s="16">
        <v>1719.18</v>
      </c>
      <c r="I604" s="16">
        <v>246.42</v>
      </c>
      <c r="J604" s="16">
        <v>85.96</v>
      </c>
      <c r="K604" s="16">
        <v>111.67</v>
      </c>
      <c r="L604" s="17">
        <f>SUM(C604:K604)</f>
        <v>2882.5</v>
      </c>
      <c r="M604" s="23" t="str">
        <f>A604&amp;"|"&amp;B604</f>
        <v>P0050|Mar</v>
      </c>
    </row>
    <row r="605" spans="1:13" ht="15" customHeight="1" x14ac:dyDescent="0.25">
      <c r="A605" s="14" t="s">
        <v>161</v>
      </c>
      <c r="B605" s="14" t="s">
        <v>24</v>
      </c>
      <c r="C605" s="16">
        <v>25.05</v>
      </c>
      <c r="D605" s="16">
        <v>50.44</v>
      </c>
      <c r="E605" s="16">
        <v>9.58</v>
      </c>
      <c r="F605" s="16">
        <v>216</v>
      </c>
      <c r="G605" s="16">
        <v>0</v>
      </c>
      <c r="H605" s="16">
        <v>1346.69</v>
      </c>
      <c r="I605" s="16">
        <v>194.84</v>
      </c>
      <c r="J605" s="16">
        <v>85.96</v>
      </c>
      <c r="K605" s="16">
        <v>59.62</v>
      </c>
      <c r="L605" s="17">
        <f>SUM(C605:K605)</f>
        <v>1988.1799999999998</v>
      </c>
      <c r="M605" s="23" t="str">
        <f>A605&amp;"|"&amp;B605</f>
        <v>P0051|Apr</v>
      </c>
    </row>
    <row r="606" spans="1:13" ht="15" customHeight="1" x14ac:dyDescent="0.25">
      <c r="A606" s="14" t="s">
        <v>161</v>
      </c>
      <c r="B606" s="14" t="s">
        <v>26</v>
      </c>
      <c r="C606" s="16">
        <v>7.57</v>
      </c>
      <c r="D606" s="16">
        <v>56.95</v>
      </c>
      <c r="E606" s="16">
        <v>13.93</v>
      </c>
      <c r="F606" s="16">
        <v>216</v>
      </c>
      <c r="G606" s="16">
        <v>0</v>
      </c>
      <c r="H606" s="16">
        <v>1346.69</v>
      </c>
      <c r="I606" s="16">
        <v>194.84</v>
      </c>
      <c r="J606" s="16">
        <v>85.96</v>
      </c>
      <c r="K606" s="16">
        <v>387.74</v>
      </c>
      <c r="L606" s="17">
        <f>SUM(C606:K606)</f>
        <v>2309.6800000000003</v>
      </c>
      <c r="M606" s="23" t="str">
        <f>A606&amp;"|"&amp;B606</f>
        <v>P0051|May</v>
      </c>
    </row>
    <row r="607" spans="1:13" ht="15" customHeight="1" x14ac:dyDescent="0.25">
      <c r="A607" s="14" t="s">
        <v>161</v>
      </c>
      <c r="B607" s="14" t="s">
        <v>28</v>
      </c>
      <c r="C607" s="16">
        <v>11.73</v>
      </c>
      <c r="D607" s="16">
        <v>37.19</v>
      </c>
      <c r="E607" s="16">
        <v>10.94</v>
      </c>
      <c r="F607" s="16">
        <v>216</v>
      </c>
      <c r="G607" s="16">
        <v>0</v>
      </c>
      <c r="H607" s="16">
        <v>1346.69</v>
      </c>
      <c r="I607" s="16">
        <v>194.84</v>
      </c>
      <c r="J607" s="16">
        <v>85.96</v>
      </c>
      <c r="K607" s="16">
        <v>502.38</v>
      </c>
      <c r="L607" s="17">
        <f>SUM(C607:K607)</f>
        <v>2405.73</v>
      </c>
      <c r="M607" s="23" t="str">
        <f>A607&amp;"|"&amp;B607</f>
        <v>P0051|Jun</v>
      </c>
    </row>
    <row r="608" spans="1:13" ht="15" customHeight="1" x14ac:dyDescent="0.25">
      <c r="A608" s="14" t="s">
        <v>161</v>
      </c>
      <c r="B608" s="14" t="s">
        <v>29</v>
      </c>
      <c r="C608" s="16">
        <v>20.45</v>
      </c>
      <c r="D608" s="16">
        <v>29.96</v>
      </c>
      <c r="E608" s="16">
        <v>16.649999999999999</v>
      </c>
      <c r="F608" s="16">
        <v>216</v>
      </c>
      <c r="G608" s="16">
        <v>0</v>
      </c>
      <c r="H608" s="16">
        <v>1346.69</v>
      </c>
      <c r="I608" s="16">
        <v>194.84</v>
      </c>
      <c r="J608" s="16">
        <v>85.96</v>
      </c>
      <c r="K608" s="16">
        <v>1346.66</v>
      </c>
      <c r="L608" s="17">
        <f>SUM(C608:K608)</f>
        <v>3257.21</v>
      </c>
      <c r="M608" s="23" t="str">
        <f>A608&amp;"|"&amp;B608</f>
        <v>P0051|Jul</v>
      </c>
    </row>
    <row r="609" spans="1:13" ht="15" customHeight="1" x14ac:dyDescent="0.25">
      <c r="A609" s="14" t="s">
        <v>161</v>
      </c>
      <c r="B609" s="14" t="s">
        <v>30</v>
      </c>
      <c r="C609" s="16">
        <v>15.63</v>
      </c>
      <c r="D609" s="16">
        <v>42.69</v>
      </c>
      <c r="E609" s="16">
        <v>10.16</v>
      </c>
      <c r="F609" s="16">
        <v>216</v>
      </c>
      <c r="G609" s="16">
        <v>0</v>
      </c>
      <c r="H609" s="16">
        <v>1346.69</v>
      </c>
      <c r="I609" s="16">
        <v>194.84</v>
      </c>
      <c r="J609" s="16">
        <v>85.96</v>
      </c>
      <c r="K609" s="16">
        <v>1242.2</v>
      </c>
      <c r="L609" s="17">
        <f>SUM(C609:K609)</f>
        <v>3154.17</v>
      </c>
      <c r="M609" s="23" t="str">
        <f>A609&amp;"|"&amp;B609</f>
        <v>P0051|Aug</v>
      </c>
    </row>
    <row r="610" spans="1:13" ht="15" customHeight="1" x14ac:dyDescent="0.25">
      <c r="A610" s="14" t="s">
        <v>161</v>
      </c>
      <c r="B610" s="14" t="s">
        <v>31</v>
      </c>
      <c r="C610" s="16">
        <v>7.57</v>
      </c>
      <c r="D610" s="16">
        <v>43.44</v>
      </c>
      <c r="E610" s="16">
        <v>4.04</v>
      </c>
      <c r="F610" s="16">
        <v>216</v>
      </c>
      <c r="G610" s="16">
        <v>0</v>
      </c>
      <c r="H610" s="16">
        <v>1346.69</v>
      </c>
      <c r="I610" s="16">
        <v>194.84</v>
      </c>
      <c r="J610" s="16">
        <v>85.96</v>
      </c>
      <c r="K610" s="16">
        <v>265.95</v>
      </c>
      <c r="L610" s="17">
        <f>SUM(C610:K610)</f>
        <v>2164.4899999999998</v>
      </c>
      <c r="M610" s="23" t="str">
        <f>A610&amp;"|"&amp;B610</f>
        <v>P0051|Sep</v>
      </c>
    </row>
    <row r="611" spans="1:13" ht="15" customHeight="1" x14ac:dyDescent="0.25">
      <c r="A611" s="14" t="s">
        <v>161</v>
      </c>
      <c r="B611" s="14" t="s">
        <v>32</v>
      </c>
      <c r="C611" s="16">
        <v>272.72000000000003</v>
      </c>
      <c r="D611" s="16">
        <v>48.17</v>
      </c>
      <c r="E611" s="16">
        <v>15.74</v>
      </c>
      <c r="F611" s="16">
        <v>216</v>
      </c>
      <c r="G611" s="16">
        <v>0</v>
      </c>
      <c r="H611" s="16">
        <v>1346.69</v>
      </c>
      <c r="I611" s="16">
        <v>194.84</v>
      </c>
      <c r="J611" s="16">
        <v>85.96</v>
      </c>
      <c r="K611" s="16">
        <v>183.95</v>
      </c>
      <c r="L611" s="17">
        <f>SUM(C611:K611)</f>
        <v>2364.0700000000002</v>
      </c>
      <c r="M611" s="23" t="str">
        <f>A611&amp;"|"&amp;B611</f>
        <v>P0051|Oct</v>
      </c>
    </row>
    <row r="612" spans="1:13" ht="15" customHeight="1" x14ac:dyDescent="0.25">
      <c r="A612" s="14" t="s">
        <v>161</v>
      </c>
      <c r="B612" s="14" t="s">
        <v>33</v>
      </c>
      <c r="C612" s="16">
        <v>19.010000000000002</v>
      </c>
      <c r="D612" s="16">
        <v>57.2</v>
      </c>
      <c r="E612" s="16">
        <v>8.43</v>
      </c>
      <c r="F612" s="16">
        <v>216</v>
      </c>
      <c r="G612" s="16">
        <v>68.14</v>
      </c>
      <c r="H612" s="16">
        <v>1346.69</v>
      </c>
      <c r="I612" s="16">
        <v>194.84</v>
      </c>
      <c r="J612" s="16">
        <v>85.96</v>
      </c>
      <c r="K612" s="16">
        <v>47.47</v>
      </c>
      <c r="L612" s="17">
        <f>SUM(C612:K612)</f>
        <v>2043.74</v>
      </c>
      <c r="M612" s="23" t="str">
        <f>A612&amp;"|"&amp;B612</f>
        <v>P0051|Nov</v>
      </c>
    </row>
    <row r="613" spans="1:13" ht="15" customHeight="1" x14ac:dyDescent="0.25">
      <c r="A613" s="14" t="s">
        <v>161</v>
      </c>
      <c r="B613" s="14" t="s">
        <v>34</v>
      </c>
      <c r="C613" s="16">
        <v>33.869999999999997</v>
      </c>
      <c r="D613" s="16">
        <v>80.13</v>
      </c>
      <c r="E613" s="16">
        <v>19.21</v>
      </c>
      <c r="F613" s="16">
        <v>540</v>
      </c>
      <c r="G613" s="16">
        <v>68.14</v>
      </c>
      <c r="H613" s="16">
        <v>1346.69</v>
      </c>
      <c r="I613" s="16">
        <v>194.84</v>
      </c>
      <c r="J613" s="16">
        <v>85.96</v>
      </c>
      <c r="K613" s="16">
        <v>83.75</v>
      </c>
      <c r="L613" s="17">
        <f>SUM(C613:K613)</f>
        <v>2452.59</v>
      </c>
      <c r="M613" s="23" t="str">
        <f>A613&amp;"|"&amp;B613</f>
        <v>P0051|Dec</v>
      </c>
    </row>
    <row r="614" spans="1:13" ht="15" customHeight="1" x14ac:dyDescent="0.25">
      <c r="A614" s="14" t="s">
        <v>161</v>
      </c>
      <c r="B614" s="14" t="s">
        <v>35</v>
      </c>
      <c r="C614" s="16">
        <v>22.98</v>
      </c>
      <c r="D614" s="16">
        <v>70.239999999999995</v>
      </c>
      <c r="E614" s="16">
        <v>4.04</v>
      </c>
      <c r="F614" s="16">
        <v>540</v>
      </c>
      <c r="G614" s="16">
        <v>68.14</v>
      </c>
      <c r="H614" s="16">
        <v>1346.69</v>
      </c>
      <c r="I614" s="16">
        <v>194.84</v>
      </c>
      <c r="J614" s="16">
        <v>85.96</v>
      </c>
      <c r="K614" s="16">
        <v>83.75</v>
      </c>
      <c r="L614" s="17">
        <f>SUM(C614:K614)</f>
        <v>2416.6400000000003</v>
      </c>
      <c r="M614" s="23" t="str">
        <f>A614&amp;"|"&amp;B614</f>
        <v>P0051|Jan</v>
      </c>
    </row>
    <row r="615" spans="1:13" ht="15" customHeight="1" x14ac:dyDescent="0.25">
      <c r="A615" s="14" t="s">
        <v>161</v>
      </c>
      <c r="B615" s="14" t="s">
        <v>36</v>
      </c>
      <c r="C615" s="16">
        <v>22.69</v>
      </c>
      <c r="D615" s="16">
        <v>73.09</v>
      </c>
      <c r="E615" s="16">
        <v>4.04</v>
      </c>
      <c r="F615" s="16">
        <v>432</v>
      </c>
      <c r="G615" s="16">
        <v>68.14</v>
      </c>
      <c r="H615" s="16">
        <v>1346.69</v>
      </c>
      <c r="I615" s="16">
        <v>194.84</v>
      </c>
      <c r="J615" s="16">
        <v>85.96</v>
      </c>
      <c r="K615" s="16">
        <v>83.75</v>
      </c>
      <c r="L615" s="17">
        <f>SUM(C615:K615)</f>
        <v>2311.2000000000003</v>
      </c>
      <c r="M615" s="23" t="str">
        <f>A615&amp;"|"&amp;B615</f>
        <v>P0051|Feb</v>
      </c>
    </row>
    <row r="616" spans="1:13" ht="15" customHeight="1" x14ac:dyDescent="0.25">
      <c r="A616" s="14" t="s">
        <v>161</v>
      </c>
      <c r="B616" s="14" t="s">
        <v>37</v>
      </c>
      <c r="C616" s="16">
        <v>7.57</v>
      </c>
      <c r="D616" s="16">
        <v>64.34</v>
      </c>
      <c r="E616" s="16">
        <v>7.9</v>
      </c>
      <c r="F616" s="16">
        <v>432</v>
      </c>
      <c r="G616" s="16">
        <v>68.14</v>
      </c>
      <c r="H616" s="16">
        <v>1346.69</v>
      </c>
      <c r="I616" s="16">
        <v>194.84</v>
      </c>
      <c r="J616" s="16">
        <v>85.96</v>
      </c>
      <c r="K616" s="16">
        <v>83.75</v>
      </c>
      <c r="L616" s="17">
        <f>SUM(C616:K616)</f>
        <v>2291.19</v>
      </c>
      <c r="M616" s="23" t="str">
        <f>A616&amp;"|"&amp;B616</f>
        <v>P0051|Mar</v>
      </c>
    </row>
    <row r="617" spans="1:13" ht="15" customHeight="1" x14ac:dyDescent="0.25">
      <c r="A617" s="14" t="s">
        <v>163</v>
      </c>
      <c r="B617" s="14" t="s">
        <v>24</v>
      </c>
      <c r="C617" s="16">
        <v>22.09</v>
      </c>
      <c r="D617" s="16">
        <v>55.84</v>
      </c>
      <c r="E617" s="16">
        <v>11.05</v>
      </c>
      <c r="F617" s="16">
        <v>216</v>
      </c>
      <c r="G617" s="16">
        <v>0</v>
      </c>
      <c r="H617" s="16">
        <v>1346.69</v>
      </c>
      <c r="I617" s="16">
        <v>194.84</v>
      </c>
      <c r="J617" s="16">
        <v>85.96</v>
      </c>
      <c r="K617" s="16">
        <v>59.62</v>
      </c>
      <c r="L617" s="17">
        <f>SUM(C617:K617)</f>
        <v>1992.09</v>
      </c>
      <c r="M617" s="23" t="str">
        <f>A617&amp;"|"&amp;B617</f>
        <v>P0052|Apr</v>
      </c>
    </row>
    <row r="618" spans="1:13" ht="15" customHeight="1" x14ac:dyDescent="0.25">
      <c r="A618" s="14" t="s">
        <v>163</v>
      </c>
      <c r="B618" s="14" t="s">
        <v>26</v>
      </c>
      <c r="C618" s="16">
        <v>23.33</v>
      </c>
      <c r="D618" s="16">
        <v>50.9</v>
      </c>
      <c r="E618" s="16">
        <v>15.91</v>
      </c>
      <c r="F618" s="16">
        <v>216</v>
      </c>
      <c r="G618" s="16">
        <v>0</v>
      </c>
      <c r="H618" s="16">
        <v>1346.69</v>
      </c>
      <c r="I618" s="16">
        <v>194.84</v>
      </c>
      <c r="J618" s="16">
        <v>85.96</v>
      </c>
      <c r="K618" s="16">
        <v>387.74</v>
      </c>
      <c r="L618" s="17">
        <f>SUM(C618:K618)</f>
        <v>2321.37</v>
      </c>
      <c r="M618" s="23" t="str">
        <f>A618&amp;"|"&amp;B618</f>
        <v>P0052|May</v>
      </c>
    </row>
    <row r="619" spans="1:13" ht="15" customHeight="1" x14ac:dyDescent="0.25">
      <c r="A619" s="14" t="s">
        <v>163</v>
      </c>
      <c r="B619" s="14" t="s">
        <v>28</v>
      </c>
      <c r="C619" s="16">
        <v>9.9700000000000006</v>
      </c>
      <c r="D619" s="16">
        <v>54.18</v>
      </c>
      <c r="E619" s="16">
        <v>8.58</v>
      </c>
      <c r="F619" s="16">
        <v>216</v>
      </c>
      <c r="G619" s="16">
        <v>0</v>
      </c>
      <c r="H619" s="16">
        <v>1346.69</v>
      </c>
      <c r="I619" s="16">
        <v>194.84</v>
      </c>
      <c r="J619" s="16">
        <v>85.96</v>
      </c>
      <c r="K619" s="16">
        <v>502.38</v>
      </c>
      <c r="L619" s="17">
        <f>SUM(C619:K619)</f>
        <v>2418.6</v>
      </c>
      <c r="M619" s="23" t="str">
        <f>A619&amp;"|"&amp;B619</f>
        <v>P0052|Jun</v>
      </c>
    </row>
    <row r="620" spans="1:13" ht="15" customHeight="1" x14ac:dyDescent="0.25">
      <c r="A620" s="14" t="s">
        <v>163</v>
      </c>
      <c r="B620" s="14" t="s">
        <v>29</v>
      </c>
      <c r="C620" s="16">
        <v>7.57</v>
      </c>
      <c r="D620" s="16">
        <v>42.69</v>
      </c>
      <c r="E620" s="16">
        <v>4.18</v>
      </c>
      <c r="F620" s="16">
        <v>216</v>
      </c>
      <c r="G620" s="16">
        <v>0</v>
      </c>
      <c r="H620" s="16">
        <v>1346.69</v>
      </c>
      <c r="I620" s="16">
        <v>194.84</v>
      </c>
      <c r="J620" s="16">
        <v>85.96</v>
      </c>
      <c r="K620" s="16">
        <v>1346.66</v>
      </c>
      <c r="L620" s="17">
        <f>SUM(C620:K620)</f>
        <v>3244.59</v>
      </c>
      <c r="M620" s="23" t="str">
        <f>A620&amp;"|"&amp;B620</f>
        <v>P0052|Jul</v>
      </c>
    </row>
    <row r="621" spans="1:13" ht="15" customHeight="1" x14ac:dyDescent="0.25">
      <c r="A621" s="14" t="s">
        <v>163</v>
      </c>
      <c r="B621" s="14" t="s">
        <v>30</v>
      </c>
      <c r="C621" s="16">
        <v>31.26</v>
      </c>
      <c r="D621" s="16">
        <v>34.17</v>
      </c>
      <c r="E621" s="16">
        <v>12.23</v>
      </c>
      <c r="F621" s="16">
        <v>216</v>
      </c>
      <c r="G621" s="16">
        <v>0</v>
      </c>
      <c r="H621" s="16">
        <v>1346.69</v>
      </c>
      <c r="I621" s="16">
        <v>194.84</v>
      </c>
      <c r="J621" s="16">
        <v>85.96</v>
      </c>
      <c r="K621" s="16">
        <v>1242.2</v>
      </c>
      <c r="L621" s="17">
        <f>SUM(C621:K621)</f>
        <v>3163.3500000000004</v>
      </c>
      <c r="M621" s="23" t="str">
        <f>A621&amp;"|"&amp;B621</f>
        <v>P0052|Aug</v>
      </c>
    </row>
    <row r="622" spans="1:13" ht="15" customHeight="1" x14ac:dyDescent="0.25">
      <c r="A622" s="14" t="s">
        <v>163</v>
      </c>
      <c r="B622" s="14" t="s">
        <v>31</v>
      </c>
      <c r="C622" s="16">
        <v>12.26</v>
      </c>
      <c r="D622" s="16">
        <v>44.09</v>
      </c>
      <c r="E622" s="16">
        <v>7.99</v>
      </c>
      <c r="F622" s="16">
        <v>216</v>
      </c>
      <c r="G622" s="16">
        <v>0</v>
      </c>
      <c r="H622" s="16">
        <v>1346.69</v>
      </c>
      <c r="I622" s="16">
        <v>194.84</v>
      </c>
      <c r="J622" s="16">
        <v>85.96</v>
      </c>
      <c r="K622" s="16">
        <v>265.95</v>
      </c>
      <c r="L622" s="17">
        <f>SUM(C622:K622)</f>
        <v>2173.7800000000002</v>
      </c>
      <c r="M622" s="23" t="str">
        <f>A622&amp;"|"&amp;B622</f>
        <v>P0052|Sep</v>
      </c>
    </row>
    <row r="623" spans="1:13" ht="15" customHeight="1" x14ac:dyDescent="0.25">
      <c r="A623" s="14" t="s">
        <v>163</v>
      </c>
      <c r="B623" s="14" t="s">
        <v>32</v>
      </c>
      <c r="C623" s="16">
        <v>7.57</v>
      </c>
      <c r="D623" s="16">
        <v>61.38</v>
      </c>
      <c r="E623" s="16">
        <v>4.4400000000000004</v>
      </c>
      <c r="F623" s="16">
        <v>216</v>
      </c>
      <c r="G623" s="16">
        <v>0</v>
      </c>
      <c r="H623" s="16">
        <v>1346.69</v>
      </c>
      <c r="I623" s="16">
        <v>194.84</v>
      </c>
      <c r="J623" s="16">
        <v>85.96</v>
      </c>
      <c r="K623" s="16">
        <v>183.95</v>
      </c>
      <c r="L623" s="17">
        <f>SUM(C623:K623)</f>
        <v>2100.83</v>
      </c>
      <c r="M623" s="23" t="str">
        <f>A623&amp;"|"&amp;B623</f>
        <v>P0052|Oct</v>
      </c>
    </row>
    <row r="624" spans="1:13" ht="15" customHeight="1" x14ac:dyDescent="0.25">
      <c r="A624" s="14" t="s">
        <v>163</v>
      </c>
      <c r="B624" s="14" t="s">
        <v>33</v>
      </c>
      <c r="C624" s="16">
        <v>7.57</v>
      </c>
      <c r="D624" s="16">
        <v>66.12</v>
      </c>
      <c r="E624" s="16">
        <v>4.04</v>
      </c>
      <c r="F624" s="16">
        <v>216</v>
      </c>
      <c r="G624" s="16">
        <v>68.14</v>
      </c>
      <c r="H624" s="16">
        <v>1346.69</v>
      </c>
      <c r="I624" s="16">
        <v>194.84</v>
      </c>
      <c r="J624" s="16">
        <v>85.96</v>
      </c>
      <c r="K624" s="16">
        <v>47.47</v>
      </c>
      <c r="L624" s="17">
        <f>SUM(C624:K624)</f>
        <v>2036.83</v>
      </c>
      <c r="M624" s="23" t="str">
        <f>A624&amp;"|"&amp;B624</f>
        <v>P0052|Nov</v>
      </c>
    </row>
    <row r="625" spans="1:13" ht="15" customHeight="1" x14ac:dyDescent="0.25">
      <c r="A625" s="14" t="s">
        <v>163</v>
      </c>
      <c r="B625" s="14" t="s">
        <v>34</v>
      </c>
      <c r="C625" s="16">
        <v>16.53</v>
      </c>
      <c r="D625" s="16">
        <v>87.86</v>
      </c>
      <c r="E625" s="16">
        <v>12.75</v>
      </c>
      <c r="F625" s="16">
        <v>648</v>
      </c>
      <c r="G625" s="16">
        <v>68.14</v>
      </c>
      <c r="H625" s="16">
        <v>1346.69</v>
      </c>
      <c r="I625" s="16">
        <v>194.84</v>
      </c>
      <c r="J625" s="16">
        <v>85.96</v>
      </c>
      <c r="K625" s="16">
        <v>83.75</v>
      </c>
      <c r="L625" s="17">
        <f>SUM(C625:K625)</f>
        <v>2544.5200000000004</v>
      </c>
      <c r="M625" s="23" t="str">
        <f>A625&amp;"|"&amp;B625</f>
        <v>P0052|Dec</v>
      </c>
    </row>
    <row r="626" spans="1:13" ht="15" customHeight="1" x14ac:dyDescent="0.25">
      <c r="A626" s="14" t="s">
        <v>163</v>
      </c>
      <c r="B626" s="14" t="s">
        <v>35</v>
      </c>
      <c r="C626" s="16">
        <v>22.44</v>
      </c>
      <c r="D626" s="16">
        <v>84.54</v>
      </c>
      <c r="E626" s="16">
        <v>10.85</v>
      </c>
      <c r="F626" s="16">
        <v>540</v>
      </c>
      <c r="G626" s="16">
        <v>68.14</v>
      </c>
      <c r="H626" s="16">
        <v>1346.69</v>
      </c>
      <c r="I626" s="16">
        <v>194.84</v>
      </c>
      <c r="J626" s="16">
        <v>85.96</v>
      </c>
      <c r="K626" s="16">
        <v>83.75</v>
      </c>
      <c r="L626" s="17">
        <f>SUM(C626:K626)</f>
        <v>2437.21</v>
      </c>
      <c r="M626" s="23" t="str">
        <f>A626&amp;"|"&amp;B626</f>
        <v>P0052|Jan</v>
      </c>
    </row>
    <row r="627" spans="1:13" ht="15" customHeight="1" x14ac:dyDescent="0.25">
      <c r="A627" s="14" t="s">
        <v>163</v>
      </c>
      <c r="B627" s="14" t="s">
        <v>36</v>
      </c>
      <c r="C627" s="16">
        <v>10.74</v>
      </c>
      <c r="D627" s="16">
        <v>77.92</v>
      </c>
      <c r="E627" s="16">
        <v>5.4</v>
      </c>
      <c r="F627" s="16">
        <v>432</v>
      </c>
      <c r="G627" s="16">
        <v>68.14</v>
      </c>
      <c r="H627" s="16">
        <v>1346.69</v>
      </c>
      <c r="I627" s="16">
        <v>194.84</v>
      </c>
      <c r="J627" s="16">
        <v>85.96</v>
      </c>
      <c r="K627" s="16">
        <v>83.75</v>
      </c>
      <c r="L627" s="17">
        <f>SUM(C627:K627)</f>
        <v>2305.44</v>
      </c>
      <c r="M627" s="23" t="str">
        <f>A627&amp;"|"&amp;B627</f>
        <v>P0052|Feb</v>
      </c>
    </row>
    <row r="628" spans="1:13" ht="15" customHeight="1" x14ac:dyDescent="0.25">
      <c r="A628" s="14" t="s">
        <v>163</v>
      </c>
      <c r="B628" s="14" t="s">
        <v>37</v>
      </c>
      <c r="C628" s="16">
        <v>30.65</v>
      </c>
      <c r="D628" s="16">
        <v>68.39</v>
      </c>
      <c r="E628" s="16">
        <v>13.61</v>
      </c>
      <c r="F628" s="16">
        <v>432</v>
      </c>
      <c r="G628" s="16">
        <v>68.14</v>
      </c>
      <c r="H628" s="16">
        <v>1346.69</v>
      </c>
      <c r="I628" s="16">
        <v>194.84</v>
      </c>
      <c r="J628" s="16">
        <v>85.96</v>
      </c>
      <c r="K628" s="16">
        <v>83.75</v>
      </c>
      <c r="L628" s="17">
        <f>SUM(C628:K628)</f>
        <v>2324.0300000000002</v>
      </c>
      <c r="M628" s="23" t="str">
        <f>A628&amp;"|"&amp;B628</f>
        <v>P0052|Mar</v>
      </c>
    </row>
    <row r="629" spans="1:13" ht="15" customHeight="1" x14ac:dyDescent="0.25">
      <c r="A629" s="14" t="s">
        <v>165</v>
      </c>
      <c r="B629" s="14" t="s">
        <v>24</v>
      </c>
      <c r="C629" s="16">
        <v>7.57</v>
      </c>
      <c r="D629" s="16">
        <v>59.98</v>
      </c>
      <c r="E629" s="16">
        <v>9.36</v>
      </c>
      <c r="F629" s="16">
        <v>216</v>
      </c>
      <c r="G629" s="16">
        <v>0</v>
      </c>
      <c r="H629" s="16">
        <v>1346.69</v>
      </c>
      <c r="I629" s="16">
        <v>194.84</v>
      </c>
      <c r="J629" s="16">
        <v>85.96</v>
      </c>
      <c r="K629" s="16">
        <v>59.62</v>
      </c>
      <c r="L629" s="17">
        <f>SUM(C629:K629)</f>
        <v>1980.0199999999998</v>
      </c>
      <c r="M629" s="23" t="str">
        <f>A629&amp;"|"&amp;B629</f>
        <v>P0053|Apr</v>
      </c>
    </row>
    <row r="630" spans="1:13" ht="15" customHeight="1" x14ac:dyDescent="0.25">
      <c r="A630" s="14" t="s">
        <v>165</v>
      </c>
      <c r="B630" s="14" t="s">
        <v>26</v>
      </c>
      <c r="C630" s="16">
        <v>7.57</v>
      </c>
      <c r="D630" s="16">
        <v>41.67</v>
      </c>
      <c r="E630" s="16">
        <v>6.06</v>
      </c>
      <c r="F630" s="16">
        <v>216</v>
      </c>
      <c r="G630" s="16">
        <v>0</v>
      </c>
      <c r="H630" s="16">
        <v>1346.69</v>
      </c>
      <c r="I630" s="16">
        <v>194.84</v>
      </c>
      <c r="J630" s="16">
        <v>85.96</v>
      </c>
      <c r="K630" s="16">
        <v>387.74</v>
      </c>
      <c r="L630" s="17">
        <f>SUM(C630:K630)</f>
        <v>2286.5299999999997</v>
      </c>
      <c r="M630" s="23" t="str">
        <f>A630&amp;"|"&amp;B630</f>
        <v>P0053|May</v>
      </c>
    </row>
    <row r="631" spans="1:13" ht="15" customHeight="1" x14ac:dyDescent="0.25">
      <c r="A631" s="14" t="s">
        <v>165</v>
      </c>
      <c r="B631" s="14" t="s">
        <v>28</v>
      </c>
      <c r="C631" s="16">
        <v>15.61</v>
      </c>
      <c r="D631" s="16">
        <v>36.15</v>
      </c>
      <c r="E631" s="16">
        <v>16.190000000000001</v>
      </c>
      <c r="F631" s="16">
        <v>216</v>
      </c>
      <c r="G631" s="16">
        <v>0</v>
      </c>
      <c r="H631" s="16">
        <v>1346.69</v>
      </c>
      <c r="I631" s="16">
        <v>194.84</v>
      </c>
      <c r="J631" s="16">
        <v>85.96</v>
      </c>
      <c r="K631" s="16">
        <v>502.38</v>
      </c>
      <c r="L631" s="17">
        <f>SUM(C631:K631)</f>
        <v>2413.8200000000002</v>
      </c>
      <c r="M631" s="23" t="str">
        <f>A631&amp;"|"&amp;B631</f>
        <v>P0053|Jun</v>
      </c>
    </row>
    <row r="632" spans="1:13" ht="15" customHeight="1" x14ac:dyDescent="0.25">
      <c r="A632" s="14" t="s">
        <v>165</v>
      </c>
      <c r="B632" s="14" t="s">
        <v>29</v>
      </c>
      <c r="C632" s="16">
        <v>23.89</v>
      </c>
      <c r="D632" s="16">
        <v>40.39</v>
      </c>
      <c r="E632" s="16">
        <v>8.33</v>
      </c>
      <c r="F632" s="16">
        <v>324</v>
      </c>
      <c r="G632" s="16">
        <v>0</v>
      </c>
      <c r="H632" s="16">
        <v>1346.69</v>
      </c>
      <c r="I632" s="16">
        <v>194.84</v>
      </c>
      <c r="J632" s="16">
        <v>85.96</v>
      </c>
      <c r="K632" s="16">
        <v>1346.66</v>
      </c>
      <c r="L632" s="17">
        <f>SUM(C632:K632)</f>
        <v>3370.76</v>
      </c>
      <c r="M632" s="23" t="str">
        <f>A632&amp;"|"&amp;B632</f>
        <v>P0053|Jul</v>
      </c>
    </row>
    <row r="633" spans="1:13" ht="15" customHeight="1" x14ac:dyDescent="0.25">
      <c r="A633" s="14" t="s">
        <v>165</v>
      </c>
      <c r="B633" s="14" t="s">
        <v>30</v>
      </c>
      <c r="C633" s="16">
        <v>25.04</v>
      </c>
      <c r="D633" s="16">
        <v>42.96</v>
      </c>
      <c r="E633" s="16">
        <v>4.04</v>
      </c>
      <c r="F633" s="16">
        <v>324</v>
      </c>
      <c r="G633" s="16">
        <v>0</v>
      </c>
      <c r="H633" s="16">
        <v>1346.69</v>
      </c>
      <c r="I633" s="16">
        <v>194.84</v>
      </c>
      <c r="J633" s="16">
        <v>85.96</v>
      </c>
      <c r="K633" s="16">
        <v>1242.2</v>
      </c>
      <c r="L633" s="17">
        <f>SUM(C633:K633)</f>
        <v>3265.73</v>
      </c>
      <c r="M633" s="23" t="str">
        <f>A633&amp;"|"&amp;B633</f>
        <v>P0053|Aug</v>
      </c>
    </row>
    <row r="634" spans="1:13" ht="15" customHeight="1" x14ac:dyDescent="0.25">
      <c r="A634" s="14" t="s">
        <v>165</v>
      </c>
      <c r="B634" s="14" t="s">
        <v>31</v>
      </c>
      <c r="C634" s="16">
        <v>30.08</v>
      </c>
      <c r="D634" s="16">
        <v>43.35</v>
      </c>
      <c r="E634" s="16">
        <v>4.04</v>
      </c>
      <c r="F634" s="16">
        <v>216</v>
      </c>
      <c r="G634" s="16">
        <v>0</v>
      </c>
      <c r="H634" s="16">
        <v>1346.69</v>
      </c>
      <c r="I634" s="16">
        <v>194.84</v>
      </c>
      <c r="J634" s="16">
        <v>85.96</v>
      </c>
      <c r="K634" s="16">
        <v>265.95</v>
      </c>
      <c r="L634" s="17">
        <f>SUM(C634:K634)</f>
        <v>2186.91</v>
      </c>
      <c r="M634" s="23" t="str">
        <f>A634&amp;"|"&amp;B634</f>
        <v>P0053|Sep</v>
      </c>
    </row>
    <row r="635" spans="1:13" ht="15" customHeight="1" x14ac:dyDescent="0.25">
      <c r="A635" s="14" t="s">
        <v>165</v>
      </c>
      <c r="B635" s="14" t="s">
        <v>32</v>
      </c>
      <c r="C635" s="16">
        <v>10.52</v>
      </c>
      <c r="D635" s="16">
        <v>52.22</v>
      </c>
      <c r="E635" s="16">
        <v>7.77</v>
      </c>
      <c r="F635" s="16">
        <v>216</v>
      </c>
      <c r="G635" s="16">
        <v>0</v>
      </c>
      <c r="H635" s="16">
        <v>1346.69</v>
      </c>
      <c r="I635" s="16">
        <v>194.84</v>
      </c>
      <c r="J635" s="16">
        <v>85.96</v>
      </c>
      <c r="K635" s="16">
        <v>183.95</v>
      </c>
      <c r="L635" s="17">
        <f>SUM(C635:K635)</f>
        <v>2097.9499999999998</v>
      </c>
      <c r="M635" s="23" t="str">
        <f>A635&amp;"|"&amp;B635</f>
        <v>P0053|Oct</v>
      </c>
    </row>
    <row r="636" spans="1:13" ht="15" customHeight="1" x14ac:dyDescent="0.25">
      <c r="A636" s="14" t="s">
        <v>165</v>
      </c>
      <c r="B636" s="14" t="s">
        <v>33</v>
      </c>
      <c r="C636" s="16">
        <v>30.48</v>
      </c>
      <c r="D636" s="16">
        <v>64.099999999999994</v>
      </c>
      <c r="E636" s="16">
        <v>12.85</v>
      </c>
      <c r="F636" s="16">
        <v>216</v>
      </c>
      <c r="G636" s="16">
        <v>68.14</v>
      </c>
      <c r="H636" s="16">
        <v>1346.69</v>
      </c>
      <c r="I636" s="16">
        <v>194.84</v>
      </c>
      <c r="J636" s="16">
        <v>85.96</v>
      </c>
      <c r="K636" s="16">
        <v>47.47</v>
      </c>
      <c r="L636" s="17">
        <f>SUM(C636:K636)</f>
        <v>2066.5299999999997</v>
      </c>
      <c r="M636" s="23" t="str">
        <f>A636&amp;"|"&amp;B636</f>
        <v>P0053|Nov</v>
      </c>
    </row>
    <row r="637" spans="1:13" ht="15" customHeight="1" x14ac:dyDescent="0.25">
      <c r="A637" s="14" t="s">
        <v>165</v>
      </c>
      <c r="B637" s="14" t="s">
        <v>34</v>
      </c>
      <c r="C637" s="16">
        <v>23.91</v>
      </c>
      <c r="D637" s="16">
        <v>80.72</v>
      </c>
      <c r="E637" s="16">
        <v>7.28</v>
      </c>
      <c r="F637" s="16">
        <v>648</v>
      </c>
      <c r="G637" s="16">
        <v>68.14</v>
      </c>
      <c r="H637" s="16">
        <v>1346.69</v>
      </c>
      <c r="I637" s="16">
        <v>194.84</v>
      </c>
      <c r="J637" s="16">
        <v>85.96</v>
      </c>
      <c r="K637" s="16">
        <v>83.75</v>
      </c>
      <c r="L637" s="17">
        <f>SUM(C637:K637)</f>
        <v>2539.29</v>
      </c>
      <c r="M637" s="23" t="str">
        <f>A637&amp;"|"&amp;B637</f>
        <v>P0053|Dec</v>
      </c>
    </row>
    <row r="638" spans="1:13" ht="15" customHeight="1" x14ac:dyDescent="0.25">
      <c r="A638" s="14" t="s">
        <v>165</v>
      </c>
      <c r="B638" s="14" t="s">
        <v>35</v>
      </c>
      <c r="C638" s="16">
        <v>14.59</v>
      </c>
      <c r="D638" s="16">
        <v>86.15</v>
      </c>
      <c r="E638" s="16">
        <v>5.98</v>
      </c>
      <c r="F638" s="16">
        <v>540</v>
      </c>
      <c r="G638" s="16">
        <v>68.14</v>
      </c>
      <c r="H638" s="16">
        <v>1346.69</v>
      </c>
      <c r="I638" s="16">
        <v>194.84</v>
      </c>
      <c r="J638" s="16">
        <v>85.96</v>
      </c>
      <c r="K638" s="16">
        <v>83.75</v>
      </c>
      <c r="L638" s="17">
        <f>SUM(C638:K638)</f>
        <v>2426.1000000000004</v>
      </c>
      <c r="M638" s="23" t="str">
        <f>A638&amp;"|"&amp;B638</f>
        <v>P0053|Jan</v>
      </c>
    </row>
    <row r="639" spans="1:13" ht="15" customHeight="1" x14ac:dyDescent="0.25">
      <c r="A639" s="14" t="s">
        <v>165</v>
      </c>
      <c r="B639" s="14" t="s">
        <v>36</v>
      </c>
      <c r="C639" s="16">
        <v>7.57</v>
      </c>
      <c r="D639" s="16">
        <v>78.150000000000006</v>
      </c>
      <c r="E639" s="16">
        <v>10.27</v>
      </c>
      <c r="F639" s="16">
        <v>540</v>
      </c>
      <c r="G639" s="16">
        <v>68.14</v>
      </c>
      <c r="H639" s="16">
        <v>1346.69</v>
      </c>
      <c r="I639" s="16">
        <v>194.84</v>
      </c>
      <c r="J639" s="16">
        <v>85.96</v>
      </c>
      <c r="K639" s="16">
        <v>83.75</v>
      </c>
      <c r="L639" s="17">
        <f>SUM(C639:K639)</f>
        <v>2415.3700000000003</v>
      </c>
      <c r="M639" s="23" t="str">
        <f>A639&amp;"|"&amp;B639</f>
        <v>P0053|Feb</v>
      </c>
    </row>
    <row r="640" spans="1:13" ht="15" customHeight="1" x14ac:dyDescent="0.25">
      <c r="A640" s="14" t="s">
        <v>165</v>
      </c>
      <c r="B640" s="14" t="s">
        <v>37</v>
      </c>
      <c r="C640" s="16">
        <v>32</v>
      </c>
      <c r="D640" s="16">
        <v>70.62</v>
      </c>
      <c r="E640" s="16">
        <v>14.85</v>
      </c>
      <c r="F640" s="16">
        <v>432</v>
      </c>
      <c r="G640" s="16">
        <v>68.14</v>
      </c>
      <c r="H640" s="16">
        <v>1346.69</v>
      </c>
      <c r="I640" s="16">
        <v>194.84</v>
      </c>
      <c r="J640" s="16">
        <v>85.96</v>
      </c>
      <c r="K640" s="16">
        <v>83.75</v>
      </c>
      <c r="L640" s="17">
        <f>SUM(C640:K640)</f>
        <v>2328.8500000000004</v>
      </c>
      <c r="M640" s="23" t="str">
        <f>A640&amp;"|"&amp;B640</f>
        <v>P0053|Mar</v>
      </c>
    </row>
    <row r="641" spans="1:13" ht="15" customHeight="1" x14ac:dyDescent="0.25">
      <c r="A641" s="14" t="s">
        <v>167</v>
      </c>
      <c r="B641" s="14" t="s">
        <v>24</v>
      </c>
      <c r="C641" s="16">
        <v>44.43</v>
      </c>
      <c r="D641" s="16">
        <v>55.94</v>
      </c>
      <c r="E641" s="16">
        <v>10.88</v>
      </c>
      <c r="F641" s="16">
        <v>216</v>
      </c>
      <c r="G641" s="16">
        <v>0</v>
      </c>
      <c r="H641" s="16">
        <v>1346.69</v>
      </c>
      <c r="I641" s="16">
        <v>194.84</v>
      </c>
      <c r="J641" s="16">
        <v>85.96</v>
      </c>
      <c r="K641" s="16">
        <v>59.62</v>
      </c>
      <c r="L641" s="17">
        <f>SUM(C641:K641)</f>
        <v>2014.36</v>
      </c>
      <c r="M641" s="23" t="str">
        <f>A641&amp;"|"&amp;B641</f>
        <v>P0054|Apr</v>
      </c>
    </row>
    <row r="642" spans="1:13" ht="15" customHeight="1" x14ac:dyDescent="0.25">
      <c r="A642" s="14" t="s">
        <v>167</v>
      </c>
      <c r="B642" s="14" t="s">
        <v>26</v>
      </c>
      <c r="C642" s="16">
        <v>17.62</v>
      </c>
      <c r="D642" s="16">
        <v>57.61</v>
      </c>
      <c r="E642" s="16">
        <v>11.28</v>
      </c>
      <c r="F642" s="16">
        <v>216</v>
      </c>
      <c r="G642" s="16">
        <v>0</v>
      </c>
      <c r="H642" s="16">
        <v>1346.69</v>
      </c>
      <c r="I642" s="16">
        <v>194.84</v>
      </c>
      <c r="J642" s="16">
        <v>85.96</v>
      </c>
      <c r="K642" s="16">
        <v>387.74</v>
      </c>
      <c r="L642" s="17">
        <f>SUM(C642:K642)</f>
        <v>2317.7399999999998</v>
      </c>
      <c r="M642" s="23" t="str">
        <f>A642&amp;"|"&amp;B642</f>
        <v>P0054|May</v>
      </c>
    </row>
    <row r="643" spans="1:13" ht="15" customHeight="1" x14ac:dyDescent="0.25">
      <c r="A643" s="14" t="s">
        <v>167</v>
      </c>
      <c r="B643" s="14" t="s">
        <v>28</v>
      </c>
      <c r="C643" s="16">
        <v>7.57</v>
      </c>
      <c r="D643" s="16">
        <v>45.17</v>
      </c>
      <c r="E643" s="16">
        <v>5.16</v>
      </c>
      <c r="F643" s="16">
        <v>216</v>
      </c>
      <c r="G643" s="16">
        <v>0</v>
      </c>
      <c r="H643" s="16">
        <v>1346.69</v>
      </c>
      <c r="I643" s="16">
        <v>194.84</v>
      </c>
      <c r="J643" s="16">
        <v>85.96</v>
      </c>
      <c r="K643" s="16">
        <v>502.38</v>
      </c>
      <c r="L643" s="17">
        <f>SUM(C643:K643)</f>
        <v>2403.77</v>
      </c>
      <c r="M643" s="23" t="str">
        <f>A643&amp;"|"&amp;B643</f>
        <v>P0054|Jun</v>
      </c>
    </row>
    <row r="644" spans="1:13" ht="15" customHeight="1" x14ac:dyDescent="0.25">
      <c r="A644" s="14" t="s">
        <v>167</v>
      </c>
      <c r="B644" s="14" t="s">
        <v>29</v>
      </c>
      <c r="C644" s="16">
        <v>147.28</v>
      </c>
      <c r="D644" s="16">
        <v>35.659999999999997</v>
      </c>
      <c r="E644" s="16">
        <v>18.13</v>
      </c>
      <c r="F644" s="16">
        <v>324</v>
      </c>
      <c r="G644" s="16">
        <v>0</v>
      </c>
      <c r="H644" s="16">
        <v>1346.69</v>
      </c>
      <c r="I644" s="16">
        <v>194.84</v>
      </c>
      <c r="J644" s="16">
        <v>85.96</v>
      </c>
      <c r="K644" s="16">
        <v>1346.66</v>
      </c>
      <c r="L644" s="17">
        <f>SUM(C644:K644)</f>
        <v>3499.2200000000003</v>
      </c>
      <c r="M644" s="23" t="str">
        <f>A644&amp;"|"&amp;B644</f>
        <v>P0054|Jul</v>
      </c>
    </row>
    <row r="645" spans="1:13" ht="15" customHeight="1" x14ac:dyDescent="0.25">
      <c r="A645" s="14" t="s">
        <v>167</v>
      </c>
      <c r="B645" s="14" t="s">
        <v>30</v>
      </c>
      <c r="C645" s="16">
        <v>14.4</v>
      </c>
      <c r="D645" s="16">
        <v>44.91</v>
      </c>
      <c r="E645" s="16">
        <v>14.86</v>
      </c>
      <c r="F645" s="16">
        <v>324</v>
      </c>
      <c r="G645" s="16">
        <v>0</v>
      </c>
      <c r="H645" s="16">
        <v>1346.69</v>
      </c>
      <c r="I645" s="16">
        <v>194.84</v>
      </c>
      <c r="J645" s="16">
        <v>85.96</v>
      </c>
      <c r="K645" s="16">
        <v>1242.2</v>
      </c>
      <c r="L645" s="17">
        <f>SUM(C645:K645)</f>
        <v>3267.86</v>
      </c>
      <c r="M645" s="23" t="str">
        <f>A645&amp;"|"&amp;B645</f>
        <v>P0054|Aug</v>
      </c>
    </row>
    <row r="646" spans="1:13" ht="15" customHeight="1" x14ac:dyDescent="0.25">
      <c r="A646" s="14" t="s">
        <v>167</v>
      </c>
      <c r="B646" s="14" t="s">
        <v>31</v>
      </c>
      <c r="C646" s="16">
        <v>7.57</v>
      </c>
      <c r="D646" s="16">
        <v>42.67</v>
      </c>
      <c r="E646" s="16">
        <v>12.86</v>
      </c>
      <c r="F646" s="16">
        <v>216</v>
      </c>
      <c r="G646" s="16">
        <v>0</v>
      </c>
      <c r="H646" s="16">
        <v>1346.69</v>
      </c>
      <c r="I646" s="16">
        <v>194.84</v>
      </c>
      <c r="J646" s="16">
        <v>85.96</v>
      </c>
      <c r="K646" s="16">
        <v>265.95</v>
      </c>
      <c r="L646" s="17">
        <f>SUM(C646:K646)</f>
        <v>2172.54</v>
      </c>
      <c r="M646" s="23" t="str">
        <f>A646&amp;"|"&amp;B646</f>
        <v>P0054|Sep</v>
      </c>
    </row>
    <row r="647" spans="1:13" ht="15" customHeight="1" x14ac:dyDescent="0.25">
      <c r="A647" s="14" t="s">
        <v>167</v>
      </c>
      <c r="B647" s="14" t="s">
        <v>32</v>
      </c>
      <c r="C647" s="16">
        <v>16.739999999999998</v>
      </c>
      <c r="D647" s="16">
        <v>54.96</v>
      </c>
      <c r="E647" s="16">
        <v>12.74</v>
      </c>
      <c r="F647" s="16">
        <v>216</v>
      </c>
      <c r="G647" s="16">
        <v>0</v>
      </c>
      <c r="H647" s="16">
        <v>1346.69</v>
      </c>
      <c r="I647" s="16">
        <v>194.84</v>
      </c>
      <c r="J647" s="16">
        <v>85.96</v>
      </c>
      <c r="K647" s="16">
        <v>183.95</v>
      </c>
      <c r="L647" s="17">
        <f>SUM(C647:K647)</f>
        <v>2111.88</v>
      </c>
      <c r="M647" s="23" t="str">
        <f>A647&amp;"|"&amp;B647</f>
        <v>P0054|Oct</v>
      </c>
    </row>
    <row r="648" spans="1:13" ht="15" customHeight="1" x14ac:dyDescent="0.25">
      <c r="A648" s="14" t="s">
        <v>167</v>
      </c>
      <c r="B648" s="14" t="s">
        <v>33</v>
      </c>
      <c r="C648" s="16">
        <v>7.62</v>
      </c>
      <c r="D648" s="16">
        <v>61.18</v>
      </c>
      <c r="E648" s="16">
        <v>5.97</v>
      </c>
      <c r="F648" s="16">
        <v>216</v>
      </c>
      <c r="G648" s="16">
        <v>68.14</v>
      </c>
      <c r="H648" s="16">
        <v>1346.69</v>
      </c>
      <c r="I648" s="16">
        <v>194.84</v>
      </c>
      <c r="J648" s="16">
        <v>85.96</v>
      </c>
      <c r="K648" s="16">
        <v>47.47</v>
      </c>
      <c r="L648" s="17">
        <f>SUM(C648:K648)</f>
        <v>2033.87</v>
      </c>
      <c r="M648" s="23" t="str">
        <f>A648&amp;"|"&amp;B648</f>
        <v>P0054|Nov</v>
      </c>
    </row>
    <row r="649" spans="1:13" ht="15" customHeight="1" x14ac:dyDescent="0.25">
      <c r="A649" s="14" t="s">
        <v>167</v>
      </c>
      <c r="B649" s="14" t="s">
        <v>34</v>
      </c>
      <c r="C649" s="16">
        <v>8.42</v>
      </c>
      <c r="D649" s="16">
        <v>72.78</v>
      </c>
      <c r="E649" s="16">
        <v>7.79</v>
      </c>
      <c r="F649" s="16">
        <v>648</v>
      </c>
      <c r="G649" s="16">
        <v>68.14</v>
      </c>
      <c r="H649" s="16">
        <v>1346.69</v>
      </c>
      <c r="I649" s="16">
        <v>194.84</v>
      </c>
      <c r="J649" s="16">
        <v>85.96</v>
      </c>
      <c r="K649" s="16">
        <v>83.75</v>
      </c>
      <c r="L649" s="17">
        <f>SUM(C649:K649)</f>
        <v>2516.3700000000003</v>
      </c>
      <c r="M649" s="23" t="str">
        <f>A649&amp;"|"&amp;B649</f>
        <v>P0054|Dec</v>
      </c>
    </row>
    <row r="650" spans="1:13" ht="15" customHeight="1" x14ac:dyDescent="0.25">
      <c r="A650" s="14" t="s">
        <v>167</v>
      </c>
      <c r="B650" s="14" t="s">
        <v>35</v>
      </c>
      <c r="C650" s="16">
        <v>16.649999999999999</v>
      </c>
      <c r="D650" s="16">
        <v>91.45</v>
      </c>
      <c r="E650" s="16">
        <v>9.73</v>
      </c>
      <c r="F650" s="16">
        <v>648</v>
      </c>
      <c r="G650" s="16">
        <v>68.14</v>
      </c>
      <c r="H650" s="16">
        <v>1346.69</v>
      </c>
      <c r="I650" s="16">
        <v>194.84</v>
      </c>
      <c r="J650" s="16">
        <v>85.96</v>
      </c>
      <c r="K650" s="16">
        <v>83.75</v>
      </c>
      <c r="L650" s="17">
        <f>SUM(C650:K650)</f>
        <v>2545.21</v>
      </c>
      <c r="M650" s="23" t="str">
        <f>A650&amp;"|"&amp;B650</f>
        <v>P0054|Jan</v>
      </c>
    </row>
    <row r="651" spans="1:13" ht="15" customHeight="1" x14ac:dyDescent="0.25">
      <c r="A651" s="14" t="s">
        <v>167</v>
      </c>
      <c r="B651" s="14" t="s">
        <v>36</v>
      </c>
      <c r="C651" s="16">
        <v>21.49</v>
      </c>
      <c r="D651" s="16">
        <v>84.43</v>
      </c>
      <c r="E651" s="16">
        <v>7.8</v>
      </c>
      <c r="F651" s="16">
        <v>540</v>
      </c>
      <c r="G651" s="16">
        <v>68.14</v>
      </c>
      <c r="H651" s="16">
        <v>1346.69</v>
      </c>
      <c r="I651" s="16">
        <v>194.84</v>
      </c>
      <c r="J651" s="16">
        <v>85.96</v>
      </c>
      <c r="K651" s="16">
        <v>83.75</v>
      </c>
      <c r="L651" s="17">
        <f>SUM(C651:K651)</f>
        <v>2433.1000000000004</v>
      </c>
      <c r="M651" s="23" t="str">
        <f>A651&amp;"|"&amp;B651</f>
        <v>P0054|Feb</v>
      </c>
    </row>
    <row r="652" spans="1:13" ht="15" customHeight="1" x14ac:dyDescent="0.25">
      <c r="A652" s="14" t="s">
        <v>167</v>
      </c>
      <c r="B652" s="14" t="s">
        <v>37</v>
      </c>
      <c r="C652" s="16">
        <v>32.79</v>
      </c>
      <c r="D652" s="16">
        <v>76.42</v>
      </c>
      <c r="E652" s="16">
        <v>13.78</v>
      </c>
      <c r="F652" s="16">
        <v>432</v>
      </c>
      <c r="G652" s="16">
        <v>68.14</v>
      </c>
      <c r="H652" s="16">
        <v>1346.69</v>
      </c>
      <c r="I652" s="16">
        <v>194.84</v>
      </c>
      <c r="J652" s="16">
        <v>85.96</v>
      </c>
      <c r="K652" s="16">
        <v>83.75</v>
      </c>
      <c r="L652" s="17">
        <f>SUM(C652:K652)</f>
        <v>2334.3700000000003</v>
      </c>
      <c r="M652" s="23" t="str">
        <f>A652&amp;"|"&amp;B652</f>
        <v>P0054|Mar</v>
      </c>
    </row>
    <row r="653" spans="1:13" ht="15" customHeight="1" x14ac:dyDescent="0.25">
      <c r="A653" s="14" t="s">
        <v>169</v>
      </c>
      <c r="B653" s="14" t="s">
        <v>24</v>
      </c>
      <c r="C653" s="16">
        <v>22.67</v>
      </c>
      <c r="D653" s="16">
        <v>60.41</v>
      </c>
      <c r="E653" s="16">
        <v>11.3</v>
      </c>
      <c r="F653" s="16">
        <v>216</v>
      </c>
      <c r="G653" s="16">
        <v>0</v>
      </c>
      <c r="H653" s="16">
        <v>1346.69</v>
      </c>
      <c r="I653" s="16">
        <v>194.84</v>
      </c>
      <c r="J653" s="16">
        <v>85.96</v>
      </c>
      <c r="K653" s="16">
        <v>59.62</v>
      </c>
      <c r="L653" s="17">
        <f>SUM(C653:K653)</f>
        <v>1997.49</v>
      </c>
      <c r="M653" s="23" t="str">
        <f>A653&amp;"|"&amp;B653</f>
        <v>P0055|Apr</v>
      </c>
    </row>
    <row r="654" spans="1:13" ht="15" customHeight="1" x14ac:dyDescent="0.25">
      <c r="A654" s="14" t="s">
        <v>169</v>
      </c>
      <c r="B654" s="14" t="s">
        <v>26</v>
      </c>
      <c r="C654" s="16">
        <v>19.260000000000002</v>
      </c>
      <c r="D654" s="16">
        <v>49.74</v>
      </c>
      <c r="E654" s="16">
        <v>6.88</v>
      </c>
      <c r="F654" s="16">
        <v>216</v>
      </c>
      <c r="G654" s="16">
        <v>0</v>
      </c>
      <c r="H654" s="16">
        <v>1346.69</v>
      </c>
      <c r="I654" s="16">
        <v>194.84</v>
      </c>
      <c r="J654" s="16">
        <v>85.96</v>
      </c>
      <c r="K654" s="16">
        <v>387.74</v>
      </c>
      <c r="L654" s="17">
        <f>SUM(C654:K654)</f>
        <v>2307.11</v>
      </c>
      <c r="M654" s="23" t="str">
        <f>A654&amp;"|"&amp;B654</f>
        <v>P0055|May</v>
      </c>
    </row>
    <row r="655" spans="1:13" ht="15" customHeight="1" x14ac:dyDescent="0.25">
      <c r="A655" s="14" t="s">
        <v>169</v>
      </c>
      <c r="B655" s="14" t="s">
        <v>28</v>
      </c>
      <c r="C655" s="16">
        <v>24.79</v>
      </c>
      <c r="D655" s="16">
        <v>43.13</v>
      </c>
      <c r="E655" s="16">
        <v>11.61</v>
      </c>
      <c r="F655" s="16">
        <v>216</v>
      </c>
      <c r="G655" s="16">
        <v>0</v>
      </c>
      <c r="H655" s="16">
        <v>1346.69</v>
      </c>
      <c r="I655" s="16">
        <v>194.84</v>
      </c>
      <c r="J655" s="16">
        <v>85.96</v>
      </c>
      <c r="K655" s="16">
        <v>502.38</v>
      </c>
      <c r="L655" s="17">
        <f>SUM(C655:K655)</f>
        <v>2425.4</v>
      </c>
      <c r="M655" s="23" t="str">
        <f>A655&amp;"|"&amp;B655</f>
        <v>P0055|Jun</v>
      </c>
    </row>
    <row r="656" spans="1:13" ht="15" customHeight="1" x14ac:dyDescent="0.25">
      <c r="A656" s="14" t="s">
        <v>169</v>
      </c>
      <c r="B656" s="14" t="s">
        <v>29</v>
      </c>
      <c r="C656" s="16">
        <v>13.51</v>
      </c>
      <c r="D656" s="16">
        <v>43.05</v>
      </c>
      <c r="E656" s="16">
        <v>4.04</v>
      </c>
      <c r="F656" s="16">
        <v>324</v>
      </c>
      <c r="G656" s="16">
        <v>0</v>
      </c>
      <c r="H656" s="16">
        <v>1346.69</v>
      </c>
      <c r="I656" s="16">
        <v>194.84</v>
      </c>
      <c r="J656" s="16">
        <v>85.96</v>
      </c>
      <c r="K656" s="16">
        <v>1346.66</v>
      </c>
      <c r="L656" s="17">
        <f>SUM(C656:K656)</f>
        <v>3358.75</v>
      </c>
      <c r="M656" s="23" t="str">
        <f>A656&amp;"|"&amp;B656</f>
        <v>P0055|Jul</v>
      </c>
    </row>
    <row r="657" spans="1:13" ht="15" customHeight="1" x14ac:dyDescent="0.25">
      <c r="A657" s="14" t="s">
        <v>169</v>
      </c>
      <c r="B657" s="14" t="s">
        <v>30</v>
      </c>
      <c r="C657" s="16">
        <v>14.19</v>
      </c>
      <c r="D657" s="16">
        <v>44.75</v>
      </c>
      <c r="E657" s="16">
        <v>10.33</v>
      </c>
      <c r="F657" s="16">
        <v>324</v>
      </c>
      <c r="G657" s="16">
        <v>0</v>
      </c>
      <c r="H657" s="16">
        <v>1346.69</v>
      </c>
      <c r="I657" s="16">
        <v>194.84</v>
      </c>
      <c r="J657" s="16">
        <v>85.96</v>
      </c>
      <c r="K657" s="16">
        <v>1242.2</v>
      </c>
      <c r="L657" s="17">
        <f>SUM(C657:K657)</f>
        <v>3262.96</v>
      </c>
      <c r="M657" s="23" t="str">
        <f>A657&amp;"|"&amp;B657</f>
        <v>P0055|Aug</v>
      </c>
    </row>
    <row r="658" spans="1:13" ht="15" customHeight="1" x14ac:dyDescent="0.25">
      <c r="A658" s="14" t="s">
        <v>169</v>
      </c>
      <c r="B658" s="14" t="s">
        <v>31</v>
      </c>
      <c r="C658" s="16">
        <v>18.8</v>
      </c>
      <c r="D658" s="16">
        <v>41.1</v>
      </c>
      <c r="E658" s="16">
        <v>11.62</v>
      </c>
      <c r="F658" s="16">
        <v>216</v>
      </c>
      <c r="G658" s="16">
        <v>0</v>
      </c>
      <c r="H658" s="16">
        <v>1346.69</v>
      </c>
      <c r="I658" s="16">
        <v>194.84</v>
      </c>
      <c r="J658" s="16">
        <v>85.96</v>
      </c>
      <c r="K658" s="16">
        <v>265.95</v>
      </c>
      <c r="L658" s="17">
        <f>SUM(C658:K658)</f>
        <v>2180.96</v>
      </c>
      <c r="M658" s="23" t="str">
        <f>A658&amp;"|"&amp;B658</f>
        <v>P0055|Sep</v>
      </c>
    </row>
    <row r="659" spans="1:13" ht="15" customHeight="1" x14ac:dyDescent="0.25">
      <c r="A659" s="14" t="s">
        <v>169</v>
      </c>
      <c r="B659" s="14" t="s">
        <v>32</v>
      </c>
      <c r="C659" s="16">
        <v>36.380000000000003</v>
      </c>
      <c r="D659" s="16">
        <v>59.7</v>
      </c>
      <c r="E659" s="16">
        <v>7.08</v>
      </c>
      <c r="F659" s="16">
        <v>216</v>
      </c>
      <c r="G659" s="16">
        <v>0</v>
      </c>
      <c r="H659" s="16">
        <v>1346.69</v>
      </c>
      <c r="I659" s="16">
        <v>194.84</v>
      </c>
      <c r="J659" s="16">
        <v>85.96</v>
      </c>
      <c r="K659" s="16">
        <v>183.95</v>
      </c>
      <c r="L659" s="17">
        <f>SUM(C659:K659)</f>
        <v>2130.6</v>
      </c>
      <c r="M659" s="23" t="str">
        <f>A659&amp;"|"&amp;B659</f>
        <v>P0055|Oct</v>
      </c>
    </row>
    <row r="660" spans="1:13" ht="15" customHeight="1" x14ac:dyDescent="0.25">
      <c r="A660" s="14" t="s">
        <v>169</v>
      </c>
      <c r="B660" s="14" t="s">
        <v>33</v>
      </c>
      <c r="C660" s="16">
        <v>7.57</v>
      </c>
      <c r="D660" s="16">
        <v>72.48</v>
      </c>
      <c r="E660" s="16">
        <v>4.04</v>
      </c>
      <c r="F660" s="16">
        <v>216</v>
      </c>
      <c r="G660" s="16">
        <v>68.14</v>
      </c>
      <c r="H660" s="16">
        <v>1346.69</v>
      </c>
      <c r="I660" s="16">
        <v>194.84</v>
      </c>
      <c r="J660" s="16">
        <v>85.96</v>
      </c>
      <c r="K660" s="16">
        <v>47.47</v>
      </c>
      <c r="L660" s="17">
        <f>SUM(C660:K660)</f>
        <v>2043.19</v>
      </c>
      <c r="M660" s="23" t="str">
        <f>A660&amp;"|"&amp;B660</f>
        <v>P0055|Nov</v>
      </c>
    </row>
    <row r="661" spans="1:13" ht="15" customHeight="1" x14ac:dyDescent="0.25">
      <c r="A661" s="14" t="s">
        <v>169</v>
      </c>
      <c r="B661" s="14" t="s">
        <v>34</v>
      </c>
      <c r="C661" s="16">
        <v>7.57</v>
      </c>
      <c r="D661" s="16">
        <v>72.98</v>
      </c>
      <c r="E661" s="16">
        <v>4.04</v>
      </c>
      <c r="F661" s="16">
        <v>648</v>
      </c>
      <c r="G661" s="16">
        <v>68.14</v>
      </c>
      <c r="H661" s="16">
        <v>1346.69</v>
      </c>
      <c r="I661" s="16">
        <v>194.84</v>
      </c>
      <c r="J661" s="16">
        <v>85.96</v>
      </c>
      <c r="K661" s="16">
        <v>83.75</v>
      </c>
      <c r="L661" s="17">
        <f>SUM(C661:K661)</f>
        <v>2511.9700000000003</v>
      </c>
      <c r="M661" s="23" t="str">
        <f>A661&amp;"|"&amp;B661</f>
        <v>P0055|Dec</v>
      </c>
    </row>
    <row r="662" spans="1:13" ht="15" customHeight="1" x14ac:dyDescent="0.25">
      <c r="A662" s="14" t="s">
        <v>169</v>
      </c>
      <c r="B662" s="14" t="s">
        <v>35</v>
      </c>
      <c r="C662" s="16">
        <v>11.37</v>
      </c>
      <c r="D662" s="16">
        <v>83.46</v>
      </c>
      <c r="E662" s="16">
        <v>8.8699999999999992</v>
      </c>
      <c r="F662" s="16">
        <v>648</v>
      </c>
      <c r="G662" s="16">
        <v>68.14</v>
      </c>
      <c r="H662" s="16">
        <v>1346.69</v>
      </c>
      <c r="I662" s="16">
        <v>194.84</v>
      </c>
      <c r="J662" s="16">
        <v>85.96</v>
      </c>
      <c r="K662" s="16">
        <v>83.75</v>
      </c>
      <c r="L662" s="17">
        <f>SUM(C662:K662)</f>
        <v>2531.0800000000004</v>
      </c>
      <c r="M662" s="23" t="str">
        <f>A662&amp;"|"&amp;B662</f>
        <v>P0055|Jan</v>
      </c>
    </row>
    <row r="663" spans="1:13" ht="15" customHeight="1" x14ac:dyDescent="0.25">
      <c r="A663" s="14" t="s">
        <v>169</v>
      </c>
      <c r="B663" s="14" t="s">
        <v>36</v>
      </c>
      <c r="C663" s="16">
        <v>16.829999999999998</v>
      </c>
      <c r="D663" s="16">
        <v>82.51</v>
      </c>
      <c r="E663" s="16">
        <v>9.14</v>
      </c>
      <c r="F663" s="16">
        <v>540</v>
      </c>
      <c r="G663" s="16">
        <v>68.14</v>
      </c>
      <c r="H663" s="16">
        <v>1346.69</v>
      </c>
      <c r="I663" s="16">
        <v>194.84</v>
      </c>
      <c r="J663" s="16">
        <v>85.96</v>
      </c>
      <c r="K663" s="16">
        <v>83.75</v>
      </c>
      <c r="L663" s="17">
        <f>SUM(C663:K663)</f>
        <v>2427.86</v>
      </c>
      <c r="M663" s="23" t="str">
        <f>A663&amp;"|"&amp;B663</f>
        <v>P0055|Feb</v>
      </c>
    </row>
    <row r="664" spans="1:13" ht="15" customHeight="1" x14ac:dyDescent="0.25">
      <c r="A664" s="14" t="s">
        <v>169</v>
      </c>
      <c r="B664" s="14" t="s">
        <v>37</v>
      </c>
      <c r="C664" s="16">
        <v>34.020000000000003</v>
      </c>
      <c r="D664" s="16">
        <v>75.59</v>
      </c>
      <c r="E664" s="16">
        <v>10.34</v>
      </c>
      <c r="F664" s="16">
        <v>432</v>
      </c>
      <c r="G664" s="16">
        <v>68.14</v>
      </c>
      <c r="H664" s="16">
        <v>1346.69</v>
      </c>
      <c r="I664" s="16">
        <v>194.84</v>
      </c>
      <c r="J664" s="16">
        <v>85.96</v>
      </c>
      <c r="K664" s="16">
        <v>83.75</v>
      </c>
      <c r="L664" s="17">
        <f>SUM(C664:K664)</f>
        <v>2331.3300000000004</v>
      </c>
      <c r="M664" s="23" t="str">
        <f>A664&amp;"|"&amp;B664</f>
        <v>P0055|Mar</v>
      </c>
    </row>
    <row r="665" spans="1:13" ht="15" customHeight="1" x14ac:dyDescent="0.25">
      <c r="A665" s="14" t="s">
        <v>171</v>
      </c>
      <c r="B665" s="14" t="s">
        <v>24</v>
      </c>
      <c r="C665" s="16">
        <v>8.77</v>
      </c>
      <c r="D665" s="16">
        <v>44.13</v>
      </c>
      <c r="E665" s="16">
        <v>7</v>
      </c>
      <c r="F665" s="16">
        <v>140</v>
      </c>
      <c r="G665" s="16">
        <v>0</v>
      </c>
      <c r="H665" s="16">
        <v>744.98</v>
      </c>
      <c r="I665" s="16">
        <v>108.88</v>
      </c>
      <c r="J665" s="16">
        <v>85.96</v>
      </c>
      <c r="K665" s="16">
        <v>19.87</v>
      </c>
      <c r="L665" s="17">
        <f>SUM(C665:K665)</f>
        <v>1159.5899999999999</v>
      </c>
      <c r="M665" s="23" t="str">
        <f>A665&amp;"|"&amp;B665</f>
        <v>P0056|Apr</v>
      </c>
    </row>
    <row r="666" spans="1:13" ht="15" customHeight="1" x14ac:dyDescent="0.25">
      <c r="A666" s="14" t="s">
        <v>171</v>
      </c>
      <c r="B666" s="14" t="s">
        <v>26</v>
      </c>
      <c r="C666" s="16">
        <v>7.57</v>
      </c>
      <c r="D666" s="16">
        <v>45.31</v>
      </c>
      <c r="E666" s="16">
        <v>4.04</v>
      </c>
      <c r="F666" s="16">
        <v>140</v>
      </c>
      <c r="G666" s="16">
        <v>0</v>
      </c>
      <c r="H666" s="16">
        <v>744.98</v>
      </c>
      <c r="I666" s="16">
        <v>108.88</v>
      </c>
      <c r="J666" s="16">
        <v>85.96</v>
      </c>
      <c r="K666" s="16">
        <v>129.25</v>
      </c>
      <c r="L666" s="17">
        <f>SUM(C666:K666)</f>
        <v>1265.9900000000002</v>
      </c>
      <c r="M666" s="23" t="str">
        <f>A666&amp;"|"&amp;B666</f>
        <v>P0056|May</v>
      </c>
    </row>
    <row r="667" spans="1:13" ht="15" customHeight="1" x14ac:dyDescent="0.25">
      <c r="A667" s="14" t="s">
        <v>171</v>
      </c>
      <c r="B667" s="14" t="s">
        <v>28</v>
      </c>
      <c r="C667" s="16">
        <v>16.61</v>
      </c>
      <c r="D667" s="16">
        <v>31</v>
      </c>
      <c r="E667" s="16">
        <v>6.47</v>
      </c>
      <c r="F667" s="16">
        <v>140</v>
      </c>
      <c r="G667" s="16">
        <v>0</v>
      </c>
      <c r="H667" s="16">
        <v>744.98</v>
      </c>
      <c r="I667" s="16">
        <v>108.88</v>
      </c>
      <c r="J667" s="16">
        <v>85.96</v>
      </c>
      <c r="K667" s="16">
        <v>167.46</v>
      </c>
      <c r="L667" s="17">
        <f>SUM(C667:K667)</f>
        <v>1301.3600000000001</v>
      </c>
      <c r="M667" s="23" t="str">
        <f>A667&amp;"|"&amp;B667</f>
        <v>P0056|Jun</v>
      </c>
    </row>
    <row r="668" spans="1:13" ht="15" customHeight="1" x14ac:dyDescent="0.25">
      <c r="A668" s="14" t="s">
        <v>171</v>
      </c>
      <c r="B668" s="14" t="s">
        <v>29</v>
      </c>
      <c r="C668" s="16">
        <v>7.57</v>
      </c>
      <c r="D668" s="16">
        <v>36.299999999999997</v>
      </c>
      <c r="E668" s="16">
        <v>10.74</v>
      </c>
      <c r="F668" s="16">
        <v>210</v>
      </c>
      <c r="G668" s="16">
        <v>0</v>
      </c>
      <c r="H668" s="16">
        <v>744.98</v>
      </c>
      <c r="I668" s="16">
        <v>108.88</v>
      </c>
      <c r="J668" s="16">
        <v>85.96</v>
      </c>
      <c r="K668" s="16">
        <v>448.89</v>
      </c>
      <c r="L668" s="17">
        <f>SUM(C668:K668)</f>
        <v>1653.3200000000002</v>
      </c>
      <c r="M668" s="23" t="str">
        <f>A668&amp;"|"&amp;B668</f>
        <v>P0056|Jul</v>
      </c>
    </row>
    <row r="669" spans="1:13" ht="15" customHeight="1" x14ac:dyDescent="0.25">
      <c r="A669" s="14" t="s">
        <v>171</v>
      </c>
      <c r="B669" s="14" t="s">
        <v>30</v>
      </c>
      <c r="C669" s="16">
        <v>7.82</v>
      </c>
      <c r="D669" s="16">
        <v>30.28</v>
      </c>
      <c r="E669" s="16">
        <v>5.78</v>
      </c>
      <c r="F669" s="16">
        <v>210</v>
      </c>
      <c r="G669" s="16">
        <v>0</v>
      </c>
      <c r="H669" s="16">
        <v>744.98</v>
      </c>
      <c r="I669" s="16">
        <v>108.88</v>
      </c>
      <c r="J669" s="16">
        <v>85.96</v>
      </c>
      <c r="K669" s="16">
        <v>414.07</v>
      </c>
      <c r="L669" s="17">
        <f>SUM(C669:K669)</f>
        <v>1607.77</v>
      </c>
      <c r="M669" s="23" t="str">
        <f>A669&amp;"|"&amp;B669</f>
        <v>P0056|Aug</v>
      </c>
    </row>
    <row r="670" spans="1:13" ht="15" customHeight="1" x14ac:dyDescent="0.25">
      <c r="A670" s="14" t="s">
        <v>171</v>
      </c>
      <c r="B670" s="14" t="s">
        <v>31</v>
      </c>
      <c r="C670" s="16">
        <v>7.57</v>
      </c>
      <c r="D670" s="16">
        <v>26.59</v>
      </c>
      <c r="E670" s="16">
        <v>4.04</v>
      </c>
      <c r="F670" s="16">
        <v>140</v>
      </c>
      <c r="G670" s="16">
        <v>0</v>
      </c>
      <c r="H670" s="16">
        <v>744.98</v>
      </c>
      <c r="I670" s="16">
        <v>108.88</v>
      </c>
      <c r="J670" s="16">
        <v>85.96</v>
      </c>
      <c r="K670" s="16">
        <v>88.65</v>
      </c>
      <c r="L670" s="17">
        <f>SUM(C670:K670)</f>
        <v>1206.67</v>
      </c>
      <c r="M670" s="23" t="str">
        <f>A670&amp;"|"&amp;B670</f>
        <v>P0056|Sep</v>
      </c>
    </row>
    <row r="671" spans="1:13" ht="15" customHeight="1" x14ac:dyDescent="0.25">
      <c r="A671" s="14" t="s">
        <v>171</v>
      </c>
      <c r="B671" s="14" t="s">
        <v>32</v>
      </c>
      <c r="C671" s="16">
        <v>9.9600000000000009</v>
      </c>
      <c r="D671" s="16">
        <v>38.36</v>
      </c>
      <c r="E671" s="16">
        <v>4.04</v>
      </c>
      <c r="F671" s="16">
        <v>140</v>
      </c>
      <c r="G671" s="16">
        <v>0</v>
      </c>
      <c r="H671" s="16">
        <v>744.98</v>
      </c>
      <c r="I671" s="16">
        <v>108.88</v>
      </c>
      <c r="J671" s="16">
        <v>85.96</v>
      </c>
      <c r="K671" s="16">
        <v>61.32</v>
      </c>
      <c r="L671" s="17">
        <f>SUM(C671:K671)</f>
        <v>1193.5</v>
      </c>
      <c r="M671" s="23" t="str">
        <f>A671&amp;"|"&amp;B671</f>
        <v>P0056|Oct</v>
      </c>
    </row>
    <row r="672" spans="1:13" ht="15" customHeight="1" x14ac:dyDescent="0.25">
      <c r="A672" s="14" t="s">
        <v>171</v>
      </c>
      <c r="B672" s="14" t="s">
        <v>33</v>
      </c>
      <c r="C672" s="16">
        <v>7.57</v>
      </c>
      <c r="D672" s="16">
        <v>41.59</v>
      </c>
      <c r="E672" s="16">
        <v>4.04</v>
      </c>
      <c r="F672" s="16">
        <v>140</v>
      </c>
      <c r="G672" s="16">
        <v>45.43</v>
      </c>
      <c r="H672" s="16">
        <v>744.98</v>
      </c>
      <c r="I672" s="16">
        <v>108.88</v>
      </c>
      <c r="J672" s="16">
        <v>85.96</v>
      </c>
      <c r="K672" s="16">
        <v>15.82</v>
      </c>
      <c r="L672" s="17">
        <f>SUM(C672:K672)</f>
        <v>1194.27</v>
      </c>
      <c r="M672" s="23" t="str">
        <f>A672&amp;"|"&amp;B672</f>
        <v>P0056|Nov</v>
      </c>
    </row>
    <row r="673" spans="1:13" ht="15" customHeight="1" x14ac:dyDescent="0.25">
      <c r="A673" s="14" t="s">
        <v>171</v>
      </c>
      <c r="B673" s="14" t="s">
        <v>34</v>
      </c>
      <c r="C673" s="16">
        <v>13.83</v>
      </c>
      <c r="D673" s="16">
        <v>70.7</v>
      </c>
      <c r="E673" s="16">
        <v>4.04</v>
      </c>
      <c r="F673" s="16">
        <v>350</v>
      </c>
      <c r="G673" s="16">
        <v>45.43</v>
      </c>
      <c r="H673" s="16">
        <v>744.98</v>
      </c>
      <c r="I673" s="16">
        <v>108.88</v>
      </c>
      <c r="J673" s="16">
        <v>85.96</v>
      </c>
      <c r="K673" s="16">
        <v>27.92</v>
      </c>
      <c r="L673" s="17">
        <f>SUM(C673:K673)</f>
        <v>1451.7400000000002</v>
      </c>
      <c r="M673" s="23" t="str">
        <f>A673&amp;"|"&amp;B673</f>
        <v>P0056|Dec</v>
      </c>
    </row>
    <row r="674" spans="1:13" ht="15" customHeight="1" x14ac:dyDescent="0.25">
      <c r="A674" s="14" t="s">
        <v>171</v>
      </c>
      <c r="B674" s="14" t="s">
        <v>35</v>
      </c>
      <c r="C674" s="16">
        <v>23.76</v>
      </c>
      <c r="D674" s="16">
        <v>57.83</v>
      </c>
      <c r="E674" s="16">
        <v>4.04</v>
      </c>
      <c r="F674" s="16">
        <v>350</v>
      </c>
      <c r="G674" s="16">
        <v>45.43</v>
      </c>
      <c r="H674" s="16">
        <v>744.98</v>
      </c>
      <c r="I674" s="16">
        <v>108.88</v>
      </c>
      <c r="J674" s="16">
        <v>85.96</v>
      </c>
      <c r="K674" s="16">
        <v>27.92</v>
      </c>
      <c r="L674" s="17">
        <f>SUM(C674:K674)</f>
        <v>1448.8000000000002</v>
      </c>
      <c r="M674" s="23" t="str">
        <f>A674&amp;"|"&amp;B674</f>
        <v>P0056|Jan</v>
      </c>
    </row>
    <row r="675" spans="1:13" ht="15" customHeight="1" x14ac:dyDescent="0.25">
      <c r="A675" s="14" t="s">
        <v>171</v>
      </c>
      <c r="B675" s="14" t="s">
        <v>36</v>
      </c>
      <c r="C675" s="16">
        <v>10.75</v>
      </c>
      <c r="D675" s="16">
        <v>68.91</v>
      </c>
      <c r="E675" s="16">
        <v>7.1</v>
      </c>
      <c r="F675" s="16">
        <v>280</v>
      </c>
      <c r="G675" s="16">
        <v>45.43</v>
      </c>
      <c r="H675" s="16">
        <v>744.98</v>
      </c>
      <c r="I675" s="16">
        <v>108.88</v>
      </c>
      <c r="J675" s="16">
        <v>85.96</v>
      </c>
      <c r="K675" s="16">
        <v>27.92</v>
      </c>
      <c r="L675" s="17">
        <f>SUM(C675:K675)</f>
        <v>1379.9300000000003</v>
      </c>
      <c r="M675" s="23" t="str">
        <f>A675&amp;"|"&amp;B675</f>
        <v>P0056|Feb</v>
      </c>
    </row>
    <row r="676" spans="1:13" ht="15" customHeight="1" x14ac:dyDescent="0.25">
      <c r="A676" s="14" t="s">
        <v>171</v>
      </c>
      <c r="B676" s="14" t="s">
        <v>37</v>
      </c>
      <c r="C676" s="16">
        <v>7.57</v>
      </c>
      <c r="D676" s="16">
        <v>50.31</v>
      </c>
      <c r="E676" s="16">
        <v>8.32</v>
      </c>
      <c r="F676" s="16">
        <v>280</v>
      </c>
      <c r="G676" s="16">
        <v>45.43</v>
      </c>
      <c r="H676" s="16">
        <v>744.98</v>
      </c>
      <c r="I676" s="16">
        <v>108.88</v>
      </c>
      <c r="J676" s="16">
        <v>85.96</v>
      </c>
      <c r="K676" s="16">
        <v>27.92</v>
      </c>
      <c r="L676" s="17">
        <f>SUM(C676:K676)</f>
        <v>1359.3700000000003</v>
      </c>
      <c r="M676" s="23" t="str">
        <f>A676&amp;"|"&amp;B676</f>
        <v>P0056|Mar</v>
      </c>
    </row>
    <row r="677" spans="1:13" ht="15" customHeight="1" x14ac:dyDescent="0.25">
      <c r="A677" s="14" t="s">
        <v>173</v>
      </c>
      <c r="B677" s="14" t="s">
        <v>24</v>
      </c>
      <c r="C677" s="16">
        <v>7.57</v>
      </c>
      <c r="D677" s="16">
        <v>35.090000000000003</v>
      </c>
      <c r="E677" s="16">
        <v>9.77</v>
      </c>
      <c r="F677" s="16">
        <v>140</v>
      </c>
      <c r="G677" s="16">
        <v>0</v>
      </c>
      <c r="H677" s="16">
        <v>744.98</v>
      </c>
      <c r="I677" s="16">
        <v>108.88</v>
      </c>
      <c r="J677" s="16">
        <v>85.96</v>
      </c>
      <c r="K677" s="16">
        <v>19.87</v>
      </c>
      <c r="L677" s="17">
        <f>SUM(C677:K677)</f>
        <v>1152.1199999999999</v>
      </c>
      <c r="M677" s="23" t="str">
        <f>A677&amp;"|"&amp;B677</f>
        <v>P0057|Apr</v>
      </c>
    </row>
    <row r="678" spans="1:13" ht="15" customHeight="1" x14ac:dyDescent="0.25">
      <c r="A678" s="14" t="s">
        <v>173</v>
      </c>
      <c r="B678" s="14" t="s">
        <v>26</v>
      </c>
      <c r="C678" s="16">
        <v>10.77</v>
      </c>
      <c r="D678" s="16">
        <v>37.020000000000003</v>
      </c>
      <c r="E678" s="16">
        <v>4.04</v>
      </c>
      <c r="F678" s="16">
        <v>140</v>
      </c>
      <c r="G678" s="16">
        <v>0</v>
      </c>
      <c r="H678" s="16">
        <v>744.98</v>
      </c>
      <c r="I678" s="16">
        <v>108.88</v>
      </c>
      <c r="J678" s="16">
        <v>85.96</v>
      </c>
      <c r="K678" s="16">
        <v>129.25</v>
      </c>
      <c r="L678" s="17">
        <f>SUM(C678:K678)</f>
        <v>1260.9000000000001</v>
      </c>
      <c r="M678" s="23" t="str">
        <f>A678&amp;"|"&amp;B678</f>
        <v>P0057|May</v>
      </c>
    </row>
    <row r="679" spans="1:13" ht="15" customHeight="1" x14ac:dyDescent="0.25">
      <c r="A679" s="14" t="s">
        <v>173</v>
      </c>
      <c r="B679" s="14" t="s">
        <v>28</v>
      </c>
      <c r="C679" s="16">
        <v>7.57</v>
      </c>
      <c r="D679" s="16">
        <v>26.53</v>
      </c>
      <c r="E679" s="16">
        <v>10.47</v>
      </c>
      <c r="F679" s="16">
        <v>140</v>
      </c>
      <c r="G679" s="16">
        <v>0</v>
      </c>
      <c r="H679" s="16">
        <v>744.98</v>
      </c>
      <c r="I679" s="16">
        <v>108.88</v>
      </c>
      <c r="J679" s="16">
        <v>85.96</v>
      </c>
      <c r="K679" s="16">
        <v>167.46</v>
      </c>
      <c r="L679" s="17">
        <f>SUM(C679:K679)</f>
        <v>1291.8499999999999</v>
      </c>
      <c r="M679" s="23" t="str">
        <f>A679&amp;"|"&amp;B679</f>
        <v>P0057|Jun</v>
      </c>
    </row>
    <row r="680" spans="1:13" ht="15" customHeight="1" x14ac:dyDescent="0.25">
      <c r="A680" s="14" t="s">
        <v>173</v>
      </c>
      <c r="B680" s="14" t="s">
        <v>29</v>
      </c>
      <c r="C680" s="16">
        <v>31.01</v>
      </c>
      <c r="D680" s="16">
        <v>36.18</v>
      </c>
      <c r="E680" s="16">
        <v>4.04</v>
      </c>
      <c r="F680" s="16">
        <v>210</v>
      </c>
      <c r="G680" s="16">
        <v>0</v>
      </c>
      <c r="H680" s="16">
        <v>744.98</v>
      </c>
      <c r="I680" s="16">
        <v>108.88</v>
      </c>
      <c r="J680" s="16">
        <v>85.96</v>
      </c>
      <c r="K680" s="16">
        <v>448.89</v>
      </c>
      <c r="L680" s="17">
        <f>SUM(C680:K680)</f>
        <v>1669.94</v>
      </c>
      <c r="M680" s="23" t="str">
        <f>A680&amp;"|"&amp;B680</f>
        <v>P0057|Jul</v>
      </c>
    </row>
    <row r="681" spans="1:13" ht="15" customHeight="1" x14ac:dyDescent="0.25">
      <c r="A681" s="14" t="s">
        <v>173</v>
      </c>
      <c r="B681" s="14" t="s">
        <v>30</v>
      </c>
      <c r="C681" s="16">
        <v>8.61</v>
      </c>
      <c r="D681" s="16">
        <v>38.08</v>
      </c>
      <c r="E681" s="16">
        <v>4.04</v>
      </c>
      <c r="F681" s="16">
        <v>210</v>
      </c>
      <c r="G681" s="16">
        <v>0</v>
      </c>
      <c r="H681" s="16">
        <v>744.98</v>
      </c>
      <c r="I681" s="16">
        <v>108.88</v>
      </c>
      <c r="J681" s="16">
        <v>85.96</v>
      </c>
      <c r="K681" s="16">
        <v>414.07</v>
      </c>
      <c r="L681" s="17">
        <f>SUM(C681:K681)</f>
        <v>1614.6200000000001</v>
      </c>
      <c r="M681" s="23" t="str">
        <f>A681&amp;"|"&amp;B681</f>
        <v>P0057|Aug</v>
      </c>
    </row>
    <row r="682" spans="1:13" ht="15" customHeight="1" x14ac:dyDescent="0.25">
      <c r="A682" s="14" t="s">
        <v>173</v>
      </c>
      <c r="B682" s="14" t="s">
        <v>31</v>
      </c>
      <c r="C682" s="16">
        <v>7.57</v>
      </c>
      <c r="D682" s="16">
        <v>26.98</v>
      </c>
      <c r="E682" s="16">
        <v>4.04</v>
      </c>
      <c r="F682" s="16">
        <v>140</v>
      </c>
      <c r="G682" s="16">
        <v>0</v>
      </c>
      <c r="H682" s="16">
        <v>744.98</v>
      </c>
      <c r="I682" s="16">
        <v>108.88</v>
      </c>
      <c r="J682" s="16">
        <v>85.96</v>
      </c>
      <c r="K682" s="16">
        <v>88.65</v>
      </c>
      <c r="L682" s="17">
        <f>SUM(C682:K682)</f>
        <v>1207.0600000000002</v>
      </c>
      <c r="M682" s="23" t="str">
        <f>A682&amp;"|"&amp;B682</f>
        <v>P0057|Sep</v>
      </c>
    </row>
    <row r="683" spans="1:13" ht="15" customHeight="1" x14ac:dyDescent="0.25">
      <c r="A683" s="14" t="s">
        <v>173</v>
      </c>
      <c r="B683" s="14" t="s">
        <v>32</v>
      </c>
      <c r="C683" s="16">
        <v>7.77</v>
      </c>
      <c r="D683" s="16">
        <v>40.93</v>
      </c>
      <c r="E683" s="16">
        <v>4.04</v>
      </c>
      <c r="F683" s="16">
        <v>140</v>
      </c>
      <c r="G683" s="16">
        <v>0</v>
      </c>
      <c r="H683" s="16">
        <v>744.98</v>
      </c>
      <c r="I683" s="16">
        <v>108.88</v>
      </c>
      <c r="J683" s="16">
        <v>85.96</v>
      </c>
      <c r="K683" s="16">
        <v>61.32</v>
      </c>
      <c r="L683" s="17">
        <f>SUM(C683:K683)</f>
        <v>1193.8799999999999</v>
      </c>
      <c r="M683" s="23" t="str">
        <f>A683&amp;"|"&amp;B683</f>
        <v>P0057|Oct</v>
      </c>
    </row>
    <row r="684" spans="1:13" ht="15" customHeight="1" x14ac:dyDescent="0.25">
      <c r="A684" s="14" t="s">
        <v>173</v>
      </c>
      <c r="B684" s="14" t="s">
        <v>33</v>
      </c>
      <c r="C684" s="16">
        <v>10.63</v>
      </c>
      <c r="D684" s="16">
        <v>34.58</v>
      </c>
      <c r="E684" s="16">
        <v>4.04</v>
      </c>
      <c r="F684" s="16">
        <v>140</v>
      </c>
      <c r="G684" s="16">
        <v>45.43</v>
      </c>
      <c r="H684" s="16">
        <v>744.98</v>
      </c>
      <c r="I684" s="16">
        <v>108.88</v>
      </c>
      <c r="J684" s="16">
        <v>85.96</v>
      </c>
      <c r="K684" s="16">
        <v>15.82</v>
      </c>
      <c r="L684" s="17">
        <f>SUM(C684:K684)</f>
        <v>1190.32</v>
      </c>
      <c r="M684" s="23" t="str">
        <f>A684&amp;"|"&amp;B684</f>
        <v>P0057|Nov</v>
      </c>
    </row>
    <row r="685" spans="1:13" ht="15" customHeight="1" x14ac:dyDescent="0.25">
      <c r="A685" s="14" t="s">
        <v>173</v>
      </c>
      <c r="B685" s="14" t="s">
        <v>34</v>
      </c>
      <c r="C685" s="16">
        <v>7.57</v>
      </c>
      <c r="D685" s="16">
        <v>48.32</v>
      </c>
      <c r="E685" s="16">
        <v>4.04</v>
      </c>
      <c r="F685" s="16">
        <v>350</v>
      </c>
      <c r="G685" s="16">
        <v>45.43</v>
      </c>
      <c r="H685" s="16">
        <v>744.98</v>
      </c>
      <c r="I685" s="16">
        <v>108.88</v>
      </c>
      <c r="J685" s="16">
        <v>85.96</v>
      </c>
      <c r="K685" s="16">
        <v>27.92</v>
      </c>
      <c r="L685" s="17">
        <f>SUM(C685:K685)</f>
        <v>1423.1000000000004</v>
      </c>
      <c r="M685" s="23" t="str">
        <f>A685&amp;"|"&amp;B685</f>
        <v>P0057|Dec</v>
      </c>
    </row>
    <row r="686" spans="1:13" ht="15" customHeight="1" x14ac:dyDescent="0.25">
      <c r="A686" s="14" t="s">
        <v>173</v>
      </c>
      <c r="B686" s="14" t="s">
        <v>35</v>
      </c>
      <c r="C686" s="16">
        <v>13.88</v>
      </c>
      <c r="D686" s="16">
        <v>66.39</v>
      </c>
      <c r="E686" s="16">
        <v>4.04</v>
      </c>
      <c r="F686" s="16">
        <v>350</v>
      </c>
      <c r="G686" s="16">
        <v>45.43</v>
      </c>
      <c r="H686" s="16">
        <v>744.98</v>
      </c>
      <c r="I686" s="16">
        <v>108.88</v>
      </c>
      <c r="J686" s="16">
        <v>85.96</v>
      </c>
      <c r="K686" s="16">
        <v>27.92</v>
      </c>
      <c r="L686" s="17">
        <f>SUM(C686:K686)</f>
        <v>1447.48</v>
      </c>
      <c r="M686" s="23" t="str">
        <f>A686&amp;"|"&amp;B686</f>
        <v>P0057|Jan</v>
      </c>
    </row>
    <row r="687" spans="1:13" ht="15" customHeight="1" x14ac:dyDescent="0.25">
      <c r="A687" s="14" t="s">
        <v>173</v>
      </c>
      <c r="B687" s="14" t="s">
        <v>36</v>
      </c>
      <c r="C687" s="16">
        <v>7.57</v>
      </c>
      <c r="D687" s="16">
        <v>55.85</v>
      </c>
      <c r="E687" s="16">
        <v>4.04</v>
      </c>
      <c r="F687" s="16">
        <v>280</v>
      </c>
      <c r="G687" s="16">
        <v>45.43</v>
      </c>
      <c r="H687" s="16">
        <v>744.98</v>
      </c>
      <c r="I687" s="16">
        <v>108.88</v>
      </c>
      <c r="J687" s="16">
        <v>85.96</v>
      </c>
      <c r="K687" s="16">
        <v>27.92</v>
      </c>
      <c r="L687" s="17">
        <f>SUM(C687:K687)</f>
        <v>1360.63</v>
      </c>
      <c r="M687" s="23" t="str">
        <f>A687&amp;"|"&amp;B687</f>
        <v>P0057|Feb</v>
      </c>
    </row>
    <row r="688" spans="1:13" ht="15" customHeight="1" x14ac:dyDescent="0.25">
      <c r="A688" s="14" t="s">
        <v>173</v>
      </c>
      <c r="B688" s="14" t="s">
        <v>37</v>
      </c>
      <c r="C688" s="16">
        <v>8.5299999999999994</v>
      </c>
      <c r="D688" s="16">
        <v>50.18</v>
      </c>
      <c r="E688" s="16">
        <v>4.7300000000000004</v>
      </c>
      <c r="F688" s="16">
        <v>280</v>
      </c>
      <c r="G688" s="16">
        <v>45.43</v>
      </c>
      <c r="H688" s="16">
        <v>744.98</v>
      </c>
      <c r="I688" s="16">
        <v>108.88</v>
      </c>
      <c r="J688" s="16">
        <v>85.96</v>
      </c>
      <c r="K688" s="16">
        <v>27.92</v>
      </c>
      <c r="L688" s="17">
        <f>SUM(C688:K688)</f>
        <v>1356.6100000000001</v>
      </c>
      <c r="M688" s="23" t="str">
        <f>A688&amp;"|"&amp;B688</f>
        <v>P0057|Mar</v>
      </c>
    </row>
    <row r="689" spans="1:13" ht="15" customHeight="1" x14ac:dyDescent="0.25">
      <c r="A689" s="14" t="s">
        <v>175</v>
      </c>
      <c r="B689" s="14" t="s">
        <v>24</v>
      </c>
      <c r="C689" s="16">
        <v>22.59</v>
      </c>
      <c r="D689" s="16">
        <v>65.19</v>
      </c>
      <c r="E689" s="16">
        <v>15.38</v>
      </c>
      <c r="F689" s="16">
        <v>264</v>
      </c>
      <c r="G689" s="16">
        <v>0</v>
      </c>
      <c r="H689" s="16">
        <v>1719.18</v>
      </c>
      <c r="I689" s="16">
        <v>246.42</v>
      </c>
      <c r="J689" s="16">
        <v>85.96</v>
      </c>
      <c r="K689" s="16">
        <v>79.5</v>
      </c>
      <c r="L689" s="17">
        <f>SUM(C689:K689)</f>
        <v>2498.2200000000003</v>
      </c>
      <c r="M689" s="23" t="str">
        <f>A689&amp;"|"&amp;B689</f>
        <v>P0058|Apr</v>
      </c>
    </row>
    <row r="690" spans="1:13" ht="15" customHeight="1" x14ac:dyDescent="0.25">
      <c r="A690" s="14" t="s">
        <v>175</v>
      </c>
      <c r="B690" s="14" t="s">
        <v>26</v>
      </c>
      <c r="C690" s="16">
        <v>29.39</v>
      </c>
      <c r="D690" s="16">
        <v>69.260000000000005</v>
      </c>
      <c r="E690" s="16">
        <v>10.93</v>
      </c>
      <c r="F690" s="16">
        <v>264</v>
      </c>
      <c r="G690" s="16">
        <v>0</v>
      </c>
      <c r="H690" s="16">
        <v>1719.18</v>
      </c>
      <c r="I690" s="16">
        <v>246.42</v>
      </c>
      <c r="J690" s="16">
        <v>85.96</v>
      </c>
      <c r="K690" s="16">
        <v>516.99</v>
      </c>
      <c r="L690" s="17">
        <f>SUM(C690:K690)</f>
        <v>2942.13</v>
      </c>
      <c r="M690" s="23" t="str">
        <f>A690&amp;"|"&amp;B690</f>
        <v>P0058|May</v>
      </c>
    </row>
    <row r="691" spans="1:13" ht="15" customHeight="1" x14ac:dyDescent="0.25">
      <c r="A691" s="14" t="s">
        <v>175</v>
      </c>
      <c r="B691" s="14" t="s">
        <v>28</v>
      </c>
      <c r="C691" s="16">
        <v>20.18</v>
      </c>
      <c r="D691" s="16">
        <v>46.46</v>
      </c>
      <c r="E691" s="16">
        <v>21.38</v>
      </c>
      <c r="F691" s="16">
        <v>264</v>
      </c>
      <c r="G691" s="16">
        <v>0</v>
      </c>
      <c r="H691" s="16">
        <v>1719.18</v>
      </c>
      <c r="I691" s="16">
        <v>246.42</v>
      </c>
      <c r="J691" s="16">
        <v>85.96</v>
      </c>
      <c r="K691" s="16">
        <v>669.84</v>
      </c>
      <c r="L691" s="17">
        <f>SUM(C691:K691)</f>
        <v>3073.42</v>
      </c>
      <c r="M691" s="23" t="str">
        <f>A691&amp;"|"&amp;B691</f>
        <v>P0058|Jun</v>
      </c>
    </row>
    <row r="692" spans="1:13" ht="15" customHeight="1" x14ac:dyDescent="0.25">
      <c r="A692" s="14" t="s">
        <v>175</v>
      </c>
      <c r="B692" s="14" t="s">
        <v>29</v>
      </c>
      <c r="C692" s="16">
        <v>29.84</v>
      </c>
      <c r="D692" s="16">
        <v>35.74</v>
      </c>
      <c r="E692" s="16">
        <v>9.43</v>
      </c>
      <c r="F692" s="16">
        <v>396</v>
      </c>
      <c r="G692" s="16">
        <v>0</v>
      </c>
      <c r="H692" s="16">
        <v>1719.18</v>
      </c>
      <c r="I692" s="16">
        <v>246.42</v>
      </c>
      <c r="J692" s="16">
        <v>85.96</v>
      </c>
      <c r="K692" s="16">
        <v>1795.54</v>
      </c>
      <c r="L692" s="17">
        <f>SUM(C692:K692)</f>
        <v>4318.1100000000006</v>
      </c>
      <c r="M692" s="23" t="str">
        <f>A692&amp;"|"&amp;B692</f>
        <v>P0058|Jul</v>
      </c>
    </row>
    <row r="693" spans="1:13" ht="15" customHeight="1" x14ac:dyDescent="0.25">
      <c r="A693" s="14" t="s">
        <v>175</v>
      </c>
      <c r="B693" s="14" t="s">
        <v>30</v>
      </c>
      <c r="C693" s="16">
        <v>29.45</v>
      </c>
      <c r="D693" s="16">
        <v>40.21</v>
      </c>
      <c r="E693" s="16">
        <v>4.96</v>
      </c>
      <c r="F693" s="16">
        <v>396</v>
      </c>
      <c r="G693" s="16">
        <v>0</v>
      </c>
      <c r="H693" s="16">
        <v>1719.18</v>
      </c>
      <c r="I693" s="16">
        <v>246.42</v>
      </c>
      <c r="J693" s="16">
        <v>85.96</v>
      </c>
      <c r="K693" s="16">
        <v>1656.27</v>
      </c>
      <c r="L693" s="17">
        <f>SUM(C693:K693)</f>
        <v>4178.4500000000007</v>
      </c>
      <c r="M693" s="23" t="str">
        <f>A693&amp;"|"&amp;B693</f>
        <v>P0058|Aug</v>
      </c>
    </row>
    <row r="694" spans="1:13" ht="15" customHeight="1" x14ac:dyDescent="0.25">
      <c r="A694" s="14" t="s">
        <v>175</v>
      </c>
      <c r="B694" s="14" t="s">
        <v>31</v>
      </c>
      <c r="C694" s="16">
        <v>26.08</v>
      </c>
      <c r="D694" s="16">
        <v>50.04</v>
      </c>
      <c r="E694" s="16">
        <v>9.34</v>
      </c>
      <c r="F694" s="16">
        <v>264</v>
      </c>
      <c r="G694" s="16">
        <v>0</v>
      </c>
      <c r="H694" s="16">
        <v>1719.18</v>
      </c>
      <c r="I694" s="16">
        <v>246.42</v>
      </c>
      <c r="J694" s="16">
        <v>85.96</v>
      </c>
      <c r="K694" s="16">
        <v>354.6</v>
      </c>
      <c r="L694" s="17">
        <f>SUM(C694:K694)</f>
        <v>2755.6200000000003</v>
      </c>
      <c r="M694" s="23" t="str">
        <f>A694&amp;"|"&amp;B694</f>
        <v>P0058|Sep</v>
      </c>
    </row>
    <row r="695" spans="1:13" ht="15" customHeight="1" x14ac:dyDescent="0.25">
      <c r="A695" s="14" t="s">
        <v>175</v>
      </c>
      <c r="B695" s="14" t="s">
        <v>32</v>
      </c>
      <c r="C695" s="16">
        <v>28.53</v>
      </c>
      <c r="D695" s="16">
        <v>75.17</v>
      </c>
      <c r="E695" s="16">
        <v>15.87</v>
      </c>
      <c r="F695" s="16">
        <v>264</v>
      </c>
      <c r="G695" s="16">
        <v>0</v>
      </c>
      <c r="H695" s="16">
        <v>1719.18</v>
      </c>
      <c r="I695" s="16">
        <v>246.42</v>
      </c>
      <c r="J695" s="16">
        <v>85.96</v>
      </c>
      <c r="K695" s="16">
        <v>245.27</v>
      </c>
      <c r="L695" s="17">
        <f>SUM(C695:K695)</f>
        <v>2680.4</v>
      </c>
      <c r="M695" s="23" t="str">
        <f>A695&amp;"|"&amp;B695</f>
        <v>P0058|Oct</v>
      </c>
    </row>
    <row r="696" spans="1:13" ht="15" customHeight="1" x14ac:dyDescent="0.25">
      <c r="A696" s="14" t="s">
        <v>175</v>
      </c>
      <c r="B696" s="14" t="s">
        <v>33</v>
      </c>
      <c r="C696" s="16">
        <v>20.27</v>
      </c>
      <c r="D696" s="16">
        <v>74.819999999999993</v>
      </c>
      <c r="E696" s="16">
        <v>14.99</v>
      </c>
      <c r="F696" s="16">
        <v>264</v>
      </c>
      <c r="G696" s="16">
        <v>83.28</v>
      </c>
      <c r="H696" s="16">
        <v>1719.18</v>
      </c>
      <c r="I696" s="16">
        <v>246.42</v>
      </c>
      <c r="J696" s="16">
        <v>85.96</v>
      </c>
      <c r="K696" s="16">
        <v>63.29</v>
      </c>
      <c r="L696" s="17">
        <f>SUM(C696:K696)</f>
        <v>2572.21</v>
      </c>
      <c r="M696" s="23" t="str">
        <f>A696&amp;"|"&amp;B696</f>
        <v>P0058|Nov</v>
      </c>
    </row>
    <row r="697" spans="1:13" ht="15" customHeight="1" x14ac:dyDescent="0.25">
      <c r="A697" s="14" t="s">
        <v>175</v>
      </c>
      <c r="B697" s="14" t="s">
        <v>34</v>
      </c>
      <c r="C697" s="16">
        <v>28.11</v>
      </c>
      <c r="D697" s="16">
        <v>88.24</v>
      </c>
      <c r="E697" s="16">
        <v>11.74</v>
      </c>
      <c r="F697" s="16">
        <v>792</v>
      </c>
      <c r="G697" s="16">
        <v>83.28</v>
      </c>
      <c r="H697" s="16">
        <v>1719.18</v>
      </c>
      <c r="I697" s="16">
        <v>246.42</v>
      </c>
      <c r="J697" s="16">
        <v>85.96</v>
      </c>
      <c r="K697" s="16">
        <v>111.67</v>
      </c>
      <c r="L697" s="17">
        <f>SUM(C697:K697)</f>
        <v>3166.6000000000004</v>
      </c>
      <c r="M697" s="23" t="str">
        <f>A697&amp;"|"&amp;B697</f>
        <v>P0058|Dec</v>
      </c>
    </row>
    <row r="698" spans="1:13" ht="15" customHeight="1" x14ac:dyDescent="0.25">
      <c r="A698" s="14" t="s">
        <v>175</v>
      </c>
      <c r="B698" s="14" t="s">
        <v>35</v>
      </c>
      <c r="C698" s="16">
        <v>22.91</v>
      </c>
      <c r="D698" s="16">
        <v>98.8</v>
      </c>
      <c r="E698" s="16">
        <v>14.01</v>
      </c>
      <c r="F698" s="16">
        <v>792</v>
      </c>
      <c r="G698" s="16">
        <v>83.28</v>
      </c>
      <c r="H698" s="16">
        <v>1719.18</v>
      </c>
      <c r="I698" s="16">
        <v>246.42</v>
      </c>
      <c r="J698" s="16">
        <v>85.96</v>
      </c>
      <c r="K698" s="16">
        <v>111.67</v>
      </c>
      <c r="L698" s="17">
        <f>SUM(C698:K698)</f>
        <v>3174.2300000000005</v>
      </c>
      <c r="M698" s="23" t="str">
        <f>A698&amp;"|"&amp;B698</f>
        <v>P0058|Jan</v>
      </c>
    </row>
    <row r="699" spans="1:13" ht="15" customHeight="1" x14ac:dyDescent="0.25">
      <c r="A699" s="14" t="s">
        <v>175</v>
      </c>
      <c r="B699" s="14" t="s">
        <v>36</v>
      </c>
      <c r="C699" s="16">
        <v>7.57</v>
      </c>
      <c r="D699" s="16">
        <v>77.41</v>
      </c>
      <c r="E699" s="16">
        <v>14.66</v>
      </c>
      <c r="F699" s="16">
        <v>528</v>
      </c>
      <c r="G699" s="16">
        <v>83.28</v>
      </c>
      <c r="H699" s="16">
        <v>1719.18</v>
      </c>
      <c r="I699" s="16">
        <v>246.42</v>
      </c>
      <c r="J699" s="16">
        <v>85.96</v>
      </c>
      <c r="K699" s="16">
        <v>111.67</v>
      </c>
      <c r="L699" s="17">
        <f>SUM(C699:K699)</f>
        <v>2874.15</v>
      </c>
      <c r="M699" s="23" t="str">
        <f>A699&amp;"|"&amp;B699</f>
        <v>P0058|Feb</v>
      </c>
    </row>
    <row r="700" spans="1:13" ht="15" customHeight="1" x14ac:dyDescent="0.25">
      <c r="A700" s="14" t="s">
        <v>175</v>
      </c>
      <c r="B700" s="14" t="s">
        <v>37</v>
      </c>
      <c r="C700" s="16">
        <v>24.22</v>
      </c>
      <c r="D700" s="16">
        <v>74.13</v>
      </c>
      <c r="E700" s="16">
        <v>15.83</v>
      </c>
      <c r="F700" s="16">
        <v>528</v>
      </c>
      <c r="G700" s="16">
        <v>83.28</v>
      </c>
      <c r="H700" s="16">
        <v>1719.18</v>
      </c>
      <c r="I700" s="16">
        <v>246.42</v>
      </c>
      <c r="J700" s="16">
        <v>85.96</v>
      </c>
      <c r="K700" s="16">
        <v>111.67</v>
      </c>
      <c r="L700" s="17">
        <f>SUM(C700:K700)</f>
        <v>2888.69</v>
      </c>
      <c r="M700" s="23" t="str">
        <f>A700&amp;"|"&amp;B700</f>
        <v>P0058|Mar</v>
      </c>
    </row>
    <row r="701" spans="1:13" ht="15" customHeight="1" x14ac:dyDescent="0.25">
      <c r="A701" s="14" t="s">
        <v>177</v>
      </c>
      <c r="B701" s="14" t="s">
        <v>24</v>
      </c>
      <c r="C701" s="16">
        <v>7.57</v>
      </c>
      <c r="D701" s="16">
        <v>60.15</v>
      </c>
      <c r="E701" s="16">
        <v>4.04</v>
      </c>
      <c r="F701" s="16">
        <v>216</v>
      </c>
      <c r="G701" s="16">
        <v>0</v>
      </c>
      <c r="H701" s="16">
        <v>1346.69</v>
      </c>
      <c r="I701" s="16">
        <v>194.84</v>
      </c>
      <c r="J701" s="16">
        <v>85.96</v>
      </c>
      <c r="K701" s="16">
        <v>59.62</v>
      </c>
      <c r="L701" s="17">
        <f>SUM(C701:K701)</f>
        <v>1974.87</v>
      </c>
      <c r="M701" s="23" t="str">
        <f>A701&amp;"|"&amp;B701</f>
        <v>P0059|Apr</v>
      </c>
    </row>
    <row r="702" spans="1:13" ht="15" customHeight="1" x14ac:dyDescent="0.25">
      <c r="A702" s="14" t="s">
        <v>177</v>
      </c>
      <c r="B702" s="14" t="s">
        <v>26</v>
      </c>
      <c r="C702" s="16">
        <v>21.01</v>
      </c>
      <c r="D702" s="16">
        <v>53.62</v>
      </c>
      <c r="E702" s="16">
        <v>4.67</v>
      </c>
      <c r="F702" s="16">
        <v>216</v>
      </c>
      <c r="G702" s="16">
        <v>0</v>
      </c>
      <c r="H702" s="16">
        <v>1346.69</v>
      </c>
      <c r="I702" s="16">
        <v>194.84</v>
      </c>
      <c r="J702" s="16">
        <v>85.96</v>
      </c>
      <c r="K702" s="16">
        <v>387.74</v>
      </c>
      <c r="L702" s="17">
        <f>SUM(C702:K702)</f>
        <v>2310.5299999999997</v>
      </c>
      <c r="M702" s="23" t="str">
        <f>A702&amp;"|"&amp;B702</f>
        <v>P0059|May</v>
      </c>
    </row>
    <row r="703" spans="1:13" ht="15" customHeight="1" x14ac:dyDescent="0.25">
      <c r="A703" s="14" t="s">
        <v>177</v>
      </c>
      <c r="B703" s="14" t="s">
        <v>28</v>
      </c>
      <c r="C703" s="16">
        <v>20.39</v>
      </c>
      <c r="D703" s="16">
        <v>37.81</v>
      </c>
      <c r="E703" s="16">
        <v>4.04</v>
      </c>
      <c r="F703" s="16">
        <v>216</v>
      </c>
      <c r="G703" s="16">
        <v>0</v>
      </c>
      <c r="H703" s="16">
        <v>1346.69</v>
      </c>
      <c r="I703" s="16">
        <v>194.84</v>
      </c>
      <c r="J703" s="16">
        <v>85.96</v>
      </c>
      <c r="K703" s="16">
        <v>502.38</v>
      </c>
      <c r="L703" s="17">
        <f>SUM(C703:K703)</f>
        <v>2408.11</v>
      </c>
      <c r="M703" s="23" t="str">
        <f>A703&amp;"|"&amp;B703</f>
        <v>P0059|Jun</v>
      </c>
    </row>
    <row r="704" spans="1:13" ht="15" customHeight="1" x14ac:dyDescent="0.25">
      <c r="A704" s="14" t="s">
        <v>177</v>
      </c>
      <c r="B704" s="14" t="s">
        <v>29</v>
      </c>
      <c r="C704" s="16">
        <v>177.62</v>
      </c>
      <c r="D704" s="16">
        <v>46.18</v>
      </c>
      <c r="E704" s="16">
        <v>19.77</v>
      </c>
      <c r="F704" s="16">
        <v>324</v>
      </c>
      <c r="G704" s="16">
        <v>0</v>
      </c>
      <c r="H704" s="16">
        <v>1346.69</v>
      </c>
      <c r="I704" s="16">
        <v>194.84</v>
      </c>
      <c r="J704" s="16">
        <v>85.96</v>
      </c>
      <c r="K704" s="16">
        <v>1346.66</v>
      </c>
      <c r="L704" s="17">
        <f>SUM(C704:K704)</f>
        <v>3541.7200000000003</v>
      </c>
      <c r="M704" s="23" t="str">
        <f>A704&amp;"|"&amp;B704</f>
        <v>P0059|Jul</v>
      </c>
    </row>
    <row r="705" spans="1:13" ht="15" customHeight="1" x14ac:dyDescent="0.25">
      <c r="A705" s="14" t="s">
        <v>177</v>
      </c>
      <c r="B705" s="14" t="s">
        <v>30</v>
      </c>
      <c r="C705" s="16">
        <v>17.13</v>
      </c>
      <c r="D705" s="16">
        <v>49.1</v>
      </c>
      <c r="E705" s="16">
        <v>8.49</v>
      </c>
      <c r="F705" s="16">
        <v>324</v>
      </c>
      <c r="G705" s="16">
        <v>0</v>
      </c>
      <c r="H705" s="16">
        <v>1346.69</v>
      </c>
      <c r="I705" s="16">
        <v>194.84</v>
      </c>
      <c r="J705" s="16">
        <v>85.96</v>
      </c>
      <c r="K705" s="16">
        <v>1242.2</v>
      </c>
      <c r="L705" s="17">
        <f>SUM(C705:K705)</f>
        <v>3268.41</v>
      </c>
      <c r="M705" s="23" t="str">
        <f>A705&amp;"|"&amp;B705</f>
        <v>P0059|Aug</v>
      </c>
    </row>
    <row r="706" spans="1:13" ht="15" customHeight="1" x14ac:dyDescent="0.25">
      <c r="A706" s="14" t="s">
        <v>177</v>
      </c>
      <c r="B706" s="14" t="s">
        <v>31</v>
      </c>
      <c r="C706" s="16">
        <v>14.31</v>
      </c>
      <c r="D706" s="16">
        <v>46.7</v>
      </c>
      <c r="E706" s="16">
        <v>10.74</v>
      </c>
      <c r="F706" s="16">
        <v>216</v>
      </c>
      <c r="G706" s="16">
        <v>0</v>
      </c>
      <c r="H706" s="16">
        <v>1346.69</v>
      </c>
      <c r="I706" s="16">
        <v>194.84</v>
      </c>
      <c r="J706" s="16">
        <v>85.96</v>
      </c>
      <c r="K706" s="16">
        <v>265.95</v>
      </c>
      <c r="L706" s="17">
        <f>SUM(C706:K706)</f>
        <v>2181.19</v>
      </c>
      <c r="M706" s="23" t="str">
        <f>A706&amp;"|"&amp;B706</f>
        <v>P0059|Sep</v>
      </c>
    </row>
    <row r="707" spans="1:13" ht="15" customHeight="1" x14ac:dyDescent="0.25">
      <c r="A707" s="14" t="s">
        <v>177</v>
      </c>
      <c r="B707" s="14" t="s">
        <v>32</v>
      </c>
      <c r="C707" s="16">
        <v>19.920000000000002</v>
      </c>
      <c r="D707" s="16">
        <v>46.75</v>
      </c>
      <c r="E707" s="16">
        <v>7.2</v>
      </c>
      <c r="F707" s="16">
        <v>216</v>
      </c>
      <c r="G707" s="16">
        <v>0</v>
      </c>
      <c r="H707" s="16">
        <v>1346.69</v>
      </c>
      <c r="I707" s="16">
        <v>194.84</v>
      </c>
      <c r="J707" s="16">
        <v>85.96</v>
      </c>
      <c r="K707" s="16">
        <v>183.95</v>
      </c>
      <c r="L707" s="17">
        <f>SUM(C707:K707)</f>
        <v>2101.31</v>
      </c>
      <c r="M707" s="23" t="str">
        <f>A707&amp;"|"&amp;B707</f>
        <v>P0059|Oct</v>
      </c>
    </row>
    <row r="708" spans="1:13" ht="15" customHeight="1" x14ac:dyDescent="0.25">
      <c r="A708" s="14" t="s">
        <v>177</v>
      </c>
      <c r="B708" s="14" t="s">
        <v>33</v>
      </c>
      <c r="C708" s="16">
        <v>19.23</v>
      </c>
      <c r="D708" s="16">
        <v>65.39</v>
      </c>
      <c r="E708" s="16">
        <v>12.86</v>
      </c>
      <c r="F708" s="16">
        <v>216</v>
      </c>
      <c r="G708" s="16">
        <v>68.14</v>
      </c>
      <c r="H708" s="16">
        <v>1346.69</v>
      </c>
      <c r="I708" s="16">
        <v>194.84</v>
      </c>
      <c r="J708" s="16">
        <v>85.96</v>
      </c>
      <c r="K708" s="16">
        <v>47.47</v>
      </c>
      <c r="L708" s="17">
        <f>SUM(C708:K708)</f>
        <v>2056.58</v>
      </c>
      <c r="M708" s="23" t="str">
        <f>A708&amp;"|"&amp;B708</f>
        <v>P0059|Nov</v>
      </c>
    </row>
    <row r="709" spans="1:13" ht="15" customHeight="1" x14ac:dyDescent="0.25">
      <c r="A709" s="14" t="s">
        <v>177</v>
      </c>
      <c r="B709" s="14" t="s">
        <v>34</v>
      </c>
      <c r="C709" s="16">
        <v>281.52999999999997</v>
      </c>
      <c r="D709" s="16">
        <v>83.08</v>
      </c>
      <c r="E709" s="16">
        <v>6.23</v>
      </c>
      <c r="F709" s="16">
        <v>648</v>
      </c>
      <c r="G709" s="16">
        <v>68.14</v>
      </c>
      <c r="H709" s="16">
        <v>1346.69</v>
      </c>
      <c r="I709" s="16">
        <v>194.84</v>
      </c>
      <c r="J709" s="16">
        <v>85.96</v>
      </c>
      <c r="K709" s="16">
        <v>83.75</v>
      </c>
      <c r="L709" s="17">
        <f>SUM(C709:K709)</f>
        <v>2798.2200000000003</v>
      </c>
      <c r="M709" s="23" t="str">
        <f>A709&amp;"|"&amp;B709</f>
        <v>P0059|Dec</v>
      </c>
    </row>
    <row r="710" spans="1:13" ht="15" customHeight="1" x14ac:dyDescent="0.25">
      <c r="A710" s="14" t="s">
        <v>177</v>
      </c>
      <c r="B710" s="14" t="s">
        <v>35</v>
      </c>
      <c r="C710" s="16">
        <v>7.92</v>
      </c>
      <c r="D710" s="16">
        <v>91.79</v>
      </c>
      <c r="E710" s="16">
        <v>4.04</v>
      </c>
      <c r="F710" s="16">
        <v>648</v>
      </c>
      <c r="G710" s="16">
        <v>68.14</v>
      </c>
      <c r="H710" s="16">
        <v>1346.69</v>
      </c>
      <c r="I710" s="16">
        <v>194.84</v>
      </c>
      <c r="J710" s="16">
        <v>85.96</v>
      </c>
      <c r="K710" s="16">
        <v>83.75</v>
      </c>
      <c r="L710" s="17">
        <f>SUM(C710:K710)</f>
        <v>2531.13</v>
      </c>
      <c r="M710" s="23" t="str">
        <f>A710&amp;"|"&amp;B710</f>
        <v>P0059|Jan</v>
      </c>
    </row>
    <row r="711" spans="1:13" ht="15" customHeight="1" x14ac:dyDescent="0.25">
      <c r="A711" s="14" t="s">
        <v>177</v>
      </c>
      <c r="B711" s="14" t="s">
        <v>36</v>
      </c>
      <c r="C711" s="16">
        <v>7.57</v>
      </c>
      <c r="D711" s="16">
        <v>79.3</v>
      </c>
      <c r="E711" s="16">
        <v>8.8800000000000008</v>
      </c>
      <c r="F711" s="16">
        <v>540</v>
      </c>
      <c r="G711" s="16">
        <v>68.14</v>
      </c>
      <c r="H711" s="16">
        <v>1346.69</v>
      </c>
      <c r="I711" s="16">
        <v>194.84</v>
      </c>
      <c r="J711" s="16">
        <v>85.96</v>
      </c>
      <c r="K711" s="16">
        <v>83.75</v>
      </c>
      <c r="L711" s="17">
        <f>SUM(C711:K711)</f>
        <v>2415.13</v>
      </c>
      <c r="M711" s="23" t="str">
        <f>A711&amp;"|"&amp;B711</f>
        <v>P0059|Feb</v>
      </c>
    </row>
    <row r="712" spans="1:13" ht="15" customHeight="1" x14ac:dyDescent="0.25">
      <c r="A712" s="14" t="s">
        <v>177</v>
      </c>
      <c r="B712" s="14" t="s">
        <v>37</v>
      </c>
      <c r="C712" s="16">
        <v>21.05</v>
      </c>
      <c r="D712" s="16">
        <v>66.650000000000006</v>
      </c>
      <c r="E712" s="16">
        <v>10.18</v>
      </c>
      <c r="F712" s="16">
        <v>432</v>
      </c>
      <c r="G712" s="16">
        <v>68.14</v>
      </c>
      <c r="H712" s="16">
        <v>1346.69</v>
      </c>
      <c r="I712" s="16">
        <v>194.84</v>
      </c>
      <c r="J712" s="16">
        <v>85.96</v>
      </c>
      <c r="K712" s="16">
        <v>83.75</v>
      </c>
      <c r="L712" s="17">
        <f>SUM(C712:K712)</f>
        <v>2309.2600000000002</v>
      </c>
      <c r="M712" s="23" t="str">
        <f>A712&amp;"|"&amp;B712</f>
        <v>P0059|Mar</v>
      </c>
    </row>
    <row r="713" spans="1:13" ht="15" customHeight="1" x14ac:dyDescent="0.25">
      <c r="A713" s="14" t="s">
        <v>179</v>
      </c>
      <c r="B713" s="14" t="s">
        <v>24</v>
      </c>
      <c r="C713" s="16">
        <v>22.7</v>
      </c>
      <c r="D713" s="16">
        <v>58.5</v>
      </c>
      <c r="E713" s="16">
        <v>11.58</v>
      </c>
      <c r="F713" s="16">
        <v>264</v>
      </c>
      <c r="G713" s="16">
        <v>0</v>
      </c>
      <c r="H713" s="16">
        <v>1719.18</v>
      </c>
      <c r="I713" s="16">
        <v>246.42</v>
      </c>
      <c r="J713" s="16">
        <v>85.96</v>
      </c>
      <c r="K713" s="16">
        <v>79.5</v>
      </c>
      <c r="L713" s="17">
        <f>SUM(C713:K713)</f>
        <v>2487.84</v>
      </c>
      <c r="M713" s="23" t="str">
        <f>A713&amp;"|"&amp;B713</f>
        <v>P0060|Apr</v>
      </c>
    </row>
    <row r="714" spans="1:13" ht="15" customHeight="1" x14ac:dyDescent="0.25">
      <c r="A714" s="14" t="s">
        <v>179</v>
      </c>
      <c r="B714" s="14" t="s">
        <v>26</v>
      </c>
      <c r="C714" s="16">
        <v>20.22</v>
      </c>
      <c r="D714" s="16">
        <v>49.29</v>
      </c>
      <c r="E714" s="16">
        <v>9.76</v>
      </c>
      <c r="F714" s="16">
        <v>264</v>
      </c>
      <c r="G714" s="16">
        <v>0</v>
      </c>
      <c r="H714" s="16">
        <v>1719.18</v>
      </c>
      <c r="I714" s="16">
        <v>246.42</v>
      </c>
      <c r="J714" s="16">
        <v>85.96</v>
      </c>
      <c r="K714" s="16">
        <v>516.99</v>
      </c>
      <c r="L714" s="17">
        <f>SUM(C714:K714)</f>
        <v>2911.8199999999997</v>
      </c>
      <c r="M714" s="23" t="str">
        <f>A714&amp;"|"&amp;B714</f>
        <v>P0060|May</v>
      </c>
    </row>
    <row r="715" spans="1:13" ht="15" customHeight="1" x14ac:dyDescent="0.25">
      <c r="A715" s="14" t="s">
        <v>179</v>
      </c>
      <c r="B715" s="14" t="s">
        <v>28</v>
      </c>
      <c r="C715" s="16">
        <v>28.93</v>
      </c>
      <c r="D715" s="16">
        <v>61</v>
      </c>
      <c r="E715" s="16">
        <v>6.02</v>
      </c>
      <c r="F715" s="16">
        <v>264</v>
      </c>
      <c r="G715" s="16">
        <v>0</v>
      </c>
      <c r="H715" s="16">
        <v>1719.18</v>
      </c>
      <c r="I715" s="16">
        <v>246.42</v>
      </c>
      <c r="J715" s="16">
        <v>85.96</v>
      </c>
      <c r="K715" s="16">
        <v>669.84</v>
      </c>
      <c r="L715" s="17">
        <f>SUM(C715:K715)</f>
        <v>3081.3500000000004</v>
      </c>
      <c r="M715" s="23" t="str">
        <f>A715&amp;"|"&amp;B715</f>
        <v>P0060|Jun</v>
      </c>
    </row>
    <row r="716" spans="1:13" ht="15" customHeight="1" x14ac:dyDescent="0.25">
      <c r="A716" s="14" t="s">
        <v>179</v>
      </c>
      <c r="B716" s="14" t="s">
        <v>29</v>
      </c>
      <c r="C716" s="16">
        <v>249.2</v>
      </c>
      <c r="D716" s="16">
        <v>57.97</v>
      </c>
      <c r="E716" s="16">
        <v>7.14</v>
      </c>
      <c r="F716" s="16">
        <v>396</v>
      </c>
      <c r="G716" s="16">
        <v>0</v>
      </c>
      <c r="H716" s="16">
        <v>1719.18</v>
      </c>
      <c r="I716" s="16">
        <v>246.42</v>
      </c>
      <c r="J716" s="16">
        <v>85.96</v>
      </c>
      <c r="K716" s="16">
        <v>1795.54</v>
      </c>
      <c r="L716" s="17">
        <f>SUM(C716:K716)</f>
        <v>4557.41</v>
      </c>
      <c r="M716" s="23" t="str">
        <f>A716&amp;"|"&amp;B716</f>
        <v>P0060|Jul</v>
      </c>
    </row>
    <row r="717" spans="1:13" ht="15" customHeight="1" x14ac:dyDescent="0.25">
      <c r="A717" s="14" t="s">
        <v>179</v>
      </c>
      <c r="B717" s="14" t="s">
        <v>30</v>
      </c>
      <c r="C717" s="16">
        <v>29.67</v>
      </c>
      <c r="D717" s="16">
        <v>43.06</v>
      </c>
      <c r="E717" s="16">
        <v>11.93</v>
      </c>
      <c r="F717" s="16">
        <v>396</v>
      </c>
      <c r="G717" s="16">
        <v>0</v>
      </c>
      <c r="H717" s="16">
        <v>1719.18</v>
      </c>
      <c r="I717" s="16">
        <v>246.42</v>
      </c>
      <c r="J717" s="16">
        <v>85.96</v>
      </c>
      <c r="K717" s="16">
        <v>1656.27</v>
      </c>
      <c r="L717" s="17">
        <f>SUM(C717:K717)</f>
        <v>4188.49</v>
      </c>
      <c r="M717" s="23" t="str">
        <f>A717&amp;"|"&amp;B717</f>
        <v>P0060|Aug</v>
      </c>
    </row>
    <row r="718" spans="1:13" ht="15" customHeight="1" x14ac:dyDescent="0.25">
      <c r="A718" s="14" t="s">
        <v>179</v>
      </c>
      <c r="B718" s="14" t="s">
        <v>31</v>
      </c>
      <c r="C718" s="16">
        <v>27.76</v>
      </c>
      <c r="D718" s="16">
        <v>54.03</v>
      </c>
      <c r="E718" s="16">
        <v>20.11</v>
      </c>
      <c r="F718" s="16">
        <v>264</v>
      </c>
      <c r="G718" s="16">
        <v>0</v>
      </c>
      <c r="H718" s="16">
        <v>1719.18</v>
      </c>
      <c r="I718" s="16">
        <v>246.42</v>
      </c>
      <c r="J718" s="16">
        <v>85.96</v>
      </c>
      <c r="K718" s="16">
        <v>354.6</v>
      </c>
      <c r="L718" s="17">
        <f>SUM(C718:K718)</f>
        <v>2772.06</v>
      </c>
      <c r="M718" s="23" t="str">
        <f>A718&amp;"|"&amp;B718</f>
        <v>P0060|Sep</v>
      </c>
    </row>
    <row r="719" spans="1:13" ht="15" customHeight="1" x14ac:dyDescent="0.25">
      <c r="A719" s="14" t="s">
        <v>179</v>
      </c>
      <c r="B719" s="14" t="s">
        <v>32</v>
      </c>
      <c r="C719" s="16">
        <v>35.340000000000003</v>
      </c>
      <c r="D719" s="16">
        <v>55.58</v>
      </c>
      <c r="E719" s="16">
        <v>9.7200000000000006</v>
      </c>
      <c r="F719" s="16">
        <v>264</v>
      </c>
      <c r="G719" s="16">
        <v>0</v>
      </c>
      <c r="H719" s="16">
        <v>1719.18</v>
      </c>
      <c r="I719" s="16">
        <v>246.42</v>
      </c>
      <c r="J719" s="16">
        <v>85.96</v>
      </c>
      <c r="K719" s="16">
        <v>245.27</v>
      </c>
      <c r="L719" s="17">
        <f>SUM(C719:K719)</f>
        <v>2661.4700000000003</v>
      </c>
      <c r="M719" s="23" t="str">
        <f>A719&amp;"|"&amp;B719</f>
        <v>P0060|Oct</v>
      </c>
    </row>
    <row r="720" spans="1:13" ht="15" customHeight="1" x14ac:dyDescent="0.25">
      <c r="A720" s="14" t="s">
        <v>179</v>
      </c>
      <c r="B720" s="14" t="s">
        <v>33</v>
      </c>
      <c r="C720" s="16">
        <v>35.869999999999997</v>
      </c>
      <c r="D720" s="16">
        <v>83.79</v>
      </c>
      <c r="E720" s="16">
        <v>9.1300000000000008</v>
      </c>
      <c r="F720" s="16">
        <v>396</v>
      </c>
      <c r="G720" s="16">
        <v>83.28</v>
      </c>
      <c r="H720" s="16">
        <v>1719.18</v>
      </c>
      <c r="I720" s="16">
        <v>246.42</v>
      </c>
      <c r="J720" s="16">
        <v>85.96</v>
      </c>
      <c r="K720" s="16">
        <v>63.29</v>
      </c>
      <c r="L720" s="17">
        <f>SUM(C720:K720)</f>
        <v>2722.92</v>
      </c>
      <c r="M720" s="23" t="str">
        <f>A720&amp;"|"&amp;B720</f>
        <v>P0060|Nov</v>
      </c>
    </row>
    <row r="721" spans="1:13" ht="15" customHeight="1" x14ac:dyDescent="0.25">
      <c r="A721" s="14" t="s">
        <v>179</v>
      </c>
      <c r="B721" s="14" t="s">
        <v>34</v>
      </c>
      <c r="C721" s="16">
        <v>24.3</v>
      </c>
      <c r="D721" s="16">
        <v>96.03</v>
      </c>
      <c r="E721" s="16">
        <v>12.57</v>
      </c>
      <c r="F721" s="16">
        <v>792</v>
      </c>
      <c r="G721" s="16">
        <v>83.28</v>
      </c>
      <c r="H721" s="16">
        <v>1719.18</v>
      </c>
      <c r="I721" s="16">
        <v>246.42</v>
      </c>
      <c r="J721" s="16">
        <v>85.96</v>
      </c>
      <c r="K721" s="16">
        <v>111.67</v>
      </c>
      <c r="L721" s="17">
        <f>SUM(C721:K721)</f>
        <v>3171.4100000000003</v>
      </c>
      <c r="M721" s="23" t="str">
        <f>A721&amp;"|"&amp;B721</f>
        <v>P0060|Dec</v>
      </c>
    </row>
    <row r="722" spans="1:13" ht="15" customHeight="1" x14ac:dyDescent="0.25">
      <c r="A722" s="14" t="s">
        <v>179</v>
      </c>
      <c r="B722" s="14" t="s">
        <v>35</v>
      </c>
      <c r="C722" s="16">
        <v>11.47</v>
      </c>
      <c r="D722" s="16">
        <v>96.93</v>
      </c>
      <c r="E722" s="16">
        <v>16.71</v>
      </c>
      <c r="F722" s="16">
        <v>660</v>
      </c>
      <c r="G722" s="16">
        <v>83.28</v>
      </c>
      <c r="H722" s="16">
        <v>1719.18</v>
      </c>
      <c r="I722" s="16">
        <v>246.42</v>
      </c>
      <c r="J722" s="16">
        <v>85.96</v>
      </c>
      <c r="K722" s="16">
        <v>111.67</v>
      </c>
      <c r="L722" s="17">
        <f>SUM(C722:K722)</f>
        <v>3031.6200000000003</v>
      </c>
      <c r="M722" s="23" t="str">
        <f>A722&amp;"|"&amp;B722</f>
        <v>P0060|Jan</v>
      </c>
    </row>
    <row r="723" spans="1:13" ht="15" customHeight="1" x14ac:dyDescent="0.25">
      <c r="A723" s="14" t="s">
        <v>179</v>
      </c>
      <c r="B723" s="14" t="s">
        <v>36</v>
      </c>
      <c r="C723" s="16">
        <v>33.47</v>
      </c>
      <c r="D723" s="16">
        <v>86.82</v>
      </c>
      <c r="E723" s="16">
        <v>17.760000000000002</v>
      </c>
      <c r="F723" s="16">
        <v>660</v>
      </c>
      <c r="G723" s="16">
        <v>83.28</v>
      </c>
      <c r="H723" s="16">
        <v>1719.18</v>
      </c>
      <c r="I723" s="16">
        <v>246.42</v>
      </c>
      <c r="J723" s="16">
        <v>85.96</v>
      </c>
      <c r="K723" s="16">
        <v>111.67</v>
      </c>
      <c r="L723" s="17">
        <f>SUM(C723:K723)</f>
        <v>3044.5600000000004</v>
      </c>
      <c r="M723" s="23" t="str">
        <f>A723&amp;"|"&amp;B723</f>
        <v>P0060|Feb</v>
      </c>
    </row>
    <row r="724" spans="1:13" ht="15" customHeight="1" x14ac:dyDescent="0.25">
      <c r="A724" s="14" t="s">
        <v>179</v>
      </c>
      <c r="B724" s="14" t="s">
        <v>37</v>
      </c>
      <c r="C724" s="16">
        <v>22.59</v>
      </c>
      <c r="D724" s="16">
        <v>78.84</v>
      </c>
      <c r="E724" s="16">
        <v>10.4</v>
      </c>
      <c r="F724" s="16">
        <v>528</v>
      </c>
      <c r="G724" s="16">
        <v>83.28</v>
      </c>
      <c r="H724" s="16">
        <v>1719.18</v>
      </c>
      <c r="I724" s="16">
        <v>246.42</v>
      </c>
      <c r="J724" s="16">
        <v>85.96</v>
      </c>
      <c r="K724" s="16">
        <v>111.67</v>
      </c>
      <c r="L724" s="17">
        <f>SUM(C724:K724)</f>
        <v>2886.34</v>
      </c>
      <c r="M724" s="23" t="str">
        <f>A724&amp;"|"&amp;B724</f>
        <v>P0060|Mar</v>
      </c>
    </row>
    <row r="725" spans="1:13" ht="15" customHeight="1" x14ac:dyDescent="0.25">
      <c r="A725" s="14" t="s">
        <v>181</v>
      </c>
      <c r="B725" s="14" t="s">
        <v>24</v>
      </c>
      <c r="C725" s="16">
        <v>46.49</v>
      </c>
      <c r="D725" s="16">
        <v>75.31</v>
      </c>
      <c r="E725" s="16">
        <v>12.74</v>
      </c>
      <c r="F725" s="16">
        <v>376</v>
      </c>
      <c r="G725" s="16">
        <v>0</v>
      </c>
      <c r="H725" s="16">
        <v>2578.77</v>
      </c>
      <c r="I725" s="16">
        <v>378.22</v>
      </c>
      <c r="J725" s="16">
        <v>85.96</v>
      </c>
      <c r="K725" s="16">
        <v>119.25</v>
      </c>
      <c r="L725" s="17">
        <f>SUM(C725:K725)</f>
        <v>3672.74</v>
      </c>
      <c r="M725" s="23" t="str">
        <f>A725&amp;"|"&amp;B725</f>
        <v>P0061|Apr</v>
      </c>
    </row>
    <row r="726" spans="1:13" ht="15" customHeight="1" x14ac:dyDescent="0.25">
      <c r="A726" s="14" t="s">
        <v>181</v>
      </c>
      <c r="B726" s="14" t="s">
        <v>26</v>
      </c>
      <c r="C726" s="16">
        <v>44.64</v>
      </c>
      <c r="D726" s="16">
        <v>65.760000000000005</v>
      </c>
      <c r="E726" s="16">
        <v>18.940000000000001</v>
      </c>
      <c r="F726" s="16">
        <v>376</v>
      </c>
      <c r="G726" s="16">
        <v>0</v>
      </c>
      <c r="H726" s="16">
        <v>2578.77</v>
      </c>
      <c r="I726" s="16">
        <v>378.22</v>
      </c>
      <c r="J726" s="16">
        <v>85.96</v>
      </c>
      <c r="K726" s="16">
        <v>775.48</v>
      </c>
      <c r="L726" s="17">
        <f>SUM(C726:K726)</f>
        <v>4323.7700000000004</v>
      </c>
      <c r="M726" s="23" t="str">
        <f>A726&amp;"|"&amp;B726</f>
        <v>P0061|May</v>
      </c>
    </row>
    <row r="727" spans="1:13" ht="15" customHeight="1" x14ac:dyDescent="0.25">
      <c r="A727" s="14" t="s">
        <v>181</v>
      </c>
      <c r="B727" s="14" t="s">
        <v>28</v>
      </c>
      <c r="C727" s="16">
        <v>49.17</v>
      </c>
      <c r="D727" s="16">
        <v>50.93</v>
      </c>
      <c r="E727" s="16">
        <v>6.47</v>
      </c>
      <c r="F727" s="16">
        <v>376</v>
      </c>
      <c r="G727" s="16">
        <v>0</v>
      </c>
      <c r="H727" s="16">
        <v>2578.77</v>
      </c>
      <c r="I727" s="16">
        <v>378.22</v>
      </c>
      <c r="J727" s="16">
        <v>85.96</v>
      </c>
      <c r="K727" s="16">
        <v>1004.76</v>
      </c>
      <c r="L727" s="17">
        <f>SUM(C727:K727)</f>
        <v>4530.2800000000007</v>
      </c>
      <c r="M727" s="23" t="str">
        <f>A727&amp;"|"&amp;B727</f>
        <v>P0061|Jun</v>
      </c>
    </row>
    <row r="728" spans="1:13" ht="15" customHeight="1" x14ac:dyDescent="0.25">
      <c r="A728" s="14" t="s">
        <v>181</v>
      </c>
      <c r="B728" s="14" t="s">
        <v>29</v>
      </c>
      <c r="C728" s="16">
        <v>136.79</v>
      </c>
      <c r="D728" s="16">
        <v>52.47</v>
      </c>
      <c r="E728" s="16">
        <v>24.81</v>
      </c>
      <c r="F728" s="16">
        <v>376</v>
      </c>
      <c r="G728" s="16">
        <v>0</v>
      </c>
      <c r="H728" s="16">
        <v>2578.77</v>
      </c>
      <c r="I728" s="16">
        <v>378.22</v>
      </c>
      <c r="J728" s="16">
        <v>85.96</v>
      </c>
      <c r="K728" s="16">
        <v>2693.31</v>
      </c>
      <c r="L728" s="17">
        <f>SUM(C728:K728)</f>
        <v>6326.33</v>
      </c>
      <c r="M728" s="23" t="str">
        <f>A728&amp;"|"&amp;B728</f>
        <v>P0061|Jul</v>
      </c>
    </row>
    <row r="729" spans="1:13" ht="15" customHeight="1" x14ac:dyDescent="0.25">
      <c r="A729" s="14" t="s">
        <v>181</v>
      </c>
      <c r="B729" s="14" t="s">
        <v>30</v>
      </c>
      <c r="C729" s="16">
        <v>43.52</v>
      </c>
      <c r="D729" s="16">
        <v>46.32</v>
      </c>
      <c r="E729" s="16">
        <v>17.48</v>
      </c>
      <c r="F729" s="16">
        <v>376</v>
      </c>
      <c r="G729" s="16">
        <v>0</v>
      </c>
      <c r="H729" s="16">
        <v>2578.77</v>
      </c>
      <c r="I729" s="16">
        <v>378.22</v>
      </c>
      <c r="J729" s="16">
        <v>85.96</v>
      </c>
      <c r="K729" s="16">
        <v>2484.4</v>
      </c>
      <c r="L729" s="17">
        <f>SUM(C729:K729)</f>
        <v>6010.67</v>
      </c>
      <c r="M729" s="23" t="str">
        <f>A729&amp;"|"&amp;B729</f>
        <v>P0061|Aug</v>
      </c>
    </row>
    <row r="730" spans="1:13" ht="15" customHeight="1" x14ac:dyDescent="0.25">
      <c r="A730" s="14" t="s">
        <v>181</v>
      </c>
      <c r="B730" s="14" t="s">
        <v>31</v>
      </c>
      <c r="C730" s="16">
        <v>21.2</v>
      </c>
      <c r="D730" s="16">
        <v>65.69</v>
      </c>
      <c r="E730" s="16">
        <v>17.559999999999999</v>
      </c>
      <c r="F730" s="16">
        <v>376</v>
      </c>
      <c r="G730" s="16">
        <v>0</v>
      </c>
      <c r="H730" s="16">
        <v>2578.77</v>
      </c>
      <c r="I730" s="16">
        <v>378.22</v>
      </c>
      <c r="J730" s="16">
        <v>85.96</v>
      </c>
      <c r="K730" s="16">
        <v>531.9</v>
      </c>
      <c r="L730" s="17">
        <f>SUM(C730:K730)</f>
        <v>4055.2999999999997</v>
      </c>
      <c r="M730" s="23" t="str">
        <f>A730&amp;"|"&amp;B730</f>
        <v>P0061|Sep</v>
      </c>
    </row>
    <row r="731" spans="1:13" ht="15" customHeight="1" x14ac:dyDescent="0.25">
      <c r="A731" s="14" t="s">
        <v>181</v>
      </c>
      <c r="B731" s="14" t="s">
        <v>32</v>
      </c>
      <c r="C731" s="16">
        <v>60.62</v>
      </c>
      <c r="D731" s="16">
        <v>72.78</v>
      </c>
      <c r="E731" s="16">
        <v>19.72</v>
      </c>
      <c r="F731" s="16">
        <v>376</v>
      </c>
      <c r="G731" s="16">
        <v>0</v>
      </c>
      <c r="H731" s="16">
        <v>2578.77</v>
      </c>
      <c r="I731" s="16">
        <v>378.22</v>
      </c>
      <c r="J731" s="16">
        <v>85.96</v>
      </c>
      <c r="K731" s="16">
        <v>367.9</v>
      </c>
      <c r="L731" s="17">
        <f>SUM(C731:K731)</f>
        <v>3939.97</v>
      </c>
      <c r="M731" s="23" t="str">
        <f>A731&amp;"|"&amp;B731</f>
        <v>P0061|Oct</v>
      </c>
    </row>
    <row r="732" spans="1:13" ht="15" customHeight="1" x14ac:dyDescent="0.25">
      <c r="A732" s="14" t="s">
        <v>181</v>
      </c>
      <c r="B732" s="14" t="s">
        <v>33</v>
      </c>
      <c r="C732" s="16">
        <v>40.659999999999997</v>
      </c>
      <c r="D732" s="16">
        <v>92.22</v>
      </c>
      <c r="E732" s="16">
        <v>17.850000000000001</v>
      </c>
      <c r="F732" s="16">
        <v>376</v>
      </c>
      <c r="G732" s="16">
        <v>118.62</v>
      </c>
      <c r="H732" s="16">
        <v>2578.77</v>
      </c>
      <c r="I732" s="16">
        <v>378.22</v>
      </c>
      <c r="J732" s="16">
        <v>85.96</v>
      </c>
      <c r="K732" s="16">
        <v>94.93</v>
      </c>
      <c r="L732" s="17">
        <f>SUM(C732:K732)</f>
        <v>3783.23</v>
      </c>
      <c r="M732" s="23" t="str">
        <f>A732&amp;"|"&amp;B732</f>
        <v>P0061|Nov</v>
      </c>
    </row>
    <row r="733" spans="1:13" ht="15" customHeight="1" x14ac:dyDescent="0.25">
      <c r="A733" s="14" t="s">
        <v>181</v>
      </c>
      <c r="B733" s="14" t="s">
        <v>34</v>
      </c>
      <c r="C733" s="16">
        <v>24.41</v>
      </c>
      <c r="D733" s="16">
        <v>106.27</v>
      </c>
      <c r="E733" s="16">
        <v>13.29</v>
      </c>
      <c r="F733" s="16">
        <v>940</v>
      </c>
      <c r="G733" s="16">
        <v>118.62</v>
      </c>
      <c r="H733" s="16">
        <v>2578.77</v>
      </c>
      <c r="I733" s="16">
        <v>378.22</v>
      </c>
      <c r="J733" s="16">
        <v>85.96</v>
      </c>
      <c r="K733" s="16">
        <v>167.51</v>
      </c>
      <c r="L733" s="17">
        <f>SUM(C733:K733)</f>
        <v>4413.05</v>
      </c>
      <c r="M733" s="23" t="str">
        <f>A733&amp;"|"&amp;B733</f>
        <v>P0061|Dec</v>
      </c>
    </row>
    <row r="734" spans="1:13" ht="15" customHeight="1" x14ac:dyDescent="0.25">
      <c r="A734" s="14" t="s">
        <v>181</v>
      </c>
      <c r="B734" s="14" t="s">
        <v>35</v>
      </c>
      <c r="C734" s="16">
        <v>9.73</v>
      </c>
      <c r="D734" s="16">
        <v>116.62</v>
      </c>
      <c r="E734" s="16">
        <v>17.739999999999998</v>
      </c>
      <c r="F734" s="16">
        <v>940</v>
      </c>
      <c r="G734" s="16">
        <v>118.62</v>
      </c>
      <c r="H734" s="16">
        <v>2578.77</v>
      </c>
      <c r="I734" s="16">
        <v>378.22</v>
      </c>
      <c r="J734" s="16">
        <v>85.96</v>
      </c>
      <c r="K734" s="16">
        <v>167.51</v>
      </c>
      <c r="L734" s="17">
        <f>SUM(C734:K734)</f>
        <v>4413.17</v>
      </c>
      <c r="M734" s="23" t="str">
        <f>A734&amp;"|"&amp;B734</f>
        <v>P0061|Jan</v>
      </c>
    </row>
    <row r="735" spans="1:13" ht="15" customHeight="1" x14ac:dyDescent="0.25">
      <c r="A735" s="14" t="s">
        <v>181</v>
      </c>
      <c r="B735" s="14" t="s">
        <v>36</v>
      </c>
      <c r="C735" s="16">
        <v>21.33</v>
      </c>
      <c r="D735" s="16">
        <v>99.33</v>
      </c>
      <c r="E735" s="16">
        <v>15.85</v>
      </c>
      <c r="F735" s="16">
        <v>564</v>
      </c>
      <c r="G735" s="16">
        <v>118.62</v>
      </c>
      <c r="H735" s="16">
        <v>2578.77</v>
      </c>
      <c r="I735" s="16">
        <v>378.22</v>
      </c>
      <c r="J735" s="16">
        <v>85.96</v>
      </c>
      <c r="K735" s="16">
        <v>167.51</v>
      </c>
      <c r="L735" s="17">
        <f>SUM(C735:K735)</f>
        <v>4029.59</v>
      </c>
      <c r="M735" s="23" t="str">
        <f>A735&amp;"|"&amp;B735</f>
        <v>P0061|Feb</v>
      </c>
    </row>
    <row r="736" spans="1:13" ht="15" customHeight="1" x14ac:dyDescent="0.25">
      <c r="A736" s="14" t="s">
        <v>181</v>
      </c>
      <c r="B736" s="14" t="s">
        <v>37</v>
      </c>
      <c r="C736" s="16">
        <v>45.47</v>
      </c>
      <c r="D736" s="16">
        <v>79.53</v>
      </c>
      <c r="E736" s="16">
        <v>20.22</v>
      </c>
      <c r="F736" s="16">
        <v>752</v>
      </c>
      <c r="G736" s="16">
        <v>118.62</v>
      </c>
      <c r="H736" s="16">
        <v>2578.77</v>
      </c>
      <c r="I736" s="16">
        <v>378.22</v>
      </c>
      <c r="J736" s="16">
        <v>85.96</v>
      </c>
      <c r="K736" s="16">
        <v>167.51</v>
      </c>
      <c r="L736" s="17">
        <f>SUM(C736:K736)</f>
        <v>4226.3</v>
      </c>
      <c r="M736" s="23" t="str">
        <f>A736&amp;"|"&amp;B736</f>
        <v>P0061|Mar</v>
      </c>
    </row>
    <row r="737" spans="1:13" ht="15" customHeight="1" x14ac:dyDescent="0.25">
      <c r="A737" s="14" t="s">
        <v>183</v>
      </c>
      <c r="B737" s="14" t="s">
        <v>24</v>
      </c>
      <c r="C737" s="16">
        <v>25.58</v>
      </c>
      <c r="D737" s="16">
        <v>62.94</v>
      </c>
      <c r="E737" s="16">
        <v>10.35</v>
      </c>
      <c r="F737" s="16">
        <v>264</v>
      </c>
      <c r="G737" s="16">
        <v>0</v>
      </c>
      <c r="H737" s="16">
        <v>1719.18</v>
      </c>
      <c r="I737" s="16">
        <v>246.42</v>
      </c>
      <c r="J737" s="16">
        <v>85.96</v>
      </c>
      <c r="K737" s="16">
        <v>79.5</v>
      </c>
      <c r="L737" s="17">
        <f>SUM(C737:K737)</f>
        <v>2493.9300000000003</v>
      </c>
      <c r="M737" s="23" t="str">
        <f>A737&amp;"|"&amp;B737</f>
        <v>P0062|Apr</v>
      </c>
    </row>
    <row r="738" spans="1:13" ht="15" customHeight="1" x14ac:dyDescent="0.25">
      <c r="A738" s="14" t="s">
        <v>183</v>
      </c>
      <c r="B738" s="14" t="s">
        <v>26</v>
      </c>
      <c r="C738" s="16">
        <v>40.97</v>
      </c>
      <c r="D738" s="16">
        <v>59.42</v>
      </c>
      <c r="E738" s="16">
        <v>13.07</v>
      </c>
      <c r="F738" s="16">
        <v>264</v>
      </c>
      <c r="G738" s="16">
        <v>0</v>
      </c>
      <c r="H738" s="16">
        <v>1719.18</v>
      </c>
      <c r="I738" s="16">
        <v>246.42</v>
      </c>
      <c r="J738" s="16">
        <v>85.96</v>
      </c>
      <c r="K738" s="16">
        <v>516.99</v>
      </c>
      <c r="L738" s="17">
        <f>SUM(C738:K738)</f>
        <v>2946.01</v>
      </c>
      <c r="M738" s="23" t="str">
        <f>A738&amp;"|"&amp;B738</f>
        <v>P0062|May</v>
      </c>
    </row>
    <row r="739" spans="1:13" ht="15" customHeight="1" x14ac:dyDescent="0.25">
      <c r="A739" s="14" t="s">
        <v>183</v>
      </c>
      <c r="B739" s="14" t="s">
        <v>28</v>
      </c>
      <c r="C739" s="16">
        <v>14.87</v>
      </c>
      <c r="D739" s="16">
        <v>44.47</v>
      </c>
      <c r="E739" s="16">
        <v>6.15</v>
      </c>
      <c r="F739" s="16">
        <v>264</v>
      </c>
      <c r="G739" s="16">
        <v>0</v>
      </c>
      <c r="H739" s="16">
        <v>1719.18</v>
      </c>
      <c r="I739" s="16">
        <v>246.42</v>
      </c>
      <c r="J739" s="16">
        <v>85.96</v>
      </c>
      <c r="K739" s="16">
        <v>669.84</v>
      </c>
      <c r="L739" s="17">
        <f>SUM(C739:K739)</f>
        <v>3050.8900000000003</v>
      </c>
      <c r="M739" s="23" t="str">
        <f>A739&amp;"|"&amp;B739</f>
        <v>P0062|Jun</v>
      </c>
    </row>
    <row r="740" spans="1:13" ht="15" customHeight="1" x14ac:dyDescent="0.25">
      <c r="A740" s="14" t="s">
        <v>183</v>
      </c>
      <c r="B740" s="14" t="s">
        <v>29</v>
      </c>
      <c r="C740" s="16">
        <v>19.52</v>
      </c>
      <c r="D740" s="16">
        <v>47.83</v>
      </c>
      <c r="E740" s="16">
        <v>21.13</v>
      </c>
      <c r="F740" s="16">
        <v>396</v>
      </c>
      <c r="G740" s="16">
        <v>0</v>
      </c>
      <c r="H740" s="16">
        <v>1719.18</v>
      </c>
      <c r="I740" s="16">
        <v>246.42</v>
      </c>
      <c r="J740" s="16">
        <v>85.96</v>
      </c>
      <c r="K740" s="16">
        <v>1795.54</v>
      </c>
      <c r="L740" s="17">
        <f>SUM(C740:K740)</f>
        <v>4331.58</v>
      </c>
      <c r="M740" s="23" t="str">
        <f>A740&amp;"|"&amp;B740</f>
        <v>P0062|Jul</v>
      </c>
    </row>
    <row r="741" spans="1:13" ht="15" customHeight="1" x14ac:dyDescent="0.25">
      <c r="A741" s="14" t="s">
        <v>183</v>
      </c>
      <c r="B741" s="14" t="s">
        <v>30</v>
      </c>
      <c r="C741" s="16">
        <v>44.36</v>
      </c>
      <c r="D741" s="16">
        <v>36.14</v>
      </c>
      <c r="E741" s="16">
        <v>13.05</v>
      </c>
      <c r="F741" s="16">
        <v>396</v>
      </c>
      <c r="G741" s="16">
        <v>0</v>
      </c>
      <c r="H741" s="16">
        <v>1719.18</v>
      </c>
      <c r="I741" s="16">
        <v>246.42</v>
      </c>
      <c r="J741" s="16">
        <v>85.96</v>
      </c>
      <c r="K741" s="16">
        <v>1656.27</v>
      </c>
      <c r="L741" s="17">
        <f>SUM(C741:K741)</f>
        <v>4197.38</v>
      </c>
      <c r="M741" s="23" t="str">
        <f>A741&amp;"|"&amp;B741</f>
        <v>P0062|Aug</v>
      </c>
    </row>
    <row r="742" spans="1:13" ht="15" customHeight="1" x14ac:dyDescent="0.25">
      <c r="A742" s="14" t="s">
        <v>183</v>
      </c>
      <c r="B742" s="14" t="s">
        <v>31</v>
      </c>
      <c r="C742" s="16">
        <v>17.45</v>
      </c>
      <c r="D742" s="16">
        <v>60.2</v>
      </c>
      <c r="E742" s="16">
        <v>11.21</v>
      </c>
      <c r="F742" s="16">
        <v>264</v>
      </c>
      <c r="G742" s="16">
        <v>0</v>
      </c>
      <c r="H742" s="16">
        <v>1719.18</v>
      </c>
      <c r="I742" s="16">
        <v>246.42</v>
      </c>
      <c r="J742" s="16">
        <v>85.96</v>
      </c>
      <c r="K742" s="16">
        <v>354.6</v>
      </c>
      <c r="L742" s="17">
        <f>SUM(C742:K742)</f>
        <v>2759.02</v>
      </c>
      <c r="M742" s="23" t="str">
        <f>A742&amp;"|"&amp;B742</f>
        <v>P0062|Sep</v>
      </c>
    </row>
    <row r="743" spans="1:13" ht="15" customHeight="1" x14ac:dyDescent="0.25">
      <c r="A743" s="14" t="s">
        <v>183</v>
      </c>
      <c r="B743" s="14" t="s">
        <v>32</v>
      </c>
      <c r="C743" s="16">
        <v>39.229999999999997</v>
      </c>
      <c r="D743" s="16">
        <v>56.93</v>
      </c>
      <c r="E743" s="16">
        <v>4.04</v>
      </c>
      <c r="F743" s="16">
        <v>264</v>
      </c>
      <c r="G743" s="16">
        <v>0</v>
      </c>
      <c r="H743" s="16">
        <v>1719.18</v>
      </c>
      <c r="I743" s="16">
        <v>246.42</v>
      </c>
      <c r="J743" s="16">
        <v>85.96</v>
      </c>
      <c r="K743" s="16">
        <v>245.27</v>
      </c>
      <c r="L743" s="17">
        <f>SUM(C743:K743)</f>
        <v>2661.03</v>
      </c>
      <c r="M743" s="23" t="str">
        <f>A743&amp;"|"&amp;B743</f>
        <v>P0062|Oct</v>
      </c>
    </row>
    <row r="744" spans="1:13" ht="15" customHeight="1" x14ac:dyDescent="0.25">
      <c r="A744" s="14" t="s">
        <v>183</v>
      </c>
      <c r="B744" s="14" t="s">
        <v>33</v>
      </c>
      <c r="C744" s="16">
        <v>46.36</v>
      </c>
      <c r="D744" s="16">
        <v>55.16</v>
      </c>
      <c r="E744" s="16">
        <v>13.33</v>
      </c>
      <c r="F744" s="16">
        <v>264</v>
      </c>
      <c r="G744" s="16">
        <v>83.28</v>
      </c>
      <c r="H744" s="16">
        <v>1719.18</v>
      </c>
      <c r="I744" s="16">
        <v>246.42</v>
      </c>
      <c r="J744" s="16">
        <v>85.96</v>
      </c>
      <c r="K744" s="16">
        <v>63.29</v>
      </c>
      <c r="L744" s="17">
        <f>SUM(C744:K744)</f>
        <v>2576.98</v>
      </c>
      <c r="M744" s="23" t="str">
        <f>A744&amp;"|"&amp;B744</f>
        <v>P0062|Nov</v>
      </c>
    </row>
    <row r="745" spans="1:13" ht="15" customHeight="1" x14ac:dyDescent="0.25">
      <c r="A745" s="14" t="s">
        <v>183</v>
      </c>
      <c r="B745" s="14" t="s">
        <v>34</v>
      </c>
      <c r="C745" s="16">
        <v>38.42</v>
      </c>
      <c r="D745" s="16">
        <v>89.39</v>
      </c>
      <c r="E745" s="16">
        <v>14.05</v>
      </c>
      <c r="F745" s="16">
        <v>792</v>
      </c>
      <c r="G745" s="16">
        <v>83.28</v>
      </c>
      <c r="H745" s="16">
        <v>1719.18</v>
      </c>
      <c r="I745" s="16">
        <v>246.42</v>
      </c>
      <c r="J745" s="16">
        <v>85.96</v>
      </c>
      <c r="K745" s="16">
        <v>111.67</v>
      </c>
      <c r="L745" s="17">
        <f>SUM(C745:K745)</f>
        <v>3180.3700000000003</v>
      </c>
      <c r="M745" s="23" t="str">
        <f>A745&amp;"|"&amp;B745</f>
        <v>P0062|Dec</v>
      </c>
    </row>
    <row r="746" spans="1:13" ht="15" customHeight="1" x14ac:dyDescent="0.25">
      <c r="A746" s="14" t="s">
        <v>183</v>
      </c>
      <c r="B746" s="14" t="s">
        <v>35</v>
      </c>
      <c r="C746" s="16">
        <v>166.9</v>
      </c>
      <c r="D746" s="16">
        <v>86.32</v>
      </c>
      <c r="E746" s="16">
        <v>9.9600000000000009</v>
      </c>
      <c r="F746" s="16">
        <v>792</v>
      </c>
      <c r="G746" s="16">
        <v>83.28</v>
      </c>
      <c r="H746" s="16">
        <v>1719.18</v>
      </c>
      <c r="I746" s="16">
        <v>246.42</v>
      </c>
      <c r="J746" s="16">
        <v>85.96</v>
      </c>
      <c r="K746" s="16">
        <v>111.67</v>
      </c>
      <c r="L746" s="17">
        <f>SUM(C746:K746)</f>
        <v>3301.6900000000005</v>
      </c>
      <c r="M746" s="23" t="str">
        <f>A746&amp;"|"&amp;B746</f>
        <v>P0062|Jan</v>
      </c>
    </row>
    <row r="747" spans="1:13" ht="15" customHeight="1" x14ac:dyDescent="0.25">
      <c r="A747" s="14" t="s">
        <v>183</v>
      </c>
      <c r="B747" s="14" t="s">
        <v>36</v>
      </c>
      <c r="C747" s="16">
        <v>299.94</v>
      </c>
      <c r="D747" s="16">
        <v>90</v>
      </c>
      <c r="E747" s="16">
        <v>14.82</v>
      </c>
      <c r="F747" s="16">
        <v>528</v>
      </c>
      <c r="G747" s="16">
        <v>83.28</v>
      </c>
      <c r="H747" s="16">
        <v>1719.18</v>
      </c>
      <c r="I747" s="16">
        <v>246.42</v>
      </c>
      <c r="J747" s="16">
        <v>85.96</v>
      </c>
      <c r="K747" s="16">
        <v>111.67</v>
      </c>
      <c r="L747" s="17">
        <f>SUM(C747:K747)</f>
        <v>3179.2700000000004</v>
      </c>
      <c r="M747" s="23" t="str">
        <f>A747&amp;"|"&amp;B747</f>
        <v>P0062|Feb</v>
      </c>
    </row>
    <row r="748" spans="1:13" ht="15" customHeight="1" x14ac:dyDescent="0.25">
      <c r="A748" s="14" t="s">
        <v>183</v>
      </c>
      <c r="B748" s="14" t="s">
        <v>37</v>
      </c>
      <c r="C748" s="16">
        <v>7.57</v>
      </c>
      <c r="D748" s="16">
        <v>80.2</v>
      </c>
      <c r="E748" s="16">
        <v>6.2</v>
      </c>
      <c r="F748" s="16">
        <v>528</v>
      </c>
      <c r="G748" s="16">
        <v>83.28</v>
      </c>
      <c r="H748" s="16">
        <v>1719.18</v>
      </c>
      <c r="I748" s="16">
        <v>246.42</v>
      </c>
      <c r="J748" s="16">
        <v>85.96</v>
      </c>
      <c r="K748" s="16">
        <v>111.67</v>
      </c>
      <c r="L748" s="17">
        <f>SUM(C748:K748)</f>
        <v>2868.4800000000005</v>
      </c>
      <c r="M748" s="23" t="str">
        <f>A748&amp;"|"&amp;B748</f>
        <v>P0062|Mar</v>
      </c>
    </row>
    <row r="749" spans="1:13" ht="15" customHeight="1" x14ac:dyDescent="0.25">
      <c r="A749" s="14" t="s">
        <v>185</v>
      </c>
      <c r="B749" s="14" t="s">
        <v>24</v>
      </c>
      <c r="C749" s="16">
        <v>20.91</v>
      </c>
      <c r="D749" s="16">
        <v>44.06</v>
      </c>
      <c r="E749" s="16">
        <v>4.04</v>
      </c>
      <c r="F749" s="16">
        <v>140</v>
      </c>
      <c r="G749" s="16">
        <v>0</v>
      </c>
      <c r="H749" s="16">
        <v>744.98</v>
      </c>
      <c r="I749" s="16">
        <v>108.88</v>
      </c>
      <c r="J749" s="16">
        <v>85.96</v>
      </c>
      <c r="K749" s="16">
        <v>19.87</v>
      </c>
      <c r="L749" s="17">
        <f>SUM(C749:K749)</f>
        <v>1168.6999999999998</v>
      </c>
      <c r="M749" s="23" t="str">
        <f>A749&amp;"|"&amp;B749</f>
        <v>P0063|Apr</v>
      </c>
    </row>
    <row r="750" spans="1:13" ht="15" customHeight="1" x14ac:dyDescent="0.25">
      <c r="A750" s="14" t="s">
        <v>185</v>
      </c>
      <c r="B750" s="14" t="s">
        <v>26</v>
      </c>
      <c r="C750" s="16">
        <v>7.57</v>
      </c>
      <c r="D750" s="16">
        <v>36.92</v>
      </c>
      <c r="E750" s="16">
        <v>4.04</v>
      </c>
      <c r="F750" s="16">
        <v>140</v>
      </c>
      <c r="G750" s="16">
        <v>0</v>
      </c>
      <c r="H750" s="16">
        <v>744.98</v>
      </c>
      <c r="I750" s="16">
        <v>108.88</v>
      </c>
      <c r="J750" s="16">
        <v>85.96</v>
      </c>
      <c r="K750" s="16">
        <v>129.25</v>
      </c>
      <c r="L750" s="17">
        <f>SUM(C750:K750)</f>
        <v>1257.5999999999999</v>
      </c>
      <c r="M750" s="23" t="str">
        <f>A750&amp;"|"&amp;B750</f>
        <v>P0063|May</v>
      </c>
    </row>
    <row r="751" spans="1:13" ht="15" customHeight="1" x14ac:dyDescent="0.25">
      <c r="A751" s="14" t="s">
        <v>185</v>
      </c>
      <c r="B751" s="14" t="s">
        <v>28</v>
      </c>
      <c r="C751" s="16">
        <v>7.57</v>
      </c>
      <c r="D751" s="16">
        <v>26.99</v>
      </c>
      <c r="E751" s="16">
        <v>4.04</v>
      </c>
      <c r="F751" s="16">
        <v>140</v>
      </c>
      <c r="G751" s="16">
        <v>0</v>
      </c>
      <c r="H751" s="16">
        <v>744.98</v>
      </c>
      <c r="I751" s="16">
        <v>108.88</v>
      </c>
      <c r="J751" s="16">
        <v>85.96</v>
      </c>
      <c r="K751" s="16">
        <v>167.46</v>
      </c>
      <c r="L751" s="17">
        <f>SUM(C751:K751)</f>
        <v>1285.8800000000001</v>
      </c>
      <c r="M751" s="23" t="str">
        <f>A751&amp;"|"&amp;B751</f>
        <v>P0063|Jun</v>
      </c>
    </row>
    <row r="752" spans="1:13" ht="15" customHeight="1" x14ac:dyDescent="0.25">
      <c r="A752" s="14" t="s">
        <v>185</v>
      </c>
      <c r="B752" s="14" t="s">
        <v>29</v>
      </c>
      <c r="C752" s="16">
        <v>16.05</v>
      </c>
      <c r="D752" s="16">
        <v>33.090000000000003</v>
      </c>
      <c r="E752" s="16">
        <v>4.04</v>
      </c>
      <c r="F752" s="16">
        <v>210</v>
      </c>
      <c r="G752" s="16">
        <v>0</v>
      </c>
      <c r="H752" s="16">
        <v>744.98</v>
      </c>
      <c r="I752" s="16">
        <v>108.88</v>
      </c>
      <c r="J752" s="16">
        <v>85.96</v>
      </c>
      <c r="K752" s="16">
        <v>448.89</v>
      </c>
      <c r="L752" s="17">
        <f>SUM(C752:K752)</f>
        <v>1651.8899999999999</v>
      </c>
      <c r="M752" s="23" t="str">
        <f>A752&amp;"|"&amp;B752</f>
        <v>P0063|Jul</v>
      </c>
    </row>
    <row r="753" spans="1:13" ht="15" customHeight="1" x14ac:dyDescent="0.25">
      <c r="A753" s="14" t="s">
        <v>185</v>
      </c>
      <c r="B753" s="14" t="s">
        <v>30</v>
      </c>
      <c r="C753" s="16">
        <v>7.57</v>
      </c>
      <c r="D753" s="16">
        <v>27.03</v>
      </c>
      <c r="E753" s="16">
        <v>4.04</v>
      </c>
      <c r="F753" s="16">
        <v>140</v>
      </c>
      <c r="G753" s="16">
        <v>0</v>
      </c>
      <c r="H753" s="16">
        <v>744.98</v>
      </c>
      <c r="I753" s="16">
        <v>108.88</v>
      </c>
      <c r="J753" s="16">
        <v>85.96</v>
      </c>
      <c r="K753" s="16">
        <v>414.07</v>
      </c>
      <c r="L753" s="17">
        <f>SUM(C753:K753)</f>
        <v>1532.53</v>
      </c>
      <c r="M753" s="23" t="str">
        <f>A753&amp;"|"&amp;B753</f>
        <v>P0063|Aug</v>
      </c>
    </row>
    <row r="754" spans="1:13" ht="15" customHeight="1" x14ac:dyDescent="0.25">
      <c r="A754" s="14" t="s">
        <v>185</v>
      </c>
      <c r="B754" s="14" t="s">
        <v>31</v>
      </c>
      <c r="C754" s="16">
        <v>7.57</v>
      </c>
      <c r="D754" s="16">
        <v>46.1</v>
      </c>
      <c r="E754" s="16">
        <v>5.39</v>
      </c>
      <c r="F754" s="16">
        <v>140</v>
      </c>
      <c r="G754" s="16">
        <v>0</v>
      </c>
      <c r="H754" s="16">
        <v>744.98</v>
      </c>
      <c r="I754" s="16">
        <v>108.88</v>
      </c>
      <c r="J754" s="16">
        <v>85.96</v>
      </c>
      <c r="K754" s="16">
        <v>88.65</v>
      </c>
      <c r="L754" s="17">
        <f>SUM(C754:K754)</f>
        <v>1227.5300000000002</v>
      </c>
      <c r="M754" s="23" t="str">
        <f>A754&amp;"|"&amp;B754</f>
        <v>P0063|Sep</v>
      </c>
    </row>
    <row r="755" spans="1:13" ht="15" customHeight="1" x14ac:dyDescent="0.25">
      <c r="A755" s="14" t="s">
        <v>185</v>
      </c>
      <c r="B755" s="14" t="s">
        <v>32</v>
      </c>
      <c r="C755" s="16">
        <v>15.5</v>
      </c>
      <c r="D755" s="16">
        <v>47.54</v>
      </c>
      <c r="E755" s="16">
        <v>4.04</v>
      </c>
      <c r="F755" s="16">
        <v>140</v>
      </c>
      <c r="G755" s="16">
        <v>0</v>
      </c>
      <c r="H755" s="16">
        <v>744.98</v>
      </c>
      <c r="I755" s="16">
        <v>108.88</v>
      </c>
      <c r="J755" s="16">
        <v>85.96</v>
      </c>
      <c r="K755" s="16">
        <v>61.32</v>
      </c>
      <c r="L755" s="17">
        <f>SUM(C755:K755)</f>
        <v>1208.22</v>
      </c>
      <c r="M755" s="23" t="str">
        <f>A755&amp;"|"&amp;B755</f>
        <v>P0063|Oct</v>
      </c>
    </row>
    <row r="756" spans="1:13" ht="15" customHeight="1" x14ac:dyDescent="0.25">
      <c r="A756" s="14" t="s">
        <v>185</v>
      </c>
      <c r="B756" s="14" t="s">
        <v>33</v>
      </c>
      <c r="C756" s="16">
        <v>7.57</v>
      </c>
      <c r="D756" s="16">
        <v>45.98</v>
      </c>
      <c r="E756" s="16">
        <v>4.04</v>
      </c>
      <c r="F756" s="16">
        <v>140</v>
      </c>
      <c r="G756" s="16">
        <v>45.43</v>
      </c>
      <c r="H756" s="16">
        <v>744.98</v>
      </c>
      <c r="I756" s="16">
        <v>108.88</v>
      </c>
      <c r="J756" s="16">
        <v>85.96</v>
      </c>
      <c r="K756" s="16">
        <v>15.82</v>
      </c>
      <c r="L756" s="17">
        <f>SUM(C756:K756)</f>
        <v>1198.6600000000001</v>
      </c>
      <c r="M756" s="23" t="str">
        <f>A756&amp;"|"&amp;B756</f>
        <v>P0063|Nov</v>
      </c>
    </row>
    <row r="757" spans="1:13" ht="15" customHeight="1" x14ac:dyDescent="0.25">
      <c r="A757" s="14" t="s">
        <v>185</v>
      </c>
      <c r="B757" s="14" t="s">
        <v>34</v>
      </c>
      <c r="C757" s="16">
        <v>11.95</v>
      </c>
      <c r="D757" s="16">
        <v>69.260000000000005</v>
      </c>
      <c r="E757" s="16">
        <v>7.48</v>
      </c>
      <c r="F757" s="16">
        <v>350</v>
      </c>
      <c r="G757" s="16">
        <v>45.43</v>
      </c>
      <c r="H757" s="16">
        <v>744.98</v>
      </c>
      <c r="I757" s="16">
        <v>108.88</v>
      </c>
      <c r="J757" s="16">
        <v>85.96</v>
      </c>
      <c r="K757" s="16">
        <v>27.92</v>
      </c>
      <c r="L757" s="17">
        <f>SUM(C757:K757)</f>
        <v>1451.8600000000001</v>
      </c>
      <c r="M757" s="23" t="str">
        <f>A757&amp;"|"&amp;B757</f>
        <v>P0063|Dec</v>
      </c>
    </row>
    <row r="758" spans="1:13" ht="15" customHeight="1" x14ac:dyDescent="0.25">
      <c r="A758" s="14" t="s">
        <v>185</v>
      </c>
      <c r="B758" s="14" t="s">
        <v>35</v>
      </c>
      <c r="C758" s="16">
        <v>20.18</v>
      </c>
      <c r="D758" s="16">
        <v>68.150000000000006</v>
      </c>
      <c r="E758" s="16">
        <v>4.04</v>
      </c>
      <c r="F758" s="16">
        <v>350</v>
      </c>
      <c r="G758" s="16">
        <v>45.43</v>
      </c>
      <c r="H758" s="16">
        <v>744.98</v>
      </c>
      <c r="I758" s="16">
        <v>108.88</v>
      </c>
      <c r="J758" s="16">
        <v>85.96</v>
      </c>
      <c r="K758" s="16">
        <v>27.92</v>
      </c>
      <c r="L758" s="17">
        <f>SUM(C758:K758)</f>
        <v>1455.54</v>
      </c>
      <c r="M758" s="23" t="str">
        <f>A758&amp;"|"&amp;B758</f>
        <v>P0063|Jan</v>
      </c>
    </row>
    <row r="759" spans="1:13" ht="15" customHeight="1" x14ac:dyDescent="0.25">
      <c r="A759" s="14" t="s">
        <v>185</v>
      </c>
      <c r="B759" s="14" t="s">
        <v>36</v>
      </c>
      <c r="C759" s="16">
        <v>8.7100000000000009</v>
      </c>
      <c r="D759" s="16">
        <v>47.33</v>
      </c>
      <c r="E759" s="16">
        <v>5.26</v>
      </c>
      <c r="F759" s="16">
        <v>280</v>
      </c>
      <c r="G759" s="16">
        <v>45.43</v>
      </c>
      <c r="H759" s="16">
        <v>744.98</v>
      </c>
      <c r="I759" s="16">
        <v>108.88</v>
      </c>
      <c r="J759" s="16">
        <v>85.96</v>
      </c>
      <c r="K759" s="16">
        <v>27.92</v>
      </c>
      <c r="L759" s="17">
        <f>SUM(C759:K759)</f>
        <v>1354.4700000000003</v>
      </c>
      <c r="M759" s="23" t="str">
        <f>A759&amp;"|"&amp;B759</f>
        <v>P0063|Feb</v>
      </c>
    </row>
    <row r="760" spans="1:13" ht="15" customHeight="1" x14ac:dyDescent="0.25">
      <c r="A760" s="14" t="s">
        <v>185</v>
      </c>
      <c r="B760" s="14" t="s">
        <v>37</v>
      </c>
      <c r="C760" s="16">
        <v>9.8800000000000008</v>
      </c>
      <c r="D760" s="16">
        <v>55.12</v>
      </c>
      <c r="E760" s="16">
        <v>5.97</v>
      </c>
      <c r="F760" s="16">
        <v>280</v>
      </c>
      <c r="G760" s="16">
        <v>45.43</v>
      </c>
      <c r="H760" s="16">
        <v>744.98</v>
      </c>
      <c r="I760" s="16">
        <v>108.88</v>
      </c>
      <c r="J760" s="16">
        <v>85.96</v>
      </c>
      <c r="K760" s="16">
        <v>27.92</v>
      </c>
      <c r="L760" s="17">
        <f>SUM(C760:K760)</f>
        <v>1364.1400000000003</v>
      </c>
      <c r="M760" s="23" t="str">
        <f>A760&amp;"|"&amp;B760</f>
        <v>P0063|Mar</v>
      </c>
    </row>
    <row r="761" spans="1:13" ht="15" customHeight="1" x14ac:dyDescent="0.25">
      <c r="A761" s="14" t="s">
        <v>187</v>
      </c>
      <c r="B761" s="14" t="s">
        <v>24</v>
      </c>
      <c r="C761" s="16">
        <v>16.2</v>
      </c>
      <c r="D761" s="16">
        <v>54.99</v>
      </c>
      <c r="E761" s="16">
        <v>4.26</v>
      </c>
      <c r="F761" s="16">
        <v>176</v>
      </c>
      <c r="G761" s="16">
        <v>0</v>
      </c>
      <c r="H761" s="16">
        <v>1031.51</v>
      </c>
      <c r="I761" s="16">
        <v>149</v>
      </c>
      <c r="J761" s="16">
        <v>85.96</v>
      </c>
      <c r="K761" s="16">
        <v>39.75</v>
      </c>
      <c r="L761" s="17">
        <f>SUM(C761:K761)</f>
        <v>1557.67</v>
      </c>
      <c r="M761" s="23" t="str">
        <f>A761&amp;"|"&amp;B761</f>
        <v>P0064|Apr</v>
      </c>
    </row>
    <row r="762" spans="1:13" ht="15" customHeight="1" x14ac:dyDescent="0.25">
      <c r="A762" s="14" t="s">
        <v>187</v>
      </c>
      <c r="B762" s="14" t="s">
        <v>26</v>
      </c>
      <c r="C762" s="16">
        <v>23.26</v>
      </c>
      <c r="D762" s="16">
        <v>51.84</v>
      </c>
      <c r="E762" s="16">
        <v>5.59</v>
      </c>
      <c r="F762" s="16">
        <v>176</v>
      </c>
      <c r="G762" s="16">
        <v>0</v>
      </c>
      <c r="H762" s="16">
        <v>1031.51</v>
      </c>
      <c r="I762" s="16">
        <v>149</v>
      </c>
      <c r="J762" s="16">
        <v>85.96</v>
      </c>
      <c r="K762" s="16">
        <v>258.49</v>
      </c>
      <c r="L762" s="17">
        <f>SUM(C762:K762)</f>
        <v>1781.65</v>
      </c>
      <c r="M762" s="23" t="str">
        <f>A762&amp;"|"&amp;B762</f>
        <v>P0064|May</v>
      </c>
    </row>
    <row r="763" spans="1:13" ht="15" customHeight="1" x14ac:dyDescent="0.25">
      <c r="A763" s="14" t="s">
        <v>187</v>
      </c>
      <c r="B763" s="14" t="s">
        <v>28</v>
      </c>
      <c r="C763" s="16">
        <v>16.21</v>
      </c>
      <c r="D763" s="16">
        <v>50.15</v>
      </c>
      <c r="E763" s="16">
        <v>12.36</v>
      </c>
      <c r="F763" s="16">
        <v>176</v>
      </c>
      <c r="G763" s="16">
        <v>0</v>
      </c>
      <c r="H763" s="16">
        <v>1031.51</v>
      </c>
      <c r="I763" s="16">
        <v>149</v>
      </c>
      <c r="J763" s="16">
        <v>85.96</v>
      </c>
      <c r="K763" s="16">
        <v>334.92</v>
      </c>
      <c r="L763" s="17">
        <f>SUM(C763:K763)</f>
        <v>1856.1100000000001</v>
      </c>
      <c r="M763" s="23" t="str">
        <f>A763&amp;"|"&amp;B763</f>
        <v>P0064|Jun</v>
      </c>
    </row>
    <row r="764" spans="1:13" ht="15" customHeight="1" x14ac:dyDescent="0.25">
      <c r="A764" s="14" t="s">
        <v>187</v>
      </c>
      <c r="B764" s="14" t="s">
        <v>29</v>
      </c>
      <c r="C764" s="16">
        <v>17.239999999999998</v>
      </c>
      <c r="D764" s="16">
        <v>38.94</v>
      </c>
      <c r="E764" s="16">
        <v>4.04</v>
      </c>
      <c r="F764" s="16">
        <v>264</v>
      </c>
      <c r="G764" s="16">
        <v>0</v>
      </c>
      <c r="H764" s="16">
        <v>1031.51</v>
      </c>
      <c r="I764" s="16">
        <v>149</v>
      </c>
      <c r="J764" s="16">
        <v>85.96</v>
      </c>
      <c r="K764" s="16">
        <v>897.77</v>
      </c>
      <c r="L764" s="17">
        <f>SUM(C764:K764)</f>
        <v>2488.46</v>
      </c>
      <c r="M764" s="23" t="str">
        <f>A764&amp;"|"&amp;B764</f>
        <v>P0064|Jul</v>
      </c>
    </row>
    <row r="765" spans="1:13" ht="15" customHeight="1" x14ac:dyDescent="0.25">
      <c r="A765" s="14" t="s">
        <v>187</v>
      </c>
      <c r="B765" s="14" t="s">
        <v>30</v>
      </c>
      <c r="C765" s="16">
        <v>12.89</v>
      </c>
      <c r="D765" s="16">
        <v>33.21</v>
      </c>
      <c r="E765" s="16">
        <v>8.43</v>
      </c>
      <c r="F765" s="16">
        <v>176</v>
      </c>
      <c r="G765" s="16">
        <v>0</v>
      </c>
      <c r="H765" s="16">
        <v>1031.51</v>
      </c>
      <c r="I765" s="16">
        <v>149</v>
      </c>
      <c r="J765" s="16">
        <v>85.96</v>
      </c>
      <c r="K765" s="16">
        <v>828.13</v>
      </c>
      <c r="L765" s="17">
        <f>SUM(C765:K765)</f>
        <v>2325.13</v>
      </c>
      <c r="M765" s="23" t="str">
        <f>A765&amp;"|"&amp;B765</f>
        <v>P0064|Aug</v>
      </c>
    </row>
    <row r="766" spans="1:13" ht="15" customHeight="1" x14ac:dyDescent="0.25">
      <c r="A766" s="14" t="s">
        <v>187</v>
      </c>
      <c r="B766" s="14" t="s">
        <v>31</v>
      </c>
      <c r="C766" s="16">
        <v>20.96</v>
      </c>
      <c r="D766" s="16">
        <v>55.85</v>
      </c>
      <c r="E766" s="16">
        <v>7.18</v>
      </c>
      <c r="F766" s="16">
        <v>176</v>
      </c>
      <c r="G766" s="16">
        <v>0</v>
      </c>
      <c r="H766" s="16">
        <v>1031.51</v>
      </c>
      <c r="I766" s="16">
        <v>149</v>
      </c>
      <c r="J766" s="16">
        <v>85.96</v>
      </c>
      <c r="K766" s="16">
        <v>177.3</v>
      </c>
      <c r="L766" s="17">
        <f>SUM(C766:K766)</f>
        <v>1703.76</v>
      </c>
      <c r="M766" s="23" t="str">
        <f>A766&amp;"|"&amp;B766</f>
        <v>P0064|Sep</v>
      </c>
    </row>
    <row r="767" spans="1:13" ht="15" customHeight="1" x14ac:dyDescent="0.25">
      <c r="A767" s="14" t="s">
        <v>187</v>
      </c>
      <c r="B767" s="14" t="s">
        <v>32</v>
      </c>
      <c r="C767" s="16">
        <v>7.64</v>
      </c>
      <c r="D767" s="16">
        <v>43.23</v>
      </c>
      <c r="E767" s="16">
        <v>4.04</v>
      </c>
      <c r="F767" s="16">
        <v>176</v>
      </c>
      <c r="G767" s="16">
        <v>0</v>
      </c>
      <c r="H767" s="16">
        <v>1031.51</v>
      </c>
      <c r="I767" s="16">
        <v>149</v>
      </c>
      <c r="J767" s="16">
        <v>85.96</v>
      </c>
      <c r="K767" s="16">
        <v>122.63</v>
      </c>
      <c r="L767" s="17">
        <f>SUM(C767:K767)</f>
        <v>1620.0100000000002</v>
      </c>
      <c r="M767" s="23" t="str">
        <f>A767&amp;"|"&amp;B767</f>
        <v>P0064|Oct</v>
      </c>
    </row>
    <row r="768" spans="1:13" ht="15" customHeight="1" x14ac:dyDescent="0.25">
      <c r="A768" s="14" t="s">
        <v>187</v>
      </c>
      <c r="B768" s="14" t="s">
        <v>33</v>
      </c>
      <c r="C768" s="16">
        <v>11.77</v>
      </c>
      <c r="D768" s="16">
        <v>63.03</v>
      </c>
      <c r="E768" s="16">
        <v>7.65</v>
      </c>
      <c r="F768" s="16">
        <v>176</v>
      </c>
      <c r="G768" s="16">
        <v>55.52</v>
      </c>
      <c r="H768" s="16">
        <v>1031.51</v>
      </c>
      <c r="I768" s="16">
        <v>149</v>
      </c>
      <c r="J768" s="16">
        <v>85.96</v>
      </c>
      <c r="K768" s="16">
        <v>31.64</v>
      </c>
      <c r="L768" s="17">
        <f>SUM(C768:K768)</f>
        <v>1612.0800000000002</v>
      </c>
      <c r="M768" s="23" t="str">
        <f>A768&amp;"|"&amp;B768</f>
        <v>P0064|Nov</v>
      </c>
    </row>
    <row r="769" spans="1:13" ht="15" customHeight="1" x14ac:dyDescent="0.25">
      <c r="A769" s="14" t="s">
        <v>187</v>
      </c>
      <c r="B769" s="14" t="s">
        <v>34</v>
      </c>
      <c r="C769" s="16">
        <v>12.4</v>
      </c>
      <c r="D769" s="16">
        <v>62.34</v>
      </c>
      <c r="E769" s="16">
        <v>5.42</v>
      </c>
      <c r="F769" s="16">
        <v>440</v>
      </c>
      <c r="G769" s="16">
        <v>55.52</v>
      </c>
      <c r="H769" s="16">
        <v>1031.51</v>
      </c>
      <c r="I769" s="16">
        <v>149</v>
      </c>
      <c r="J769" s="16">
        <v>85.96</v>
      </c>
      <c r="K769" s="16">
        <v>55.84</v>
      </c>
      <c r="L769" s="17">
        <f>SUM(C769:K769)</f>
        <v>1897.99</v>
      </c>
      <c r="M769" s="23" t="str">
        <f>A769&amp;"|"&amp;B769</f>
        <v>P0064|Dec</v>
      </c>
    </row>
    <row r="770" spans="1:13" ht="15" customHeight="1" x14ac:dyDescent="0.25">
      <c r="A770" s="14" t="s">
        <v>187</v>
      </c>
      <c r="B770" s="14" t="s">
        <v>35</v>
      </c>
      <c r="C770" s="16">
        <v>7.57</v>
      </c>
      <c r="D770" s="16">
        <v>69.84</v>
      </c>
      <c r="E770" s="16">
        <v>4.04</v>
      </c>
      <c r="F770" s="16">
        <v>440</v>
      </c>
      <c r="G770" s="16">
        <v>55.52</v>
      </c>
      <c r="H770" s="16">
        <v>1031.51</v>
      </c>
      <c r="I770" s="16">
        <v>149</v>
      </c>
      <c r="J770" s="16">
        <v>85.96</v>
      </c>
      <c r="K770" s="16">
        <v>55.84</v>
      </c>
      <c r="L770" s="17">
        <f>SUM(C770:K770)</f>
        <v>1899.28</v>
      </c>
      <c r="M770" s="23" t="str">
        <f>A770&amp;"|"&amp;B770</f>
        <v>P0064|Jan</v>
      </c>
    </row>
    <row r="771" spans="1:13" ht="15" customHeight="1" x14ac:dyDescent="0.25">
      <c r="A771" s="14" t="s">
        <v>187</v>
      </c>
      <c r="B771" s="14" t="s">
        <v>36</v>
      </c>
      <c r="C771" s="16">
        <v>15.84</v>
      </c>
      <c r="D771" s="16">
        <v>63.83</v>
      </c>
      <c r="E771" s="16">
        <v>4.04</v>
      </c>
      <c r="F771" s="16">
        <v>352</v>
      </c>
      <c r="G771" s="16">
        <v>55.52</v>
      </c>
      <c r="H771" s="16">
        <v>1031.51</v>
      </c>
      <c r="I771" s="16">
        <v>149</v>
      </c>
      <c r="J771" s="16">
        <v>85.96</v>
      </c>
      <c r="K771" s="16">
        <v>55.84</v>
      </c>
      <c r="L771" s="17">
        <f>SUM(C771:K771)</f>
        <v>1813.54</v>
      </c>
      <c r="M771" s="23" t="str">
        <f>A771&amp;"|"&amp;B771</f>
        <v>P0064|Feb</v>
      </c>
    </row>
    <row r="772" spans="1:13" ht="15" customHeight="1" x14ac:dyDescent="0.25">
      <c r="A772" s="14" t="s">
        <v>187</v>
      </c>
      <c r="B772" s="14" t="s">
        <v>37</v>
      </c>
      <c r="C772" s="16">
        <v>13.18</v>
      </c>
      <c r="D772" s="16">
        <v>53.14</v>
      </c>
      <c r="E772" s="16">
        <v>5.01</v>
      </c>
      <c r="F772" s="16">
        <v>264</v>
      </c>
      <c r="G772" s="16">
        <v>55.52</v>
      </c>
      <c r="H772" s="16">
        <v>1031.51</v>
      </c>
      <c r="I772" s="16">
        <v>149</v>
      </c>
      <c r="J772" s="16">
        <v>85.96</v>
      </c>
      <c r="K772" s="16">
        <v>55.84</v>
      </c>
      <c r="L772" s="17">
        <f>SUM(C772:K772)</f>
        <v>1713.1599999999999</v>
      </c>
      <c r="M772" s="23" t="str">
        <f>A772&amp;"|"&amp;B772</f>
        <v>P0064|Mar</v>
      </c>
    </row>
    <row r="773" spans="1:13" ht="15" customHeight="1" x14ac:dyDescent="0.25">
      <c r="A773" s="14" t="s">
        <v>189</v>
      </c>
      <c r="B773" s="14" t="s">
        <v>24</v>
      </c>
      <c r="C773" s="16">
        <v>118.95</v>
      </c>
      <c r="D773" s="16">
        <v>47.53</v>
      </c>
      <c r="E773" s="16">
        <v>14.48</v>
      </c>
      <c r="F773" s="16">
        <v>216</v>
      </c>
      <c r="G773" s="16">
        <v>0</v>
      </c>
      <c r="H773" s="16">
        <v>1346.69</v>
      </c>
      <c r="I773" s="16">
        <v>194.84</v>
      </c>
      <c r="J773" s="16">
        <v>85.96</v>
      </c>
      <c r="K773" s="16">
        <v>59.62</v>
      </c>
      <c r="L773" s="17">
        <f>SUM(C773:K773)</f>
        <v>2084.0700000000002</v>
      </c>
      <c r="M773" s="23" t="str">
        <f>A773&amp;"|"&amp;B773</f>
        <v>P0065|Apr</v>
      </c>
    </row>
    <row r="774" spans="1:13" ht="15" customHeight="1" x14ac:dyDescent="0.25">
      <c r="A774" s="14" t="s">
        <v>189</v>
      </c>
      <c r="B774" s="14" t="s">
        <v>26</v>
      </c>
      <c r="C774" s="16">
        <v>11.55</v>
      </c>
      <c r="D774" s="16">
        <v>52.23</v>
      </c>
      <c r="E774" s="16">
        <v>15.3</v>
      </c>
      <c r="F774" s="16">
        <v>216</v>
      </c>
      <c r="G774" s="16">
        <v>0</v>
      </c>
      <c r="H774" s="16">
        <v>1346.69</v>
      </c>
      <c r="I774" s="16">
        <v>194.84</v>
      </c>
      <c r="J774" s="16">
        <v>85.96</v>
      </c>
      <c r="K774" s="16">
        <v>387.74</v>
      </c>
      <c r="L774" s="17">
        <f>SUM(C774:K774)</f>
        <v>2310.31</v>
      </c>
      <c r="M774" s="23" t="str">
        <f>A774&amp;"|"&amp;B774</f>
        <v>P0065|May</v>
      </c>
    </row>
    <row r="775" spans="1:13" ht="15" customHeight="1" x14ac:dyDescent="0.25">
      <c r="A775" s="14" t="s">
        <v>189</v>
      </c>
      <c r="B775" s="14" t="s">
        <v>28</v>
      </c>
      <c r="C775" s="16">
        <v>45.02</v>
      </c>
      <c r="D775" s="16">
        <v>44.83</v>
      </c>
      <c r="E775" s="16">
        <v>11.51</v>
      </c>
      <c r="F775" s="16">
        <v>216</v>
      </c>
      <c r="G775" s="16">
        <v>0</v>
      </c>
      <c r="H775" s="16">
        <v>1346.69</v>
      </c>
      <c r="I775" s="16">
        <v>194.84</v>
      </c>
      <c r="J775" s="16">
        <v>85.96</v>
      </c>
      <c r="K775" s="16">
        <v>502.38</v>
      </c>
      <c r="L775" s="17">
        <f>SUM(C775:K775)</f>
        <v>2447.23</v>
      </c>
      <c r="M775" s="23" t="str">
        <f>A775&amp;"|"&amp;B775</f>
        <v>P0065|Jun</v>
      </c>
    </row>
    <row r="776" spans="1:13" ht="15" customHeight="1" x14ac:dyDescent="0.25">
      <c r="A776" s="14" t="s">
        <v>189</v>
      </c>
      <c r="B776" s="14" t="s">
        <v>29</v>
      </c>
      <c r="C776" s="16">
        <v>7.57</v>
      </c>
      <c r="D776" s="16">
        <v>32.22</v>
      </c>
      <c r="E776" s="16">
        <v>6.84</v>
      </c>
      <c r="F776" s="16">
        <v>324</v>
      </c>
      <c r="G776" s="16">
        <v>0</v>
      </c>
      <c r="H776" s="16">
        <v>1346.69</v>
      </c>
      <c r="I776" s="16">
        <v>194.84</v>
      </c>
      <c r="J776" s="16">
        <v>85.96</v>
      </c>
      <c r="K776" s="16">
        <v>1346.66</v>
      </c>
      <c r="L776" s="17">
        <f>SUM(C776:K776)</f>
        <v>3344.78</v>
      </c>
      <c r="M776" s="23" t="str">
        <f>A776&amp;"|"&amp;B776</f>
        <v>P0065|Jul</v>
      </c>
    </row>
    <row r="777" spans="1:13" ht="15" customHeight="1" x14ac:dyDescent="0.25">
      <c r="A777" s="14" t="s">
        <v>189</v>
      </c>
      <c r="B777" s="14" t="s">
        <v>30</v>
      </c>
      <c r="C777" s="16">
        <v>30.13</v>
      </c>
      <c r="D777" s="16">
        <v>32.65</v>
      </c>
      <c r="E777" s="16">
        <v>8.36</v>
      </c>
      <c r="F777" s="16">
        <v>216</v>
      </c>
      <c r="G777" s="16">
        <v>0</v>
      </c>
      <c r="H777" s="16">
        <v>1346.69</v>
      </c>
      <c r="I777" s="16">
        <v>194.84</v>
      </c>
      <c r="J777" s="16">
        <v>85.96</v>
      </c>
      <c r="K777" s="16">
        <v>1242.2</v>
      </c>
      <c r="L777" s="17">
        <f>SUM(C777:K777)</f>
        <v>3156.83</v>
      </c>
      <c r="M777" s="23" t="str">
        <f>A777&amp;"|"&amp;B777</f>
        <v>P0065|Aug</v>
      </c>
    </row>
    <row r="778" spans="1:13" ht="15" customHeight="1" x14ac:dyDescent="0.25">
      <c r="A778" s="14" t="s">
        <v>189</v>
      </c>
      <c r="B778" s="14" t="s">
        <v>31</v>
      </c>
      <c r="C778" s="16">
        <v>23.37</v>
      </c>
      <c r="D778" s="16">
        <v>53.17</v>
      </c>
      <c r="E778" s="16">
        <v>8.9499999999999993</v>
      </c>
      <c r="F778" s="16">
        <v>216</v>
      </c>
      <c r="G778" s="16">
        <v>0</v>
      </c>
      <c r="H778" s="16">
        <v>1346.69</v>
      </c>
      <c r="I778" s="16">
        <v>194.84</v>
      </c>
      <c r="J778" s="16">
        <v>85.96</v>
      </c>
      <c r="K778" s="16">
        <v>265.95</v>
      </c>
      <c r="L778" s="17">
        <f>SUM(C778:K778)</f>
        <v>2194.9299999999998</v>
      </c>
      <c r="M778" s="23" t="str">
        <f>A778&amp;"|"&amp;B778</f>
        <v>P0065|Sep</v>
      </c>
    </row>
    <row r="779" spans="1:13" ht="15" customHeight="1" x14ac:dyDescent="0.25">
      <c r="A779" s="14" t="s">
        <v>189</v>
      </c>
      <c r="B779" s="14" t="s">
        <v>32</v>
      </c>
      <c r="C779" s="16">
        <v>110.96</v>
      </c>
      <c r="D779" s="16">
        <v>50.69</v>
      </c>
      <c r="E779" s="16">
        <v>10.49</v>
      </c>
      <c r="F779" s="16">
        <v>216</v>
      </c>
      <c r="G779" s="16">
        <v>0</v>
      </c>
      <c r="H779" s="16">
        <v>1346.69</v>
      </c>
      <c r="I779" s="16">
        <v>194.84</v>
      </c>
      <c r="J779" s="16">
        <v>85.96</v>
      </c>
      <c r="K779" s="16">
        <v>183.95</v>
      </c>
      <c r="L779" s="17">
        <f>SUM(C779:K779)</f>
        <v>2199.58</v>
      </c>
      <c r="M779" s="23" t="str">
        <f>A779&amp;"|"&amp;B779</f>
        <v>P0065|Oct</v>
      </c>
    </row>
    <row r="780" spans="1:13" ht="15" customHeight="1" x14ac:dyDescent="0.25">
      <c r="A780" s="14" t="s">
        <v>189</v>
      </c>
      <c r="B780" s="14" t="s">
        <v>33</v>
      </c>
      <c r="C780" s="16">
        <v>21.75</v>
      </c>
      <c r="D780" s="16">
        <v>60.31</v>
      </c>
      <c r="E780" s="16">
        <v>9</v>
      </c>
      <c r="F780" s="16">
        <v>216</v>
      </c>
      <c r="G780" s="16">
        <v>68.14</v>
      </c>
      <c r="H780" s="16">
        <v>1346.69</v>
      </c>
      <c r="I780" s="16">
        <v>194.84</v>
      </c>
      <c r="J780" s="16">
        <v>85.96</v>
      </c>
      <c r="K780" s="16">
        <v>47.47</v>
      </c>
      <c r="L780" s="17">
        <f>SUM(C780:K780)</f>
        <v>2050.16</v>
      </c>
      <c r="M780" s="23" t="str">
        <f>A780&amp;"|"&amp;B780</f>
        <v>P0065|Nov</v>
      </c>
    </row>
    <row r="781" spans="1:13" ht="15" customHeight="1" x14ac:dyDescent="0.25">
      <c r="A781" s="14" t="s">
        <v>189</v>
      </c>
      <c r="B781" s="14" t="s">
        <v>34</v>
      </c>
      <c r="C781" s="16">
        <v>7.57</v>
      </c>
      <c r="D781" s="16">
        <v>73.27</v>
      </c>
      <c r="E781" s="16">
        <v>9.66</v>
      </c>
      <c r="F781" s="16">
        <v>648</v>
      </c>
      <c r="G781" s="16">
        <v>68.14</v>
      </c>
      <c r="H781" s="16">
        <v>1346.69</v>
      </c>
      <c r="I781" s="16">
        <v>194.84</v>
      </c>
      <c r="J781" s="16">
        <v>85.96</v>
      </c>
      <c r="K781" s="16">
        <v>83.75</v>
      </c>
      <c r="L781" s="17">
        <f>SUM(C781:K781)</f>
        <v>2517.88</v>
      </c>
      <c r="M781" s="23" t="str">
        <f>A781&amp;"|"&amp;B781</f>
        <v>P0065|Dec</v>
      </c>
    </row>
    <row r="782" spans="1:13" ht="15" customHeight="1" x14ac:dyDescent="0.25">
      <c r="A782" s="14" t="s">
        <v>189</v>
      </c>
      <c r="B782" s="14" t="s">
        <v>35</v>
      </c>
      <c r="C782" s="16">
        <v>7.57</v>
      </c>
      <c r="D782" s="16">
        <v>80.349999999999994</v>
      </c>
      <c r="E782" s="16">
        <v>11.09</v>
      </c>
      <c r="F782" s="16">
        <v>540</v>
      </c>
      <c r="G782" s="16">
        <v>68.14</v>
      </c>
      <c r="H782" s="16">
        <v>1346.69</v>
      </c>
      <c r="I782" s="16">
        <v>194.84</v>
      </c>
      <c r="J782" s="16">
        <v>85.96</v>
      </c>
      <c r="K782" s="16">
        <v>83.75</v>
      </c>
      <c r="L782" s="17">
        <f>SUM(C782:K782)</f>
        <v>2418.3900000000003</v>
      </c>
      <c r="M782" s="23" t="str">
        <f>A782&amp;"|"&amp;B782</f>
        <v>P0065|Jan</v>
      </c>
    </row>
    <row r="783" spans="1:13" ht="15" customHeight="1" x14ac:dyDescent="0.25">
      <c r="A783" s="14" t="s">
        <v>189</v>
      </c>
      <c r="B783" s="14" t="s">
        <v>36</v>
      </c>
      <c r="C783" s="16">
        <v>16.809999999999999</v>
      </c>
      <c r="D783" s="16">
        <v>83.43</v>
      </c>
      <c r="E783" s="16">
        <v>19.93</v>
      </c>
      <c r="F783" s="16">
        <v>432</v>
      </c>
      <c r="G783" s="16">
        <v>68.14</v>
      </c>
      <c r="H783" s="16">
        <v>1346.69</v>
      </c>
      <c r="I783" s="16">
        <v>194.84</v>
      </c>
      <c r="J783" s="16">
        <v>85.96</v>
      </c>
      <c r="K783" s="16">
        <v>83.75</v>
      </c>
      <c r="L783" s="17">
        <f>SUM(C783:K783)</f>
        <v>2331.5500000000002</v>
      </c>
      <c r="M783" s="23" t="str">
        <f>A783&amp;"|"&amp;B783</f>
        <v>P0065|Feb</v>
      </c>
    </row>
    <row r="784" spans="1:13" ht="15" customHeight="1" x14ac:dyDescent="0.25">
      <c r="A784" s="14" t="s">
        <v>189</v>
      </c>
      <c r="B784" s="14" t="s">
        <v>37</v>
      </c>
      <c r="C784" s="16">
        <v>11.35</v>
      </c>
      <c r="D784" s="16">
        <v>74.31</v>
      </c>
      <c r="E784" s="16">
        <v>8.6300000000000008</v>
      </c>
      <c r="F784" s="16">
        <v>432</v>
      </c>
      <c r="G784" s="16">
        <v>68.14</v>
      </c>
      <c r="H784" s="16">
        <v>1346.69</v>
      </c>
      <c r="I784" s="16">
        <v>194.84</v>
      </c>
      <c r="J784" s="16">
        <v>85.96</v>
      </c>
      <c r="K784" s="16">
        <v>83.75</v>
      </c>
      <c r="L784" s="17">
        <f>SUM(C784:K784)</f>
        <v>2305.67</v>
      </c>
      <c r="M784" s="23" t="str">
        <f>A784&amp;"|"&amp;B784</f>
        <v>P0065|Mar</v>
      </c>
    </row>
    <row r="785" spans="1:13" ht="15" customHeight="1" x14ac:dyDescent="0.25">
      <c r="A785" s="14" t="s">
        <v>191</v>
      </c>
      <c r="B785" s="14" t="s">
        <v>24</v>
      </c>
      <c r="C785" s="16">
        <v>19.75</v>
      </c>
      <c r="D785" s="16">
        <v>51.74</v>
      </c>
      <c r="E785" s="16">
        <v>11.19</v>
      </c>
      <c r="F785" s="16">
        <v>176</v>
      </c>
      <c r="G785" s="16">
        <v>0</v>
      </c>
      <c r="H785" s="16">
        <v>1031.51</v>
      </c>
      <c r="I785" s="16">
        <v>149</v>
      </c>
      <c r="J785" s="16">
        <v>85.96</v>
      </c>
      <c r="K785" s="16">
        <v>39.75</v>
      </c>
      <c r="L785" s="17">
        <f>SUM(C785:K785)</f>
        <v>1564.9</v>
      </c>
      <c r="M785" s="23" t="str">
        <f>A785&amp;"|"&amp;B785</f>
        <v>P0066|Apr</v>
      </c>
    </row>
    <row r="786" spans="1:13" ht="15" customHeight="1" x14ac:dyDescent="0.25">
      <c r="A786" s="14" t="s">
        <v>191</v>
      </c>
      <c r="B786" s="14" t="s">
        <v>26</v>
      </c>
      <c r="C786" s="16">
        <v>19.91</v>
      </c>
      <c r="D786" s="16">
        <v>45.96</v>
      </c>
      <c r="E786" s="16">
        <v>4.04</v>
      </c>
      <c r="F786" s="16">
        <v>176</v>
      </c>
      <c r="G786" s="16">
        <v>0</v>
      </c>
      <c r="H786" s="16">
        <v>1031.51</v>
      </c>
      <c r="I786" s="16">
        <v>149</v>
      </c>
      <c r="J786" s="16">
        <v>85.96</v>
      </c>
      <c r="K786" s="16">
        <v>258.49</v>
      </c>
      <c r="L786" s="17">
        <f>SUM(C786:K786)</f>
        <v>1770.8700000000001</v>
      </c>
      <c r="M786" s="23" t="str">
        <f>A786&amp;"|"&amp;B786</f>
        <v>P0066|May</v>
      </c>
    </row>
    <row r="787" spans="1:13" ht="15" customHeight="1" x14ac:dyDescent="0.25">
      <c r="A787" s="14" t="s">
        <v>191</v>
      </c>
      <c r="B787" s="14" t="s">
        <v>28</v>
      </c>
      <c r="C787" s="16">
        <v>22.22</v>
      </c>
      <c r="D787" s="16">
        <v>35.299999999999997</v>
      </c>
      <c r="E787" s="16">
        <v>6.63</v>
      </c>
      <c r="F787" s="16">
        <v>176</v>
      </c>
      <c r="G787" s="16">
        <v>0</v>
      </c>
      <c r="H787" s="16">
        <v>1031.51</v>
      </c>
      <c r="I787" s="16">
        <v>149</v>
      </c>
      <c r="J787" s="16">
        <v>85.96</v>
      </c>
      <c r="K787" s="16">
        <v>334.92</v>
      </c>
      <c r="L787" s="17">
        <f>SUM(C787:K787)</f>
        <v>1841.54</v>
      </c>
      <c r="M787" s="23" t="str">
        <f>A787&amp;"|"&amp;B787</f>
        <v>P0066|Jun</v>
      </c>
    </row>
    <row r="788" spans="1:13" ht="15" customHeight="1" x14ac:dyDescent="0.25">
      <c r="A788" s="14" t="s">
        <v>191</v>
      </c>
      <c r="B788" s="14" t="s">
        <v>29</v>
      </c>
      <c r="C788" s="16">
        <v>25.42</v>
      </c>
      <c r="D788" s="16">
        <v>38.49</v>
      </c>
      <c r="E788" s="16">
        <v>9.5500000000000007</v>
      </c>
      <c r="F788" s="16">
        <v>264</v>
      </c>
      <c r="G788" s="16">
        <v>0</v>
      </c>
      <c r="H788" s="16">
        <v>1031.51</v>
      </c>
      <c r="I788" s="16">
        <v>149</v>
      </c>
      <c r="J788" s="16">
        <v>85.96</v>
      </c>
      <c r="K788" s="16">
        <v>897.77</v>
      </c>
      <c r="L788" s="17">
        <f>SUM(C788:K788)</f>
        <v>2501.6999999999998</v>
      </c>
      <c r="M788" s="23" t="str">
        <f>A788&amp;"|"&amp;B788</f>
        <v>P0066|Jul</v>
      </c>
    </row>
    <row r="789" spans="1:13" ht="15" customHeight="1" x14ac:dyDescent="0.25">
      <c r="A789" s="14" t="s">
        <v>191</v>
      </c>
      <c r="B789" s="14" t="s">
        <v>30</v>
      </c>
      <c r="C789" s="16">
        <v>30.6</v>
      </c>
      <c r="D789" s="16">
        <v>32.47</v>
      </c>
      <c r="E789" s="16">
        <v>10.29</v>
      </c>
      <c r="F789" s="16">
        <v>264</v>
      </c>
      <c r="G789" s="16">
        <v>0</v>
      </c>
      <c r="H789" s="16">
        <v>1031.51</v>
      </c>
      <c r="I789" s="16">
        <v>149</v>
      </c>
      <c r="J789" s="16">
        <v>85.96</v>
      </c>
      <c r="K789" s="16">
        <v>828.13</v>
      </c>
      <c r="L789" s="17">
        <f>SUM(C789:K789)</f>
        <v>2431.96</v>
      </c>
      <c r="M789" s="23" t="str">
        <f>A789&amp;"|"&amp;B789</f>
        <v>P0066|Aug</v>
      </c>
    </row>
    <row r="790" spans="1:13" ht="15" customHeight="1" x14ac:dyDescent="0.25">
      <c r="A790" s="14" t="s">
        <v>191</v>
      </c>
      <c r="B790" s="14" t="s">
        <v>31</v>
      </c>
      <c r="C790" s="16">
        <v>11.64</v>
      </c>
      <c r="D790" s="16">
        <v>37.56</v>
      </c>
      <c r="E790" s="16">
        <v>4.04</v>
      </c>
      <c r="F790" s="16">
        <v>264</v>
      </c>
      <c r="G790" s="16">
        <v>0</v>
      </c>
      <c r="H790" s="16">
        <v>1031.51</v>
      </c>
      <c r="I790" s="16">
        <v>149</v>
      </c>
      <c r="J790" s="16">
        <v>85.96</v>
      </c>
      <c r="K790" s="16">
        <v>177.3</v>
      </c>
      <c r="L790" s="17">
        <f>SUM(C790:K790)</f>
        <v>1761.01</v>
      </c>
      <c r="M790" s="23" t="str">
        <f>A790&amp;"|"&amp;B790</f>
        <v>P0066|Sep</v>
      </c>
    </row>
    <row r="791" spans="1:13" ht="15" customHeight="1" x14ac:dyDescent="0.25">
      <c r="A791" s="14" t="s">
        <v>191</v>
      </c>
      <c r="B791" s="14" t="s">
        <v>32</v>
      </c>
      <c r="C791" s="16">
        <v>25.97</v>
      </c>
      <c r="D791" s="16">
        <v>50.77</v>
      </c>
      <c r="E791" s="16">
        <v>7.74</v>
      </c>
      <c r="F791" s="16">
        <v>264</v>
      </c>
      <c r="G791" s="16">
        <v>0</v>
      </c>
      <c r="H791" s="16">
        <v>1031.51</v>
      </c>
      <c r="I791" s="16">
        <v>149</v>
      </c>
      <c r="J791" s="16">
        <v>85.96</v>
      </c>
      <c r="K791" s="16">
        <v>122.63</v>
      </c>
      <c r="L791" s="17">
        <f>SUM(C791:K791)</f>
        <v>1737.58</v>
      </c>
      <c r="M791" s="23" t="str">
        <f>A791&amp;"|"&amp;B791</f>
        <v>P0066|Oct</v>
      </c>
    </row>
    <row r="792" spans="1:13" ht="15" customHeight="1" x14ac:dyDescent="0.25">
      <c r="A792" s="14" t="s">
        <v>191</v>
      </c>
      <c r="B792" s="14" t="s">
        <v>33</v>
      </c>
      <c r="C792" s="16">
        <v>18.7</v>
      </c>
      <c r="D792" s="16">
        <v>53.24</v>
      </c>
      <c r="E792" s="16">
        <v>4.8600000000000003</v>
      </c>
      <c r="F792" s="16">
        <v>264</v>
      </c>
      <c r="G792" s="16">
        <v>55.52</v>
      </c>
      <c r="H792" s="16">
        <v>1031.51</v>
      </c>
      <c r="I792" s="16">
        <v>149</v>
      </c>
      <c r="J792" s="16">
        <v>85.96</v>
      </c>
      <c r="K792" s="16">
        <v>31.64</v>
      </c>
      <c r="L792" s="17">
        <f>SUM(C792:K792)</f>
        <v>1694.43</v>
      </c>
      <c r="M792" s="23" t="str">
        <f>A792&amp;"|"&amp;B792</f>
        <v>P0066|Nov</v>
      </c>
    </row>
    <row r="793" spans="1:13" ht="15" customHeight="1" x14ac:dyDescent="0.25">
      <c r="A793" s="14" t="s">
        <v>191</v>
      </c>
      <c r="B793" s="14" t="s">
        <v>34</v>
      </c>
      <c r="C793" s="16">
        <v>7.57</v>
      </c>
      <c r="D793" s="16">
        <v>74.17</v>
      </c>
      <c r="E793" s="16">
        <v>10.07</v>
      </c>
      <c r="F793" s="16">
        <v>528</v>
      </c>
      <c r="G793" s="16">
        <v>55.52</v>
      </c>
      <c r="H793" s="16">
        <v>1031.51</v>
      </c>
      <c r="I793" s="16">
        <v>149</v>
      </c>
      <c r="J793" s="16">
        <v>85.96</v>
      </c>
      <c r="K793" s="16">
        <v>55.84</v>
      </c>
      <c r="L793" s="17">
        <f>SUM(C793:K793)</f>
        <v>1997.6399999999999</v>
      </c>
      <c r="M793" s="23" t="str">
        <f>A793&amp;"|"&amp;B793</f>
        <v>P0066|Dec</v>
      </c>
    </row>
    <row r="794" spans="1:13" ht="15" customHeight="1" x14ac:dyDescent="0.25">
      <c r="A794" s="14" t="s">
        <v>191</v>
      </c>
      <c r="B794" s="14" t="s">
        <v>35</v>
      </c>
      <c r="C794" s="16">
        <v>29.04</v>
      </c>
      <c r="D794" s="16">
        <v>68.59</v>
      </c>
      <c r="E794" s="16">
        <v>8.67</v>
      </c>
      <c r="F794" s="16">
        <v>528</v>
      </c>
      <c r="G794" s="16">
        <v>55.52</v>
      </c>
      <c r="H794" s="16">
        <v>1031.51</v>
      </c>
      <c r="I794" s="16">
        <v>149</v>
      </c>
      <c r="J794" s="16">
        <v>85.96</v>
      </c>
      <c r="K794" s="16">
        <v>55.84</v>
      </c>
      <c r="L794" s="17">
        <f>SUM(C794:K794)</f>
        <v>2012.1299999999999</v>
      </c>
      <c r="M794" s="23" t="str">
        <f>A794&amp;"|"&amp;B794</f>
        <v>P0066|Jan</v>
      </c>
    </row>
    <row r="795" spans="1:13" ht="15" customHeight="1" x14ac:dyDescent="0.25">
      <c r="A795" s="14" t="s">
        <v>191</v>
      </c>
      <c r="B795" s="14" t="s">
        <v>36</v>
      </c>
      <c r="C795" s="16">
        <v>14.15</v>
      </c>
      <c r="D795" s="16">
        <v>69.069999999999993</v>
      </c>
      <c r="E795" s="16">
        <v>4.04</v>
      </c>
      <c r="F795" s="16">
        <v>440</v>
      </c>
      <c r="G795" s="16">
        <v>55.52</v>
      </c>
      <c r="H795" s="16">
        <v>1031.51</v>
      </c>
      <c r="I795" s="16">
        <v>149</v>
      </c>
      <c r="J795" s="16">
        <v>85.96</v>
      </c>
      <c r="K795" s="16">
        <v>55.84</v>
      </c>
      <c r="L795" s="17">
        <f>SUM(C795:K795)</f>
        <v>1905.09</v>
      </c>
      <c r="M795" s="23" t="str">
        <f>A795&amp;"|"&amp;B795</f>
        <v>P0066|Feb</v>
      </c>
    </row>
    <row r="796" spans="1:13" ht="15" customHeight="1" x14ac:dyDescent="0.25">
      <c r="A796" s="14" t="s">
        <v>191</v>
      </c>
      <c r="B796" s="14" t="s">
        <v>37</v>
      </c>
      <c r="C796" s="16">
        <v>11.52</v>
      </c>
      <c r="D796" s="16">
        <v>64.47</v>
      </c>
      <c r="E796" s="16">
        <v>4.04</v>
      </c>
      <c r="F796" s="16">
        <v>352</v>
      </c>
      <c r="G796" s="16">
        <v>55.52</v>
      </c>
      <c r="H796" s="16">
        <v>1031.51</v>
      </c>
      <c r="I796" s="16">
        <v>149</v>
      </c>
      <c r="J796" s="16">
        <v>85.96</v>
      </c>
      <c r="K796" s="16">
        <v>55.84</v>
      </c>
      <c r="L796" s="17">
        <f>SUM(C796:K796)</f>
        <v>1809.86</v>
      </c>
      <c r="M796" s="23" t="str">
        <f>A796&amp;"|"&amp;B796</f>
        <v>P0066|Mar</v>
      </c>
    </row>
    <row r="797" spans="1:13" ht="15" customHeight="1" x14ac:dyDescent="0.25">
      <c r="A797" s="14" t="s">
        <v>193</v>
      </c>
      <c r="B797" s="14" t="s">
        <v>24</v>
      </c>
      <c r="C797" s="16">
        <v>34.67</v>
      </c>
      <c r="D797" s="16">
        <v>77.760000000000005</v>
      </c>
      <c r="E797" s="16">
        <v>21.62</v>
      </c>
      <c r="F797" s="16">
        <v>376</v>
      </c>
      <c r="G797" s="16">
        <v>0</v>
      </c>
      <c r="H797" s="16">
        <v>2578.77</v>
      </c>
      <c r="I797" s="16">
        <v>378.22</v>
      </c>
      <c r="J797" s="16">
        <v>85.96</v>
      </c>
      <c r="K797" s="16">
        <v>119.25</v>
      </c>
      <c r="L797" s="17">
        <f>SUM(C797:K797)</f>
        <v>3672.25</v>
      </c>
      <c r="M797" s="23" t="str">
        <f>A797&amp;"|"&amp;B797</f>
        <v>P0067|Apr</v>
      </c>
    </row>
    <row r="798" spans="1:13" ht="15" customHeight="1" x14ac:dyDescent="0.25">
      <c r="A798" s="14" t="s">
        <v>193</v>
      </c>
      <c r="B798" s="14" t="s">
        <v>26</v>
      </c>
      <c r="C798" s="16">
        <v>47.46</v>
      </c>
      <c r="D798" s="16">
        <v>60.37</v>
      </c>
      <c r="E798" s="16">
        <v>18.96</v>
      </c>
      <c r="F798" s="16">
        <v>376</v>
      </c>
      <c r="G798" s="16">
        <v>0</v>
      </c>
      <c r="H798" s="16">
        <v>2578.77</v>
      </c>
      <c r="I798" s="16">
        <v>378.22</v>
      </c>
      <c r="J798" s="16">
        <v>85.96</v>
      </c>
      <c r="K798" s="16">
        <v>775.48</v>
      </c>
      <c r="L798" s="17">
        <f>SUM(C798:K798)</f>
        <v>4321.2199999999993</v>
      </c>
      <c r="M798" s="23" t="str">
        <f>A798&amp;"|"&amp;B798</f>
        <v>P0067|May</v>
      </c>
    </row>
    <row r="799" spans="1:13" ht="15" customHeight="1" x14ac:dyDescent="0.25">
      <c r="A799" s="14" t="s">
        <v>193</v>
      </c>
      <c r="B799" s="14" t="s">
        <v>28</v>
      </c>
      <c r="C799" s="16">
        <v>30.73</v>
      </c>
      <c r="D799" s="16">
        <v>63.4</v>
      </c>
      <c r="E799" s="16">
        <v>24.82</v>
      </c>
      <c r="F799" s="16">
        <v>376</v>
      </c>
      <c r="G799" s="16">
        <v>0</v>
      </c>
      <c r="H799" s="16">
        <v>2578.77</v>
      </c>
      <c r="I799" s="16">
        <v>378.22</v>
      </c>
      <c r="J799" s="16">
        <v>85.96</v>
      </c>
      <c r="K799" s="16">
        <v>1004.76</v>
      </c>
      <c r="L799" s="17">
        <f>SUM(C799:K799)</f>
        <v>4542.66</v>
      </c>
      <c r="M799" s="23" t="str">
        <f>A799&amp;"|"&amp;B799</f>
        <v>P0067|Jun</v>
      </c>
    </row>
    <row r="800" spans="1:13" ht="15" customHeight="1" x14ac:dyDescent="0.25">
      <c r="A800" s="14" t="s">
        <v>193</v>
      </c>
      <c r="B800" s="14" t="s">
        <v>29</v>
      </c>
      <c r="C800" s="16">
        <v>39.299999999999997</v>
      </c>
      <c r="D800" s="16">
        <v>64.12</v>
      </c>
      <c r="E800" s="16">
        <v>20.66</v>
      </c>
      <c r="F800" s="16">
        <v>376</v>
      </c>
      <c r="G800" s="16">
        <v>0</v>
      </c>
      <c r="H800" s="16">
        <v>2578.77</v>
      </c>
      <c r="I800" s="16">
        <v>378.22</v>
      </c>
      <c r="J800" s="16">
        <v>85.96</v>
      </c>
      <c r="K800" s="16">
        <v>2693.31</v>
      </c>
      <c r="L800" s="17">
        <f>SUM(C800:K800)</f>
        <v>6236.34</v>
      </c>
      <c r="M800" s="23" t="str">
        <f>A800&amp;"|"&amp;B800</f>
        <v>P0067|Jul</v>
      </c>
    </row>
    <row r="801" spans="1:13" ht="15" customHeight="1" x14ac:dyDescent="0.25">
      <c r="A801" s="14" t="s">
        <v>193</v>
      </c>
      <c r="B801" s="14" t="s">
        <v>30</v>
      </c>
      <c r="C801" s="16">
        <v>28.19</v>
      </c>
      <c r="D801" s="16">
        <v>65.459999999999994</v>
      </c>
      <c r="E801" s="16">
        <v>18.39</v>
      </c>
      <c r="F801" s="16">
        <v>376</v>
      </c>
      <c r="G801" s="16">
        <v>0</v>
      </c>
      <c r="H801" s="16">
        <v>2578.77</v>
      </c>
      <c r="I801" s="16">
        <v>378.22</v>
      </c>
      <c r="J801" s="16">
        <v>85.96</v>
      </c>
      <c r="K801" s="16">
        <v>2484.4</v>
      </c>
      <c r="L801" s="17">
        <f>SUM(C801:K801)</f>
        <v>6015.3899999999994</v>
      </c>
      <c r="M801" s="23" t="str">
        <f>A801&amp;"|"&amp;B801</f>
        <v>P0067|Aug</v>
      </c>
    </row>
    <row r="802" spans="1:13" ht="15" customHeight="1" x14ac:dyDescent="0.25">
      <c r="A802" s="14" t="s">
        <v>193</v>
      </c>
      <c r="B802" s="14" t="s">
        <v>31</v>
      </c>
      <c r="C802" s="16">
        <v>28.69</v>
      </c>
      <c r="D802" s="16">
        <v>60.85</v>
      </c>
      <c r="E802" s="16">
        <v>20.97</v>
      </c>
      <c r="F802" s="16">
        <v>376</v>
      </c>
      <c r="G802" s="16">
        <v>0</v>
      </c>
      <c r="H802" s="16">
        <v>2578.77</v>
      </c>
      <c r="I802" s="16">
        <v>378.22</v>
      </c>
      <c r="J802" s="16">
        <v>85.96</v>
      </c>
      <c r="K802" s="16">
        <v>531.9</v>
      </c>
      <c r="L802" s="17">
        <f>SUM(C802:K802)</f>
        <v>4061.36</v>
      </c>
      <c r="M802" s="23" t="str">
        <f>A802&amp;"|"&amp;B802</f>
        <v>P0067|Sep</v>
      </c>
    </row>
    <row r="803" spans="1:13" ht="15" customHeight="1" x14ac:dyDescent="0.25">
      <c r="A803" s="14" t="s">
        <v>193</v>
      </c>
      <c r="B803" s="14" t="s">
        <v>32</v>
      </c>
      <c r="C803" s="16">
        <v>42.55</v>
      </c>
      <c r="D803" s="16">
        <v>64.900000000000006</v>
      </c>
      <c r="E803" s="16">
        <v>11.33</v>
      </c>
      <c r="F803" s="16">
        <v>376</v>
      </c>
      <c r="G803" s="16">
        <v>0</v>
      </c>
      <c r="H803" s="16">
        <v>2578.77</v>
      </c>
      <c r="I803" s="16">
        <v>378.22</v>
      </c>
      <c r="J803" s="16">
        <v>85.96</v>
      </c>
      <c r="K803" s="16">
        <v>367.9</v>
      </c>
      <c r="L803" s="17">
        <f>SUM(C803:K803)</f>
        <v>3905.6300000000006</v>
      </c>
      <c r="M803" s="23" t="str">
        <f>A803&amp;"|"&amp;B803</f>
        <v>P0067|Oct</v>
      </c>
    </row>
    <row r="804" spans="1:13" ht="15" customHeight="1" x14ac:dyDescent="0.25">
      <c r="A804" s="14" t="s">
        <v>193</v>
      </c>
      <c r="B804" s="14" t="s">
        <v>33</v>
      </c>
      <c r="C804" s="16">
        <v>45.9</v>
      </c>
      <c r="D804" s="16">
        <v>87.19</v>
      </c>
      <c r="E804" s="16">
        <v>17.61</v>
      </c>
      <c r="F804" s="16">
        <v>376</v>
      </c>
      <c r="G804" s="16">
        <v>118.62</v>
      </c>
      <c r="H804" s="16">
        <v>2578.77</v>
      </c>
      <c r="I804" s="16">
        <v>378.22</v>
      </c>
      <c r="J804" s="16">
        <v>85.96</v>
      </c>
      <c r="K804" s="16">
        <v>94.93</v>
      </c>
      <c r="L804" s="17">
        <f>SUM(C804:K804)</f>
        <v>3783.2000000000003</v>
      </c>
      <c r="M804" s="23" t="str">
        <f>A804&amp;"|"&amp;B804</f>
        <v>P0067|Nov</v>
      </c>
    </row>
    <row r="805" spans="1:13" ht="15" customHeight="1" x14ac:dyDescent="0.25">
      <c r="A805" s="14" t="s">
        <v>193</v>
      </c>
      <c r="B805" s="14" t="s">
        <v>34</v>
      </c>
      <c r="C805" s="16">
        <v>46.72</v>
      </c>
      <c r="D805" s="16">
        <v>104.06</v>
      </c>
      <c r="E805" s="16">
        <v>10.38</v>
      </c>
      <c r="F805" s="16">
        <v>1128</v>
      </c>
      <c r="G805" s="16">
        <v>118.62</v>
      </c>
      <c r="H805" s="16">
        <v>2578.77</v>
      </c>
      <c r="I805" s="16">
        <v>378.22</v>
      </c>
      <c r="J805" s="16">
        <v>85.96</v>
      </c>
      <c r="K805" s="16">
        <v>167.51</v>
      </c>
      <c r="L805" s="17">
        <f>SUM(C805:K805)</f>
        <v>4618.2400000000007</v>
      </c>
      <c r="M805" s="23" t="str">
        <f>A805&amp;"|"&amp;B805</f>
        <v>P0067|Dec</v>
      </c>
    </row>
    <row r="806" spans="1:13" ht="15" customHeight="1" x14ac:dyDescent="0.25">
      <c r="A806" s="14" t="s">
        <v>193</v>
      </c>
      <c r="B806" s="14" t="s">
        <v>35</v>
      </c>
      <c r="C806" s="16">
        <v>19.260000000000002</v>
      </c>
      <c r="D806" s="16">
        <v>110.94</v>
      </c>
      <c r="E806" s="16">
        <v>13.13</v>
      </c>
      <c r="F806" s="16">
        <v>752</v>
      </c>
      <c r="G806" s="16">
        <v>118.62</v>
      </c>
      <c r="H806" s="16">
        <v>2578.77</v>
      </c>
      <c r="I806" s="16">
        <v>378.22</v>
      </c>
      <c r="J806" s="16">
        <v>85.96</v>
      </c>
      <c r="K806" s="16">
        <v>167.51</v>
      </c>
      <c r="L806" s="17">
        <f>SUM(C806:K806)</f>
        <v>4224.41</v>
      </c>
      <c r="M806" s="23" t="str">
        <f>A806&amp;"|"&amp;B806</f>
        <v>P0067|Jan</v>
      </c>
    </row>
    <row r="807" spans="1:13" ht="15" customHeight="1" x14ac:dyDescent="0.25">
      <c r="A807" s="14" t="s">
        <v>193</v>
      </c>
      <c r="B807" s="14" t="s">
        <v>36</v>
      </c>
      <c r="C807" s="16">
        <v>31.87</v>
      </c>
      <c r="D807" s="16">
        <v>112.11</v>
      </c>
      <c r="E807" s="16">
        <v>11.49</v>
      </c>
      <c r="F807" s="16">
        <v>752</v>
      </c>
      <c r="G807" s="16">
        <v>118.62</v>
      </c>
      <c r="H807" s="16">
        <v>2578.77</v>
      </c>
      <c r="I807" s="16">
        <v>378.22</v>
      </c>
      <c r="J807" s="16">
        <v>85.96</v>
      </c>
      <c r="K807" s="16">
        <v>167.51</v>
      </c>
      <c r="L807" s="17">
        <f>SUM(C807:K807)</f>
        <v>4236.55</v>
      </c>
      <c r="M807" s="23" t="str">
        <f>A807&amp;"|"&amp;B807</f>
        <v>P0067|Feb</v>
      </c>
    </row>
    <row r="808" spans="1:13" ht="15" customHeight="1" x14ac:dyDescent="0.25">
      <c r="A808" s="14" t="s">
        <v>193</v>
      </c>
      <c r="B808" s="14" t="s">
        <v>37</v>
      </c>
      <c r="C808" s="16">
        <v>62</v>
      </c>
      <c r="D808" s="16">
        <v>94.72</v>
      </c>
      <c r="E808" s="16">
        <v>16.010000000000002</v>
      </c>
      <c r="F808" s="16">
        <v>564</v>
      </c>
      <c r="G808" s="16">
        <v>118.62</v>
      </c>
      <c r="H808" s="16">
        <v>2578.77</v>
      </c>
      <c r="I808" s="16">
        <v>378.22</v>
      </c>
      <c r="J808" s="16">
        <v>85.96</v>
      </c>
      <c r="K808" s="16">
        <v>167.51</v>
      </c>
      <c r="L808" s="17">
        <f>SUM(C808:K808)</f>
        <v>4065.8100000000004</v>
      </c>
      <c r="M808" s="23" t="str">
        <f>A808&amp;"|"&amp;B808</f>
        <v>P0067|Mar</v>
      </c>
    </row>
    <row r="809" spans="1:13" ht="15" customHeight="1" x14ac:dyDescent="0.25">
      <c r="A809" s="14" t="s">
        <v>195</v>
      </c>
      <c r="B809" s="14" t="s">
        <v>24</v>
      </c>
      <c r="C809" s="16">
        <v>19.27</v>
      </c>
      <c r="D809" s="16">
        <v>76.45</v>
      </c>
      <c r="E809" s="16">
        <v>18.63</v>
      </c>
      <c r="F809" s="16">
        <v>316</v>
      </c>
      <c r="G809" s="16">
        <v>0</v>
      </c>
      <c r="H809" s="16">
        <v>2148.98</v>
      </c>
      <c r="I809" s="16">
        <v>309.45</v>
      </c>
      <c r="J809" s="16">
        <v>85.96</v>
      </c>
      <c r="K809" s="16">
        <v>99.37</v>
      </c>
      <c r="L809" s="17">
        <f>SUM(C809:K809)</f>
        <v>3074.1099999999997</v>
      </c>
      <c r="M809" s="23" t="str">
        <f>A809&amp;"|"&amp;B809</f>
        <v>P0068|Apr</v>
      </c>
    </row>
    <row r="810" spans="1:13" ht="15" customHeight="1" x14ac:dyDescent="0.25">
      <c r="A810" s="14" t="s">
        <v>195</v>
      </c>
      <c r="B810" s="14" t="s">
        <v>26</v>
      </c>
      <c r="C810" s="16">
        <v>27.81</v>
      </c>
      <c r="D810" s="16">
        <v>59.81</v>
      </c>
      <c r="E810" s="16">
        <v>15.49</v>
      </c>
      <c r="F810" s="16">
        <v>316</v>
      </c>
      <c r="G810" s="16">
        <v>0</v>
      </c>
      <c r="H810" s="16">
        <v>2148.98</v>
      </c>
      <c r="I810" s="16">
        <v>309.45</v>
      </c>
      <c r="J810" s="16">
        <v>85.96</v>
      </c>
      <c r="K810" s="16">
        <v>646.23</v>
      </c>
      <c r="L810" s="17">
        <f>SUM(C810:K810)</f>
        <v>3609.73</v>
      </c>
      <c r="M810" s="23" t="str">
        <f>A810&amp;"|"&amp;B810</f>
        <v>P0068|May</v>
      </c>
    </row>
    <row r="811" spans="1:13" ht="15" customHeight="1" x14ac:dyDescent="0.25">
      <c r="A811" s="14" t="s">
        <v>195</v>
      </c>
      <c r="B811" s="14" t="s">
        <v>28</v>
      </c>
      <c r="C811" s="16">
        <v>32.479999999999997</v>
      </c>
      <c r="D811" s="16">
        <v>56.84</v>
      </c>
      <c r="E811" s="16">
        <v>14.66</v>
      </c>
      <c r="F811" s="16">
        <v>316</v>
      </c>
      <c r="G811" s="16">
        <v>0</v>
      </c>
      <c r="H811" s="16">
        <v>2148.98</v>
      </c>
      <c r="I811" s="16">
        <v>309.45</v>
      </c>
      <c r="J811" s="16">
        <v>85.96</v>
      </c>
      <c r="K811" s="16">
        <v>837.3</v>
      </c>
      <c r="L811" s="17">
        <f>SUM(C811:K811)</f>
        <v>3801.67</v>
      </c>
      <c r="M811" s="23" t="str">
        <f>A811&amp;"|"&amp;B811</f>
        <v>P0068|Jun</v>
      </c>
    </row>
    <row r="812" spans="1:13" ht="15" customHeight="1" x14ac:dyDescent="0.25">
      <c r="A812" s="14" t="s">
        <v>195</v>
      </c>
      <c r="B812" s="14" t="s">
        <v>29</v>
      </c>
      <c r="C812" s="16">
        <v>125.36</v>
      </c>
      <c r="D812" s="16">
        <v>48.75</v>
      </c>
      <c r="E812" s="16">
        <v>20</v>
      </c>
      <c r="F812" s="16">
        <v>474</v>
      </c>
      <c r="G812" s="16">
        <v>0</v>
      </c>
      <c r="H812" s="16">
        <v>2148.98</v>
      </c>
      <c r="I812" s="16">
        <v>309.45</v>
      </c>
      <c r="J812" s="16">
        <v>85.96</v>
      </c>
      <c r="K812" s="16">
        <v>2244.4299999999998</v>
      </c>
      <c r="L812" s="17">
        <f>SUM(C812:K812)</f>
        <v>5456.93</v>
      </c>
      <c r="M812" s="23" t="str">
        <f>A812&amp;"|"&amp;B812</f>
        <v>P0068|Jul</v>
      </c>
    </row>
    <row r="813" spans="1:13" ht="15" customHeight="1" x14ac:dyDescent="0.25">
      <c r="A813" s="14" t="s">
        <v>195</v>
      </c>
      <c r="B813" s="14" t="s">
        <v>30</v>
      </c>
      <c r="C813" s="16">
        <v>38.130000000000003</v>
      </c>
      <c r="D813" s="16">
        <v>60.76</v>
      </c>
      <c r="E813" s="16">
        <v>10.86</v>
      </c>
      <c r="F813" s="16">
        <v>474</v>
      </c>
      <c r="G813" s="16">
        <v>0</v>
      </c>
      <c r="H813" s="16">
        <v>2148.98</v>
      </c>
      <c r="I813" s="16">
        <v>309.45</v>
      </c>
      <c r="J813" s="16">
        <v>85.96</v>
      </c>
      <c r="K813" s="16">
        <v>2070.33</v>
      </c>
      <c r="L813" s="17">
        <f>SUM(C813:K813)</f>
        <v>5198.4699999999993</v>
      </c>
      <c r="M813" s="23" t="str">
        <f>A813&amp;"|"&amp;B813</f>
        <v>P0068|Aug</v>
      </c>
    </row>
    <row r="814" spans="1:13" ht="15" customHeight="1" x14ac:dyDescent="0.25">
      <c r="A814" s="14" t="s">
        <v>195</v>
      </c>
      <c r="B814" s="14" t="s">
        <v>31</v>
      </c>
      <c r="C814" s="16">
        <v>31.32</v>
      </c>
      <c r="D814" s="16">
        <v>54.06</v>
      </c>
      <c r="E814" s="16">
        <v>23.26</v>
      </c>
      <c r="F814" s="16">
        <v>316</v>
      </c>
      <c r="G814" s="16">
        <v>0</v>
      </c>
      <c r="H814" s="16">
        <v>2148.98</v>
      </c>
      <c r="I814" s="16">
        <v>309.45</v>
      </c>
      <c r="J814" s="16">
        <v>85.96</v>
      </c>
      <c r="K814" s="16">
        <v>443.25</v>
      </c>
      <c r="L814" s="17">
        <f>SUM(C814:K814)</f>
        <v>3412.2799999999997</v>
      </c>
      <c r="M814" s="23" t="str">
        <f>A814&amp;"|"&amp;B814</f>
        <v>P0068|Sep</v>
      </c>
    </row>
    <row r="815" spans="1:13" ht="15" customHeight="1" x14ac:dyDescent="0.25">
      <c r="A815" s="14" t="s">
        <v>195</v>
      </c>
      <c r="B815" s="14" t="s">
        <v>32</v>
      </c>
      <c r="C815" s="16">
        <v>23.13</v>
      </c>
      <c r="D815" s="16">
        <v>66.86</v>
      </c>
      <c r="E815" s="16">
        <v>20.18</v>
      </c>
      <c r="F815" s="16">
        <v>316</v>
      </c>
      <c r="G815" s="16">
        <v>0</v>
      </c>
      <c r="H815" s="16">
        <v>2148.98</v>
      </c>
      <c r="I815" s="16">
        <v>309.45</v>
      </c>
      <c r="J815" s="16">
        <v>85.96</v>
      </c>
      <c r="K815" s="16">
        <v>306.58</v>
      </c>
      <c r="L815" s="17">
        <f>SUM(C815:K815)</f>
        <v>3277.14</v>
      </c>
      <c r="M815" s="23" t="str">
        <f>A815&amp;"|"&amp;B815</f>
        <v>P0068|Oct</v>
      </c>
    </row>
    <row r="816" spans="1:13" ht="15" customHeight="1" x14ac:dyDescent="0.25">
      <c r="A816" s="14" t="s">
        <v>195</v>
      </c>
      <c r="B816" s="14" t="s">
        <v>33</v>
      </c>
      <c r="C816" s="16">
        <v>31.43</v>
      </c>
      <c r="D816" s="16">
        <v>77.260000000000005</v>
      </c>
      <c r="E816" s="16">
        <v>20.239999999999998</v>
      </c>
      <c r="F816" s="16">
        <v>316</v>
      </c>
      <c r="G816" s="16">
        <v>100.95</v>
      </c>
      <c r="H816" s="16">
        <v>2148.98</v>
      </c>
      <c r="I816" s="16">
        <v>309.45</v>
      </c>
      <c r="J816" s="16">
        <v>85.96</v>
      </c>
      <c r="K816" s="16">
        <v>79.11</v>
      </c>
      <c r="L816" s="17">
        <f>SUM(C816:K816)</f>
        <v>3169.38</v>
      </c>
      <c r="M816" s="23" t="str">
        <f>A816&amp;"|"&amp;B816</f>
        <v>P0068|Nov</v>
      </c>
    </row>
    <row r="817" spans="1:13" ht="15" customHeight="1" x14ac:dyDescent="0.25">
      <c r="A817" s="14" t="s">
        <v>195</v>
      </c>
      <c r="B817" s="14" t="s">
        <v>34</v>
      </c>
      <c r="C817" s="16">
        <v>30.3</v>
      </c>
      <c r="D817" s="16">
        <v>102.42</v>
      </c>
      <c r="E817" s="16">
        <v>11.54</v>
      </c>
      <c r="F817" s="16">
        <v>790</v>
      </c>
      <c r="G817" s="16">
        <v>100.95</v>
      </c>
      <c r="H817" s="16">
        <v>2148.98</v>
      </c>
      <c r="I817" s="16">
        <v>309.45</v>
      </c>
      <c r="J817" s="16">
        <v>85.96</v>
      </c>
      <c r="K817" s="16">
        <v>139.59</v>
      </c>
      <c r="L817" s="17">
        <f>SUM(C817:K817)</f>
        <v>3719.19</v>
      </c>
      <c r="M817" s="23" t="str">
        <f>A817&amp;"|"&amp;B817</f>
        <v>P0068|Dec</v>
      </c>
    </row>
    <row r="818" spans="1:13" ht="15" customHeight="1" x14ac:dyDescent="0.25">
      <c r="A818" s="14" t="s">
        <v>195</v>
      </c>
      <c r="B818" s="14" t="s">
        <v>35</v>
      </c>
      <c r="C818" s="16">
        <v>36.54</v>
      </c>
      <c r="D818" s="16">
        <v>109.72</v>
      </c>
      <c r="E818" s="16">
        <v>16.190000000000001</v>
      </c>
      <c r="F818" s="16">
        <v>790</v>
      </c>
      <c r="G818" s="16">
        <v>100.95</v>
      </c>
      <c r="H818" s="16">
        <v>2148.98</v>
      </c>
      <c r="I818" s="16">
        <v>309.45</v>
      </c>
      <c r="J818" s="16">
        <v>85.96</v>
      </c>
      <c r="K818" s="16">
        <v>139.59</v>
      </c>
      <c r="L818" s="17">
        <f>SUM(C818:K818)</f>
        <v>3737.38</v>
      </c>
      <c r="M818" s="23" t="str">
        <f>A818&amp;"|"&amp;B818</f>
        <v>P0068|Jan</v>
      </c>
    </row>
    <row r="819" spans="1:13" ht="15" customHeight="1" x14ac:dyDescent="0.25">
      <c r="A819" s="14" t="s">
        <v>195</v>
      </c>
      <c r="B819" s="14" t="s">
        <v>36</v>
      </c>
      <c r="C819" s="16">
        <v>21.71</v>
      </c>
      <c r="D819" s="16">
        <v>91.78</v>
      </c>
      <c r="E819" s="16">
        <v>13.88</v>
      </c>
      <c r="F819" s="16">
        <v>632</v>
      </c>
      <c r="G819" s="16">
        <v>100.95</v>
      </c>
      <c r="H819" s="16">
        <v>2148.98</v>
      </c>
      <c r="I819" s="16">
        <v>309.45</v>
      </c>
      <c r="J819" s="16">
        <v>85.96</v>
      </c>
      <c r="K819" s="16">
        <v>139.59</v>
      </c>
      <c r="L819" s="17">
        <f>SUM(C819:K819)</f>
        <v>3544.3</v>
      </c>
      <c r="M819" s="23" t="str">
        <f>A819&amp;"|"&amp;B819</f>
        <v>P0068|Feb</v>
      </c>
    </row>
    <row r="820" spans="1:13" ht="15" customHeight="1" x14ac:dyDescent="0.25">
      <c r="A820" s="14" t="s">
        <v>195</v>
      </c>
      <c r="B820" s="14" t="s">
        <v>37</v>
      </c>
      <c r="C820" s="16">
        <v>48.63</v>
      </c>
      <c r="D820" s="16">
        <v>81.23</v>
      </c>
      <c r="E820" s="16">
        <v>13.44</v>
      </c>
      <c r="F820" s="16">
        <v>632</v>
      </c>
      <c r="G820" s="16">
        <v>100.95</v>
      </c>
      <c r="H820" s="16">
        <v>2148.98</v>
      </c>
      <c r="I820" s="16">
        <v>309.45</v>
      </c>
      <c r="J820" s="16">
        <v>85.96</v>
      </c>
      <c r="K820" s="16">
        <v>139.59</v>
      </c>
      <c r="L820" s="17">
        <f>SUM(C820:K820)</f>
        <v>3560.23</v>
      </c>
      <c r="M820" s="23" t="str">
        <f>A820&amp;"|"&amp;B820</f>
        <v>P0068|Mar</v>
      </c>
    </row>
    <row r="821" spans="1:13" ht="15" customHeight="1" x14ac:dyDescent="0.25">
      <c r="A821" s="14" t="s">
        <v>197</v>
      </c>
      <c r="B821" s="14" t="s">
        <v>24</v>
      </c>
      <c r="C821" s="16">
        <v>25.19</v>
      </c>
      <c r="D821" s="16">
        <v>60.3</v>
      </c>
      <c r="E821" s="16">
        <v>15.79</v>
      </c>
      <c r="F821" s="16">
        <v>316</v>
      </c>
      <c r="G821" s="16">
        <v>0</v>
      </c>
      <c r="H821" s="16">
        <v>2148.98</v>
      </c>
      <c r="I821" s="16">
        <v>309.45</v>
      </c>
      <c r="J821" s="16">
        <v>85.96</v>
      </c>
      <c r="K821" s="16">
        <v>99.37</v>
      </c>
      <c r="L821" s="17">
        <f>SUM(C821:K821)</f>
        <v>3061.04</v>
      </c>
      <c r="M821" s="23" t="str">
        <f>A821&amp;"|"&amp;B821</f>
        <v>P0069|Apr</v>
      </c>
    </row>
    <row r="822" spans="1:13" ht="15" customHeight="1" x14ac:dyDescent="0.25">
      <c r="A822" s="14" t="s">
        <v>197</v>
      </c>
      <c r="B822" s="14" t="s">
        <v>26</v>
      </c>
      <c r="C822" s="16">
        <v>47.14</v>
      </c>
      <c r="D822" s="16">
        <v>60.63</v>
      </c>
      <c r="E822" s="16">
        <v>15.7</v>
      </c>
      <c r="F822" s="16">
        <v>316</v>
      </c>
      <c r="G822" s="16">
        <v>0</v>
      </c>
      <c r="H822" s="16">
        <v>2148.98</v>
      </c>
      <c r="I822" s="16">
        <v>309.45</v>
      </c>
      <c r="J822" s="16">
        <v>85.96</v>
      </c>
      <c r="K822" s="16">
        <v>646.23</v>
      </c>
      <c r="L822" s="17">
        <f>SUM(C822:K822)</f>
        <v>3630.0899999999997</v>
      </c>
      <c r="M822" s="23" t="str">
        <f>A822&amp;"|"&amp;B822</f>
        <v>P0069|May</v>
      </c>
    </row>
    <row r="823" spans="1:13" ht="15" customHeight="1" x14ac:dyDescent="0.25">
      <c r="A823" s="14" t="s">
        <v>197</v>
      </c>
      <c r="B823" s="14" t="s">
        <v>28</v>
      </c>
      <c r="C823" s="16">
        <v>23.85</v>
      </c>
      <c r="D823" s="16">
        <v>65.709999999999994</v>
      </c>
      <c r="E823" s="16">
        <v>4.04</v>
      </c>
      <c r="F823" s="16">
        <v>316</v>
      </c>
      <c r="G823" s="16">
        <v>0</v>
      </c>
      <c r="H823" s="16">
        <v>2148.98</v>
      </c>
      <c r="I823" s="16">
        <v>309.45</v>
      </c>
      <c r="J823" s="16">
        <v>85.96</v>
      </c>
      <c r="K823" s="16">
        <v>837.3</v>
      </c>
      <c r="L823" s="17">
        <f>SUM(C823:K823)</f>
        <v>3791.29</v>
      </c>
      <c r="M823" s="23" t="str">
        <f>A823&amp;"|"&amp;B823</f>
        <v>P0069|Jun</v>
      </c>
    </row>
    <row r="824" spans="1:13" ht="15" customHeight="1" x14ac:dyDescent="0.25">
      <c r="A824" s="14" t="s">
        <v>197</v>
      </c>
      <c r="B824" s="14" t="s">
        <v>29</v>
      </c>
      <c r="C824" s="16">
        <v>26.55</v>
      </c>
      <c r="D824" s="16">
        <v>50.39</v>
      </c>
      <c r="E824" s="16">
        <v>20.079999999999998</v>
      </c>
      <c r="F824" s="16">
        <v>316</v>
      </c>
      <c r="G824" s="16">
        <v>0</v>
      </c>
      <c r="H824" s="16">
        <v>2148.98</v>
      </c>
      <c r="I824" s="16">
        <v>309.45</v>
      </c>
      <c r="J824" s="16">
        <v>85.96</v>
      </c>
      <c r="K824" s="16">
        <v>2244.4299999999998</v>
      </c>
      <c r="L824" s="17">
        <f>SUM(C824:K824)</f>
        <v>5201.84</v>
      </c>
      <c r="M824" s="23" t="str">
        <f>A824&amp;"|"&amp;B824</f>
        <v>P0069|Jul</v>
      </c>
    </row>
    <row r="825" spans="1:13" ht="15" customHeight="1" x14ac:dyDescent="0.25">
      <c r="A825" s="14" t="s">
        <v>197</v>
      </c>
      <c r="B825" s="14" t="s">
        <v>30</v>
      </c>
      <c r="C825" s="16">
        <v>29.44</v>
      </c>
      <c r="D825" s="16">
        <v>52.52</v>
      </c>
      <c r="E825" s="16">
        <v>20.88</v>
      </c>
      <c r="F825" s="16">
        <v>316</v>
      </c>
      <c r="G825" s="16">
        <v>0</v>
      </c>
      <c r="H825" s="16">
        <v>2148.98</v>
      </c>
      <c r="I825" s="16">
        <v>309.45</v>
      </c>
      <c r="J825" s="16">
        <v>85.96</v>
      </c>
      <c r="K825" s="16">
        <v>2070.33</v>
      </c>
      <c r="L825" s="17">
        <f>SUM(C825:K825)</f>
        <v>5033.5599999999995</v>
      </c>
      <c r="M825" s="23" t="str">
        <f>A825&amp;"|"&amp;B825</f>
        <v>P0069|Aug</v>
      </c>
    </row>
    <row r="826" spans="1:13" ht="15" customHeight="1" x14ac:dyDescent="0.25">
      <c r="A826" s="14" t="s">
        <v>197</v>
      </c>
      <c r="B826" s="14" t="s">
        <v>31</v>
      </c>
      <c r="C826" s="16">
        <v>34.17</v>
      </c>
      <c r="D826" s="16">
        <v>54.39</v>
      </c>
      <c r="E826" s="16">
        <v>17.64</v>
      </c>
      <c r="F826" s="16">
        <v>316</v>
      </c>
      <c r="G826" s="16">
        <v>0</v>
      </c>
      <c r="H826" s="16">
        <v>2148.98</v>
      </c>
      <c r="I826" s="16">
        <v>309.45</v>
      </c>
      <c r="J826" s="16">
        <v>85.96</v>
      </c>
      <c r="K826" s="16">
        <v>443.25</v>
      </c>
      <c r="L826" s="17">
        <f>SUM(C826:K826)</f>
        <v>3409.8399999999997</v>
      </c>
      <c r="M826" s="23" t="str">
        <f>A826&amp;"|"&amp;B826</f>
        <v>P0069|Sep</v>
      </c>
    </row>
    <row r="827" spans="1:13" ht="15" customHeight="1" x14ac:dyDescent="0.25">
      <c r="A827" s="14" t="s">
        <v>197</v>
      </c>
      <c r="B827" s="14" t="s">
        <v>32</v>
      </c>
      <c r="C827" s="16">
        <v>45.77</v>
      </c>
      <c r="D827" s="16">
        <v>56.09</v>
      </c>
      <c r="E827" s="16">
        <v>9.19</v>
      </c>
      <c r="F827" s="16">
        <v>316</v>
      </c>
      <c r="G827" s="16">
        <v>0</v>
      </c>
      <c r="H827" s="16">
        <v>2148.98</v>
      </c>
      <c r="I827" s="16">
        <v>309.45</v>
      </c>
      <c r="J827" s="16">
        <v>85.96</v>
      </c>
      <c r="K827" s="16">
        <v>306.58</v>
      </c>
      <c r="L827" s="17">
        <f>SUM(C827:K827)</f>
        <v>3278.02</v>
      </c>
      <c r="M827" s="23" t="str">
        <f>A827&amp;"|"&amp;B827</f>
        <v>P0069|Oct</v>
      </c>
    </row>
    <row r="828" spans="1:13" ht="15" customHeight="1" x14ac:dyDescent="0.25">
      <c r="A828" s="14" t="s">
        <v>197</v>
      </c>
      <c r="B828" s="14" t="s">
        <v>33</v>
      </c>
      <c r="C828" s="16">
        <v>52.51</v>
      </c>
      <c r="D828" s="16">
        <v>80.77</v>
      </c>
      <c r="E828" s="16">
        <v>14.73</v>
      </c>
      <c r="F828" s="16">
        <v>316</v>
      </c>
      <c r="G828" s="16">
        <v>100.95</v>
      </c>
      <c r="H828" s="16">
        <v>2148.98</v>
      </c>
      <c r="I828" s="16">
        <v>309.45</v>
      </c>
      <c r="J828" s="16">
        <v>85.96</v>
      </c>
      <c r="K828" s="16">
        <v>79.11</v>
      </c>
      <c r="L828" s="17">
        <f>SUM(C828:K828)</f>
        <v>3188.46</v>
      </c>
      <c r="M828" s="23" t="str">
        <f>A828&amp;"|"&amp;B828</f>
        <v>P0069|Nov</v>
      </c>
    </row>
    <row r="829" spans="1:13" ht="15" customHeight="1" x14ac:dyDescent="0.25">
      <c r="A829" s="14" t="s">
        <v>197</v>
      </c>
      <c r="B829" s="14" t="s">
        <v>34</v>
      </c>
      <c r="C829" s="16">
        <v>26.65</v>
      </c>
      <c r="D829" s="16">
        <v>91.29</v>
      </c>
      <c r="E829" s="16">
        <v>8.15</v>
      </c>
      <c r="F829" s="16">
        <v>790</v>
      </c>
      <c r="G829" s="16">
        <v>100.95</v>
      </c>
      <c r="H829" s="16">
        <v>2148.98</v>
      </c>
      <c r="I829" s="16">
        <v>309.45</v>
      </c>
      <c r="J829" s="16">
        <v>85.96</v>
      </c>
      <c r="K829" s="16">
        <v>139.59</v>
      </c>
      <c r="L829" s="17">
        <f>SUM(C829:K829)</f>
        <v>3701.02</v>
      </c>
      <c r="M829" s="23" t="str">
        <f>A829&amp;"|"&amp;B829</f>
        <v>P0069|Dec</v>
      </c>
    </row>
    <row r="830" spans="1:13" ht="15" customHeight="1" x14ac:dyDescent="0.25">
      <c r="A830" s="14" t="s">
        <v>197</v>
      </c>
      <c r="B830" s="14" t="s">
        <v>35</v>
      </c>
      <c r="C830" s="16">
        <v>33.950000000000003</v>
      </c>
      <c r="D830" s="16">
        <v>105.74</v>
      </c>
      <c r="E830" s="16">
        <v>15.99</v>
      </c>
      <c r="F830" s="16">
        <v>632</v>
      </c>
      <c r="G830" s="16">
        <v>100.95</v>
      </c>
      <c r="H830" s="16">
        <v>2148.98</v>
      </c>
      <c r="I830" s="16">
        <v>309.45</v>
      </c>
      <c r="J830" s="16">
        <v>85.96</v>
      </c>
      <c r="K830" s="16">
        <v>139.59</v>
      </c>
      <c r="L830" s="17">
        <f>SUM(C830:K830)</f>
        <v>3572.61</v>
      </c>
      <c r="M830" s="23" t="str">
        <f>A830&amp;"|"&amp;B830</f>
        <v>P0069|Jan</v>
      </c>
    </row>
    <row r="831" spans="1:13" ht="15" customHeight="1" x14ac:dyDescent="0.25">
      <c r="A831" s="14" t="s">
        <v>197</v>
      </c>
      <c r="B831" s="14" t="s">
        <v>36</v>
      </c>
      <c r="C831" s="16">
        <v>33.96</v>
      </c>
      <c r="D831" s="16">
        <v>99.91</v>
      </c>
      <c r="E831" s="16">
        <v>14.54</v>
      </c>
      <c r="F831" s="16">
        <v>632</v>
      </c>
      <c r="G831" s="16">
        <v>100.95</v>
      </c>
      <c r="H831" s="16">
        <v>2148.98</v>
      </c>
      <c r="I831" s="16">
        <v>309.45</v>
      </c>
      <c r="J831" s="16">
        <v>85.96</v>
      </c>
      <c r="K831" s="16">
        <v>139.59</v>
      </c>
      <c r="L831" s="17">
        <f>SUM(C831:K831)</f>
        <v>3565.34</v>
      </c>
      <c r="M831" s="23" t="str">
        <f>A831&amp;"|"&amp;B831</f>
        <v>P0069|Feb</v>
      </c>
    </row>
    <row r="832" spans="1:13" ht="15" customHeight="1" x14ac:dyDescent="0.25">
      <c r="A832" s="14" t="s">
        <v>197</v>
      </c>
      <c r="B832" s="14" t="s">
        <v>37</v>
      </c>
      <c r="C832" s="16">
        <v>24.36</v>
      </c>
      <c r="D832" s="16">
        <v>96.48</v>
      </c>
      <c r="E832" s="16">
        <v>14.3</v>
      </c>
      <c r="F832" s="16">
        <v>632</v>
      </c>
      <c r="G832" s="16">
        <v>100.95</v>
      </c>
      <c r="H832" s="16">
        <v>2148.98</v>
      </c>
      <c r="I832" s="16">
        <v>309.45</v>
      </c>
      <c r="J832" s="16">
        <v>85.96</v>
      </c>
      <c r="K832" s="16">
        <v>139.59</v>
      </c>
      <c r="L832" s="17">
        <f>SUM(C832:K832)</f>
        <v>3552.07</v>
      </c>
      <c r="M832" s="23" t="str">
        <f>A832&amp;"|"&amp;B832</f>
        <v>P0069|Mar</v>
      </c>
    </row>
    <row r="833" spans="1:13" ht="15" customHeight="1" x14ac:dyDescent="0.25">
      <c r="A833" s="14" t="s">
        <v>199</v>
      </c>
      <c r="B833" s="14" t="s">
        <v>24</v>
      </c>
      <c r="C833" s="16">
        <v>7.64</v>
      </c>
      <c r="D833" s="16">
        <v>51.96</v>
      </c>
      <c r="E833" s="16">
        <v>4.04</v>
      </c>
      <c r="F833" s="16">
        <v>216</v>
      </c>
      <c r="G833" s="16">
        <v>0</v>
      </c>
      <c r="H833" s="16">
        <v>1346.69</v>
      </c>
      <c r="I833" s="16">
        <v>194.84</v>
      </c>
      <c r="J833" s="16">
        <v>85.96</v>
      </c>
      <c r="K833" s="16">
        <v>59.62</v>
      </c>
      <c r="L833" s="17">
        <f>SUM(C833:K833)</f>
        <v>1966.7499999999998</v>
      </c>
      <c r="M833" s="23" t="str">
        <f>A833&amp;"|"&amp;B833</f>
        <v>P0070|Apr</v>
      </c>
    </row>
    <row r="834" spans="1:13" ht="15" customHeight="1" x14ac:dyDescent="0.25">
      <c r="A834" s="14" t="s">
        <v>199</v>
      </c>
      <c r="B834" s="14" t="s">
        <v>26</v>
      </c>
      <c r="C834" s="16">
        <v>8.67</v>
      </c>
      <c r="D834" s="16">
        <v>46.16</v>
      </c>
      <c r="E834" s="16">
        <v>9.0500000000000007</v>
      </c>
      <c r="F834" s="16">
        <v>216</v>
      </c>
      <c r="G834" s="16">
        <v>0</v>
      </c>
      <c r="H834" s="16">
        <v>1346.69</v>
      </c>
      <c r="I834" s="16">
        <v>194.84</v>
      </c>
      <c r="J834" s="16">
        <v>85.96</v>
      </c>
      <c r="K834" s="16">
        <v>387.74</v>
      </c>
      <c r="L834" s="17">
        <f>SUM(C834:K834)</f>
        <v>2295.11</v>
      </c>
      <c r="M834" s="23" t="str">
        <f>A834&amp;"|"&amp;B834</f>
        <v>P0070|May</v>
      </c>
    </row>
    <row r="835" spans="1:13" ht="15" customHeight="1" x14ac:dyDescent="0.25">
      <c r="A835" s="14" t="s">
        <v>199</v>
      </c>
      <c r="B835" s="14" t="s">
        <v>28</v>
      </c>
      <c r="C835" s="16">
        <v>17.82</v>
      </c>
      <c r="D835" s="16">
        <v>54.55</v>
      </c>
      <c r="E835" s="16">
        <v>10.16</v>
      </c>
      <c r="F835" s="16">
        <v>216</v>
      </c>
      <c r="G835" s="16">
        <v>0</v>
      </c>
      <c r="H835" s="16">
        <v>1346.69</v>
      </c>
      <c r="I835" s="16">
        <v>194.84</v>
      </c>
      <c r="J835" s="16">
        <v>85.96</v>
      </c>
      <c r="K835" s="16">
        <v>502.38</v>
      </c>
      <c r="L835" s="17">
        <f>SUM(C835:K835)</f>
        <v>2428.4</v>
      </c>
      <c r="M835" s="23" t="str">
        <f>A835&amp;"|"&amp;B835</f>
        <v>P0070|Jun</v>
      </c>
    </row>
    <row r="836" spans="1:13" ht="15" customHeight="1" x14ac:dyDescent="0.25">
      <c r="A836" s="14" t="s">
        <v>199</v>
      </c>
      <c r="B836" s="14" t="s">
        <v>29</v>
      </c>
      <c r="C836" s="16">
        <v>22.49</v>
      </c>
      <c r="D836" s="16">
        <v>38.1</v>
      </c>
      <c r="E836" s="16">
        <v>7.47</v>
      </c>
      <c r="F836" s="16">
        <v>324</v>
      </c>
      <c r="G836" s="16">
        <v>0</v>
      </c>
      <c r="H836" s="16">
        <v>1346.69</v>
      </c>
      <c r="I836" s="16">
        <v>194.84</v>
      </c>
      <c r="J836" s="16">
        <v>85.96</v>
      </c>
      <c r="K836" s="16">
        <v>1346.66</v>
      </c>
      <c r="L836" s="17">
        <f>SUM(C836:K836)</f>
        <v>3366.21</v>
      </c>
      <c r="M836" s="23" t="str">
        <f>A836&amp;"|"&amp;B836</f>
        <v>P0070|Jul</v>
      </c>
    </row>
    <row r="837" spans="1:13" ht="15" customHeight="1" x14ac:dyDescent="0.25">
      <c r="A837" s="14" t="s">
        <v>199</v>
      </c>
      <c r="B837" s="14" t="s">
        <v>30</v>
      </c>
      <c r="C837" s="16">
        <v>121.29</v>
      </c>
      <c r="D837" s="16">
        <v>32.29</v>
      </c>
      <c r="E837" s="16">
        <v>10.36</v>
      </c>
      <c r="F837" s="16">
        <v>324</v>
      </c>
      <c r="G837" s="16">
        <v>0</v>
      </c>
      <c r="H837" s="16">
        <v>1346.69</v>
      </c>
      <c r="I837" s="16">
        <v>194.84</v>
      </c>
      <c r="J837" s="16">
        <v>85.96</v>
      </c>
      <c r="K837" s="16">
        <v>1242.2</v>
      </c>
      <c r="L837" s="17">
        <f>SUM(C837:K837)</f>
        <v>3357.63</v>
      </c>
      <c r="M837" s="23" t="str">
        <f>A837&amp;"|"&amp;B837</f>
        <v>P0070|Aug</v>
      </c>
    </row>
    <row r="838" spans="1:13" ht="15" customHeight="1" x14ac:dyDescent="0.25">
      <c r="A838" s="14" t="s">
        <v>199</v>
      </c>
      <c r="B838" s="14" t="s">
        <v>31</v>
      </c>
      <c r="C838" s="16">
        <v>18.78</v>
      </c>
      <c r="D838" s="16">
        <v>45.56</v>
      </c>
      <c r="E838" s="16">
        <v>8.83</v>
      </c>
      <c r="F838" s="16">
        <v>216</v>
      </c>
      <c r="G838" s="16">
        <v>0</v>
      </c>
      <c r="H838" s="16">
        <v>1346.69</v>
      </c>
      <c r="I838" s="16">
        <v>194.84</v>
      </c>
      <c r="J838" s="16">
        <v>85.96</v>
      </c>
      <c r="K838" s="16">
        <v>265.95</v>
      </c>
      <c r="L838" s="17">
        <f>SUM(C838:K838)</f>
        <v>2182.61</v>
      </c>
      <c r="M838" s="23" t="str">
        <f>A838&amp;"|"&amp;B838</f>
        <v>P0070|Sep</v>
      </c>
    </row>
    <row r="839" spans="1:13" ht="15" customHeight="1" x14ac:dyDescent="0.25">
      <c r="A839" s="14" t="s">
        <v>199</v>
      </c>
      <c r="B839" s="14" t="s">
        <v>32</v>
      </c>
      <c r="C839" s="16">
        <v>7.57</v>
      </c>
      <c r="D839" s="16">
        <v>61.4</v>
      </c>
      <c r="E839" s="16">
        <v>14.22</v>
      </c>
      <c r="F839" s="16">
        <v>216</v>
      </c>
      <c r="G839" s="16">
        <v>0</v>
      </c>
      <c r="H839" s="16">
        <v>1346.69</v>
      </c>
      <c r="I839" s="16">
        <v>194.84</v>
      </c>
      <c r="J839" s="16">
        <v>85.96</v>
      </c>
      <c r="K839" s="16">
        <v>183.95</v>
      </c>
      <c r="L839" s="17">
        <f>SUM(C839:K839)</f>
        <v>2110.63</v>
      </c>
      <c r="M839" s="23" t="str">
        <f>A839&amp;"|"&amp;B839</f>
        <v>P0070|Oct</v>
      </c>
    </row>
    <row r="840" spans="1:13" ht="15" customHeight="1" x14ac:dyDescent="0.25">
      <c r="A840" s="14" t="s">
        <v>199</v>
      </c>
      <c r="B840" s="14" t="s">
        <v>33</v>
      </c>
      <c r="C840" s="16">
        <v>31.91</v>
      </c>
      <c r="D840" s="16">
        <v>63.89</v>
      </c>
      <c r="E840" s="16">
        <v>10.4</v>
      </c>
      <c r="F840" s="16">
        <v>216</v>
      </c>
      <c r="G840" s="16">
        <v>68.14</v>
      </c>
      <c r="H840" s="16">
        <v>1346.69</v>
      </c>
      <c r="I840" s="16">
        <v>194.84</v>
      </c>
      <c r="J840" s="16">
        <v>85.96</v>
      </c>
      <c r="K840" s="16">
        <v>47.47</v>
      </c>
      <c r="L840" s="17">
        <f>SUM(C840:K840)</f>
        <v>2065.2999999999997</v>
      </c>
      <c r="M840" s="23" t="str">
        <f>A840&amp;"|"&amp;B840</f>
        <v>P0070|Nov</v>
      </c>
    </row>
    <row r="841" spans="1:13" ht="15" customHeight="1" x14ac:dyDescent="0.25">
      <c r="A841" s="14" t="s">
        <v>199</v>
      </c>
      <c r="B841" s="14" t="s">
        <v>34</v>
      </c>
      <c r="C841" s="16">
        <v>7.57</v>
      </c>
      <c r="D841" s="16">
        <v>82.48</v>
      </c>
      <c r="E841" s="16">
        <v>11.34</v>
      </c>
      <c r="F841" s="16">
        <v>648</v>
      </c>
      <c r="G841" s="16">
        <v>68.14</v>
      </c>
      <c r="H841" s="16">
        <v>1346.69</v>
      </c>
      <c r="I841" s="16">
        <v>194.84</v>
      </c>
      <c r="J841" s="16">
        <v>85.96</v>
      </c>
      <c r="K841" s="16">
        <v>83.75</v>
      </c>
      <c r="L841" s="17">
        <f>SUM(C841:K841)</f>
        <v>2528.7700000000004</v>
      </c>
      <c r="M841" s="23" t="str">
        <f>A841&amp;"|"&amp;B841</f>
        <v>P0070|Dec</v>
      </c>
    </row>
    <row r="842" spans="1:13" ht="15" customHeight="1" x14ac:dyDescent="0.25">
      <c r="A842" s="14" t="s">
        <v>199</v>
      </c>
      <c r="B842" s="14" t="s">
        <v>35</v>
      </c>
      <c r="C842" s="16">
        <v>26.32</v>
      </c>
      <c r="D842" s="16">
        <v>83.36</v>
      </c>
      <c r="E842" s="16">
        <v>19.809999999999999</v>
      </c>
      <c r="F842" s="16">
        <v>540</v>
      </c>
      <c r="G842" s="16">
        <v>68.14</v>
      </c>
      <c r="H842" s="16">
        <v>1346.69</v>
      </c>
      <c r="I842" s="16">
        <v>194.84</v>
      </c>
      <c r="J842" s="16">
        <v>85.96</v>
      </c>
      <c r="K842" s="16">
        <v>83.75</v>
      </c>
      <c r="L842" s="17">
        <f>SUM(C842:K842)</f>
        <v>2448.8700000000003</v>
      </c>
      <c r="M842" s="23" t="str">
        <f>A842&amp;"|"&amp;B842</f>
        <v>P0070|Jan</v>
      </c>
    </row>
    <row r="843" spans="1:13" ht="15" customHeight="1" x14ac:dyDescent="0.25">
      <c r="A843" s="14" t="s">
        <v>199</v>
      </c>
      <c r="B843" s="14" t="s">
        <v>36</v>
      </c>
      <c r="C843" s="16">
        <v>22.01</v>
      </c>
      <c r="D843" s="16">
        <v>86.62</v>
      </c>
      <c r="E843" s="16">
        <v>4.04</v>
      </c>
      <c r="F843" s="16">
        <v>432</v>
      </c>
      <c r="G843" s="16">
        <v>68.14</v>
      </c>
      <c r="H843" s="16">
        <v>1346.69</v>
      </c>
      <c r="I843" s="16">
        <v>194.84</v>
      </c>
      <c r="J843" s="16">
        <v>85.96</v>
      </c>
      <c r="K843" s="16">
        <v>83.75</v>
      </c>
      <c r="L843" s="17">
        <f>SUM(C843:K843)</f>
        <v>2324.0500000000002</v>
      </c>
      <c r="M843" s="23" t="str">
        <f>A843&amp;"|"&amp;B843</f>
        <v>P0070|Feb</v>
      </c>
    </row>
    <row r="844" spans="1:13" ht="15" customHeight="1" x14ac:dyDescent="0.25">
      <c r="A844" s="14" t="s">
        <v>199</v>
      </c>
      <c r="B844" s="14" t="s">
        <v>37</v>
      </c>
      <c r="C844" s="16">
        <v>15.26</v>
      </c>
      <c r="D844" s="16">
        <v>73.7</v>
      </c>
      <c r="E844" s="16">
        <v>14.88</v>
      </c>
      <c r="F844" s="16">
        <v>432</v>
      </c>
      <c r="G844" s="16">
        <v>68.14</v>
      </c>
      <c r="H844" s="16">
        <v>1346.69</v>
      </c>
      <c r="I844" s="16">
        <v>194.84</v>
      </c>
      <c r="J844" s="16">
        <v>85.96</v>
      </c>
      <c r="K844" s="16">
        <v>83.75</v>
      </c>
      <c r="L844" s="17">
        <f>SUM(C844:K844)</f>
        <v>2315.2200000000003</v>
      </c>
      <c r="M844" s="23" t="str">
        <f>A844&amp;"|"&amp;B844</f>
        <v>P0070|Mar</v>
      </c>
    </row>
    <row r="845" spans="1:13" ht="15" customHeight="1" x14ac:dyDescent="0.25">
      <c r="A845" s="14" t="s">
        <v>201</v>
      </c>
      <c r="B845" s="14" t="s">
        <v>24</v>
      </c>
      <c r="C845" s="16">
        <v>20.52</v>
      </c>
      <c r="D845" s="16">
        <v>77.98</v>
      </c>
      <c r="E845" s="16">
        <v>8.82</v>
      </c>
      <c r="F845" s="16">
        <v>316</v>
      </c>
      <c r="G845" s="16">
        <v>0</v>
      </c>
      <c r="H845" s="16">
        <v>2148.98</v>
      </c>
      <c r="I845" s="16">
        <v>309.45</v>
      </c>
      <c r="J845" s="16">
        <v>85.96</v>
      </c>
      <c r="K845" s="16">
        <v>99.37</v>
      </c>
      <c r="L845" s="17">
        <f>SUM(C845:K845)</f>
        <v>3067.08</v>
      </c>
      <c r="M845" s="23" t="str">
        <f>A845&amp;"|"&amp;B845</f>
        <v>P0071|Apr</v>
      </c>
    </row>
    <row r="846" spans="1:13" ht="15" customHeight="1" x14ac:dyDescent="0.25">
      <c r="A846" s="14" t="s">
        <v>201</v>
      </c>
      <c r="B846" s="14" t="s">
        <v>26</v>
      </c>
      <c r="C846" s="16">
        <v>12.6</v>
      </c>
      <c r="D846" s="16">
        <v>63.18</v>
      </c>
      <c r="E846" s="16">
        <v>10.63</v>
      </c>
      <c r="F846" s="16">
        <v>316</v>
      </c>
      <c r="G846" s="16">
        <v>0</v>
      </c>
      <c r="H846" s="16">
        <v>2148.98</v>
      </c>
      <c r="I846" s="16">
        <v>309.45</v>
      </c>
      <c r="J846" s="16">
        <v>85.96</v>
      </c>
      <c r="K846" s="16">
        <v>646.23</v>
      </c>
      <c r="L846" s="17">
        <f>SUM(C846:K846)</f>
        <v>3593.0299999999997</v>
      </c>
      <c r="M846" s="23" t="str">
        <f>A846&amp;"|"&amp;B846</f>
        <v>P0071|May</v>
      </c>
    </row>
    <row r="847" spans="1:13" ht="15" customHeight="1" x14ac:dyDescent="0.25">
      <c r="A847" s="14" t="s">
        <v>201</v>
      </c>
      <c r="B847" s="14" t="s">
        <v>28</v>
      </c>
      <c r="C847" s="16">
        <v>29.19</v>
      </c>
      <c r="D847" s="16">
        <v>54.91</v>
      </c>
      <c r="E847" s="16">
        <v>17.350000000000001</v>
      </c>
      <c r="F847" s="16">
        <v>316</v>
      </c>
      <c r="G847" s="16">
        <v>0</v>
      </c>
      <c r="H847" s="16">
        <v>2148.98</v>
      </c>
      <c r="I847" s="16">
        <v>309.45</v>
      </c>
      <c r="J847" s="16">
        <v>85.96</v>
      </c>
      <c r="K847" s="16">
        <v>837.3</v>
      </c>
      <c r="L847" s="17">
        <f>SUM(C847:K847)</f>
        <v>3799.1399999999994</v>
      </c>
      <c r="M847" s="23" t="str">
        <f>A847&amp;"|"&amp;B847</f>
        <v>P0071|Jun</v>
      </c>
    </row>
    <row r="848" spans="1:13" ht="15" customHeight="1" x14ac:dyDescent="0.25">
      <c r="A848" s="14" t="s">
        <v>201</v>
      </c>
      <c r="B848" s="14" t="s">
        <v>29</v>
      </c>
      <c r="C848" s="16">
        <v>33</v>
      </c>
      <c r="D848" s="16">
        <v>49.13</v>
      </c>
      <c r="E848" s="16">
        <v>6.37</v>
      </c>
      <c r="F848" s="16">
        <v>316</v>
      </c>
      <c r="G848" s="16">
        <v>0</v>
      </c>
      <c r="H848" s="16">
        <v>2148.98</v>
      </c>
      <c r="I848" s="16">
        <v>309.45</v>
      </c>
      <c r="J848" s="16">
        <v>85.96</v>
      </c>
      <c r="K848" s="16">
        <v>2244.4299999999998</v>
      </c>
      <c r="L848" s="17">
        <f>SUM(C848:K848)</f>
        <v>5193.32</v>
      </c>
      <c r="M848" s="23" t="str">
        <f>A848&amp;"|"&amp;B848</f>
        <v>P0071|Jul</v>
      </c>
    </row>
    <row r="849" spans="1:13" ht="15" customHeight="1" x14ac:dyDescent="0.25">
      <c r="A849" s="14" t="s">
        <v>201</v>
      </c>
      <c r="B849" s="14" t="s">
        <v>30</v>
      </c>
      <c r="C849" s="16">
        <v>47.39</v>
      </c>
      <c r="D849" s="16">
        <v>48.84</v>
      </c>
      <c r="E849" s="16">
        <v>21.98</v>
      </c>
      <c r="F849" s="16">
        <v>316</v>
      </c>
      <c r="G849" s="16">
        <v>0</v>
      </c>
      <c r="H849" s="16">
        <v>2148.98</v>
      </c>
      <c r="I849" s="16">
        <v>309.45</v>
      </c>
      <c r="J849" s="16">
        <v>85.96</v>
      </c>
      <c r="K849" s="16">
        <v>2070.33</v>
      </c>
      <c r="L849" s="17">
        <f>SUM(C849:K849)</f>
        <v>5048.93</v>
      </c>
      <c r="M849" s="23" t="str">
        <f>A849&amp;"|"&amp;B849</f>
        <v>P0071|Aug</v>
      </c>
    </row>
    <row r="850" spans="1:13" ht="15" customHeight="1" x14ac:dyDescent="0.25">
      <c r="A850" s="14" t="s">
        <v>201</v>
      </c>
      <c r="B850" s="14" t="s">
        <v>31</v>
      </c>
      <c r="C850" s="16">
        <v>38.200000000000003</v>
      </c>
      <c r="D850" s="16">
        <v>45.43</v>
      </c>
      <c r="E850" s="16">
        <v>8.82</v>
      </c>
      <c r="F850" s="16">
        <v>316</v>
      </c>
      <c r="G850" s="16">
        <v>0</v>
      </c>
      <c r="H850" s="16">
        <v>2148.98</v>
      </c>
      <c r="I850" s="16">
        <v>309.45</v>
      </c>
      <c r="J850" s="16">
        <v>85.96</v>
      </c>
      <c r="K850" s="16">
        <v>443.25</v>
      </c>
      <c r="L850" s="17">
        <f>SUM(C850:K850)</f>
        <v>3396.0899999999997</v>
      </c>
      <c r="M850" s="23" t="str">
        <f>A850&amp;"|"&amp;B850</f>
        <v>P0071|Sep</v>
      </c>
    </row>
    <row r="851" spans="1:13" ht="15" customHeight="1" x14ac:dyDescent="0.25">
      <c r="A851" s="14" t="s">
        <v>201</v>
      </c>
      <c r="B851" s="14" t="s">
        <v>32</v>
      </c>
      <c r="C851" s="16">
        <v>28.14</v>
      </c>
      <c r="D851" s="16">
        <v>73.760000000000005</v>
      </c>
      <c r="E851" s="16">
        <v>22.32</v>
      </c>
      <c r="F851" s="16">
        <v>316</v>
      </c>
      <c r="G851" s="16">
        <v>0</v>
      </c>
      <c r="H851" s="16">
        <v>2148.98</v>
      </c>
      <c r="I851" s="16">
        <v>309.45</v>
      </c>
      <c r="J851" s="16">
        <v>85.96</v>
      </c>
      <c r="K851" s="16">
        <v>306.58</v>
      </c>
      <c r="L851" s="17">
        <f>SUM(C851:K851)</f>
        <v>3291.1899999999996</v>
      </c>
      <c r="M851" s="23" t="str">
        <f>A851&amp;"|"&amp;B851</f>
        <v>P0071|Oct</v>
      </c>
    </row>
    <row r="852" spans="1:13" ht="15" customHeight="1" x14ac:dyDescent="0.25">
      <c r="A852" s="14" t="s">
        <v>201</v>
      </c>
      <c r="B852" s="14" t="s">
        <v>33</v>
      </c>
      <c r="C852" s="16">
        <v>46.59</v>
      </c>
      <c r="D852" s="16">
        <v>87.13</v>
      </c>
      <c r="E852" s="16">
        <v>17.95</v>
      </c>
      <c r="F852" s="16">
        <v>316</v>
      </c>
      <c r="G852" s="16">
        <v>100.95</v>
      </c>
      <c r="H852" s="16">
        <v>2148.98</v>
      </c>
      <c r="I852" s="16">
        <v>309.45</v>
      </c>
      <c r="J852" s="16">
        <v>85.96</v>
      </c>
      <c r="K852" s="16">
        <v>79.11</v>
      </c>
      <c r="L852" s="17">
        <f>SUM(C852:K852)</f>
        <v>3192.12</v>
      </c>
      <c r="M852" s="23" t="str">
        <f>A852&amp;"|"&amp;B852</f>
        <v>P0071|Nov</v>
      </c>
    </row>
    <row r="853" spans="1:13" ht="15" customHeight="1" x14ac:dyDescent="0.25">
      <c r="A853" s="14" t="s">
        <v>201</v>
      </c>
      <c r="B853" s="14" t="s">
        <v>34</v>
      </c>
      <c r="C853" s="16">
        <v>29.15</v>
      </c>
      <c r="D853" s="16">
        <v>113.25</v>
      </c>
      <c r="E853" s="16">
        <v>16.07</v>
      </c>
      <c r="F853" s="16">
        <v>790</v>
      </c>
      <c r="G853" s="16">
        <v>100.95</v>
      </c>
      <c r="H853" s="16">
        <v>2148.98</v>
      </c>
      <c r="I853" s="16">
        <v>309.45</v>
      </c>
      <c r="J853" s="16">
        <v>85.96</v>
      </c>
      <c r="K853" s="16">
        <v>139.59</v>
      </c>
      <c r="L853" s="17">
        <f>SUM(C853:K853)</f>
        <v>3733.4</v>
      </c>
      <c r="M853" s="23" t="str">
        <f>A853&amp;"|"&amp;B853</f>
        <v>P0071|Dec</v>
      </c>
    </row>
    <row r="854" spans="1:13" ht="15" customHeight="1" x14ac:dyDescent="0.25">
      <c r="A854" s="14" t="s">
        <v>201</v>
      </c>
      <c r="B854" s="14" t="s">
        <v>35</v>
      </c>
      <c r="C854" s="16">
        <v>37.69</v>
      </c>
      <c r="D854" s="16">
        <v>106.13</v>
      </c>
      <c r="E854" s="16">
        <v>24.3</v>
      </c>
      <c r="F854" s="16">
        <v>632</v>
      </c>
      <c r="G854" s="16">
        <v>100.95</v>
      </c>
      <c r="H854" s="16">
        <v>2148.98</v>
      </c>
      <c r="I854" s="16">
        <v>309.45</v>
      </c>
      <c r="J854" s="16">
        <v>85.96</v>
      </c>
      <c r="K854" s="16">
        <v>139.59</v>
      </c>
      <c r="L854" s="17">
        <f>SUM(C854:K854)</f>
        <v>3585.05</v>
      </c>
      <c r="M854" s="23" t="str">
        <f>A854&amp;"|"&amp;B854</f>
        <v>P0071|Jan</v>
      </c>
    </row>
    <row r="855" spans="1:13" ht="15" customHeight="1" x14ac:dyDescent="0.25">
      <c r="A855" s="14" t="s">
        <v>201</v>
      </c>
      <c r="B855" s="14" t="s">
        <v>36</v>
      </c>
      <c r="C855" s="16">
        <v>23.06</v>
      </c>
      <c r="D855" s="16">
        <v>88.65</v>
      </c>
      <c r="E855" s="16">
        <v>9.6300000000000008</v>
      </c>
      <c r="F855" s="16">
        <v>632</v>
      </c>
      <c r="G855" s="16">
        <v>100.95</v>
      </c>
      <c r="H855" s="16">
        <v>2148.98</v>
      </c>
      <c r="I855" s="16">
        <v>309.45</v>
      </c>
      <c r="J855" s="16">
        <v>85.96</v>
      </c>
      <c r="K855" s="16">
        <v>139.59</v>
      </c>
      <c r="L855" s="17">
        <f>SUM(C855:K855)</f>
        <v>3538.27</v>
      </c>
      <c r="M855" s="23" t="str">
        <f>A855&amp;"|"&amp;B855</f>
        <v>P0071|Feb</v>
      </c>
    </row>
    <row r="856" spans="1:13" ht="15" customHeight="1" x14ac:dyDescent="0.25">
      <c r="A856" s="14" t="s">
        <v>201</v>
      </c>
      <c r="B856" s="14" t="s">
        <v>37</v>
      </c>
      <c r="C856" s="16">
        <v>27.89</v>
      </c>
      <c r="D856" s="16">
        <v>80.97</v>
      </c>
      <c r="E856" s="16">
        <v>15.29</v>
      </c>
      <c r="F856" s="16">
        <v>474</v>
      </c>
      <c r="G856" s="16">
        <v>100.95</v>
      </c>
      <c r="H856" s="16">
        <v>2148.98</v>
      </c>
      <c r="I856" s="16">
        <v>309.45</v>
      </c>
      <c r="J856" s="16">
        <v>85.96</v>
      </c>
      <c r="K856" s="16">
        <v>139.59</v>
      </c>
      <c r="L856" s="17">
        <f>SUM(C856:K856)</f>
        <v>3383.08</v>
      </c>
      <c r="M856" s="23" t="str">
        <f>A856&amp;"|"&amp;B856</f>
        <v>P0071|Mar</v>
      </c>
    </row>
    <row r="857" spans="1:13" ht="15" customHeight="1" x14ac:dyDescent="0.25">
      <c r="A857" s="14" t="s">
        <v>203</v>
      </c>
      <c r="B857" s="14" t="s">
        <v>24</v>
      </c>
      <c r="C857" s="16">
        <v>11.96</v>
      </c>
      <c r="D857" s="16">
        <v>54.85</v>
      </c>
      <c r="E857" s="16">
        <v>8.5</v>
      </c>
      <c r="F857" s="16">
        <v>176</v>
      </c>
      <c r="G857" s="16">
        <v>0</v>
      </c>
      <c r="H857" s="16">
        <v>1031.51</v>
      </c>
      <c r="I857" s="16">
        <v>149</v>
      </c>
      <c r="J857" s="16">
        <v>85.96</v>
      </c>
      <c r="K857" s="16">
        <v>39.75</v>
      </c>
      <c r="L857" s="17">
        <f>SUM(C857:K857)</f>
        <v>1557.53</v>
      </c>
      <c r="M857" s="23" t="str">
        <f>A857&amp;"|"&amp;B857</f>
        <v>P0072|Apr</v>
      </c>
    </row>
    <row r="858" spans="1:13" ht="15" customHeight="1" x14ac:dyDescent="0.25">
      <c r="A858" s="14" t="s">
        <v>203</v>
      </c>
      <c r="B858" s="14" t="s">
        <v>26</v>
      </c>
      <c r="C858" s="16">
        <v>21.46</v>
      </c>
      <c r="D858" s="16">
        <v>36.79</v>
      </c>
      <c r="E858" s="16">
        <v>4.04</v>
      </c>
      <c r="F858" s="16">
        <v>176</v>
      </c>
      <c r="G858" s="16">
        <v>0</v>
      </c>
      <c r="H858" s="16">
        <v>1031.51</v>
      </c>
      <c r="I858" s="16">
        <v>149</v>
      </c>
      <c r="J858" s="16">
        <v>85.96</v>
      </c>
      <c r="K858" s="16">
        <v>258.49</v>
      </c>
      <c r="L858" s="17">
        <f>SUM(C858:K858)</f>
        <v>1763.25</v>
      </c>
      <c r="M858" s="23" t="str">
        <f>A858&amp;"|"&amp;B858</f>
        <v>P0072|May</v>
      </c>
    </row>
    <row r="859" spans="1:13" ht="15" customHeight="1" x14ac:dyDescent="0.25">
      <c r="A859" s="14" t="s">
        <v>203</v>
      </c>
      <c r="B859" s="14" t="s">
        <v>28</v>
      </c>
      <c r="C859" s="16">
        <v>7.57</v>
      </c>
      <c r="D859" s="16">
        <v>39.94</v>
      </c>
      <c r="E859" s="16">
        <v>4.04</v>
      </c>
      <c r="F859" s="16">
        <v>264</v>
      </c>
      <c r="G859" s="16">
        <v>0</v>
      </c>
      <c r="H859" s="16">
        <v>1031.51</v>
      </c>
      <c r="I859" s="16">
        <v>149</v>
      </c>
      <c r="J859" s="16">
        <v>85.96</v>
      </c>
      <c r="K859" s="16">
        <v>334.92</v>
      </c>
      <c r="L859" s="17">
        <f>SUM(C859:K859)</f>
        <v>1916.94</v>
      </c>
      <c r="M859" s="23" t="str">
        <f>A859&amp;"|"&amp;B859</f>
        <v>P0072|Jun</v>
      </c>
    </row>
    <row r="860" spans="1:13" ht="15" customHeight="1" x14ac:dyDescent="0.25">
      <c r="A860" s="14" t="s">
        <v>203</v>
      </c>
      <c r="B860" s="14" t="s">
        <v>29</v>
      </c>
      <c r="C860" s="16">
        <v>14.29</v>
      </c>
      <c r="D860" s="16">
        <v>33.61</v>
      </c>
      <c r="E860" s="16">
        <v>4.04</v>
      </c>
      <c r="F860" s="16">
        <v>264</v>
      </c>
      <c r="G860" s="16">
        <v>0</v>
      </c>
      <c r="H860" s="16">
        <v>1031.51</v>
      </c>
      <c r="I860" s="16">
        <v>149</v>
      </c>
      <c r="J860" s="16">
        <v>85.96</v>
      </c>
      <c r="K860" s="16">
        <v>897.77</v>
      </c>
      <c r="L860" s="17">
        <f>SUM(C860:K860)</f>
        <v>2480.1800000000003</v>
      </c>
      <c r="M860" s="23" t="str">
        <f>A860&amp;"|"&amp;B860</f>
        <v>P0072|Jul</v>
      </c>
    </row>
    <row r="861" spans="1:13" ht="15" customHeight="1" x14ac:dyDescent="0.25">
      <c r="A861" s="14" t="s">
        <v>203</v>
      </c>
      <c r="B861" s="14" t="s">
        <v>30</v>
      </c>
      <c r="C861" s="16">
        <v>16.14</v>
      </c>
      <c r="D861" s="16">
        <v>40.21</v>
      </c>
      <c r="E861" s="16">
        <v>6.39</v>
      </c>
      <c r="F861" s="16">
        <v>264</v>
      </c>
      <c r="G861" s="16">
        <v>0</v>
      </c>
      <c r="H861" s="16">
        <v>1031.51</v>
      </c>
      <c r="I861" s="16">
        <v>149</v>
      </c>
      <c r="J861" s="16">
        <v>85.96</v>
      </c>
      <c r="K861" s="16">
        <v>828.13</v>
      </c>
      <c r="L861" s="17">
        <f>SUM(C861:K861)</f>
        <v>2421.34</v>
      </c>
      <c r="M861" s="23" t="str">
        <f>A861&amp;"|"&amp;B861</f>
        <v>P0072|Aug</v>
      </c>
    </row>
    <row r="862" spans="1:13" ht="15" customHeight="1" x14ac:dyDescent="0.25">
      <c r="A862" s="14" t="s">
        <v>203</v>
      </c>
      <c r="B862" s="14" t="s">
        <v>31</v>
      </c>
      <c r="C862" s="16">
        <v>26.11</v>
      </c>
      <c r="D862" s="16">
        <v>43.82</v>
      </c>
      <c r="E862" s="16">
        <v>7.87</v>
      </c>
      <c r="F862" s="16">
        <v>264</v>
      </c>
      <c r="G862" s="16">
        <v>0</v>
      </c>
      <c r="H862" s="16">
        <v>1031.51</v>
      </c>
      <c r="I862" s="16">
        <v>149</v>
      </c>
      <c r="J862" s="16">
        <v>85.96</v>
      </c>
      <c r="K862" s="16">
        <v>177.3</v>
      </c>
      <c r="L862" s="17">
        <f>SUM(C862:K862)</f>
        <v>1785.57</v>
      </c>
      <c r="M862" s="23" t="str">
        <f>A862&amp;"|"&amp;B862</f>
        <v>P0072|Sep</v>
      </c>
    </row>
    <row r="863" spans="1:13" ht="15" customHeight="1" x14ac:dyDescent="0.25">
      <c r="A863" s="14" t="s">
        <v>203</v>
      </c>
      <c r="B863" s="14" t="s">
        <v>32</v>
      </c>
      <c r="C863" s="16">
        <v>14.4</v>
      </c>
      <c r="D863" s="16">
        <v>32.659999999999997</v>
      </c>
      <c r="E863" s="16">
        <v>5.6</v>
      </c>
      <c r="F863" s="16">
        <v>264</v>
      </c>
      <c r="G863" s="16">
        <v>0</v>
      </c>
      <c r="H863" s="16">
        <v>1031.51</v>
      </c>
      <c r="I863" s="16">
        <v>149</v>
      </c>
      <c r="J863" s="16">
        <v>85.96</v>
      </c>
      <c r="K863" s="16">
        <v>122.63</v>
      </c>
      <c r="L863" s="17">
        <f>SUM(C863:K863)</f>
        <v>1705.7600000000002</v>
      </c>
      <c r="M863" s="23" t="str">
        <f>A863&amp;"|"&amp;B863</f>
        <v>P0072|Oct</v>
      </c>
    </row>
    <row r="864" spans="1:13" ht="15" customHeight="1" x14ac:dyDescent="0.25">
      <c r="A864" s="14" t="s">
        <v>203</v>
      </c>
      <c r="B864" s="14" t="s">
        <v>33</v>
      </c>
      <c r="C864" s="16">
        <v>21.46</v>
      </c>
      <c r="D864" s="16">
        <v>45.16</v>
      </c>
      <c r="E864" s="16">
        <v>10.08</v>
      </c>
      <c r="F864" s="16">
        <v>176</v>
      </c>
      <c r="G864" s="16">
        <v>55.52</v>
      </c>
      <c r="H864" s="16">
        <v>1031.51</v>
      </c>
      <c r="I864" s="16">
        <v>149</v>
      </c>
      <c r="J864" s="16">
        <v>85.96</v>
      </c>
      <c r="K864" s="16">
        <v>31.64</v>
      </c>
      <c r="L864" s="17">
        <f>SUM(C864:K864)</f>
        <v>1606.3300000000002</v>
      </c>
      <c r="M864" s="23" t="str">
        <f>A864&amp;"|"&amp;B864</f>
        <v>P0072|Nov</v>
      </c>
    </row>
    <row r="865" spans="1:13" ht="15" customHeight="1" x14ac:dyDescent="0.25">
      <c r="A865" s="14" t="s">
        <v>203</v>
      </c>
      <c r="B865" s="14" t="s">
        <v>34</v>
      </c>
      <c r="C865" s="16">
        <v>17.28</v>
      </c>
      <c r="D865" s="16">
        <v>72.38</v>
      </c>
      <c r="E865" s="16">
        <v>5.5</v>
      </c>
      <c r="F865" s="16">
        <v>528</v>
      </c>
      <c r="G865" s="16">
        <v>55.52</v>
      </c>
      <c r="H865" s="16">
        <v>1031.51</v>
      </c>
      <c r="I865" s="16">
        <v>149</v>
      </c>
      <c r="J865" s="16">
        <v>85.96</v>
      </c>
      <c r="K865" s="16">
        <v>55.84</v>
      </c>
      <c r="L865" s="17">
        <f>SUM(C865:K865)</f>
        <v>2000.99</v>
      </c>
      <c r="M865" s="23" t="str">
        <f>A865&amp;"|"&amp;B865</f>
        <v>P0072|Dec</v>
      </c>
    </row>
    <row r="866" spans="1:13" ht="15" customHeight="1" x14ac:dyDescent="0.25">
      <c r="A866" s="14" t="s">
        <v>203</v>
      </c>
      <c r="B866" s="14" t="s">
        <v>35</v>
      </c>
      <c r="C866" s="16">
        <v>248.51</v>
      </c>
      <c r="D866" s="16">
        <v>70.400000000000006</v>
      </c>
      <c r="E866" s="16">
        <v>5.24</v>
      </c>
      <c r="F866" s="16">
        <v>528</v>
      </c>
      <c r="G866" s="16">
        <v>55.52</v>
      </c>
      <c r="H866" s="16">
        <v>1031.51</v>
      </c>
      <c r="I866" s="16">
        <v>149</v>
      </c>
      <c r="J866" s="16">
        <v>85.96</v>
      </c>
      <c r="K866" s="16">
        <v>55.84</v>
      </c>
      <c r="L866" s="17">
        <f>SUM(C866:K866)</f>
        <v>2229.98</v>
      </c>
      <c r="M866" s="23" t="str">
        <f>A866&amp;"|"&amp;B866</f>
        <v>P0072|Jan</v>
      </c>
    </row>
    <row r="867" spans="1:13" ht="15" customHeight="1" x14ac:dyDescent="0.25">
      <c r="A867" s="14" t="s">
        <v>203</v>
      </c>
      <c r="B867" s="14" t="s">
        <v>36</v>
      </c>
      <c r="C867" s="16">
        <v>218.45</v>
      </c>
      <c r="D867" s="16">
        <v>77.13</v>
      </c>
      <c r="E867" s="16">
        <v>12.21</v>
      </c>
      <c r="F867" s="16">
        <v>440</v>
      </c>
      <c r="G867" s="16">
        <v>55.52</v>
      </c>
      <c r="H867" s="16">
        <v>1031.51</v>
      </c>
      <c r="I867" s="16">
        <v>149</v>
      </c>
      <c r="J867" s="16">
        <v>85.96</v>
      </c>
      <c r="K867" s="16">
        <v>55.84</v>
      </c>
      <c r="L867" s="17">
        <f>SUM(C867:K867)</f>
        <v>2125.62</v>
      </c>
      <c r="M867" s="23" t="str">
        <f>A867&amp;"|"&amp;B867</f>
        <v>P0072|Feb</v>
      </c>
    </row>
    <row r="868" spans="1:13" ht="15" customHeight="1" x14ac:dyDescent="0.25">
      <c r="A868" s="14" t="s">
        <v>203</v>
      </c>
      <c r="B868" s="14" t="s">
        <v>37</v>
      </c>
      <c r="C868" s="16">
        <v>17.13</v>
      </c>
      <c r="D868" s="16">
        <v>50.27</v>
      </c>
      <c r="E868" s="16">
        <v>14.32</v>
      </c>
      <c r="F868" s="16">
        <v>440</v>
      </c>
      <c r="G868" s="16">
        <v>55.52</v>
      </c>
      <c r="H868" s="16">
        <v>1031.51</v>
      </c>
      <c r="I868" s="16">
        <v>149</v>
      </c>
      <c r="J868" s="16">
        <v>85.96</v>
      </c>
      <c r="K868" s="16">
        <v>55.84</v>
      </c>
      <c r="L868" s="17">
        <f>SUM(C868:K868)</f>
        <v>1899.55</v>
      </c>
      <c r="M868" s="23" t="str">
        <f>A868&amp;"|"&amp;B868</f>
        <v>P0072|Mar</v>
      </c>
    </row>
    <row r="869" spans="1:13" ht="15" customHeight="1" x14ac:dyDescent="0.25">
      <c r="A869" s="14" t="s">
        <v>205</v>
      </c>
      <c r="B869" s="14" t="s">
        <v>24</v>
      </c>
      <c r="C869" s="16">
        <v>8.68</v>
      </c>
      <c r="D869" s="16">
        <v>52.6</v>
      </c>
      <c r="E869" s="16">
        <v>4.04</v>
      </c>
      <c r="F869" s="16">
        <v>176</v>
      </c>
      <c r="G869" s="16">
        <v>0</v>
      </c>
      <c r="H869" s="16">
        <v>1031.51</v>
      </c>
      <c r="I869" s="16">
        <v>149</v>
      </c>
      <c r="J869" s="16">
        <v>85.96</v>
      </c>
      <c r="K869" s="16">
        <v>39.75</v>
      </c>
      <c r="L869" s="17">
        <f>SUM(C869:K869)</f>
        <v>1547.54</v>
      </c>
      <c r="M869" s="23" t="str">
        <f>A869&amp;"|"&amp;B869</f>
        <v>P0073|Apr</v>
      </c>
    </row>
    <row r="870" spans="1:13" ht="15" customHeight="1" x14ac:dyDescent="0.25">
      <c r="A870" s="14" t="s">
        <v>205</v>
      </c>
      <c r="B870" s="14" t="s">
        <v>26</v>
      </c>
      <c r="C870" s="16">
        <v>10.57</v>
      </c>
      <c r="D870" s="16">
        <v>48.73</v>
      </c>
      <c r="E870" s="16">
        <v>4.04</v>
      </c>
      <c r="F870" s="16">
        <v>176</v>
      </c>
      <c r="G870" s="16">
        <v>0</v>
      </c>
      <c r="H870" s="16">
        <v>1031.51</v>
      </c>
      <c r="I870" s="16">
        <v>149</v>
      </c>
      <c r="J870" s="16">
        <v>85.96</v>
      </c>
      <c r="K870" s="16">
        <v>258.49</v>
      </c>
      <c r="L870" s="17">
        <f>SUM(C870:K870)</f>
        <v>1764.3</v>
      </c>
      <c r="M870" s="23" t="str">
        <f>A870&amp;"|"&amp;B870</f>
        <v>P0073|May</v>
      </c>
    </row>
    <row r="871" spans="1:13" ht="15" customHeight="1" x14ac:dyDescent="0.25">
      <c r="A871" s="14" t="s">
        <v>205</v>
      </c>
      <c r="B871" s="14" t="s">
        <v>28</v>
      </c>
      <c r="C871" s="16">
        <v>17.5</v>
      </c>
      <c r="D871" s="16">
        <v>44.17</v>
      </c>
      <c r="E871" s="16">
        <v>4.04</v>
      </c>
      <c r="F871" s="16">
        <v>176</v>
      </c>
      <c r="G871" s="16">
        <v>0</v>
      </c>
      <c r="H871" s="16">
        <v>1031.51</v>
      </c>
      <c r="I871" s="16">
        <v>149</v>
      </c>
      <c r="J871" s="16">
        <v>85.96</v>
      </c>
      <c r="K871" s="16">
        <v>334.92</v>
      </c>
      <c r="L871" s="17">
        <f>SUM(C871:K871)</f>
        <v>1843.1000000000001</v>
      </c>
      <c r="M871" s="23" t="str">
        <f>A871&amp;"|"&amp;B871</f>
        <v>P0073|Jun</v>
      </c>
    </row>
    <row r="872" spans="1:13" ht="15" customHeight="1" x14ac:dyDescent="0.25">
      <c r="A872" s="14" t="s">
        <v>205</v>
      </c>
      <c r="B872" s="14" t="s">
        <v>29</v>
      </c>
      <c r="C872" s="16">
        <v>16.34</v>
      </c>
      <c r="D872" s="16">
        <v>36.47</v>
      </c>
      <c r="E872" s="16">
        <v>4.04</v>
      </c>
      <c r="F872" s="16">
        <v>176</v>
      </c>
      <c r="G872" s="16">
        <v>0</v>
      </c>
      <c r="H872" s="16">
        <v>1031.51</v>
      </c>
      <c r="I872" s="16">
        <v>149</v>
      </c>
      <c r="J872" s="16">
        <v>85.96</v>
      </c>
      <c r="K872" s="16">
        <v>897.77</v>
      </c>
      <c r="L872" s="17">
        <f>SUM(C872:K872)</f>
        <v>2397.09</v>
      </c>
      <c r="M872" s="23" t="str">
        <f>A872&amp;"|"&amp;B872</f>
        <v>P0073|Jul</v>
      </c>
    </row>
    <row r="873" spans="1:13" ht="15" customHeight="1" x14ac:dyDescent="0.25">
      <c r="A873" s="14" t="s">
        <v>205</v>
      </c>
      <c r="B873" s="14" t="s">
        <v>30</v>
      </c>
      <c r="C873" s="16">
        <v>11.23</v>
      </c>
      <c r="D873" s="16">
        <v>33.299999999999997</v>
      </c>
      <c r="E873" s="16">
        <v>5.89</v>
      </c>
      <c r="F873" s="16">
        <v>176</v>
      </c>
      <c r="G873" s="16">
        <v>0</v>
      </c>
      <c r="H873" s="16">
        <v>1031.51</v>
      </c>
      <c r="I873" s="16">
        <v>149</v>
      </c>
      <c r="J873" s="16">
        <v>85.96</v>
      </c>
      <c r="K873" s="16">
        <v>828.13</v>
      </c>
      <c r="L873" s="17">
        <f>SUM(C873:K873)</f>
        <v>2321.02</v>
      </c>
      <c r="M873" s="23" t="str">
        <f>A873&amp;"|"&amp;B873</f>
        <v>P0073|Aug</v>
      </c>
    </row>
    <row r="874" spans="1:13" ht="15" customHeight="1" x14ac:dyDescent="0.25">
      <c r="A874" s="14" t="s">
        <v>205</v>
      </c>
      <c r="B874" s="14" t="s">
        <v>31</v>
      </c>
      <c r="C874" s="16">
        <v>15.72</v>
      </c>
      <c r="D874" s="16">
        <v>35.58</v>
      </c>
      <c r="E874" s="16">
        <v>6.34</v>
      </c>
      <c r="F874" s="16">
        <v>176</v>
      </c>
      <c r="G874" s="16">
        <v>0</v>
      </c>
      <c r="H874" s="16">
        <v>1031.51</v>
      </c>
      <c r="I874" s="16">
        <v>149</v>
      </c>
      <c r="J874" s="16">
        <v>85.96</v>
      </c>
      <c r="K874" s="16">
        <v>177.3</v>
      </c>
      <c r="L874" s="17">
        <f>SUM(C874:K874)</f>
        <v>1677.41</v>
      </c>
      <c r="M874" s="23" t="str">
        <f>A874&amp;"|"&amp;B874</f>
        <v>P0073|Sep</v>
      </c>
    </row>
    <row r="875" spans="1:13" ht="15" customHeight="1" x14ac:dyDescent="0.25">
      <c r="A875" s="14" t="s">
        <v>205</v>
      </c>
      <c r="B875" s="14" t="s">
        <v>32</v>
      </c>
      <c r="C875" s="16">
        <v>9.74</v>
      </c>
      <c r="D875" s="16">
        <v>51.82</v>
      </c>
      <c r="E875" s="16">
        <v>4.04</v>
      </c>
      <c r="F875" s="16">
        <v>176</v>
      </c>
      <c r="G875" s="16">
        <v>0</v>
      </c>
      <c r="H875" s="16">
        <v>1031.51</v>
      </c>
      <c r="I875" s="16">
        <v>149</v>
      </c>
      <c r="J875" s="16">
        <v>85.96</v>
      </c>
      <c r="K875" s="16">
        <v>122.63</v>
      </c>
      <c r="L875" s="17">
        <f>SUM(C875:K875)</f>
        <v>1630.7000000000003</v>
      </c>
      <c r="M875" s="23" t="str">
        <f>A875&amp;"|"&amp;B875</f>
        <v>P0073|Oct</v>
      </c>
    </row>
    <row r="876" spans="1:13" ht="15" customHeight="1" x14ac:dyDescent="0.25">
      <c r="A876" s="14" t="s">
        <v>205</v>
      </c>
      <c r="B876" s="14" t="s">
        <v>33</v>
      </c>
      <c r="C876" s="16">
        <v>7.57</v>
      </c>
      <c r="D876" s="16">
        <v>52.98</v>
      </c>
      <c r="E876" s="16">
        <v>8.65</v>
      </c>
      <c r="F876" s="16">
        <v>176</v>
      </c>
      <c r="G876" s="16">
        <v>55.52</v>
      </c>
      <c r="H876" s="16">
        <v>1031.51</v>
      </c>
      <c r="I876" s="16">
        <v>149</v>
      </c>
      <c r="J876" s="16">
        <v>85.96</v>
      </c>
      <c r="K876" s="16">
        <v>31.64</v>
      </c>
      <c r="L876" s="17">
        <f>SUM(C876:K876)</f>
        <v>1598.8300000000002</v>
      </c>
      <c r="M876" s="23" t="str">
        <f>A876&amp;"|"&amp;B876</f>
        <v>P0073|Nov</v>
      </c>
    </row>
    <row r="877" spans="1:13" ht="15" customHeight="1" x14ac:dyDescent="0.25">
      <c r="A877" s="14" t="s">
        <v>205</v>
      </c>
      <c r="B877" s="14" t="s">
        <v>34</v>
      </c>
      <c r="C877" s="16">
        <v>13.08</v>
      </c>
      <c r="D877" s="16">
        <v>68.23</v>
      </c>
      <c r="E877" s="16">
        <v>11.08</v>
      </c>
      <c r="F877" s="16">
        <v>440</v>
      </c>
      <c r="G877" s="16">
        <v>55.52</v>
      </c>
      <c r="H877" s="16">
        <v>1031.51</v>
      </c>
      <c r="I877" s="16">
        <v>149</v>
      </c>
      <c r="J877" s="16">
        <v>85.96</v>
      </c>
      <c r="K877" s="16">
        <v>55.84</v>
      </c>
      <c r="L877" s="17">
        <f>SUM(C877:K877)</f>
        <v>1910.22</v>
      </c>
      <c r="M877" s="23" t="str">
        <f>A877&amp;"|"&amp;B877</f>
        <v>P0073|Dec</v>
      </c>
    </row>
    <row r="878" spans="1:13" ht="15" customHeight="1" x14ac:dyDescent="0.25">
      <c r="A878" s="14" t="s">
        <v>205</v>
      </c>
      <c r="B878" s="14" t="s">
        <v>35</v>
      </c>
      <c r="C878" s="16">
        <v>13.23</v>
      </c>
      <c r="D878" s="16">
        <v>66.599999999999994</v>
      </c>
      <c r="E878" s="16">
        <v>4.04</v>
      </c>
      <c r="F878" s="16">
        <v>440</v>
      </c>
      <c r="G878" s="16">
        <v>55.52</v>
      </c>
      <c r="H878" s="16">
        <v>1031.51</v>
      </c>
      <c r="I878" s="16">
        <v>149</v>
      </c>
      <c r="J878" s="16">
        <v>85.96</v>
      </c>
      <c r="K878" s="16">
        <v>55.84</v>
      </c>
      <c r="L878" s="17">
        <f>SUM(C878:K878)</f>
        <v>1901.7</v>
      </c>
      <c r="M878" s="23" t="str">
        <f>A878&amp;"|"&amp;B878</f>
        <v>P0073|Jan</v>
      </c>
    </row>
    <row r="879" spans="1:13" ht="15" customHeight="1" x14ac:dyDescent="0.25">
      <c r="A879" s="14" t="s">
        <v>205</v>
      </c>
      <c r="B879" s="14" t="s">
        <v>36</v>
      </c>
      <c r="C879" s="16">
        <v>7.57</v>
      </c>
      <c r="D879" s="16">
        <v>71.17</v>
      </c>
      <c r="E879" s="16">
        <v>4.8</v>
      </c>
      <c r="F879" s="16">
        <v>352</v>
      </c>
      <c r="G879" s="16">
        <v>55.52</v>
      </c>
      <c r="H879" s="16">
        <v>1031.51</v>
      </c>
      <c r="I879" s="16">
        <v>149</v>
      </c>
      <c r="J879" s="16">
        <v>85.96</v>
      </c>
      <c r="K879" s="16">
        <v>55.84</v>
      </c>
      <c r="L879" s="17">
        <f>SUM(C879:K879)</f>
        <v>1813.37</v>
      </c>
      <c r="M879" s="23" t="str">
        <f>A879&amp;"|"&amp;B879</f>
        <v>P0073|Feb</v>
      </c>
    </row>
    <row r="880" spans="1:13" ht="15" customHeight="1" x14ac:dyDescent="0.25">
      <c r="A880" s="14" t="s">
        <v>205</v>
      </c>
      <c r="B880" s="14" t="s">
        <v>37</v>
      </c>
      <c r="C880" s="16">
        <v>17.89</v>
      </c>
      <c r="D880" s="16">
        <v>54.3</v>
      </c>
      <c r="E880" s="16">
        <v>4.04</v>
      </c>
      <c r="F880" s="16">
        <v>264</v>
      </c>
      <c r="G880" s="16">
        <v>55.52</v>
      </c>
      <c r="H880" s="16">
        <v>1031.51</v>
      </c>
      <c r="I880" s="16">
        <v>149</v>
      </c>
      <c r="J880" s="16">
        <v>85.96</v>
      </c>
      <c r="K880" s="16">
        <v>55.84</v>
      </c>
      <c r="L880" s="17">
        <f>SUM(C880:K880)</f>
        <v>1718.06</v>
      </c>
      <c r="M880" s="23" t="str">
        <f>A880&amp;"|"&amp;B880</f>
        <v>P0073|Mar</v>
      </c>
    </row>
    <row r="881" spans="1:13" ht="15" customHeight="1" x14ac:dyDescent="0.25">
      <c r="A881" s="14" t="s">
        <v>207</v>
      </c>
      <c r="B881" s="14" t="s">
        <v>24</v>
      </c>
      <c r="C881" s="16">
        <v>29.01</v>
      </c>
      <c r="D881" s="16">
        <v>68.8</v>
      </c>
      <c r="E881" s="16">
        <v>5.34</v>
      </c>
      <c r="F881" s="16">
        <v>216</v>
      </c>
      <c r="G881" s="16">
        <v>0</v>
      </c>
      <c r="H881" s="16">
        <v>1346.69</v>
      </c>
      <c r="I881" s="16">
        <v>194.84</v>
      </c>
      <c r="J881" s="16">
        <v>85.96</v>
      </c>
      <c r="K881" s="16">
        <v>59.62</v>
      </c>
      <c r="L881" s="17">
        <f>SUM(C881:K881)</f>
        <v>2006.26</v>
      </c>
      <c r="M881" s="23" t="str">
        <f>A881&amp;"|"&amp;B881</f>
        <v>P0074|Apr</v>
      </c>
    </row>
    <row r="882" spans="1:13" ht="15" customHeight="1" x14ac:dyDescent="0.25">
      <c r="A882" s="14" t="s">
        <v>207</v>
      </c>
      <c r="B882" s="14" t="s">
        <v>26</v>
      </c>
      <c r="C882" s="16">
        <v>16.059999999999999</v>
      </c>
      <c r="D882" s="16">
        <v>53</v>
      </c>
      <c r="E882" s="16">
        <v>12.84</v>
      </c>
      <c r="F882" s="16">
        <v>216</v>
      </c>
      <c r="G882" s="16">
        <v>0</v>
      </c>
      <c r="H882" s="16">
        <v>1346.69</v>
      </c>
      <c r="I882" s="16">
        <v>194.84</v>
      </c>
      <c r="J882" s="16">
        <v>85.96</v>
      </c>
      <c r="K882" s="16">
        <v>387.74</v>
      </c>
      <c r="L882" s="17">
        <f>SUM(C882:K882)</f>
        <v>2313.13</v>
      </c>
      <c r="M882" s="23" t="str">
        <f>A882&amp;"|"&amp;B882</f>
        <v>P0074|May</v>
      </c>
    </row>
    <row r="883" spans="1:13" ht="15" customHeight="1" x14ac:dyDescent="0.25">
      <c r="A883" s="14" t="s">
        <v>207</v>
      </c>
      <c r="B883" s="14" t="s">
        <v>28</v>
      </c>
      <c r="C883" s="16">
        <v>7.57</v>
      </c>
      <c r="D883" s="16">
        <v>43.33</v>
      </c>
      <c r="E883" s="16">
        <v>12.01</v>
      </c>
      <c r="F883" s="16">
        <v>216</v>
      </c>
      <c r="G883" s="16">
        <v>0</v>
      </c>
      <c r="H883" s="16">
        <v>1346.69</v>
      </c>
      <c r="I883" s="16">
        <v>194.84</v>
      </c>
      <c r="J883" s="16">
        <v>85.96</v>
      </c>
      <c r="K883" s="16">
        <v>502.38</v>
      </c>
      <c r="L883" s="17">
        <f>SUM(C883:K883)</f>
        <v>2408.7799999999997</v>
      </c>
      <c r="M883" s="23" t="str">
        <f>A883&amp;"|"&amp;B883</f>
        <v>P0074|Jun</v>
      </c>
    </row>
    <row r="884" spans="1:13" ht="15" customHeight="1" x14ac:dyDescent="0.25">
      <c r="A884" s="14" t="s">
        <v>207</v>
      </c>
      <c r="B884" s="14" t="s">
        <v>29</v>
      </c>
      <c r="C884" s="16">
        <v>17.920000000000002</v>
      </c>
      <c r="D884" s="16">
        <v>30.21</v>
      </c>
      <c r="E884" s="16">
        <v>11.06</v>
      </c>
      <c r="F884" s="16">
        <v>324</v>
      </c>
      <c r="G884" s="16">
        <v>0</v>
      </c>
      <c r="H884" s="16">
        <v>1346.69</v>
      </c>
      <c r="I884" s="16">
        <v>194.84</v>
      </c>
      <c r="J884" s="16">
        <v>85.96</v>
      </c>
      <c r="K884" s="16">
        <v>1346.66</v>
      </c>
      <c r="L884" s="17">
        <f>SUM(C884:K884)</f>
        <v>3357.34</v>
      </c>
      <c r="M884" s="23" t="str">
        <f>A884&amp;"|"&amp;B884</f>
        <v>P0074|Jul</v>
      </c>
    </row>
    <row r="885" spans="1:13" ht="15" customHeight="1" x14ac:dyDescent="0.25">
      <c r="A885" s="14" t="s">
        <v>207</v>
      </c>
      <c r="B885" s="14" t="s">
        <v>30</v>
      </c>
      <c r="C885" s="16">
        <v>7.57</v>
      </c>
      <c r="D885" s="16">
        <v>36.090000000000003</v>
      </c>
      <c r="E885" s="16">
        <v>4.04</v>
      </c>
      <c r="F885" s="16">
        <v>324</v>
      </c>
      <c r="G885" s="16">
        <v>0</v>
      </c>
      <c r="H885" s="16">
        <v>1346.69</v>
      </c>
      <c r="I885" s="16">
        <v>194.84</v>
      </c>
      <c r="J885" s="16">
        <v>85.96</v>
      </c>
      <c r="K885" s="16">
        <v>1242.2</v>
      </c>
      <c r="L885" s="17">
        <f>SUM(C885:K885)</f>
        <v>3241.3900000000003</v>
      </c>
      <c r="M885" s="23" t="str">
        <f>A885&amp;"|"&amp;B885</f>
        <v>P0074|Aug</v>
      </c>
    </row>
    <row r="886" spans="1:13" ht="15" customHeight="1" x14ac:dyDescent="0.25">
      <c r="A886" s="14" t="s">
        <v>207</v>
      </c>
      <c r="B886" s="14" t="s">
        <v>31</v>
      </c>
      <c r="C886" s="16">
        <v>285.7</v>
      </c>
      <c r="D886" s="16">
        <v>34.15</v>
      </c>
      <c r="E886" s="16">
        <v>7.27</v>
      </c>
      <c r="F886" s="16">
        <v>216</v>
      </c>
      <c r="G886" s="16">
        <v>0</v>
      </c>
      <c r="H886" s="16">
        <v>1346.69</v>
      </c>
      <c r="I886" s="16">
        <v>194.84</v>
      </c>
      <c r="J886" s="16">
        <v>85.96</v>
      </c>
      <c r="K886" s="16">
        <v>265.95</v>
      </c>
      <c r="L886" s="17">
        <f>SUM(C886:K886)</f>
        <v>2436.56</v>
      </c>
      <c r="M886" s="23" t="str">
        <f>A886&amp;"|"&amp;B886</f>
        <v>P0074|Sep</v>
      </c>
    </row>
    <row r="887" spans="1:13" ht="15" customHeight="1" x14ac:dyDescent="0.25">
      <c r="A887" s="14" t="s">
        <v>207</v>
      </c>
      <c r="B887" s="14" t="s">
        <v>32</v>
      </c>
      <c r="C887" s="16">
        <v>26.74</v>
      </c>
      <c r="D887" s="16">
        <v>42.58</v>
      </c>
      <c r="E887" s="16">
        <v>7.18</v>
      </c>
      <c r="F887" s="16">
        <v>216</v>
      </c>
      <c r="G887" s="16">
        <v>0</v>
      </c>
      <c r="H887" s="16">
        <v>1346.69</v>
      </c>
      <c r="I887" s="16">
        <v>194.84</v>
      </c>
      <c r="J887" s="16">
        <v>85.96</v>
      </c>
      <c r="K887" s="16">
        <v>183.95</v>
      </c>
      <c r="L887" s="17">
        <f>SUM(C887:K887)</f>
        <v>2103.94</v>
      </c>
      <c r="M887" s="23" t="str">
        <f>A887&amp;"|"&amp;B887</f>
        <v>P0074|Oct</v>
      </c>
    </row>
    <row r="888" spans="1:13" ht="15" customHeight="1" x14ac:dyDescent="0.25">
      <c r="A888" s="14" t="s">
        <v>207</v>
      </c>
      <c r="B888" s="14" t="s">
        <v>33</v>
      </c>
      <c r="C888" s="16">
        <v>32.270000000000003</v>
      </c>
      <c r="D888" s="16">
        <v>63.88</v>
      </c>
      <c r="E888" s="16">
        <v>14.07</v>
      </c>
      <c r="F888" s="16">
        <v>216</v>
      </c>
      <c r="G888" s="16">
        <v>68.14</v>
      </c>
      <c r="H888" s="16">
        <v>1346.69</v>
      </c>
      <c r="I888" s="16">
        <v>194.84</v>
      </c>
      <c r="J888" s="16">
        <v>85.96</v>
      </c>
      <c r="K888" s="16">
        <v>47.47</v>
      </c>
      <c r="L888" s="17">
        <f>SUM(C888:K888)</f>
        <v>2069.3200000000002</v>
      </c>
      <c r="M888" s="23" t="str">
        <f>A888&amp;"|"&amp;B888</f>
        <v>P0074|Nov</v>
      </c>
    </row>
    <row r="889" spans="1:13" ht="15" customHeight="1" x14ac:dyDescent="0.25">
      <c r="A889" s="14" t="s">
        <v>207</v>
      </c>
      <c r="B889" s="14" t="s">
        <v>34</v>
      </c>
      <c r="C889" s="16">
        <v>8.16</v>
      </c>
      <c r="D889" s="16">
        <v>82.45</v>
      </c>
      <c r="E889" s="16">
        <v>5.15</v>
      </c>
      <c r="F889" s="16">
        <v>648</v>
      </c>
      <c r="G889" s="16">
        <v>68.14</v>
      </c>
      <c r="H889" s="16">
        <v>1346.69</v>
      </c>
      <c r="I889" s="16">
        <v>194.84</v>
      </c>
      <c r="J889" s="16">
        <v>85.96</v>
      </c>
      <c r="K889" s="16">
        <v>83.75</v>
      </c>
      <c r="L889" s="17">
        <f>SUM(C889:K889)</f>
        <v>2523.1400000000003</v>
      </c>
      <c r="M889" s="23" t="str">
        <f>A889&amp;"|"&amp;B889</f>
        <v>P0074|Dec</v>
      </c>
    </row>
    <row r="890" spans="1:13" ht="15" customHeight="1" x14ac:dyDescent="0.25">
      <c r="A890" s="14" t="s">
        <v>207</v>
      </c>
      <c r="B890" s="14" t="s">
        <v>35</v>
      </c>
      <c r="C890" s="16">
        <v>10.3</v>
      </c>
      <c r="D890" s="16">
        <v>78.16</v>
      </c>
      <c r="E890" s="16">
        <v>8.1</v>
      </c>
      <c r="F890" s="16">
        <v>540</v>
      </c>
      <c r="G890" s="16">
        <v>68.14</v>
      </c>
      <c r="H890" s="16">
        <v>1346.69</v>
      </c>
      <c r="I890" s="16">
        <v>194.84</v>
      </c>
      <c r="J890" s="16">
        <v>85.96</v>
      </c>
      <c r="K890" s="16">
        <v>83.75</v>
      </c>
      <c r="L890" s="17">
        <f>SUM(C890:K890)</f>
        <v>2415.94</v>
      </c>
      <c r="M890" s="23" t="str">
        <f>A890&amp;"|"&amp;B890</f>
        <v>P0074|Jan</v>
      </c>
    </row>
    <row r="891" spans="1:13" ht="15" customHeight="1" x14ac:dyDescent="0.25">
      <c r="A891" s="14" t="s">
        <v>207</v>
      </c>
      <c r="B891" s="14" t="s">
        <v>36</v>
      </c>
      <c r="C891" s="16">
        <v>271.83</v>
      </c>
      <c r="D891" s="16">
        <v>75.63</v>
      </c>
      <c r="E891" s="16">
        <v>8.5399999999999991</v>
      </c>
      <c r="F891" s="16">
        <v>540</v>
      </c>
      <c r="G891" s="16">
        <v>68.14</v>
      </c>
      <c r="H891" s="16">
        <v>1346.69</v>
      </c>
      <c r="I891" s="16">
        <v>194.84</v>
      </c>
      <c r="J891" s="16">
        <v>85.96</v>
      </c>
      <c r="K891" s="16">
        <v>83.75</v>
      </c>
      <c r="L891" s="17">
        <f>SUM(C891:K891)</f>
        <v>2675.38</v>
      </c>
      <c r="M891" s="23" t="str">
        <f>A891&amp;"|"&amp;B891</f>
        <v>P0074|Feb</v>
      </c>
    </row>
    <row r="892" spans="1:13" ht="15" customHeight="1" x14ac:dyDescent="0.25">
      <c r="A892" s="14" t="s">
        <v>207</v>
      </c>
      <c r="B892" s="14" t="s">
        <v>37</v>
      </c>
      <c r="C892" s="16">
        <v>33.450000000000003</v>
      </c>
      <c r="D892" s="16">
        <v>66.27</v>
      </c>
      <c r="E892" s="16">
        <v>8.0500000000000007</v>
      </c>
      <c r="F892" s="16">
        <v>432</v>
      </c>
      <c r="G892" s="16">
        <v>68.14</v>
      </c>
      <c r="H892" s="16">
        <v>1346.69</v>
      </c>
      <c r="I892" s="16">
        <v>194.84</v>
      </c>
      <c r="J892" s="16">
        <v>85.96</v>
      </c>
      <c r="K892" s="16">
        <v>83.75</v>
      </c>
      <c r="L892" s="17">
        <f>SUM(C892:K892)</f>
        <v>2319.15</v>
      </c>
      <c r="M892" s="23" t="str">
        <f>A892&amp;"|"&amp;B892</f>
        <v>P0074|Mar</v>
      </c>
    </row>
    <row r="893" spans="1:13" ht="15" customHeight="1" x14ac:dyDescent="0.25">
      <c r="A893" s="14" t="s">
        <v>209</v>
      </c>
      <c r="B893" s="14" t="s">
        <v>24</v>
      </c>
      <c r="C893" s="16">
        <v>16.37</v>
      </c>
      <c r="D893" s="16">
        <v>54.84</v>
      </c>
      <c r="E893" s="16">
        <v>13.4</v>
      </c>
      <c r="F893" s="16">
        <v>264</v>
      </c>
      <c r="G893" s="16">
        <v>0</v>
      </c>
      <c r="H893" s="16">
        <v>1719.18</v>
      </c>
      <c r="I893" s="16">
        <v>246.42</v>
      </c>
      <c r="J893" s="16">
        <v>85.96</v>
      </c>
      <c r="K893" s="16">
        <v>79.5</v>
      </c>
      <c r="L893" s="17">
        <f>SUM(C893:K893)</f>
        <v>2479.67</v>
      </c>
      <c r="M893" s="23" t="str">
        <f>A893&amp;"|"&amp;B893</f>
        <v>P0075|Apr</v>
      </c>
    </row>
    <row r="894" spans="1:13" ht="15" customHeight="1" x14ac:dyDescent="0.25">
      <c r="A894" s="14" t="s">
        <v>209</v>
      </c>
      <c r="B894" s="14" t="s">
        <v>26</v>
      </c>
      <c r="C894" s="16">
        <v>12.86</v>
      </c>
      <c r="D894" s="16">
        <v>61.38</v>
      </c>
      <c r="E894" s="16">
        <v>17.77</v>
      </c>
      <c r="F894" s="16">
        <v>264</v>
      </c>
      <c r="G894" s="16">
        <v>0</v>
      </c>
      <c r="H894" s="16">
        <v>1719.18</v>
      </c>
      <c r="I894" s="16">
        <v>246.42</v>
      </c>
      <c r="J894" s="16">
        <v>85.96</v>
      </c>
      <c r="K894" s="16">
        <v>516.99</v>
      </c>
      <c r="L894" s="17">
        <f>SUM(C894:K894)</f>
        <v>2924.5600000000004</v>
      </c>
      <c r="M894" s="23" t="str">
        <f>A894&amp;"|"&amp;B894</f>
        <v>P0075|May</v>
      </c>
    </row>
    <row r="895" spans="1:13" ht="15" customHeight="1" x14ac:dyDescent="0.25">
      <c r="A895" s="14" t="s">
        <v>209</v>
      </c>
      <c r="B895" s="14" t="s">
        <v>28</v>
      </c>
      <c r="C895" s="16">
        <v>22.63</v>
      </c>
      <c r="D895" s="16">
        <v>51.17</v>
      </c>
      <c r="E895" s="16">
        <v>16.690000000000001</v>
      </c>
      <c r="F895" s="16">
        <v>264</v>
      </c>
      <c r="G895" s="16">
        <v>0</v>
      </c>
      <c r="H895" s="16">
        <v>1719.18</v>
      </c>
      <c r="I895" s="16">
        <v>246.42</v>
      </c>
      <c r="J895" s="16">
        <v>85.96</v>
      </c>
      <c r="K895" s="16">
        <v>669.84</v>
      </c>
      <c r="L895" s="17">
        <f>SUM(C895:K895)</f>
        <v>3075.8900000000003</v>
      </c>
      <c r="M895" s="23" t="str">
        <f>A895&amp;"|"&amp;B895</f>
        <v>P0075|Jun</v>
      </c>
    </row>
    <row r="896" spans="1:13" ht="15" customHeight="1" x14ac:dyDescent="0.25">
      <c r="A896" s="14" t="s">
        <v>209</v>
      </c>
      <c r="B896" s="14" t="s">
        <v>29</v>
      </c>
      <c r="C896" s="16">
        <v>23.83</v>
      </c>
      <c r="D896" s="16">
        <v>34.81</v>
      </c>
      <c r="E896" s="16">
        <v>8.7200000000000006</v>
      </c>
      <c r="F896" s="16">
        <v>264</v>
      </c>
      <c r="G896" s="16">
        <v>0</v>
      </c>
      <c r="H896" s="16">
        <v>1719.18</v>
      </c>
      <c r="I896" s="16">
        <v>246.42</v>
      </c>
      <c r="J896" s="16">
        <v>85.96</v>
      </c>
      <c r="K896" s="16">
        <v>1795.54</v>
      </c>
      <c r="L896" s="17">
        <f>SUM(C896:K896)</f>
        <v>4178.46</v>
      </c>
      <c r="M896" s="23" t="str">
        <f>A896&amp;"|"&amp;B896</f>
        <v>P0075|Jul</v>
      </c>
    </row>
    <row r="897" spans="1:13" ht="15" customHeight="1" x14ac:dyDescent="0.25">
      <c r="A897" s="14" t="s">
        <v>209</v>
      </c>
      <c r="B897" s="14" t="s">
        <v>30</v>
      </c>
      <c r="C897" s="16">
        <v>27.31</v>
      </c>
      <c r="D897" s="16">
        <v>50.95</v>
      </c>
      <c r="E897" s="16">
        <v>11.54</v>
      </c>
      <c r="F897" s="16">
        <v>264</v>
      </c>
      <c r="G897" s="16">
        <v>0</v>
      </c>
      <c r="H897" s="16">
        <v>1719.18</v>
      </c>
      <c r="I897" s="16">
        <v>246.42</v>
      </c>
      <c r="J897" s="16">
        <v>85.96</v>
      </c>
      <c r="K897" s="16">
        <v>1656.27</v>
      </c>
      <c r="L897" s="17">
        <f>SUM(C897:K897)</f>
        <v>4061.63</v>
      </c>
      <c r="M897" s="23" t="str">
        <f>A897&amp;"|"&amp;B897</f>
        <v>P0075|Aug</v>
      </c>
    </row>
    <row r="898" spans="1:13" ht="15" customHeight="1" x14ac:dyDescent="0.25">
      <c r="A898" s="14" t="s">
        <v>209</v>
      </c>
      <c r="B898" s="14" t="s">
        <v>31</v>
      </c>
      <c r="C898" s="16">
        <v>17.920000000000002</v>
      </c>
      <c r="D898" s="16">
        <v>58.39</v>
      </c>
      <c r="E898" s="16">
        <v>9.0299999999999994</v>
      </c>
      <c r="F898" s="16">
        <v>264</v>
      </c>
      <c r="G898" s="16">
        <v>0</v>
      </c>
      <c r="H898" s="16">
        <v>1719.18</v>
      </c>
      <c r="I898" s="16">
        <v>246.42</v>
      </c>
      <c r="J898" s="16">
        <v>85.96</v>
      </c>
      <c r="K898" s="16">
        <v>354.6</v>
      </c>
      <c r="L898" s="17">
        <f>SUM(C898:K898)</f>
        <v>2755.5</v>
      </c>
      <c r="M898" s="23" t="str">
        <f>A898&amp;"|"&amp;B898</f>
        <v>P0075|Sep</v>
      </c>
    </row>
    <row r="899" spans="1:13" ht="15" customHeight="1" x14ac:dyDescent="0.25">
      <c r="A899" s="14" t="s">
        <v>209</v>
      </c>
      <c r="B899" s="14" t="s">
        <v>32</v>
      </c>
      <c r="C899" s="16">
        <v>34.340000000000003</v>
      </c>
      <c r="D899" s="16">
        <v>70.02</v>
      </c>
      <c r="E899" s="16">
        <v>9.5500000000000007</v>
      </c>
      <c r="F899" s="16">
        <v>264</v>
      </c>
      <c r="G899" s="16">
        <v>0</v>
      </c>
      <c r="H899" s="16">
        <v>1719.18</v>
      </c>
      <c r="I899" s="16">
        <v>246.42</v>
      </c>
      <c r="J899" s="16">
        <v>85.96</v>
      </c>
      <c r="K899" s="16">
        <v>245.27</v>
      </c>
      <c r="L899" s="17">
        <f>SUM(C899:K899)</f>
        <v>2674.7400000000002</v>
      </c>
      <c r="M899" s="23" t="str">
        <f>A899&amp;"|"&amp;B899</f>
        <v>P0075|Oct</v>
      </c>
    </row>
    <row r="900" spans="1:13" ht="15" customHeight="1" x14ac:dyDescent="0.25">
      <c r="A900" s="14" t="s">
        <v>209</v>
      </c>
      <c r="B900" s="14" t="s">
        <v>33</v>
      </c>
      <c r="C900" s="16">
        <v>23.81</v>
      </c>
      <c r="D900" s="16">
        <v>80.180000000000007</v>
      </c>
      <c r="E900" s="16">
        <v>13.4</v>
      </c>
      <c r="F900" s="16">
        <v>264</v>
      </c>
      <c r="G900" s="16">
        <v>83.28</v>
      </c>
      <c r="H900" s="16">
        <v>1719.18</v>
      </c>
      <c r="I900" s="16">
        <v>246.42</v>
      </c>
      <c r="J900" s="16">
        <v>85.96</v>
      </c>
      <c r="K900" s="16">
        <v>63.29</v>
      </c>
      <c r="L900" s="17">
        <f>SUM(C900:K900)</f>
        <v>2579.52</v>
      </c>
      <c r="M900" s="23" t="str">
        <f>A900&amp;"|"&amp;B900</f>
        <v>P0075|Nov</v>
      </c>
    </row>
    <row r="901" spans="1:13" ht="15" customHeight="1" x14ac:dyDescent="0.25">
      <c r="A901" s="14" t="s">
        <v>209</v>
      </c>
      <c r="B901" s="14" t="s">
        <v>34</v>
      </c>
      <c r="C901" s="16">
        <v>31.69</v>
      </c>
      <c r="D901" s="16">
        <v>78.75</v>
      </c>
      <c r="E901" s="16">
        <v>12.56</v>
      </c>
      <c r="F901" s="16">
        <v>792</v>
      </c>
      <c r="G901" s="16">
        <v>83.28</v>
      </c>
      <c r="H901" s="16">
        <v>1719.18</v>
      </c>
      <c r="I901" s="16">
        <v>246.42</v>
      </c>
      <c r="J901" s="16">
        <v>85.96</v>
      </c>
      <c r="K901" s="16">
        <v>111.67</v>
      </c>
      <c r="L901" s="17">
        <f>SUM(C901:K901)</f>
        <v>3161.51</v>
      </c>
      <c r="M901" s="23" t="str">
        <f>A901&amp;"|"&amp;B901</f>
        <v>P0075|Dec</v>
      </c>
    </row>
    <row r="902" spans="1:13" ht="15" customHeight="1" x14ac:dyDescent="0.25">
      <c r="A902" s="14" t="s">
        <v>209</v>
      </c>
      <c r="B902" s="14" t="s">
        <v>35</v>
      </c>
      <c r="C902" s="16">
        <v>26.88</v>
      </c>
      <c r="D902" s="16">
        <v>95.05</v>
      </c>
      <c r="E902" s="16">
        <v>15.89</v>
      </c>
      <c r="F902" s="16">
        <v>528</v>
      </c>
      <c r="G902" s="16">
        <v>83.28</v>
      </c>
      <c r="H902" s="16">
        <v>1719.18</v>
      </c>
      <c r="I902" s="16">
        <v>246.42</v>
      </c>
      <c r="J902" s="16">
        <v>85.96</v>
      </c>
      <c r="K902" s="16">
        <v>111.67</v>
      </c>
      <c r="L902" s="17">
        <f>SUM(C902:K902)</f>
        <v>2912.33</v>
      </c>
      <c r="M902" s="23" t="str">
        <f>A902&amp;"|"&amp;B902</f>
        <v>P0075|Jan</v>
      </c>
    </row>
    <row r="903" spans="1:13" ht="15" customHeight="1" x14ac:dyDescent="0.25">
      <c r="A903" s="14" t="s">
        <v>209</v>
      </c>
      <c r="B903" s="14" t="s">
        <v>36</v>
      </c>
      <c r="C903" s="16">
        <v>16.920000000000002</v>
      </c>
      <c r="D903" s="16">
        <v>78.400000000000006</v>
      </c>
      <c r="E903" s="16">
        <v>18.96</v>
      </c>
      <c r="F903" s="16">
        <v>528</v>
      </c>
      <c r="G903" s="16">
        <v>83.28</v>
      </c>
      <c r="H903" s="16">
        <v>1719.18</v>
      </c>
      <c r="I903" s="16">
        <v>246.42</v>
      </c>
      <c r="J903" s="16">
        <v>85.96</v>
      </c>
      <c r="K903" s="16">
        <v>111.67</v>
      </c>
      <c r="L903" s="17">
        <f>SUM(C903:K903)</f>
        <v>2888.79</v>
      </c>
      <c r="M903" s="23" t="str">
        <f>A903&amp;"|"&amp;B903</f>
        <v>P0075|Feb</v>
      </c>
    </row>
    <row r="904" spans="1:13" ht="15" customHeight="1" x14ac:dyDescent="0.25">
      <c r="A904" s="14" t="s">
        <v>209</v>
      </c>
      <c r="B904" s="14" t="s">
        <v>37</v>
      </c>
      <c r="C904" s="16">
        <v>25.26</v>
      </c>
      <c r="D904" s="16">
        <v>75.36</v>
      </c>
      <c r="E904" s="16">
        <v>10.130000000000001</v>
      </c>
      <c r="F904" s="16">
        <v>396</v>
      </c>
      <c r="G904" s="16">
        <v>83.28</v>
      </c>
      <c r="H904" s="16">
        <v>1719.18</v>
      </c>
      <c r="I904" s="16">
        <v>246.42</v>
      </c>
      <c r="J904" s="16">
        <v>85.96</v>
      </c>
      <c r="K904" s="16">
        <v>111.67</v>
      </c>
      <c r="L904" s="17">
        <f>SUM(C904:K904)</f>
        <v>2753.26</v>
      </c>
      <c r="M904" s="23" t="str">
        <f>A904&amp;"|"&amp;B904</f>
        <v>P0075|Mar</v>
      </c>
    </row>
    <row r="905" spans="1:13" ht="15" customHeight="1" x14ac:dyDescent="0.25">
      <c r="A905" s="14" t="s">
        <v>211</v>
      </c>
      <c r="B905" s="14" t="s">
        <v>24</v>
      </c>
      <c r="C905" s="16">
        <v>18.98</v>
      </c>
      <c r="D905" s="16">
        <v>50.31</v>
      </c>
      <c r="E905" s="16">
        <v>5.33</v>
      </c>
      <c r="F905" s="16">
        <v>216</v>
      </c>
      <c r="G905" s="16">
        <v>0</v>
      </c>
      <c r="H905" s="16">
        <v>1346.69</v>
      </c>
      <c r="I905" s="16">
        <v>194.84</v>
      </c>
      <c r="J905" s="16">
        <v>85.96</v>
      </c>
      <c r="K905" s="16">
        <v>59.62</v>
      </c>
      <c r="L905" s="17">
        <f>SUM(C905:K905)</f>
        <v>1977.7299999999998</v>
      </c>
      <c r="M905" s="23" t="str">
        <f>A905&amp;"|"&amp;B905</f>
        <v>P0076|Apr</v>
      </c>
    </row>
    <row r="906" spans="1:13" ht="15" customHeight="1" x14ac:dyDescent="0.25">
      <c r="A906" s="14" t="s">
        <v>211</v>
      </c>
      <c r="B906" s="14" t="s">
        <v>26</v>
      </c>
      <c r="C906" s="16">
        <v>18.38</v>
      </c>
      <c r="D906" s="16">
        <v>51.46</v>
      </c>
      <c r="E906" s="16">
        <v>10.46</v>
      </c>
      <c r="F906" s="16">
        <v>216</v>
      </c>
      <c r="G906" s="16">
        <v>0</v>
      </c>
      <c r="H906" s="16">
        <v>1346.69</v>
      </c>
      <c r="I906" s="16">
        <v>194.84</v>
      </c>
      <c r="J906" s="16">
        <v>85.96</v>
      </c>
      <c r="K906" s="16">
        <v>387.74</v>
      </c>
      <c r="L906" s="17">
        <f>SUM(C906:K906)</f>
        <v>2311.5299999999997</v>
      </c>
      <c r="M906" s="23" t="str">
        <f>A906&amp;"|"&amp;B906</f>
        <v>P0076|May</v>
      </c>
    </row>
    <row r="907" spans="1:13" ht="15" customHeight="1" x14ac:dyDescent="0.25">
      <c r="A907" s="14" t="s">
        <v>211</v>
      </c>
      <c r="B907" s="14" t="s">
        <v>28</v>
      </c>
      <c r="C907" s="16">
        <v>11.62</v>
      </c>
      <c r="D907" s="16">
        <v>43.63</v>
      </c>
      <c r="E907" s="16">
        <v>8.73</v>
      </c>
      <c r="F907" s="16">
        <v>216</v>
      </c>
      <c r="G907" s="16">
        <v>0</v>
      </c>
      <c r="H907" s="16">
        <v>1346.69</v>
      </c>
      <c r="I907" s="16">
        <v>194.84</v>
      </c>
      <c r="J907" s="16">
        <v>85.96</v>
      </c>
      <c r="K907" s="16">
        <v>502.38</v>
      </c>
      <c r="L907" s="17">
        <f>SUM(C907:K907)</f>
        <v>2409.85</v>
      </c>
      <c r="M907" s="23" t="str">
        <f>A907&amp;"|"&amp;B907</f>
        <v>P0076|Jun</v>
      </c>
    </row>
    <row r="908" spans="1:13" ht="15" customHeight="1" x14ac:dyDescent="0.25">
      <c r="A908" s="14" t="s">
        <v>211</v>
      </c>
      <c r="B908" s="14" t="s">
        <v>29</v>
      </c>
      <c r="C908" s="16">
        <v>13.76</v>
      </c>
      <c r="D908" s="16">
        <v>39.29</v>
      </c>
      <c r="E908" s="16">
        <v>14.83</v>
      </c>
      <c r="F908" s="16">
        <v>216</v>
      </c>
      <c r="G908" s="16">
        <v>0</v>
      </c>
      <c r="H908" s="16">
        <v>1346.69</v>
      </c>
      <c r="I908" s="16">
        <v>194.84</v>
      </c>
      <c r="J908" s="16">
        <v>85.96</v>
      </c>
      <c r="K908" s="16">
        <v>1346.66</v>
      </c>
      <c r="L908" s="17">
        <f>SUM(C908:K908)</f>
        <v>3258.03</v>
      </c>
      <c r="M908" s="23" t="str">
        <f>A908&amp;"|"&amp;B908</f>
        <v>P0076|Jul</v>
      </c>
    </row>
    <row r="909" spans="1:13" ht="15" customHeight="1" x14ac:dyDescent="0.25">
      <c r="A909" s="14" t="s">
        <v>211</v>
      </c>
      <c r="B909" s="14" t="s">
        <v>30</v>
      </c>
      <c r="C909" s="16">
        <v>7.57</v>
      </c>
      <c r="D909" s="16">
        <v>37.630000000000003</v>
      </c>
      <c r="E909" s="16">
        <v>4.04</v>
      </c>
      <c r="F909" s="16">
        <v>216</v>
      </c>
      <c r="G909" s="16">
        <v>0</v>
      </c>
      <c r="H909" s="16">
        <v>1346.69</v>
      </c>
      <c r="I909" s="16">
        <v>194.84</v>
      </c>
      <c r="J909" s="16">
        <v>85.96</v>
      </c>
      <c r="K909" s="16">
        <v>1242.2</v>
      </c>
      <c r="L909" s="17">
        <f>SUM(C909:K909)</f>
        <v>3134.9300000000003</v>
      </c>
      <c r="M909" s="23" t="str">
        <f>A909&amp;"|"&amp;B909</f>
        <v>P0076|Aug</v>
      </c>
    </row>
    <row r="910" spans="1:13" ht="15" customHeight="1" x14ac:dyDescent="0.25">
      <c r="A910" s="14" t="s">
        <v>211</v>
      </c>
      <c r="B910" s="14" t="s">
        <v>31</v>
      </c>
      <c r="C910" s="16">
        <v>15.24</v>
      </c>
      <c r="D910" s="16">
        <v>54.8</v>
      </c>
      <c r="E910" s="16">
        <v>13.77</v>
      </c>
      <c r="F910" s="16">
        <v>216</v>
      </c>
      <c r="G910" s="16">
        <v>0</v>
      </c>
      <c r="H910" s="16">
        <v>1346.69</v>
      </c>
      <c r="I910" s="16">
        <v>194.84</v>
      </c>
      <c r="J910" s="16">
        <v>85.96</v>
      </c>
      <c r="K910" s="16">
        <v>265.95</v>
      </c>
      <c r="L910" s="17">
        <f>SUM(C910:K910)</f>
        <v>2193.25</v>
      </c>
      <c r="M910" s="23" t="str">
        <f>A910&amp;"|"&amp;B910</f>
        <v>P0076|Sep</v>
      </c>
    </row>
    <row r="911" spans="1:13" ht="15" customHeight="1" x14ac:dyDescent="0.25">
      <c r="A911" s="14" t="s">
        <v>211</v>
      </c>
      <c r="B911" s="14" t="s">
        <v>32</v>
      </c>
      <c r="C911" s="16">
        <v>34.85</v>
      </c>
      <c r="D911" s="16">
        <v>64.489999999999995</v>
      </c>
      <c r="E911" s="16">
        <v>9.1199999999999992</v>
      </c>
      <c r="F911" s="16">
        <v>216</v>
      </c>
      <c r="G911" s="16">
        <v>0</v>
      </c>
      <c r="H911" s="16">
        <v>1346.69</v>
      </c>
      <c r="I911" s="16">
        <v>194.84</v>
      </c>
      <c r="J911" s="16">
        <v>85.96</v>
      </c>
      <c r="K911" s="16">
        <v>183.95</v>
      </c>
      <c r="L911" s="17">
        <f>SUM(C911:K911)</f>
        <v>2135.9</v>
      </c>
      <c r="M911" s="23" t="str">
        <f>A911&amp;"|"&amp;B911</f>
        <v>P0076|Oct</v>
      </c>
    </row>
    <row r="912" spans="1:13" ht="15" customHeight="1" x14ac:dyDescent="0.25">
      <c r="A912" s="14" t="s">
        <v>211</v>
      </c>
      <c r="B912" s="14" t="s">
        <v>33</v>
      </c>
      <c r="C912" s="16">
        <v>14.63</v>
      </c>
      <c r="D912" s="16">
        <v>66.58</v>
      </c>
      <c r="E912" s="16">
        <v>7.54</v>
      </c>
      <c r="F912" s="16">
        <v>216</v>
      </c>
      <c r="G912" s="16">
        <v>68.14</v>
      </c>
      <c r="H912" s="16">
        <v>1346.69</v>
      </c>
      <c r="I912" s="16">
        <v>194.84</v>
      </c>
      <c r="J912" s="16">
        <v>85.96</v>
      </c>
      <c r="K912" s="16">
        <v>47.47</v>
      </c>
      <c r="L912" s="17">
        <f>SUM(C912:K912)</f>
        <v>2047.85</v>
      </c>
      <c r="M912" s="23" t="str">
        <f>A912&amp;"|"&amp;B912</f>
        <v>P0076|Nov</v>
      </c>
    </row>
    <row r="913" spans="1:13" ht="15" customHeight="1" x14ac:dyDescent="0.25">
      <c r="A913" s="14" t="s">
        <v>211</v>
      </c>
      <c r="B913" s="14" t="s">
        <v>34</v>
      </c>
      <c r="C913" s="16">
        <v>7.57</v>
      </c>
      <c r="D913" s="16">
        <v>91.87</v>
      </c>
      <c r="E913" s="16">
        <v>7.52</v>
      </c>
      <c r="F913" s="16">
        <v>540</v>
      </c>
      <c r="G913" s="16">
        <v>68.14</v>
      </c>
      <c r="H913" s="16">
        <v>1346.69</v>
      </c>
      <c r="I913" s="16">
        <v>194.84</v>
      </c>
      <c r="J913" s="16">
        <v>85.96</v>
      </c>
      <c r="K913" s="16">
        <v>83.75</v>
      </c>
      <c r="L913" s="17">
        <f>SUM(C913:K913)</f>
        <v>2426.34</v>
      </c>
      <c r="M913" s="23" t="str">
        <f>A913&amp;"|"&amp;B913</f>
        <v>P0076|Dec</v>
      </c>
    </row>
    <row r="914" spans="1:13" ht="15" customHeight="1" x14ac:dyDescent="0.25">
      <c r="A914" s="14" t="s">
        <v>211</v>
      </c>
      <c r="B914" s="14" t="s">
        <v>35</v>
      </c>
      <c r="C914" s="16">
        <v>22.03</v>
      </c>
      <c r="D914" s="16">
        <v>85.04</v>
      </c>
      <c r="E914" s="16">
        <v>7.48</v>
      </c>
      <c r="F914" s="16">
        <v>432</v>
      </c>
      <c r="G914" s="16">
        <v>68.14</v>
      </c>
      <c r="H914" s="16">
        <v>1346.69</v>
      </c>
      <c r="I914" s="16">
        <v>194.84</v>
      </c>
      <c r="J914" s="16">
        <v>85.96</v>
      </c>
      <c r="K914" s="16">
        <v>83.75</v>
      </c>
      <c r="L914" s="17">
        <f>SUM(C914:K914)</f>
        <v>2325.9300000000003</v>
      </c>
      <c r="M914" s="23" t="str">
        <f>A914&amp;"|"&amp;B914</f>
        <v>P0076|Jan</v>
      </c>
    </row>
    <row r="915" spans="1:13" ht="15" customHeight="1" x14ac:dyDescent="0.25">
      <c r="A915" s="14" t="s">
        <v>211</v>
      </c>
      <c r="B915" s="14" t="s">
        <v>36</v>
      </c>
      <c r="C915" s="16">
        <v>29.51</v>
      </c>
      <c r="D915" s="16">
        <v>87.42</v>
      </c>
      <c r="E915" s="16">
        <v>10.199999999999999</v>
      </c>
      <c r="F915" s="16">
        <v>324</v>
      </c>
      <c r="G915" s="16">
        <v>68.14</v>
      </c>
      <c r="H915" s="16">
        <v>1346.69</v>
      </c>
      <c r="I915" s="16">
        <v>194.84</v>
      </c>
      <c r="J915" s="16">
        <v>85.96</v>
      </c>
      <c r="K915" s="16">
        <v>83.75</v>
      </c>
      <c r="L915" s="17">
        <f>SUM(C915:K915)</f>
        <v>2230.5100000000002</v>
      </c>
      <c r="M915" s="23" t="str">
        <f>A915&amp;"|"&amp;B915</f>
        <v>P0076|Feb</v>
      </c>
    </row>
    <row r="916" spans="1:13" ht="15" customHeight="1" x14ac:dyDescent="0.25">
      <c r="A916" s="14" t="s">
        <v>211</v>
      </c>
      <c r="B916" s="14" t="s">
        <v>37</v>
      </c>
      <c r="C916" s="16">
        <v>39.950000000000003</v>
      </c>
      <c r="D916" s="16">
        <v>75.77</v>
      </c>
      <c r="E916" s="16">
        <v>13.92</v>
      </c>
      <c r="F916" s="16">
        <v>324</v>
      </c>
      <c r="G916" s="16">
        <v>68.14</v>
      </c>
      <c r="H916" s="16">
        <v>1346.69</v>
      </c>
      <c r="I916" s="16">
        <v>194.84</v>
      </c>
      <c r="J916" s="16">
        <v>85.96</v>
      </c>
      <c r="K916" s="16">
        <v>83.75</v>
      </c>
      <c r="L916" s="17">
        <f>SUM(C916:K916)</f>
        <v>2233.02</v>
      </c>
      <c r="M916" s="23" t="str">
        <f>A916&amp;"|"&amp;B916</f>
        <v>P0076|Mar</v>
      </c>
    </row>
    <row r="917" spans="1:13" ht="15" customHeight="1" x14ac:dyDescent="0.25">
      <c r="A917" s="14" t="s">
        <v>213</v>
      </c>
      <c r="B917" s="14" t="s">
        <v>24</v>
      </c>
      <c r="C917" s="16">
        <v>10.75</v>
      </c>
      <c r="D917" s="16">
        <v>51.54</v>
      </c>
      <c r="E917" s="16">
        <v>9.66</v>
      </c>
      <c r="F917" s="16">
        <v>176</v>
      </c>
      <c r="G917" s="16">
        <v>0</v>
      </c>
      <c r="H917" s="16">
        <v>1031.51</v>
      </c>
      <c r="I917" s="16">
        <v>149</v>
      </c>
      <c r="J917" s="16">
        <v>85.96</v>
      </c>
      <c r="K917" s="16">
        <v>39.75</v>
      </c>
      <c r="L917" s="17">
        <f>SUM(C917:K917)</f>
        <v>1554.17</v>
      </c>
      <c r="M917" s="23" t="str">
        <f>A917&amp;"|"&amp;B917</f>
        <v>P0077|Apr</v>
      </c>
    </row>
    <row r="918" spans="1:13" ht="15" customHeight="1" x14ac:dyDescent="0.25">
      <c r="A918" s="14" t="s">
        <v>213</v>
      </c>
      <c r="B918" s="14" t="s">
        <v>26</v>
      </c>
      <c r="C918" s="16">
        <v>108.02</v>
      </c>
      <c r="D918" s="16">
        <v>51.86</v>
      </c>
      <c r="E918" s="16">
        <v>14.37</v>
      </c>
      <c r="F918" s="16">
        <v>176</v>
      </c>
      <c r="G918" s="16">
        <v>0</v>
      </c>
      <c r="H918" s="16">
        <v>1031.51</v>
      </c>
      <c r="I918" s="16">
        <v>149</v>
      </c>
      <c r="J918" s="16">
        <v>85.96</v>
      </c>
      <c r="K918" s="16">
        <v>258.49</v>
      </c>
      <c r="L918" s="17">
        <f>SUM(C918:K918)</f>
        <v>1875.21</v>
      </c>
      <c r="M918" s="23" t="str">
        <f>A918&amp;"|"&amp;B918</f>
        <v>P0077|May</v>
      </c>
    </row>
    <row r="919" spans="1:13" ht="15" customHeight="1" x14ac:dyDescent="0.25">
      <c r="A919" s="14" t="s">
        <v>213</v>
      </c>
      <c r="B919" s="14" t="s">
        <v>28</v>
      </c>
      <c r="C919" s="16">
        <v>7.57</v>
      </c>
      <c r="D919" s="16">
        <v>33.74</v>
      </c>
      <c r="E919" s="16">
        <v>8.43</v>
      </c>
      <c r="F919" s="16">
        <v>176</v>
      </c>
      <c r="G919" s="16">
        <v>0</v>
      </c>
      <c r="H919" s="16">
        <v>1031.51</v>
      </c>
      <c r="I919" s="16">
        <v>149</v>
      </c>
      <c r="J919" s="16">
        <v>85.96</v>
      </c>
      <c r="K919" s="16">
        <v>334.92</v>
      </c>
      <c r="L919" s="17">
        <f>SUM(C919:K919)</f>
        <v>1827.13</v>
      </c>
      <c r="M919" s="23" t="str">
        <f>A919&amp;"|"&amp;B919</f>
        <v>P0077|Jun</v>
      </c>
    </row>
    <row r="920" spans="1:13" ht="15" customHeight="1" x14ac:dyDescent="0.25">
      <c r="A920" s="14" t="s">
        <v>213</v>
      </c>
      <c r="B920" s="14" t="s">
        <v>29</v>
      </c>
      <c r="C920" s="16">
        <v>21.8</v>
      </c>
      <c r="D920" s="16">
        <v>26.43</v>
      </c>
      <c r="E920" s="16">
        <v>4.04</v>
      </c>
      <c r="F920" s="16">
        <v>176</v>
      </c>
      <c r="G920" s="16">
        <v>0</v>
      </c>
      <c r="H920" s="16">
        <v>1031.51</v>
      </c>
      <c r="I920" s="16">
        <v>149</v>
      </c>
      <c r="J920" s="16">
        <v>85.96</v>
      </c>
      <c r="K920" s="16">
        <v>897.77</v>
      </c>
      <c r="L920" s="17">
        <f>SUM(C920:K920)</f>
        <v>2392.5100000000002</v>
      </c>
      <c r="M920" s="23" t="str">
        <f>A920&amp;"|"&amp;B920</f>
        <v>P0077|Jul</v>
      </c>
    </row>
    <row r="921" spans="1:13" ht="15" customHeight="1" x14ac:dyDescent="0.25">
      <c r="A921" s="14" t="s">
        <v>213</v>
      </c>
      <c r="B921" s="14" t="s">
        <v>30</v>
      </c>
      <c r="C921" s="16">
        <v>29.94</v>
      </c>
      <c r="D921" s="16">
        <v>32.340000000000003</v>
      </c>
      <c r="E921" s="16">
        <v>4.04</v>
      </c>
      <c r="F921" s="16">
        <v>176</v>
      </c>
      <c r="G921" s="16">
        <v>0</v>
      </c>
      <c r="H921" s="16">
        <v>1031.51</v>
      </c>
      <c r="I921" s="16">
        <v>149</v>
      </c>
      <c r="J921" s="16">
        <v>85.96</v>
      </c>
      <c r="K921" s="16">
        <v>828.13</v>
      </c>
      <c r="L921" s="17">
        <f>SUM(C921:K921)</f>
        <v>2336.92</v>
      </c>
      <c r="M921" s="23" t="str">
        <f>A921&amp;"|"&amp;B921</f>
        <v>P0077|Aug</v>
      </c>
    </row>
    <row r="922" spans="1:13" ht="15" customHeight="1" x14ac:dyDescent="0.25">
      <c r="A922" s="14" t="s">
        <v>213</v>
      </c>
      <c r="B922" s="14" t="s">
        <v>31</v>
      </c>
      <c r="C922" s="16">
        <v>26.8</v>
      </c>
      <c r="D922" s="16">
        <v>45.89</v>
      </c>
      <c r="E922" s="16">
        <v>10.23</v>
      </c>
      <c r="F922" s="16">
        <v>176</v>
      </c>
      <c r="G922" s="16">
        <v>0</v>
      </c>
      <c r="H922" s="16">
        <v>1031.51</v>
      </c>
      <c r="I922" s="16">
        <v>149</v>
      </c>
      <c r="J922" s="16">
        <v>85.96</v>
      </c>
      <c r="K922" s="16">
        <v>177.3</v>
      </c>
      <c r="L922" s="17">
        <f>SUM(C922:K922)</f>
        <v>1702.69</v>
      </c>
      <c r="M922" s="23" t="str">
        <f>A922&amp;"|"&amp;B922</f>
        <v>P0077|Sep</v>
      </c>
    </row>
    <row r="923" spans="1:13" ht="15" customHeight="1" x14ac:dyDescent="0.25">
      <c r="A923" s="14" t="s">
        <v>213</v>
      </c>
      <c r="B923" s="14" t="s">
        <v>32</v>
      </c>
      <c r="C923" s="16">
        <v>13.11</v>
      </c>
      <c r="D923" s="16">
        <v>55.19</v>
      </c>
      <c r="E923" s="16">
        <v>4.46</v>
      </c>
      <c r="F923" s="16">
        <v>176</v>
      </c>
      <c r="G923" s="16">
        <v>0</v>
      </c>
      <c r="H923" s="16">
        <v>1031.51</v>
      </c>
      <c r="I923" s="16">
        <v>149</v>
      </c>
      <c r="J923" s="16">
        <v>85.96</v>
      </c>
      <c r="K923" s="16">
        <v>122.63</v>
      </c>
      <c r="L923" s="17">
        <f>SUM(C923:K923)</f>
        <v>1637.8600000000001</v>
      </c>
      <c r="M923" s="23" t="str">
        <f>A923&amp;"|"&amp;B923</f>
        <v>P0077|Oct</v>
      </c>
    </row>
    <row r="924" spans="1:13" ht="15" customHeight="1" x14ac:dyDescent="0.25">
      <c r="A924" s="14" t="s">
        <v>213</v>
      </c>
      <c r="B924" s="14" t="s">
        <v>33</v>
      </c>
      <c r="C924" s="16">
        <v>17.059999999999999</v>
      </c>
      <c r="D924" s="16">
        <v>64.8</v>
      </c>
      <c r="E924" s="16">
        <v>4.04</v>
      </c>
      <c r="F924" s="16">
        <v>176</v>
      </c>
      <c r="G924" s="16">
        <v>55.52</v>
      </c>
      <c r="H924" s="16">
        <v>1031.51</v>
      </c>
      <c r="I924" s="16">
        <v>149</v>
      </c>
      <c r="J924" s="16">
        <v>85.96</v>
      </c>
      <c r="K924" s="16">
        <v>31.64</v>
      </c>
      <c r="L924" s="17">
        <f>SUM(C924:K924)</f>
        <v>1615.53</v>
      </c>
      <c r="M924" s="23" t="str">
        <f>A924&amp;"|"&amp;B924</f>
        <v>P0077|Nov</v>
      </c>
    </row>
    <row r="925" spans="1:13" ht="15" customHeight="1" x14ac:dyDescent="0.25">
      <c r="A925" s="14" t="s">
        <v>213</v>
      </c>
      <c r="B925" s="14" t="s">
        <v>34</v>
      </c>
      <c r="C925" s="16">
        <v>29.99</v>
      </c>
      <c r="D925" s="16">
        <v>71.81</v>
      </c>
      <c r="E925" s="16">
        <v>6.82</v>
      </c>
      <c r="F925" s="16">
        <v>440</v>
      </c>
      <c r="G925" s="16">
        <v>55.52</v>
      </c>
      <c r="H925" s="16">
        <v>1031.51</v>
      </c>
      <c r="I925" s="16">
        <v>149</v>
      </c>
      <c r="J925" s="16">
        <v>85.96</v>
      </c>
      <c r="K925" s="16">
        <v>55.84</v>
      </c>
      <c r="L925" s="17">
        <f>SUM(C925:K925)</f>
        <v>1926.45</v>
      </c>
      <c r="M925" s="23" t="str">
        <f>A925&amp;"|"&amp;B925</f>
        <v>P0077|Dec</v>
      </c>
    </row>
    <row r="926" spans="1:13" ht="15" customHeight="1" x14ac:dyDescent="0.25">
      <c r="A926" s="14" t="s">
        <v>213</v>
      </c>
      <c r="B926" s="14" t="s">
        <v>35</v>
      </c>
      <c r="C926" s="16">
        <v>7.95</v>
      </c>
      <c r="D926" s="16">
        <v>85.17</v>
      </c>
      <c r="E926" s="16">
        <v>4.04</v>
      </c>
      <c r="F926" s="16">
        <v>440</v>
      </c>
      <c r="G926" s="16">
        <v>55.52</v>
      </c>
      <c r="H926" s="16">
        <v>1031.51</v>
      </c>
      <c r="I926" s="16">
        <v>149</v>
      </c>
      <c r="J926" s="16">
        <v>85.96</v>
      </c>
      <c r="K926" s="16">
        <v>55.84</v>
      </c>
      <c r="L926" s="17">
        <f>SUM(C926:K926)</f>
        <v>1914.99</v>
      </c>
      <c r="M926" s="23" t="str">
        <f>A926&amp;"|"&amp;B926</f>
        <v>P0077|Jan</v>
      </c>
    </row>
    <row r="927" spans="1:13" ht="15" customHeight="1" x14ac:dyDescent="0.25">
      <c r="A927" s="14" t="s">
        <v>213</v>
      </c>
      <c r="B927" s="14" t="s">
        <v>36</v>
      </c>
      <c r="C927" s="16">
        <v>25.12</v>
      </c>
      <c r="D927" s="16">
        <v>67.349999999999994</v>
      </c>
      <c r="E927" s="16">
        <v>4.04</v>
      </c>
      <c r="F927" s="16">
        <v>352</v>
      </c>
      <c r="G927" s="16">
        <v>55.52</v>
      </c>
      <c r="H927" s="16">
        <v>1031.51</v>
      </c>
      <c r="I927" s="16">
        <v>149</v>
      </c>
      <c r="J927" s="16">
        <v>85.96</v>
      </c>
      <c r="K927" s="16">
        <v>55.84</v>
      </c>
      <c r="L927" s="17">
        <f>SUM(C927:K927)</f>
        <v>1826.34</v>
      </c>
      <c r="M927" s="23" t="str">
        <f>A927&amp;"|"&amp;B927</f>
        <v>P0077|Feb</v>
      </c>
    </row>
    <row r="928" spans="1:13" ht="15" customHeight="1" x14ac:dyDescent="0.25">
      <c r="A928" s="14" t="s">
        <v>213</v>
      </c>
      <c r="B928" s="14" t="s">
        <v>37</v>
      </c>
      <c r="C928" s="16">
        <v>7.57</v>
      </c>
      <c r="D928" s="16">
        <v>53.26</v>
      </c>
      <c r="E928" s="16">
        <v>9.2200000000000006</v>
      </c>
      <c r="F928" s="16">
        <v>264</v>
      </c>
      <c r="G928" s="16">
        <v>55.52</v>
      </c>
      <c r="H928" s="16">
        <v>1031.51</v>
      </c>
      <c r="I928" s="16">
        <v>149</v>
      </c>
      <c r="J928" s="16">
        <v>85.96</v>
      </c>
      <c r="K928" s="16">
        <v>55.84</v>
      </c>
      <c r="L928" s="17">
        <f>SUM(C928:K928)</f>
        <v>1711.8799999999999</v>
      </c>
      <c r="M928" s="23" t="str">
        <f>A928&amp;"|"&amp;B928</f>
        <v>P0077|Mar</v>
      </c>
    </row>
    <row r="929" spans="1:13" ht="15" customHeight="1" x14ac:dyDescent="0.25">
      <c r="A929" s="14" t="s">
        <v>215</v>
      </c>
      <c r="B929" s="14" t="s">
        <v>24</v>
      </c>
      <c r="C929" s="16">
        <v>20.95</v>
      </c>
      <c r="D929" s="16">
        <v>46.65</v>
      </c>
      <c r="E929" s="16">
        <v>7.3</v>
      </c>
      <c r="F929" s="16">
        <v>176</v>
      </c>
      <c r="G929" s="16">
        <v>0</v>
      </c>
      <c r="H929" s="16">
        <v>1031.51</v>
      </c>
      <c r="I929" s="16">
        <v>149</v>
      </c>
      <c r="J929" s="16">
        <v>85.96</v>
      </c>
      <c r="K929" s="16">
        <v>39.75</v>
      </c>
      <c r="L929" s="17">
        <f>SUM(C929:K929)</f>
        <v>1557.12</v>
      </c>
      <c r="M929" s="23" t="str">
        <f>A929&amp;"|"&amp;B929</f>
        <v>P0078|Apr</v>
      </c>
    </row>
    <row r="930" spans="1:13" ht="15" customHeight="1" x14ac:dyDescent="0.25">
      <c r="A930" s="14" t="s">
        <v>215</v>
      </c>
      <c r="B930" s="14" t="s">
        <v>26</v>
      </c>
      <c r="C930" s="16">
        <v>12.73</v>
      </c>
      <c r="D930" s="16">
        <v>47.88</v>
      </c>
      <c r="E930" s="16">
        <v>4.7300000000000004</v>
      </c>
      <c r="F930" s="16">
        <v>176</v>
      </c>
      <c r="G930" s="16">
        <v>0</v>
      </c>
      <c r="H930" s="16">
        <v>1031.51</v>
      </c>
      <c r="I930" s="16">
        <v>149</v>
      </c>
      <c r="J930" s="16">
        <v>85.96</v>
      </c>
      <c r="K930" s="16">
        <v>258.49</v>
      </c>
      <c r="L930" s="17">
        <f>SUM(C930:K930)</f>
        <v>1766.3</v>
      </c>
      <c r="M930" s="23" t="str">
        <f>A930&amp;"|"&amp;B930</f>
        <v>P0078|May</v>
      </c>
    </row>
    <row r="931" spans="1:13" ht="15" customHeight="1" x14ac:dyDescent="0.25">
      <c r="A931" s="14" t="s">
        <v>215</v>
      </c>
      <c r="B931" s="14" t="s">
        <v>28</v>
      </c>
      <c r="C931" s="16">
        <v>10.199999999999999</v>
      </c>
      <c r="D931" s="16">
        <v>45.35</v>
      </c>
      <c r="E931" s="16">
        <v>9.42</v>
      </c>
      <c r="F931" s="16">
        <v>176</v>
      </c>
      <c r="G931" s="16">
        <v>0</v>
      </c>
      <c r="H931" s="16">
        <v>1031.51</v>
      </c>
      <c r="I931" s="16">
        <v>149</v>
      </c>
      <c r="J931" s="16">
        <v>85.96</v>
      </c>
      <c r="K931" s="16">
        <v>334.92</v>
      </c>
      <c r="L931" s="17">
        <f>SUM(C931:K931)</f>
        <v>1842.3600000000001</v>
      </c>
      <c r="M931" s="23" t="str">
        <f>A931&amp;"|"&amp;B931</f>
        <v>P0078|Jun</v>
      </c>
    </row>
    <row r="932" spans="1:13" ht="15" customHeight="1" x14ac:dyDescent="0.25">
      <c r="A932" s="14" t="s">
        <v>215</v>
      </c>
      <c r="B932" s="14" t="s">
        <v>29</v>
      </c>
      <c r="C932" s="16">
        <v>36.380000000000003</v>
      </c>
      <c r="D932" s="16">
        <v>39.18</v>
      </c>
      <c r="E932" s="16">
        <v>4.04</v>
      </c>
      <c r="F932" s="16">
        <v>176</v>
      </c>
      <c r="G932" s="16">
        <v>0</v>
      </c>
      <c r="H932" s="16">
        <v>1031.51</v>
      </c>
      <c r="I932" s="16">
        <v>149</v>
      </c>
      <c r="J932" s="16">
        <v>85.96</v>
      </c>
      <c r="K932" s="16">
        <v>897.77</v>
      </c>
      <c r="L932" s="17">
        <f>SUM(C932:K932)</f>
        <v>2419.84</v>
      </c>
      <c r="M932" s="23" t="str">
        <f>A932&amp;"|"&amp;B932</f>
        <v>P0078|Jul</v>
      </c>
    </row>
    <row r="933" spans="1:13" ht="15" customHeight="1" x14ac:dyDescent="0.25">
      <c r="A933" s="14" t="s">
        <v>215</v>
      </c>
      <c r="B933" s="14" t="s">
        <v>30</v>
      </c>
      <c r="C933" s="16">
        <v>7.57</v>
      </c>
      <c r="D933" s="16">
        <v>26.2</v>
      </c>
      <c r="E933" s="16">
        <v>6.41</v>
      </c>
      <c r="F933" s="16">
        <v>176</v>
      </c>
      <c r="G933" s="16">
        <v>0</v>
      </c>
      <c r="H933" s="16">
        <v>1031.51</v>
      </c>
      <c r="I933" s="16">
        <v>149</v>
      </c>
      <c r="J933" s="16">
        <v>85.96</v>
      </c>
      <c r="K933" s="16">
        <v>828.13</v>
      </c>
      <c r="L933" s="17">
        <f>SUM(C933:K933)</f>
        <v>2310.7800000000002</v>
      </c>
      <c r="M933" s="23" t="str">
        <f>A933&amp;"|"&amp;B933</f>
        <v>P0078|Aug</v>
      </c>
    </row>
    <row r="934" spans="1:13" ht="15" customHeight="1" x14ac:dyDescent="0.25">
      <c r="A934" s="14" t="s">
        <v>215</v>
      </c>
      <c r="B934" s="14" t="s">
        <v>31</v>
      </c>
      <c r="C934" s="16">
        <v>7.57</v>
      </c>
      <c r="D934" s="16">
        <v>40.86</v>
      </c>
      <c r="E934" s="16">
        <v>8.43</v>
      </c>
      <c r="F934" s="16">
        <v>176</v>
      </c>
      <c r="G934" s="16">
        <v>0</v>
      </c>
      <c r="H934" s="16">
        <v>1031.51</v>
      </c>
      <c r="I934" s="16">
        <v>149</v>
      </c>
      <c r="J934" s="16">
        <v>85.96</v>
      </c>
      <c r="K934" s="16">
        <v>177.3</v>
      </c>
      <c r="L934" s="17">
        <f>SUM(C934:K934)</f>
        <v>1676.6299999999999</v>
      </c>
      <c r="M934" s="23" t="str">
        <f>A934&amp;"|"&amp;B934</f>
        <v>P0078|Sep</v>
      </c>
    </row>
    <row r="935" spans="1:13" ht="15" customHeight="1" x14ac:dyDescent="0.25">
      <c r="A935" s="14" t="s">
        <v>215</v>
      </c>
      <c r="B935" s="14" t="s">
        <v>32</v>
      </c>
      <c r="C935" s="16">
        <v>8.5399999999999991</v>
      </c>
      <c r="D935" s="16">
        <v>32.83</v>
      </c>
      <c r="E935" s="16">
        <v>6.8</v>
      </c>
      <c r="F935" s="16">
        <v>176</v>
      </c>
      <c r="G935" s="16">
        <v>0</v>
      </c>
      <c r="H935" s="16">
        <v>1031.51</v>
      </c>
      <c r="I935" s="16">
        <v>149</v>
      </c>
      <c r="J935" s="16">
        <v>85.96</v>
      </c>
      <c r="K935" s="16">
        <v>122.63</v>
      </c>
      <c r="L935" s="17">
        <f>SUM(C935:K935)</f>
        <v>1613.27</v>
      </c>
      <c r="M935" s="23" t="str">
        <f>A935&amp;"|"&amp;B935</f>
        <v>P0078|Oct</v>
      </c>
    </row>
    <row r="936" spans="1:13" ht="15" customHeight="1" x14ac:dyDescent="0.25">
      <c r="A936" s="14" t="s">
        <v>215</v>
      </c>
      <c r="B936" s="14" t="s">
        <v>33</v>
      </c>
      <c r="C936" s="16">
        <v>19.82</v>
      </c>
      <c r="D936" s="16">
        <v>57.49</v>
      </c>
      <c r="E936" s="16">
        <v>4.04</v>
      </c>
      <c r="F936" s="16">
        <v>176</v>
      </c>
      <c r="G936" s="16">
        <v>55.52</v>
      </c>
      <c r="H936" s="16">
        <v>1031.51</v>
      </c>
      <c r="I936" s="16">
        <v>149</v>
      </c>
      <c r="J936" s="16">
        <v>85.96</v>
      </c>
      <c r="K936" s="16">
        <v>31.64</v>
      </c>
      <c r="L936" s="17">
        <f>SUM(C936:K936)</f>
        <v>1610.9800000000002</v>
      </c>
      <c r="M936" s="23" t="str">
        <f>A936&amp;"|"&amp;B936</f>
        <v>P0078|Nov</v>
      </c>
    </row>
    <row r="937" spans="1:13" ht="15" customHeight="1" x14ac:dyDescent="0.25">
      <c r="A937" s="14" t="s">
        <v>215</v>
      </c>
      <c r="B937" s="14" t="s">
        <v>34</v>
      </c>
      <c r="C937" s="16">
        <v>17.52</v>
      </c>
      <c r="D937" s="16">
        <v>72.62</v>
      </c>
      <c r="E937" s="16">
        <v>9.8800000000000008</v>
      </c>
      <c r="F937" s="16">
        <v>440</v>
      </c>
      <c r="G937" s="16">
        <v>55.52</v>
      </c>
      <c r="H937" s="16">
        <v>1031.51</v>
      </c>
      <c r="I937" s="16">
        <v>149</v>
      </c>
      <c r="J937" s="16">
        <v>85.96</v>
      </c>
      <c r="K937" s="16">
        <v>55.84</v>
      </c>
      <c r="L937" s="17">
        <f>SUM(C937:K937)</f>
        <v>1917.85</v>
      </c>
      <c r="M937" s="23" t="str">
        <f>A937&amp;"|"&amp;B937</f>
        <v>P0078|Dec</v>
      </c>
    </row>
    <row r="938" spans="1:13" ht="15" customHeight="1" x14ac:dyDescent="0.25">
      <c r="A938" s="14" t="s">
        <v>215</v>
      </c>
      <c r="B938" s="14" t="s">
        <v>35</v>
      </c>
      <c r="C938" s="16">
        <v>7.57</v>
      </c>
      <c r="D938" s="16">
        <v>64.040000000000006</v>
      </c>
      <c r="E938" s="16">
        <v>4.9000000000000004</v>
      </c>
      <c r="F938" s="16">
        <v>352</v>
      </c>
      <c r="G938" s="16">
        <v>55.52</v>
      </c>
      <c r="H938" s="16">
        <v>1031.51</v>
      </c>
      <c r="I938" s="16">
        <v>149</v>
      </c>
      <c r="J938" s="16">
        <v>85.96</v>
      </c>
      <c r="K938" s="16">
        <v>55.84</v>
      </c>
      <c r="L938" s="17">
        <f>SUM(C938:K938)</f>
        <v>1806.34</v>
      </c>
      <c r="M938" s="23" t="str">
        <f>A938&amp;"|"&amp;B938</f>
        <v>P0078|Jan</v>
      </c>
    </row>
    <row r="939" spans="1:13" ht="15" customHeight="1" x14ac:dyDescent="0.25">
      <c r="A939" s="14" t="s">
        <v>215</v>
      </c>
      <c r="B939" s="14" t="s">
        <v>36</v>
      </c>
      <c r="C939" s="16">
        <v>7.57</v>
      </c>
      <c r="D939" s="16">
        <v>78.2</v>
      </c>
      <c r="E939" s="16">
        <v>11.88</v>
      </c>
      <c r="F939" s="16">
        <v>352</v>
      </c>
      <c r="G939" s="16">
        <v>55.52</v>
      </c>
      <c r="H939" s="16">
        <v>1031.51</v>
      </c>
      <c r="I939" s="16">
        <v>149</v>
      </c>
      <c r="J939" s="16">
        <v>85.96</v>
      </c>
      <c r="K939" s="16">
        <v>55.84</v>
      </c>
      <c r="L939" s="17">
        <f>SUM(C939:K939)</f>
        <v>1827.4799999999998</v>
      </c>
      <c r="M939" s="23" t="str">
        <f>A939&amp;"|"&amp;B939</f>
        <v>P0078|Feb</v>
      </c>
    </row>
    <row r="940" spans="1:13" ht="15" customHeight="1" x14ac:dyDescent="0.25">
      <c r="A940" s="14" t="s">
        <v>215</v>
      </c>
      <c r="B940" s="14" t="s">
        <v>37</v>
      </c>
      <c r="C940" s="16">
        <v>7.57</v>
      </c>
      <c r="D940" s="16">
        <v>70.48</v>
      </c>
      <c r="E940" s="16">
        <v>4.4800000000000004</v>
      </c>
      <c r="F940" s="16">
        <v>352</v>
      </c>
      <c r="G940" s="16">
        <v>55.52</v>
      </c>
      <c r="H940" s="16">
        <v>1031.51</v>
      </c>
      <c r="I940" s="16">
        <v>149</v>
      </c>
      <c r="J940" s="16">
        <v>85.96</v>
      </c>
      <c r="K940" s="16">
        <v>55.84</v>
      </c>
      <c r="L940" s="17">
        <f>SUM(C940:K940)</f>
        <v>1812.36</v>
      </c>
      <c r="M940" s="23" t="str">
        <f>A940&amp;"|"&amp;B940</f>
        <v>P0078|Mar</v>
      </c>
    </row>
    <row r="941" spans="1:13" ht="15" customHeight="1" x14ac:dyDescent="0.25">
      <c r="A941" s="14" t="s">
        <v>217</v>
      </c>
      <c r="B941" s="14" t="s">
        <v>24</v>
      </c>
      <c r="C941" s="16">
        <v>7.57</v>
      </c>
      <c r="D941" s="16">
        <v>50.19</v>
      </c>
      <c r="E941" s="16">
        <v>4.4800000000000004</v>
      </c>
      <c r="F941" s="16">
        <v>176</v>
      </c>
      <c r="G941" s="16">
        <v>0</v>
      </c>
      <c r="H941" s="16">
        <v>1031.51</v>
      </c>
      <c r="I941" s="16">
        <v>149</v>
      </c>
      <c r="J941" s="16">
        <v>85.96</v>
      </c>
      <c r="K941" s="16">
        <v>39.75</v>
      </c>
      <c r="L941" s="17">
        <f>SUM(C941:K941)</f>
        <v>1544.46</v>
      </c>
      <c r="M941" s="23" t="str">
        <f>A941&amp;"|"&amp;B941</f>
        <v>P0079|Apr</v>
      </c>
    </row>
    <row r="942" spans="1:13" ht="15" customHeight="1" x14ac:dyDescent="0.25">
      <c r="A942" s="14" t="s">
        <v>217</v>
      </c>
      <c r="B942" s="14" t="s">
        <v>26</v>
      </c>
      <c r="C942" s="16">
        <v>13</v>
      </c>
      <c r="D942" s="16">
        <v>45.5</v>
      </c>
      <c r="E942" s="16">
        <v>14.9</v>
      </c>
      <c r="F942" s="16">
        <v>176</v>
      </c>
      <c r="G942" s="16">
        <v>0</v>
      </c>
      <c r="H942" s="16">
        <v>1031.51</v>
      </c>
      <c r="I942" s="16">
        <v>149</v>
      </c>
      <c r="J942" s="16">
        <v>85.96</v>
      </c>
      <c r="K942" s="16">
        <v>258.49</v>
      </c>
      <c r="L942" s="17">
        <f>SUM(C942:K942)</f>
        <v>1774.3600000000001</v>
      </c>
      <c r="M942" s="23" t="str">
        <f>A942&amp;"|"&amp;B942</f>
        <v>P0079|May</v>
      </c>
    </row>
    <row r="943" spans="1:13" ht="15" customHeight="1" x14ac:dyDescent="0.25">
      <c r="A943" s="14" t="s">
        <v>217</v>
      </c>
      <c r="B943" s="14" t="s">
        <v>28</v>
      </c>
      <c r="C943" s="16">
        <v>25.9</v>
      </c>
      <c r="D943" s="16">
        <v>34.450000000000003</v>
      </c>
      <c r="E943" s="16">
        <v>5.19</v>
      </c>
      <c r="F943" s="16">
        <v>176</v>
      </c>
      <c r="G943" s="16">
        <v>0</v>
      </c>
      <c r="H943" s="16">
        <v>1031.51</v>
      </c>
      <c r="I943" s="16">
        <v>149</v>
      </c>
      <c r="J943" s="16">
        <v>85.96</v>
      </c>
      <c r="K943" s="16">
        <v>334.92</v>
      </c>
      <c r="L943" s="17">
        <f>SUM(C943:K943)</f>
        <v>1842.93</v>
      </c>
      <c r="M943" s="23" t="str">
        <f>A943&amp;"|"&amp;B943</f>
        <v>P0079|Jun</v>
      </c>
    </row>
    <row r="944" spans="1:13" ht="15" customHeight="1" x14ac:dyDescent="0.25">
      <c r="A944" s="14" t="s">
        <v>217</v>
      </c>
      <c r="B944" s="14" t="s">
        <v>29</v>
      </c>
      <c r="C944" s="16">
        <v>21.81</v>
      </c>
      <c r="D944" s="16">
        <v>31.68</v>
      </c>
      <c r="E944" s="16">
        <v>6.19</v>
      </c>
      <c r="F944" s="16">
        <v>176</v>
      </c>
      <c r="G944" s="16">
        <v>0</v>
      </c>
      <c r="H944" s="16">
        <v>1031.51</v>
      </c>
      <c r="I944" s="16">
        <v>149</v>
      </c>
      <c r="J944" s="16">
        <v>85.96</v>
      </c>
      <c r="K944" s="16">
        <v>897.77</v>
      </c>
      <c r="L944" s="17">
        <f>SUM(C944:K944)</f>
        <v>2399.92</v>
      </c>
      <c r="M944" s="23" t="str">
        <f>A944&amp;"|"&amp;B944</f>
        <v>P0079|Jul</v>
      </c>
    </row>
    <row r="945" spans="1:13" ht="15" customHeight="1" x14ac:dyDescent="0.25">
      <c r="A945" s="14" t="s">
        <v>217</v>
      </c>
      <c r="B945" s="14" t="s">
        <v>30</v>
      </c>
      <c r="C945" s="16">
        <v>7.57</v>
      </c>
      <c r="D945" s="16">
        <v>36.33</v>
      </c>
      <c r="E945" s="16">
        <v>12.5</v>
      </c>
      <c r="F945" s="16">
        <v>176</v>
      </c>
      <c r="G945" s="16">
        <v>0</v>
      </c>
      <c r="H945" s="16">
        <v>1031.51</v>
      </c>
      <c r="I945" s="16">
        <v>149</v>
      </c>
      <c r="J945" s="16">
        <v>85.96</v>
      </c>
      <c r="K945" s="16">
        <v>828.13</v>
      </c>
      <c r="L945" s="17">
        <f>SUM(C945:K945)</f>
        <v>2327</v>
      </c>
      <c r="M945" s="23" t="str">
        <f>A945&amp;"|"&amp;B945</f>
        <v>P0079|Aug</v>
      </c>
    </row>
    <row r="946" spans="1:13" ht="15" customHeight="1" x14ac:dyDescent="0.25">
      <c r="A946" s="14" t="s">
        <v>217</v>
      </c>
      <c r="B946" s="14" t="s">
        <v>31</v>
      </c>
      <c r="C946" s="16">
        <v>11.55</v>
      </c>
      <c r="D946" s="16">
        <v>43.05</v>
      </c>
      <c r="E946" s="16">
        <v>16.13</v>
      </c>
      <c r="F946" s="16">
        <v>176</v>
      </c>
      <c r="G946" s="16">
        <v>0</v>
      </c>
      <c r="H946" s="16">
        <v>1031.51</v>
      </c>
      <c r="I946" s="16">
        <v>149</v>
      </c>
      <c r="J946" s="16">
        <v>85.96</v>
      </c>
      <c r="K946" s="16">
        <v>177.3</v>
      </c>
      <c r="L946" s="17">
        <f>SUM(C946:K946)</f>
        <v>1690.5</v>
      </c>
      <c r="M946" s="23" t="str">
        <f>A946&amp;"|"&amp;B946</f>
        <v>P0079|Sep</v>
      </c>
    </row>
    <row r="947" spans="1:13" ht="15" customHeight="1" x14ac:dyDescent="0.25">
      <c r="A947" s="14" t="s">
        <v>217</v>
      </c>
      <c r="B947" s="14" t="s">
        <v>32</v>
      </c>
      <c r="C947" s="16">
        <v>7.57</v>
      </c>
      <c r="D947" s="16">
        <v>50.59</v>
      </c>
      <c r="E947" s="16">
        <v>9.14</v>
      </c>
      <c r="F947" s="16">
        <v>176</v>
      </c>
      <c r="G947" s="16">
        <v>0</v>
      </c>
      <c r="H947" s="16">
        <v>1031.51</v>
      </c>
      <c r="I947" s="16">
        <v>149</v>
      </c>
      <c r="J947" s="16">
        <v>85.96</v>
      </c>
      <c r="K947" s="16">
        <v>122.63</v>
      </c>
      <c r="L947" s="17">
        <f>SUM(C947:K947)</f>
        <v>1632.4</v>
      </c>
      <c r="M947" s="23" t="str">
        <f>A947&amp;"|"&amp;B947</f>
        <v>P0079|Oct</v>
      </c>
    </row>
    <row r="948" spans="1:13" ht="15" customHeight="1" x14ac:dyDescent="0.25">
      <c r="A948" s="14" t="s">
        <v>217</v>
      </c>
      <c r="B948" s="14" t="s">
        <v>33</v>
      </c>
      <c r="C948" s="16">
        <v>8.77</v>
      </c>
      <c r="D948" s="16">
        <v>51.54</v>
      </c>
      <c r="E948" s="16">
        <v>6.36</v>
      </c>
      <c r="F948" s="16">
        <v>176</v>
      </c>
      <c r="G948" s="16">
        <v>55.52</v>
      </c>
      <c r="H948" s="16">
        <v>1031.51</v>
      </c>
      <c r="I948" s="16">
        <v>149</v>
      </c>
      <c r="J948" s="16">
        <v>85.96</v>
      </c>
      <c r="K948" s="16">
        <v>31.64</v>
      </c>
      <c r="L948" s="17">
        <f>SUM(C948:K948)</f>
        <v>1596.3000000000002</v>
      </c>
      <c r="M948" s="23" t="str">
        <f>A948&amp;"|"&amp;B948</f>
        <v>P0079|Nov</v>
      </c>
    </row>
    <row r="949" spans="1:13" ht="15" customHeight="1" x14ac:dyDescent="0.25">
      <c r="A949" s="14" t="s">
        <v>217</v>
      </c>
      <c r="B949" s="14" t="s">
        <v>34</v>
      </c>
      <c r="C949" s="16">
        <v>25.75</v>
      </c>
      <c r="D949" s="16">
        <v>72.72</v>
      </c>
      <c r="E949" s="16">
        <v>4.57</v>
      </c>
      <c r="F949" s="16">
        <v>528</v>
      </c>
      <c r="G949" s="16">
        <v>55.52</v>
      </c>
      <c r="H949" s="16">
        <v>1031.51</v>
      </c>
      <c r="I949" s="16">
        <v>149</v>
      </c>
      <c r="J949" s="16">
        <v>85.96</v>
      </c>
      <c r="K949" s="16">
        <v>55.84</v>
      </c>
      <c r="L949" s="17">
        <f>SUM(C949:K949)</f>
        <v>2008.87</v>
      </c>
      <c r="M949" s="23" t="str">
        <f>A949&amp;"|"&amp;B949</f>
        <v>P0079|Dec</v>
      </c>
    </row>
    <row r="950" spans="1:13" ht="15" customHeight="1" x14ac:dyDescent="0.25">
      <c r="A950" s="14" t="s">
        <v>217</v>
      </c>
      <c r="B950" s="14" t="s">
        <v>35</v>
      </c>
      <c r="C950" s="16">
        <v>7.57</v>
      </c>
      <c r="D950" s="16">
        <v>72.52</v>
      </c>
      <c r="E950" s="16">
        <v>5.05</v>
      </c>
      <c r="F950" s="16">
        <v>440</v>
      </c>
      <c r="G950" s="16">
        <v>55.52</v>
      </c>
      <c r="H950" s="16">
        <v>1031.51</v>
      </c>
      <c r="I950" s="16">
        <v>149</v>
      </c>
      <c r="J950" s="16">
        <v>85.96</v>
      </c>
      <c r="K950" s="16">
        <v>55.84</v>
      </c>
      <c r="L950" s="17">
        <f>SUM(C950:K950)</f>
        <v>1902.97</v>
      </c>
      <c r="M950" s="23" t="str">
        <f>A950&amp;"|"&amp;B950</f>
        <v>P0079|Jan</v>
      </c>
    </row>
    <row r="951" spans="1:13" ht="15" customHeight="1" x14ac:dyDescent="0.25">
      <c r="A951" s="14" t="s">
        <v>217</v>
      </c>
      <c r="B951" s="14" t="s">
        <v>36</v>
      </c>
      <c r="C951" s="16">
        <v>11.67</v>
      </c>
      <c r="D951" s="16">
        <v>68.78</v>
      </c>
      <c r="E951" s="16">
        <v>4.34</v>
      </c>
      <c r="F951" s="16">
        <v>440</v>
      </c>
      <c r="G951" s="16">
        <v>55.52</v>
      </c>
      <c r="H951" s="16">
        <v>1031.51</v>
      </c>
      <c r="I951" s="16">
        <v>149</v>
      </c>
      <c r="J951" s="16">
        <v>85.96</v>
      </c>
      <c r="K951" s="16">
        <v>55.84</v>
      </c>
      <c r="L951" s="17">
        <f>SUM(C951:K951)</f>
        <v>1902.62</v>
      </c>
      <c r="M951" s="23" t="str">
        <f>A951&amp;"|"&amp;B951</f>
        <v>P0079|Feb</v>
      </c>
    </row>
    <row r="952" spans="1:13" ht="15" customHeight="1" x14ac:dyDescent="0.25">
      <c r="A952" s="14" t="s">
        <v>217</v>
      </c>
      <c r="B952" s="14" t="s">
        <v>37</v>
      </c>
      <c r="C952" s="16">
        <v>7.57</v>
      </c>
      <c r="D952" s="16">
        <v>57.06</v>
      </c>
      <c r="E952" s="16">
        <v>8.7799999999999994</v>
      </c>
      <c r="F952" s="16">
        <v>352</v>
      </c>
      <c r="G952" s="16">
        <v>55.52</v>
      </c>
      <c r="H952" s="16">
        <v>1031.51</v>
      </c>
      <c r="I952" s="16">
        <v>149</v>
      </c>
      <c r="J952" s="16">
        <v>85.96</v>
      </c>
      <c r="K952" s="16">
        <v>55.84</v>
      </c>
      <c r="L952" s="17">
        <f>SUM(C952:K952)</f>
        <v>1803.24</v>
      </c>
      <c r="M952" s="23" t="str">
        <f>A952&amp;"|"&amp;B952</f>
        <v>P0079|Mar</v>
      </c>
    </row>
    <row r="953" spans="1:13" ht="15" customHeight="1" x14ac:dyDescent="0.25">
      <c r="A953" s="14" t="s">
        <v>219</v>
      </c>
      <c r="B953" s="14" t="s">
        <v>24</v>
      </c>
      <c r="C953" s="16">
        <v>7.57</v>
      </c>
      <c r="D953" s="16">
        <v>49.45</v>
      </c>
      <c r="E953" s="16">
        <v>8.18</v>
      </c>
      <c r="F953" s="16">
        <v>176</v>
      </c>
      <c r="G953" s="16">
        <v>0</v>
      </c>
      <c r="H953" s="16">
        <v>1031.51</v>
      </c>
      <c r="I953" s="16">
        <v>149</v>
      </c>
      <c r="J953" s="16">
        <v>85.96</v>
      </c>
      <c r="K953" s="16">
        <v>39.75</v>
      </c>
      <c r="L953" s="17">
        <f>SUM(C953:K953)</f>
        <v>1547.42</v>
      </c>
      <c r="M953" s="23" t="str">
        <f>A953&amp;"|"&amp;B953</f>
        <v>P0080|Apr</v>
      </c>
    </row>
    <row r="954" spans="1:13" ht="15" customHeight="1" x14ac:dyDescent="0.25">
      <c r="A954" s="14" t="s">
        <v>219</v>
      </c>
      <c r="B954" s="14" t="s">
        <v>26</v>
      </c>
      <c r="C954" s="16">
        <v>21.28</v>
      </c>
      <c r="D954" s="16">
        <v>48.07</v>
      </c>
      <c r="E954" s="16">
        <v>4.04</v>
      </c>
      <c r="F954" s="16">
        <v>176</v>
      </c>
      <c r="G954" s="16">
        <v>0</v>
      </c>
      <c r="H954" s="16">
        <v>1031.51</v>
      </c>
      <c r="I954" s="16">
        <v>149</v>
      </c>
      <c r="J954" s="16">
        <v>85.96</v>
      </c>
      <c r="K954" s="16">
        <v>258.49</v>
      </c>
      <c r="L954" s="17">
        <f>SUM(C954:K954)</f>
        <v>1774.3500000000001</v>
      </c>
      <c r="M954" s="23" t="str">
        <f>A954&amp;"|"&amp;B954</f>
        <v>P0080|May</v>
      </c>
    </row>
    <row r="955" spans="1:13" ht="15" customHeight="1" x14ac:dyDescent="0.25">
      <c r="A955" s="14" t="s">
        <v>219</v>
      </c>
      <c r="B955" s="14" t="s">
        <v>28</v>
      </c>
      <c r="C955" s="16">
        <v>21.89</v>
      </c>
      <c r="D955" s="16">
        <v>31.98</v>
      </c>
      <c r="E955" s="16">
        <v>4.04</v>
      </c>
      <c r="F955" s="16">
        <v>176</v>
      </c>
      <c r="G955" s="16">
        <v>0</v>
      </c>
      <c r="H955" s="16">
        <v>1031.51</v>
      </c>
      <c r="I955" s="16">
        <v>149</v>
      </c>
      <c r="J955" s="16">
        <v>85.96</v>
      </c>
      <c r="K955" s="16">
        <v>334.92</v>
      </c>
      <c r="L955" s="17">
        <f>SUM(C955:K955)</f>
        <v>1835.3000000000002</v>
      </c>
      <c r="M955" s="23" t="str">
        <f>A955&amp;"|"&amp;B955</f>
        <v>P0080|Jun</v>
      </c>
    </row>
    <row r="956" spans="1:13" ht="15" customHeight="1" x14ac:dyDescent="0.25">
      <c r="A956" s="14" t="s">
        <v>219</v>
      </c>
      <c r="B956" s="14" t="s">
        <v>29</v>
      </c>
      <c r="C956" s="16">
        <v>7.64</v>
      </c>
      <c r="D956" s="16">
        <v>34.409999999999997</v>
      </c>
      <c r="E956" s="16">
        <v>4.04</v>
      </c>
      <c r="F956" s="16">
        <v>264</v>
      </c>
      <c r="G956" s="16">
        <v>0</v>
      </c>
      <c r="H956" s="16">
        <v>1031.51</v>
      </c>
      <c r="I956" s="16">
        <v>149</v>
      </c>
      <c r="J956" s="16">
        <v>85.96</v>
      </c>
      <c r="K956" s="16">
        <v>897.77</v>
      </c>
      <c r="L956" s="17">
        <f>SUM(C956:K956)</f>
        <v>2474.33</v>
      </c>
      <c r="M956" s="23" t="str">
        <f>A956&amp;"|"&amp;B956</f>
        <v>P0080|Jul</v>
      </c>
    </row>
    <row r="957" spans="1:13" ht="15" customHeight="1" x14ac:dyDescent="0.25">
      <c r="A957" s="14" t="s">
        <v>219</v>
      </c>
      <c r="B957" s="14" t="s">
        <v>30</v>
      </c>
      <c r="C957" s="16">
        <v>7.68</v>
      </c>
      <c r="D957" s="16">
        <v>31.24</v>
      </c>
      <c r="E957" s="16">
        <v>13.2</v>
      </c>
      <c r="F957" s="16">
        <v>264</v>
      </c>
      <c r="G957" s="16">
        <v>0</v>
      </c>
      <c r="H957" s="16">
        <v>1031.51</v>
      </c>
      <c r="I957" s="16">
        <v>149</v>
      </c>
      <c r="J957" s="16">
        <v>85.96</v>
      </c>
      <c r="K957" s="16">
        <v>828.13</v>
      </c>
      <c r="L957" s="17">
        <f>SUM(C957:K957)</f>
        <v>2410.7200000000003</v>
      </c>
      <c r="M957" s="23" t="str">
        <f>A957&amp;"|"&amp;B957</f>
        <v>P0080|Aug</v>
      </c>
    </row>
    <row r="958" spans="1:13" ht="15" customHeight="1" x14ac:dyDescent="0.25">
      <c r="A958" s="14" t="s">
        <v>219</v>
      </c>
      <c r="B958" s="14" t="s">
        <v>31</v>
      </c>
      <c r="C958" s="16">
        <v>11.45</v>
      </c>
      <c r="D958" s="16">
        <v>48.57</v>
      </c>
      <c r="E958" s="16">
        <v>4.04</v>
      </c>
      <c r="F958" s="16">
        <v>176</v>
      </c>
      <c r="G958" s="16">
        <v>0</v>
      </c>
      <c r="H958" s="16">
        <v>1031.51</v>
      </c>
      <c r="I958" s="16">
        <v>149</v>
      </c>
      <c r="J958" s="16">
        <v>85.96</v>
      </c>
      <c r="K958" s="16">
        <v>177.3</v>
      </c>
      <c r="L958" s="17">
        <f>SUM(C958:K958)</f>
        <v>1683.83</v>
      </c>
      <c r="M958" s="23" t="str">
        <f>A958&amp;"|"&amp;B958</f>
        <v>P0080|Sep</v>
      </c>
    </row>
    <row r="959" spans="1:13" ht="15" customHeight="1" x14ac:dyDescent="0.25">
      <c r="A959" s="14" t="s">
        <v>219</v>
      </c>
      <c r="B959" s="14" t="s">
        <v>32</v>
      </c>
      <c r="C959" s="16">
        <v>7.57</v>
      </c>
      <c r="D959" s="16">
        <v>43.44</v>
      </c>
      <c r="E959" s="16">
        <v>10.3</v>
      </c>
      <c r="F959" s="16">
        <v>176</v>
      </c>
      <c r="G959" s="16">
        <v>0</v>
      </c>
      <c r="H959" s="16">
        <v>1031.51</v>
      </c>
      <c r="I959" s="16">
        <v>149</v>
      </c>
      <c r="J959" s="16">
        <v>85.96</v>
      </c>
      <c r="K959" s="16">
        <v>122.63</v>
      </c>
      <c r="L959" s="17">
        <f>SUM(C959:K959)</f>
        <v>1626.4099999999999</v>
      </c>
      <c r="M959" s="23" t="str">
        <f>A959&amp;"|"&amp;B959</f>
        <v>P0080|Oct</v>
      </c>
    </row>
    <row r="960" spans="1:13" ht="15" customHeight="1" x14ac:dyDescent="0.25">
      <c r="A960" s="14" t="s">
        <v>219</v>
      </c>
      <c r="B960" s="14" t="s">
        <v>33</v>
      </c>
      <c r="C960" s="16">
        <v>7.57</v>
      </c>
      <c r="D960" s="16">
        <v>63.69</v>
      </c>
      <c r="E960" s="16">
        <v>7.21</v>
      </c>
      <c r="F960" s="16">
        <v>176</v>
      </c>
      <c r="G960" s="16">
        <v>55.52</v>
      </c>
      <c r="H960" s="16">
        <v>1031.51</v>
      </c>
      <c r="I960" s="16">
        <v>149</v>
      </c>
      <c r="J960" s="16">
        <v>85.96</v>
      </c>
      <c r="K960" s="16">
        <v>31.64</v>
      </c>
      <c r="L960" s="17">
        <f>SUM(C960:K960)</f>
        <v>1608.1000000000001</v>
      </c>
      <c r="M960" s="23" t="str">
        <f>A960&amp;"|"&amp;B960</f>
        <v>P0080|Nov</v>
      </c>
    </row>
    <row r="961" spans="1:13" ht="15" customHeight="1" x14ac:dyDescent="0.25">
      <c r="A961" s="14" t="s">
        <v>219</v>
      </c>
      <c r="B961" s="14" t="s">
        <v>34</v>
      </c>
      <c r="C961" s="16">
        <v>7.91</v>
      </c>
      <c r="D961" s="16">
        <v>65.92</v>
      </c>
      <c r="E961" s="16">
        <v>5.91</v>
      </c>
      <c r="F961" s="16">
        <v>528</v>
      </c>
      <c r="G961" s="16">
        <v>55.52</v>
      </c>
      <c r="H961" s="16">
        <v>1031.51</v>
      </c>
      <c r="I961" s="16">
        <v>149</v>
      </c>
      <c r="J961" s="16">
        <v>85.96</v>
      </c>
      <c r="K961" s="16">
        <v>55.84</v>
      </c>
      <c r="L961" s="17">
        <f>SUM(C961:K961)</f>
        <v>1985.57</v>
      </c>
      <c r="M961" s="23" t="str">
        <f>A961&amp;"|"&amp;B961</f>
        <v>P0080|Dec</v>
      </c>
    </row>
    <row r="962" spans="1:13" ht="15" customHeight="1" x14ac:dyDescent="0.25">
      <c r="A962" s="14" t="s">
        <v>219</v>
      </c>
      <c r="B962" s="14" t="s">
        <v>35</v>
      </c>
      <c r="C962" s="16">
        <v>154.62</v>
      </c>
      <c r="D962" s="16">
        <v>82.89</v>
      </c>
      <c r="E962" s="16">
        <v>11.19</v>
      </c>
      <c r="F962" s="16">
        <v>440</v>
      </c>
      <c r="G962" s="16">
        <v>55.52</v>
      </c>
      <c r="H962" s="16">
        <v>1031.51</v>
      </c>
      <c r="I962" s="16">
        <v>149</v>
      </c>
      <c r="J962" s="16">
        <v>85.96</v>
      </c>
      <c r="K962" s="16">
        <v>55.84</v>
      </c>
      <c r="L962" s="17">
        <f>SUM(C962:K962)</f>
        <v>2066.5300000000002</v>
      </c>
      <c r="M962" s="23" t="str">
        <f>A962&amp;"|"&amp;B962</f>
        <v>P0080|Jan</v>
      </c>
    </row>
    <row r="963" spans="1:13" ht="15" customHeight="1" x14ac:dyDescent="0.25">
      <c r="A963" s="14" t="s">
        <v>219</v>
      </c>
      <c r="B963" s="14" t="s">
        <v>36</v>
      </c>
      <c r="C963" s="16">
        <v>7.57</v>
      </c>
      <c r="D963" s="16">
        <v>70.92</v>
      </c>
      <c r="E963" s="16">
        <v>4.91</v>
      </c>
      <c r="F963" s="16">
        <v>440</v>
      </c>
      <c r="G963" s="16">
        <v>55.52</v>
      </c>
      <c r="H963" s="16">
        <v>1031.51</v>
      </c>
      <c r="I963" s="16">
        <v>149</v>
      </c>
      <c r="J963" s="16">
        <v>85.96</v>
      </c>
      <c r="K963" s="16">
        <v>55.84</v>
      </c>
      <c r="L963" s="17">
        <f>SUM(C963:K963)</f>
        <v>1901.2299999999998</v>
      </c>
      <c r="M963" s="23" t="str">
        <f>A963&amp;"|"&amp;B963</f>
        <v>P0080|Feb</v>
      </c>
    </row>
    <row r="964" spans="1:13" ht="15" customHeight="1" x14ac:dyDescent="0.25">
      <c r="A964" s="14" t="s">
        <v>219</v>
      </c>
      <c r="B964" s="14" t="s">
        <v>37</v>
      </c>
      <c r="C964" s="16">
        <v>11.89</v>
      </c>
      <c r="D964" s="16">
        <v>62.45</v>
      </c>
      <c r="E964" s="16">
        <v>4.45</v>
      </c>
      <c r="F964" s="16">
        <v>352</v>
      </c>
      <c r="G964" s="16">
        <v>55.52</v>
      </c>
      <c r="H964" s="16">
        <v>1031.51</v>
      </c>
      <c r="I964" s="16">
        <v>149</v>
      </c>
      <c r="J964" s="16">
        <v>85.96</v>
      </c>
      <c r="K964" s="16">
        <v>55.84</v>
      </c>
      <c r="L964" s="17">
        <f>SUM(C964:K964)</f>
        <v>1808.62</v>
      </c>
      <c r="M964" s="23" t="str">
        <f>A964&amp;"|"&amp;B964</f>
        <v>P0080|Mar</v>
      </c>
    </row>
    <row r="965" spans="1:13" ht="15" customHeight="1" x14ac:dyDescent="0.25">
      <c r="A965" s="14" t="s">
        <v>221</v>
      </c>
      <c r="B965" s="14" t="s">
        <v>24</v>
      </c>
      <c r="C965" s="16">
        <v>28.29</v>
      </c>
      <c r="D965" s="16">
        <v>55.54</v>
      </c>
      <c r="E965" s="16">
        <v>6.95</v>
      </c>
      <c r="F965" s="16">
        <v>88</v>
      </c>
      <c r="G965" s="16">
        <v>0</v>
      </c>
      <c r="H965" s="16">
        <v>1031.51</v>
      </c>
      <c r="I965" s="16">
        <v>149</v>
      </c>
      <c r="J965" s="16">
        <v>85.96</v>
      </c>
      <c r="K965" s="16">
        <v>39.75</v>
      </c>
      <c r="L965" s="17">
        <f>SUM(C965:K965)</f>
        <v>1485</v>
      </c>
      <c r="M965" s="23" t="str">
        <f>A965&amp;"|"&amp;B965</f>
        <v>P0081|Apr</v>
      </c>
    </row>
    <row r="966" spans="1:13" ht="15" customHeight="1" x14ac:dyDescent="0.25">
      <c r="A966" s="14" t="s">
        <v>221</v>
      </c>
      <c r="B966" s="14" t="s">
        <v>26</v>
      </c>
      <c r="C966" s="16">
        <v>14.42</v>
      </c>
      <c r="D966" s="16">
        <v>49.57</v>
      </c>
      <c r="E966" s="16">
        <v>4.53</v>
      </c>
      <c r="F966" s="16">
        <v>176</v>
      </c>
      <c r="G966" s="16">
        <v>0</v>
      </c>
      <c r="H966" s="16">
        <v>1031.51</v>
      </c>
      <c r="I966" s="16">
        <v>149</v>
      </c>
      <c r="J966" s="16">
        <v>85.96</v>
      </c>
      <c r="K966" s="16">
        <v>258.49</v>
      </c>
      <c r="L966" s="17">
        <f>SUM(C966:K966)</f>
        <v>1769.48</v>
      </c>
      <c r="M966" s="23" t="str">
        <f>A966&amp;"|"&amp;B966</f>
        <v>P0081|May</v>
      </c>
    </row>
    <row r="967" spans="1:13" ht="15" customHeight="1" x14ac:dyDescent="0.25">
      <c r="A967" s="14" t="s">
        <v>221</v>
      </c>
      <c r="B967" s="14" t="s">
        <v>28</v>
      </c>
      <c r="C967" s="16">
        <v>27.85</v>
      </c>
      <c r="D967" s="16">
        <v>39.35</v>
      </c>
      <c r="E967" s="16">
        <v>10.37</v>
      </c>
      <c r="F967" s="16">
        <v>176</v>
      </c>
      <c r="G967" s="16">
        <v>0</v>
      </c>
      <c r="H967" s="16">
        <v>1031.51</v>
      </c>
      <c r="I967" s="16">
        <v>149</v>
      </c>
      <c r="J967" s="16">
        <v>85.96</v>
      </c>
      <c r="K967" s="16">
        <v>334.92</v>
      </c>
      <c r="L967" s="17">
        <f>SUM(C967:K967)</f>
        <v>1854.96</v>
      </c>
      <c r="M967" s="23" t="str">
        <f>A967&amp;"|"&amp;B967</f>
        <v>P0081|Jun</v>
      </c>
    </row>
    <row r="968" spans="1:13" ht="15" customHeight="1" x14ac:dyDescent="0.25">
      <c r="A968" s="14" t="s">
        <v>221</v>
      </c>
      <c r="B968" s="14" t="s">
        <v>29</v>
      </c>
      <c r="C968" s="16">
        <v>28.8</v>
      </c>
      <c r="D968" s="16">
        <v>41.02</v>
      </c>
      <c r="E968" s="16">
        <v>6.19</v>
      </c>
      <c r="F968" s="16">
        <v>176</v>
      </c>
      <c r="G968" s="16">
        <v>0</v>
      </c>
      <c r="H968" s="16">
        <v>1031.51</v>
      </c>
      <c r="I968" s="16">
        <v>149</v>
      </c>
      <c r="J968" s="16">
        <v>85.96</v>
      </c>
      <c r="K968" s="16">
        <v>897.77</v>
      </c>
      <c r="L968" s="17">
        <f>SUM(C968:K968)</f>
        <v>2416.25</v>
      </c>
      <c r="M968" s="23" t="str">
        <f>A968&amp;"|"&amp;B968</f>
        <v>P0081|Jul</v>
      </c>
    </row>
    <row r="969" spans="1:13" ht="15" customHeight="1" x14ac:dyDescent="0.25">
      <c r="A969" s="14" t="s">
        <v>221</v>
      </c>
      <c r="B969" s="14" t="s">
        <v>30</v>
      </c>
      <c r="C969" s="16">
        <v>13.15</v>
      </c>
      <c r="D969" s="16">
        <v>30</v>
      </c>
      <c r="E969" s="16">
        <v>8.6</v>
      </c>
      <c r="F969" s="16">
        <v>176</v>
      </c>
      <c r="G969" s="16">
        <v>0</v>
      </c>
      <c r="H969" s="16">
        <v>1031.51</v>
      </c>
      <c r="I969" s="16">
        <v>149</v>
      </c>
      <c r="J969" s="16">
        <v>85.96</v>
      </c>
      <c r="K969" s="16">
        <v>828.13</v>
      </c>
      <c r="L969" s="17">
        <f>SUM(C969:K969)</f>
        <v>2322.35</v>
      </c>
      <c r="M969" s="23" t="str">
        <f>A969&amp;"|"&amp;B969</f>
        <v>P0081|Aug</v>
      </c>
    </row>
    <row r="970" spans="1:13" ht="15" customHeight="1" x14ac:dyDescent="0.25">
      <c r="A970" s="14" t="s">
        <v>221</v>
      </c>
      <c r="B970" s="14" t="s">
        <v>31</v>
      </c>
      <c r="C970" s="16">
        <v>8.75</v>
      </c>
      <c r="D970" s="16">
        <v>38.799999999999997</v>
      </c>
      <c r="E970" s="16">
        <v>10.83</v>
      </c>
      <c r="F970" s="16">
        <v>176</v>
      </c>
      <c r="G970" s="16">
        <v>0</v>
      </c>
      <c r="H970" s="16">
        <v>1031.51</v>
      </c>
      <c r="I970" s="16">
        <v>149</v>
      </c>
      <c r="J970" s="16">
        <v>85.96</v>
      </c>
      <c r="K970" s="16">
        <v>177.3</v>
      </c>
      <c r="L970" s="17">
        <f>SUM(C970:K970)</f>
        <v>1678.1499999999999</v>
      </c>
      <c r="M970" s="23" t="str">
        <f>A970&amp;"|"&amp;B970</f>
        <v>P0081|Sep</v>
      </c>
    </row>
    <row r="971" spans="1:13" ht="15" customHeight="1" x14ac:dyDescent="0.25">
      <c r="A971" s="14" t="s">
        <v>221</v>
      </c>
      <c r="B971" s="14" t="s">
        <v>32</v>
      </c>
      <c r="C971" s="16">
        <v>7.57</v>
      </c>
      <c r="D971" s="16">
        <v>45.14</v>
      </c>
      <c r="E971" s="16">
        <v>5.13</v>
      </c>
      <c r="F971" s="16">
        <v>176</v>
      </c>
      <c r="G971" s="16">
        <v>0</v>
      </c>
      <c r="H971" s="16">
        <v>1031.51</v>
      </c>
      <c r="I971" s="16">
        <v>149</v>
      </c>
      <c r="J971" s="16">
        <v>85.96</v>
      </c>
      <c r="K971" s="16">
        <v>122.63</v>
      </c>
      <c r="L971" s="17">
        <f>SUM(C971:K971)</f>
        <v>1622.94</v>
      </c>
      <c r="M971" s="23" t="str">
        <f>A971&amp;"|"&amp;B971</f>
        <v>P0081|Oct</v>
      </c>
    </row>
    <row r="972" spans="1:13" ht="15" customHeight="1" x14ac:dyDescent="0.25">
      <c r="A972" s="14" t="s">
        <v>221</v>
      </c>
      <c r="B972" s="14" t="s">
        <v>33</v>
      </c>
      <c r="C972" s="16">
        <v>25.7</v>
      </c>
      <c r="D972" s="16">
        <v>40.92</v>
      </c>
      <c r="E972" s="16">
        <v>4.04</v>
      </c>
      <c r="F972" s="16">
        <v>176</v>
      </c>
      <c r="G972" s="16">
        <v>55.52</v>
      </c>
      <c r="H972" s="16">
        <v>1031.51</v>
      </c>
      <c r="I972" s="16">
        <v>149</v>
      </c>
      <c r="J972" s="16">
        <v>85.96</v>
      </c>
      <c r="K972" s="16">
        <v>31.64</v>
      </c>
      <c r="L972" s="17">
        <f>SUM(C972:K972)</f>
        <v>1600.2900000000002</v>
      </c>
      <c r="M972" s="23" t="str">
        <f>A972&amp;"|"&amp;B972</f>
        <v>P0081|Nov</v>
      </c>
    </row>
    <row r="973" spans="1:13" ht="15" customHeight="1" x14ac:dyDescent="0.25">
      <c r="A973" s="14" t="s">
        <v>221</v>
      </c>
      <c r="B973" s="14" t="s">
        <v>34</v>
      </c>
      <c r="C973" s="16">
        <v>7.57</v>
      </c>
      <c r="D973" s="16">
        <v>90.04</v>
      </c>
      <c r="E973" s="16">
        <v>4.04</v>
      </c>
      <c r="F973" s="16">
        <v>440</v>
      </c>
      <c r="G973" s="16">
        <v>55.52</v>
      </c>
      <c r="H973" s="16">
        <v>1031.51</v>
      </c>
      <c r="I973" s="16">
        <v>149</v>
      </c>
      <c r="J973" s="16">
        <v>85.96</v>
      </c>
      <c r="K973" s="16">
        <v>55.84</v>
      </c>
      <c r="L973" s="17">
        <f>SUM(C973:K973)</f>
        <v>1919.4799999999998</v>
      </c>
      <c r="M973" s="23" t="str">
        <f>A973&amp;"|"&amp;B973</f>
        <v>P0081|Dec</v>
      </c>
    </row>
    <row r="974" spans="1:13" ht="15" customHeight="1" x14ac:dyDescent="0.25">
      <c r="A974" s="14" t="s">
        <v>221</v>
      </c>
      <c r="B974" s="14" t="s">
        <v>35</v>
      </c>
      <c r="C974" s="16">
        <v>8.66</v>
      </c>
      <c r="D974" s="16">
        <v>75.27</v>
      </c>
      <c r="E974" s="16">
        <v>5.8</v>
      </c>
      <c r="F974" s="16">
        <v>352</v>
      </c>
      <c r="G974" s="16">
        <v>55.52</v>
      </c>
      <c r="H974" s="16">
        <v>1031.51</v>
      </c>
      <c r="I974" s="16">
        <v>149</v>
      </c>
      <c r="J974" s="16">
        <v>85.96</v>
      </c>
      <c r="K974" s="16">
        <v>55.84</v>
      </c>
      <c r="L974" s="17">
        <f>SUM(C974:K974)</f>
        <v>1819.56</v>
      </c>
      <c r="M974" s="23" t="str">
        <f>A974&amp;"|"&amp;B974</f>
        <v>P0081|Jan</v>
      </c>
    </row>
    <row r="975" spans="1:13" ht="15" customHeight="1" x14ac:dyDescent="0.25">
      <c r="A975" s="14" t="s">
        <v>221</v>
      </c>
      <c r="B975" s="14" t="s">
        <v>36</v>
      </c>
      <c r="C975" s="16">
        <v>7.86</v>
      </c>
      <c r="D975" s="16">
        <v>65.98</v>
      </c>
      <c r="E975" s="16">
        <v>7.27</v>
      </c>
      <c r="F975" s="16">
        <v>352</v>
      </c>
      <c r="G975" s="16">
        <v>55.52</v>
      </c>
      <c r="H975" s="16">
        <v>1031.51</v>
      </c>
      <c r="I975" s="16">
        <v>149</v>
      </c>
      <c r="J975" s="16">
        <v>85.96</v>
      </c>
      <c r="K975" s="16">
        <v>55.84</v>
      </c>
      <c r="L975" s="17">
        <f>SUM(C975:K975)</f>
        <v>1810.9399999999998</v>
      </c>
      <c r="M975" s="23" t="str">
        <f>A975&amp;"|"&amp;B975</f>
        <v>P0081|Feb</v>
      </c>
    </row>
    <row r="976" spans="1:13" ht="15" customHeight="1" x14ac:dyDescent="0.25">
      <c r="A976" s="14" t="s">
        <v>221</v>
      </c>
      <c r="B976" s="14" t="s">
        <v>37</v>
      </c>
      <c r="C976" s="16">
        <v>12.44</v>
      </c>
      <c r="D976" s="16">
        <v>64.08</v>
      </c>
      <c r="E976" s="16">
        <v>9.74</v>
      </c>
      <c r="F976" s="16">
        <v>264</v>
      </c>
      <c r="G976" s="16">
        <v>55.52</v>
      </c>
      <c r="H976" s="16">
        <v>1031.51</v>
      </c>
      <c r="I976" s="16">
        <v>149</v>
      </c>
      <c r="J976" s="16">
        <v>85.96</v>
      </c>
      <c r="K976" s="16">
        <v>55.84</v>
      </c>
      <c r="L976" s="17">
        <f>SUM(C976:K976)</f>
        <v>1728.09</v>
      </c>
      <c r="M976" s="23" t="str">
        <f>A976&amp;"|"&amp;B976</f>
        <v>P0081|Mar</v>
      </c>
    </row>
    <row r="977" spans="1:13" ht="15" customHeight="1" x14ac:dyDescent="0.25">
      <c r="A977" s="14" t="s">
        <v>223</v>
      </c>
      <c r="B977" s="14" t="s">
        <v>24</v>
      </c>
      <c r="C977" s="16">
        <v>7.57</v>
      </c>
      <c r="D977" s="16">
        <v>56.38</v>
      </c>
      <c r="E977" s="16">
        <v>4.45</v>
      </c>
      <c r="F977" s="16">
        <v>216</v>
      </c>
      <c r="G977" s="16">
        <v>0</v>
      </c>
      <c r="H977" s="16">
        <v>1346.69</v>
      </c>
      <c r="I977" s="16">
        <v>194.84</v>
      </c>
      <c r="J977" s="16">
        <v>85.96</v>
      </c>
      <c r="K977" s="16">
        <v>59.62</v>
      </c>
      <c r="L977" s="17">
        <f>SUM(C977:K977)</f>
        <v>1971.51</v>
      </c>
      <c r="M977" s="23" t="str">
        <f>A977&amp;"|"&amp;B977</f>
        <v>P0082|Apr</v>
      </c>
    </row>
    <row r="978" spans="1:13" ht="15" customHeight="1" x14ac:dyDescent="0.25">
      <c r="A978" s="14" t="s">
        <v>223</v>
      </c>
      <c r="B978" s="14" t="s">
        <v>26</v>
      </c>
      <c r="C978" s="16">
        <v>9.89</v>
      </c>
      <c r="D978" s="16">
        <v>53.34</v>
      </c>
      <c r="E978" s="16">
        <v>7.53</v>
      </c>
      <c r="F978" s="16">
        <v>216</v>
      </c>
      <c r="G978" s="16">
        <v>0</v>
      </c>
      <c r="H978" s="16">
        <v>1346.69</v>
      </c>
      <c r="I978" s="16">
        <v>194.84</v>
      </c>
      <c r="J978" s="16">
        <v>85.96</v>
      </c>
      <c r="K978" s="16">
        <v>387.74</v>
      </c>
      <c r="L978" s="17">
        <f>SUM(C978:K978)</f>
        <v>2301.9899999999998</v>
      </c>
      <c r="M978" s="23" t="str">
        <f>A978&amp;"|"&amp;B978</f>
        <v>P0082|May</v>
      </c>
    </row>
    <row r="979" spans="1:13" ht="15" customHeight="1" x14ac:dyDescent="0.25">
      <c r="A979" s="14" t="s">
        <v>223</v>
      </c>
      <c r="B979" s="14" t="s">
        <v>28</v>
      </c>
      <c r="C979" s="16">
        <v>11.8</v>
      </c>
      <c r="D979" s="16">
        <v>49.56</v>
      </c>
      <c r="E979" s="16">
        <v>10.76</v>
      </c>
      <c r="F979" s="16">
        <v>216</v>
      </c>
      <c r="G979" s="16">
        <v>0</v>
      </c>
      <c r="H979" s="16">
        <v>1346.69</v>
      </c>
      <c r="I979" s="16">
        <v>194.84</v>
      </c>
      <c r="J979" s="16">
        <v>85.96</v>
      </c>
      <c r="K979" s="16">
        <v>502.38</v>
      </c>
      <c r="L979" s="17">
        <f>SUM(C979:K979)</f>
        <v>2417.9899999999998</v>
      </c>
      <c r="M979" s="23" t="str">
        <f>A979&amp;"|"&amp;B979</f>
        <v>P0082|Jun</v>
      </c>
    </row>
    <row r="980" spans="1:13" ht="15" customHeight="1" x14ac:dyDescent="0.25">
      <c r="A980" s="14" t="s">
        <v>223</v>
      </c>
      <c r="B980" s="14" t="s">
        <v>29</v>
      </c>
      <c r="C980" s="16">
        <v>7.57</v>
      </c>
      <c r="D980" s="16">
        <v>41.29</v>
      </c>
      <c r="E980" s="16">
        <v>6.99</v>
      </c>
      <c r="F980" s="16">
        <v>216</v>
      </c>
      <c r="G980" s="16">
        <v>0</v>
      </c>
      <c r="H980" s="16">
        <v>1346.69</v>
      </c>
      <c r="I980" s="16">
        <v>194.84</v>
      </c>
      <c r="J980" s="16">
        <v>85.96</v>
      </c>
      <c r="K980" s="16">
        <v>1346.66</v>
      </c>
      <c r="L980" s="17">
        <f>SUM(C980:K980)</f>
        <v>3246</v>
      </c>
      <c r="M980" s="23" t="str">
        <f>A980&amp;"|"&amp;B980</f>
        <v>P0082|Jul</v>
      </c>
    </row>
    <row r="981" spans="1:13" ht="15" customHeight="1" x14ac:dyDescent="0.25">
      <c r="A981" s="14" t="s">
        <v>223</v>
      </c>
      <c r="B981" s="14" t="s">
        <v>30</v>
      </c>
      <c r="C981" s="16">
        <v>15.49</v>
      </c>
      <c r="D981" s="16">
        <v>49.42</v>
      </c>
      <c r="E981" s="16">
        <v>8.67</v>
      </c>
      <c r="F981" s="16">
        <v>324</v>
      </c>
      <c r="G981" s="16">
        <v>0</v>
      </c>
      <c r="H981" s="16">
        <v>1346.69</v>
      </c>
      <c r="I981" s="16">
        <v>194.84</v>
      </c>
      <c r="J981" s="16">
        <v>85.96</v>
      </c>
      <c r="K981" s="16">
        <v>1242.2</v>
      </c>
      <c r="L981" s="17">
        <f>SUM(C981:K981)</f>
        <v>3267.27</v>
      </c>
      <c r="M981" s="23" t="str">
        <f>A981&amp;"|"&amp;B981</f>
        <v>P0082|Aug</v>
      </c>
    </row>
    <row r="982" spans="1:13" ht="15" customHeight="1" x14ac:dyDescent="0.25">
      <c r="A982" s="14" t="s">
        <v>223</v>
      </c>
      <c r="B982" s="14" t="s">
        <v>31</v>
      </c>
      <c r="C982" s="16">
        <v>7.97</v>
      </c>
      <c r="D982" s="16">
        <v>40.36</v>
      </c>
      <c r="E982" s="16">
        <v>10.32</v>
      </c>
      <c r="F982" s="16">
        <v>216</v>
      </c>
      <c r="G982" s="16">
        <v>0</v>
      </c>
      <c r="H982" s="16">
        <v>1346.69</v>
      </c>
      <c r="I982" s="16">
        <v>194.84</v>
      </c>
      <c r="J982" s="16">
        <v>85.96</v>
      </c>
      <c r="K982" s="16">
        <v>265.95</v>
      </c>
      <c r="L982" s="17">
        <f>SUM(C982:K982)</f>
        <v>2168.09</v>
      </c>
      <c r="M982" s="23" t="str">
        <f>A982&amp;"|"&amp;B982</f>
        <v>P0082|Sep</v>
      </c>
    </row>
    <row r="983" spans="1:13" ht="15" customHeight="1" x14ac:dyDescent="0.25">
      <c r="A983" s="14" t="s">
        <v>223</v>
      </c>
      <c r="B983" s="14" t="s">
        <v>32</v>
      </c>
      <c r="C983" s="16">
        <v>18.48</v>
      </c>
      <c r="D983" s="16">
        <v>45.97</v>
      </c>
      <c r="E983" s="16">
        <v>11.83</v>
      </c>
      <c r="F983" s="16">
        <v>216</v>
      </c>
      <c r="G983" s="16">
        <v>0</v>
      </c>
      <c r="H983" s="16">
        <v>1346.69</v>
      </c>
      <c r="I983" s="16">
        <v>194.84</v>
      </c>
      <c r="J983" s="16">
        <v>85.96</v>
      </c>
      <c r="K983" s="16">
        <v>183.95</v>
      </c>
      <c r="L983" s="17">
        <f>SUM(C983:K983)</f>
        <v>2103.7199999999998</v>
      </c>
      <c r="M983" s="23" t="str">
        <f>A983&amp;"|"&amp;B983</f>
        <v>P0082|Oct</v>
      </c>
    </row>
    <row r="984" spans="1:13" ht="15" customHeight="1" x14ac:dyDescent="0.25">
      <c r="A984" s="14" t="s">
        <v>223</v>
      </c>
      <c r="B984" s="14" t="s">
        <v>33</v>
      </c>
      <c r="C984" s="16">
        <v>18.600000000000001</v>
      </c>
      <c r="D984" s="16">
        <v>64.39</v>
      </c>
      <c r="E984" s="16">
        <v>4.04</v>
      </c>
      <c r="F984" s="16">
        <v>216</v>
      </c>
      <c r="G984" s="16">
        <v>68.14</v>
      </c>
      <c r="H984" s="16">
        <v>1346.69</v>
      </c>
      <c r="I984" s="16">
        <v>194.84</v>
      </c>
      <c r="J984" s="16">
        <v>85.96</v>
      </c>
      <c r="K984" s="16">
        <v>47.47</v>
      </c>
      <c r="L984" s="17">
        <f>SUM(C984:K984)</f>
        <v>2046.13</v>
      </c>
      <c r="M984" s="23" t="str">
        <f>A984&amp;"|"&amp;B984</f>
        <v>P0082|Nov</v>
      </c>
    </row>
    <row r="985" spans="1:13" ht="15" customHeight="1" x14ac:dyDescent="0.25">
      <c r="A985" s="14" t="s">
        <v>223</v>
      </c>
      <c r="B985" s="14" t="s">
        <v>34</v>
      </c>
      <c r="C985" s="16">
        <v>17.66</v>
      </c>
      <c r="D985" s="16">
        <v>81.900000000000006</v>
      </c>
      <c r="E985" s="16">
        <v>12.22</v>
      </c>
      <c r="F985" s="16">
        <v>648</v>
      </c>
      <c r="G985" s="16">
        <v>68.14</v>
      </c>
      <c r="H985" s="16">
        <v>1346.69</v>
      </c>
      <c r="I985" s="16">
        <v>194.84</v>
      </c>
      <c r="J985" s="16">
        <v>85.96</v>
      </c>
      <c r="K985" s="16">
        <v>83.75</v>
      </c>
      <c r="L985" s="17">
        <f>SUM(C985:K985)</f>
        <v>2539.1600000000003</v>
      </c>
      <c r="M985" s="23" t="str">
        <f>A985&amp;"|"&amp;B985</f>
        <v>P0082|Dec</v>
      </c>
    </row>
    <row r="986" spans="1:13" ht="15" customHeight="1" x14ac:dyDescent="0.25">
      <c r="A986" s="14" t="s">
        <v>223</v>
      </c>
      <c r="B986" s="14" t="s">
        <v>35</v>
      </c>
      <c r="C986" s="16">
        <v>19.98</v>
      </c>
      <c r="D986" s="16">
        <v>91.03</v>
      </c>
      <c r="E986" s="16">
        <v>14.42</v>
      </c>
      <c r="F986" s="16">
        <v>540</v>
      </c>
      <c r="G986" s="16">
        <v>68.14</v>
      </c>
      <c r="H986" s="16">
        <v>1346.69</v>
      </c>
      <c r="I986" s="16">
        <v>194.84</v>
      </c>
      <c r="J986" s="16">
        <v>85.96</v>
      </c>
      <c r="K986" s="16">
        <v>83.75</v>
      </c>
      <c r="L986" s="17">
        <f>SUM(C986:K986)</f>
        <v>2444.8100000000004</v>
      </c>
      <c r="M986" s="23" t="str">
        <f>A986&amp;"|"&amp;B986</f>
        <v>P0082|Jan</v>
      </c>
    </row>
    <row r="987" spans="1:13" ht="15" customHeight="1" x14ac:dyDescent="0.25">
      <c r="A987" s="14" t="s">
        <v>223</v>
      </c>
      <c r="B987" s="14" t="s">
        <v>36</v>
      </c>
      <c r="C987" s="16">
        <v>10.02</v>
      </c>
      <c r="D987" s="16">
        <v>80.19</v>
      </c>
      <c r="E987" s="16">
        <v>9.61</v>
      </c>
      <c r="F987" s="16">
        <v>432</v>
      </c>
      <c r="G987" s="16">
        <v>68.14</v>
      </c>
      <c r="H987" s="16">
        <v>1346.69</v>
      </c>
      <c r="I987" s="16">
        <v>194.84</v>
      </c>
      <c r="J987" s="16">
        <v>85.96</v>
      </c>
      <c r="K987" s="16">
        <v>83.75</v>
      </c>
      <c r="L987" s="17">
        <f>SUM(C987:K987)</f>
        <v>2311.2000000000003</v>
      </c>
      <c r="M987" s="23" t="str">
        <f>A987&amp;"|"&amp;B987</f>
        <v>P0082|Feb</v>
      </c>
    </row>
    <row r="988" spans="1:13" ht="15" customHeight="1" x14ac:dyDescent="0.25">
      <c r="A988" s="14" t="s">
        <v>223</v>
      </c>
      <c r="B988" s="14" t="s">
        <v>37</v>
      </c>
      <c r="C988" s="16">
        <v>30.24</v>
      </c>
      <c r="D988" s="16">
        <v>70.67</v>
      </c>
      <c r="E988" s="16">
        <v>14.2</v>
      </c>
      <c r="F988" s="16">
        <v>432</v>
      </c>
      <c r="G988" s="16">
        <v>68.14</v>
      </c>
      <c r="H988" s="16">
        <v>1346.69</v>
      </c>
      <c r="I988" s="16">
        <v>194.84</v>
      </c>
      <c r="J988" s="16">
        <v>85.96</v>
      </c>
      <c r="K988" s="16">
        <v>83.75</v>
      </c>
      <c r="L988" s="17">
        <f>SUM(C988:K988)</f>
        <v>2326.4900000000002</v>
      </c>
      <c r="M988" s="23" t="str">
        <f>A988&amp;"|"&amp;B988</f>
        <v>P0082|Mar</v>
      </c>
    </row>
    <row r="989" spans="1:13" ht="15" customHeight="1" x14ac:dyDescent="0.25">
      <c r="A989" s="14" t="s">
        <v>225</v>
      </c>
      <c r="B989" s="14" t="s">
        <v>24</v>
      </c>
      <c r="C989" s="16">
        <v>18.77</v>
      </c>
      <c r="D989" s="16">
        <v>54.55</v>
      </c>
      <c r="E989" s="16">
        <v>7.17</v>
      </c>
      <c r="F989" s="16">
        <v>216</v>
      </c>
      <c r="G989" s="16">
        <v>0</v>
      </c>
      <c r="H989" s="16">
        <v>1346.69</v>
      </c>
      <c r="I989" s="16">
        <v>194.84</v>
      </c>
      <c r="J989" s="16">
        <v>85.96</v>
      </c>
      <c r="K989" s="16">
        <v>59.62</v>
      </c>
      <c r="L989" s="17">
        <f>SUM(C989:K989)</f>
        <v>1983.6</v>
      </c>
      <c r="M989" s="23" t="str">
        <f>A989&amp;"|"&amp;B989</f>
        <v>P0083|Apr</v>
      </c>
    </row>
    <row r="990" spans="1:13" ht="15" customHeight="1" x14ac:dyDescent="0.25">
      <c r="A990" s="14" t="s">
        <v>225</v>
      </c>
      <c r="B990" s="14" t="s">
        <v>26</v>
      </c>
      <c r="C990" s="16">
        <v>14.06</v>
      </c>
      <c r="D990" s="16">
        <v>51.62</v>
      </c>
      <c r="E990" s="16">
        <v>13.13</v>
      </c>
      <c r="F990" s="16">
        <v>216</v>
      </c>
      <c r="G990" s="16">
        <v>0</v>
      </c>
      <c r="H990" s="16">
        <v>1346.69</v>
      </c>
      <c r="I990" s="16">
        <v>194.84</v>
      </c>
      <c r="J990" s="16">
        <v>85.96</v>
      </c>
      <c r="K990" s="16">
        <v>387.74</v>
      </c>
      <c r="L990" s="17">
        <f>SUM(C990:K990)</f>
        <v>2310.04</v>
      </c>
      <c r="M990" s="23" t="str">
        <f>A990&amp;"|"&amp;B990</f>
        <v>P0083|May</v>
      </c>
    </row>
    <row r="991" spans="1:13" ht="15" customHeight="1" x14ac:dyDescent="0.25">
      <c r="A991" s="14" t="s">
        <v>225</v>
      </c>
      <c r="B991" s="14" t="s">
        <v>28</v>
      </c>
      <c r="C991" s="16">
        <v>7.57</v>
      </c>
      <c r="D991" s="16">
        <v>51.65</v>
      </c>
      <c r="E991" s="16">
        <v>7.02</v>
      </c>
      <c r="F991" s="16">
        <v>216</v>
      </c>
      <c r="G991" s="16">
        <v>0</v>
      </c>
      <c r="H991" s="16">
        <v>1346.69</v>
      </c>
      <c r="I991" s="16">
        <v>194.84</v>
      </c>
      <c r="J991" s="16">
        <v>85.96</v>
      </c>
      <c r="K991" s="16">
        <v>502.38</v>
      </c>
      <c r="L991" s="17">
        <f>SUM(C991:K991)</f>
        <v>2412.11</v>
      </c>
      <c r="M991" s="23" t="str">
        <f>A991&amp;"|"&amp;B991</f>
        <v>P0083|Jun</v>
      </c>
    </row>
    <row r="992" spans="1:13" ht="15" customHeight="1" x14ac:dyDescent="0.25">
      <c r="A992" s="14" t="s">
        <v>225</v>
      </c>
      <c r="B992" s="14" t="s">
        <v>29</v>
      </c>
      <c r="C992" s="16">
        <v>7.57</v>
      </c>
      <c r="D992" s="16">
        <v>36.76</v>
      </c>
      <c r="E992" s="16">
        <v>11.54</v>
      </c>
      <c r="F992" s="16">
        <v>216</v>
      </c>
      <c r="G992" s="16">
        <v>0</v>
      </c>
      <c r="H992" s="16">
        <v>1346.69</v>
      </c>
      <c r="I992" s="16">
        <v>194.84</v>
      </c>
      <c r="J992" s="16">
        <v>85.96</v>
      </c>
      <c r="K992" s="16">
        <v>1346.66</v>
      </c>
      <c r="L992" s="17">
        <f>SUM(C992:K992)</f>
        <v>3246.02</v>
      </c>
      <c r="M992" s="23" t="str">
        <f>A992&amp;"|"&amp;B992</f>
        <v>P0083|Jul</v>
      </c>
    </row>
    <row r="993" spans="1:13" ht="15" customHeight="1" x14ac:dyDescent="0.25">
      <c r="A993" s="14" t="s">
        <v>225</v>
      </c>
      <c r="B993" s="14" t="s">
        <v>30</v>
      </c>
      <c r="C993" s="16">
        <v>7.57</v>
      </c>
      <c r="D993" s="16">
        <v>46.92</v>
      </c>
      <c r="E993" s="16">
        <v>7.67</v>
      </c>
      <c r="F993" s="16">
        <v>216</v>
      </c>
      <c r="G993" s="16">
        <v>0</v>
      </c>
      <c r="H993" s="16">
        <v>1346.69</v>
      </c>
      <c r="I993" s="16">
        <v>194.84</v>
      </c>
      <c r="J993" s="16">
        <v>85.96</v>
      </c>
      <c r="K993" s="16">
        <v>1242.2</v>
      </c>
      <c r="L993" s="17">
        <f>SUM(C993:K993)</f>
        <v>3147.8500000000004</v>
      </c>
      <c r="M993" s="23" t="str">
        <f>A993&amp;"|"&amp;B993</f>
        <v>P0083|Aug</v>
      </c>
    </row>
    <row r="994" spans="1:13" ht="15" customHeight="1" x14ac:dyDescent="0.25">
      <c r="A994" s="14" t="s">
        <v>225</v>
      </c>
      <c r="B994" s="14" t="s">
        <v>31</v>
      </c>
      <c r="C994" s="16">
        <v>18.170000000000002</v>
      </c>
      <c r="D994" s="16">
        <v>48.13</v>
      </c>
      <c r="E994" s="16">
        <v>13.81</v>
      </c>
      <c r="F994" s="16">
        <v>216</v>
      </c>
      <c r="G994" s="16">
        <v>0</v>
      </c>
      <c r="H994" s="16">
        <v>1346.69</v>
      </c>
      <c r="I994" s="16">
        <v>194.84</v>
      </c>
      <c r="J994" s="16">
        <v>85.96</v>
      </c>
      <c r="K994" s="16">
        <v>265.95</v>
      </c>
      <c r="L994" s="17">
        <f>SUM(C994:K994)</f>
        <v>2189.5500000000002</v>
      </c>
      <c r="M994" s="23" t="str">
        <f>A994&amp;"|"&amp;B994</f>
        <v>P0083|Sep</v>
      </c>
    </row>
    <row r="995" spans="1:13" ht="15" customHeight="1" x14ac:dyDescent="0.25">
      <c r="A995" s="14" t="s">
        <v>225</v>
      </c>
      <c r="B995" s="14" t="s">
        <v>32</v>
      </c>
      <c r="C995" s="16">
        <v>14.56</v>
      </c>
      <c r="D995" s="16">
        <v>56.19</v>
      </c>
      <c r="E995" s="16">
        <v>14.67</v>
      </c>
      <c r="F995" s="16">
        <v>216</v>
      </c>
      <c r="G995" s="16">
        <v>0</v>
      </c>
      <c r="H995" s="16">
        <v>1346.69</v>
      </c>
      <c r="I995" s="16">
        <v>194.84</v>
      </c>
      <c r="J995" s="16">
        <v>85.96</v>
      </c>
      <c r="K995" s="16">
        <v>183.95</v>
      </c>
      <c r="L995" s="17">
        <f>SUM(C995:K995)</f>
        <v>2112.86</v>
      </c>
      <c r="M995" s="23" t="str">
        <f>A995&amp;"|"&amp;B995</f>
        <v>P0083|Oct</v>
      </c>
    </row>
    <row r="996" spans="1:13" ht="15" customHeight="1" x14ac:dyDescent="0.25">
      <c r="A996" s="14" t="s">
        <v>225</v>
      </c>
      <c r="B996" s="14" t="s">
        <v>33</v>
      </c>
      <c r="C996" s="16">
        <v>25.47</v>
      </c>
      <c r="D996" s="16">
        <v>64.59</v>
      </c>
      <c r="E996" s="16">
        <v>8.0500000000000007</v>
      </c>
      <c r="F996" s="16">
        <v>216</v>
      </c>
      <c r="G996" s="16">
        <v>68.14</v>
      </c>
      <c r="H996" s="16">
        <v>1346.69</v>
      </c>
      <c r="I996" s="16">
        <v>194.84</v>
      </c>
      <c r="J996" s="16">
        <v>85.96</v>
      </c>
      <c r="K996" s="16">
        <v>47.47</v>
      </c>
      <c r="L996" s="17">
        <f>SUM(C996:K996)</f>
        <v>2057.21</v>
      </c>
      <c r="M996" s="23" t="str">
        <f>A996&amp;"|"&amp;B996</f>
        <v>P0083|Nov</v>
      </c>
    </row>
    <row r="997" spans="1:13" ht="15" customHeight="1" x14ac:dyDescent="0.25">
      <c r="A997" s="14" t="s">
        <v>225</v>
      </c>
      <c r="B997" s="14" t="s">
        <v>34</v>
      </c>
      <c r="C997" s="16">
        <v>174.58</v>
      </c>
      <c r="D997" s="16">
        <v>74.64</v>
      </c>
      <c r="E997" s="16">
        <v>14.88</v>
      </c>
      <c r="F997" s="16">
        <v>540</v>
      </c>
      <c r="G997" s="16">
        <v>68.14</v>
      </c>
      <c r="H997" s="16">
        <v>1346.69</v>
      </c>
      <c r="I997" s="16">
        <v>194.84</v>
      </c>
      <c r="J997" s="16">
        <v>85.96</v>
      </c>
      <c r="K997" s="16">
        <v>83.75</v>
      </c>
      <c r="L997" s="17">
        <f>SUM(C997:K997)</f>
        <v>2583.4800000000005</v>
      </c>
      <c r="M997" s="23" t="str">
        <f>A997&amp;"|"&amp;B997</f>
        <v>P0083|Dec</v>
      </c>
    </row>
    <row r="998" spans="1:13" ht="15" customHeight="1" x14ac:dyDescent="0.25">
      <c r="A998" s="14" t="s">
        <v>225</v>
      </c>
      <c r="B998" s="14" t="s">
        <v>35</v>
      </c>
      <c r="C998" s="16">
        <v>19.52</v>
      </c>
      <c r="D998" s="16">
        <v>84.7</v>
      </c>
      <c r="E998" s="16">
        <v>11.32</v>
      </c>
      <c r="F998" s="16">
        <v>432</v>
      </c>
      <c r="G998" s="16">
        <v>68.14</v>
      </c>
      <c r="H998" s="16">
        <v>1346.69</v>
      </c>
      <c r="I998" s="16">
        <v>194.84</v>
      </c>
      <c r="J998" s="16">
        <v>85.96</v>
      </c>
      <c r="K998" s="16">
        <v>83.75</v>
      </c>
      <c r="L998" s="17">
        <f>SUM(C998:K998)</f>
        <v>2326.92</v>
      </c>
      <c r="M998" s="23" t="str">
        <f>A998&amp;"|"&amp;B998</f>
        <v>P0083|Jan</v>
      </c>
    </row>
    <row r="999" spans="1:13" ht="15" customHeight="1" x14ac:dyDescent="0.25">
      <c r="A999" s="14" t="s">
        <v>225</v>
      </c>
      <c r="B999" s="14" t="s">
        <v>36</v>
      </c>
      <c r="C999" s="16">
        <v>25.96</v>
      </c>
      <c r="D999" s="16">
        <v>82.54</v>
      </c>
      <c r="E999" s="16">
        <v>6.18</v>
      </c>
      <c r="F999" s="16">
        <v>432</v>
      </c>
      <c r="G999" s="16">
        <v>68.14</v>
      </c>
      <c r="H999" s="16">
        <v>1346.69</v>
      </c>
      <c r="I999" s="16">
        <v>194.84</v>
      </c>
      <c r="J999" s="16">
        <v>85.96</v>
      </c>
      <c r="K999" s="16">
        <v>83.75</v>
      </c>
      <c r="L999" s="17">
        <f>SUM(C999:K999)</f>
        <v>2326.0600000000004</v>
      </c>
      <c r="M999" s="23" t="str">
        <f>A999&amp;"|"&amp;B999</f>
        <v>P0083|Feb</v>
      </c>
    </row>
    <row r="1000" spans="1:13" ht="15" customHeight="1" x14ac:dyDescent="0.25">
      <c r="A1000" s="14" t="s">
        <v>225</v>
      </c>
      <c r="B1000" s="14" t="s">
        <v>37</v>
      </c>
      <c r="C1000" s="16">
        <v>19.84</v>
      </c>
      <c r="D1000" s="16">
        <v>59.01</v>
      </c>
      <c r="E1000" s="16">
        <v>6.17</v>
      </c>
      <c r="F1000" s="16">
        <v>432</v>
      </c>
      <c r="G1000" s="16">
        <v>68.14</v>
      </c>
      <c r="H1000" s="16">
        <v>1346.69</v>
      </c>
      <c r="I1000" s="16">
        <v>194.84</v>
      </c>
      <c r="J1000" s="16">
        <v>85.96</v>
      </c>
      <c r="K1000" s="16">
        <v>83.75</v>
      </c>
      <c r="L1000" s="17">
        <f>SUM(C1000:K1000)</f>
        <v>2296.4</v>
      </c>
      <c r="M1000" s="23" t="str">
        <f>A1000&amp;"|"&amp;B1000</f>
        <v>P0083|Mar</v>
      </c>
    </row>
    <row r="1001" spans="1:13" ht="15" customHeight="1" x14ac:dyDescent="0.25">
      <c r="A1001" s="14" t="s">
        <v>227</v>
      </c>
      <c r="B1001" s="14" t="s">
        <v>24</v>
      </c>
      <c r="C1001" s="16">
        <v>23.95</v>
      </c>
      <c r="D1001" s="16">
        <v>66.760000000000005</v>
      </c>
      <c r="E1001" s="16">
        <v>17.649999999999999</v>
      </c>
      <c r="F1001" s="16">
        <v>264</v>
      </c>
      <c r="G1001" s="16">
        <v>0</v>
      </c>
      <c r="H1001" s="16">
        <v>1719.18</v>
      </c>
      <c r="I1001" s="16">
        <v>246.42</v>
      </c>
      <c r="J1001" s="16">
        <v>85.96</v>
      </c>
      <c r="K1001" s="16">
        <v>79.5</v>
      </c>
      <c r="L1001" s="17">
        <f>SUM(C1001:K1001)</f>
        <v>2503.42</v>
      </c>
      <c r="M1001" s="23" t="str">
        <f>A1001&amp;"|"&amp;B1001</f>
        <v>P0084|Apr</v>
      </c>
    </row>
    <row r="1002" spans="1:13" ht="15" customHeight="1" x14ac:dyDescent="0.25">
      <c r="A1002" s="14" t="s">
        <v>227</v>
      </c>
      <c r="B1002" s="14" t="s">
        <v>26</v>
      </c>
      <c r="C1002" s="16">
        <v>27.35</v>
      </c>
      <c r="D1002" s="16">
        <v>55.26</v>
      </c>
      <c r="E1002" s="16">
        <v>18.420000000000002</v>
      </c>
      <c r="F1002" s="16">
        <v>264</v>
      </c>
      <c r="G1002" s="16">
        <v>0</v>
      </c>
      <c r="H1002" s="16">
        <v>1719.18</v>
      </c>
      <c r="I1002" s="16">
        <v>246.42</v>
      </c>
      <c r="J1002" s="16">
        <v>85.96</v>
      </c>
      <c r="K1002" s="16">
        <v>516.99</v>
      </c>
      <c r="L1002" s="17">
        <f>SUM(C1002:K1002)</f>
        <v>2933.58</v>
      </c>
      <c r="M1002" s="23" t="str">
        <f>A1002&amp;"|"&amp;B1002</f>
        <v>P0084|May</v>
      </c>
    </row>
    <row r="1003" spans="1:13" ht="15" customHeight="1" x14ac:dyDescent="0.25">
      <c r="A1003" s="14" t="s">
        <v>227</v>
      </c>
      <c r="B1003" s="14" t="s">
        <v>28</v>
      </c>
      <c r="C1003" s="16">
        <v>24.09</v>
      </c>
      <c r="D1003" s="16">
        <v>52.6</v>
      </c>
      <c r="E1003" s="16">
        <v>12.1</v>
      </c>
      <c r="F1003" s="16">
        <v>264</v>
      </c>
      <c r="G1003" s="16">
        <v>0</v>
      </c>
      <c r="H1003" s="16">
        <v>1719.18</v>
      </c>
      <c r="I1003" s="16">
        <v>246.42</v>
      </c>
      <c r="J1003" s="16">
        <v>85.96</v>
      </c>
      <c r="K1003" s="16">
        <v>669.84</v>
      </c>
      <c r="L1003" s="17">
        <f>SUM(C1003:K1003)</f>
        <v>3074.1900000000005</v>
      </c>
      <c r="M1003" s="23" t="str">
        <f>A1003&amp;"|"&amp;B1003</f>
        <v>P0084|Jun</v>
      </c>
    </row>
    <row r="1004" spans="1:13" ht="15" customHeight="1" x14ac:dyDescent="0.25">
      <c r="A1004" s="14" t="s">
        <v>227</v>
      </c>
      <c r="B1004" s="14" t="s">
        <v>29</v>
      </c>
      <c r="C1004" s="16">
        <v>11.32</v>
      </c>
      <c r="D1004" s="16">
        <v>47.11</v>
      </c>
      <c r="E1004" s="16">
        <v>11.92</v>
      </c>
      <c r="F1004" s="16">
        <v>396</v>
      </c>
      <c r="G1004" s="16">
        <v>0</v>
      </c>
      <c r="H1004" s="16">
        <v>1719.18</v>
      </c>
      <c r="I1004" s="16">
        <v>246.42</v>
      </c>
      <c r="J1004" s="16">
        <v>85.96</v>
      </c>
      <c r="K1004" s="16">
        <v>1795.54</v>
      </c>
      <c r="L1004" s="17">
        <f>SUM(C1004:K1004)</f>
        <v>4313.4500000000007</v>
      </c>
      <c r="M1004" s="23" t="str">
        <f>A1004&amp;"|"&amp;B1004</f>
        <v>P0084|Jul</v>
      </c>
    </row>
    <row r="1005" spans="1:13" ht="15" customHeight="1" x14ac:dyDescent="0.25">
      <c r="A1005" s="14" t="s">
        <v>227</v>
      </c>
      <c r="B1005" s="14" t="s">
        <v>30</v>
      </c>
      <c r="C1005" s="16">
        <v>9.1999999999999993</v>
      </c>
      <c r="D1005" s="16">
        <v>39.67</v>
      </c>
      <c r="E1005" s="16">
        <v>16.95</v>
      </c>
      <c r="F1005" s="16">
        <v>396</v>
      </c>
      <c r="G1005" s="16">
        <v>0</v>
      </c>
      <c r="H1005" s="16">
        <v>1719.18</v>
      </c>
      <c r="I1005" s="16">
        <v>246.42</v>
      </c>
      <c r="J1005" s="16">
        <v>85.96</v>
      </c>
      <c r="K1005" s="16">
        <v>1656.27</v>
      </c>
      <c r="L1005" s="17">
        <f>SUM(C1005:K1005)</f>
        <v>4169.6499999999996</v>
      </c>
      <c r="M1005" s="23" t="str">
        <f>A1005&amp;"|"&amp;B1005</f>
        <v>P0084|Aug</v>
      </c>
    </row>
    <row r="1006" spans="1:13" ht="15" customHeight="1" x14ac:dyDescent="0.25">
      <c r="A1006" s="14" t="s">
        <v>227</v>
      </c>
      <c r="B1006" s="14" t="s">
        <v>31</v>
      </c>
      <c r="C1006" s="16">
        <v>37.76</v>
      </c>
      <c r="D1006" s="16">
        <v>49.33</v>
      </c>
      <c r="E1006" s="16">
        <v>9.73</v>
      </c>
      <c r="F1006" s="16">
        <v>264</v>
      </c>
      <c r="G1006" s="16">
        <v>0</v>
      </c>
      <c r="H1006" s="16">
        <v>1719.18</v>
      </c>
      <c r="I1006" s="16">
        <v>246.42</v>
      </c>
      <c r="J1006" s="16">
        <v>85.96</v>
      </c>
      <c r="K1006" s="16">
        <v>354.6</v>
      </c>
      <c r="L1006" s="17">
        <f>SUM(C1006:K1006)</f>
        <v>2766.98</v>
      </c>
      <c r="M1006" s="23" t="str">
        <f>A1006&amp;"|"&amp;B1006</f>
        <v>P0084|Sep</v>
      </c>
    </row>
    <row r="1007" spans="1:13" ht="15" customHeight="1" x14ac:dyDescent="0.25">
      <c r="A1007" s="14" t="s">
        <v>227</v>
      </c>
      <c r="B1007" s="14" t="s">
        <v>32</v>
      </c>
      <c r="C1007" s="16">
        <v>239.31</v>
      </c>
      <c r="D1007" s="16">
        <v>49.88</v>
      </c>
      <c r="E1007" s="16">
        <v>11.66</v>
      </c>
      <c r="F1007" s="16">
        <v>264</v>
      </c>
      <c r="G1007" s="16">
        <v>0</v>
      </c>
      <c r="H1007" s="16">
        <v>1719.18</v>
      </c>
      <c r="I1007" s="16">
        <v>246.42</v>
      </c>
      <c r="J1007" s="16">
        <v>85.96</v>
      </c>
      <c r="K1007" s="16">
        <v>245.27</v>
      </c>
      <c r="L1007" s="17">
        <f>SUM(C1007:K1007)</f>
        <v>2861.6800000000003</v>
      </c>
      <c r="M1007" s="23" t="str">
        <f>A1007&amp;"|"&amp;B1007</f>
        <v>P0084|Oct</v>
      </c>
    </row>
    <row r="1008" spans="1:13" ht="15" customHeight="1" x14ac:dyDescent="0.25">
      <c r="A1008" s="14" t="s">
        <v>227</v>
      </c>
      <c r="B1008" s="14" t="s">
        <v>33</v>
      </c>
      <c r="C1008" s="16">
        <v>7.57</v>
      </c>
      <c r="D1008" s="16">
        <v>60.46</v>
      </c>
      <c r="E1008" s="16">
        <v>10.99</v>
      </c>
      <c r="F1008" s="16">
        <v>264</v>
      </c>
      <c r="G1008" s="16">
        <v>83.28</v>
      </c>
      <c r="H1008" s="16">
        <v>1719.18</v>
      </c>
      <c r="I1008" s="16">
        <v>246.42</v>
      </c>
      <c r="J1008" s="16">
        <v>85.96</v>
      </c>
      <c r="K1008" s="16">
        <v>63.29</v>
      </c>
      <c r="L1008" s="17">
        <f>SUM(C1008:K1008)</f>
        <v>2541.15</v>
      </c>
      <c r="M1008" s="23" t="str">
        <f>A1008&amp;"|"&amp;B1008</f>
        <v>P0084|Nov</v>
      </c>
    </row>
    <row r="1009" spans="1:13" ht="15" customHeight="1" x14ac:dyDescent="0.25">
      <c r="A1009" s="14" t="s">
        <v>227</v>
      </c>
      <c r="B1009" s="14" t="s">
        <v>34</v>
      </c>
      <c r="C1009" s="16">
        <v>30.1</v>
      </c>
      <c r="D1009" s="16">
        <v>86.35</v>
      </c>
      <c r="E1009" s="16">
        <v>6.18</v>
      </c>
      <c r="F1009" s="16">
        <v>792</v>
      </c>
      <c r="G1009" s="16">
        <v>83.28</v>
      </c>
      <c r="H1009" s="16">
        <v>1719.18</v>
      </c>
      <c r="I1009" s="16">
        <v>246.42</v>
      </c>
      <c r="J1009" s="16">
        <v>85.96</v>
      </c>
      <c r="K1009" s="16">
        <v>111.67</v>
      </c>
      <c r="L1009" s="17">
        <f>SUM(C1009:K1009)</f>
        <v>3161.1400000000003</v>
      </c>
      <c r="M1009" s="23" t="str">
        <f>A1009&amp;"|"&amp;B1009</f>
        <v>P0084|Dec</v>
      </c>
    </row>
    <row r="1010" spans="1:13" ht="15" customHeight="1" x14ac:dyDescent="0.25">
      <c r="A1010" s="14" t="s">
        <v>227</v>
      </c>
      <c r="B1010" s="14" t="s">
        <v>35</v>
      </c>
      <c r="C1010" s="16">
        <v>18.98</v>
      </c>
      <c r="D1010" s="16">
        <v>95.47</v>
      </c>
      <c r="E1010" s="16">
        <v>13.69</v>
      </c>
      <c r="F1010" s="16">
        <v>792</v>
      </c>
      <c r="G1010" s="16">
        <v>83.28</v>
      </c>
      <c r="H1010" s="16">
        <v>1719.18</v>
      </c>
      <c r="I1010" s="16">
        <v>246.42</v>
      </c>
      <c r="J1010" s="16">
        <v>85.96</v>
      </c>
      <c r="K1010" s="16">
        <v>111.67</v>
      </c>
      <c r="L1010" s="17">
        <f>SUM(C1010:K1010)</f>
        <v>3166.65</v>
      </c>
      <c r="M1010" s="23" t="str">
        <f>A1010&amp;"|"&amp;B1010</f>
        <v>P0084|Jan</v>
      </c>
    </row>
    <row r="1011" spans="1:13" ht="15" customHeight="1" x14ac:dyDescent="0.25">
      <c r="A1011" s="14" t="s">
        <v>227</v>
      </c>
      <c r="B1011" s="14" t="s">
        <v>36</v>
      </c>
      <c r="C1011" s="16">
        <v>27.59</v>
      </c>
      <c r="D1011" s="16">
        <v>87.13</v>
      </c>
      <c r="E1011" s="16">
        <v>12.62</v>
      </c>
      <c r="F1011" s="16">
        <v>660</v>
      </c>
      <c r="G1011" s="16">
        <v>83.28</v>
      </c>
      <c r="H1011" s="16">
        <v>1719.18</v>
      </c>
      <c r="I1011" s="16">
        <v>246.42</v>
      </c>
      <c r="J1011" s="16">
        <v>85.96</v>
      </c>
      <c r="K1011" s="16">
        <v>111.67</v>
      </c>
      <c r="L1011" s="17">
        <f>SUM(C1011:K1011)</f>
        <v>3033.8500000000004</v>
      </c>
      <c r="M1011" s="23" t="str">
        <f>A1011&amp;"|"&amp;B1011</f>
        <v>P0084|Feb</v>
      </c>
    </row>
    <row r="1012" spans="1:13" ht="15" customHeight="1" x14ac:dyDescent="0.25">
      <c r="A1012" s="14" t="s">
        <v>227</v>
      </c>
      <c r="B1012" s="14" t="s">
        <v>37</v>
      </c>
      <c r="C1012" s="16">
        <v>7.57</v>
      </c>
      <c r="D1012" s="16">
        <v>74.61</v>
      </c>
      <c r="E1012" s="16">
        <v>8.85</v>
      </c>
      <c r="F1012" s="16">
        <v>660</v>
      </c>
      <c r="G1012" s="16">
        <v>83.28</v>
      </c>
      <c r="H1012" s="16">
        <v>1719.18</v>
      </c>
      <c r="I1012" s="16">
        <v>246.42</v>
      </c>
      <c r="J1012" s="16">
        <v>85.96</v>
      </c>
      <c r="K1012" s="16">
        <v>111.67</v>
      </c>
      <c r="L1012" s="17">
        <f>SUM(C1012:K1012)</f>
        <v>2997.54</v>
      </c>
      <c r="M1012" s="23" t="str">
        <f>A1012&amp;"|"&amp;B1012</f>
        <v>P0084|Mar</v>
      </c>
    </row>
    <row r="1013" spans="1:13" ht="15" customHeight="1" x14ac:dyDescent="0.25">
      <c r="A1013" s="14" t="s">
        <v>229</v>
      </c>
      <c r="B1013" s="14" t="s">
        <v>24</v>
      </c>
      <c r="C1013" s="16">
        <v>22.77</v>
      </c>
      <c r="D1013" s="16">
        <v>61.13</v>
      </c>
      <c r="E1013" s="16">
        <v>21.65</v>
      </c>
      <c r="F1013" s="16">
        <v>264</v>
      </c>
      <c r="G1013" s="16">
        <v>0</v>
      </c>
      <c r="H1013" s="16">
        <v>1719.18</v>
      </c>
      <c r="I1013" s="16">
        <v>246.42</v>
      </c>
      <c r="J1013" s="16">
        <v>85.96</v>
      </c>
      <c r="K1013" s="16">
        <v>79.5</v>
      </c>
      <c r="L1013" s="17">
        <f>SUM(C1013:K1013)</f>
        <v>2500.61</v>
      </c>
      <c r="M1013" s="23" t="str">
        <f>A1013&amp;"|"&amp;B1013</f>
        <v>P0085|Apr</v>
      </c>
    </row>
    <row r="1014" spans="1:13" ht="15" customHeight="1" x14ac:dyDescent="0.25">
      <c r="A1014" s="14" t="s">
        <v>229</v>
      </c>
      <c r="B1014" s="14" t="s">
        <v>26</v>
      </c>
      <c r="C1014" s="16">
        <v>25.9</v>
      </c>
      <c r="D1014" s="16">
        <v>57.45</v>
      </c>
      <c r="E1014" s="16">
        <v>16.97</v>
      </c>
      <c r="F1014" s="16">
        <v>264</v>
      </c>
      <c r="G1014" s="16">
        <v>0</v>
      </c>
      <c r="H1014" s="16">
        <v>1719.18</v>
      </c>
      <c r="I1014" s="16">
        <v>246.42</v>
      </c>
      <c r="J1014" s="16">
        <v>85.96</v>
      </c>
      <c r="K1014" s="16">
        <v>516.99</v>
      </c>
      <c r="L1014" s="17">
        <f>SUM(C1014:K1014)</f>
        <v>2932.87</v>
      </c>
      <c r="M1014" s="23" t="str">
        <f>A1014&amp;"|"&amp;B1014</f>
        <v>P0085|May</v>
      </c>
    </row>
    <row r="1015" spans="1:13" ht="15" customHeight="1" x14ac:dyDescent="0.25">
      <c r="A1015" s="14" t="s">
        <v>229</v>
      </c>
      <c r="B1015" s="14" t="s">
        <v>28</v>
      </c>
      <c r="C1015" s="16">
        <v>203.77</v>
      </c>
      <c r="D1015" s="16">
        <v>54.37</v>
      </c>
      <c r="E1015" s="16">
        <v>11.48</v>
      </c>
      <c r="F1015" s="16">
        <v>264</v>
      </c>
      <c r="G1015" s="16">
        <v>0</v>
      </c>
      <c r="H1015" s="16">
        <v>1719.18</v>
      </c>
      <c r="I1015" s="16">
        <v>246.42</v>
      </c>
      <c r="J1015" s="16">
        <v>85.96</v>
      </c>
      <c r="K1015" s="16">
        <v>669.84</v>
      </c>
      <c r="L1015" s="17">
        <f>SUM(C1015:K1015)</f>
        <v>3255.0200000000004</v>
      </c>
      <c r="M1015" s="23" t="str">
        <f>A1015&amp;"|"&amp;B1015</f>
        <v>P0085|Jun</v>
      </c>
    </row>
    <row r="1016" spans="1:13" ht="15" customHeight="1" x14ac:dyDescent="0.25">
      <c r="A1016" s="14" t="s">
        <v>229</v>
      </c>
      <c r="B1016" s="14" t="s">
        <v>29</v>
      </c>
      <c r="C1016" s="16">
        <v>19.07</v>
      </c>
      <c r="D1016" s="16">
        <v>53.63</v>
      </c>
      <c r="E1016" s="16">
        <v>12.77</v>
      </c>
      <c r="F1016" s="16">
        <v>396</v>
      </c>
      <c r="G1016" s="16">
        <v>0</v>
      </c>
      <c r="H1016" s="16">
        <v>1719.18</v>
      </c>
      <c r="I1016" s="16">
        <v>246.42</v>
      </c>
      <c r="J1016" s="16">
        <v>85.96</v>
      </c>
      <c r="K1016" s="16">
        <v>1795.54</v>
      </c>
      <c r="L1016" s="17">
        <f>SUM(C1016:K1016)</f>
        <v>4328.57</v>
      </c>
      <c r="M1016" s="23" t="str">
        <f>A1016&amp;"|"&amp;B1016</f>
        <v>P0085|Jul</v>
      </c>
    </row>
    <row r="1017" spans="1:13" ht="15" customHeight="1" x14ac:dyDescent="0.25">
      <c r="A1017" s="14" t="s">
        <v>229</v>
      </c>
      <c r="B1017" s="14" t="s">
        <v>30</v>
      </c>
      <c r="C1017" s="16">
        <v>19.28</v>
      </c>
      <c r="D1017" s="16">
        <v>36.21</v>
      </c>
      <c r="E1017" s="16">
        <v>14.83</v>
      </c>
      <c r="F1017" s="16">
        <v>264</v>
      </c>
      <c r="G1017" s="16">
        <v>0</v>
      </c>
      <c r="H1017" s="16">
        <v>1719.18</v>
      </c>
      <c r="I1017" s="16">
        <v>246.42</v>
      </c>
      <c r="J1017" s="16">
        <v>85.96</v>
      </c>
      <c r="K1017" s="16">
        <v>1656.27</v>
      </c>
      <c r="L1017" s="17">
        <f>SUM(C1017:K1017)</f>
        <v>4042.15</v>
      </c>
      <c r="M1017" s="23" t="str">
        <f>A1017&amp;"|"&amp;B1017</f>
        <v>P0085|Aug</v>
      </c>
    </row>
    <row r="1018" spans="1:13" ht="15" customHeight="1" x14ac:dyDescent="0.25">
      <c r="A1018" s="14" t="s">
        <v>229</v>
      </c>
      <c r="B1018" s="14" t="s">
        <v>31</v>
      </c>
      <c r="C1018" s="16">
        <v>44.56</v>
      </c>
      <c r="D1018" s="16">
        <v>44.77</v>
      </c>
      <c r="E1018" s="16">
        <v>17.059999999999999</v>
      </c>
      <c r="F1018" s="16">
        <v>264</v>
      </c>
      <c r="G1018" s="16">
        <v>0</v>
      </c>
      <c r="H1018" s="16">
        <v>1719.18</v>
      </c>
      <c r="I1018" s="16">
        <v>246.42</v>
      </c>
      <c r="J1018" s="16">
        <v>85.96</v>
      </c>
      <c r="K1018" s="16">
        <v>354.6</v>
      </c>
      <c r="L1018" s="17">
        <f>SUM(C1018:K1018)</f>
        <v>2776.55</v>
      </c>
      <c r="M1018" s="23" t="str">
        <f>A1018&amp;"|"&amp;B1018</f>
        <v>P0085|Sep</v>
      </c>
    </row>
    <row r="1019" spans="1:13" ht="15" customHeight="1" x14ac:dyDescent="0.25">
      <c r="A1019" s="14" t="s">
        <v>229</v>
      </c>
      <c r="B1019" s="14" t="s">
        <v>32</v>
      </c>
      <c r="C1019" s="16">
        <v>152.99</v>
      </c>
      <c r="D1019" s="16">
        <v>58.86</v>
      </c>
      <c r="E1019" s="16">
        <v>17.899999999999999</v>
      </c>
      <c r="F1019" s="16">
        <v>264</v>
      </c>
      <c r="G1019" s="16">
        <v>0</v>
      </c>
      <c r="H1019" s="16">
        <v>1719.18</v>
      </c>
      <c r="I1019" s="16">
        <v>246.42</v>
      </c>
      <c r="J1019" s="16">
        <v>85.96</v>
      </c>
      <c r="K1019" s="16">
        <v>245.27</v>
      </c>
      <c r="L1019" s="17">
        <f>SUM(C1019:K1019)</f>
        <v>2790.5800000000004</v>
      </c>
      <c r="M1019" s="23" t="str">
        <f>A1019&amp;"|"&amp;B1019</f>
        <v>P0085|Oct</v>
      </c>
    </row>
    <row r="1020" spans="1:13" ht="15" customHeight="1" x14ac:dyDescent="0.25">
      <c r="A1020" s="14" t="s">
        <v>229</v>
      </c>
      <c r="B1020" s="14" t="s">
        <v>33</v>
      </c>
      <c r="C1020" s="16">
        <v>7.57</v>
      </c>
      <c r="D1020" s="16">
        <v>69.989999999999995</v>
      </c>
      <c r="E1020" s="16">
        <v>7.07</v>
      </c>
      <c r="F1020" s="16">
        <v>264</v>
      </c>
      <c r="G1020" s="16">
        <v>83.28</v>
      </c>
      <c r="H1020" s="16">
        <v>1719.18</v>
      </c>
      <c r="I1020" s="16">
        <v>246.42</v>
      </c>
      <c r="J1020" s="16">
        <v>85.96</v>
      </c>
      <c r="K1020" s="16">
        <v>63.29</v>
      </c>
      <c r="L1020" s="17">
        <f>SUM(C1020:K1020)</f>
        <v>2546.7600000000002</v>
      </c>
      <c r="M1020" s="23" t="str">
        <f>A1020&amp;"|"&amp;B1020</f>
        <v>P0085|Nov</v>
      </c>
    </row>
    <row r="1021" spans="1:13" ht="15" customHeight="1" x14ac:dyDescent="0.25">
      <c r="A1021" s="14" t="s">
        <v>229</v>
      </c>
      <c r="B1021" s="14" t="s">
        <v>34</v>
      </c>
      <c r="C1021" s="16">
        <v>18.100000000000001</v>
      </c>
      <c r="D1021" s="16">
        <v>87.2</v>
      </c>
      <c r="E1021" s="16">
        <v>14.53</v>
      </c>
      <c r="F1021" s="16">
        <v>660</v>
      </c>
      <c r="G1021" s="16">
        <v>83.28</v>
      </c>
      <c r="H1021" s="16">
        <v>1719.18</v>
      </c>
      <c r="I1021" s="16">
        <v>246.42</v>
      </c>
      <c r="J1021" s="16">
        <v>85.96</v>
      </c>
      <c r="K1021" s="16">
        <v>111.67</v>
      </c>
      <c r="L1021" s="17">
        <f>SUM(C1021:K1021)</f>
        <v>3026.34</v>
      </c>
      <c r="M1021" s="23" t="str">
        <f>A1021&amp;"|"&amp;B1021</f>
        <v>P0085|Dec</v>
      </c>
    </row>
    <row r="1022" spans="1:13" ht="15" customHeight="1" x14ac:dyDescent="0.25">
      <c r="A1022" s="14" t="s">
        <v>229</v>
      </c>
      <c r="B1022" s="14" t="s">
        <v>35</v>
      </c>
      <c r="C1022" s="16">
        <v>249.46</v>
      </c>
      <c r="D1022" s="16">
        <v>97.74</v>
      </c>
      <c r="E1022" s="16">
        <v>13.86</v>
      </c>
      <c r="F1022" s="16">
        <v>660</v>
      </c>
      <c r="G1022" s="16">
        <v>83.28</v>
      </c>
      <c r="H1022" s="16">
        <v>1719.18</v>
      </c>
      <c r="I1022" s="16">
        <v>246.42</v>
      </c>
      <c r="J1022" s="16">
        <v>85.96</v>
      </c>
      <c r="K1022" s="16">
        <v>111.67</v>
      </c>
      <c r="L1022" s="17">
        <f>SUM(C1022:K1022)</f>
        <v>3267.57</v>
      </c>
      <c r="M1022" s="23" t="str">
        <f>A1022&amp;"|"&amp;B1022</f>
        <v>P0085|Jan</v>
      </c>
    </row>
    <row r="1023" spans="1:13" ht="15" customHeight="1" x14ac:dyDescent="0.25">
      <c r="A1023" s="14" t="s">
        <v>229</v>
      </c>
      <c r="B1023" s="14" t="s">
        <v>36</v>
      </c>
      <c r="C1023" s="16">
        <v>7.76</v>
      </c>
      <c r="D1023" s="16">
        <v>86.97</v>
      </c>
      <c r="E1023" s="16">
        <v>14.68</v>
      </c>
      <c r="F1023" s="16">
        <v>528</v>
      </c>
      <c r="G1023" s="16">
        <v>83.28</v>
      </c>
      <c r="H1023" s="16">
        <v>1719.18</v>
      </c>
      <c r="I1023" s="16">
        <v>246.42</v>
      </c>
      <c r="J1023" s="16">
        <v>85.96</v>
      </c>
      <c r="K1023" s="16">
        <v>111.67</v>
      </c>
      <c r="L1023" s="17">
        <f>SUM(C1023:K1023)</f>
        <v>2883.92</v>
      </c>
      <c r="M1023" s="23" t="str">
        <f>A1023&amp;"|"&amp;B1023</f>
        <v>P0085|Feb</v>
      </c>
    </row>
    <row r="1024" spans="1:13" ht="15" customHeight="1" x14ac:dyDescent="0.25">
      <c r="A1024" s="14" t="s">
        <v>229</v>
      </c>
      <c r="B1024" s="14" t="s">
        <v>37</v>
      </c>
      <c r="C1024" s="16">
        <v>27.85</v>
      </c>
      <c r="D1024" s="16">
        <v>70</v>
      </c>
      <c r="E1024" s="16">
        <v>13.13</v>
      </c>
      <c r="F1024" s="16">
        <v>528</v>
      </c>
      <c r="G1024" s="16">
        <v>83.28</v>
      </c>
      <c r="H1024" s="16">
        <v>1719.18</v>
      </c>
      <c r="I1024" s="16">
        <v>246.42</v>
      </c>
      <c r="J1024" s="16">
        <v>85.96</v>
      </c>
      <c r="K1024" s="16">
        <v>111.67</v>
      </c>
      <c r="L1024" s="17">
        <f>SUM(C1024:K1024)</f>
        <v>2885.4900000000002</v>
      </c>
      <c r="M1024" s="23" t="str">
        <f>A1024&amp;"|"&amp;B1024</f>
        <v>P0085|Mar</v>
      </c>
    </row>
    <row r="1025" spans="1:13" ht="15" customHeight="1" x14ac:dyDescent="0.25">
      <c r="A1025" s="14" t="s">
        <v>231</v>
      </c>
      <c r="B1025" s="14" t="s">
        <v>24</v>
      </c>
      <c r="C1025" s="16">
        <v>7.57</v>
      </c>
      <c r="D1025" s="16">
        <v>55.86</v>
      </c>
      <c r="E1025" s="16">
        <v>5.88</v>
      </c>
      <c r="F1025" s="16">
        <v>216</v>
      </c>
      <c r="G1025" s="16">
        <v>0</v>
      </c>
      <c r="H1025" s="16">
        <v>1346.69</v>
      </c>
      <c r="I1025" s="16">
        <v>194.84</v>
      </c>
      <c r="J1025" s="16">
        <v>85.96</v>
      </c>
      <c r="K1025" s="16">
        <v>59.62</v>
      </c>
      <c r="L1025" s="17">
        <f>SUM(C1025:K1025)</f>
        <v>1972.4199999999998</v>
      </c>
      <c r="M1025" s="23" t="str">
        <f>A1025&amp;"|"&amp;B1025</f>
        <v>P0086|Apr</v>
      </c>
    </row>
    <row r="1026" spans="1:13" ht="15" customHeight="1" x14ac:dyDescent="0.25">
      <c r="A1026" s="14" t="s">
        <v>231</v>
      </c>
      <c r="B1026" s="14" t="s">
        <v>26</v>
      </c>
      <c r="C1026" s="16">
        <v>37.69</v>
      </c>
      <c r="D1026" s="16">
        <v>50.27</v>
      </c>
      <c r="E1026" s="16">
        <v>4.04</v>
      </c>
      <c r="F1026" s="16">
        <v>216</v>
      </c>
      <c r="G1026" s="16">
        <v>0</v>
      </c>
      <c r="H1026" s="16">
        <v>1346.69</v>
      </c>
      <c r="I1026" s="16">
        <v>194.84</v>
      </c>
      <c r="J1026" s="16">
        <v>85.96</v>
      </c>
      <c r="K1026" s="16">
        <v>387.74</v>
      </c>
      <c r="L1026" s="17">
        <f>SUM(C1026:K1026)</f>
        <v>2323.23</v>
      </c>
      <c r="M1026" s="23" t="str">
        <f>A1026&amp;"|"&amp;B1026</f>
        <v>P0086|May</v>
      </c>
    </row>
    <row r="1027" spans="1:13" ht="15" customHeight="1" x14ac:dyDescent="0.25">
      <c r="A1027" s="14" t="s">
        <v>231</v>
      </c>
      <c r="B1027" s="14" t="s">
        <v>28</v>
      </c>
      <c r="C1027" s="16">
        <v>28.59</v>
      </c>
      <c r="D1027" s="16">
        <v>43.03</v>
      </c>
      <c r="E1027" s="16">
        <v>8.59</v>
      </c>
      <c r="F1027" s="16">
        <v>216</v>
      </c>
      <c r="G1027" s="16">
        <v>0</v>
      </c>
      <c r="H1027" s="16">
        <v>1346.69</v>
      </c>
      <c r="I1027" s="16">
        <v>194.84</v>
      </c>
      <c r="J1027" s="16">
        <v>85.96</v>
      </c>
      <c r="K1027" s="16">
        <v>502.38</v>
      </c>
      <c r="L1027" s="17">
        <f>SUM(C1027:K1027)</f>
        <v>2426.08</v>
      </c>
      <c r="M1027" s="23" t="str">
        <f>A1027&amp;"|"&amp;B1027</f>
        <v>P0086|Jun</v>
      </c>
    </row>
    <row r="1028" spans="1:13" ht="15" customHeight="1" x14ac:dyDescent="0.25">
      <c r="A1028" s="14" t="s">
        <v>231</v>
      </c>
      <c r="B1028" s="14" t="s">
        <v>29</v>
      </c>
      <c r="C1028" s="16">
        <v>16.32</v>
      </c>
      <c r="D1028" s="16">
        <v>39.76</v>
      </c>
      <c r="E1028" s="16">
        <v>5.09</v>
      </c>
      <c r="F1028" s="16">
        <v>324</v>
      </c>
      <c r="G1028" s="16">
        <v>0</v>
      </c>
      <c r="H1028" s="16">
        <v>1346.69</v>
      </c>
      <c r="I1028" s="16">
        <v>194.84</v>
      </c>
      <c r="J1028" s="16">
        <v>85.96</v>
      </c>
      <c r="K1028" s="16">
        <v>1346.66</v>
      </c>
      <c r="L1028" s="17">
        <f>SUM(C1028:K1028)</f>
        <v>3359.32</v>
      </c>
      <c r="M1028" s="23" t="str">
        <f>A1028&amp;"|"&amp;B1028</f>
        <v>P0086|Jul</v>
      </c>
    </row>
    <row r="1029" spans="1:13" ht="15" customHeight="1" x14ac:dyDescent="0.25">
      <c r="A1029" s="14" t="s">
        <v>231</v>
      </c>
      <c r="B1029" s="14" t="s">
        <v>30</v>
      </c>
      <c r="C1029" s="16">
        <v>184.3</v>
      </c>
      <c r="D1029" s="16">
        <v>47.57</v>
      </c>
      <c r="E1029" s="16">
        <v>6.43</v>
      </c>
      <c r="F1029" s="16">
        <v>216</v>
      </c>
      <c r="G1029" s="16">
        <v>0</v>
      </c>
      <c r="H1029" s="16">
        <v>1346.69</v>
      </c>
      <c r="I1029" s="16">
        <v>194.84</v>
      </c>
      <c r="J1029" s="16">
        <v>85.96</v>
      </c>
      <c r="K1029" s="16">
        <v>1242.2</v>
      </c>
      <c r="L1029" s="17">
        <f>SUM(C1029:K1029)</f>
        <v>3323.99</v>
      </c>
      <c r="M1029" s="23" t="str">
        <f>A1029&amp;"|"&amp;B1029</f>
        <v>P0086|Aug</v>
      </c>
    </row>
    <row r="1030" spans="1:13" ht="15" customHeight="1" x14ac:dyDescent="0.25">
      <c r="A1030" s="14" t="s">
        <v>231</v>
      </c>
      <c r="B1030" s="14" t="s">
        <v>31</v>
      </c>
      <c r="C1030" s="16">
        <v>25.87</v>
      </c>
      <c r="D1030" s="16">
        <v>46.52</v>
      </c>
      <c r="E1030" s="16">
        <v>12.05</v>
      </c>
      <c r="F1030" s="16">
        <v>216</v>
      </c>
      <c r="G1030" s="16">
        <v>0</v>
      </c>
      <c r="H1030" s="16">
        <v>1346.69</v>
      </c>
      <c r="I1030" s="16">
        <v>194.84</v>
      </c>
      <c r="J1030" s="16">
        <v>85.96</v>
      </c>
      <c r="K1030" s="16">
        <v>265.95</v>
      </c>
      <c r="L1030" s="17">
        <f>SUM(C1030:K1030)</f>
        <v>2193.88</v>
      </c>
      <c r="M1030" s="23" t="str">
        <f>A1030&amp;"|"&amp;B1030</f>
        <v>P0086|Sep</v>
      </c>
    </row>
    <row r="1031" spans="1:13" ht="15" customHeight="1" x14ac:dyDescent="0.25">
      <c r="A1031" s="14" t="s">
        <v>231</v>
      </c>
      <c r="B1031" s="14" t="s">
        <v>32</v>
      </c>
      <c r="C1031" s="16">
        <v>29.02</v>
      </c>
      <c r="D1031" s="16">
        <v>52.27</v>
      </c>
      <c r="E1031" s="16">
        <v>4.04</v>
      </c>
      <c r="F1031" s="16">
        <v>216</v>
      </c>
      <c r="G1031" s="16">
        <v>0</v>
      </c>
      <c r="H1031" s="16">
        <v>1346.69</v>
      </c>
      <c r="I1031" s="16">
        <v>194.84</v>
      </c>
      <c r="J1031" s="16">
        <v>85.96</v>
      </c>
      <c r="K1031" s="16">
        <v>183.95</v>
      </c>
      <c r="L1031" s="17">
        <f>SUM(C1031:K1031)</f>
        <v>2112.77</v>
      </c>
      <c r="M1031" s="23" t="str">
        <f>A1031&amp;"|"&amp;B1031</f>
        <v>P0086|Oct</v>
      </c>
    </row>
    <row r="1032" spans="1:13" ht="15" customHeight="1" x14ac:dyDescent="0.25">
      <c r="A1032" s="14" t="s">
        <v>231</v>
      </c>
      <c r="B1032" s="14" t="s">
        <v>33</v>
      </c>
      <c r="C1032" s="16">
        <v>10.82</v>
      </c>
      <c r="D1032" s="16">
        <v>58.1</v>
      </c>
      <c r="E1032" s="16">
        <v>6.09</v>
      </c>
      <c r="F1032" s="16">
        <v>216</v>
      </c>
      <c r="G1032" s="16">
        <v>68.14</v>
      </c>
      <c r="H1032" s="16">
        <v>1346.69</v>
      </c>
      <c r="I1032" s="16">
        <v>194.84</v>
      </c>
      <c r="J1032" s="16">
        <v>85.96</v>
      </c>
      <c r="K1032" s="16">
        <v>47.47</v>
      </c>
      <c r="L1032" s="17">
        <f>SUM(C1032:K1032)</f>
        <v>2034.1100000000001</v>
      </c>
      <c r="M1032" s="23" t="str">
        <f>A1032&amp;"|"&amp;B1032</f>
        <v>P0086|Nov</v>
      </c>
    </row>
    <row r="1033" spans="1:13" ht="15" customHeight="1" x14ac:dyDescent="0.25">
      <c r="A1033" s="14" t="s">
        <v>231</v>
      </c>
      <c r="B1033" s="14" t="s">
        <v>34</v>
      </c>
      <c r="C1033" s="16">
        <v>16.43</v>
      </c>
      <c r="D1033" s="16">
        <v>84.48</v>
      </c>
      <c r="E1033" s="16">
        <v>11.41</v>
      </c>
      <c r="F1033" s="16">
        <v>648</v>
      </c>
      <c r="G1033" s="16">
        <v>68.14</v>
      </c>
      <c r="H1033" s="16">
        <v>1346.69</v>
      </c>
      <c r="I1033" s="16">
        <v>194.84</v>
      </c>
      <c r="J1033" s="16">
        <v>85.96</v>
      </c>
      <c r="K1033" s="16">
        <v>83.75</v>
      </c>
      <c r="L1033" s="17">
        <f>SUM(C1033:K1033)</f>
        <v>2539.7000000000003</v>
      </c>
      <c r="M1033" s="23" t="str">
        <f>A1033&amp;"|"&amp;B1033</f>
        <v>P0086|Dec</v>
      </c>
    </row>
    <row r="1034" spans="1:13" ht="15" customHeight="1" x14ac:dyDescent="0.25">
      <c r="A1034" s="14" t="s">
        <v>231</v>
      </c>
      <c r="B1034" s="14" t="s">
        <v>35</v>
      </c>
      <c r="C1034" s="16">
        <v>24.21</v>
      </c>
      <c r="D1034" s="16">
        <v>82.32</v>
      </c>
      <c r="E1034" s="16">
        <v>12.06</v>
      </c>
      <c r="F1034" s="16">
        <v>540</v>
      </c>
      <c r="G1034" s="16">
        <v>68.14</v>
      </c>
      <c r="H1034" s="16">
        <v>1346.69</v>
      </c>
      <c r="I1034" s="16">
        <v>194.84</v>
      </c>
      <c r="J1034" s="16">
        <v>85.96</v>
      </c>
      <c r="K1034" s="16">
        <v>83.75</v>
      </c>
      <c r="L1034" s="17">
        <f>SUM(C1034:K1034)</f>
        <v>2437.9700000000003</v>
      </c>
      <c r="M1034" s="23" t="str">
        <f>A1034&amp;"|"&amp;B1034</f>
        <v>P0086|Jan</v>
      </c>
    </row>
    <row r="1035" spans="1:13" ht="15" customHeight="1" x14ac:dyDescent="0.25">
      <c r="A1035" s="14" t="s">
        <v>231</v>
      </c>
      <c r="B1035" s="14" t="s">
        <v>36</v>
      </c>
      <c r="C1035" s="16">
        <v>11.71</v>
      </c>
      <c r="D1035" s="16">
        <v>71.95</v>
      </c>
      <c r="E1035" s="16">
        <v>11.07</v>
      </c>
      <c r="F1035" s="16">
        <v>432</v>
      </c>
      <c r="G1035" s="16">
        <v>68.14</v>
      </c>
      <c r="H1035" s="16">
        <v>1346.69</v>
      </c>
      <c r="I1035" s="16">
        <v>194.84</v>
      </c>
      <c r="J1035" s="16">
        <v>85.96</v>
      </c>
      <c r="K1035" s="16">
        <v>83.75</v>
      </c>
      <c r="L1035" s="17">
        <f>SUM(C1035:K1035)</f>
        <v>2306.11</v>
      </c>
      <c r="M1035" s="23" t="str">
        <f>A1035&amp;"|"&amp;B1035</f>
        <v>P0086|Feb</v>
      </c>
    </row>
    <row r="1036" spans="1:13" ht="15" customHeight="1" x14ac:dyDescent="0.25">
      <c r="A1036" s="14" t="s">
        <v>231</v>
      </c>
      <c r="B1036" s="14" t="s">
        <v>37</v>
      </c>
      <c r="C1036" s="16">
        <v>23.28</v>
      </c>
      <c r="D1036" s="16">
        <v>66.400000000000006</v>
      </c>
      <c r="E1036" s="16">
        <v>7.17</v>
      </c>
      <c r="F1036" s="16">
        <v>432</v>
      </c>
      <c r="G1036" s="16">
        <v>68.14</v>
      </c>
      <c r="H1036" s="16">
        <v>1346.69</v>
      </c>
      <c r="I1036" s="16">
        <v>194.84</v>
      </c>
      <c r="J1036" s="16">
        <v>85.96</v>
      </c>
      <c r="K1036" s="16">
        <v>83.75</v>
      </c>
      <c r="L1036" s="17">
        <f>SUM(C1036:K1036)</f>
        <v>2308.23</v>
      </c>
      <c r="M1036" s="23" t="str">
        <f>A1036&amp;"|"&amp;B1036</f>
        <v>P0086|Mar</v>
      </c>
    </row>
    <row r="1037" spans="1:13" ht="15" customHeight="1" x14ac:dyDescent="0.25">
      <c r="A1037" s="14" t="s">
        <v>233</v>
      </c>
      <c r="B1037" s="14" t="s">
        <v>24</v>
      </c>
      <c r="C1037" s="16">
        <v>32.26</v>
      </c>
      <c r="D1037" s="16">
        <v>51</v>
      </c>
      <c r="E1037" s="16">
        <v>9.7799999999999994</v>
      </c>
      <c r="F1037" s="16">
        <v>216</v>
      </c>
      <c r="G1037" s="16">
        <v>0</v>
      </c>
      <c r="H1037" s="16">
        <v>1346.69</v>
      </c>
      <c r="I1037" s="16">
        <v>194.84</v>
      </c>
      <c r="J1037" s="16">
        <v>85.96</v>
      </c>
      <c r="K1037" s="16">
        <v>59.62</v>
      </c>
      <c r="L1037" s="17">
        <f>SUM(C1037:K1037)</f>
        <v>1996.1499999999999</v>
      </c>
      <c r="M1037" s="23" t="str">
        <f>A1037&amp;"|"&amp;B1037</f>
        <v>P0087|Apr</v>
      </c>
    </row>
    <row r="1038" spans="1:13" ht="15" customHeight="1" x14ac:dyDescent="0.25">
      <c r="A1038" s="14" t="s">
        <v>233</v>
      </c>
      <c r="B1038" s="14" t="s">
        <v>26</v>
      </c>
      <c r="C1038" s="16">
        <v>29.66</v>
      </c>
      <c r="D1038" s="16">
        <v>48.71</v>
      </c>
      <c r="E1038" s="16">
        <v>4.04</v>
      </c>
      <c r="F1038" s="16">
        <v>216</v>
      </c>
      <c r="G1038" s="16">
        <v>0</v>
      </c>
      <c r="H1038" s="16">
        <v>1346.69</v>
      </c>
      <c r="I1038" s="16">
        <v>194.84</v>
      </c>
      <c r="J1038" s="16">
        <v>85.96</v>
      </c>
      <c r="K1038" s="16">
        <v>387.74</v>
      </c>
      <c r="L1038" s="17">
        <f>SUM(C1038:K1038)</f>
        <v>2313.6400000000003</v>
      </c>
      <c r="M1038" s="23" t="str">
        <f>A1038&amp;"|"&amp;B1038</f>
        <v>P0087|May</v>
      </c>
    </row>
    <row r="1039" spans="1:13" ht="15" customHeight="1" x14ac:dyDescent="0.25">
      <c r="A1039" s="14" t="s">
        <v>233</v>
      </c>
      <c r="B1039" s="14" t="s">
        <v>28</v>
      </c>
      <c r="C1039" s="16">
        <v>31.31</v>
      </c>
      <c r="D1039" s="16">
        <v>43.67</v>
      </c>
      <c r="E1039" s="16">
        <v>10.47</v>
      </c>
      <c r="F1039" s="16">
        <v>216</v>
      </c>
      <c r="G1039" s="16">
        <v>0</v>
      </c>
      <c r="H1039" s="16">
        <v>1346.69</v>
      </c>
      <c r="I1039" s="16">
        <v>194.84</v>
      </c>
      <c r="J1039" s="16">
        <v>85.96</v>
      </c>
      <c r="K1039" s="16">
        <v>502.38</v>
      </c>
      <c r="L1039" s="17">
        <f>SUM(C1039:K1039)</f>
        <v>2431.3200000000002</v>
      </c>
      <c r="M1039" s="23" t="str">
        <f>A1039&amp;"|"&amp;B1039</f>
        <v>P0087|Jun</v>
      </c>
    </row>
    <row r="1040" spans="1:13" ht="15" customHeight="1" x14ac:dyDescent="0.25">
      <c r="A1040" s="14" t="s">
        <v>233</v>
      </c>
      <c r="B1040" s="14" t="s">
        <v>29</v>
      </c>
      <c r="C1040" s="16">
        <v>10.26</v>
      </c>
      <c r="D1040" s="16">
        <v>34.31</v>
      </c>
      <c r="E1040" s="16">
        <v>4.04</v>
      </c>
      <c r="F1040" s="16">
        <v>324</v>
      </c>
      <c r="G1040" s="16">
        <v>0</v>
      </c>
      <c r="H1040" s="16">
        <v>1346.69</v>
      </c>
      <c r="I1040" s="16">
        <v>194.84</v>
      </c>
      <c r="J1040" s="16">
        <v>85.96</v>
      </c>
      <c r="K1040" s="16">
        <v>1346.66</v>
      </c>
      <c r="L1040" s="17">
        <f>SUM(C1040:K1040)</f>
        <v>3346.76</v>
      </c>
      <c r="M1040" s="23" t="str">
        <f>A1040&amp;"|"&amp;B1040</f>
        <v>P0087|Jul</v>
      </c>
    </row>
    <row r="1041" spans="1:13" ht="15" customHeight="1" x14ac:dyDescent="0.25">
      <c r="A1041" s="14" t="s">
        <v>233</v>
      </c>
      <c r="B1041" s="14" t="s">
        <v>30</v>
      </c>
      <c r="C1041" s="16">
        <v>32.32</v>
      </c>
      <c r="D1041" s="16">
        <v>36.82</v>
      </c>
      <c r="E1041" s="16">
        <v>4.04</v>
      </c>
      <c r="F1041" s="16">
        <v>216</v>
      </c>
      <c r="G1041" s="16">
        <v>0</v>
      </c>
      <c r="H1041" s="16">
        <v>1346.69</v>
      </c>
      <c r="I1041" s="16">
        <v>194.84</v>
      </c>
      <c r="J1041" s="16">
        <v>85.96</v>
      </c>
      <c r="K1041" s="16">
        <v>1242.2</v>
      </c>
      <c r="L1041" s="17">
        <f>SUM(C1041:K1041)</f>
        <v>3158.87</v>
      </c>
      <c r="M1041" s="23" t="str">
        <f>A1041&amp;"|"&amp;B1041</f>
        <v>P0087|Aug</v>
      </c>
    </row>
    <row r="1042" spans="1:13" ht="15" customHeight="1" x14ac:dyDescent="0.25">
      <c r="A1042" s="14" t="s">
        <v>233</v>
      </c>
      <c r="B1042" s="14" t="s">
        <v>31</v>
      </c>
      <c r="C1042" s="16">
        <v>13.87</v>
      </c>
      <c r="D1042" s="16">
        <v>46.17</v>
      </c>
      <c r="E1042" s="16">
        <v>10.51</v>
      </c>
      <c r="F1042" s="16">
        <v>216</v>
      </c>
      <c r="G1042" s="16">
        <v>0</v>
      </c>
      <c r="H1042" s="16">
        <v>1346.69</v>
      </c>
      <c r="I1042" s="16">
        <v>194.84</v>
      </c>
      <c r="J1042" s="16">
        <v>85.96</v>
      </c>
      <c r="K1042" s="16">
        <v>265.95</v>
      </c>
      <c r="L1042" s="17">
        <f>SUM(C1042:K1042)</f>
        <v>2179.9899999999998</v>
      </c>
      <c r="M1042" s="23" t="str">
        <f>A1042&amp;"|"&amp;B1042</f>
        <v>P0087|Sep</v>
      </c>
    </row>
    <row r="1043" spans="1:13" ht="15" customHeight="1" x14ac:dyDescent="0.25">
      <c r="A1043" s="14" t="s">
        <v>233</v>
      </c>
      <c r="B1043" s="14" t="s">
        <v>32</v>
      </c>
      <c r="C1043" s="16">
        <v>13.08</v>
      </c>
      <c r="D1043" s="16">
        <v>45.25</v>
      </c>
      <c r="E1043" s="16">
        <v>17.899999999999999</v>
      </c>
      <c r="F1043" s="16">
        <v>216</v>
      </c>
      <c r="G1043" s="16">
        <v>0</v>
      </c>
      <c r="H1043" s="16">
        <v>1346.69</v>
      </c>
      <c r="I1043" s="16">
        <v>194.84</v>
      </c>
      <c r="J1043" s="16">
        <v>85.96</v>
      </c>
      <c r="K1043" s="16">
        <v>183.95</v>
      </c>
      <c r="L1043" s="17">
        <f>SUM(C1043:K1043)</f>
        <v>2103.67</v>
      </c>
      <c r="M1043" s="23" t="str">
        <f>A1043&amp;"|"&amp;B1043</f>
        <v>P0087|Oct</v>
      </c>
    </row>
    <row r="1044" spans="1:13" ht="15" customHeight="1" x14ac:dyDescent="0.25">
      <c r="A1044" s="14" t="s">
        <v>233</v>
      </c>
      <c r="B1044" s="14" t="s">
        <v>33</v>
      </c>
      <c r="C1044" s="16">
        <v>8.73</v>
      </c>
      <c r="D1044" s="16">
        <v>66.05</v>
      </c>
      <c r="E1044" s="16">
        <v>8.1300000000000008</v>
      </c>
      <c r="F1044" s="16">
        <v>216</v>
      </c>
      <c r="G1044" s="16">
        <v>68.14</v>
      </c>
      <c r="H1044" s="16">
        <v>1346.69</v>
      </c>
      <c r="I1044" s="16">
        <v>194.84</v>
      </c>
      <c r="J1044" s="16">
        <v>85.96</v>
      </c>
      <c r="K1044" s="16">
        <v>47.47</v>
      </c>
      <c r="L1044" s="17">
        <f>SUM(C1044:K1044)</f>
        <v>2042.01</v>
      </c>
      <c r="M1044" s="23" t="str">
        <f>A1044&amp;"|"&amp;B1044</f>
        <v>P0087|Nov</v>
      </c>
    </row>
    <row r="1045" spans="1:13" ht="15" customHeight="1" x14ac:dyDescent="0.25">
      <c r="A1045" s="14" t="s">
        <v>233</v>
      </c>
      <c r="B1045" s="14" t="s">
        <v>34</v>
      </c>
      <c r="C1045" s="16">
        <v>11.42</v>
      </c>
      <c r="D1045" s="16">
        <v>76.739999999999995</v>
      </c>
      <c r="E1045" s="16">
        <v>9.3800000000000008</v>
      </c>
      <c r="F1045" s="16">
        <v>648</v>
      </c>
      <c r="G1045" s="16">
        <v>68.14</v>
      </c>
      <c r="H1045" s="16">
        <v>1346.69</v>
      </c>
      <c r="I1045" s="16">
        <v>194.84</v>
      </c>
      <c r="J1045" s="16">
        <v>85.96</v>
      </c>
      <c r="K1045" s="16">
        <v>83.75</v>
      </c>
      <c r="L1045" s="17">
        <f>SUM(C1045:K1045)</f>
        <v>2524.92</v>
      </c>
      <c r="M1045" s="23" t="str">
        <f>A1045&amp;"|"&amp;B1045</f>
        <v>P0087|Dec</v>
      </c>
    </row>
    <row r="1046" spans="1:13" ht="15" customHeight="1" x14ac:dyDescent="0.25">
      <c r="A1046" s="14" t="s">
        <v>233</v>
      </c>
      <c r="B1046" s="14" t="s">
        <v>35</v>
      </c>
      <c r="C1046" s="16">
        <v>29.01</v>
      </c>
      <c r="D1046" s="16">
        <v>74.42</v>
      </c>
      <c r="E1046" s="16">
        <v>18.829999999999998</v>
      </c>
      <c r="F1046" s="16">
        <v>540</v>
      </c>
      <c r="G1046" s="16">
        <v>68.14</v>
      </c>
      <c r="H1046" s="16">
        <v>1346.69</v>
      </c>
      <c r="I1046" s="16">
        <v>194.84</v>
      </c>
      <c r="J1046" s="16">
        <v>85.96</v>
      </c>
      <c r="K1046" s="16">
        <v>83.75</v>
      </c>
      <c r="L1046" s="17">
        <f>SUM(C1046:K1046)</f>
        <v>2441.6400000000003</v>
      </c>
      <c r="M1046" s="23" t="str">
        <f>A1046&amp;"|"&amp;B1046</f>
        <v>P0087|Jan</v>
      </c>
    </row>
    <row r="1047" spans="1:13" ht="15" customHeight="1" x14ac:dyDescent="0.25">
      <c r="A1047" s="14" t="s">
        <v>233</v>
      </c>
      <c r="B1047" s="14" t="s">
        <v>36</v>
      </c>
      <c r="C1047" s="16">
        <v>7.57</v>
      </c>
      <c r="D1047" s="16">
        <v>76.849999999999994</v>
      </c>
      <c r="E1047" s="16">
        <v>6.72</v>
      </c>
      <c r="F1047" s="16">
        <v>432</v>
      </c>
      <c r="G1047" s="16">
        <v>68.14</v>
      </c>
      <c r="H1047" s="16">
        <v>1346.69</v>
      </c>
      <c r="I1047" s="16">
        <v>194.84</v>
      </c>
      <c r="J1047" s="16">
        <v>85.96</v>
      </c>
      <c r="K1047" s="16">
        <v>83.75</v>
      </c>
      <c r="L1047" s="17">
        <f>SUM(C1047:K1047)</f>
        <v>2302.52</v>
      </c>
      <c r="M1047" s="23" t="str">
        <f>A1047&amp;"|"&amp;B1047</f>
        <v>P0087|Feb</v>
      </c>
    </row>
    <row r="1048" spans="1:13" ht="15" customHeight="1" x14ac:dyDescent="0.25">
      <c r="A1048" s="14" t="s">
        <v>233</v>
      </c>
      <c r="B1048" s="14" t="s">
        <v>37</v>
      </c>
      <c r="C1048" s="16">
        <v>21.29</v>
      </c>
      <c r="D1048" s="16">
        <v>62.63</v>
      </c>
      <c r="E1048" s="16">
        <v>6.69</v>
      </c>
      <c r="F1048" s="16">
        <v>432</v>
      </c>
      <c r="G1048" s="16">
        <v>68.14</v>
      </c>
      <c r="H1048" s="16">
        <v>1346.69</v>
      </c>
      <c r="I1048" s="16">
        <v>194.84</v>
      </c>
      <c r="J1048" s="16">
        <v>85.96</v>
      </c>
      <c r="K1048" s="16">
        <v>83.75</v>
      </c>
      <c r="L1048" s="17">
        <f>SUM(C1048:K1048)</f>
        <v>2301.9900000000002</v>
      </c>
      <c r="M1048" s="23" t="str">
        <f>A1048&amp;"|"&amp;B1048</f>
        <v>P0087|Mar</v>
      </c>
    </row>
    <row r="1049" spans="1:13" ht="15" customHeight="1" x14ac:dyDescent="0.25">
      <c r="A1049" s="14" t="s">
        <v>235</v>
      </c>
      <c r="B1049" s="14" t="s">
        <v>24</v>
      </c>
      <c r="C1049" s="16">
        <v>35.65</v>
      </c>
      <c r="D1049" s="16">
        <v>61.64</v>
      </c>
      <c r="E1049" s="16">
        <v>10.63</v>
      </c>
      <c r="F1049" s="16">
        <v>264</v>
      </c>
      <c r="G1049" s="16">
        <v>0</v>
      </c>
      <c r="H1049" s="16">
        <v>1719.18</v>
      </c>
      <c r="I1049" s="16">
        <v>246.42</v>
      </c>
      <c r="J1049" s="16">
        <v>85.96</v>
      </c>
      <c r="K1049" s="16">
        <v>79.5</v>
      </c>
      <c r="L1049" s="17">
        <f>SUM(C1049:K1049)</f>
        <v>2502.98</v>
      </c>
      <c r="M1049" s="23" t="str">
        <f>A1049&amp;"|"&amp;B1049</f>
        <v>P0088|Apr</v>
      </c>
    </row>
    <row r="1050" spans="1:13" ht="15" customHeight="1" x14ac:dyDescent="0.25">
      <c r="A1050" s="14" t="s">
        <v>235</v>
      </c>
      <c r="B1050" s="14" t="s">
        <v>26</v>
      </c>
      <c r="C1050" s="16">
        <v>21.91</v>
      </c>
      <c r="D1050" s="16">
        <v>53.48</v>
      </c>
      <c r="E1050" s="16">
        <v>9.1</v>
      </c>
      <c r="F1050" s="16">
        <v>264</v>
      </c>
      <c r="G1050" s="16">
        <v>0</v>
      </c>
      <c r="H1050" s="16">
        <v>1719.18</v>
      </c>
      <c r="I1050" s="16">
        <v>246.42</v>
      </c>
      <c r="J1050" s="16">
        <v>85.96</v>
      </c>
      <c r="K1050" s="16">
        <v>516.99</v>
      </c>
      <c r="L1050" s="17">
        <f>SUM(C1050:K1050)</f>
        <v>2917.04</v>
      </c>
      <c r="M1050" s="23" t="str">
        <f>A1050&amp;"|"&amp;B1050</f>
        <v>P0088|May</v>
      </c>
    </row>
    <row r="1051" spans="1:13" ht="15" customHeight="1" x14ac:dyDescent="0.25">
      <c r="A1051" s="14" t="s">
        <v>235</v>
      </c>
      <c r="B1051" s="14" t="s">
        <v>28</v>
      </c>
      <c r="C1051" s="16">
        <v>282.06</v>
      </c>
      <c r="D1051" s="16">
        <v>51.67</v>
      </c>
      <c r="E1051" s="16">
        <v>16.760000000000002</v>
      </c>
      <c r="F1051" s="16">
        <v>264</v>
      </c>
      <c r="G1051" s="16">
        <v>0</v>
      </c>
      <c r="H1051" s="16">
        <v>1719.18</v>
      </c>
      <c r="I1051" s="16">
        <v>246.42</v>
      </c>
      <c r="J1051" s="16">
        <v>85.96</v>
      </c>
      <c r="K1051" s="16">
        <v>669.84</v>
      </c>
      <c r="L1051" s="17">
        <f>SUM(C1051:K1051)</f>
        <v>3335.8900000000003</v>
      </c>
      <c r="M1051" s="23" t="str">
        <f>A1051&amp;"|"&amp;B1051</f>
        <v>P0088|Jun</v>
      </c>
    </row>
    <row r="1052" spans="1:13" ht="15" customHeight="1" x14ac:dyDescent="0.25">
      <c r="A1052" s="14" t="s">
        <v>235</v>
      </c>
      <c r="B1052" s="14" t="s">
        <v>29</v>
      </c>
      <c r="C1052" s="16">
        <v>26.91</v>
      </c>
      <c r="D1052" s="16">
        <v>49.8</v>
      </c>
      <c r="E1052" s="16">
        <v>16.02</v>
      </c>
      <c r="F1052" s="16">
        <v>396</v>
      </c>
      <c r="G1052" s="16">
        <v>0</v>
      </c>
      <c r="H1052" s="16">
        <v>1719.18</v>
      </c>
      <c r="I1052" s="16">
        <v>246.42</v>
      </c>
      <c r="J1052" s="16">
        <v>85.96</v>
      </c>
      <c r="K1052" s="16">
        <v>1795.54</v>
      </c>
      <c r="L1052" s="17">
        <f>SUM(C1052:K1052)</f>
        <v>4335.83</v>
      </c>
      <c r="M1052" s="23" t="str">
        <f>A1052&amp;"|"&amp;B1052</f>
        <v>P0088|Jul</v>
      </c>
    </row>
    <row r="1053" spans="1:13" ht="15" customHeight="1" x14ac:dyDescent="0.25">
      <c r="A1053" s="14" t="s">
        <v>235</v>
      </c>
      <c r="B1053" s="14" t="s">
        <v>30</v>
      </c>
      <c r="C1053" s="16">
        <v>17.829999999999998</v>
      </c>
      <c r="D1053" s="16">
        <v>44.59</v>
      </c>
      <c r="E1053" s="16">
        <v>11.61</v>
      </c>
      <c r="F1053" s="16">
        <v>396</v>
      </c>
      <c r="G1053" s="16">
        <v>0</v>
      </c>
      <c r="H1053" s="16">
        <v>1719.18</v>
      </c>
      <c r="I1053" s="16">
        <v>246.42</v>
      </c>
      <c r="J1053" s="16">
        <v>85.96</v>
      </c>
      <c r="K1053" s="16">
        <v>1656.27</v>
      </c>
      <c r="L1053" s="17">
        <f>SUM(C1053:K1053)</f>
        <v>4177.8600000000006</v>
      </c>
      <c r="M1053" s="23" t="str">
        <f>A1053&amp;"|"&amp;B1053</f>
        <v>P0088|Aug</v>
      </c>
    </row>
    <row r="1054" spans="1:13" ht="15" customHeight="1" x14ac:dyDescent="0.25">
      <c r="A1054" s="14" t="s">
        <v>235</v>
      </c>
      <c r="B1054" s="14" t="s">
        <v>31</v>
      </c>
      <c r="C1054" s="16">
        <v>33.39</v>
      </c>
      <c r="D1054" s="16">
        <v>46.65</v>
      </c>
      <c r="E1054" s="16">
        <v>4.59</v>
      </c>
      <c r="F1054" s="16">
        <v>264</v>
      </c>
      <c r="G1054" s="16">
        <v>0</v>
      </c>
      <c r="H1054" s="16">
        <v>1719.18</v>
      </c>
      <c r="I1054" s="16">
        <v>246.42</v>
      </c>
      <c r="J1054" s="16">
        <v>85.96</v>
      </c>
      <c r="K1054" s="16">
        <v>354.6</v>
      </c>
      <c r="L1054" s="17">
        <f>SUM(C1054:K1054)</f>
        <v>2754.79</v>
      </c>
      <c r="M1054" s="23" t="str">
        <f>A1054&amp;"|"&amp;B1054</f>
        <v>P0088|Sep</v>
      </c>
    </row>
    <row r="1055" spans="1:13" ht="15" customHeight="1" x14ac:dyDescent="0.25">
      <c r="A1055" s="14" t="s">
        <v>235</v>
      </c>
      <c r="B1055" s="14" t="s">
        <v>32</v>
      </c>
      <c r="C1055" s="16">
        <v>32.96</v>
      </c>
      <c r="D1055" s="16">
        <v>63.83</v>
      </c>
      <c r="E1055" s="16">
        <v>13.63</v>
      </c>
      <c r="F1055" s="16">
        <v>264</v>
      </c>
      <c r="G1055" s="16">
        <v>0</v>
      </c>
      <c r="H1055" s="16">
        <v>1719.18</v>
      </c>
      <c r="I1055" s="16">
        <v>246.42</v>
      </c>
      <c r="J1055" s="16">
        <v>85.96</v>
      </c>
      <c r="K1055" s="16">
        <v>245.27</v>
      </c>
      <c r="L1055" s="17">
        <f>SUM(C1055:K1055)</f>
        <v>2671.25</v>
      </c>
      <c r="M1055" s="23" t="str">
        <f>A1055&amp;"|"&amp;B1055</f>
        <v>P0088|Oct</v>
      </c>
    </row>
    <row r="1056" spans="1:13" ht="15" customHeight="1" x14ac:dyDescent="0.25">
      <c r="A1056" s="14" t="s">
        <v>235</v>
      </c>
      <c r="B1056" s="14" t="s">
        <v>33</v>
      </c>
      <c r="C1056" s="16">
        <v>39.61</v>
      </c>
      <c r="D1056" s="16">
        <v>76.92</v>
      </c>
      <c r="E1056" s="16">
        <v>12.34</v>
      </c>
      <c r="F1056" s="16">
        <v>396</v>
      </c>
      <c r="G1056" s="16">
        <v>83.28</v>
      </c>
      <c r="H1056" s="16">
        <v>1719.18</v>
      </c>
      <c r="I1056" s="16">
        <v>246.42</v>
      </c>
      <c r="J1056" s="16">
        <v>85.96</v>
      </c>
      <c r="K1056" s="16">
        <v>63.29</v>
      </c>
      <c r="L1056" s="17">
        <f>SUM(C1056:K1056)</f>
        <v>2723</v>
      </c>
      <c r="M1056" s="23" t="str">
        <f>A1056&amp;"|"&amp;B1056</f>
        <v>P0088|Nov</v>
      </c>
    </row>
    <row r="1057" spans="1:13" ht="15" customHeight="1" x14ac:dyDescent="0.25">
      <c r="A1057" s="14" t="s">
        <v>235</v>
      </c>
      <c r="B1057" s="14" t="s">
        <v>34</v>
      </c>
      <c r="C1057" s="16">
        <v>7.57</v>
      </c>
      <c r="D1057" s="16">
        <v>84.59</v>
      </c>
      <c r="E1057" s="16">
        <v>13.2</v>
      </c>
      <c r="F1057" s="16">
        <v>792</v>
      </c>
      <c r="G1057" s="16">
        <v>83.28</v>
      </c>
      <c r="H1057" s="16">
        <v>1719.18</v>
      </c>
      <c r="I1057" s="16">
        <v>246.42</v>
      </c>
      <c r="J1057" s="16">
        <v>85.96</v>
      </c>
      <c r="K1057" s="16">
        <v>111.67</v>
      </c>
      <c r="L1057" s="17">
        <f>SUM(C1057:K1057)</f>
        <v>3143.8700000000003</v>
      </c>
      <c r="M1057" s="23" t="str">
        <f>A1057&amp;"|"&amp;B1057</f>
        <v>P0088|Dec</v>
      </c>
    </row>
    <row r="1058" spans="1:13" ht="15" customHeight="1" x14ac:dyDescent="0.25">
      <c r="A1058" s="14" t="s">
        <v>235</v>
      </c>
      <c r="B1058" s="14" t="s">
        <v>35</v>
      </c>
      <c r="C1058" s="16">
        <v>24.93</v>
      </c>
      <c r="D1058" s="16">
        <v>82.6</v>
      </c>
      <c r="E1058" s="16">
        <v>13.58</v>
      </c>
      <c r="F1058" s="16">
        <v>792</v>
      </c>
      <c r="G1058" s="16">
        <v>83.28</v>
      </c>
      <c r="H1058" s="16">
        <v>1719.18</v>
      </c>
      <c r="I1058" s="16">
        <v>246.42</v>
      </c>
      <c r="J1058" s="16">
        <v>85.96</v>
      </c>
      <c r="K1058" s="16">
        <v>111.67</v>
      </c>
      <c r="L1058" s="17">
        <f>SUM(C1058:K1058)</f>
        <v>3159.6200000000003</v>
      </c>
      <c r="M1058" s="23" t="str">
        <f>A1058&amp;"|"&amp;B1058</f>
        <v>P0088|Jan</v>
      </c>
    </row>
    <row r="1059" spans="1:13" ht="15" customHeight="1" x14ac:dyDescent="0.25">
      <c r="A1059" s="14" t="s">
        <v>235</v>
      </c>
      <c r="B1059" s="14" t="s">
        <v>36</v>
      </c>
      <c r="C1059" s="16">
        <v>23.5</v>
      </c>
      <c r="D1059" s="16">
        <v>102.07</v>
      </c>
      <c r="E1059" s="16">
        <v>13.18</v>
      </c>
      <c r="F1059" s="16">
        <v>660</v>
      </c>
      <c r="G1059" s="16">
        <v>83.28</v>
      </c>
      <c r="H1059" s="16">
        <v>1719.18</v>
      </c>
      <c r="I1059" s="16">
        <v>246.42</v>
      </c>
      <c r="J1059" s="16">
        <v>85.96</v>
      </c>
      <c r="K1059" s="16">
        <v>111.67</v>
      </c>
      <c r="L1059" s="17">
        <f>SUM(C1059:K1059)</f>
        <v>3045.26</v>
      </c>
      <c r="M1059" s="23" t="str">
        <f>A1059&amp;"|"&amp;B1059</f>
        <v>P0088|Feb</v>
      </c>
    </row>
    <row r="1060" spans="1:13" ht="15" customHeight="1" x14ac:dyDescent="0.25">
      <c r="A1060" s="14" t="s">
        <v>235</v>
      </c>
      <c r="B1060" s="14" t="s">
        <v>37</v>
      </c>
      <c r="C1060" s="16">
        <v>13.36</v>
      </c>
      <c r="D1060" s="16">
        <v>84.46</v>
      </c>
      <c r="E1060" s="16">
        <v>10.45</v>
      </c>
      <c r="F1060" s="16">
        <v>528</v>
      </c>
      <c r="G1060" s="16">
        <v>83.28</v>
      </c>
      <c r="H1060" s="16">
        <v>1719.18</v>
      </c>
      <c r="I1060" s="16">
        <v>246.42</v>
      </c>
      <c r="J1060" s="16">
        <v>85.96</v>
      </c>
      <c r="K1060" s="16">
        <v>111.67</v>
      </c>
      <c r="L1060" s="17">
        <f>SUM(C1060:K1060)</f>
        <v>2882.78</v>
      </c>
      <c r="M1060" s="23" t="str">
        <f>A1060&amp;"|"&amp;B1060</f>
        <v>P0088|Mar</v>
      </c>
    </row>
    <row r="1061" spans="1:13" ht="15" customHeight="1" x14ac:dyDescent="0.25">
      <c r="A1061" s="14" t="s">
        <v>237</v>
      </c>
      <c r="B1061" s="14" t="s">
        <v>24</v>
      </c>
      <c r="C1061" s="16">
        <v>21.04</v>
      </c>
      <c r="D1061" s="16">
        <v>71.989999999999995</v>
      </c>
      <c r="E1061" s="16">
        <v>13.67</v>
      </c>
      <c r="F1061" s="16">
        <v>316</v>
      </c>
      <c r="G1061" s="16">
        <v>0</v>
      </c>
      <c r="H1061" s="16">
        <v>2148.98</v>
      </c>
      <c r="I1061" s="16">
        <v>309.45</v>
      </c>
      <c r="J1061" s="16">
        <v>85.96</v>
      </c>
      <c r="K1061" s="16">
        <v>99.37</v>
      </c>
      <c r="L1061" s="17">
        <f>SUM(C1061:K1061)</f>
        <v>3066.4599999999996</v>
      </c>
      <c r="M1061" s="23" t="str">
        <f>A1061&amp;"|"&amp;B1061</f>
        <v>P0089|Apr</v>
      </c>
    </row>
    <row r="1062" spans="1:13" ht="15" customHeight="1" x14ac:dyDescent="0.25">
      <c r="A1062" s="14" t="s">
        <v>237</v>
      </c>
      <c r="B1062" s="14" t="s">
        <v>26</v>
      </c>
      <c r="C1062" s="16">
        <v>46.9</v>
      </c>
      <c r="D1062" s="16">
        <v>64.930000000000007</v>
      </c>
      <c r="E1062" s="16">
        <v>8.67</v>
      </c>
      <c r="F1062" s="16">
        <v>316</v>
      </c>
      <c r="G1062" s="16">
        <v>0</v>
      </c>
      <c r="H1062" s="16">
        <v>2148.98</v>
      </c>
      <c r="I1062" s="16">
        <v>309.45</v>
      </c>
      <c r="J1062" s="16">
        <v>85.96</v>
      </c>
      <c r="K1062" s="16">
        <v>646.23</v>
      </c>
      <c r="L1062" s="17">
        <f>SUM(C1062:K1062)</f>
        <v>3627.12</v>
      </c>
      <c r="M1062" s="23" t="str">
        <f>A1062&amp;"|"&amp;B1062</f>
        <v>P0089|May</v>
      </c>
    </row>
    <row r="1063" spans="1:13" ht="15" customHeight="1" x14ac:dyDescent="0.25">
      <c r="A1063" s="14" t="s">
        <v>237</v>
      </c>
      <c r="B1063" s="14" t="s">
        <v>28</v>
      </c>
      <c r="C1063" s="16">
        <v>53.73</v>
      </c>
      <c r="D1063" s="16">
        <v>48.55</v>
      </c>
      <c r="E1063" s="16">
        <v>14.88</v>
      </c>
      <c r="F1063" s="16">
        <v>316</v>
      </c>
      <c r="G1063" s="16">
        <v>0</v>
      </c>
      <c r="H1063" s="16">
        <v>2148.98</v>
      </c>
      <c r="I1063" s="16">
        <v>309.45</v>
      </c>
      <c r="J1063" s="16">
        <v>85.96</v>
      </c>
      <c r="K1063" s="16">
        <v>837.3</v>
      </c>
      <c r="L1063" s="17">
        <f>SUM(C1063:K1063)</f>
        <v>3814.8499999999995</v>
      </c>
      <c r="M1063" s="23" t="str">
        <f>A1063&amp;"|"&amp;B1063</f>
        <v>P0089|Jun</v>
      </c>
    </row>
    <row r="1064" spans="1:13" ht="15" customHeight="1" x14ac:dyDescent="0.25">
      <c r="A1064" s="14" t="s">
        <v>237</v>
      </c>
      <c r="B1064" s="14" t="s">
        <v>29</v>
      </c>
      <c r="C1064" s="16">
        <v>34.729999999999997</v>
      </c>
      <c r="D1064" s="16">
        <v>47.39</v>
      </c>
      <c r="E1064" s="16">
        <v>16.600000000000001</v>
      </c>
      <c r="F1064" s="16">
        <v>316</v>
      </c>
      <c r="G1064" s="16">
        <v>0</v>
      </c>
      <c r="H1064" s="16">
        <v>2148.98</v>
      </c>
      <c r="I1064" s="16">
        <v>309.45</v>
      </c>
      <c r="J1064" s="16">
        <v>85.96</v>
      </c>
      <c r="K1064" s="16">
        <v>2244.4299999999998</v>
      </c>
      <c r="L1064" s="17">
        <f>SUM(C1064:K1064)</f>
        <v>5203.5399999999991</v>
      </c>
      <c r="M1064" s="23" t="str">
        <f>A1064&amp;"|"&amp;B1064</f>
        <v>P0089|Jul</v>
      </c>
    </row>
    <row r="1065" spans="1:13" ht="15" customHeight="1" x14ac:dyDescent="0.25">
      <c r="A1065" s="14" t="s">
        <v>237</v>
      </c>
      <c r="B1065" s="14" t="s">
        <v>30</v>
      </c>
      <c r="C1065" s="16">
        <v>40.369999999999997</v>
      </c>
      <c r="D1065" s="16">
        <v>54.89</v>
      </c>
      <c r="E1065" s="16">
        <v>17.350000000000001</v>
      </c>
      <c r="F1065" s="16">
        <v>316</v>
      </c>
      <c r="G1065" s="16">
        <v>0</v>
      </c>
      <c r="H1065" s="16">
        <v>2148.98</v>
      </c>
      <c r="I1065" s="16">
        <v>309.45</v>
      </c>
      <c r="J1065" s="16">
        <v>85.96</v>
      </c>
      <c r="K1065" s="16">
        <v>2070.33</v>
      </c>
      <c r="L1065" s="17">
        <f>SUM(C1065:K1065)</f>
        <v>5043.33</v>
      </c>
      <c r="M1065" s="23" t="str">
        <f>A1065&amp;"|"&amp;B1065</f>
        <v>P0089|Aug</v>
      </c>
    </row>
    <row r="1066" spans="1:13" ht="15" customHeight="1" x14ac:dyDescent="0.25">
      <c r="A1066" s="14" t="s">
        <v>237</v>
      </c>
      <c r="B1066" s="14" t="s">
        <v>31</v>
      </c>
      <c r="C1066" s="16">
        <v>45.24</v>
      </c>
      <c r="D1066" s="16">
        <v>66.12</v>
      </c>
      <c r="E1066" s="16">
        <v>22.34</v>
      </c>
      <c r="F1066" s="16">
        <v>316</v>
      </c>
      <c r="G1066" s="16">
        <v>0</v>
      </c>
      <c r="H1066" s="16">
        <v>2148.98</v>
      </c>
      <c r="I1066" s="16">
        <v>309.45</v>
      </c>
      <c r="J1066" s="16">
        <v>85.96</v>
      </c>
      <c r="K1066" s="16">
        <v>443.25</v>
      </c>
      <c r="L1066" s="17">
        <f>SUM(C1066:K1066)</f>
        <v>3437.34</v>
      </c>
      <c r="M1066" s="23" t="str">
        <f>A1066&amp;"|"&amp;B1066</f>
        <v>P0089|Sep</v>
      </c>
    </row>
    <row r="1067" spans="1:13" ht="15" customHeight="1" x14ac:dyDescent="0.25">
      <c r="A1067" s="14" t="s">
        <v>237</v>
      </c>
      <c r="B1067" s="14" t="s">
        <v>32</v>
      </c>
      <c r="C1067" s="16">
        <v>38.24</v>
      </c>
      <c r="D1067" s="16">
        <v>65.09</v>
      </c>
      <c r="E1067" s="16">
        <v>19.78</v>
      </c>
      <c r="F1067" s="16">
        <v>316</v>
      </c>
      <c r="G1067" s="16">
        <v>0</v>
      </c>
      <c r="H1067" s="16">
        <v>2148.98</v>
      </c>
      <c r="I1067" s="16">
        <v>309.45</v>
      </c>
      <c r="J1067" s="16">
        <v>85.96</v>
      </c>
      <c r="K1067" s="16">
        <v>306.58</v>
      </c>
      <c r="L1067" s="17">
        <f>SUM(C1067:K1067)</f>
        <v>3290.08</v>
      </c>
      <c r="M1067" s="23" t="str">
        <f>A1067&amp;"|"&amp;B1067</f>
        <v>P0089|Oct</v>
      </c>
    </row>
    <row r="1068" spans="1:13" ht="15" customHeight="1" x14ac:dyDescent="0.25">
      <c r="A1068" s="14" t="s">
        <v>237</v>
      </c>
      <c r="B1068" s="14" t="s">
        <v>33</v>
      </c>
      <c r="C1068" s="16">
        <v>37.770000000000003</v>
      </c>
      <c r="D1068" s="16">
        <v>77.239999999999995</v>
      </c>
      <c r="E1068" s="16">
        <v>10.46</v>
      </c>
      <c r="F1068" s="16">
        <v>316</v>
      </c>
      <c r="G1068" s="16">
        <v>100.95</v>
      </c>
      <c r="H1068" s="16">
        <v>2148.98</v>
      </c>
      <c r="I1068" s="16">
        <v>309.45</v>
      </c>
      <c r="J1068" s="16">
        <v>85.96</v>
      </c>
      <c r="K1068" s="16">
        <v>79.11</v>
      </c>
      <c r="L1068" s="17">
        <f>SUM(C1068:K1068)</f>
        <v>3165.92</v>
      </c>
      <c r="M1068" s="23" t="str">
        <f>A1068&amp;"|"&amp;B1068</f>
        <v>P0089|Nov</v>
      </c>
    </row>
    <row r="1069" spans="1:13" ht="15" customHeight="1" x14ac:dyDescent="0.25">
      <c r="A1069" s="14" t="s">
        <v>237</v>
      </c>
      <c r="B1069" s="14" t="s">
        <v>34</v>
      </c>
      <c r="C1069" s="16">
        <v>38.159999999999997</v>
      </c>
      <c r="D1069" s="16">
        <v>95.38</v>
      </c>
      <c r="E1069" s="16">
        <v>12.6</v>
      </c>
      <c r="F1069" s="16">
        <v>948</v>
      </c>
      <c r="G1069" s="16">
        <v>100.95</v>
      </c>
      <c r="H1069" s="16">
        <v>2148.98</v>
      </c>
      <c r="I1069" s="16">
        <v>309.45</v>
      </c>
      <c r="J1069" s="16">
        <v>85.96</v>
      </c>
      <c r="K1069" s="16">
        <v>139.59</v>
      </c>
      <c r="L1069" s="17">
        <f>SUM(C1069:K1069)</f>
        <v>3879.0699999999997</v>
      </c>
      <c r="M1069" s="23" t="str">
        <f>A1069&amp;"|"&amp;B1069</f>
        <v>P0089|Dec</v>
      </c>
    </row>
    <row r="1070" spans="1:13" ht="15" customHeight="1" x14ac:dyDescent="0.25">
      <c r="A1070" s="14" t="s">
        <v>237</v>
      </c>
      <c r="B1070" s="14" t="s">
        <v>35</v>
      </c>
      <c r="C1070" s="16">
        <v>36.58</v>
      </c>
      <c r="D1070" s="16">
        <v>103.96</v>
      </c>
      <c r="E1070" s="16">
        <v>17.86</v>
      </c>
      <c r="F1070" s="16">
        <v>790</v>
      </c>
      <c r="G1070" s="16">
        <v>100.95</v>
      </c>
      <c r="H1070" s="16">
        <v>2148.98</v>
      </c>
      <c r="I1070" s="16">
        <v>309.45</v>
      </c>
      <c r="J1070" s="16">
        <v>85.96</v>
      </c>
      <c r="K1070" s="16">
        <v>139.59</v>
      </c>
      <c r="L1070" s="17">
        <f>SUM(C1070:K1070)</f>
        <v>3733.33</v>
      </c>
      <c r="M1070" s="23" t="str">
        <f>A1070&amp;"|"&amp;B1070</f>
        <v>P0089|Jan</v>
      </c>
    </row>
    <row r="1071" spans="1:13" ht="15" customHeight="1" x14ac:dyDescent="0.25">
      <c r="A1071" s="14" t="s">
        <v>237</v>
      </c>
      <c r="B1071" s="14" t="s">
        <v>36</v>
      </c>
      <c r="C1071" s="16">
        <v>34.07</v>
      </c>
      <c r="D1071" s="16">
        <v>106.67</v>
      </c>
      <c r="E1071" s="16">
        <v>7.65</v>
      </c>
      <c r="F1071" s="16">
        <v>632</v>
      </c>
      <c r="G1071" s="16">
        <v>100.95</v>
      </c>
      <c r="H1071" s="16">
        <v>2148.98</v>
      </c>
      <c r="I1071" s="16">
        <v>309.45</v>
      </c>
      <c r="J1071" s="16">
        <v>85.96</v>
      </c>
      <c r="K1071" s="16">
        <v>139.59</v>
      </c>
      <c r="L1071" s="17">
        <f>SUM(C1071:K1071)</f>
        <v>3565.32</v>
      </c>
      <c r="M1071" s="23" t="str">
        <f>A1071&amp;"|"&amp;B1071</f>
        <v>P0089|Feb</v>
      </c>
    </row>
    <row r="1072" spans="1:13" ht="15" customHeight="1" x14ac:dyDescent="0.25">
      <c r="A1072" s="14" t="s">
        <v>237</v>
      </c>
      <c r="B1072" s="14" t="s">
        <v>37</v>
      </c>
      <c r="C1072" s="16">
        <v>33.53</v>
      </c>
      <c r="D1072" s="16">
        <v>86.27</v>
      </c>
      <c r="E1072" s="16">
        <v>16.37</v>
      </c>
      <c r="F1072" s="16">
        <v>632</v>
      </c>
      <c r="G1072" s="16">
        <v>100.95</v>
      </c>
      <c r="H1072" s="16">
        <v>2148.98</v>
      </c>
      <c r="I1072" s="16">
        <v>309.45</v>
      </c>
      <c r="J1072" s="16">
        <v>85.96</v>
      </c>
      <c r="K1072" s="16">
        <v>139.59</v>
      </c>
      <c r="L1072" s="17">
        <f>SUM(C1072:K1072)</f>
        <v>3553.1</v>
      </c>
      <c r="M1072" s="23" t="str">
        <f>A1072&amp;"|"&amp;B1072</f>
        <v>P0089|Mar</v>
      </c>
    </row>
    <row r="1073" spans="1:13" ht="15" customHeight="1" x14ac:dyDescent="0.25">
      <c r="A1073" s="14" t="s">
        <v>239</v>
      </c>
      <c r="B1073" s="14" t="s">
        <v>24</v>
      </c>
      <c r="C1073" s="16">
        <v>28.28</v>
      </c>
      <c r="D1073" s="16">
        <v>67.349999999999994</v>
      </c>
      <c r="E1073" s="16">
        <v>16.04</v>
      </c>
      <c r="F1073" s="16">
        <v>264</v>
      </c>
      <c r="G1073" s="16">
        <v>0</v>
      </c>
      <c r="H1073" s="16">
        <v>1719.18</v>
      </c>
      <c r="I1073" s="16">
        <v>246.42</v>
      </c>
      <c r="J1073" s="16">
        <v>85.96</v>
      </c>
      <c r="K1073" s="16">
        <v>79.5</v>
      </c>
      <c r="L1073" s="17">
        <f>SUM(C1073:K1073)</f>
        <v>2506.73</v>
      </c>
      <c r="M1073" s="23" t="str">
        <f>A1073&amp;"|"&amp;B1073</f>
        <v>P0090|Apr</v>
      </c>
    </row>
    <row r="1074" spans="1:13" ht="15" customHeight="1" x14ac:dyDescent="0.25">
      <c r="A1074" s="14" t="s">
        <v>239</v>
      </c>
      <c r="B1074" s="14" t="s">
        <v>26</v>
      </c>
      <c r="C1074" s="16">
        <v>28.04</v>
      </c>
      <c r="D1074" s="16">
        <v>46.84</v>
      </c>
      <c r="E1074" s="16">
        <v>13.78</v>
      </c>
      <c r="F1074" s="16">
        <v>264</v>
      </c>
      <c r="G1074" s="16">
        <v>0</v>
      </c>
      <c r="H1074" s="16">
        <v>1719.18</v>
      </c>
      <c r="I1074" s="16">
        <v>246.42</v>
      </c>
      <c r="J1074" s="16">
        <v>85.96</v>
      </c>
      <c r="K1074" s="16">
        <v>516.99</v>
      </c>
      <c r="L1074" s="17">
        <f>SUM(C1074:K1074)</f>
        <v>2921.21</v>
      </c>
      <c r="M1074" s="23" t="str">
        <f>A1074&amp;"|"&amp;B1074</f>
        <v>P0090|May</v>
      </c>
    </row>
    <row r="1075" spans="1:13" ht="15" customHeight="1" x14ac:dyDescent="0.25">
      <c r="A1075" s="14" t="s">
        <v>239</v>
      </c>
      <c r="B1075" s="14" t="s">
        <v>28</v>
      </c>
      <c r="C1075" s="16">
        <v>19.100000000000001</v>
      </c>
      <c r="D1075" s="16">
        <v>40.24</v>
      </c>
      <c r="E1075" s="16">
        <v>11.31</v>
      </c>
      <c r="F1075" s="16">
        <v>264</v>
      </c>
      <c r="G1075" s="16">
        <v>0</v>
      </c>
      <c r="H1075" s="16">
        <v>1719.18</v>
      </c>
      <c r="I1075" s="16">
        <v>246.42</v>
      </c>
      <c r="J1075" s="16">
        <v>85.96</v>
      </c>
      <c r="K1075" s="16">
        <v>669.84</v>
      </c>
      <c r="L1075" s="17">
        <f>SUM(C1075:K1075)</f>
        <v>3056.05</v>
      </c>
      <c r="M1075" s="23" t="str">
        <f>A1075&amp;"|"&amp;B1075</f>
        <v>P0090|Jun</v>
      </c>
    </row>
    <row r="1076" spans="1:13" ht="15" customHeight="1" x14ac:dyDescent="0.25">
      <c r="A1076" s="14" t="s">
        <v>239</v>
      </c>
      <c r="B1076" s="14" t="s">
        <v>29</v>
      </c>
      <c r="C1076" s="16">
        <v>16.68</v>
      </c>
      <c r="D1076" s="16">
        <v>47.35</v>
      </c>
      <c r="E1076" s="16">
        <v>13.79</v>
      </c>
      <c r="F1076" s="16">
        <v>396</v>
      </c>
      <c r="G1076" s="16">
        <v>0</v>
      </c>
      <c r="H1076" s="16">
        <v>1719.18</v>
      </c>
      <c r="I1076" s="16">
        <v>246.42</v>
      </c>
      <c r="J1076" s="16">
        <v>85.96</v>
      </c>
      <c r="K1076" s="16">
        <v>1795.54</v>
      </c>
      <c r="L1076" s="17">
        <f>SUM(C1076:K1076)</f>
        <v>4320.92</v>
      </c>
      <c r="M1076" s="23" t="str">
        <f>A1076&amp;"|"&amp;B1076</f>
        <v>P0090|Jul</v>
      </c>
    </row>
    <row r="1077" spans="1:13" ht="15" customHeight="1" x14ac:dyDescent="0.25">
      <c r="A1077" s="14" t="s">
        <v>239</v>
      </c>
      <c r="B1077" s="14" t="s">
        <v>30</v>
      </c>
      <c r="C1077" s="16">
        <v>21.41</v>
      </c>
      <c r="D1077" s="16">
        <v>41.09</v>
      </c>
      <c r="E1077" s="16">
        <v>13.72</v>
      </c>
      <c r="F1077" s="16">
        <v>264</v>
      </c>
      <c r="G1077" s="16">
        <v>0</v>
      </c>
      <c r="H1077" s="16">
        <v>1719.18</v>
      </c>
      <c r="I1077" s="16">
        <v>246.42</v>
      </c>
      <c r="J1077" s="16">
        <v>85.96</v>
      </c>
      <c r="K1077" s="16">
        <v>1656.27</v>
      </c>
      <c r="L1077" s="17">
        <f>SUM(C1077:K1077)</f>
        <v>4048.05</v>
      </c>
      <c r="M1077" s="23" t="str">
        <f>A1077&amp;"|"&amp;B1077</f>
        <v>P0090|Aug</v>
      </c>
    </row>
    <row r="1078" spans="1:13" ht="15" customHeight="1" x14ac:dyDescent="0.25">
      <c r="A1078" s="14" t="s">
        <v>239</v>
      </c>
      <c r="B1078" s="14" t="s">
        <v>31</v>
      </c>
      <c r="C1078" s="16">
        <v>18.420000000000002</v>
      </c>
      <c r="D1078" s="16">
        <v>55.9</v>
      </c>
      <c r="E1078" s="16">
        <v>4.04</v>
      </c>
      <c r="F1078" s="16">
        <v>264</v>
      </c>
      <c r="G1078" s="16">
        <v>0</v>
      </c>
      <c r="H1078" s="16">
        <v>1719.18</v>
      </c>
      <c r="I1078" s="16">
        <v>246.42</v>
      </c>
      <c r="J1078" s="16">
        <v>85.96</v>
      </c>
      <c r="K1078" s="16">
        <v>354.6</v>
      </c>
      <c r="L1078" s="17">
        <f>SUM(C1078:K1078)</f>
        <v>2748.52</v>
      </c>
      <c r="M1078" s="23" t="str">
        <f>A1078&amp;"|"&amp;B1078</f>
        <v>P0090|Sep</v>
      </c>
    </row>
    <row r="1079" spans="1:13" ht="15" customHeight="1" x14ac:dyDescent="0.25">
      <c r="A1079" s="14" t="s">
        <v>239</v>
      </c>
      <c r="B1079" s="14" t="s">
        <v>32</v>
      </c>
      <c r="C1079" s="16">
        <v>21.7</v>
      </c>
      <c r="D1079" s="16">
        <v>64.84</v>
      </c>
      <c r="E1079" s="16">
        <v>8.61</v>
      </c>
      <c r="F1079" s="16">
        <v>264</v>
      </c>
      <c r="G1079" s="16">
        <v>0</v>
      </c>
      <c r="H1079" s="16">
        <v>1719.18</v>
      </c>
      <c r="I1079" s="16">
        <v>246.42</v>
      </c>
      <c r="J1079" s="16">
        <v>85.96</v>
      </c>
      <c r="K1079" s="16">
        <v>245.27</v>
      </c>
      <c r="L1079" s="17">
        <f>SUM(C1079:K1079)</f>
        <v>2655.98</v>
      </c>
      <c r="M1079" s="23" t="str">
        <f>A1079&amp;"|"&amp;B1079</f>
        <v>P0090|Oct</v>
      </c>
    </row>
    <row r="1080" spans="1:13" ht="15" customHeight="1" x14ac:dyDescent="0.25">
      <c r="A1080" s="14" t="s">
        <v>239</v>
      </c>
      <c r="B1080" s="14" t="s">
        <v>33</v>
      </c>
      <c r="C1080" s="16">
        <v>170.5</v>
      </c>
      <c r="D1080" s="16">
        <v>80.709999999999994</v>
      </c>
      <c r="E1080" s="16">
        <v>10.39</v>
      </c>
      <c r="F1080" s="16">
        <v>264</v>
      </c>
      <c r="G1080" s="16">
        <v>83.28</v>
      </c>
      <c r="H1080" s="16">
        <v>1719.18</v>
      </c>
      <c r="I1080" s="16">
        <v>246.42</v>
      </c>
      <c r="J1080" s="16">
        <v>85.96</v>
      </c>
      <c r="K1080" s="16">
        <v>63.29</v>
      </c>
      <c r="L1080" s="17">
        <f>SUM(C1080:K1080)</f>
        <v>2723.73</v>
      </c>
      <c r="M1080" s="23" t="str">
        <f>A1080&amp;"|"&amp;B1080</f>
        <v>P0090|Nov</v>
      </c>
    </row>
    <row r="1081" spans="1:13" ht="15" customHeight="1" x14ac:dyDescent="0.25">
      <c r="A1081" s="14" t="s">
        <v>239</v>
      </c>
      <c r="B1081" s="14" t="s">
        <v>34</v>
      </c>
      <c r="C1081" s="16">
        <v>34.200000000000003</v>
      </c>
      <c r="D1081" s="16">
        <v>81.31</v>
      </c>
      <c r="E1081" s="16">
        <v>10.62</v>
      </c>
      <c r="F1081" s="16">
        <v>792</v>
      </c>
      <c r="G1081" s="16">
        <v>83.28</v>
      </c>
      <c r="H1081" s="16">
        <v>1719.18</v>
      </c>
      <c r="I1081" s="16">
        <v>246.42</v>
      </c>
      <c r="J1081" s="16">
        <v>85.96</v>
      </c>
      <c r="K1081" s="16">
        <v>111.67</v>
      </c>
      <c r="L1081" s="17">
        <f>SUM(C1081:K1081)</f>
        <v>3164.6400000000003</v>
      </c>
      <c r="M1081" s="23" t="str">
        <f>A1081&amp;"|"&amp;B1081</f>
        <v>P0090|Dec</v>
      </c>
    </row>
    <row r="1082" spans="1:13" ht="15" customHeight="1" x14ac:dyDescent="0.25">
      <c r="A1082" s="14" t="s">
        <v>239</v>
      </c>
      <c r="B1082" s="14" t="s">
        <v>35</v>
      </c>
      <c r="C1082" s="16">
        <v>15.97</v>
      </c>
      <c r="D1082" s="16">
        <v>99.37</v>
      </c>
      <c r="E1082" s="16">
        <v>12.85</v>
      </c>
      <c r="F1082" s="16">
        <v>792</v>
      </c>
      <c r="G1082" s="16">
        <v>83.28</v>
      </c>
      <c r="H1082" s="16">
        <v>1719.18</v>
      </c>
      <c r="I1082" s="16">
        <v>246.42</v>
      </c>
      <c r="J1082" s="16">
        <v>85.96</v>
      </c>
      <c r="K1082" s="16">
        <v>111.67</v>
      </c>
      <c r="L1082" s="17">
        <f>SUM(C1082:K1082)</f>
        <v>3166.7000000000003</v>
      </c>
      <c r="M1082" s="23" t="str">
        <f>A1082&amp;"|"&amp;B1082</f>
        <v>P0090|Jan</v>
      </c>
    </row>
    <row r="1083" spans="1:13" ht="15" customHeight="1" x14ac:dyDescent="0.25">
      <c r="A1083" s="14" t="s">
        <v>239</v>
      </c>
      <c r="B1083" s="14" t="s">
        <v>36</v>
      </c>
      <c r="C1083" s="16">
        <v>7.57</v>
      </c>
      <c r="D1083" s="16">
        <v>90.24</v>
      </c>
      <c r="E1083" s="16">
        <v>8.82</v>
      </c>
      <c r="F1083" s="16">
        <v>660</v>
      </c>
      <c r="G1083" s="16">
        <v>83.28</v>
      </c>
      <c r="H1083" s="16">
        <v>1719.18</v>
      </c>
      <c r="I1083" s="16">
        <v>246.42</v>
      </c>
      <c r="J1083" s="16">
        <v>85.96</v>
      </c>
      <c r="K1083" s="16">
        <v>111.67</v>
      </c>
      <c r="L1083" s="17">
        <f>SUM(C1083:K1083)</f>
        <v>3013.1400000000003</v>
      </c>
      <c r="M1083" s="23" t="str">
        <f>A1083&amp;"|"&amp;B1083</f>
        <v>P0090|Feb</v>
      </c>
    </row>
    <row r="1084" spans="1:13" ht="15" customHeight="1" x14ac:dyDescent="0.25">
      <c r="A1084" s="14" t="s">
        <v>239</v>
      </c>
      <c r="B1084" s="14" t="s">
        <v>37</v>
      </c>
      <c r="C1084" s="16">
        <v>32.200000000000003</v>
      </c>
      <c r="D1084" s="16">
        <v>80.28</v>
      </c>
      <c r="E1084" s="16">
        <v>10.52</v>
      </c>
      <c r="F1084" s="16">
        <v>528</v>
      </c>
      <c r="G1084" s="16">
        <v>83.28</v>
      </c>
      <c r="H1084" s="16">
        <v>1719.18</v>
      </c>
      <c r="I1084" s="16">
        <v>246.42</v>
      </c>
      <c r="J1084" s="16">
        <v>85.96</v>
      </c>
      <c r="K1084" s="16">
        <v>111.67</v>
      </c>
      <c r="L1084" s="17">
        <f>SUM(C1084:K1084)</f>
        <v>2897.51</v>
      </c>
      <c r="M1084" s="23" t="str">
        <f>A1084&amp;"|"&amp;B1084</f>
        <v>P0090|Mar</v>
      </c>
    </row>
    <row r="1085" spans="1:13" ht="15" customHeight="1" x14ac:dyDescent="0.25">
      <c r="A1085" s="14" t="s">
        <v>241</v>
      </c>
      <c r="B1085" s="14" t="s">
        <v>24</v>
      </c>
      <c r="C1085" s="16">
        <v>16.91</v>
      </c>
      <c r="D1085" s="16">
        <v>64.94</v>
      </c>
      <c r="E1085" s="16">
        <v>12.21</v>
      </c>
      <c r="F1085" s="16">
        <v>264</v>
      </c>
      <c r="G1085" s="16">
        <v>0</v>
      </c>
      <c r="H1085" s="16">
        <v>1719.18</v>
      </c>
      <c r="I1085" s="16">
        <v>246.42</v>
      </c>
      <c r="J1085" s="16">
        <v>85.96</v>
      </c>
      <c r="K1085" s="16">
        <v>79.5</v>
      </c>
      <c r="L1085" s="17">
        <f>SUM(C1085:K1085)</f>
        <v>2489.1200000000003</v>
      </c>
      <c r="M1085" s="23" t="str">
        <f>A1085&amp;"|"&amp;B1085</f>
        <v>P0091|Apr</v>
      </c>
    </row>
    <row r="1086" spans="1:13" ht="15" customHeight="1" x14ac:dyDescent="0.25">
      <c r="A1086" s="14" t="s">
        <v>241</v>
      </c>
      <c r="B1086" s="14" t="s">
        <v>26</v>
      </c>
      <c r="C1086" s="16">
        <v>113.43</v>
      </c>
      <c r="D1086" s="16">
        <v>56.58</v>
      </c>
      <c r="E1086" s="16">
        <v>4.3499999999999996</v>
      </c>
      <c r="F1086" s="16">
        <v>264</v>
      </c>
      <c r="G1086" s="16">
        <v>0</v>
      </c>
      <c r="H1086" s="16">
        <v>1719.18</v>
      </c>
      <c r="I1086" s="16">
        <v>246.42</v>
      </c>
      <c r="J1086" s="16">
        <v>85.96</v>
      </c>
      <c r="K1086" s="16">
        <v>516.99</v>
      </c>
      <c r="L1086" s="17">
        <f>SUM(C1086:K1086)</f>
        <v>3006.91</v>
      </c>
      <c r="M1086" s="23" t="str">
        <f>A1086&amp;"|"&amp;B1086</f>
        <v>P0091|May</v>
      </c>
    </row>
    <row r="1087" spans="1:13" ht="15" customHeight="1" x14ac:dyDescent="0.25">
      <c r="A1087" s="14" t="s">
        <v>241</v>
      </c>
      <c r="B1087" s="14" t="s">
        <v>28</v>
      </c>
      <c r="C1087" s="16">
        <v>25.88</v>
      </c>
      <c r="D1087" s="16">
        <v>48.18</v>
      </c>
      <c r="E1087" s="16">
        <v>8.68</v>
      </c>
      <c r="F1087" s="16">
        <v>264</v>
      </c>
      <c r="G1087" s="16">
        <v>0</v>
      </c>
      <c r="H1087" s="16">
        <v>1719.18</v>
      </c>
      <c r="I1087" s="16">
        <v>246.42</v>
      </c>
      <c r="J1087" s="16">
        <v>85.96</v>
      </c>
      <c r="K1087" s="16">
        <v>669.84</v>
      </c>
      <c r="L1087" s="17">
        <f>SUM(C1087:K1087)</f>
        <v>3068.1400000000003</v>
      </c>
      <c r="M1087" s="23" t="str">
        <f>A1087&amp;"|"&amp;B1087</f>
        <v>P0091|Jun</v>
      </c>
    </row>
    <row r="1088" spans="1:13" ht="15" customHeight="1" x14ac:dyDescent="0.25">
      <c r="A1088" s="14" t="s">
        <v>241</v>
      </c>
      <c r="B1088" s="14" t="s">
        <v>29</v>
      </c>
      <c r="C1088" s="16">
        <v>8.84</v>
      </c>
      <c r="D1088" s="16">
        <v>38.76</v>
      </c>
      <c r="E1088" s="16">
        <v>14.6</v>
      </c>
      <c r="F1088" s="16">
        <v>264</v>
      </c>
      <c r="G1088" s="16">
        <v>0</v>
      </c>
      <c r="H1088" s="16">
        <v>1719.18</v>
      </c>
      <c r="I1088" s="16">
        <v>246.42</v>
      </c>
      <c r="J1088" s="16">
        <v>85.96</v>
      </c>
      <c r="K1088" s="16">
        <v>1795.54</v>
      </c>
      <c r="L1088" s="17">
        <f>SUM(C1088:K1088)</f>
        <v>4173.3</v>
      </c>
      <c r="M1088" s="23" t="str">
        <f>A1088&amp;"|"&amp;B1088</f>
        <v>P0091|Jul</v>
      </c>
    </row>
    <row r="1089" spans="1:13" ht="15" customHeight="1" x14ac:dyDescent="0.25">
      <c r="A1089" s="14" t="s">
        <v>241</v>
      </c>
      <c r="B1089" s="14" t="s">
        <v>30</v>
      </c>
      <c r="C1089" s="16">
        <v>22.46</v>
      </c>
      <c r="D1089" s="16">
        <v>50.56</v>
      </c>
      <c r="E1089" s="16">
        <v>11.61</v>
      </c>
      <c r="F1089" s="16">
        <v>264</v>
      </c>
      <c r="G1089" s="16">
        <v>0</v>
      </c>
      <c r="H1089" s="16">
        <v>1719.18</v>
      </c>
      <c r="I1089" s="16">
        <v>246.42</v>
      </c>
      <c r="J1089" s="16">
        <v>85.96</v>
      </c>
      <c r="K1089" s="16">
        <v>1656.27</v>
      </c>
      <c r="L1089" s="17">
        <f>SUM(C1089:K1089)</f>
        <v>4056.46</v>
      </c>
      <c r="M1089" s="23" t="str">
        <f>A1089&amp;"|"&amp;B1089</f>
        <v>P0091|Aug</v>
      </c>
    </row>
    <row r="1090" spans="1:13" ht="15" customHeight="1" x14ac:dyDescent="0.25">
      <c r="A1090" s="14" t="s">
        <v>241</v>
      </c>
      <c r="B1090" s="14" t="s">
        <v>31</v>
      </c>
      <c r="C1090" s="16">
        <v>36.380000000000003</v>
      </c>
      <c r="D1090" s="16">
        <v>52.6</v>
      </c>
      <c r="E1090" s="16">
        <v>15.72</v>
      </c>
      <c r="F1090" s="16">
        <v>264</v>
      </c>
      <c r="G1090" s="16">
        <v>0</v>
      </c>
      <c r="H1090" s="16">
        <v>1719.18</v>
      </c>
      <c r="I1090" s="16">
        <v>246.42</v>
      </c>
      <c r="J1090" s="16">
        <v>85.96</v>
      </c>
      <c r="K1090" s="16">
        <v>354.6</v>
      </c>
      <c r="L1090" s="17">
        <f>SUM(C1090:K1090)</f>
        <v>2774.86</v>
      </c>
      <c r="M1090" s="23" t="str">
        <f>A1090&amp;"|"&amp;B1090</f>
        <v>P0091|Sep</v>
      </c>
    </row>
    <row r="1091" spans="1:13" ht="15" customHeight="1" x14ac:dyDescent="0.25">
      <c r="A1091" s="14" t="s">
        <v>241</v>
      </c>
      <c r="B1091" s="14" t="s">
        <v>32</v>
      </c>
      <c r="C1091" s="16">
        <v>35.590000000000003</v>
      </c>
      <c r="D1091" s="16">
        <v>61.61</v>
      </c>
      <c r="E1091" s="16">
        <v>11.5</v>
      </c>
      <c r="F1091" s="16">
        <v>264</v>
      </c>
      <c r="G1091" s="16">
        <v>0</v>
      </c>
      <c r="H1091" s="16">
        <v>1719.18</v>
      </c>
      <c r="I1091" s="16">
        <v>246.42</v>
      </c>
      <c r="J1091" s="16">
        <v>85.96</v>
      </c>
      <c r="K1091" s="16">
        <v>245.27</v>
      </c>
      <c r="L1091" s="17">
        <f>SUM(C1091:K1091)</f>
        <v>2669.53</v>
      </c>
      <c r="M1091" s="23" t="str">
        <f>A1091&amp;"|"&amp;B1091</f>
        <v>P0091|Oct</v>
      </c>
    </row>
    <row r="1092" spans="1:13" ht="15" customHeight="1" x14ac:dyDescent="0.25">
      <c r="A1092" s="14" t="s">
        <v>241</v>
      </c>
      <c r="B1092" s="14" t="s">
        <v>33</v>
      </c>
      <c r="C1092" s="16">
        <v>39.020000000000003</v>
      </c>
      <c r="D1092" s="16">
        <v>62.25</v>
      </c>
      <c r="E1092" s="16">
        <v>22.06</v>
      </c>
      <c r="F1092" s="16">
        <v>264</v>
      </c>
      <c r="G1092" s="16">
        <v>83.28</v>
      </c>
      <c r="H1092" s="16">
        <v>1719.18</v>
      </c>
      <c r="I1092" s="16">
        <v>246.42</v>
      </c>
      <c r="J1092" s="16">
        <v>85.96</v>
      </c>
      <c r="K1092" s="16">
        <v>63.29</v>
      </c>
      <c r="L1092" s="17">
        <f>SUM(C1092:K1092)</f>
        <v>2585.46</v>
      </c>
      <c r="M1092" s="23" t="str">
        <f>A1092&amp;"|"&amp;B1092</f>
        <v>P0091|Nov</v>
      </c>
    </row>
    <row r="1093" spans="1:13" ht="15" customHeight="1" x14ac:dyDescent="0.25">
      <c r="A1093" s="14" t="s">
        <v>241</v>
      </c>
      <c r="B1093" s="14" t="s">
        <v>34</v>
      </c>
      <c r="C1093" s="16">
        <v>30.11</v>
      </c>
      <c r="D1093" s="16">
        <v>96.59</v>
      </c>
      <c r="E1093" s="16">
        <v>4.46</v>
      </c>
      <c r="F1093" s="16">
        <v>660</v>
      </c>
      <c r="G1093" s="16">
        <v>83.28</v>
      </c>
      <c r="H1093" s="16">
        <v>1719.18</v>
      </c>
      <c r="I1093" s="16">
        <v>246.42</v>
      </c>
      <c r="J1093" s="16">
        <v>85.96</v>
      </c>
      <c r="K1093" s="16">
        <v>111.67</v>
      </c>
      <c r="L1093" s="17">
        <f>SUM(C1093:K1093)</f>
        <v>3037.67</v>
      </c>
      <c r="M1093" s="23" t="str">
        <f>A1093&amp;"|"&amp;B1093</f>
        <v>P0091|Dec</v>
      </c>
    </row>
    <row r="1094" spans="1:13" ht="15" customHeight="1" x14ac:dyDescent="0.25">
      <c r="A1094" s="14" t="s">
        <v>241</v>
      </c>
      <c r="B1094" s="14" t="s">
        <v>35</v>
      </c>
      <c r="C1094" s="16">
        <v>22.57</v>
      </c>
      <c r="D1094" s="16">
        <v>88.22</v>
      </c>
      <c r="E1094" s="16">
        <v>11.2</v>
      </c>
      <c r="F1094" s="16">
        <v>660</v>
      </c>
      <c r="G1094" s="16">
        <v>83.28</v>
      </c>
      <c r="H1094" s="16">
        <v>1719.18</v>
      </c>
      <c r="I1094" s="16">
        <v>246.42</v>
      </c>
      <c r="J1094" s="16">
        <v>85.96</v>
      </c>
      <c r="K1094" s="16">
        <v>111.67</v>
      </c>
      <c r="L1094" s="17">
        <f>SUM(C1094:K1094)</f>
        <v>3028.5</v>
      </c>
      <c r="M1094" s="23" t="str">
        <f>A1094&amp;"|"&amp;B1094</f>
        <v>P0091|Jan</v>
      </c>
    </row>
    <row r="1095" spans="1:13" ht="15" customHeight="1" x14ac:dyDescent="0.25">
      <c r="A1095" s="14" t="s">
        <v>241</v>
      </c>
      <c r="B1095" s="14" t="s">
        <v>36</v>
      </c>
      <c r="C1095" s="16">
        <v>25.45</v>
      </c>
      <c r="D1095" s="16">
        <v>89.6</v>
      </c>
      <c r="E1095" s="16">
        <v>15.13</v>
      </c>
      <c r="F1095" s="16">
        <v>528</v>
      </c>
      <c r="G1095" s="16">
        <v>83.28</v>
      </c>
      <c r="H1095" s="16">
        <v>1719.18</v>
      </c>
      <c r="I1095" s="16">
        <v>246.42</v>
      </c>
      <c r="J1095" s="16">
        <v>85.96</v>
      </c>
      <c r="K1095" s="16">
        <v>111.67</v>
      </c>
      <c r="L1095" s="17">
        <f>SUM(C1095:K1095)</f>
        <v>2904.6900000000005</v>
      </c>
      <c r="M1095" s="23" t="str">
        <f>A1095&amp;"|"&amp;B1095</f>
        <v>P0091|Feb</v>
      </c>
    </row>
    <row r="1096" spans="1:13" ht="15" customHeight="1" x14ac:dyDescent="0.25">
      <c r="A1096" s="14" t="s">
        <v>241</v>
      </c>
      <c r="B1096" s="14" t="s">
        <v>37</v>
      </c>
      <c r="C1096" s="16">
        <v>32.049999999999997</v>
      </c>
      <c r="D1096" s="16">
        <v>70.77</v>
      </c>
      <c r="E1096" s="16">
        <v>5.0599999999999996</v>
      </c>
      <c r="F1096" s="16">
        <v>396</v>
      </c>
      <c r="G1096" s="16">
        <v>83.28</v>
      </c>
      <c r="H1096" s="16">
        <v>1719.18</v>
      </c>
      <c r="I1096" s="16">
        <v>246.42</v>
      </c>
      <c r="J1096" s="16">
        <v>85.96</v>
      </c>
      <c r="K1096" s="16">
        <v>111.67</v>
      </c>
      <c r="L1096" s="17">
        <f>SUM(C1096:K1096)</f>
        <v>2750.3900000000003</v>
      </c>
      <c r="M1096" s="23" t="str">
        <f>A1096&amp;"|"&amp;B1096</f>
        <v>P0091|Mar</v>
      </c>
    </row>
    <row r="1097" spans="1:13" ht="15" customHeight="1" x14ac:dyDescent="0.25">
      <c r="A1097" s="14" t="s">
        <v>243</v>
      </c>
      <c r="B1097" s="14" t="s">
        <v>24</v>
      </c>
      <c r="C1097" s="16">
        <v>36.43</v>
      </c>
      <c r="D1097" s="16">
        <v>70.569999999999993</v>
      </c>
      <c r="E1097" s="16">
        <v>19.43</v>
      </c>
      <c r="F1097" s="16">
        <v>316</v>
      </c>
      <c r="G1097" s="16">
        <v>0</v>
      </c>
      <c r="H1097" s="16">
        <v>2148.98</v>
      </c>
      <c r="I1097" s="16">
        <v>309.45</v>
      </c>
      <c r="J1097" s="16">
        <v>85.96</v>
      </c>
      <c r="K1097" s="16">
        <v>99.37</v>
      </c>
      <c r="L1097" s="17">
        <f>SUM(C1097:K1097)</f>
        <v>3086.1899999999996</v>
      </c>
      <c r="M1097" s="23" t="str">
        <f>A1097&amp;"|"&amp;B1097</f>
        <v>P0092|Apr</v>
      </c>
    </row>
    <row r="1098" spans="1:13" ht="15" customHeight="1" x14ac:dyDescent="0.25">
      <c r="A1098" s="14" t="s">
        <v>243</v>
      </c>
      <c r="B1098" s="14" t="s">
        <v>26</v>
      </c>
      <c r="C1098" s="16">
        <v>26.85</v>
      </c>
      <c r="D1098" s="16">
        <v>59.92</v>
      </c>
      <c r="E1098" s="16">
        <v>13.65</v>
      </c>
      <c r="F1098" s="16">
        <v>316</v>
      </c>
      <c r="G1098" s="16">
        <v>0</v>
      </c>
      <c r="H1098" s="16">
        <v>2148.98</v>
      </c>
      <c r="I1098" s="16">
        <v>309.45</v>
      </c>
      <c r="J1098" s="16">
        <v>85.96</v>
      </c>
      <c r="K1098" s="16">
        <v>646.23</v>
      </c>
      <c r="L1098" s="17">
        <f>SUM(C1098:K1098)</f>
        <v>3607.04</v>
      </c>
      <c r="M1098" s="23" t="str">
        <f>A1098&amp;"|"&amp;B1098</f>
        <v>P0092|May</v>
      </c>
    </row>
    <row r="1099" spans="1:13" ht="15" customHeight="1" x14ac:dyDescent="0.25">
      <c r="A1099" s="14" t="s">
        <v>243</v>
      </c>
      <c r="B1099" s="14" t="s">
        <v>28</v>
      </c>
      <c r="C1099" s="16">
        <v>16.61</v>
      </c>
      <c r="D1099" s="16">
        <v>56.94</v>
      </c>
      <c r="E1099" s="16">
        <v>17.87</v>
      </c>
      <c r="F1099" s="16">
        <v>316</v>
      </c>
      <c r="G1099" s="16">
        <v>0</v>
      </c>
      <c r="H1099" s="16">
        <v>2148.98</v>
      </c>
      <c r="I1099" s="16">
        <v>309.45</v>
      </c>
      <c r="J1099" s="16">
        <v>85.96</v>
      </c>
      <c r="K1099" s="16">
        <v>837.3</v>
      </c>
      <c r="L1099" s="17">
        <f>SUM(C1099:K1099)</f>
        <v>3789.1099999999997</v>
      </c>
      <c r="M1099" s="23" t="str">
        <f>A1099&amp;"|"&amp;B1099</f>
        <v>P0092|Jun</v>
      </c>
    </row>
    <row r="1100" spans="1:13" ht="15" customHeight="1" x14ac:dyDescent="0.25">
      <c r="A1100" s="14" t="s">
        <v>243</v>
      </c>
      <c r="B1100" s="14" t="s">
        <v>29</v>
      </c>
      <c r="C1100" s="16">
        <v>35.07</v>
      </c>
      <c r="D1100" s="16">
        <v>50.4</v>
      </c>
      <c r="E1100" s="16">
        <v>19.82</v>
      </c>
      <c r="F1100" s="16">
        <v>316</v>
      </c>
      <c r="G1100" s="16">
        <v>0</v>
      </c>
      <c r="H1100" s="16">
        <v>2148.98</v>
      </c>
      <c r="I1100" s="16">
        <v>309.45</v>
      </c>
      <c r="J1100" s="16">
        <v>85.96</v>
      </c>
      <c r="K1100" s="16">
        <v>2244.4299999999998</v>
      </c>
      <c r="L1100" s="17">
        <f>SUM(C1100:K1100)</f>
        <v>5210.1099999999997</v>
      </c>
      <c r="M1100" s="23" t="str">
        <f>A1100&amp;"|"&amp;B1100</f>
        <v>P0092|Jul</v>
      </c>
    </row>
    <row r="1101" spans="1:13" ht="15" customHeight="1" x14ac:dyDescent="0.25">
      <c r="A1101" s="14" t="s">
        <v>243</v>
      </c>
      <c r="B1101" s="14" t="s">
        <v>30</v>
      </c>
      <c r="C1101" s="16">
        <v>38.11</v>
      </c>
      <c r="D1101" s="16">
        <v>51.58</v>
      </c>
      <c r="E1101" s="16">
        <v>14.24</v>
      </c>
      <c r="F1101" s="16">
        <v>316</v>
      </c>
      <c r="G1101" s="16">
        <v>0</v>
      </c>
      <c r="H1101" s="16">
        <v>2148.98</v>
      </c>
      <c r="I1101" s="16">
        <v>309.45</v>
      </c>
      <c r="J1101" s="16">
        <v>85.96</v>
      </c>
      <c r="K1101" s="16">
        <v>2070.33</v>
      </c>
      <c r="L1101" s="17">
        <f>SUM(C1101:K1101)</f>
        <v>5034.6499999999996</v>
      </c>
      <c r="M1101" s="23" t="str">
        <f>A1101&amp;"|"&amp;B1101</f>
        <v>P0092|Aug</v>
      </c>
    </row>
    <row r="1102" spans="1:13" ht="15" customHeight="1" x14ac:dyDescent="0.25">
      <c r="A1102" s="14" t="s">
        <v>243</v>
      </c>
      <c r="B1102" s="14" t="s">
        <v>31</v>
      </c>
      <c r="C1102" s="16">
        <v>26.26</v>
      </c>
      <c r="D1102" s="16">
        <v>50.8</v>
      </c>
      <c r="E1102" s="16">
        <v>13</v>
      </c>
      <c r="F1102" s="16">
        <v>316</v>
      </c>
      <c r="G1102" s="16">
        <v>0</v>
      </c>
      <c r="H1102" s="16">
        <v>2148.98</v>
      </c>
      <c r="I1102" s="16">
        <v>309.45</v>
      </c>
      <c r="J1102" s="16">
        <v>85.96</v>
      </c>
      <c r="K1102" s="16">
        <v>443.25</v>
      </c>
      <c r="L1102" s="17">
        <f>SUM(C1102:K1102)</f>
        <v>3393.7</v>
      </c>
      <c r="M1102" s="23" t="str">
        <f>A1102&amp;"|"&amp;B1102</f>
        <v>P0092|Sep</v>
      </c>
    </row>
    <row r="1103" spans="1:13" ht="15" customHeight="1" x14ac:dyDescent="0.25">
      <c r="A1103" s="14" t="s">
        <v>243</v>
      </c>
      <c r="B1103" s="14" t="s">
        <v>32</v>
      </c>
      <c r="C1103" s="16">
        <v>36.57</v>
      </c>
      <c r="D1103" s="16">
        <v>74.17</v>
      </c>
      <c r="E1103" s="16">
        <v>14.19</v>
      </c>
      <c r="F1103" s="16">
        <v>316</v>
      </c>
      <c r="G1103" s="16">
        <v>0</v>
      </c>
      <c r="H1103" s="16">
        <v>2148.98</v>
      </c>
      <c r="I1103" s="16">
        <v>309.45</v>
      </c>
      <c r="J1103" s="16">
        <v>85.96</v>
      </c>
      <c r="K1103" s="16">
        <v>306.58</v>
      </c>
      <c r="L1103" s="17">
        <f>SUM(C1103:K1103)</f>
        <v>3291.8999999999996</v>
      </c>
      <c r="M1103" s="23" t="str">
        <f>A1103&amp;"|"&amp;B1103</f>
        <v>P0092|Oct</v>
      </c>
    </row>
    <row r="1104" spans="1:13" ht="15" customHeight="1" x14ac:dyDescent="0.25">
      <c r="A1104" s="14" t="s">
        <v>243</v>
      </c>
      <c r="B1104" s="14" t="s">
        <v>33</v>
      </c>
      <c r="C1104" s="16">
        <v>30.47</v>
      </c>
      <c r="D1104" s="16">
        <v>88.81</v>
      </c>
      <c r="E1104" s="16">
        <v>22.12</v>
      </c>
      <c r="F1104" s="16">
        <v>316</v>
      </c>
      <c r="G1104" s="16">
        <v>100.95</v>
      </c>
      <c r="H1104" s="16">
        <v>2148.98</v>
      </c>
      <c r="I1104" s="16">
        <v>309.45</v>
      </c>
      <c r="J1104" s="16">
        <v>85.96</v>
      </c>
      <c r="K1104" s="16">
        <v>79.11</v>
      </c>
      <c r="L1104" s="17">
        <f>SUM(C1104:K1104)</f>
        <v>3181.85</v>
      </c>
      <c r="M1104" s="23" t="str">
        <f>A1104&amp;"|"&amp;B1104</f>
        <v>P0092|Nov</v>
      </c>
    </row>
    <row r="1105" spans="1:13" ht="15" customHeight="1" x14ac:dyDescent="0.25">
      <c r="A1105" s="14" t="s">
        <v>243</v>
      </c>
      <c r="B1105" s="14" t="s">
        <v>34</v>
      </c>
      <c r="C1105" s="16">
        <v>44.31</v>
      </c>
      <c r="D1105" s="16">
        <v>89.33</v>
      </c>
      <c r="E1105" s="16">
        <v>12.41</v>
      </c>
      <c r="F1105" s="16">
        <v>632</v>
      </c>
      <c r="G1105" s="16">
        <v>100.95</v>
      </c>
      <c r="H1105" s="16">
        <v>2148.98</v>
      </c>
      <c r="I1105" s="16">
        <v>309.45</v>
      </c>
      <c r="J1105" s="16">
        <v>85.96</v>
      </c>
      <c r="K1105" s="16">
        <v>139.59</v>
      </c>
      <c r="L1105" s="17">
        <f>SUM(C1105:K1105)</f>
        <v>3562.98</v>
      </c>
      <c r="M1105" s="23" t="str">
        <f>A1105&amp;"|"&amp;B1105</f>
        <v>P0092|Dec</v>
      </c>
    </row>
    <row r="1106" spans="1:13" ht="15" customHeight="1" x14ac:dyDescent="0.25">
      <c r="A1106" s="14" t="s">
        <v>243</v>
      </c>
      <c r="B1106" s="14" t="s">
        <v>35</v>
      </c>
      <c r="C1106" s="16">
        <v>26.75</v>
      </c>
      <c r="D1106" s="16">
        <v>87.04</v>
      </c>
      <c r="E1106" s="16">
        <v>8.61</v>
      </c>
      <c r="F1106" s="16">
        <v>632</v>
      </c>
      <c r="G1106" s="16">
        <v>100.95</v>
      </c>
      <c r="H1106" s="16">
        <v>2148.98</v>
      </c>
      <c r="I1106" s="16">
        <v>309.45</v>
      </c>
      <c r="J1106" s="16">
        <v>85.96</v>
      </c>
      <c r="K1106" s="16">
        <v>139.59</v>
      </c>
      <c r="L1106" s="17">
        <f>SUM(C1106:K1106)</f>
        <v>3539.33</v>
      </c>
      <c r="M1106" s="23" t="str">
        <f>A1106&amp;"|"&amp;B1106</f>
        <v>P0092|Jan</v>
      </c>
    </row>
    <row r="1107" spans="1:13" ht="15" customHeight="1" x14ac:dyDescent="0.25">
      <c r="A1107" s="14" t="s">
        <v>243</v>
      </c>
      <c r="B1107" s="14" t="s">
        <v>36</v>
      </c>
      <c r="C1107" s="16">
        <v>23.37</v>
      </c>
      <c r="D1107" s="16">
        <v>86.87</v>
      </c>
      <c r="E1107" s="16">
        <v>16.59</v>
      </c>
      <c r="F1107" s="16">
        <v>632</v>
      </c>
      <c r="G1107" s="16">
        <v>100.95</v>
      </c>
      <c r="H1107" s="16">
        <v>2148.98</v>
      </c>
      <c r="I1107" s="16">
        <v>309.45</v>
      </c>
      <c r="J1107" s="16">
        <v>85.96</v>
      </c>
      <c r="K1107" s="16">
        <v>139.59</v>
      </c>
      <c r="L1107" s="17">
        <f>SUM(C1107:K1107)</f>
        <v>3543.76</v>
      </c>
      <c r="M1107" s="23" t="str">
        <f>A1107&amp;"|"&amp;B1107</f>
        <v>P0092|Feb</v>
      </c>
    </row>
    <row r="1108" spans="1:13" ht="15" customHeight="1" x14ac:dyDescent="0.25">
      <c r="A1108" s="14" t="s">
        <v>243</v>
      </c>
      <c r="B1108" s="14" t="s">
        <v>37</v>
      </c>
      <c r="C1108" s="16">
        <v>24.08</v>
      </c>
      <c r="D1108" s="16">
        <v>76.319999999999993</v>
      </c>
      <c r="E1108" s="16">
        <v>14.78</v>
      </c>
      <c r="F1108" s="16">
        <v>474</v>
      </c>
      <c r="G1108" s="16">
        <v>100.95</v>
      </c>
      <c r="H1108" s="16">
        <v>2148.98</v>
      </c>
      <c r="I1108" s="16">
        <v>309.45</v>
      </c>
      <c r="J1108" s="16">
        <v>85.96</v>
      </c>
      <c r="K1108" s="16">
        <v>139.59</v>
      </c>
      <c r="L1108" s="17">
        <f>SUM(C1108:K1108)</f>
        <v>3374.11</v>
      </c>
      <c r="M1108" s="23" t="str">
        <f>A1108&amp;"|"&amp;B1108</f>
        <v>P0092|Mar</v>
      </c>
    </row>
    <row r="1109" spans="1:13" ht="15" customHeight="1" x14ac:dyDescent="0.25">
      <c r="A1109" s="14" t="s">
        <v>245</v>
      </c>
      <c r="B1109" s="14" t="s">
        <v>24</v>
      </c>
      <c r="C1109" s="16">
        <v>7.57</v>
      </c>
      <c r="D1109" s="16">
        <v>36.29</v>
      </c>
      <c r="E1109" s="16">
        <v>4.04</v>
      </c>
      <c r="F1109" s="16">
        <v>140</v>
      </c>
      <c r="G1109" s="16">
        <v>0</v>
      </c>
      <c r="H1109" s="16">
        <v>744.98</v>
      </c>
      <c r="I1109" s="16">
        <v>108.88</v>
      </c>
      <c r="J1109" s="16">
        <v>85.96</v>
      </c>
      <c r="K1109" s="16">
        <v>19.87</v>
      </c>
      <c r="L1109" s="17">
        <f>SUM(C1109:K1109)</f>
        <v>1147.5899999999999</v>
      </c>
      <c r="M1109" s="23" t="str">
        <f>A1109&amp;"|"&amp;B1109</f>
        <v>P0093|Apr</v>
      </c>
    </row>
    <row r="1110" spans="1:13" ht="15" customHeight="1" x14ac:dyDescent="0.25">
      <c r="A1110" s="14" t="s">
        <v>245</v>
      </c>
      <c r="B1110" s="14" t="s">
        <v>26</v>
      </c>
      <c r="C1110" s="16">
        <v>16.18</v>
      </c>
      <c r="D1110" s="16">
        <v>47.16</v>
      </c>
      <c r="E1110" s="16">
        <v>10.5</v>
      </c>
      <c r="F1110" s="16">
        <v>140</v>
      </c>
      <c r="G1110" s="16">
        <v>0</v>
      </c>
      <c r="H1110" s="16">
        <v>744.98</v>
      </c>
      <c r="I1110" s="16">
        <v>108.88</v>
      </c>
      <c r="J1110" s="16">
        <v>85.96</v>
      </c>
      <c r="K1110" s="16">
        <v>129.25</v>
      </c>
      <c r="L1110" s="17">
        <f>SUM(C1110:K1110)</f>
        <v>1282.9100000000001</v>
      </c>
      <c r="M1110" s="23" t="str">
        <f>A1110&amp;"|"&amp;B1110</f>
        <v>P0093|May</v>
      </c>
    </row>
    <row r="1111" spans="1:13" ht="15" customHeight="1" x14ac:dyDescent="0.25">
      <c r="A1111" s="14" t="s">
        <v>245</v>
      </c>
      <c r="B1111" s="14" t="s">
        <v>28</v>
      </c>
      <c r="C1111" s="16">
        <v>162.84</v>
      </c>
      <c r="D1111" s="16">
        <v>29.28</v>
      </c>
      <c r="E1111" s="16">
        <v>5.91</v>
      </c>
      <c r="F1111" s="16">
        <v>140</v>
      </c>
      <c r="G1111" s="16">
        <v>0</v>
      </c>
      <c r="H1111" s="16">
        <v>744.98</v>
      </c>
      <c r="I1111" s="16">
        <v>108.88</v>
      </c>
      <c r="J1111" s="16">
        <v>85.96</v>
      </c>
      <c r="K1111" s="16">
        <v>167.46</v>
      </c>
      <c r="L1111" s="17">
        <f>SUM(C1111:K1111)</f>
        <v>1445.31</v>
      </c>
      <c r="M1111" s="23" t="str">
        <f>A1111&amp;"|"&amp;B1111</f>
        <v>P0093|Jun</v>
      </c>
    </row>
    <row r="1112" spans="1:13" ht="15" customHeight="1" x14ac:dyDescent="0.25">
      <c r="A1112" s="14" t="s">
        <v>245</v>
      </c>
      <c r="B1112" s="14" t="s">
        <v>29</v>
      </c>
      <c r="C1112" s="16">
        <v>9.27</v>
      </c>
      <c r="D1112" s="16">
        <v>37.549999999999997</v>
      </c>
      <c r="E1112" s="16">
        <v>4.04</v>
      </c>
      <c r="F1112" s="16">
        <v>210</v>
      </c>
      <c r="G1112" s="16">
        <v>0</v>
      </c>
      <c r="H1112" s="16">
        <v>744.98</v>
      </c>
      <c r="I1112" s="16">
        <v>108.88</v>
      </c>
      <c r="J1112" s="16">
        <v>85.96</v>
      </c>
      <c r="K1112" s="16">
        <v>448.89</v>
      </c>
      <c r="L1112" s="17">
        <f>SUM(C1112:K1112)</f>
        <v>1649.5700000000002</v>
      </c>
      <c r="M1112" s="23" t="str">
        <f>A1112&amp;"|"&amp;B1112</f>
        <v>P0093|Jul</v>
      </c>
    </row>
    <row r="1113" spans="1:13" ht="15" customHeight="1" x14ac:dyDescent="0.25">
      <c r="A1113" s="14" t="s">
        <v>245</v>
      </c>
      <c r="B1113" s="14" t="s">
        <v>30</v>
      </c>
      <c r="C1113" s="16">
        <v>12.44</v>
      </c>
      <c r="D1113" s="16">
        <v>29.2</v>
      </c>
      <c r="E1113" s="16">
        <v>6.35</v>
      </c>
      <c r="F1113" s="16">
        <v>140</v>
      </c>
      <c r="G1113" s="16">
        <v>0</v>
      </c>
      <c r="H1113" s="16">
        <v>744.98</v>
      </c>
      <c r="I1113" s="16">
        <v>108.88</v>
      </c>
      <c r="J1113" s="16">
        <v>85.96</v>
      </c>
      <c r="K1113" s="16">
        <v>414.07</v>
      </c>
      <c r="L1113" s="17">
        <f>SUM(C1113:K1113)</f>
        <v>1541.8799999999999</v>
      </c>
      <c r="M1113" s="23" t="str">
        <f>A1113&amp;"|"&amp;B1113</f>
        <v>P0093|Aug</v>
      </c>
    </row>
    <row r="1114" spans="1:13" ht="15" customHeight="1" x14ac:dyDescent="0.25">
      <c r="A1114" s="14" t="s">
        <v>245</v>
      </c>
      <c r="B1114" s="14" t="s">
        <v>31</v>
      </c>
      <c r="C1114" s="16">
        <v>15.94</v>
      </c>
      <c r="D1114" s="16">
        <v>29.56</v>
      </c>
      <c r="E1114" s="16">
        <v>4.04</v>
      </c>
      <c r="F1114" s="16">
        <v>140</v>
      </c>
      <c r="G1114" s="16">
        <v>0</v>
      </c>
      <c r="H1114" s="16">
        <v>744.98</v>
      </c>
      <c r="I1114" s="16">
        <v>108.88</v>
      </c>
      <c r="J1114" s="16">
        <v>85.96</v>
      </c>
      <c r="K1114" s="16">
        <v>88.65</v>
      </c>
      <c r="L1114" s="17">
        <f>SUM(C1114:K1114)</f>
        <v>1218.0100000000002</v>
      </c>
      <c r="M1114" s="23" t="str">
        <f>A1114&amp;"|"&amp;B1114</f>
        <v>P0093|Sep</v>
      </c>
    </row>
    <row r="1115" spans="1:13" ht="15" customHeight="1" x14ac:dyDescent="0.25">
      <c r="A1115" s="14" t="s">
        <v>245</v>
      </c>
      <c r="B1115" s="14" t="s">
        <v>32</v>
      </c>
      <c r="C1115" s="16">
        <v>7.57</v>
      </c>
      <c r="D1115" s="16">
        <v>38.119999999999997</v>
      </c>
      <c r="E1115" s="16">
        <v>8.9600000000000009</v>
      </c>
      <c r="F1115" s="16">
        <v>140</v>
      </c>
      <c r="G1115" s="16">
        <v>0</v>
      </c>
      <c r="H1115" s="16">
        <v>744.98</v>
      </c>
      <c r="I1115" s="16">
        <v>108.88</v>
      </c>
      <c r="J1115" s="16">
        <v>85.96</v>
      </c>
      <c r="K1115" s="16">
        <v>61.32</v>
      </c>
      <c r="L1115" s="17">
        <f>SUM(C1115:K1115)</f>
        <v>1195.79</v>
      </c>
      <c r="M1115" s="23" t="str">
        <f>A1115&amp;"|"&amp;B1115</f>
        <v>P0093|Oct</v>
      </c>
    </row>
    <row r="1116" spans="1:13" ht="15" customHeight="1" x14ac:dyDescent="0.25">
      <c r="A1116" s="14" t="s">
        <v>245</v>
      </c>
      <c r="B1116" s="14" t="s">
        <v>33</v>
      </c>
      <c r="C1116" s="16">
        <v>16.46</v>
      </c>
      <c r="D1116" s="16">
        <v>49.63</v>
      </c>
      <c r="E1116" s="16">
        <v>4.04</v>
      </c>
      <c r="F1116" s="16">
        <v>140</v>
      </c>
      <c r="G1116" s="16">
        <v>45.43</v>
      </c>
      <c r="H1116" s="16">
        <v>744.98</v>
      </c>
      <c r="I1116" s="16">
        <v>108.88</v>
      </c>
      <c r="J1116" s="16">
        <v>85.96</v>
      </c>
      <c r="K1116" s="16">
        <v>15.82</v>
      </c>
      <c r="L1116" s="17">
        <f>SUM(C1116:K1116)</f>
        <v>1211.2</v>
      </c>
      <c r="M1116" s="23" t="str">
        <f>A1116&amp;"|"&amp;B1116</f>
        <v>P0093|Nov</v>
      </c>
    </row>
    <row r="1117" spans="1:13" ht="15" customHeight="1" x14ac:dyDescent="0.25">
      <c r="A1117" s="14" t="s">
        <v>245</v>
      </c>
      <c r="B1117" s="14" t="s">
        <v>34</v>
      </c>
      <c r="C1117" s="16">
        <v>7.57</v>
      </c>
      <c r="D1117" s="16">
        <v>50.1</v>
      </c>
      <c r="E1117" s="16">
        <v>4.04</v>
      </c>
      <c r="F1117" s="16">
        <v>420</v>
      </c>
      <c r="G1117" s="16">
        <v>45.43</v>
      </c>
      <c r="H1117" s="16">
        <v>744.98</v>
      </c>
      <c r="I1117" s="16">
        <v>108.88</v>
      </c>
      <c r="J1117" s="16">
        <v>85.96</v>
      </c>
      <c r="K1117" s="16">
        <v>27.92</v>
      </c>
      <c r="L1117" s="17">
        <f>SUM(C1117:K1117)</f>
        <v>1494.88</v>
      </c>
      <c r="M1117" s="23" t="str">
        <f>A1117&amp;"|"&amp;B1117</f>
        <v>P0093|Dec</v>
      </c>
    </row>
    <row r="1118" spans="1:13" ht="15" customHeight="1" x14ac:dyDescent="0.25">
      <c r="A1118" s="14" t="s">
        <v>245</v>
      </c>
      <c r="B1118" s="14" t="s">
        <v>35</v>
      </c>
      <c r="C1118" s="16">
        <v>15.75</v>
      </c>
      <c r="D1118" s="16">
        <v>70.069999999999993</v>
      </c>
      <c r="E1118" s="16">
        <v>5.12</v>
      </c>
      <c r="F1118" s="16">
        <v>350</v>
      </c>
      <c r="G1118" s="16">
        <v>45.43</v>
      </c>
      <c r="H1118" s="16">
        <v>744.98</v>
      </c>
      <c r="I1118" s="16">
        <v>108.88</v>
      </c>
      <c r="J1118" s="16">
        <v>85.96</v>
      </c>
      <c r="K1118" s="16">
        <v>27.92</v>
      </c>
      <c r="L1118" s="17">
        <f>SUM(C1118:K1118)</f>
        <v>1454.1100000000001</v>
      </c>
      <c r="M1118" s="23" t="str">
        <f>A1118&amp;"|"&amp;B1118</f>
        <v>P0093|Jan</v>
      </c>
    </row>
    <row r="1119" spans="1:13" ht="15" customHeight="1" x14ac:dyDescent="0.25">
      <c r="A1119" s="14" t="s">
        <v>245</v>
      </c>
      <c r="B1119" s="14" t="s">
        <v>36</v>
      </c>
      <c r="C1119" s="16">
        <v>7.57</v>
      </c>
      <c r="D1119" s="16">
        <v>61.57</v>
      </c>
      <c r="E1119" s="16">
        <v>6.56</v>
      </c>
      <c r="F1119" s="16">
        <v>280</v>
      </c>
      <c r="G1119" s="16">
        <v>45.43</v>
      </c>
      <c r="H1119" s="16">
        <v>744.98</v>
      </c>
      <c r="I1119" s="16">
        <v>108.88</v>
      </c>
      <c r="J1119" s="16">
        <v>85.96</v>
      </c>
      <c r="K1119" s="16">
        <v>27.92</v>
      </c>
      <c r="L1119" s="17">
        <f>SUM(C1119:K1119)</f>
        <v>1368.8700000000003</v>
      </c>
      <c r="M1119" s="23" t="str">
        <f>A1119&amp;"|"&amp;B1119</f>
        <v>P0093|Feb</v>
      </c>
    </row>
    <row r="1120" spans="1:13" ht="15" customHeight="1" x14ac:dyDescent="0.25">
      <c r="A1120" s="14" t="s">
        <v>245</v>
      </c>
      <c r="B1120" s="14" t="s">
        <v>37</v>
      </c>
      <c r="C1120" s="16">
        <v>7.57</v>
      </c>
      <c r="D1120" s="16">
        <v>61.06</v>
      </c>
      <c r="E1120" s="16">
        <v>4.04</v>
      </c>
      <c r="F1120" s="16">
        <v>280</v>
      </c>
      <c r="G1120" s="16">
        <v>45.43</v>
      </c>
      <c r="H1120" s="16">
        <v>744.98</v>
      </c>
      <c r="I1120" s="16">
        <v>108.88</v>
      </c>
      <c r="J1120" s="16">
        <v>85.96</v>
      </c>
      <c r="K1120" s="16">
        <v>27.92</v>
      </c>
      <c r="L1120" s="17">
        <f>SUM(C1120:K1120)</f>
        <v>1365.8400000000001</v>
      </c>
      <c r="M1120" s="23" t="str">
        <f>A1120&amp;"|"&amp;B1120</f>
        <v>P0093|Mar</v>
      </c>
    </row>
    <row r="1121" spans="1:13" ht="15" customHeight="1" x14ac:dyDescent="0.25">
      <c r="A1121" s="14" t="s">
        <v>247</v>
      </c>
      <c r="B1121" s="14" t="s">
        <v>24</v>
      </c>
      <c r="C1121" s="16">
        <v>36.07</v>
      </c>
      <c r="D1121" s="16">
        <v>58.58</v>
      </c>
      <c r="E1121" s="16">
        <v>14.74</v>
      </c>
      <c r="F1121" s="16">
        <v>158</v>
      </c>
      <c r="G1121" s="16">
        <v>0</v>
      </c>
      <c r="H1121" s="16">
        <v>2148.98</v>
      </c>
      <c r="I1121" s="16">
        <v>309.45</v>
      </c>
      <c r="J1121" s="16">
        <v>85.96</v>
      </c>
      <c r="K1121" s="16">
        <v>99.37</v>
      </c>
      <c r="L1121" s="17">
        <f>SUM(C1121:K1121)</f>
        <v>2911.1499999999996</v>
      </c>
      <c r="M1121" s="23" t="str">
        <f>A1121&amp;"|"&amp;B1121</f>
        <v>P0094|Apr</v>
      </c>
    </row>
    <row r="1122" spans="1:13" ht="15" customHeight="1" x14ac:dyDescent="0.25">
      <c r="A1122" s="14" t="s">
        <v>247</v>
      </c>
      <c r="B1122" s="14" t="s">
        <v>26</v>
      </c>
      <c r="C1122" s="16">
        <v>24.4</v>
      </c>
      <c r="D1122" s="16">
        <v>67.45</v>
      </c>
      <c r="E1122" s="16">
        <v>15.16</v>
      </c>
      <c r="F1122" s="16">
        <v>316</v>
      </c>
      <c r="G1122" s="16">
        <v>0</v>
      </c>
      <c r="H1122" s="16">
        <v>2148.98</v>
      </c>
      <c r="I1122" s="16">
        <v>309.45</v>
      </c>
      <c r="J1122" s="16">
        <v>85.96</v>
      </c>
      <c r="K1122" s="16">
        <v>646.23</v>
      </c>
      <c r="L1122" s="17">
        <f>SUM(C1122:K1122)</f>
        <v>3613.6299999999997</v>
      </c>
      <c r="M1122" s="23" t="str">
        <f>A1122&amp;"|"&amp;B1122</f>
        <v>P0094|May</v>
      </c>
    </row>
    <row r="1123" spans="1:13" ht="15" customHeight="1" x14ac:dyDescent="0.25">
      <c r="A1123" s="14" t="s">
        <v>247</v>
      </c>
      <c r="B1123" s="14" t="s">
        <v>28</v>
      </c>
      <c r="C1123" s="16">
        <v>31.45</v>
      </c>
      <c r="D1123" s="16">
        <v>54.93</v>
      </c>
      <c r="E1123" s="16">
        <v>12</v>
      </c>
      <c r="F1123" s="16">
        <v>316</v>
      </c>
      <c r="G1123" s="16">
        <v>0</v>
      </c>
      <c r="H1123" s="16">
        <v>2148.98</v>
      </c>
      <c r="I1123" s="16">
        <v>309.45</v>
      </c>
      <c r="J1123" s="16">
        <v>85.96</v>
      </c>
      <c r="K1123" s="16">
        <v>837.3</v>
      </c>
      <c r="L1123" s="17">
        <f>SUM(C1123:K1123)</f>
        <v>3796.0699999999997</v>
      </c>
      <c r="M1123" s="23" t="str">
        <f>A1123&amp;"|"&amp;B1123</f>
        <v>P0094|Jun</v>
      </c>
    </row>
    <row r="1124" spans="1:13" ht="15" customHeight="1" x14ac:dyDescent="0.25">
      <c r="A1124" s="14" t="s">
        <v>247</v>
      </c>
      <c r="B1124" s="14" t="s">
        <v>29</v>
      </c>
      <c r="C1124" s="16">
        <v>31.78</v>
      </c>
      <c r="D1124" s="16">
        <v>43.67</v>
      </c>
      <c r="E1124" s="16">
        <v>21.66</v>
      </c>
      <c r="F1124" s="16">
        <v>316</v>
      </c>
      <c r="G1124" s="16">
        <v>0</v>
      </c>
      <c r="H1124" s="16">
        <v>2148.98</v>
      </c>
      <c r="I1124" s="16">
        <v>309.45</v>
      </c>
      <c r="J1124" s="16">
        <v>85.96</v>
      </c>
      <c r="K1124" s="16">
        <v>2244.4299999999998</v>
      </c>
      <c r="L1124" s="17">
        <f>SUM(C1124:K1124)</f>
        <v>5201.93</v>
      </c>
      <c r="M1124" s="23" t="str">
        <f>A1124&amp;"|"&amp;B1124</f>
        <v>P0094|Jul</v>
      </c>
    </row>
    <row r="1125" spans="1:13" ht="15" customHeight="1" x14ac:dyDescent="0.25">
      <c r="A1125" s="14" t="s">
        <v>247</v>
      </c>
      <c r="B1125" s="14" t="s">
        <v>30</v>
      </c>
      <c r="C1125" s="16">
        <v>47.01</v>
      </c>
      <c r="D1125" s="16">
        <v>46.3</v>
      </c>
      <c r="E1125" s="16">
        <v>9.02</v>
      </c>
      <c r="F1125" s="16">
        <v>316</v>
      </c>
      <c r="G1125" s="16">
        <v>0</v>
      </c>
      <c r="H1125" s="16">
        <v>2148.98</v>
      </c>
      <c r="I1125" s="16">
        <v>309.45</v>
      </c>
      <c r="J1125" s="16">
        <v>85.96</v>
      </c>
      <c r="K1125" s="16">
        <v>2070.33</v>
      </c>
      <c r="L1125" s="17">
        <f>SUM(C1125:K1125)</f>
        <v>5033.0499999999993</v>
      </c>
      <c r="M1125" s="23" t="str">
        <f>A1125&amp;"|"&amp;B1125</f>
        <v>P0094|Aug</v>
      </c>
    </row>
    <row r="1126" spans="1:13" ht="15" customHeight="1" x14ac:dyDescent="0.25">
      <c r="A1126" s="14" t="s">
        <v>247</v>
      </c>
      <c r="B1126" s="14" t="s">
        <v>31</v>
      </c>
      <c r="C1126" s="16">
        <v>29.46</v>
      </c>
      <c r="D1126" s="16">
        <v>54.42</v>
      </c>
      <c r="E1126" s="16">
        <v>17.62</v>
      </c>
      <c r="F1126" s="16">
        <v>316</v>
      </c>
      <c r="G1126" s="16">
        <v>0</v>
      </c>
      <c r="H1126" s="16">
        <v>2148.98</v>
      </c>
      <c r="I1126" s="16">
        <v>309.45</v>
      </c>
      <c r="J1126" s="16">
        <v>85.96</v>
      </c>
      <c r="K1126" s="16">
        <v>443.25</v>
      </c>
      <c r="L1126" s="17">
        <f>SUM(C1126:K1126)</f>
        <v>3405.14</v>
      </c>
      <c r="M1126" s="23" t="str">
        <f>A1126&amp;"|"&amp;B1126</f>
        <v>P0094|Sep</v>
      </c>
    </row>
    <row r="1127" spans="1:13" ht="15" customHeight="1" x14ac:dyDescent="0.25">
      <c r="A1127" s="14" t="s">
        <v>247</v>
      </c>
      <c r="B1127" s="14" t="s">
        <v>32</v>
      </c>
      <c r="C1127" s="16">
        <v>29.23</v>
      </c>
      <c r="D1127" s="16">
        <v>53.58</v>
      </c>
      <c r="E1127" s="16">
        <v>7.02</v>
      </c>
      <c r="F1127" s="16">
        <v>316</v>
      </c>
      <c r="G1127" s="16">
        <v>0</v>
      </c>
      <c r="H1127" s="16">
        <v>2148.98</v>
      </c>
      <c r="I1127" s="16">
        <v>309.45</v>
      </c>
      <c r="J1127" s="16">
        <v>85.96</v>
      </c>
      <c r="K1127" s="16">
        <v>306.58</v>
      </c>
      <c r="L1127" s="17">
        <f>SUM(C1127:K1127)</f>
        <v>3256.7999999999997</v>
      </c>
      <c r="M1127" s="23" t="str">
        <f>A1127&amp;"|"&amp;B1127</f>
        <v>P0094|Oct</v>
      </c>
    </row>
    <row r="1128" spans="1:13" ht="15" customHeight="1" x14ac:dyDescent="0.25">
      <c r="A1128" s="14" t="s">
        <v>247</v>
      </c>
      <c r="B1128" s="14" t="s">
        <v>33</v>
      </c>
      <c r="C1128" s="16">
        <v>38.19</v>
      </c>
      <c r="D1128" s="16">
        <v>84.57</v>
      </c>
      <c r="E1128" s="16">
        <v>14.67</v>
      </c>
      <c r="F1128" s="16">
        <v>316</v>
      </c>
      <c r="G1128" s="16">
        <v>100.95</v>
      </c>
      <c r="H1128" s="16">
        <v>2148.98</v>
      </c>
      <c r="I1128" s="16">
        <v>309.45</v>
      </c>
      <c r="J1128" s="16">
        <v>85.96</v>
      </c>
      <c r="K1128" s="16">
        <v>79.11</v>
      </c>
      <c r="L1128" s="17">
        <f>SUM(C1128:K1128)</f>
        <v>3177.88</v>
      </c>
      <c r="M1128" s="23" t="str">
        <f>A1128&amp;"|"&amp;B1128</f>
        <v>P0094|Nov</v>
      </c>
    </row>
    <row r="1129" spans="1:13" ht="15" customHeight="1" x14ac:dyDescent="0.25">
      <c r="A1129" s="14" t="s">
        <v>247</v>
      </c>
      <c r="B1129" s="14" t="s">
        <v>34</v>
      </c>
      <c r="C1129" s="16">
        <v>29.15</v>
      </c>
      <c r="D1129" s="16">
        <v>91.26</v>
      </c>
      <c r="E1129" s="16">
        <v>23.16</v>
      </c>
      <c r="F1129" s="16">
        <v>790</v>
      </c>
      <c r="G1129" s="16">
        <v>100.95</v>
      </c>
      <c r="H1129" s="16">
        <v>2148.98</v>
      </c>
      <c r="I1129" s="16">
        <v>309.45</v>
      </c>
      <c r="J1129" s="16">
        <v>85.96</v>
      </c>
      <c r="K1129" s="16">
        <v>139.59</v>
      </c>
      <c r="L1129" s="17">
        <f>SUM(C1129:K1129)</f>
        <v>3718.5</v>
      </c>
      <c r="M1129" s="23" t="str">
        <f>A1129&amp;"|"&amp;B1129</f>
        <v>P0094|Dec</v>
      </c>
    </row>
    <row r="1130" spans="1:13" ht="15" customHeight="1" x14ac:dyDescent="0.25">
      <c r="A1130" s="14" t="s">
        <v>247</v>
      </c>
      <c r="B1130" s="14" t="s">
        <v>35</v>
      </c>
      <c r="C1130" s="16">
        <v>22.22</v>
      </c>
      <c r="D1130" s="16">
        <v>108.34</v>
      </c>
      <c r="E1130" s="16">
        <v>17.86</v>
      </c>
      <c r="F1130" s="16">
        <v>632</v>
      </c>
      <c r="G1130" s="16">
        <v>100.95</v>
      </c>
      <c r="H1130" s="16">
        <v>2148.98</v>
      </c>
      <c r="I1130" s="16">
        <v>309.45</v>
      </c>
      <c r="J1130" s="16">
        <v>85.96</v>
      </c>
      <c r="K1130" s="16">
        <v>139.59</v>
      </c>
      <c r="L1130" s="17">
        <f>SUM(C1130:K1130)</f>
        <v>3565.3500000000004</v>
      </c>
      <c r="M1130" s="23" t="str">
        <f>A1130&amp;"|"&amp;B1130</f>
        <v>P0094|Jan</v>
      </c>
    </row>
    <row r="1131" spans="1:13" ht="15" customHeight="1" x14ac:dyDescent="0.25">
      <c r="A1131" s="14" t="s">
        <v>247</v>
      </c>
      <c r="B1131" s="14" t="s">
        <v>36</v>
      </c>
      <c r="C1131" s="16">
        <v>24.8</v>
      </c>
      <c r="D1131" s="16">
        <v>90.02</v>
      </c>
      <c r="E1131" s="16">
        <v>17.2</v>
      </c>
      <c r="F1131" s="16">
        <v>632</v>
      </c>
      <c r="G1131" s="16">
        <v>100.95</v>
      </c>
      <c r="H1131" s="16">
        <v>2148.98</v>
      </c>
      <c r="I1131" s="16">
        <v>309.45</v>
      </c>
      <c r="J1131" s="16">
        <v>85.96</v>
      </c>
      <c r="K1131" s="16">
        <v>139.59</v>
      </c>
      <c r="L1131" s="17">
        <f>SUM(C1131:K1131)</f>
        <v>3548.95</v>
      </c>
      <c r="M1131" s="23" t="str">
        <f>A1131&amp;"|"&amp;B1131</f>
        <v>P0094|Feb</v>
      </c>
    </row>
    <row r="1132" spans="1:13" ht="15" customHeight="1" x14ac:dyDescent="0.25">
      <c r="A1132" s="14" t="s">
        <v>247</v>
      </c>
      <c r="B1132" s="14" t="s">
        <v>37</v>
      </c>
      <c r="C1132" s="16">
        <v>34.869999999999997</v>
      </c>
      <c r="D1132" s="16">
        <v>81.680000000000007</v>
      </c>
      <c r="E1132" s="16">
        <v>16.78</v>
      </c>
      <c r="F1132" s="16">
        <v>474</v>
      </c>
      <c r="G1132" s="16">
        <v>100.95</v>
      </c>
      <c r="H1132" s="16">
        <v>2148.98</v>
      </c>
      <c r="I1132" s="16">
        <v>309.45</v>
      </c>
      <c r="J1132" s="16">
        <v>85.96</v>
      </c>
      <c r="K1132" s="16">
        <v>139.59</v>
      </c>
      <c r="L1132" s="17">
        <f>SUM(C1132:K1132)</f>
        <v>3392.26</v>
      </c>
      <c r="M1132" s="23" t="str">
        <f>A1132&amp;"|"&amp;B1132</f>
        <v>P0094|Mar</v>
      </c>
    </row>
    <row r="1133" spans="1:13" ht="15" customHeight="1" x14ac:dyDescent="0.25">
      <c r="A1133" s="14" t="s">
        <v>249</v>
      </c>
      <c r="B1133" s="14" t="s">
        <v>24</v>
      </c>
      <c r="C1133" s="16">
        <v>24.15</v>
      </c>
      <c r="D1133" s="16">
        <v>42.11</v>
      </c>
      <c r="E1133" s="16">
        <v>5.43</v>
      </c>
      <c r="F1133" s="16">
        <v>176</v>
      </c>
      <c r="G1133" s="16">
        <v>0</v>
      </c>
      <c r="H1133" s="16">
        <v>1031.51</v>
      </c>
      <c r="I1133" s="16">
        <v>149</v>
      </c>
      <c r="J1133" s="16">
        <v>85.96</v>
      </c>
      <c r="K1133" s="16">
        <v>39.75</v>
      </c>
      <c r="L1133" s="17">
        <f>SUM(C1133:K1133)</f>
        <v>1553.91</v>
      </c>
      <c r="M1133" s="23" t="str">
        <f>A1133&amp;"|"&amp;B1133</f>
        <v>P0095|Apr</v>
      </c>
    </row>
    <row r="1134" spans="1:13" ht="15" customHeight="1" x14ac:dyDescent="0.25">
      <c r="A1134" s="14" t="s">
        <v>249</v>
      </c>
      <c r="B1134" s="14" t="s">
        <v>26</v>
      </c>
      <c r="C1134" s="16">
        <v>7.57</v>
      </c>
      <c r="D1134" s="16">
        <v>44.43</v>
      </c>
      <c r="E1134" s="16">
        <v>7.24</v>
      </c>
      <c r="F1134" s="16">
        <v>176</v>
      </c>
      <c r="G1134" s="16">
        <v>0</v>
      </c>
      <c r="H1134" s="16">
        <v>1031.51</v>
      </c>
      <c r="I1134" s="16">
        <v>149</v>
      </c>
      <c r="J1134" s="16">
        <v>85.96</v>
      </c>
      <c r="K1134" s="16">
        <v>258.49</v>
      </c>
      <c r="L1134" s="17">
        <f>SUM(C1134:K1134)</f>
        <v>1760.2</v>
      </c>
      <c r="M1134" s="23" t="str">
        <f>A1134&amp;"|"&amp;B1134</f>
        <v>P0095|May</v>
      </c>
    </row>
    <row r="1135" spans="1:13" ht="15" customHeight="1" x14ac:dyDescent="0.25">
      <c r="A1135" s="14" t="s">
        <v>249</v>
      </c>
      <c r="B1135" s="14" t="s">
        <v>28</v>
      </c>
      <c r="C1135" s="16">
        <v>7.57</v>
      </c>
      <c r="D1135" s="16">
        <v>37.57</v>
      </c>
      <c r="E1135" s="16">
        <v>4.04</v>
      </c>
      <c r="F1135" s="16">
        <v>176</v>
      </c>
      <c r="G1135" s="16">
        <v>0</v>
      </c>
      <c r="H1135" s="16">
        <v>1031.51</v>
      </c>
      <c r="I1135" s="16">
        <v>149</v>
      </c>
      <c r="J1135" s="16">
        <v>85.96</v>
      </c>
      <c r="K1135" s="16">
        <v>334.92</v>
      </c>
      <c r="L1135" s="17">
        <f>SUM(C1135:K1135)</f>
        <v>1826.5700000000002</v>
      </c>
      <c r="M1135" s="23" t="str">
        <f>A1135&amp;"|"&amp;B1135</f>
        <v>P0095|Jun</v>
      </c>
    </row>
    <row r="1136" spans="1:13" ht="15" customHeight="1" x14ac:dyDescent="0.25">
      <c r="A1136" s="14" t="s">
        <v>249</v>
      </c>
      <c r="B1136" s="14" t="s">
        <v>29</v>
      </c>
      <c r="C1136" s="16">
        <v>20.34</v>
      </c>
      <c r="D1136" s="16">
        <v>25.76</v>
      </c>
      <c r="E1136" s="16">
        <v>4.04</v>
      </c>
      <c r="F1136" s="16">
        <v>264</v>
      </c>
      <c r="G1136" s="16">
        <v>0</v>
      </c>
      <c r="H1136" s="16">
        <v>1031.51</v>
      </c>
      <c r="I1136" s="16">
        <v>149</v>
      </c>
      <c r="J1136" s="16">
        <v>85.96</v>
      </c>
      <c r="K1136" s="16">
        <v>897.77</v>
      </c>
      <c r="L1136" s="17">
        <f>SUM(C1136:K1136)</f>
        <v>2478.38</v>
      </c>
      <c r="M1136" s="23" t="str">
        <f>A1136&amp;"|"&amp;B1136</f>
        <v>P0095|Jul</v>
      </c>
    </row>
    <row r="1137" spans="1:13" ht="15" customHeight="1" x14ac:dyDescent="0.25">
      <c r="A1137" s="14" t="s">
        <v>249</v>
      </c>
      <c r="B1137" s="14" t="s">
        <v>30</v>
      </c>
      <c r="C1137" s="16">
        <v>15.69</v>
      </c>
      <c r="D1137" s="16">
        <v>33.049999999999997</v>
      </c>
      <c r="E1137" s="16">
        <v>4.04</v>
      </c>
      <c r="F1137" s="16">
        <v>264</v>
      </c>
      <c r="G1137" s="16">
        <v>0</v>
      </c>
      <c r="H1137" s="16">
        <v>1031.51</v>
      </c>
      <c r="I1137" s="16">
        <v>149</v>
      </c>
      <c r="J1137" s="16">
        <v>85.96</v>
      </c>
      <c r="K1137" s="16">
        <v>828.13</v>
      </c>
      <c r="L1137" s="17">
        <f>SUM(C1137:K1137)</f>
        <v>2411.38</v>
      </c>
      <c r="M1137" s="23" t="str">
        <f>A1137&amp;"|"&amp;B1137</f>
        <v>P0095|Aug</v>
      </c>
    </row>
    <row r="1138" spans="1:13" ht="15" customHeight="1" x14ac:dyDescent="0.25">
      <c r="A1138" s="14" t="s">
        <v>249</v>
      </c>
      <c r="B1138" s="14" t="s">
        <v>31</v>
      </c>
      <c r="C1138" s="16">
        <v>20.81</v>
      </c>
      <c r="D1138" s="16">
        <v>35.39</v>
      </c>
      <c r="E1138" s="16">
        <v>10.65</v>
      </c>
      <c r="F1138" s="16">
        <v>176</v>
      </c>
      <c r="G1138" s="16">
        <v>0</v>
      </c>
      <c r="H1138" s="16">
        <v>1031.51</v>
      </c>
      <c r="I1138" s="16">
        <v>149</v>
      </c>
      <c r="J1138" s="16">
        <v>85.96</v>
      </c>
      <c r="K1138" s="16">
        <v>177.3</v>
      </c>
      <c r="L1138" s="17">
        <f>SUM(C1138:K1138)</f>
        <v>1686.6200000000001</v>
      </c>
      <c r="M1138" s="23" t="str">
        <f>A1138&amp;"|"&amp;B1138</f>
        <v>P0095|Sep</v>
      </c>
    </row>
    <row r="1139" spans="1:13" ht="15" customHeight="1" x14ac:dyDescent="0.25">
      <c r="A1139" s="14" t="s">
        <v>249</v>
      </c>
      <c r="B1139" s="14" t="s">
        <v>32</v>
      </c>
      <c r="C1139" s="16">
        <v>7.57</v>
      </c>
      <c r="D1139" s="16">
        <v>47.05</v>
      </c>
      <c r="E1139" s="16">
        <v>4.32</v>
      </c>
      <c r="F1139" s="16">
        <v>176</v>
      </c>
      <c r="G1139" s="16">
        <v>0</v>
      </c>
      <c r="H1139" s="16">
        <v>1031.51</v>
      </c>
      <c r="I1139" s="16">
        <v>149</v>
      </c>
      <c r="J1139" s="16">
        <v>85.96</v>
      </c>
      <c r="K1139" s="16">
        <v>122.63</v>
      </c>
      <c r="L1139" s="17">
        <f>SUM(C1139:K1139)</f>
        <v>1624.04</v>
      </c>
      <c r="M1139" s="23" t="str">
        <f>A1139&amp;"|"&amp;B1139</f>
        <v>P0095|Oct</v>
      </c>
    </row>
    <row r="1140" spans="1:13" ht="15" customHeight="1" x14ac:dyDescent="0.25">
      <c r="A1140" s="14" t="s">
        <v>249</v>
      </c>
      <c r="B1140" s="14" t="s">
        <v>33</v>
      </c>
      <c r="C1140" s="16">
        <v>33.520000000000003</v>
      </c>
      <c r="D1140" s="16">
        <v>56.19</v>
      </c>
      <c r="E1140" s="16">
        <v>4.04</v>
      </c>
      <c r="F1140" s="16">
        <v>264</v>
      </c>
      <c r="G1140" s="16">
        <v>55.52</v>
      </c>
      <c r="H1140" s="16">
        <v>1031.51</v>
      </c>
      <c r="I1140" s="16">
        <v>149</v>
      </c>
      <c r="J1140" s="16">
        <v>85.96</v>
      </c>
      <c r="K1140" s="16">
        <v>31.64</v>
      </c>
      <c r="L1140" s="17">
        <f>SUM(C1140:K1140)</f>
        <v>1711.38</v>
      </c>
      <c r="M1140" s="23" t="str">
        <f>A1140&amp;"|"&amp;B1140</f>
        <v>P0095|Nov</v>
      </c>
    </row>
    <row r="1141" spans="1:13" ht="15" customHeight="1" x14ac:dyDescent="0.25">
      <c r="A1141" s="14" t="s">
        <v>249</v>
      </c>
      <c r="B1141" s="14" t="s">
        <v>34</v>
      </c>
      <c r="C1141" s="16">
        <v>18.39</v>
      </c>
      <c r="D1141" s="16">
        <v>81.180000000000007</v>
      </c>
      <c r="E1141" s="16">
        <v>13.29</v>
      </c>
      <c r="F1141" s="16">
        <v>528</v>
      </c>
      <c r="G1141" s="16">
        <v>55.52</v>
      </c>
      <c r="H1141" s="16">
        <v>1031.51</v>
      </c>
      <c r="I1141" s="16">
        <v>149</v>
      </c>
      <c r="J1141" s="16">
        <v>85.96</v>
      </c>
      <c r="K1141" s="16">
        <v>55.84</v>
      </c>
      <c r="L1141" s="17">
        <f>SUM(C1141:K1141)</f>
        <v>2018.6899999999998</v>
      </c>
      <c r="M1141" s="23" t="str">
        <f>A1141&amp;"|"&amp;B1141</f>
        <v>P0095|Dec</v>
      </c>
    </row>
    <row r="1142" spans="1:13" ht="15" customHeight="1" x14ac:dyDescent="0.25">
      <c r="A1142" s="14" t="s">
        <v>249</v>
      </c>
      <c r="B1142" s="14" t="s">
        <v>35</v>
      </c>
      <c r="C1142" s="16">
        <v>26.7</v>
      </c>
      <c r="D1142" s="16">
        <v>77.67</v>
      </c>
      <c r="E1142" s="16">
        <v>4.04</v>
      </c>
      <c r="F1142" s="16">
        <v>528</v>
      </c>
      <c r="G1142" s="16">
        <v>55.52</v>
      </c>
      <c r="H1142" s="16">
        <v>1031.51</v>
      </c>
      <c r="I1142" s="16">
        <v>149</v>
      </c>
      <c r="J1142" s="16">
        <v>85.96</v>
      </c>
      <c r="K1142" s="16">
        <v>55.84</v>
      </c>
      <c r="L1142" s="17">
        <f>SUM(C1142:K1142)</f>
        <v>2014.24</v>
      </c>
      <c r="M1142" s="23" t="str">
        <f>A1142&amp;"|"&amp;B1142</f>
        <v>P0095|Jan</v>
      </c>
    </row>
    <row r="1143" spans="1:13" ht="15" customHeight="1" x14ac:dyDescent="0.25">
      <c r="A1143" s="14" t="s">
        <v>249</v>
      </c>
      <c r="B1143" s="14" t="s">
        <v>36</v>
      </c>
      <c r="C1143" s="16">
        <v>20.440000000000001</v>
      </c>
      <c r="D1143" s="16">
        <v>77.569999999999993</v>
      </c>
      <c r="E1143" s="16">
        <v>4.04</v>
      </c>
      <c r="F1143" s="16">
        <v>352</v>
      </c>
      <c r="G1143" s="16">
        <v>55.52</v>
      </c>
      <c r="H1143" s="16">
        <v>1031.51</v>
      </c>
      <c r="I1143" s="16">
        <v>149</v>
      </c>
      <c r="J1143" s="16">
        <v>85.96</v>
      </c>
      <c r="K1143" s="16">
        <v>55.84</v>
      </c>
      <c r="L1143" s="17">
        <f>SUM(C1143:K1143)</f>
        <v>1831.8799999999999</v>
      </c>
      <c r="M1143" s="23" t="str">
        <f>A1143&amp;"|"&amp;B1143</f>
        <v>P0095|Feb</v>
      </c>
    </row>
    <row r="1144" spans="1:13" ht="15" customHeight="1" x14ac:dyDescent="0.25">
      <c r="A1144" s="14" t="s">
        <v>249</v>
      </c>
      <c r="B1144" s="14" t="s">
        <v>37</v>
      </c>
      <c r="C1144" s="16">
        <v>7.57</v>
      </c>
      <c r="D1144" s="16">
        <v>54.22</v>
      </c>
      <c r="E1144" s="16">
        <v>10.9</v>
      </c>
      <c r="F1144" s="16">
        <v>352</v>
      </c>
      <c r="G1144" s="16">
        <v>55.52</v>
      </c>
      <c r="H1144" s="16">
        <v>1031.51</v>
      </c>
      <c r="I1144" s="16">
        <v>149</v>
      </c>
      <c r="J1144" s="16">
        <v>85.96</v>
      </c>
      <c r="K1144" s="16">
        <v>55.84</v>
      </c>
      <c r="L1144" s="17">
        <f>SUM(C1144:K1144)</f>
        <v>1802.52</v>
      </c>
      <c r="M1144" s="23" t="str">
        <f>A1144&amp;"|"&amp;B1144</f>
        <v>P0095|Mar</v>
      </c>
    </row>
    <row r="1145" spans="1:13" ht="15" customHeight="1" x14ac:dyDescent="0.25">
      <c r="A1145" s="14" t="s">
        <v>251</v>
      </c>
      <c r="B1145" s="14" t="s">
        <v>24</v>
      </c>
      <c r="C1145" s="16">
        <v>27.17</v>
      </c>
      <c r="D1145" s="16">
        <v>56.43</v>
      </c>
      <c r="E1145" s="16">
        <v>5.56</v>
      </c>
      <c r="F1145" s="16">
        <v>216</v>
      </c>
      <c r="G1145" s="16">
        <v>0</v>
      </c>
      <c r="H1145" s="16">
        <v>1346.69</v>
      </c>
      <c r="I1145" s="16">
        <v>194.84</v>
      </c>
      <c r="J1145" s="16">
        <v>85.96</v>
      </c>
      <c r="K1145" s="16">
        <v>59.62</v>
      </c>
      <c r="L1145" s="17">
        <f>SUM(C1145:K1145)</f>
        <v>1992.2699999999998</v>
      </c>
      <c r="M1145" s="23" t="str">
        <f>A1145&amp;"|"&amp;B1145</f>
        <v>P0096|Apr</v>
      </c>
    </row>
    <row r="1146" spans="1:13" ht="15" customHeight="1" x14ac:dyDescent="0.25">
      <c r="A1146" s="14" t="s">
        <v>251</v>
      </c>
      <c r="B1146" s="14" t="s">
        <v>26</v>
      </c>
      <c r="C1146" s="16">
        <v>24.31</v>
      </c>
      <c r="D1146" s="16">
        <v>40.64</v>
      </c>
      <c r="E1146" s="16">
        <v>10.54</v>
      </c>
      <c r="F1146" s="16">
        <v>216</v>
      </c>
      <c r="G1146" s="16">
        <v>0</v>
      </c>
      <c r="H1146" s="16">
        <v>1346.69</v>
      </c>
      <c r="I1146" s="16">
        <v>194.84</v>
      </c>
      <c r="J1146" s="16">
        <v>85.96</v>
      </c>
      <c r="K1146" s="16">
        <v>387.74</v>
      </c>
      <c r="L1146" s="17">
        <f>SUM(C1146:K1146)</f>
        <v>2306.7200000000003</v>
      </c>
      <c r="M1146" s="23" t="str">
        <f>A1146&amp;"|"&amp;B1146</f>
        <v>P0096|May</v>
      </c>
    </row>
    <row r="1147" spans="1:13" ht="15" customHeight="1" x14ac:dyDescent="0.25">
      <c r="A1147" s="14" t="s">
        <v>251</v>
      </c>
      <c r="B1147" s="14" t="s">
        <v>28</v>
      </c>
      <c r="C1147" s="16">
        <v>29.52</v>
      </c>
      <c r="D1147" s="16">
        <v>46.11</v>
      </c>
      <c r="E1147" s="16">
        <v>10.32</v>
      </c>
      <c r="F1147" s="16">
        <v>216</v>
      </c>
      <c r="G1147" s="16">
        <v>0</v>
      </c>
      <c r="H1147" s="16">
        <v>1346.69</v>
      </c>
      <c r="I1147" s="16">
        <v>194.84</v>
      </c>
      <c r="J1147" s="16">
        <v>85.96</v>
      </c>
      <c r="K1147" s="16">
        <v>502.38</v>
      </c>
      <c r="L1147" s="17">
        <f>SUM(C1147:K1147)</f>
        <v>2431.8200000000002</v>
      </c>
      <c r="M1147" s="23" t="str">
        <f>A1147&amp;"|"&amp;B1147</f>
        <v>P0096|Jun</v>
      </c>
    </row>
    <row r="1148" spans="1:13" ht="15" customHeight="1" x14ac:dyDescent="0.25">
      <c r="A1148" s="14" t="s">
        <v>251</v>
      </c>
      <c r="B1148" s="14" t="s">
        <v>29</v>
      </c>
      <c r="C1148" s="16">
        <v>18.63</v>
      </c>
      <c r="D1148" s="16">
        <v>40.25</v>
      </c>
      <c r="E1148" s="16">
        <v>9.06</v>
      </c>
      <c r="F1148" s="16">
        <v>324</v>
      </c>
      <c r="G1148" s="16">
        <v>0</v>
      </c>
      <c r="H1148" s="16">
        <v>1346.69</v>
      </c>
      <c r="I1148" s="16">
        <v>194.84</v>
      </c>
      <c r="J1148" s="16">
        <v>85.96</v>
      </c>
      <c r="K1148" s="16">
        <v>1346.66</v>
      </c>
      <c r="L1148" s="17">
        <f>SUM(C1148:K1148)</f>
        <v>3366.09</v>
      </c>
      <c r="M1148" s="23" t="str">
        <f>A1148&amp;"|"&amp;B1148</f>
        <v>P0096|Jul</v>
      </c>
    </row>
    <row r="1149" spans="1:13" ht="15" customHeight="1" x14ac:dyDescent="0.25">
      <c r="A1149" s="14" t="s">
        <v>251</v>
      </c>
      <c r="B1149" s="14" t="s">
        <v>30</v>
      </c>
      <c r="C1149" s="16">
        <v>21.47</v>
      </c>
      <c r="D1149" s="16">
        <v>45.33</v>
      </c>
      <c r="E1149" s="16">
        <v>5.58</v>
      </c>
      <c r="F1149" s="16">
        <v>216</v>
      </c>
      <c r="G1149" s="16">
        <v>0</v>
      </c>
      <c r="H1149" s="16">
        <v>1346.69</v>
      </c>
      <c r="I1149" s="16">
        <v>194.84</v>
      </c>
      <c r="J1149" s="16">
        <v>85.96</v>
      </c>
      <c r="K1149" s="16">
        <v>1242.2</v>
      </c>
      <c r="L1149" s="17">
        <f>SUM(C1149:K1149)</f>
        <v>3158.07</v>
      </c>
      <c r="M1149" s="23" t="str">
        <f>A1149&amp;"|"&amp;B1149</f>
        <v>P0096|Aug</v>
      </c>
    </row>
    <row r="1150" spans="1:13" ht="15" customHeight="1" x14ac:dyDescent="0.25">
      <c r="A1150" s="14" t="s">
        <v>251</v>
      </c>
      <c r="B1150" s="14" t="s">
        <v>31</v>
      </c>
      <c r="C1150" s="16">
        <v>16.47</v>
      </c>
      <c r="D1150" s="16">
        <v>49.32</v>
      </c>
      <c r="E1150" s="16">
        <v>6.7</v>
      </c>
      <c r="F1150" s="16">
        <v>216</v>
      </c>
      <c r="G1150" s="16">
        <v>0</v>
      </c>
      <c r="H1150" s="16">
        <v>1346.69</v>
      </c>
      <c r="I1150" s="16">
        <v>194.84</v>
      </c>
      <c r="J1150" s="16">
        <v>85.96</v>
      </c>
      <c r="K1150" s="16">
        <v>265.95</v>
      </c>
      <c r="L1150" s="17">
        <f>SUM(C1150:K1150)</f>
        <v>2181.9299999999998</v>
      </c>
      <c r="M1150" s="23" t="str">
        <f>A1150&amp;"|"&amp;B1150</f>
        <v>P0096|Sep</v>
      </c>
    </row>
    <row r="1151" spans="1:13" ht="15" customHeight="1" x14ac:dyDescent="0.25">
      <c r="A1151" s="14" t="s">
        <v>251</v>
      </c>
      <c r="B1151" s="14" t="s">
        <v>32</v>
      </c>
      <c r="C1151" s="16">
        <v>43.08</v>
      </c>
      <c r="D1151" s="16">
        <v>54.73</v>
      </c>
      <c r="E1151" s="16">
        <v>13.53</v>
      </c>
      <c r="F1151" s="16">
        <v>216</v>
      </c>
      <c r="G1151" s="16">
        <v>0</v>
      </c>
      <c r="H1151" s="16">
        <v>1346.69</v>
      </c>
      <c r="I1151" s="16">
        <v>194.84</v>
      </c>
      <c r="J1151" s="16">
        <v>85.96</v>
      </c>
      <c r="K1151" s="16">
        <v>183.95</v>
      </c>
      <c r="L1151" s="17">
        <f>SUM(C1151:K1151)</f>
        <v>2138.7800000000002</v>
      </c>
      <c r="M1151" s="23" t="str">
        <f>A1151&amp;"|"&amp;B1151</f>
        <v>P0096|Oct</v>
      </c>
    </row>
    <row r="1152" spans="1:13" ht="15" customHeight="1" x14ac:dyDescent="0.25">
      <c r="A1152" s="14" t="s">
        <v>251</v>
      </c>
      <c r="B1152" s="14" t="s">
        <v>33</v>
      </c>
      <c r="C1152" s="16">
        <v>16.89</v>
      </c>
      <c r="D1152" s="16">
        <v>70.86</v>
      </c>
      <c r="E1152" s="16">
        <v>13.24</v>
      </c>
      <c r="F1152" s="16">
        <v>216</v>
      </c>
      <c r="G1152" s="16">
        <v>68.14</v>
      </c>
      <c r="H1152" s="16">
        <v>1346.69</v>
      </c>
      <c r="I1152" s="16">
        <v>194.84</v>
      </c>
      <c r="J1152" s="16">
        <v>85.96</v>
      </c>
      <c r="K1152" s="16">
        <v>47.47</v>
      </c>
      <c r="L1152" s="17">
        <f>SUM(C1152:K1152)</f>
        <v>2060.09</v>
      </c>
      <c r="M1152" s="23" t="str">
        <f>A1152&amp;"|"&amp;B1152</f>
        <v>P0096|Nov</v>
      </c>
    </row>
    <row r="1153" spans="1:13" ht="15" customHeight="1" x14ac:dyDescent="0.25">
      <c r="A1153" s="14" t="s">
        <v>251</v>
      </c>
      <c r="B1153" s="14" t="s">
        <v>34</v>
      </c>
      <c r="C1153" s="16">
        <v>29.23</v>
      </c>
      <c r="D1153" s="16">
        <v>69.06</v>
      </c>
      <c r="E1153" s="16">
        <v>6.82</v>
      </c>
      <c r="F1153" s="16">
        <v>648</v>
      </c>
      <c r="G1153" s="16">
        <v>68.14</v>
      </c>
      <c r="H1153" s="16">
        <v>1346.69</v>
      </c>
      <c r="I1153" s="16">
        <v>194.84</v>
      </c>
      <c r="J1153" s="16">
        <v>85.96</v>
      </c>
      <c r="K1153" s="16">
        <v>83.75</v>
      </c>
      <c r="L1153" s="17">
        <f>SUM(C1153:K1153)</f>
        <v>2532.4900000000002</v>
      </c>
      <c r="M1153" s="23" t="str">
        <f>A1153&amp;"|"&amp;B1153</f>
        <v>P0096|Dec</v>
      </c>
    </row>
    <row r="1154" spans="1:13" ht="15" customHeight="1" x14ac:dyDescent="0.25">
      <c r="A1154" s="14" t="s">
        <v>251</v>
      </c>
      <c r="B1154" s="14" t="s">
        <v>35</v>
      </c>
      <c r="C1154" s="16">
        <v>27.9</v>
      </c>
      <c r="D1154" s="16">
        <v>89.4</v>
      </c>
      <c r="E1154" s="16">
        <v>9.93</v>
      </c>
      <c r="F1154" s="16">
        <v>540</v>
      </c>
      <c r="G1154" s="16">
        <v>68.14</v>
      </c>
      <c r="H1154" s="16">
        <v>1346.69</v>
      </c>
      <c r="I1154" s="16">
        <v>194.84</v>
      </c>
      <c r="J1154" s="16">
        <v>85.96</v>
      </c>
      <c r="K1154" s="16">
        <v>83.75</v>
      </c>
      <c r="L1154" s="17">
        <f>SUM(C1154:K1154)</f>
        <v>2446.61</v>
      </c>
      <c r="M1154" s="23" t="str">
        <f>A1154&amp;"|"&amp;B1154</f>
        <v>P0096|Jan</v>
      </c>
    </row>
    <row r="1155" spans="1:13" ht="15" customHeight="1" x14ac:dyDescent="0.25">
      <c r="A1155" s="14" t="s">
        <v>251</v>
      </c>
      <c r="B1155" s="14" t="s">
        <v>36</v>
      </c>
      <c r="C1155" s="16">
        <v>18.78</v>
      </c>
      <c r="D1155" s="16">
        <v>79.78</v>
      </c>
      <c r="E1155" s="16">
        <v>10.63</v>
      </c>
      <c r="F1155" s="16">
        <v>432</v>
      </c>
      <c r="G1155" s="16">
        <v>68.14</v>
      </c>
      <c r="H1155" s="16">
        <v>1346.69</v>
      </c>
      <c r="I1155" s="16">
        <v>194.84</v>
      </c>
      <c r="J1155" s="16">
        <v>85.96</v>
      </c>
      <c r="K1155" s="16">
        <v>83.75</v>
      </c>
      <c r="L1155" s="17">
        <f>SUM(C1155:K1155)</f>
        <v>2320.5700000000002</v>
      </c>
      <c r="M1155" s="23" t="str">
        <f>A1155&amp;"|"&amp;B1155</f>
        <v>P0096|Feb</v>
      </c>
    </row>
    <row r="1156" spans="1:13" ht="15" customHeight="1" x14ac:dyDescent="0.25">
      <c r="A1156" s="14" t="s">
        <v>251</v>
      </c>
      <c r="B1156" s="14" t="s">
        <v>37</v>
      </c>
      <c r="C1156" s="16">
        <v>18.920000000000002</v>
      </c>
      <c r="D1156" s="16">
        <v>74.63</v>
      </c>
      <c r="E1156" s="16">
        <v>4.33</v>
      </c>
      <c r="F1156" s="16">
        <v>432</v>
      </c>
      <c r="G1156" s="16">
        <v>68.14</v>
      </c>
      <c r="H1156" s="16">
        <v>1346.69</v>
      </c>
      <c r="I1156" s="16">
        <v>194.84</v>
      </c>
      <c r="J1156" s="16">
        <v>85.96</v>
      </c>
      <c r="K1156" s="16">
        <v>83.75</v>
      </c>
      <c r="L1156" s="17">
        <f>SUM(C1156:K1156)</f>
        <v>2309.2600000000002</v>
      </c>
      <c r="M1156" s="23" t="str">
        <f>A1156&amp;"|"&amp;B1156</f>
        <v>P0096|Mar</v>
      </c>
    </row>
    <row r="1157" spans="1:13" ht="15" customHeight="1" x14ac:dyDescent="0.25">
      <c r="A1157" s="14" t="s">
        <v>253</v>
      </c>
      <c r="B1157" s="14" t="s">
        <v>24</v>
      </c>
      <c r="C1157" s="16">
        <v>27.27</v>
      </c>
      <c r="D1157" s="16">
        <v>54.7</v>
      </c>
      <c r="E1157" s="16">
        <v>16.329999999999998</v>
      </c>
      <c r="F1157" s="16">
        <v>264</v>
      </c>
      <c r="G1157" s="16">
        <v>0</v>
      </c>
      <c r="H1157" s="16">
        <v>1719.18</v>
      </c>
      <c r="I1157" s="16">
        <v>246.42</v>
      </c>
      <c r="J1157" s="16">
        <v>85.96</v>
      </c>
      <c r="K1157" s="16">
        <v>79.5</v>
      </c>
      <c r="L1157" s="17">
        <f>SUM(C1157:K1157)</f>
        <v>2493.36</v>
      </c>
      <c r="M1157" s="23" t="str">
        <f>A1157&amp;"|"&amp;B1157</f>
        <v>P0097|Apr</v>
      </c>
    </row>
    <row r="1158" spans="1:13" ht="15" customHeight="1" x14ac:dyDescent="0.25">
      <c r="A1158" s="14" t="s">
        <v>253</v>
      </c>
      <c r="B1158" s="14" t="s">
        <v>26</v>
      </c>
      <c r="C1158" s="16">
        <v>36.78</v>
      </c>
      <c r="D1158" s="16">
        <v>72.88</v>
      </c>
      <c r="E1158" s="16">
        <v>5.59</v>
      </c>
      <c r="F1158" s="16">
        <v>264</v>
      </c>
      <c r="G1158" s="16">
        <v>0</v>
      </c>
      <c r="H1158" s="16">
        <v>1719.18</v>
      </c>
      <c r="I1158" s="16">
        <v>246.42</v>
      </c>
      <c r="J1158" s="16">
        <v>85.96</v>
      </c>
      <c r="K1158" s="16">
        <v>516.99</v>
      </c>
      <c r="L1158" s="17">
        <f>SUM(C1158:K1158)</f>
        <v>2947.8</v>
      </c>
      <c r="M1158" s="23" t="str">
        <f>A1158&amp;"|"&amp;B1158</f>
        <v>P0097|May</v>
      </c>
    </row>
    <row r="1159" spans="1:13" ht="15" customHeight="1" x14ac:dyDescent="0.25">
      <c r="A1159" s="14" t="s">
        <v>253</v>
      </c>
      <c r="B1159" s="14" t="s">
        <v>28</v>
      </c>
      <c r="C1159" s="16">
        <v>33.729999999999997</v>
      </c>
      <c r="D1159" s="16">
        <v>48.99</v>
      </c>
      <c r="E1159" s="16">
        <v>15.2</v>
      </c>
      <c r="F1159" s="16">
        <v>264</v>
      </c>
      <c r="G1159" s="16">
        <v>0</v>
      </c>
      <c r="H1159" s="16">
        <v>1719.18</v>
      </c>
      <c r="I1159" s="16">
        <v>246.42</v>
      </c>
      <c r="J1159" s="16">
        <v>85.96</v>
      </c>
      <c r="K1159" s="16">
        <v>669.84</v>
      </c>
      <c r="L1159" s="17">
        <f>SUM(C1159:K1159)</f>
        <v>3083.32</v>
      </c>
      <c r="M1159" s="23" t="str">
        <f>A1159&amp;"|"&amp;B1159</f>
        <v>P0097|Jun</v>
      </c>
    </row>
    <row r="1160" spans="1:13" ht="15" customHeight="1" x14ac:dyDescent="0.25">
      <c r="A1160" s="14" t="s">
        <v>253</v>
      </c>
      <c r="B1160" s="14" t="s">
        <v>29</v>
      </c>
      <c r="C1160" s="16">
        <v>25.49</v>
      </c>
      <c r="D1160" s="16">
        <v>53.95</v>
      </c>
      <c r="E1160" s="16">
        <v>8.4</v>
      </c>
      <c r="F1160" s="16">
        <v>396</v>
      </c>
      <c r="G1160" s="16">
        <v>0</v>
      </c>
      <c r="H1160" s="16">
        <v>1719.18</v>
      </c>
      <c r="I1160" s="16">
        <v>246.42</v>
      </c>
      <c r="J1160" s="16">
        <v>85.96</v>
      </c>
      <c r="K1160" s="16">
        <v>1795.54</v>
      </c>
      <c r="L1160" s="17">
        <f>SUM(C1160:K1160)</f>
        <v>4330.9400000000005</v>
      </c>
      <c r="M1160" s="23" t="str">
        <f>A1160&amp;"|"&amp;B1160</f>
        <v>P0097|Jul</v>
      </c>
    </row>
    <row r="1161" spans="1:13" ht="15" customHeight="1" x14ac:dyDescent="0.25">
      <c r="A1161" s="14" t="s">
        <v>253</v>
      </c>
      <c r="B1161" s="14" t="s">
        <v>30</v>
      </c>
      <c r="C1161" s="16">
        <v>24.55</v>
      </c>
      <c r="D1161" s="16">
        <v>52.54</v>
      </c>
      <c r="E1161" s="16">
        <v>5.81</v>
      </c>
      <c r="F1161" s="16">
        <v>396</v>
      </c>
      <c r="G1161" s="16">
        <v>0</v>
      </c>
      <c r="H1161" s="16">
        <v>1719.18</v>
      </c>
      <c r="I1161" s="16">
        <v>246.42</v>
      </c>
      <c r="J1161" s="16">
        <v>85.96</v>
      </c>
      <c r="K1161" s="16">
        <v>1656.27</v>
      </c>
      <c r="L1161" s="17">
        <f>SUM(C1161:K1161)</f>
        <v>4186.7299999999996</v>
      </c>
      <c r="M1161" s="23" t="str">
        <f>A1161&amp;"|"&amp;B1161</f>
        <v>P0097|Aug</v>
      </c>
    </row>
    <row r="1162" spans="1:13" ht="15" customHeight="1" x14ac:dyDescent="0.25">
      <c r="A1162" s="14" t="s">
        <v>253</v>
      </c>
      <c r="B1162" s="14" t="s">
        <v>31</v>
      </c>
      <c r="C1162" s="16">
        <v>32.479999999999997</v>
      </c>
      <c r="D1162" s="16">
        <v>47.53</v>
      </c>
      <c r="E1162" s="16">
        <v>9.39</v>
      </c>
      <c r="F1162" s="16">
        <v>264</v>
      </c>
      <c r="G1162" s="16">
        <v>0</v>
      </c>
      <c r="H1162" s="16">
        <v>1719.18</v>
      </c>
      <c r="I1162" s="16">
        <v>246.42</v>
      </c>
      <c r="J1162" s="16">
        <v>85.96</v>
      </c>
      <c r="K1162" s="16">
        <v>354.6</v>
      </c>
      <c r="L1162" s="17">
        <f>SUM(C1162:K1162)</f>
        <v>2759.56</v>
      </c>
      <c r="M1162" s="23" t="str">
        <f>A1162&amp;"|"&amp;B1162</f>
        <v>P0097|Sep</v>
      </c>
    </row>
    <row r="1163" spans="1:13" ht="15" customHeight="1" x14ac:dyDescent="0.25">
      <c r="A1163" s="14" t="s">
        <v>253</v>
      </c>
      <c r="B1163" s="14" t="s">
        <v>32</v>
      </c>
      <c r="C1163" s="16">
        <v>15.22</v>
      </c>
      <c r="D1163" s="16">
        <v>51.75</v>
      </c>
      <c r="E1163" s="16">
        <v>15.82</v>
      </c>
      <c r="F1163" s="16">
        <v>264</v>
      </c>
      <c r="G1163" s="16">
        <v>0</v>
      </c>
      <c r="H1163" s="16">
        <v>1719.18</v>
      </c>
      <c r="I1163" s="16">
        <v>246.42</v>
      </c>
      <c r="J1163" s="16">
        <v>85.96</v>
      </c>
      <c r="K1163" s="16">
        <v>245.27</v>
      </c>
      <c r="L1163" s="17">
        <f>SUM(C1163:K1163)</f>
        <v>2643.6200000000003</v>
      </c>
      <c r="M1163" s="23" t="str">
        <f>A1163&amp;"|"&amp;B1163</f>
        <v>P0097|Oct</v>
      </c>
    </row>
    <row r="1164" spans="1:13" ht="15" customHeight="1" x14ac:dyDescent="0.25">
      <c r="A1164" s="14" t="s">
        <v>253</v>
      </c>
      <c r="B1164" s="14" t="s">
        <v>33</v>
      </c>
      <c r="C1164" s="16">
        <v>21.77</v>
      </c>
      <c r="D1164" s="16">
        <v>81.92</v>
      </c>
      <c r="E1164" s="16">
        <v>9.34</v>
      </c>
      <c r="F1164" s="16">
        <v>396</v>
      </c>
      <c r="G1164" s="16">
        <v>83.28</v>
      </c>
      <c r="H1164" s="16">
        <v>1719.18</v>
      </c>
      <c r="I1164" s="16">
        <v>246.42</v>
      </c>
      <c r="J1164" s="16">
        <v>85.96</v>
      </c>
      <c r="K1164" s="16">
        <v>63.29</v>
      </c>
      <c r="L1164" s="17">
        <f>SUM(C1164:K1164)</f>
        <v>2707.16</v>
      </c>
      <c r="M1164" s="23" t="str">
        <f>A1164&amp;"|"&amp;B1164</f>
        <v>P0097|Nov</v>
      </c>
    </row>
    <row r="1165" spans="1:13" ht="15" customHeight="1" x14ac:dyDescent="0.25">
      <c r="A1165" s="14" t="s">
        <v>253</v>
      </c>
      <c r="B1165" s="14" t="s">
        <v>34</v>
      </c>
      <c r="C1165" s="16">
        <v>7.57</v>
      </c>
      <c r="D1165" s="16">
        <v>87.38</v>
      </c>
      <c r="E1165" s="16">
        <v>9.34</v>
      </c>
      <c r="F1165" s="16">
        <v>792</v>
      </c>
      <c r="G1165" s="16">
        <v>83.28</v>
      </c>
      <c r="H1165" s="16">
        <v>1719.18</v>
      </c>
      <c r="I1165" s="16">
        <v>246.42</v>
      </c>
      <c r="J1165" s="16">
        <v>85.96</v>
      </c>
      <c r="K1165" s="16">
        <v>111.67</v>
      </c>
      <c r="L1165" s="17">
        <f>SUM(C1165:K1165)</f>
        <v>3142.8</v>
      </c>
      <c r="M1165" s="23" t="str">
        <f>A1165&amp;"|"&amp;B1165</f>
        <v>P0097|Dec</v>
      </c>
    </row>
    <row r="1166" spans="1:13" ht="15" customHeight="1" x14ac:dyDescent="0.25">
      <c r="A1166" s="14" t="s">
        <v>253</v>
      </c>
      <c r="B1166" s="14" t="s">
        <v>35</v>
      </c>
      <c r="C1166" s="16">
        <v>30.38</v>
      </c>
      <c r="D1166" s="16">
        <v>89.02</v>
      </c>
      <c r="E1166" s="16">
        <v>11.52</v>
      </c>
      <c r="F1166" s="16">
        <v>660</v>
      </c>
      <c r="G1166" s="16">
        <v>83.28</v>
      </c>
      <c r="H1166" s="16">
        <v>1719.18</v>
      </c>
      <c r="I1166" s="16">
        <v>246.42</v>
      </c>
      <c r="J1166" s="16">
        <v>85.96</v>
      </c>
      <c r="K1166" s="16">
        <v>111.67</v>
      </c>
      <c r="L1166" s="17">
        <f>SUM(C1166:K1166)</f>
        <v>3037.4300000000003</v>
      </c>
      <c r="M1166" s="23" t="str">
        <f>A1166&amp;"|"&amp;B1166</f>
        <v>P0097|Jan</v>
      </c>
    </row>
    <row r="1167" spans="1:13" ht="15" customHeight="1" x14ac:dyDescent="0.25">
      <c r="A1167" s="14" t="s">
        <v>253</v>
      </c>
      <c r="B1167" s="14" t="s">
        <v>36</v>
      </c>
      <c r="C1167" s="16">
        <v>25.5</v>
      </c>
      <c r="D1167" s="16">
        <v>85.15</v>
      </c>
      <c r="E1167" s="16">
        <v>14.72</v>
      </c>
      <c r="F1167" s="16">
        <v>528</v>
      </c>
      <c r="G1167" s="16">
        <v>83.28</v>
      </c>
      <c r="H1167" s="16">
        <v>1719.18</v>
      </c>
      <c r="I1167" s="16">
        <v>246.42</v>
      </c>
      <c r="J1167" s="16">
        <v>85.96</v>
      </c>
      <c r="K1167" s="16">
        <v>111.67</v>
      </c>
      <c r="L1167" s="17">
        <f>SUM(C1167:K1167)</f>
        <v>2899.88</v>
      </c>
      <c r="M1167" s="23" t="str">
        <f>A1167&amp;"|"&amp;B1167</f>
        <v>P0097|Feb</v>
      </c>
    </row>
    <row r="1168" spans="1:13" ht="15" customHeight="1" x14ac:dyDescent="0.25">
      <c r="A1168" s="14" t="s">
        <v>253</v>
      </c>
      <c r="B1168" s="14" t="s">
        <v>37</v>
      </c>
      <c r="C1168" s="16">
        <v>21.29</v>
      </c>
      <c r="D1168" s="16">
        <v>79.67</v>
      </c>
      <c r="E1168" s="16">
        <v>13.94</v>
      </c>
      <c r="F1168" s="16">
        <v>528</v>
      </c>
      <c r="G1168" s="16">
        <v>83.28</v>
      </c>
      <c r="H1168" s="16">
        <v>1719.18</v>
      </c>
      <c r="I1168" s="16">
        <v>246.42</v>
      </c>
      <c r="J1168" s="16">
        <v>85.96</v>
      </c>
      <c r="K1168" s="16">
        <v>111.67</v>
      </c>
      <c r="L1168" s="17">
        <f>SUM(C1168:K1168)</f>
        <v>2889.4100000000003</v>
      </c>
      <c r="M1168" s="23" t="str">
        <f>A1168&amp;"|"&amp;B1168</f>
        <v>P0097|Mar</v>
      </c>
    </row>
    <row r="1169" spans="1:13" ht="15" customHeight="1" x14ac:dyDescent="0.25">
      <c r="A1169" s="14" t="s">
        <v>255</v>
      </c>
      <c r="B1169" s="14" t="s">
        <v>24</v>
      </c>
      <c r="C1169" s="16">
        <v>10.17</v>
      </c>
      <c r="D1169" s="16">
        <v>58.6</v>
      </c>
      <c r="E1169" s="16">
        <v>8.81</v>
      </c>
      <c r="F1169" s="16">
        <v>264</v>
      </c>
      <c r="G1169" s="16">
        <v>0</v>
      </c>
      <c r="H1169" s="16">
        <v>1719.18</v>
      </c>
      <c r="I1169" s="16">
        <v>246.42</v>
      </c>
      <c r="J1169" s="16">
        <v>85.96</v>
      </c>
      <c r="K1169" s="16">
        <v>79.5</v>
      </c>
      <c r="L1169" s="17">
        <f>SUM(C1169:K1169)</f>
        <v>2472.6400000000003</v>
      </c>
      <c r="M1169" s="23" t="str">
        <f>A1169&amp;"|"&amp;B1169</f>
        <v>P0098|Apr</v>
      </c>
    </row>
    <row r="1170" spans="1:13" ht="15" customHeight="1" x14ac:dyDescent="0.25">
      <c r="A1170" s="14" t="s">
        <v>255</v>
      </c>
      <c r="B1170" s="14" t="s">
        <v>26</v>
      </c>
      <c r="C1170" s="16">
        <v>20.69</v>
      </c>
      <c r="D1170" s="16">
        <v>62.38</v>
      </c>
      <c r="E1170" s="16">
        <v>13.05</v>
      </c>
      <c r="F1170" s="16">
        <v>264</v>
      </c>
      <c r="G1170" s="16">
        <v>0</v>
      </c>
      <c r="H1170" s="16">
        <v>1719.18</v>
      </c>
      <c r="I1170" s="16">
        <v>246.42</v>
      </c>
      <c r="J1170" s="16">
        <v>85.96</v>
      </c>
      <c r="K1170" s="16">
        <v>516.99</v>
      </c>
      <c r="L1170" s="17">
        <f>SUM(C1170:K1170)</f>
        <v>2928.67</v>
      </c>
      <c r="M1170" s="23" t="str">
        <f>A1170&amp;"|"&amp;B1170</f>
        <v>P0098|May</v>
      </c>
    </row>
    <row r="1171" spans="1:13" ht="15" customHeight="1" x14ac:dyDescent="0.25">
      <c r="A1171" s="14" t="s">
        <v>255</v>
      </c>
      <c r="B1171" s="14" t="s">
        <v>28</v>
      </c>
      <c r="C1171" s="16">
        <v>16.329999999999998</v>
      </c>
      <c r="D1171" s="16">
        <v>43.48</v>
      </c>
      <c r="E1171" s="16">
        <v>12.23</v>
      </c>
      <c r="F1171" s="16">
        <v>264</v>
      </c>
      <c r="G1171" s="16">
        <v>0</v>
      </c>
      <c r="H1171" s="16">
        <v>1719.18</v>
      </c>
      <c r="I1171" s="16">
        <v>246.42</v>
      </c>
      <c r="J1171" s="16">
        <v>85.96</v>
      </c>
      <c r="K1171" s="16">
        <v>669.84</v>
      </c>
      <c r="L1171" s="17">
        <f>SUM(C1171:K1171)</f>
        <v>3057.4400000000005</v>
      </c>
      <c r="M1171" s="23" t="str">
        <f>A1171&amp;"|"&amp;B1171</f>
        <v>P0098|Jun</v>
      </c>
    </row>
    <row r="1172" spans="1:13" ht="15" customHeight="1" x14ac:dyDescent="0.25">
      <c r="A1172" s="14" t="s">
        <v>255</v>
      </c>
      <c r="B1172" s="14" t="s">
        <v>29</v>
      </c>
      <c r="C1172" s="16">
        <v>13.61</v>
      </c>
      <c r="D1172" s="16">
        <v>40.049999999999997</v>
      </c>
      <c r="E1172" s="16">
        <v>13.27</v>
      </c>
      <c r="F1172" s="16">
        <v>264</v>
      </c>
      <c r="G1172" s="16">
        <v>0</v>
      </c>
      <c r="H1172" s="16">
        <v>1719.18</v>
      </c>
      <c r="I1172" s="16">
        <v>246.42</v>
      </c>
      <c r="J1172" s="16">
        <v>85.96</v>
      </c>
      <c r="K1172" s="16">
        <v>1795.54</v>
      </c>
      <c r="L1172" s="17">
        <f>SUM(C1172:K1172)</f>
        <v>4178.0300000000007</v>
      </c>
      <c r="M1172" s="23" t="str">
        <f>A1172&amp;"|"&amp;B1172</f>
        <v>P0098|Jul</v>
      </c>
    </row>
    <row r="1173" spans="1:13" ht="15" customHeight="1" x14ac:dyDescent="0.25">
      <c r="A1173" s="14" t="s">
        <v>255</v>
      </c>
      <c r="B1173" s="14" t="s">
        <v>30</v>
      </c>
      <c r="C1173" s="16">
        <v>25.33</v>
      </c>
      <c r="D1173" s="16">
        <v>55.28</v>
      </c>
      <c r="E1173" s="16">
        <v>9.0299999999999994</v>
      </c>
      <c r="F1173" s="16">
        <v>396</v>
      </c>
      <c r="G1173" s="16">
        <v>0</v>
      </c>
      <c r="H1173" s="16">
        <v>1719.18</v>
      </c>
      <c r="I1173" s="16">
        <v>246.42</v>
      </c>
      <c r="J1173" s="16">
        <v>85.96</v>
      </c>
      <c r="K1173" s="16">
        <v>1656.27</v>
      </c>
      <c r="L1173" s="17">
        <f>SUM(C1173:K1173)</f>
        <v>4193.47</v>
      </c>
      <c r="M1173" s="23" t="str">
        <f>A1173&amp;"|"&amp;B1173</f>
        <v>P0098|Aug</v>
      </c>
    </row>
    <row r="1174" spans="1:13" ht="15" customHeight="1" x14ac:dyDescent="0.25">
      <c r="A1174" s="14" t="s">
        <v>255</v>
      </c>
      <c r="B1174" s="14" t="s">
        <v>31</v>
      </c>
      <c r="C1174" s="16">
        <v>32.58</v>
      </c>
      <c r="D1174" s="16">
        <v>55.4</v>
      </c>
      <c r="E1174" s="16">
        <v>12.65</v>
      </c>
      <c r="F1174" s="16">
        <v>264</v>
      </c>
      <c r="G1174" s="16">
        <v>0</v>
      </c>
      <c r="H1174" s="16">
        <v>1719.18</v>
      </c>
      <c r="I1174" s="16">
        <v>246.42</v>
      </c>
      <c r="J1174" s="16">
        <v>85.96</v>
      </c>
      <c r="K1174" s="16">
        <v>354.6</v>
      </c>
      <c r="L1174" s="17">
        <f>SUM(C1174:K1174)</f>
        <v>2770.79</v>
      </c>
      <c r="M1174" s="23" t="str">
        <f>A1174&amp;"|"&amp;B1174</f>
        <v>P0098|Sep</v>
      </c>
    </row>
    <row r="1175" spans="1:13" ht="15" customHeight="1" x14ac:dyDescent="0.25">
      <c r="A1175" s="14" t="s">
        <v>255</v>
      </c>
      <c r="B1175" s="14" t="s">
        <v>32</v>
      </c>
      <c r="C1175" s="16">
        <v>45.53</v>
      </c>
      <c r="D1175" s="16">
        <v>71.81</v>
      </c>
      <c r="E1175" s="16">
        <v>13.14</v>
      </c>
      <c r="F1175" s="16">
        <v>264</v>
      </c>
      <c r="G1175" s="16">
        <v>0</v>
      </c>
      <c r="H1175" s="16">
        <v>1719.18</v>
      </c>
      <c r="I1175" s="16">
        <v>246.42</v>
      </c>
      <c r="J1175" s="16">
        <v>85.96</v>
      </c>
      <c r="K1175" s="16">
        <v>245.27</v>
      </c>
      <c r="L1175" s="17">
        <f>SUM(C1175:K1175)</f>
        <v>2691.31</v>
      </c>
      <c r="M1175" s="23" t="str">
        <f>A1175&amp;"|"&amp;B1175</f>
        <v>P0098|Oct</v>
      </c>
    </row>
    <row r="1176" spans="1:13" ht="15" customHeight="1" x14ac:dyDescent="0.25">
      <c r="A1176" s="14" t="s">
        <v>255</v>
      </c>
      <c r="B1176" s="14" t="s">
        <v>33</v>
      </c>
      <c r="C1176" s="16">
        <v>37.96</v>
      </c>
      <c r="D1176" s="16">
        <v>73.989999999999995</v>
      </c>
      <c r="E1176" s="16">
        <v>15.1</v>
      </c>
      <c r="F1176" s="16">
        <v>264</v>
      </c>
      <c r="G1176" s="16">
        <v>83.28</v>
      </c>
      <c r="H1176" s="16">
        <v>1719.18</v>
      </c>
      <c r="I1176" s="16">
        <v>246.42</v>
      </c>
      <c r="J1176" s="16">
        <v>85.96</v>
      </c>
      <c r="K1176" s="16">
        <v>63.29</v>
      </c>
      <c r="L1176" s="17">
        <f>SUM(C1176:K1176)</f>
        <v>2589.1800000000003</v>
      </c>
      <c r="M1176" s="23" t="str">
        <f>A1176&amp;"|"&amp;B1176</f>
        <v>P0098|Nov</v>
      </c>
    </row>
    <row r="1177" spans="1:13" ht="15" customHeight="1" x14ac:dyDescent="0.25">
      <c r="A1177" s="14" t="s">
        <v>255</v>
      </c>
      <c r="B1177" s="14" t="s">
        <v>34</v>
      </c>
      <c r="C1177" s="16">
        <v>20.66</v>
      </c>
      <c r="D1177" s="16">
        <v>98.81</v>
      </c>
      <c r="E1177" s="16">
        <v>14.8</v>
      </c>
      <c r="F1177" s="16">
        <v>792</v>
      </c>
      <c r="G1177" s="16">
        <v>83.28</v>
      </c>
      <c r="H1177" s="16">
        <v>1719.18</v>
      </c>
      <c r="I1177" s="16">
        <v>246.42</v>
      </c>
      <c r="J1177" s="16">
        <v>85.96</v>
      </c>
      <c r="K1177" s="16">
        <v>111.67</v>
      </c>
      <c r="L1177" s="17">
        <f>SUM(C1177:K1177)</f>
        <v>3172.78</v>
      </c>
      <c r="M1177" s="23" t="str">
        <f>A1177&amp;"|"&amp;B1177</f>
        <v>P0098|Dec</v>
      </c>
    </row>
    <row r="1178" spans="1:13" ht="15" customHeight="1" x14ac:dyDescent="0.25">
      <c r="A1178" s="14" t="s">
        <v>255</v>
      </c>
      <c r="B1178" s="14" t="s">
        <v>35</v>
      </c>
      <c r="C1178" s="16">
        <v>24.3</v>
      </c>
      <c r="D1178" s="16">
        <v>83.89</v>
      </c>
      <c r="E1178" s="16">
        <v>25.38</v>
      </c>
      <c r="F1178" s="16">
        <v>660</v>
      </c>
      <c r="G1178" s="16">
        <v>83.28</v>
      </c>
      <c r="H1178" s="16">
        <v>1719.18</v>
      </c>
      <c r="I1178" s="16">
        <v>246.42</v>
      </c>
      <c r="J1178" s="16">
        <v>85.96</v>
      </c>
      <c r="K1178" s="16">
        <v>111.67</v>
      </c>
      <c r="L1178" s="17">
        <f>SUM(C1178:K1178)</f>
        <v>3040.08</v>
      </c>
      <c r="M1178" s="23" t="str">
        <f>A1178&amp;"|"&amp;B1178</f>
        <v>P0098|Jan</v>
      </c>
    </row>
    <row r="1179" spans="1:13" ht="15" customHeight="1" x14ac:dyDescent="0.25">
      <c r="A1179" s="14" t="s">
        <v>255</v>
      </c>
      <c r="B1179" s="14" t="s">
        <v>36</v>
      </c>
      <c r="C1179" s="16">
        <v>29.41</v>
      </c>
      <c r="D1179" s="16">
        <v>77.59</v>
      </c>
      <c r="E1179" s="16">
        <v>4.8600000000000003</v>
      </c>
      <c r="F1179" s="16">
        <v>660</v>
      </c>
      <c r="G1179" s="16">
        <v>83.28</v>
      </c>
      <c r="H1179" s="16">
        <v>1719.18</v>
      </c>
      <c r="I1179" s="16">
        <v>246.42</v>
      </c>
      <c r="J1179" s="16">
        <v>85.96</v>
      </c>
      <c r="K1179" s="16">
        <v>111.67</v>
      </c>
      <c r="L1179" s="17">
        <f>SUM(C1179:K1179)</f>
        <v>3018.3700000000003</v>
      </c>
      <c r="M1179" s="23" t="str">
        <f>A1179&amp;"|"&amp;B1179</f>
        <v>P0098|Feb</v>
      </c>
    </row>
    <row r="1180" spans="1:13" ht="15" customHeight="1" x14ac:dyDescent="0.25">
      <c r="A1180" s="14" t="s">
        <v>255</v>
      </c>
      <c r="B1180" s="14" t="s">
        <v>37</v>
      </c>
      <c r="C1180" s="16">
        <v>29.33</v>
      </c>
      <c r="D1180" s="16">
        <v>78.900000000000006</v>
      </c>
      <c r="E1180" s="16">
        <v>13.67</v>
      </c>
      <c r="F1180" s="16">
        <v>528</v>
      </c>
      <c r="G1180" s="16">
        <v>83.28</v>
      </c>
      <c r="H1180" s="16">
        <v>1719.18</v>
      </c>
      <c r="I1180" s="16">
        <v>246.42</v>
      </c>
      <c r="J1180" s="16">
        <v>85.96</v>
      </c>
      <c r="K1180" s="16">
        <v>111.67</v>
      </c>
      <c r="L1180" s="17">
        <f>SUM(C1180:K1180)</f>
        <v>2896.4100000000003</v>
      </c>
      <c r="M1180" s="23" t="str">
        <f>A1180&amp;"|"&amp;B1180</f>
        <v>P0098|Mar</v>
      </c>
    </row>
    <row r="1181" spans="1:13" ht="15" customHeight="1" x14ac:dyDescent="0.25">
      <c r="A1181" s="14" t="s">
        <v>257</v>
      </c>
      <c r="B1181" s="14" t="s">
        <v>24</v>
      </c>
      <c r="C1181" s="16">
        <v>7.57</v>
      </c>
      <c r="D1181" s="16">
        <v>57.15</v>
      </c>
      <c r="E1181" s="16">
        <v>5.12</v>
      </c>
      <c r="F1181" s="16">
        <v>176</v>
      </c>
      <c r="G1181" s="16">
        <v>0</v>
      </c>
      <c r="H1181" s="16">
        <v>1031.51</v>
      </c>
      <c r="I1181" s="16">
        <v>149</v>
      </c>
      <c r="J1181" s="16">
        <v>85.96</v>
      </c>
      <c r="K1181" s="16">
        <v>39.75</v>
      </c>
      <c r="L1181" s="17">
        <f>SUM(C1181:K1181)</f>
        <v>1552.06</v>
      </c>
      <c r="M1181" s="23" t="str">
        <f>A1181&amp;"|"&amp;B1181</f>
        <v>P0099|Apr</v>
      </c>
    </row>
    <row r="1182" spans="1:13" ht="15" customHeight="1" x14ac:dyDescent="0.25">
      <c r="A1182" s="14" t="s">
        <v>257</v>
      </c>
      <c r="B1182" s="14" t="s">
        <v>26</v>
      </c>
      <c r="C1182" s="16">
        <v>229.64</v>
      </c>
      <c r="D1182" s="16">
        <v>44.86</v>
      </c>
      <c r="E1182" s="16">
        <v>8.66</v>
      </c>
      <c r="F1182" s="16">
        <v>176</v>
      </c>
      <c r="G1182" s="16">
        <v>0</v>
      </c>
      <c r="H1182" s="16">
        <v>1031.51</v>
      </c>
      <c r="I1182" s="16">
        <v>149</v>
      </c>
      <c r="J1182" s="16">
        <v>85.96</v>
      </c>
      <c r="K1182" s="16">
        <v>258.49</v>
      </c>
      <c r="L1182" s="17">
        <f>SUM(C1182:K1182)</f>
        <v>1984.1200000000001</v>
      </c>
      <c r="M1182" s="23" t="str">
        <f>A1182&amp;"|"&amp;B1182</f>
        <v>P0099|May</v>
      </c>
    </row>
    <row r="1183" spans="1:13" ht="15" customHeight="1" x14ac:dyDescent="0.25">
      <c r="A1183" s="14" t="s">
        <v>257</v>
      </c>
      <c r="B1183" s="14" t="s">
        <v>28</v>
      </c>
      <c r="C1183" s="16">
        <v>11.11</v>
      </c>
      <c r="D1183" s="16">
        <v>32.020000000000003</v>
      </c>
      <c r="E1183" s="16">
        <v>12.81</v>
      </c>
      <c r="F1183" s="16">
        <v>176</v>
      </c>
      <c r="G1183" s="16">
        <v>0</v>
      </c>
      <c r="H1183" s="16">
        <v>1031.51</v>
      </c>
      <c r="I1183" s="16">
        <v>149</v>
      </c>
      <c r="J1183" s="16">
        <v>85.96</v>
      </c>
      <c r="K1183" s="16">
        <v>334.92</v>
      </c>
      <c r="L1183" s="17">
        <f>SUM(C1183:K1183)</f>
        <v>1833.3300000000002</v>
      </c>
      <c r="M1183" s="23" t="str">
        <f>A1183&amp;"|"&amp;B1183</f>
        <v>P0099|Jun</v>
      </c>
    </row>
    <row r="1184" spans="1:13" ht="15" customHeight="1" x14ac:dyDescent="0.25">
      <c r="A1184" s="14" t="s">
        <v>257</v>
      </c>
      <c r="B1184" s="14" t="s">
        <v>29</v>
      </c>
      <c r="C1184" s="16">
        <v>11.39</v>
      </c>
      <c r="D1184" s="16">
        <v>32.36</v>
      </c>
      <c r="E1184" s="16">
        <v>7.69</v>
      </c>
      <c r="F1184" s="16">
        <v>176</v>
      </c>
      <c r="G1184" s="16">
        <v>0</v>
      </c>
      <c r="H1184" s="16">
        <v>1031.51</v>
      </c>
      <c r="I1184" s="16">
        <v>149</v>
      </c>
      <c r="J1184" s="16">
        <v>85.96</v>
      </c>
      <c r="K1184" s="16">
        <v>897.77</v>
      </c>
      <c r="L1184" s="17">
        <f>SUM(C1184:K1184)</f>
        <v>2391.6800000000003</v>
      </c>
      <c r="M1184" s="23" t="str">
        <f>A1184&amp;"|"&amp;B1184</f>
        <v>P0099|Jul</v>
      </c>
    </row>
    <row r="1185" spans="1:13" ht="15" customHeight="1" x14ac:dyDescent="0.25">
      <c r="A1185" s="14" t="s">
        <v>257</v>
      </c>
      <c r="B1185" s="14" t="s">
        <v>30</v>
      </c>
      <c r="C1185" s="16">
        <v>246.4</v>
      </c>
      <c r="D1185" s="16">
        <v>35.08</v>
      </c>
      <c r="E1185" s="16">
        <v>8.99</v>
      </c>
      <c r="F1185" s="16">
        <v>176</v>
      </c>
      <c r="G1185" s="16">
        <v>0</v>
      </c>
      <c r="H1185" s="16">
        <v>1031.51</v>
      </c>
      <c r="I1185" s="16">
        <v>149</v>
      </c>
      <c r="J1185" s="16">
        <v>85.96</v>
      </c>
      <c r="K1185" s="16">
        <v>828.13</v>
      </c>
      <c r="L1185" s="17">
        <f>SUM(C1185:K1185)</f>
        <v>2561.0700000000002</v>
      </c>
      <c r="M1185" s="23" t="str">
        <f>A1185&amp;"|"&amp;B1185</f>
        <v>P0099|Aug</v>
      </c>
    </row>
    <row r="1186" spans="1:13" ht="15" customHeight="1" x14ac:dyDescent="0.25">
      <c r="A1186" s="14" t="s">
        <v>257</v>
      </c>
      <c r="B1186" s="14" t="s">
        <v>31</v>
      </c>
      <c r="C1186" s="16">
        <v>22.1</v>
      </c>
      <c r="D1186" s="16">
        <v>41.8</v>
      </c>
      <c r="E1186" s="16">
        <v>6.74</v>
      </c>
      <c r="F1186" s="16">
        <v>176</v>
      </c>
      <c r="G1186" s="16">
        <v>0</v>
      </c>
      <c r="H1186" s="16">
        <v>1031.51</v>
      </c>
      <c r="I1186" s="16">
        <v>149</v>
      </c>
      <c r="J1186" s="16">
        <v>85.96</v>
      </c>
      <c r="K1186" s="16">
        <v>177.3</v>
      </c>
      <c r="L1186" s="17">
        <f>SUM(C1186:K1186)</f>
        <v>1690.41</v>
      </c>
      <c r="M1186" s="23" t="str">
        <f>A1186&amp;"|"&amp;B1186</f>
        <v>P0099|Sep</v>
      </c>
    </row>
    <row r="1187" spans="1:13" ht="15" customHeight="1" x14ac:dyDescent="0.25">
      <c r="A1187" s="14" t="s">
        <v>257</v>
      </c>
      <c r="B1187" s="14" t="s">
        <v>32</v>
      </c>
      <c r="C1187" s="16">
        <v>7.7</v>
      </c>
      <c r="D1187" s="16">
        <v>52.29</v>
      </c>
      <c r="E1187" s="16">
        <v>4.04</v>
      </c>
      <c r="F1187" s="16">
        <v>176</v>
      </c>
      <c r="G1187" s="16">
        <v>0</v>
      </c>
      <c r="H1187" s="16">
        <v>1031.51</v>
      </c>
      <c r="I1187" s="16">
        <v>149</v>
      </c>
      <c r="J1187" s="16">
        <v>85.96</v>
      </c>
      <c r="K1187" s="16">
        <v>122.63</v>
      </c>
      <c r="L1187" s="17">
        <f>SUM(C1187:K1187)</f>
        <v>1629.13</v>
      </c>
      <c r="M1187" s="23" t="str">
        <f>A1187&amp;"|"&amp;B1187</f>
        <v>P0099|Oct</v>
      </c>
    </row>
    <row r="1188" spans="1:13" ht="15" customHeight="1" x14ac:dyDescent="0.25">
      <c r="A1188" s="14" t="s">
        <v>257</v>
      </c>
      <c r="B1188" s="14" t="s">
        <v>33</v>
      </c>
      <c r="C1188" s="16">
        <v>21.24</v>
      </c>
      <c r="D1188" s="16">
        <v>59.24</v>
      </c>
      <c r="E1188" s="16">
        <v>4.04</v>
      </c>
      <c r="F1188" s="16">
        <v>176</v>
      </c>
      <c r="G1188" s="16">
        <v>55.52</v>
      </c>
      <c r="H1188" s="16">
        <v>1031.51</v>
      </c>
      <c r="I1188" s="16">
        <v>149</v>
      </c>
      <c r="J1188" s="16">
        <v>85.96</v>
      </c>
      <c r="K1188" s="16">
        <v>31.64</v>
      </c>
      <c r="L1188" s="17">
        <f>SUM(C1188:K1188)</f>
        <v>1614.15</v>
      </c>
      <c r="M1188" s="23" t="str">
        <f>A1188&amp;"|"&amp;B1188</f>
        <v>P0099|Nov</v>
      </c>
    </row>
    <row r="1189" spans="1:13" ht="15" customHeight="1" x14ac:dyDescent="0.25">
      <c r="A1189" s="14" t="s">
        <v>257</v>
      </c>
      <c r="B1189" s="14" t="s">
        <v>34</v>
      </c>
      <c r="C1189" s="16">
        <v>24.31</v>
      </c>
      <c r="D1189" s="16">
        <v>76.97</v>
      </c>
      <c r="E1189" s="16">
        <v>4.04</v>
      </c>
      <c r="F1189" s="16">
        <v>528</v>
      </c>
      <c r="G1189" s="16">
        <v>55.52</v>
      </c>
      <c r="H1189" s="16">
        <v>1031.51</v>
      </c>
      <c r="I1189" s="16">
        <v>149</v>
      </c>
      <c r="J1189" s="16">
        <v>85.96</v>
      </c>
      <c r="K1189" s="16">
        <v>55.84</v>
      </c>
      <c r="L1189" s="17">
        <f>SUM(C1189:K1189)</f>
        <v>2011.1499999999999</v>
      </c>
      <c r="M1189" s="23" t="str">
        <f>A1189&amp;"|"&amp;B1189</f>
        <v>P0099|Dec</v>
      </c>
    </row>
    <row r="1190" spans="1:13" ht="15" customHeight="1" x14ac:dyDescent="0.25">
      <c r="A1190" s="14" t="s">
        <v>257</v>
      </c>
      <c r="B1190" s="14" t="s">
        <v>35</v>
      </c>
      <c r="C1190" s="16">
        <v>282.08</v>
      </c>
      <c r="D1190" s="16">
        <v>82.32</v>
      </c>
      <c r="E1190" s="16">
        <v>7.2</v>
      </c>
      <c r="F1190" s="16">
        <v>352</v>
      </c>
      <c r="G1190" s="16">
        <v>55.52</v>
      </c>
      <c r="H1190" s="16">
        <v>1031.51</v>
      </c>
      <c r="I1190" s="16">
        <v>149</v>
      </c>
      <c r="J1190" s="16">
        <v>85.96</v>
      </c>
      <c r="K1190" s="16">
        <v>55.84</v>
      </c>
      <c r="L1190" s="17">
        <f>SUM(C1190:K1190)</f>
        <v>2101.4299999999998</v>
      </c>
      <c r="M1190" s="23" t="str">
        <f>A1190&amp;"|"&amp;B1190</f>
        <v>P0099|Jan</v>
      </c>
    </row>
    <row r="1191" spans="1:13" ht="15" customHeight="1" x14ac:dyDescent="0.25">
      <c r="A1191" s="14" t="s">
        <v>257</v>
      </c>
      <c r="B1191" s="14" t="s">
        <v>36</v>
      </c>
      <c r="C1191" s="16">
        <v>12.09</v>
      </c>
      <c r="D1191" s="16">
        <v>62.72</v>
      </c>
      <c r="E1191" s="16">
        <v>4.04</v>
      </c>
      <c r="F1191" s="16">
        <v>352</v>
      </c>
      <c r="G1191" s="16">
        <v>55.52</v>
      </c>
      <c r="H1191" s="16">
        <v>1031.51</v>
      </c>
      <c r="I1191" s="16">
        <v>149</v>
      </c>
      <c r="J1191" s="16">
        <v>85.96</v>
      </c>
      <c r="K1191" s="16">
        <v>55.84</v>
      </c>
      <c r="L1191" s="17">
        <f>SUM(C1191:K1191)</f>
        <v>1808.68</v>
      </c>
      <c r="M1191" s="23" t="str">
        <f>A1191&amp;"|"&amp;B1191</f>
        <v>P0099|Feb</v>
      </c>
    </row>
    <row r="1192" spans="1:13" ht="15" customHeight="1" x14ac:dyDescent="0.25">
      <c r="A1192" s="14" t="s">
        <v>257</v>
      </c>
      <c r="B1192" s="14" t="s">
        <v>37</v>
      </c>
      <c r="C1192" s="16">
        <v>36.130000000000003</v>
      </c>
      <c r="D1192" s="16">
        <v>52.21</v>
      </c>
      <c r="E1192" s="16">
        <v>7.24</v>
      </c>
      <c r="F1192" s="16">
        <v>264</v>
      </c>
      <c r="G1192" s="16">
        <v>55.52</v>
      </c>
      <c r="H1192" s="16">
        <v>1031.51</v>
      </c>
      <c r="I1192" s="16">
        <v>149</v>
      </c>
      <c r="J1192" s="16">
        <v>85.96</v>
      </c>
      <c r="K1192" s="16">
        <v>55.84</v>
      </c>
      <c r="L1192" s="17">
        <f>SUM(C1192:K1192)</f>
        <v>1737.4099999999999</v>
      </c>
      <c r="M1192" s="23" t="str">
        <f>A1192&amp;"|"&amp;B1192</f>
        <v>P0099|Mar</v>
      </c>
    </row>
    <row r="1193" spans="1:13" ht="15" customHeight="1" x14ac:dyDescent="0.25">
      <c r="A1193" s="14" t="s">
        <v>259</v>
      </c>
      <c r="B1193" s="14" t="s">
        <v>24</v>
      </c>
      <c r="C1193" s="16">
        <v>33.47</v>
      </c>
      <c r="D1193" s="16">
        <v>55.96</v>
      </c>
      <c r="E1193" s="16">
        <v>13.63</v>
      </c>
      <c r="F1193" s="16">
        <v>216</v>
      </c>
      <c r="G1193" s="16">
        <v>0</v>
      </c>
      <c r="H1193" s="16">
        <v>1346.69</v>
      </c>
      <c r="I1193" s="16">
        <v>194.84</v>
      </c>
      <c r="J1193" s="16">
        <v>85.96</v>
      </c>
      <c r="K1193" s="16">
        <v>59.62</v>
      </c>
      <c r="L1193" s="17">
        <f>SUM(C1193:K1193)</f>
        <v>2006.1699999999998</v>
      </c>
      <c r="M1193" s="23" t="str">
        <f>A1193&amp;"|"&amp;B1193</f>
        <v>P0100|Apr</v>
      </c>
    </row>
    <row r="1194" spans="1:13" ht="15" customHeight="1" x14ac:dyDescent="0.25">
      <c r="A1194" s="14" t="s">
        <v>259</v>
      </c>
      <c r="B1194" s="14" t="s">
        <v>26</v>
      </c>
      <c r="C1194" s="16">
        <v>7.57</v>
      </c>
      <c r="D1194" s="16">
        <v>67.3</v>
      </c>
      <c r="E1194" s="16">
        <v>5.71</v>
      </c>
      <c r="F1194" s="16">
        <v>216</v>
      </c>
      <c r="G1194" s="16">
        <v>0</v>
      </c>
      <c r="H1194" s="16">
        <v>1346.69</v>
      </c>
      <c r="I1194" s="16">
        <v>194.84</v>
      </c>
      <c r="J1194" s="16">
        <v>85.96</v>
      </c>
      <c r="K1194" s="16">
        <v>387.74</v>
      </c>
      <c r="L1194" s="17">
        <f>SUM(C1194:K1194)</f>
        <v>2311.81</v>
      </c>
      <c r="M1194" s="23" t="str">
        <f>A1194&amp;"|"&amp;B1194</f>
        <v>P0100|May</v>
      </c>
    </row>
    <row r="1195" spans="1:13" ht="15" customHeight="1" x14ac:dyDescent="0.25">
      <c r="A1195" s="14" t="s">
        <v>259</v>
      </c>
      <c r="B1195" s="14" t="s">
        <v>28</v>
      </c>
      <c r="C1195" s="16">
        <v>14.73</v>
      </c>
      <c r="D1195" s="16">
        <v>34.200000000000003</v>
      </c>
      <c r="E1195" s="16">
        <v>10.14</v>
      </c>
      <c r="F1195" s="16">
        <v>216</v>
      </c>
      <c r="G1195" s="16">
        <v>0</v>
      </c>
      <c r="H1195" s="16">
        <v>1346.69</v>
      </c>
      <c r="I1195" s="16">
        <v>194.84</v>
      </c>
      <c r="J1195" s="16">
        <v>85.96</v>
      </c>
      <c r="K1195" s="16">
        <v>502.38</v>
      </c>
      <c r="L1195" s="17">
        <f>SUM(C1195:K1195)</f>
        <v>2404.94</v>
      </c>
      <c r="M1195" s="23" t="str">
        <f>A1195&amp;"|"&amp;B1195</f>
        <v>P0100|Jun</v>
      </c>
    </row>
    <row r="1196" spans="1:13" ht="15" customHeight="1" x14ac:dyDescent="0.25">
      <c r="A1196" s="14" t="s">
        <v>259</v>
      </c>
      <c r="B1196" s="14" t="s">
        <v>29</v>
      </c>
      <c r="C1196" s="16">
        <v>27.66</v>
      </c>
      <c r="D1196" s="16">
        <v>37.79</v>
      </c>
      <c r="E1196" s="16">
        <v>15.53</v>
      </c>
      <c r="F1196" s="16">
        <v>216</v>
      </c>
      <c r="G1196" s="16">
        <v>0</v>
      </c>
      <c r="H1196" s="16">
        <v>1346.69</v>
      </c>
      <c r="I1196" s="16">
        <v>194.84</v>
      </c>
      <c r="J1196" s="16">
        <v>85.96</v>
      </c>
      <c r="K1196" s="16">
        <v>1346.66</v>
      </c>
      <c r="L1196" s="17">
        <f>SUM(C1196:K1196)</f>
        <v>3271.13</v>
      </c>
      <c r="M1196" s="23" t="str">
        <f>A1196&amp;"|"&amp;B1196</f>
        <v>P0100|Jul</v>
      </c>
    </row>
    <row r="1197" spans="1:13" ht="15" customHeight="1" x14ac:dyDescent="0.25">
      <c r="A1197" s="14" t="s">
        <v>259</v>
      </c>
      <c r="B1197" s="14" t="s">
        <v>30</v>
      </c>
      <c r="C1197" s="16">
        <v>23.51</v>
      </c>
      <c r="D1197" s="16">
        <v>34.21</v>
      </c>
      <c r="E1197" s="16">
        <v>11.47</v>
      </c>
      <c r="F1197" s="16">
        <v>324</v>
      </c>
      <c r="G1197" s="16">
        <v>0</v>
      </c>
      <c r="H1197" s="16">
        <v>1346.69</v>
      </c>
      <c r="I1197" s="16">
        <v>194.84</v>
      </c>
      <c r="J1197" s="16">
        <v>85.96</v>
      </c>
      <c r="K1197" s="16">
        <v>1242.2</v>
      </c>
      <c r="L1197" s="17">
        <f>SUM(C1197:K1197)</f>
        <v>3262.88</v>
      </c>
      <c r="M1197" s="23" t="str">
        <f>A1197&amp;"|"&amp;B1197</f>
        <v>P0100|Aug</v>
      </c>
    </row>
    <row r="1198" spans="1:13" ht="15" customHeight="1" x14ac:dyDescent="0.25">
      <c r="A1198" s="14" t="s">
        <v>259</v>
      </c>
      <c r="B1198" s="14" t="s">
        <v>31</v>
      </c>
      <c r="C1198" s="16">
        <v>26.26</v>
      </c>
      <c r="D1198" s="16">
        <v>47.63</v>
      </c>
      <c r="E1198" s="16">
        <v>10.76</v>
      </c>
      <c r="F1198" s="16">
        <v>216</v>
      </c>
      <c r="G1198" s="16">
        <v>0</v>
      </c>
      <c r="H1198" s="16">
        <v>1346.69</v>
      </c>
      <c r="I1198" s="16">
        <v>194.84</v>
      </c>
      <c r="J1198" s="16">
        <v>85.96</v>
      </c>
      <c r="K1198" s="16">
        <v>265.95</v>
      </c>
      <c r="L1198" s="17">
        <f>SUM(C1198:K1198)</f>
        <v>2194.09</v>
      </c>
      <c r="M1198" s="23" t="str">
        <f>A1198&amp;"|"&amp;B1198</f>
        <v>P0100|Sep</v>
      </c>
    </row>
    <row r="1199" spans="1:13" ht="15" customHeight="1" x14ac:dyDescent="0.25">
      <c r="A1199" s="14" t="s">
        <v>259</v>
      </c>
      <c r="B1199" s="14" t="s">
        <v>32</v>
      </c>
      <c r="C1199" s="16">
        <v>31.03</v>
      </c>
      <c r="D1199" s="16">
        <v>54.32</v>
      </c>
      <c r="E1199" s="16">
        <v>12.54</v>
      </c>
      <c r="F1199" s="16">
        <v>216</v>
      </c>
      <c r="G1199" s="16">
        <v>0</v>
      </c>
      <c r="H1199" s="16">
        <v>1346.69</v>
      </c>
      <c r="I1199" s="16">
        <v>194.84</v>
      </c>
      <c r="J1199" s="16">
        <v>85.96</v>
      </c>
      <c r="K1199" s="16">
        <v>183.95</v>
      </c>
      <c r="L1199" s="17">
        <f>SUM(C1199:K1199)</f>
        <v>2125.33</v>
      </c>
      <c r="M1199" s="23" t="str">
        <f>A1199&amp;"|"&amp;B1199</f>
        <v>P0100|Oct</v>
      </c>
    </row>
    <row r="1200" spans="1:13" ht="15" customHeight="1" x14ac:dyDescent="0.25">
      <c r="A1200" s="14" t="s">
        <v>259</v>
      </c>
      <c r="B1200" s="14" t="s">
        <v>33</v>
      </c>
      <c r="C1200" s="16">
        <v>14.93</v>
      </c>
      <c r="D1200" s="16">
        <v>59.57</v>
      </c>
      <c r="E1200" s="16">
        <v>10.28</v>
      </c>
      <c r="F1200" s="16">
        <v>216</v>
      </c>
      <c r="G1200" s="16">
        <v>68.14</v>
      </c>
      <c r="H1200" s="16">
        <v>1346.69</v>
      </c>
      <c r="I1200" s="16">
        <v>194.84</v>
      </c>
      <c r="J1200" s="16">
        <v>85.96</v>
      </c>
      <c r="K1200" s="16">
        <v>47.47</v>
      </c>
      <c r="L1200" s="17">
        <f>SUM(C1200:K1200)</f>
        <v>2043.88</v>
      </c>
      <c r="M1200" s="23" t="str">
        <f>A1200&amp;"|"&amp;B1200</f>
        <v>P0100|Nov</v>
      </c>
    </row>
    <row r="1201" spans="1:13" ht="15" customHeight="1" x14ac:dyDescent="0.25">
      <c r="A1201" s="14" t="s">
        <v>259</v>
      </c>
      <c r="B1201" s="14" t="s">
        <v>34</v>
      </c>
      <c r="C1201" s="16">
        <v>13.75</v>
      </c>
      <c r="D1201" s="16">
        <v>84.86</v>
      </c>
      <c r="E1201" s="16">
        <v>12.3</v>
      </c>
      <c r="F1201" s="16">
        <v>648</v>
      </c>
      <c r="G1201" s="16">
        <v>68.14</v>
      </c>
      <c r="H1201" s="16">
        <v>1346.69</v>
      </c>
      <c r="I1201" s="16">
        <v>194.84</v>
      </c>
      <c r="J1201" s="16">
        <v>85.96</v>
      </c>
      <c r="K1201" s="16">
        <v>83.75</v>
      </c>
      <c r="L1201" s="17">
        <f>SUM(C1201:K1201)</f>
        <v>2538.29</v>
      </c>
      <c r="M1201" s="23" t="str">
        <f>A1201&amp;"|"&amp;B1201</f>
        <v>P0100|Dec</v>
      </c>
    </row>
    <row r="1202" spans="1:13" ht="15" customHeight="1" x14ac:dyDescent="0.25">
      <c r="A1202" s="14" t="s">
        <v>259</v>
      </c>
      <c r="B1202" s="14" t="s">
        <v>35</v>
      </c>
      <c r="C1202" s="16">
        <v>20.28</v>
      </c>
      <c r="D1202" s="16">
        <v>77.400000000000006</v>
      </c>
      <c r="E1202" s="16">
        <v>9.15</v>
      </c>
      <c r="F1202" s="16">
        <v>540</v>
      </c>
      <c r="G1202" s="16">
        <v>68.14</v>
      </c>
      <c r="H1202" s="16">
        <v>1346.69</v>
      </c>
      <c r="I1202" s="16">
        <v>194.84</v>
      </c>
      <c r="J1202" s="16">
        <v>85.96</v>
      </c>
      <c r="K1202" s="16">
        <v>83.75</v>
      </c>
      <c r="L1202" s="17">
        <f>SUM(C1202:K1202)</f>
        <v>2426.21</v>
      </c>
      <c r="M1202" s="23" t="str">
        <f>A1202&amp;"|"&amp;B1202</f>
        <v>P0100|Jan</v>
      </c>
    </row>
    <row r="1203" spans="1:13" ht="15" customHeight="1" x14ac:dyDescent="0.25">
      <c r="A1203" s="14" t="s">
        <v>259</v>
      </c>
      <c r="B1203" s="14" t="s">
        <v>36</v>
      </c>
      <c r="C1203" s="16">
        <v>14.25</v>
      </c>
      <c r="D1203" s="16">
        <v>81.91</v>
      </c>
      <c r="E1203" s="16">
        <v>16.64</v>
      </c>
      <c r="F1203" s="16">
        <v>432</v>
      </c>
      <c r="G1203" s="16">
        <v>68.14</v>
      </c>
      <c r="H1203" s="16">
        <v>1346.69</v>
      </c>
      <c r="I1203" s="16">
        <v>194.84</v>
      </c>
      <c r="J1203" s="16">
        <v>85.96</v>
      </c>
      <c r="K1203" s="16">
        <v>83.75</v>
      </c>
      <c r="L1203" s="17">
        <f>SUM(C1203:K1203)</f>
        <v>2324.1800000000003</v>
      </c>
      <c r="M1203" s="23" t="str">
        <f>A1203&amp;"|"&amp;B1203</f>
        <v>P0100|Feb</v>
      </c>
    </row>
    <row r="1204" spans="1:13" ht="15" customHeight="1" x14ac:dyDescent="0.25">
      <c r="A1204" s="14" t="s">
        <v>259</v>
      </c>
      <c r="B1204" s="14" t="s">
        <v>37</v>
      </c>
      <c r="C1204" s="16">
        <v>14.36</v>
      </c>
      <c r="D1204" s="16">
        <v>75.400000000000006</v>
      </c>
      <c r="E1204" s="16">
        <v>4.04</v>
      </c>
      <c r="F1204" s="16">
        <v>432</v>
      </c>
      <c r="G1204" s="16">
        <v>68.14</v>
      </c>
      <c r="H1204" s="16">
        <v>1346.69</v>
      </c>
      <c r="I1204" s="16">
        <v>194.84</v>
      </c>
      <c r="J1204" s="16">
        <v>85.96</v>
      </c>
      <c r="K1204" s="16">
        <v>83.75</v>
      </c>
      <c r="L1204" s="17">
        <f>SUM(C1204:K1204)</f>
        <v>2305.1800000000003</v>
      </c>
      <c r="M1204" s="23" t="str">
        <f>A1204&amp;"|"&amp;B1204</f>
        <v>P0100|Mar</v>
      </c>
    </row>
    <row r="1205" spans="1:13" ht="15" customHeight="1" x14ac:dyDescent="0.25">
      <c r="A1205" s="14" t="s">
        <v>261</v>
      </c>
      <c r="B1205" s="14" t="s">
        <v>24</v>
      </c>
      <c r="C1205" s="16">
        <v>7.57</v>
      </c>
      <c r="D1205" s="16">
        <v>36.24</v>
      </c>
      <c r="E1205" s="16">
        <v>4.04</v>
      </c>
      <c r="F1205" s="16">
        <v>140</v>
      </c>
      <c r="G1205" s="16">
        <v>0</v>
      </c>
      <c r="H1205" s="16">
        <v>744.98</v>
      </c>
      <c r="I1205" s="16">
        <v>108.88</v>
      </c>
      <c r="J1205" s="16">
        <v>85.96</v>
      </c>
      <c r="K1205" s="16">
        <v>19.87</v>
      </c>
      <c r="L1205" s="17">
        <f>SUM(C1205:K1205)</f>
        <v>1147.54</v>
      </c>
      <c r="M1205" s="23" t="str">
        <f>A1205&amp;"|"&amp;B1205</f>
        <v>P0101|Apr</v>
      </c>
    </row>
    <row r="1206" spans="1:13" ht="15" customHeight="1" x14ac:dyDescent="0.25">
      <c r="A1206" s="14" t="s">
        <v>261</v>
      </c>
      <c r="B1206" s="14" t="s">
        <v>26</v>
      </c>
      <c r="C1206" s="16">
        <v>19.3</v>
      </c>
      <c r="D1206" s="16">
        <v>43.36</v>
      </c>
      <c r="E1206" s="16">
        <v>8.0399999999999991</v>
      </c>
      <c r="F1206" s="16">
        <v>140</v>
      </c>
      <c r="G1206" s="16">
        <v>0</v>
      </c>
      <c r="H1206" s="16">
        <v>744.98</v>
      </c>
      <c r="I1206" s="16">
        <v>108.88</v>
      </c>
      <c r="J1206" s="16">
        <v>85.96</v>
      </c>
      <c r="K1206" s="16">
        <v>129.25</v>
      </c>
      <c r="L1206" s="17">
        <f>SUM(C1206:K1206)</f>
        <v>1279.77</v>
      </c>
      <c r="M1206" s="23" t="str">
        <f>A1206&amp;"|"&amp;B1206</f>
        <v>P0101|May</v>
      </c>
    </row>
    <row r="1207" spans="1:13" ht="15" customHeight="1" x14ac:dyDescent="0.25">
      <c r="A1207" s="14" t="s">
        <v>261</v>
      </c>
      <c r="B1207" s="14" t="s">
        <v>28</v>
      </c>
      <c r="C1207" s="16">
        <v>7.57</v>
      </c>
      <c r="D1207" s="16">
        <v>27.69</v>
      </c>
      <c r="E1207" s="16">
        <v>4.3499999999999996</v>
      </c>
      <c r="F1207" s="16">
        <v>140</v>
      </c>
      <c r="G1207" s="16">
        <v>0</v>
      </c>
      <c r="H1207" s="16">
        <v>744.98</v>
      </c>
      <c r="I1207" s="16">
        <v>108.88</v>
      </c>
      <c r="J1207" s="16">
        <v>85.96</v>
      </c>
      <c r="K1207" s="16">
        <v>167.46</v>
      </c>
      <c r="L1207" s="17">
        <f>SUM(C1207:K1207)</f>
        <v>1286.8900000000001</v>
      </c>
      <c r="M1207" s="23" t="str">
        <f>A1207&amp;"|"&amp;B1207</f>
        <v>P0101|Jun</v>
      </c>
    </row>
    <row r="1208" spans="1:13" ht="15" customHeight="1" x14ac:dyDescent="0.25">
      <c r="A1208" s="14" t="s">
        <v>261</v>
      </c>
      <c r="B1208" s="14" t="s">
        <v>29</v>
      </c>
      <c r="C1208" s="16">
        <v>7.57</v>
      </c>
      <c r="D1208" s="16">
        <v>32.020000000000003</v>
      </c>
      <c r="E1208" s="16">
        <v>8.17</v>
      </c>
      <c r="F1208" s="16">
        <v>210</v>
      </c>
      <c r="G1208" s="16">
        <v>0</v>
      </c>
      <c r="H1208" s="16">
        <v>744.98</v>
      </c>
      <c r="I1208" s="16">
        <v>108.88</v>
      </c>
      <c r="J1208" s="16">
        <v>85.96</v>
      </c>
      <c r="K1208" s="16">
        <v>448.89</v>
      </c>
      <c r="L1208" s="17">
        <f>SUM(C1208:K1208)</f>
        <v>1646.4699999999998</v>
      </c>
      <c r="M1208" s="23" t="str">
        <f>A1208&amp;"|"&amp;B1208</f>
        <v>P0101|Jul</v>
      </c>
    </row>
    <row r="1209" spans="1:13" ht="15" customHeight="1" x14ac:dyDescent="0.25">
      <c r="A1209" s="14" t="s">
        <v>261</v>
      </c>
      <c r="B1209" s="14" t="s">
        <v>30</v>
      </c>
      <c r="C1209" s="16">
        <v>7.57</v>
      </c>
      <c r="D1209" s="16">
        <v>31.72</v>
      </c>
      <c r="E1209" s="16">
        <v>5.14</v>
      </c>
      <c r="F1209" s="16">
        <v>140</v>
      </c>
      <c r="G1209" s="16">
        <v>0</v>
      </c>
      <c r="H1209" s="16">
        <v>744.98</v>
      </c>
      <c r="I1209" s="16">
        <v>108.88</v>
      </c>
      <c r="J1209" s="16">
        <v>85.96</v>
      </c>
      <c r="K1209" s="16">
        <v>414.07</v>
      </c>
      <c r="L1209" s="17">
        <f>SUM(C1209:K1209)</f>
        <v>1538.32</v>
      </c>
      <c r="M1209" s="23" t="str">
        <f>A1209&amp;"|"&amp;B1209</f>
        <v>P0101|Aug</v>
      </c>
    </row>
    <row r="1210" spans="1:13" ht="15" customHeight="1" x14ac:dyDescent="0.25">
      <c r="A1210" s="14" t="s">
        <v>261</v>
      </c>
      <c r="B1210" s="14" t="s">
        <v>31</v>
      </c>
      <c r="C1210" s="16">
        <v>10.88</v>
      </c>
      <c r="D1210" s="16">
        <v>33.43</v>
      </c>
      <c r="E1210" s="16">
        <v>4.04</v>
      </c>
      <c r="F1210" s="16">
        <v>140</v>
      </c>
      <c r="G1210" s="16">
        <v>0</v>
      </c>
      <c r="H1210" s="16">
        <v>744.98</v>
      </c>
      <c r="I1210" s="16">
        <v>108.88</v>
      </c>
      <c r="J1210" s="16">
        <v>85.96</v>
      </c>
      <c r="K1210" s="16">
        <v>88.65</v>
      </c>
      <c r="L1210" s="17">
        <f>SUM(C1210:K1210)</f>
        <v>1216.8200000000002</v>
      </c>
      <c r="M1210" s="23" t="str">
        <f>A1210&amp;"|"&amp;B1210</f>
        <v>P0101|Sep</v>
      </c>
    </row>
    <row r="1211" spans="1:13" ht="15" customHeight="1" x14ac:dyDescent="0.25">
      <c r="A1211" s="14" t="s">
        <v>261</v>
      </c>
      <c r="B1211" s="14" t="s">
        <v>32</v>
      </c>
      <c r="C1211" s="16">
        <v>179.61</v>
      </c>
      <c r="D1211" s="16">
        <v>33.700000000000003</v>
      </c>
      <c r="E1211" s="16">
        <v>4.08</v>
      </c>
      <c r="F1211" s="16">
        <v>140</v>
      </c>
      <c r="G1211" s="16">
        <v>0</v>
      </c>
      <c r="H1211" s="16">
        <v>744.98</v>
      </c>
      <c r="I1211" s="16">
        <v>108.88</v>
      </c>
      <c r="J1211" s="16">
        <v>85.96</v>
      </c>
      <c r="K1211" s="16">
        <v>61.32</v>
      </c>
      <c r="L1211" s="17">
        <f>SUM(C1211:K1211)</f>
        <v>1358.53</v>
      </c>
      <c r="M1211" s="23" t="str">
        <f>A1211&amp;"|"&amp;B1211</f>
        <v>P0101|Oct</v>
      </c>
    </row>
    <row r="1212" spans="1:13" ht="15" customHeight="1" x14ac:dyDescent="0.25">
      <c r="A1212" s="14" t="s">
        <v>261</v>
      </c>
      <c r="B1212" s="14" t="s">
        <v>33</v>
      </c>
      <c r="C1212" s="16">
        <v>8.09</v>
      </c>
      <c r="D1212" s="16">
        <v>37.58</v>
      </c>
      <c r="E1212" s="16">
        <v>5.95</v>
      </c>
      <c r="F1212" s="16">
        <v>140</v>
      </c>
      <c r="G1212" s="16">
        <v>45.43</v>
      </c>
      <c r="H1212" s="16">
        <v>744.98</v>
      </c>
      <c r="I1212" s="16">
        <v>108.88</v>
      </c>
      <c r="J1212" s="16">
        <v>85.96</v>
      </c>
      <c r="K1212" s="16">
        <v>15.82</v>
      </c>
      <c r="L1212" s="17">
        <f>SUM(C1212:K1212)</f>
        <v>1192.6899999999998</v>
      </c>
      <c r="M1212" s="23" t="str">
        <f>A1212&amp;"|"&amp;B1212</f>
        <v>P0101|Nov</v>
      </c>
    </row>
    <row r="1213" spans="1:13" ht="15" customHeight="1" x14ac:dyDescent="0.25">
      <c r="A1213" s="14" t="s">
        <v>261</v>
      </c>
      <c r="B1213" s="14" t="s">
        <v>34</v>
      </c>
      <c r="C1213" s="16">
        <v>7.59</v>
      </c>
      <c r="D1213" s="16">
        <v>52.27</v>
      </c>
      <c r="E1213" s="16">
        <v>4.04</v>
      </c>
      <c r="F1213" s="16">
        <v>420</v>
      </c>
      <c r="G1213" s="16">
        <v>45.43</v>
      </c>
      <c r="H1213" s="16">
        <v>744.98</v>
      </c>
      <c r="I1213" s="16">
        <v>108.88</v>
      </c>
      <c r="J1213" s="16">
        <v>85.96</v>
      </c>
      <c r="K1213" s="16">
        <v>27.92</v>
      </c>
      <c r="L1213" s="17">
        <f>SUM(C1213:K1213)</f>
        <v>1497.0700000000002</v>
      </c>
      <c r="M1213" s="23" t="str">
        <f>A1213&amp;"|"&amp;B1213</f>
        <v>P0101|Dec</v>
      </c>
    </row>
    <row r="1214" spans="1:13" ht="15" customHeight="1" x14ac:dyDescent="0.25">
      <c r="A1214" s="14" t="s">
        <v>261</v>
      </c>
      <c r="B1214" s="14" t="s">
        <v>35</v>
      </c>
      <c r="C1214" s="16">
        <v>7.57</v>
      </c>
      <c r="D1214" s="16">
        <v>62.17</v>
      </c>
      <c r="E1214" s="16">
        <v>5.65</v>
      </c>
      <c r="F1214" s="16">
        <v>350</v>
      </c>
      <c r="G1214" s="16">
        <v>45.43</v>
      </c>
      <c r="H1214" s="16">
        <v>744.98</v>
      </c>
      <c r="I1214" s="16">
        <v>108.88</v>
      </c>
      <c r="J1214" s="16">
        <v>85.96</v>
      </c>
      <c r="K1214" s="16">
        <v>27.92</v>
      </c>
      <c r="L1214" s="17">
        <f>SUM(C1214:K1214)</f>
        <v>1438.56</v>
      </c>
      <c r="M1214" s="23" t="str">
        <f>A1214&amp;"|"&amp;B1214</f>
        <v>P0101|Jan</v>
      </c>
    </row>
    <row r="1215" spans="1:13" ht="15" customHeight="1" x14ac:dyDescent="0.25">
      <c r="A1215" s="14" t="s">
        <v>261</v>
      </c>
      <c r="B1215" s="14" t="s">
        <v>36</v>
      </c>
      <c r="C1215" s="16">
        <v>12.2</v>
      </c>
      <c r="D1215" s="16">
        <v>55.14</v>
      </c>
      <c r="E1215" s="16">
        <v>4.04</v>
      </c>
      <c r="F1215" s="16">
        <v>280</v>
      </c>
      <c r="G1215" s="16">
        <v>45.43</v>
      </c>
      <c r="H1215" s="16">
        <v>744.98</v>
      </c>
      <c r="I1215" s="16">
        <v>108.88</v>
      </c>
      <c r="J1215" s="16">
        <v>85.96</v>
      </c>
      <c r="K1215" s="16">
        <v>27.92</v>
      </c>
      <c r="L1215" s="17">
        <f>SUM(C1215:K1215)</f>
        <v>1364.5500000000002</v>
      </c>
      <c r="M1215" s="23" t="str">
        <f>A1215&amp;"|"&amp;B1215</f>
        <v>P0101|Feb</v>
      </c>
    </row>
    <row r="1216" spans="1:13" ht="15" customHeight="1" x14ac:dyDescent="0.25">
      <c r="A1216" s="14" t="s">
        <v>261</v>
      </c>
      <c r="B1216" s="14" t="s">
        <v>37</v>
      </c>
      <c r="C1216" s="16">
        <v>7.57</v>
      </c>
      <c r="D1216" s="16">
        <v>41.92</v>
      </c>
      <c r="E1216" s="16">
        <v>4.04</v>
      </c>
      <c r="F1216" s="16">
        <v>280</v>
      </c>
      <c r="G1216" s="16">
        <v>45.43</v>
      </c>
      <c r="H1216" s="16">
        <v>744.98</v>
      </c>
      <c r="I1216" s="16">
        <v>108.88</v>
      </c>
      <c r="J1216" s="16">
        <v>85.96</v>
      </c>
      <c r="K1216" s="16">
        <v>27.92</v>
      </c>
      <c r="L1216" s="17">
        <f>SUM(C1216:K1216)</f>
        <v>1346.7000000000003</v>
      </c>
      <c r="M1216" s="23" t="str">
        <f>A1216&amp;"|"&amp;B1216</f>
        <v>P0101|Mar</v>
      </c>
    </row>
    <row r="1217" spans="1:13" ht="15" customHeight="1" x14ac:dyDescent="0.25">
      <c r="A1217" s="14" t="s">
        <v>263</v>
      </c>
      <c r="B1217" s="14" t="s">
        <v>24</v>
      </c>
      <c r="C1217" s="16">
        <v>7.57</v>
      </c>
      <c r="D1217" s="16">
        <v>45.57</v>
      </c>
      <c r="E1217" s="16">
        <v>8.43</v>
      </c>
      <c r="F1217" s="16">
        <v>176</v>
      </c>
      <c r="G1217" s="16">
        <v>0</v>
      </c>
      <c r="H1217" s="16">
        <v>1031.51</v>
      </c>
      <c r="I1217" s="16">
        <v>149</v>
      </c>
      <c r="J1217" s="16">
        <v>85.96</v>
      </c>
      <c r="K1217" s="16">
        <v>39.75</v>
      </c>
      <c r="L1217" s="17">
        <f>SUM(C1217:K1217)</f>
        <v>1543.79</v>
      </c>
      <c r="M1217" s="23" t="str">
        <f>A1217&amp;"|"&amp;B1217</f>
        <v>P0102|Apr</v>
      </c>
    </row>
    <row r="1218" spans="1:13" ht="15" customHeight="1" x14ac:dyDescent="0.25">
      <c r="A1218" s="14" t="s">
        <v>263</v>
      </c>
      <c r="B1218" s="14" t="s">
        <v>26</v>
      </c>
      <c r="C1218" s="16">
        <v>22.31</v>
      </c>
      <c r="D1218" s="16">
        <v>49.12</v>
      </c>
      <c r="E1218" s="16">
        <v>4.04</v>
      </c>
      <c r="F1218" s="16">
        <v>176</v>
      </c>
      <c r="G1218" s="16">
        <v>0</v>
      </c>
      <c r="H1218" s="16">
        <v>1031.51</v>
      </c>
      <c r="I1218" s="16">
        <v>149</v>
      </c>
      <c r="J1218" s="16">
        <v>85.96</v>
      </c>
      <c r="K1218" s="16">
        <v>258.49</v>
      </c>
      <c r="L1218" s="17">
        <f>SUM(C1218:K1218)</f>
        <v>1776.43</v>
      </c>
      <c r="M1218" s="23" t="str">
        <f>A1218&amp;"|"&amp;B1218</f>
        <v>P0102|May</v>
      </c>
    </row>
    <row r="1219" spans="1:13" ht="15" customHeight="1" x14ac:dyDescent="0.25">
      <c r="A1219" s="14" t="s">
        <v>263</v>
      </c>
      <c r="B1219" s="14" t="s">
        <v>28</v>
      </c>
      <c r="C1219" s="16">
        <v>14.48</v>
      </c>
      <c r="D1219" s="16">
        <v>28.99</v>
      </c>
      <c r="E1219" s="16">
        <v>4.04</v>
      </c>
      <c r="F1219" s="16">
        <v>176</v>
      </c>
      <c r="G1219" s="16">
        <v>0</v>
      </c>
      <c r="H1219" s="16">
        <v>1031.51</v>
      </c>
      <c r="I1219" s="16">
        <v>149</v>
      </c>
      <c r="J1219" s="16">
        <v>85.96</v>
      </c>
      <c r="K1219" s="16">
        <v>334.92</v>
      </c>
      <c r="L1219" s="17">
        <f>SUM(C1219:K1219)</f>
        <v>1824.9</v>
      </c>
      <c r="M1219" s="23" t="str">
        <f>A1219&amp;"|"&amp;B1219</f>
        <v>P0102|Jun</v>
      </c>
    </row>
    <row r="1220" spans="1:13" ht="15" customHeight="1" x14ac:dyDescent="0.25">
      <c r="A1220" s="14" t="s">
        <v>263</v>
      </c>
      <c r="B1220" s="14" t="s">
        <v>29</v>
      </c>
      <c r="C1220" s="16">
        <v>9.09</v>
      </c>
      <c r="D1220" s="16">
        <v>32.950000000000003</v>
      </c>
      <c r="E1220" s="16">
        <v>4.04</v>
      </c>
      <c r="F1220" s="16">
        <v>264</v>
      </c>
      <c r="G1220" s="16">
        <v>0</v>
      </c>
      <c r="H1220" s="16">
        <v>1031.51</v>
      </c>
      <c r="I1220" s="16">
        <v>149</v>
      </c>
      <c r="J1220" s="16">
        <v>85.96</v>
      </c>
      <c r="K1220" s="16">
        <v>897.77</v>
      </c>
      <c r="L1220" s="17">
        <f>SUM(C1220:K1220)</f>
        <v>2474.3199999999997</v>
      </c>
      <c r="M1220" s="23" t="str">
        <f>A1220&amp;"|"&amp;B1220</f>
        <v>P0102|Jul</v>
      </c>
    </row>
    <row r="1221" spans="1:13" ht="15" customHeight="1" x14ac:dyDescent="0.25">
      <c r="A1221" s="14" t="s">
        <v>263</v>
      </c>
      <c r="B1221" s="14" t="s">
        <v>30</v>
      </c>
      <c r="C1221" s="16">
        <v>23.05</v>
      </c>
      <c r="D1221" s="16">
        <v>40.21</v>
      </c>
      <c r="E1221" s="16">
        <v>4.04</v>
      </c>
      <c r="F1221" s="16">
        <v>264</v>
      </c>
      <c r="G1221" s="16">
        <v>0</v>
      </c>
      <c r="H1221" s="16">
        <v>1031.51</v>
      </c>
      <c r="I1221" s="16">
        <v>149</v>
      </c>
      <c r="J1221" s="16">
        <v>85.96</v>
      </c>
      <c r="K1221" s="16">
        <v>828.13</v>
      </c>
      <c r="L1221" s="17">
        <f>SUM(C1221:K1221)</f>
        <v>2425.9</v>
      </c>
      <c r="M1221" s="23" t="str">
        <f>A1221&amp;"|"&amp;B1221</f>
        <v>P0102|Aug</v>
      </c>
    </row>
    <row r="1222" spans="1:13" ht="15" customHeight="1" x14ac:dyDescent="0.25">
      <c r="A1222" s="14" t="s">
        <v>263</v>
      </c>
      <c r="B1222" s="14" t="s">
        <v>31</v>
      </c>
      <c r="C1222" s="16">
        <v>7.57</v>
      </c>
      <c r="D1222" s="16">
        <v>41.43</v>
      </c>
      <c r="E1222" s="16">
        <v>4.04</v>
      </c>
      <c r="F1222" s="16">
        <v>176</v>
      </c>
      <c r="G1222" s="16">
        <v>0</v>
      </c>
      <c r="H1222" s="16">
        <v>1031.51</v>
      </c>
      <c r="I1222" s="16">
        <v>149</v>
      </c>
      <c r="J1222" s="16">
        <v>85.96</v>
      </c>
      <c r="K1222" s="16">
        <v>177.3</v>
      </c>
      <c r="L1222" s="17">
        <f>SUM(C1222:K1222)</f>
        <v>1672.81</v>
      </c>
      <c r="M1222" s="23" t="str">
        <f>A1222&amp;"|"&amp;B1222</f>
        <v>P0102|Sep</v>
      </c>
    </row>
    <row r="1223" spans="1:13" ht="15" customHeight="1" x14ac:dyDescent="0.25">
      <c r="A1223" s="14" t="s">
        <v>263</v>
      </c>
      <c r="B1223" s="14" t="s">
        <v>32</v>
      </c>
      <c r="C1223" s="16">
        <v>14.7</v>
      </c>
      <c r="D1223" s="16">
        <v>47.8</v>
      </c>
      <c r="E1223" s="16">
        <v>5.0999999999999996</v>
      </c>
      <c r="F1223" s="16">
        <v>176</v>
      </c>
      <c r="G1223" s="16">
        <v>0</v>
      </c>
      <c r="H1223" s="16">
        <v>1031.51</v>
      </c>
      <c r="I1223" s="16">
        <v>149</v>
      </c>
      <c r="J1223" s="16">
        <v>85.96</v>
      </c>
      <c r="K1223" s="16">
        <v>122.63</v>
      </c>
      <c r="L1223" s="17">
        <f>SUM(C1223:K1223)</f>
        <v>1632.6999999999998</v>
      </c>
      <c r="M1223" s="23" t="str">
        <f>A1223&amp;"|"&amp;B1223</f>
        <v>P0102|Oct</v>
      </c>
    </row>
    <row r="1224" spans="1:13" ht="15" customHeight="1" x14ac:dyDescent="0.25">
      <c r="A1224" s="14" t="s">
        <v>263</v>
      </c>
      <c r="B1224" s="14" t="s">
        <v>33</v>
      </c>
      <c r="C1224" s="16">
        <v>25.03</v>
      </c>
      <c r="D1224" s="16">
        <v>53.63</v>
      </c>
      <c r="E1224" s="16">
        <v>8.23</v>
      </c>
      <c r="F1224" s="16">
        <v>176</v>
      </c>
      <c r="G1224" s="16">
        <v>55.52</v>
      </c>
      <c r="H1224" s="16">
        <v>1031.51</v>
      </c>
      <c r="I1224" s="16">
        <v>149</v>
      </c>
      <c r="J1224" s="16">
        <v>85.96</v>
      </c>
      <c r="K1224" s="16">
        <v>31.64</v>
      </c>
      <c r="L1224" s="17">
        <f>SUM(C1224:K1224)</f>
        <v>1616.5200000000002</v>
      </c>
      <c r="M1224" s="23" t="str">
        <f>A1224&amp;"|"&amp;B1224</f>
        <v>P0102|Nov</v>
      </c>
    </row>
    <row r="1225" spans="1:13" ht="15" customHeight="1" x14ac:dyDescent="0.25">
      <c r="A1225" s="14" t="s">
        <v>263</v>
      </c>
      <c r="B1225" s="14" t="s">
        <v>34</v>
      </c>
      <c r="C1225" s="16">
        <v>14.05</v>
      </c>
      <c r="D1225" s="16">
        <v>66.930000000000007</v>
      </c>
      <c r="E1225" s="16">
        <v>4.04</v>
      </c>
      <c r="F1225" s="16">
        <v>528</v>
      </c>
      <c r="G1225" s="16">
        <v>55.52</v>
      </c>
      <c r="H1225" s="16">
        <v>1031.51</v>
      </c>
      <c r="I1225" s="16">
        <v>149</v>
      </c>
      <c r="J1225" s="16">
        <v>85.96</v>
      </c>
      <c r="K1225" s="16">
        <v>55.84</v>
      </c>
      <c r="L1225" s="17">
        <f>SUM(C1225:K1225)</f>
        <v>1990.85</v>
      </c>
      <c r="M1225" s="23" t="str">
        <f>A1225&amp;"|"&amp;B1225</f>
        <v>P0102|Dec</v>
      </c>
    </row>
    <row r="1226" spans="1:13" ht="15" customHeight="1" x14ac:dyDescent="0.25">
      <c r="A1226" s="14" t="s">
        <v>263</v>
      </c>
      <c r="B1226" s="14" t="s">
        <v>35</v>
      </c>
      <c r="C1226" s="16">
        <v>7.57</v>
      </c>
      <c r="D1226" s="16">
        <v>73.19</v>
      </c>
      <c r="E1226" s="16">
        <v>4.0999999999999996</v>
      </c>
      <c r="F1226" s="16">
        <v>440</v>
      </c>
      <c r="G1226" s="16">
        <v>55.52</v>
      </c>
      <c r="H1226" s="16">
        <v>1031.51</v>
      </c>
      <c r="I1226" s="16">
        <v>149</v>
      </c>
      <c r="J1226" s="16">
        <v>85.96</v>
      </c>
      <c r="K1226" s="16">
        <v>55.84</v>
      </c>
      <c r="L1226" s="17">
        <f>SUM(C1226:K1226)</f>
        <v>1902.6899999999998</v>
      </c>
      <c r="M1226" s="23" t="str">
        <f>A1226&amp;"|"&amp;B1226</f>
        <v>P0102|Jan</v>
      </c>
    </row>
    <row r="1227" spans="1:13" ht="15" customHeight="1" x14ac:dyDescent="0.25">
      <c r="A1227" s="14" t="s">
        <v>263</v>
      </c>
      <c r="B1227" s="14" t="s">
        <v>36</v>
      </c>
      <c r="C1227" s="16">
        <v>22.12</v>
      </c>
      <c r="D1227" s="16">
        <v>69.87</v>
      </c>
      <c r="E1227" s="16">
        <v>9.2899999999999991</v>
      </c>
      <c r="F1227" s="16">
        <v>352</v>
      </c>
      <c r="G1227" s="16">
        <v>55.52</v>
      </c>
      <c r="H1227" s="16">
        <v>1031.51</v>
      </c>
      <c r="I1227" s="16">
        <v>149</v>
      </c>
      <c r="J1227" s="16">
        <v>85.96</v>
      </c>
      <c r="K1227" s="16">
        <v>55.84</v>
      </c>
      <c r="L1227" s="17">
        <f>SUM(C1227:K1227)</f>
        <v>1831.11</v>
      </c>
      <c r="M1227" s="23" t="str">
        <f>A1227&amp;"|"&amp;B1227</f>
        <v>P0102|Feb</v>
      </c>
    </row>
    <row r="1228" spans="1:13" ht="15" customHeight="1" x14ac:dyDescent="0.25">
      <c r="A1228" s="14" t="s">
        <v>263</v>
      </c>
      <c r="B1228" s="14" t="s">
        <v>37</v>
      </c>
      <c r="C1228" s="16">
        <v>16.36</v>
      </c>
      <c r="D1228" s="16">
        <v>62.39</v>
      </c>
      <c r="E1228" s="16">
        <v>4.04</v>
      </c>
      <c r="F1228" s="16">
        <v>352</v>
      </c>
      <c r="G1228" s="16">
        <v>55.52</v>
      </c>
      <c r="H1228" s="16">
        <v>1031.51</v>
      </c>
      <c r="I1228" s="16">
        <v>149</v>
      </c>
      <c r="J1228" s="16">
        <v>85.96</v>
      </c>
      <c r="K1228" s="16">
        <v>55.84</v>
      </c>
      <c r="L1228" s="17">
        <f>SUM(C1228:K1228)</f>
        <v>1812.62</v>
      </c>
      <c r="M1228" s="23" t="str">
        <f>A1228&amp;"|"&amp;B1228</f>
        <v>P0102|Mar</v>
      </c>
    </row>
    <row r="1229" spans="1:13" ht="15" customHeight="1" x14ac:dyDescent="0.25">
      <c r="A1229" s="14" t="s">
        <v>265</v>
      </c>
      <c r="B1229" s="14" t="s">
        <v>24</v>
      </c>
      <c r="C1229" s="16">
        <v>17.239999999999998</v>
      </c>
      <c r="D1229" s="16">
        <v>61.8</v>
      </c>
      <c r="E1229" s="16">
        <v>14.62</v>
      </c>
      <c r="F1229" s="16">
        <v>264</v>
      </c>
      <c r="G1229" s="16">
        <v>0</v>
      </c>
      <c r="H1229" s="16">
        <v>1719.18</v>
      </c>
      <c r="I1229" s="16">
        <v>246.42</v>
      </c>
      <c r="J1229" s="16">
        <v>85.96</v>
      </c>
      <c r="K1229" s="16">
        <v>79.5</v>
      </c>
      <c r="L1229" s="17">
        <f>SUM(C1229:K1229)</f>
        <v>2488.7200000000003</v>
      </c>
      <c r="M1229" s="23" t="str">
        <f>A1229&amp;"|"&amp;B1229</f>
        <v>P0103|Apr</v>
      </c>
    </row>
    <row r="1230" spans="1:13" ht="15" customHeight="1" x14ac:dyDescent="0.25">
      <c r="A1230" s="14" t="s">
        <v>265</v>
      </c>
      <c r="B1230" s="14" t="s">
        <v>26</v>
      </c>
      <c r="C1230" s="16">
        <v>25.13</v>
      </c>
      <c r="D1230" s="16">
        <v>65.62</v>
      </c>
      <c r="E1230" s="16">
        <v>13.54</v>
      </c>
      <c r="F1230" s="16">
        <v>264</v>
      </c>
      <c r="G1230" s="16">
        <v>0</v>
      </c>
      <c r="H1230" s="16">
        <v>1719.18</v>
      </c>
      <c r="I1230" s="16">
        <v>246.42</v>
      </c>
      <c r="J1230" s="16">
        <v>85.96</v>
      </c>
      <c r="K1230" s="16">
        <v>516.99</v>
      </c>
      <c r="L1230" s="17">
        <f>SUM(C1230:K1230)</f>
        <v>2936.84</v>
      </c>
      <c r="M1230" s="23" t="str">
        <f>A1230&amp;"|"&amp;B1230</f>
        <v>P0103|May</v>
      </c>
    </row>
    <row r="1231" spans="1:13" ht="15" customHeight="1" x14ac:dyDescent="0.25">
      <c r="A1231" s="14" t="s">
        <v>265</v>
      </c>
      <c r="B1231" s="14" t="s">
        <v>28</v>
      </c>
      <c r="C1231" s="16">
        <v>37.42</v>
      </c>
      <c r="D1231" s="16">
        <v>35.61</v>
      </c>
      <c r="E1231" s="16">
        <v>14.42</v>
      </c>
      <c r="F1231" s="16">
        <v>264</v>
      </c>
      <c r="G1231" s="16">
        <v>0</v>
      </c>
      <c r="H1231" s="16">
        <v>1719.18</v>
      </c>
      <c r="I1231" s="16">
        <v>246.42</v>
      </c>
      <c r="J1231" s="16">
        <v>85.96</v>
      </c>
      <c r="K1231" s="16">
        <v>669.84</v>
      </c>
      <c r="L1231" s="17">
        <f>SUM(C1231:K1231)</f>
        <v>3072.8500000000004</v>
      </c>
      <c r="M1231" s="23" t="str">
        <f>A1231&amp;"|"&amp;B1231</f>
        <v>P0103|Jun</v>
      </c>
    </row>
    <row r="1232" spans="1:13" ht="15" customHeight="1" x14ac:dyDescent="0.25">
      <c r="A1232" s="14" t="s">
        <v>265</v>
      </c>
      <c r="B1232" s="14" t="s">
        <v>29</v>
      </c>
      <c r="C1232" s="16">
        <v>38.32</v>
      </c>
      <c r="D1232" s="16">
        <v>56.12</v>
      </c>
      <c r="E1232" s="16">
        <v>13.58</v>
      </c>
      <c r="F1232" s="16">
        <v>396</v>
      </c>
      <c r="G1232" s="16">
        <v>0</v>
      </c>
      <c r="H1232" s="16">
        <v>1719.18</v>
      </c>
      <c r="I1232" s="16">
        <v>246.42</v>
      </c>
      <c r="J1232" s="16">
        <v>85.96</v>
      </c>
      <c r="K1232" s="16">
        <v>1795.54</v>
      </c>
      <c r="L1232" s="17">
        <f>SUM(C1232:K1232)</f>
        <v>4351.12</v>
      </c>
      <c r="M1232" s="23" t="str">
        <f>A1232&amp;"|"&amp;B1232</f>
        <v>P0103|Jul</v>
      </c>
    </row>
    <row r="1233" spans="1:13" ht="15" customHeight="1" x14ac:dyDescent="0.25">
      <c r="A1233" s="14" t="s">
        <v>265</v>
      </c>
      <c r="B1233" s="14" t="s">
        <v>30</v>
      </c>
      <c r="C1233" s="16">
        <v>29.04</v>
      </c>
      <c r="D1233" s="16">
        <v>40.700000000000003</v>
      </c>
      <c r="E1233" s="16">
        <v>6.83</v>
      </c>
      <c r="F1233" s="16">
        <v>264</v>
      </c>
      <c r="G1233" s="16">
        <v>0</v>
      </c>
      <c r="H1233" s="16">
        <v>1719.18</v>
      </c>
      <c r="I1233" s="16">
        <v>246.42</v>
      </c>
      <c r="J1233" s="16">
        <v>85.96</v>
      </c>
      <c r="K1233" s="16">
        <v>1656.27</v>
      </c>
      <c r="L1233" s="17">
        <f>SUM(C1233:K1233)</f>
        <v>4048.4</v>
      </c>
      <c r="M1233" s="23" t="str">
        <f>A1233&amp;"|"&amp;B1233</f>
        <v>P0103|Aug</v>
      </c>
    </row>
    <row r="1234" spans="1:13" ht="15" customHeight="1" x14ac:dyDescent="0.25">
      <c r="A1234" s="14" t="s">
        <v>265</v>
      </c>
      <c r="B1234" s="14" t="s">
        <v>31</v>
      </c>
      <c r="C1234" s="16">
        <v>142.58000000000001</v>
      </c>
      <c r="D1234" s="16">
        <v>47.65</v>
      </c>
      <c r="E1234" s="16">
        <v>13.51</v>
      </c>
      <c r="F1234" s="16">
        <v>264</v>
      </c>
      <c r="G1234" s="16">
        <v>0</v>
      </c>
      <c r="H1234" s="16">
        <v>1719.18</v>
      </c>
      <c r="I1234" s="16">
        <v>246.42</v>
      </c>
      <c r="J1234" s="16">
        <v>85.96</v>
      </c>
      <c r="K1234" s="16">
        <v>354.6</v>
      </c>
      <c r="L1234" s="17">
        <f>SUM(C1234:K1234)</f>
        <v>2873.9</v>
      </c>
      <c r="M1234" s="23" t="str">
        <f>A1234&amp;"|"&amp;B1234</f>
        <v>P0103|Sep</v>
      </c>
    </row>
    <row r="1235" spans="1:13" ht="15" customHeight="1" x14ac:dyDescent="0.25">
      <c r="A1235" s="14" t="s">
        <v>265</v>
      </c>
      <c r="B1235" s="14" t="s">
        <v>32</v>
      </c>
      <c r="C1235" s="16">
        <v>34.22</v>
      </c>
      <c r="D1235" s="16">
        <v>68.64</v>
      </c>
      <c r="E1235" s="16">
        <v>18.920000000000002</v>
      </c>
      <c r="F1235" s="16">
        <v>264</v>
      </c>
      <c r="G1235" s="16">
        <v>0</v>
      </c>
      <c r="H1235" s="16">
        <v>1719.18</v>
      </c>
      <c r="I1235" s="16">
        <v>246.42</v>
      </c>
      <c r="J1235" s="16">
        <v>85.96</v>
      </c>
      <c r="K1235" s="16">
        <v>245.27</v>
      </c>
      <c r="L1235" s="17">
        <f>SUM(C1235:K1235)</f>
        <v>2682.61</v>
      </c>
      <c r="M1235" s="23" t="str">
        <f>A1235&amp;"|"&amp;B1235</f>
        <v>P0103|Oct</v>
      </c>
    </row>
    <row r="1236" spans="1:13" ht="15" customHeight="1" x14ac:dyDescent="0.25">
      <c r="A1236" s="14" t="s">
        <v>265</v>
      </c>
      <c r="B1236" s="14" t="s">
        <v>33</v>
      </c>
      <c r="C1236" s="16">
        <v>11.73</v>
      </c>
      <c r="D1236" s="16">
        <v>77.14</v>
      </c>
      <c r="E1236" s="16">
        <v>16.97</v>
      </c>
      <c r="F1236" s="16">
        <v>396</v>
      </c>
      <c r="G1236" s="16">
        <v>83.28</v>
      </c>
      <c r="H1236" s="16">
        <v>1719.18</v>
      </c>
      <c r="I1236" s="16">
        <v>246.42</v>
      </c>
      <c r="J1236" s="16">
        <v>85.96</v>
      </c>
      <c r="K1236" s="16">
        <v>63.29</v>
      </c>
      <c r="L1236" s="17">
        <f>SUM(C1236:K1236)</f>
        <v>2699.9700000000003</v>
      </c>
      <c r="M1236" s="23" t="str">
        <f>A1236&amp;"|"&amp;B1236</f>
        <v>P0103|Nov</v>
      </c>
    </row>
    <row r="1237" spans="1:13" ht="15" customHeight="1" x14ac:dyDescent="0.25">
      <c r="A1237" s="14" t="s">
        <v>265</v>
      </c>
      <c r="B1237" s="14" t="s">
        <v>34</v>
      </c>
      <c r="C1237" s="16">
        <v>19.71</v>
      </c>
      <c r="D1237" s="16">
        <v>84.46</v>
      </c>
      <c r="E1237" s="16">
        <v>9.18</v>
      </c>
      <c r="F1237" s="16">
        <v>792</v>
      </c>
      <c r="G1237" s="16">
        <v>83.28</v>
      </c>
      <c r="H1237" s="16">
        <v>1719.18</v>
      </c>
      <c r="I1237" s="16">
        <v>246.42</v>
      </c>
      <c r="J1237" s="16">
        <v>85.96</v>
      </c>
      <c r="K1237" s="16">
        <v>111.67</v>
      </c>
      <c r="L1237" s="17">
        <f>SUM(C1237:K1237)</f>
        <v>3151.86</v>
      </c>
      <c r="M1237" s="23" t="str">
        <f>A1237&amp;"|"&amp;B1237</f>
        <v>P0103|Dec</v>
      </c>
    </row>
    <row r="1238" spans="1:13" ht="15" customHeight="1" x14ac:dyDescent="0.25">
      <c r="A1238" s="14" t="s">
        <v>265</v>
      </c>
      <c r="B1238" s="14" t="s">
        <v>35</v>
      </c>
      <c r="C1238" s="16">
        <v>19.54</v>
      </c>
      <c r="D1238" s="16">
        <v>92.46</v>
      </c>
      <c r="E1238" s="16">
        <v>11.92</v>
      </c>
      <c r="F1238" s="16">
        <v>792</v>
      </c>
      <c r="G1238" s="16">
        <v>83.28</v>
      </c>
      <c r="H1238" s="16">
        <v>1719.18</v>
      </c>
      <c r="I1238" s="16">
        <v>246.42</v>
      </c>
      <c r="J1238" s="16">
        <v>85.96</v>
      </c>
      <c r="K1238" s="16">
        <v>111.67</v>
      </c>
      <c r="L1238" s="17">
        <f>SUM(C1238:K1238)</f>
        <v>3162.4300000000003</v>
      </c>
      <c r="M1238" s="23" t="str">
        <f>A1238&amp;"|"&amp;B1238</f>
        <v>P0103|Jan</v>
      </c>
    </row>
    <row r="1239" spans="1:13" ht="15" customHeight="1" x14ac:dyDescent="0.25">
      <c r="A1239" s="14" t="s">
        <v>265</v>
      </c>
      <c r="B1239" s="14" t="s">
        <v>36</v>
      </c>
      <c r="C1239" s="16">
        <v>43.22</v>
      </c>
      <c r="D1239" s="16">
        <v>80.489999999999995</v>
      </c>
      <c r="E1239" s="16">
        <v>20.25</v>
      </c>
      <c r="F1239" s="16">
        <v>660</v>
      </c>
      <c r="G1239" s="16">
        <v>83.28</v>
      </c>
      <c r="H1239" s="16">
        <v>1719.18</v>
      </c>
      <c r="I1239" s="16">
        <v>246.42</v>
      </c>
      <c r="J1239" s="16">
        <v>85.96</v>
      </c>
      <c r="K1239" s="16">
        <v>111.67</v>
      </c>
      <c r="L1239" s="17">
        <f>SUM(C1239:K1239)</f>
        <v>3050.4700000000003</v>
      </c>
      <c r="M1239" s="23" t="str">
        <f>A1239&amp;"|"&amp;B1239</f>
        <v>P0103|Feb</v>
      </c>
    </row>
    <row r="1240" spans="1:13" ht="15" customHeight="1" x14ac:dyDescent="0.25">
      <c r="A1240" s="14" t="s">
        <v>265</v>
      </c>
      <c r="B1240" s="14" t="s">
        <v>37</v>
      </c>
      <c r="C1240" s="16">
        <v>30.93</v>
      </c>
      <c r="D1240" s="16">
        <v>73.959999999999994</v>
      </c>
      <c r="E1240" s="16">
        <v>6.35</v>
      </c>
      <c r="F1240" s="16">
        <v>528</v>
      </c>
      <c r="G1240" s="16">
        <v>83.28</v>
      </c>
      <c r="H1240" s="16">
        <v>1719.18</v>
      </c>
      <c r="I1240" s="16">
        <v>246.42</v>
      </c>
      <c r="J1240" s="16">
        <v>85.96</v>
      </c>
      <c r="K1240" s="16">
        <v>111.67</v>
      </c>
      <c r="L1240" s="17">
        <f>SUM(C1240:K1240)</f>
        <v>2885.75</v>
      </c>
      <c r="M1240" s="23" t="str">
        <f>A1240&amp;"|"&amp;B1240</f>
        <v>P0103|Mar</v>
      </c>
    </row>
    <row r="1241" spans="1:13" ht="15" customHeight="1" x14ac:dyDescent="0.25">
      <c r="A1241" s="14" t="s">
        <v>267</v>
      </c>
      <c r="B1241" s="14" t="s">
        <v>24</v>
      </c>
      <c r="C1241" s="16">
        <v>12.74</v>
      </c>
      <c r="D1241" s="16">
        <v>65.58</v>
      </c>
      <c r="E1241" s="16">
        <v>5.92</v>
      </c>
      <c r="F1241" s="16">
        <v>216</v>
      </c>
      <c r="G1241" s="16">
        <v>0</v>
      </c>
      <c r="H1241" s="16">
        <v>1346.69</v>
      </c>
      <c r="I1241" s="16">
        <v>194.84</v>
      </c>
      <c r="J1241" s="16">
        <v>85.96</v>
      </c>
      <c r="K1241" s="16">
        <v>59.62</v>
      </c>
      <c r="L1241" s="17">
        <f>SUM(C1241:K1241)</f>
        <v>1987.35</v>
      </c>
      <c r="M1241" s="23" t="str">
        <f>A1241&amp;"|"&amp;B1241</f>
        <v>P0104|Apr</v>
      </c>
    </row>
    <row r="1242" spans="1:13" ht="15" customHeight="1" x14ac:dyDescent="0.25">
      <c r="A1242" s="14" t="s">
        <v>267</v>
      </c>
      <c r="B1242" s="14" t="s">
        <v>26</v>
      </c>
      <c r="C1242" s="16">
        <v>16.579999999999998</v>
      </c>
      <c r="D1242" s="16">
        <v>49.73</v>
      </c>
      <c r="E1242" s="16">
        <v>12.75</v>
      </c>
      <c r="F1242" s="16">
        <v>216</v>
      </c>
      <c r="G1242" s="16">
        <v>0</v>
      </c>
      <c r="H1242" s="16">
        <v>1346.69</v>
      </c>
      <c r="I1242" s="16">
        <v>194.84</v>
      </c>
      <c r="J1242" s="16">
        <v>85.96</v>
      </c>
      <c r="K1242" s="16">
        <v>387.74</v>
      </c>
      <c r="L1242" s="17">
        <f>SUM(C1242:K1242)</f>
        <v>2310.29</v>
      </c>
      <c r="M1242" s="23" t="str">
        <f>A1242&amp;"|"&amp;B1242</f>
        <v>P0104|May</v>
      </c>
    </row>
    <row r="1243" spans="1:13" ht="15" customHeight="1" x14ac:dyDescent="0.25">
      <c r="A1243" s="14" t="s">
        <v>267</v>
      </c>
      <c r="B1243" s="14" t="s">
        <v>28</v>
      </c>
      <c r="C1243" s="16">
        <v>7.57</v>
      </c>
      <c r="D1243" s="16">
        <v>36.380000000000003</v>
      </c>
      <c r="E1243" s="16">
        <v>8.48</v>
      </c>
      <c r="F1243" s="16">
        <v>216</v>
      </c>
      <c r="G1243" s="16">
        <v>0</v>
      </c>
      <c r="H1243" s="16">
        <v>1346.69</v>
      </c>
      <c r="I1243" s="16">
        <v>194.84</v>
      </c>
      <c r="J1243" s="16">
        <v>85.96</v>
      </c>
      <c r="K1243" s="16">
        <v>502.38</v>
      </c>
      <c r="L1243" s="17">
        <f>SUM(C1243:K1243)</f>
        <v>2398.3000000000002</v>
      </c>
      <c r="M1243" s="23" t="str">
        <f>A1243&amp;"|"&amp;B1243</f>
        <v>P0104|Jun</v>
      </c>
    </row>
    <row r="1244" spans="1:13" ht="15" customHeight="1" x14ac:dyDescent="0.25">
      <c r="A1244" s="14" t="s">
        <v>267</v>
      </c>
      <c r="B1244" s="14" t="s">
        <v>29</v>
      </c>
      <c r="C1244" s="16">
        <v>14.16</v>
      </c>
      <c r="D1244" s="16">
        <v>37.49</v>
      </c>
      <c r="E1244" s="16">
        <v>13.75</v>
      </c>
      <c r="F1244" s="16">
        <v>216</v>
      </c>
      <c r="G1244" s="16">
        <v>0</v>
      </c>
      <c r="H1244" s="16">
        <v>1346.69</v>
      </c>
      <c r="I1244" s="16">
        <v>194.84</v>
      </c>
      <c r="J1244" s="16">
        <v>85.96</v>
      </c>
      <c r="K1244" s="16">
        <v>1346.66</v>
      </c>
      <c r="L1244" s="17">
        <f>SUM(C1244:K1244)</f>
        <v>3255.55</v>
      </c>
      <c r="M1244" s="23" t="str">
        <f>A1244&amp;"|"&amp;B1244</f>
        <v>P0104|Jul</v>
      </c>
    </row>
    <row r="1245" spans="1:13" ht="15" customHeight="1" x14ac:dyDescent="0.25">
      <c r="A1245" s="14" t="s">
        <v>267</v>
      </c>
      <c r="B1245" s="14" t="s">
        <v>30</v>
      </c>
      <c r="C1245" s="16">
        <v>12.97</v>
      </c>
      <c r="D1245" s="16">
        <v>37.799999999999997</v>
      </c>
      <c r="E1245" s="16">
        <v>5.25</v>
      </c>
      <c r="F1245" s="16">
        <v>216</v>
      </c>
      <c r="G1245" s="16">
        <v>0</v>
      </c>
      <c r="H1245" s="16">
        <v>1346.69</v>
      </c>
      <c r="I1245" s="16">
        <v>194.84</v>
      </c>
      <c r="J1245" s="16">
        <v>85.96</v>
      </c>
      <c r="K1245" s="16">
        <v>1242.2</v>
      </c>
      <c r="L1245" s="17">
        <f>SUM(C1245:K1245)</f>
        <v>3141.71</v>
      </c>
      <c r="M1245" s="23" t="str">
        <f>A1245&amp;"|"&amp;B1245</f>
        <v>P0104|Aug</v>
      </c>
    </row>
    <row r="1246" spans="1:13" ht="15" customHeight="1" x14ac:dyDescent="0.25">
      <c r="A1246" s="14" t="s">
        <v>267</v>
      </c>
      <c r="B1246" s="14" t="s">
        <v>31</v>
      </c>
      <c r="C1246" s="16">
        <v>20.76</v>
      </c>
      <c r="D1246" s="16">
        <v>53.01</v>
      </c>
      <c r="E1246" s="16">
        <v>4.04</v>
      </c>
      <c r="F1246" s="16">
        <v>216</v>
      </c>
      <c r="G1246" s="16">
        <v>0</v>
      </c>
      <c r="H1246" s="16">
        <v>1346.69</v>
      </c>
      <c r="I1246" s="16">
        <v>194.84</v>
      </c>
      <c r="J1246" s="16">
        <v>85.96</v>
      </c>
      <c r="K1246" s="16">
        <v>265.95</v>
      </c>
      <c r="L1246" s="17">
        <f>SUM(C1246:K1246)</f>
        <v>2187.25</v>
      </c>
      <c r="M1246" s="23" t="str">
        <f>A1246&amp;"|"&amp;B1246</f>
        <v>P0104|Sep</v>
      </c>
    </row>
    <row r="1247" spans="1:13" ht="15" customHeight="1" x14ac:dyDescent="0.25">
      <c r="A1247" s="14" t="s">
        <v>267</v>
      </c>
      <c r="B1247" s="14" t="s">
        <v>32</v>
      </c>
      <c r="C1247" s="16">
        <v>17.93</v>
      </c>
      <c r="D1247" s="16">
        <v>49.17</v>
      </c>
      <c r="E1247" s="16">
        <v>18.84</v>
      </c>
      <c r="F1247" s="16">
        <v>216</v>
      </c>
      <c r="G1247" s="16">
        <v>0</v>
      </c>
      <c r="H1247" s="16">
        <v>1346.69</v>
      </c>
      <c r="I1247" s="16">
        <v>194.84</v>
      </c>
      <c r="J1247" s="16">
        <v>85.96</v>
      </c>
      <c r="K1247" s="16">
        <v>183.95</v>
      </c>
      <c r="L1247" s="17">
        <f>SUM(C1247:K1247)</f>
        <v>2113.38</v>
      </c>
      <c r="M1247" s="23" t="str">
        <f>A1247&amp;"|"&amp;B1247</f>
        <v>P0104|Oct</v>
      </c>
    </row>
    <row r="1248" spans="1:13" ht="15" customHeight="1" x14ac:dyDescent="0.25">
      <c r="A1248" s="14" t="s">
        <v>267</v>
      </c>
      <c r="B1248" s="14" t="s">
        <v>33</v>
      </c>
      <c r="C1248" s="16">
        <v>18.29</v>
      </c>
      <c r="D1248" s="16">
        <v>60.98</v>
      </c>
      <c r="E1248" s="16">
        <v>11.9</v>
      </c>
      <c r="F1248" s="16">
        <v>216</v>
      </c>
      <c r="G1248" s="16">
        <v>68.14</v>
      </c>
      <c r="H1248" s="16">
        <v>1346.69</v>
      </c>
      <c r="I1248" s="16">
        <v>194.84</v>
      </c>
      <c r="J1248" s="16">
        <v>85.96</v>
      </c>
      <c r="K1248" s="16">
        <v>47.47</v>
      </c>
      <c r="L1248" s="17">
        <f>SUM(C1248:K1248)</f>
        <v>2050.27</v>
      </c>
      <c r="M1248" s="23" t="str">
        <f>A1248&amp;"|"&amp;B1248</f>
        <v>P0104|Nov</v>
      </c>
    </row>
    <row r="1249" spans="1:13" ht="15" customHeight="1" x14ac:dyDescent="0.25">
      <c r="A1249" s="14" t="s">
        <v>267</v>
      </c>
      <c r="B1249" s="14" t="s">
        <v>34</v>
      </c>
      <c r="C1249" s="16">
        <v>21.67</v>
      </c>
      <c r="D1249" s="16">
        <v>77.819999999999993</v>
      </c>
      <c r="E1249" s="16">
        <v>5.47</v>
      </c>
      <c r="F1249" s="16">
        <v>540</v>
      </c>
      <c r="G1249" s="16">
        <v>68.14</v>
      </c>
      <c r="H1249" s="16">
        <v>1346.69</v>
      </c>
      <c r="I1249" s="16">
        <v>194.84</v>
      </c>
      <c r="J1249" s="16">
        <v>85.96</v>
      </c>
      <c r="K1249" s="16">
        <v>83.75</v>
      </c>
      <c r="L1249" s="17">
        <f>SUM(C1249:K1249)</f>
        <v>2424.34</v>
      </c>
      <c r="M1249" s="23" t="str">
        <f>A1249&amp;"|"&amp;B1249</f>
        <v>P0104|Dec</v>
      </c>
    </row>
    <row r="1250" spans="1:13" ht="15" customHeight="1" x14ac:dyDescent="0.25">
      <c r="A1250" s="14" t="s">
        <v>267</v>
      </c>
      <c r="B1250" s="14" t="s">
        <v>35</v>
      </c>
      <c r="C1250" s="16">
        <v>24.16</v>
      </c>
      <c r="D1250" s="16">
        <v>88.18</v>
      </c>
      <c r="E1250" s="16">
        <v>4.04</v>
      </c>
      <c r="F1250" s="16">
        <v>540</v>
      </c>
      <c r="G1250" s="16">
        <v>68.14</v>
      </c>
      <c r="H1250" s="16">
        <v>1346.69</v>
      </c>
      <c r="I1250" s="16">
        <v>194.84</v>
      </c>
      <c r="J1250" s="16">
        <v>85.96</v>
      </c>
      <c r="K1250" s="16">
        <v>83.75</v>
      </c>
      <c r="L1250" s="17">
        <f>SUM(C1250:K1250)</f>
        <v>2435.7600000000002</v>
      </c>
      <c r="M1250" s="23" t="str">
        <f>A1250&amp;"|"&amp;B1250</f>
        <v>P0104|Jan</v>
      </c>
    </row>
    <row r="1251" spans="1:13" ht="15" customHeight="1" x14ac:dyDescent="0.25">
      <c r="A1251" s="14" t="s">
        <v>267</v>
      </c>
      <c r="B1251" s="14" t="s">
        <v>36</v>
      </c>
      <c r="C1251" s="16">
        <v>248.92</v>
      </c>
      <c r="D1251" s="16">
        <v>87.76</v>
      </c>
      <c r="E1251" s="16">
        <v>15.34</v>
      </c>
      <c r="F1251" s="16">
        <v>432</v>
      </c>
      <c r="G1251" s="16">
        <v>68.14</v>
      </c>
      <c r="H1251" s="16">
        <v>1346.69</v>
      </c>
      <c r="I1251" s="16">
        <v>194.84</v>
      </c>
      <c r="J1251" s="16">
        <v>85.96</v>
      </c>
      <c r="K1251" s="16">
        <v>83.75</v>
      </c>
      <c r="L1251" s="17">
        <f>SUM(C1251:K1251)</f>
        <v>2563.4</v>
      </c>
      <c r="M1251" s="23" t="str">
        <f>A1251&amp;"|"&amp;B1251</f>
        <v>P0104|Feb</v>
      </c>
    </row>
    <row r="1252" spans="1:13" ht="15" customHeight="1" x14ac:dyDescent="0.25">
      <c r="A1252" s="14" t="s">
        <v>267</v>
      </c>
      <c r="B1252" s="14" t="s">
        <v>37</v>
      </c>
      <c r="C1252" s="16">
        <v>22.49</v>
      </c>
      <c r="D1252" s="16">
        <v>74.7</v>
      </c>
      <c r="E1252" s="16">
        <v>6</v>
      </c>
      <c r="F1252" s="16">
        <v>432</v>
      </c>
      <c r="G1252" s="16">
        <v>68.14</v>
      </c>
      <c r="H1252" s="16">
        <v>1346.69</v>
      </c>
      <c r="I1252" s="16">
        <v>194.84</v>
      </c>
      <c r="J1252" s="16">
        <v>85.96</v>
      </c>
      <c r="K1252" s="16">
        <v>83.75</v>
      </c>
      <c r="L1252" s="17">
        <f>SUM(C1252:K1252)</f>
        <v>2314.5700000000002</v>
      </c>
      <c r="M1252" s="23" t="str">
        <f>A1252&amp;"|"&amp;B1252</f>
        <v>P0104|Mar</v>
      </c>
    </row>
    <row r="1253" spans="1:13" ht="15" customHeight="1" x14ac:dyDescent="0.25">
      <c r="A1253" s="14" t="s">
        <v>269</v>
      </c>
      <c r="B1253" s="14" t="s">
        <v>24</v>
      </c>
      <c r="C1253" s="16">
        <v>22</v>
      </c>
      <c r="D1253" s="16">
        <v>61.69</v>
      </c>
      <c r="E1253" s="16">
        <v>4.04</v>
      </c>
      <c r="F1253" s="16">
        <v>216</v>
      </c>
      <c r="G1253" s="16">
        <v>0</v>
      </c>
      <c r="H1253" s="16">
        <v>1346.69</v>
      </c>
      <c r="I1253" s="16">
        <v>194.84</v>
      </c>
      <c r="J1253" s="16">
        <v>85.96</v>
      </c>
      <c r="K1253" s="16">
        <v>59.62</v>
      </c>
      <c r="L1253" s="17">
        <f>SUM(C1253:K1253)</f>
        <v>1990.84</v>
      </c>
      <c r="M1253" s="23" t="str">
        <f>A1253&amp;"|"&amp;B1253</f>
        <v>P0105|Apr</v>
      </c>
    </row>
    <row r="1254" spans="1:13" ht="15" customHeight="1" x14ac:dyDescent="0.25">
      <c r="A1254" s="14" t="s">
        <v>269</v>
      </c>
      <c r="B1254" s="14" t="s">
        <v>26</v>
      </c>
      <c r="C1254" s="16">
        <v>34.68</v>
      </c>
      <c r="D1254" s="16">
        <v>45.83</v>
      </c>
      <c r="E1254" s="16">
        <v>13.13</v>
      </c>
      <c r="F1254" s="16">
        <v>216</v>
      </c>
      <c r="G1254" s="16">
        <v>0</v>
      </c>
      <c r="H1254" s="16">
        <v>1346.69</v>
      </c>
      <c r="I1254" s="16">
        <v>194.84</v>
      </c>
      <c r="J1254" s="16">
        <v>85.96</v>
      </c>
      <c r="K1254" s="16">
        <v>387.74</v>
      </c>
      <c r="L1254" s="17">
        <f>SUM(C1254:K1254)</f>
        <v>2324.87</v>
      </c>
      <c r="M1254" s="23" t="str">
        <f>A1254&amp;"|"&amp;B1254</f>
        <v>P0105|May</v>
      </c>
    </row>
    <row r="1255" spans="1:13" ht="15" customHeight="1" x14ac:dyDescent="0.25">
      <c r="A1255" s="14" t="s">
        <v>269</v>
      </c>
      <c r="B1255" s="14" t="s">
        <v>28</v>
      </c>
      <c r="C1255" s="16">
        <v>8.09</v>
      </c>
      <c r="D1255" s="16">
        <v>38.54</v>
      </c>
      <c r="E1255" s="16">
        <v>7.37</v>
      </c>
      <c r="F1255" s="16">
        <v>216</v>
      </c>
      <c r="G1255" s="16">
        <v>0</v>
      </c>
      <c r="H1255" s="16">
        <v>1346.69</v>
      </c>
      <c r="I1255" s="16">
        <v>194.84</v>
      </c>
      <c r="J1255" s="16">
        <v>85.96</v>
      </c>
      <c r="K1255" s="16">
        <v>502.38</v>
      </c>
      <c r="L1255" s="17">
        <f>SUM(C1255:K1255)</f>
        <v>2399.87</v>
      </c>
      <c r="M1255" s="23" t="str">
        <f>A1255&amp;"|"&amp;B1255</f>
        <v>P0105|Jun</v>
      </c>
    </row>
    <row r="1256" spans="1:13" ht="15" customHeight="1" x14ac:dyDescent="0.25">
      <c r="A1256" s="14" t="s">
        <v>269</v>
      </c>
      <c r="B1256" s="14" t="s">
        <v>29</v>
      </c>
      <c r="C1256" s="16">
        <v>20.57</v>
      </c>
      <c r="D1256" s="16">
        <v>39.450000000000003</v>
      </c>
      <c r="E1256" s="16">
        <v>7.71</v>
      </c>
      <c r="F1256" s="16">
        <v>216</v>
      </c>
      <c r="G1256" s="16">
        <v>0</v>
      </c>
      <c r="H1256" s="16">
        <v>1346.69</v>
      </c>
      <c r="I1256" s="16">
        <v>194.84</v>
      </c>
      <c r="J1256" s="16">
        <v>85.96</v>
      </c>
      <c r="K1256" s="16">
        <v>1346.66</v>
      </c>
      <c r="L1256" s="17">
        <f>SUM(C1256:K1256)</f>
        <v>3257.88</v>
      </c>
      <c r="M1256" s="23" t="str">
        <f>A1256&amp;"|"&amp;B1256</f>
        <v>P0105|Jul</v>
      </c>
    </row>
    <row r="1257" spans="1:13" ht="15" customHeight="1" x14ac:dyDescent="0.25">
      <c r="A1257" s="14" t="s">
        <v>269</v>
      </c>
      <c r="B1257" s="14" t="s">
        <v>30</v>
      </c>
      <c r="C1257" s="16">
        <v>21.76</v>
      </c>
      <c r="D1257" s="16">
        <v>46.61</v>
      </c>
      <c r="E1257" s="16">
        <v>9.98</v>
      </c>
      <c r="F1257" s="16">
        <v>216</v>
      </c>
      <c r="G1257" s="16">
        <v>0</v>
      </c>
      <c r="H1257" s="16">
        <v>1346.69</v>
      </c>
      <c r="I1257" s="16">
        <v>194.84</v>
      </c>
      <c r="J1257" s="16">
        <v>85.96</v>
      </c>
      <c r="K1257" s="16">
        <v>1242.2</v>
      </c>
      <c r="L1257" s="17">
        <f>SUM(C1257:K1257)</f>
        <v>3164.04</v>
      </c>
      <c r="M1257" s="23" t="str">
        <f>A1257&amp;"|"&amp;B1257</f>
        <v>P0105|Aug</v>
      </c>
    </row>
    <row r="1258" spans="1:13" ht="15" customHeight="1" x14ac:dyDescent="0.25">
      <c r="A1258" s="14" t="s">
        <v>269</v>
      </c>
      <c r="B1258" s="14" t="s">
        <v>31</v>
      </c>
      <c r="C1258" s="16">
        <v>7.57</v>
      </c>
      <c r="D1258" s="16">
        <v>43.79</v>
      </c>
      <c r="E1258" s="16">
        <v>10.14</v>
      </c>
      <c r="F1258" s="16">
        <v>216</v>
      </c>
      <c r="G1258" s="16">
        <v>0</v>
      </c>
      <c r="H1258" s="16">
        <v>1346.69</v>
      </c>
      <c r="I1258" s="16">
        <v>194.84</v>
      </c>
      <c r="J1258" s="16">
        <v>85.96</v>
      </c>
      <c r="K1258" s="16">
        <v>265.95</v>
      </c>
      <c r="L1258" s="17">
        <f>SUM(C1258:K1258)</f>
        <v>2170.94</v>
      </c>
      <c r="M1258" s="23" t="str">
        <f>A1258&amp;"|"&amp;B1258</f>
        <v>P0105|Sep</v>
      </c>
    </row>
    <row r="1259" spans="1:13" ht="15" customHeight="1" x14ac:dyDescent="0.25">
      <c r="A1259" s="14" t="s">
        <v>269</v>
      </c>
      <c r="B1259" s="14" t="s">
        <v>32</v>
      </c>
      <c r="C1259" s="16">
        <v>29.49</v>
      </c>
      <c r="D1259" s="16">
        <v>36.79</v>
      </c>
      <c r="E1259" s="16">
        <v>13.15</v>
      </c>
      <c r="F1259" s="16">
        <v>216</v>
      </c>
      <c r="G1259" s="16">
        <v>0</v>
      </c>
      <c r="H1259" s="16">
        <v>1346.69</v>
      </c>
      <c r="I1259" s="16">
        <v>194.84</v>
      </c>
      <c r="J1259" s="16">
        <v>85.96</v>
      </c>
      <c r="K1259" s="16">
        <v>183.95</v>
      </c>
      <c r="L1259" s="17">
        <f>SUM(C1259:K1259)</f>
        <v>2106.87</v>
      </c>
      <c r="M1259" s="23" t="str">
        <f>A1259&amp;"|"&amp;B1259</f>
        <v>P0105|Oct</v>
      </c>
    </row>
    <row r="1260" spans="1:13" ht="15" customHeight="1" x14ac:dyDescent="0.25">
      <c r="A1260" s="14" t="s">
        <v>269</v>
      </c>
      <c r="B1260" s="14" t="s">
        <v>33</v>
      </c>
      <c r="C1260" s="16">
        <v>36.6</v>
      </c>
      <c r="D1260" s="16">
        <v>56.81</v>
      </c>
      <c r="E1260" s="16">
        <v>4.04</v>
      </c>
      <c r="F1260" s="16">
        <v>216</v>
      </c>
      <c r="G1260" s="16">
        <v>68.14</v>
      </c>
      <c r="H1260" s="16">
        <v>1346.69</v>
      </c>
      <c r="I1260" s="16">
        <v>194.84</v>
      </c>
      <c r="J1260" s="16">
        <v>85.96</v>
      </c>
      <c r="K1260" s="16">
        <v>47.47</v>
      </c>
      <c r="L1260" s="17">
        <f>SUM(C1260:K1260)</f>
        <v>2056.5499999999997</v>
      </c>
      <c r="M1260" s="23" t="str">
        <f>A1260&amp;"|"&amp;B1260</f>
        <v>P0105|Nov</v>
      </c>
    </row>
    <row r="1261" spans="1:13" ht="15" customHeight="1" x14ac:dyDescent="0.25">
      <c r="A1261" s="14" t="s">
        <v>269</v>
      </c>
      <c r="B1261" s="14" t="s">
        <v>34</v>
      </c>
      <c r="C1261" s="16">
        <v>7.57</v>
      </c>
      <c r="D1261" s="16">
        <v>88.86</v>
      </c>
      <c r="E1261" s="16">
        <v>10.92</v>
      </c>
      <c r="F1261" s="16">
        <v>648</v>
      </c>
      <c r="G1261" s="16">
        <v>68.14</v>
      </c>
      <c r="H1261" s="16">
        <v>1346.69</v>
      </c>
      <c r="I1261" s="16">
        <v>194.84</v>
      </c>
      <c r="J1261" s="16">
        <v>85.96</v>
      </c>
      <c r="K1261" s="16">
        <v>83.75</v>
      </c>
      <c r="L1261" s="17">
        <f>SUM(C1261:K1261)</f>
        <v>2534.7300000000005</v>
      </c>
      <c r="M1261" s="23" t="str">
        <f>A1261&amp;"|"&amp;B1261</f>
        <v>P0105|Dec</v>
      </c>
    </row>
    <row r="1262" spans="1:13" ht="15" customHeight="1" x14ac:dyDescent="0.25">
      <c r="A1262" s="14" t="s">
        <v>269</v>
      </c>
      <c r="B1262" s="14" t="s">
        <v>35</v>
      </c>
      <c r="C1262" s="16">
        <v>7.57</v>
      </c>
      <c r="D1262" s="16">
        <v>84.28</v>
      </c>
      <c r="E1262" s="16">
        <v>12.45</v>
      </c>
      <c r="F1262" s="16">
        <v>432</v>
      </c>
      <c r="G1262" s="16">
        <v>68.14</v>
      </c>
      <c r="H1262" s="16">
        <v>1346.69</v>
      </c>
      <c r="I1262" s="16">
        <v>194.84</v>
      </c>
      <c r="J1262" s="16">
        <v>85.96</v>
      </c>
      <c r="K1262" s="16">
        <v>83.75</v>
      </c>
      <c r="L1262" s="17">
        <f>SUM(C1262:K1262)</f>
        <v>2315.6800000000003</v>
      </c>
      <c r="M1262" s="23" t="str">
        <f>A1262&amp;"|"&amp;B1262</f>
        <v>P0105|Jan</v>
      </c>
    </row>
    <row r="1263" spans="1:13" ht="15" customHeight="1" x14ac:dyDescent="0.25">
      <c r="A1263" s="14" t="s">
        <v>269</v>
      </c>
      <c r="B1263" s="14" t="s">
        <v>36</v>
      </c>
      <c r="C1263" s="16">
        <v>22.88</v>
      </c>
      <c r="D1263" s="16">
        <v>76.03</v>
      </c>
      <c r="E1263" s="16">
        <v>10.52</v>
      </c>
      <c r="F1263" s="16">
        <v>432</v>
      </c>
      <c r="G1263" s="16">
        <v>68.14</v>
      </c>
      <c r="H1263" s="16">
        <v>1346.69</v>
      </c>
      <c r="I1263" s="16">
        <v>194.84</v>
      </c>
      <c r="J1263" s="16">
        <v>85.96</v>
      </c>
      <c r="K1263" s="16">
        <v>83.75</v>
      </c>
      <c r="L1263" s="17">
        <f>SUM(C1263:K1263)</f>
        <v>2320.81</v>
      </c>
      <c r="M1263" s="23" t="str">
        <f>A1263&amp;"|"&amp;B1263</f>
        <v>P0105|Feb</v>
      </c>
    </row>
    <row r="1264" spans="1:13" ht="15" customHeight="1" x14ac:dyDescent="0.25">
      <c r="A1264" s="14" t="s">
        <v>269</v>
      </c>
      <c r="B1264" s="14" t="s">
        <v>37</v>
      </c>
      <c r="C1264" s="16">
        <v>21.6</v>
      </c>
      <c r="D1264" s="16">
        <v>73.89</v>
      </c>
      <c r="E1264" s="16">
        <v>7.53</v>
      </c>
      <c r="F1264" s="16">
        <v>324</v>
      </c>
      <c r="G1264" s="16">
        <v>68.14</v>
      </c>
      <c r="H1264" s="16">
        <v>1346.69</v>
      </c>
      <c r="I1264" s="16">
        <v>194.84</v>
      </c>
      <c r="J1264" s="16">
        <v>85.96</v>
      </c>
      <c r="K1264" s="16">
        <v>83.75</v>
      </c>
      <c r="L1264" s="17">
        <f>SUM(C1264:K1264)</f>
        <v>2206.3999999999996</v>
      </c>
      <c r="M1264" s="23" t="str">
        <f>A1264&amp;"|"&amp;B1264</f>
        <v>P0105|Mar</v>
      </c>
    </row>
    <row r="1265" spans="1:13" ht="15" customHeight="1" x14ac:dyDescent="0.25">
      <c r="A1265" s="14" t="s">
        <v>271</v>
      </c>
      <c r="B1265" s="14" t="s">
        <v>24</v>
      </c>
      <c r="C1265" s="16">
        <v>28.31</v>
      </c>
      <c r="D1265" s="16">
        <v>55.72</v>
      </c>
      <c r="E1265" s="16">
        <v>15.68</v>
      </c>
      <c r="F1265" s="16">
        <v>264</v>
      </c>
      <c r="G1265" s="16">
        <v>0</v>
      </c>
      <c r="H1265" s="16">
        <v>1719.18</v>
      </c>
      <c r="I1265" s="16">
        <v>246.42</v>
      </c>
      <c r="J1265" s="16">
        <v>85.96</v>
      </c>
      <c r="K1265" s="16">
        <v>79.5</v>
      </c>
      <c r="L1265" s="17">
        <f>SUM(C1265:K1265)</f>
        <v>2494.7700000000004</v>
      </c>
      <c r="M1265" s="23" t="str">
        <f>A1265&amp;"|"&amp;B1265</f>
        <v>P0106|Apr</v>
      </c>
    </row>
    <row r="1266" spans="1:13" ht="15" customHeight="1" x14ac:dyDescent="0.25">
      <c r="A1266" s="14" t="s">
        <v>271</v>
      </c>
      <c r="B1266" s="14" t="s">
        <v>26</v>
      </c>
      <c r="C1266" s="16">
        <v>13.27</v>
      </c>
      <c r="D1266" s="16">
        <v>46.74</v>
      </c>
      <c r="E1266" s="16">
        <v>11.69</v>
      </c>
      <c r="F1266" s="16">
        <v>264</v>
      </c>
      <c r="G1266" s="16">
        <v>0</v>
      </c>
      <c r="H1266" s="16">
        <v>1719.18</v>
      </c>
      <c r="I1266" s="16">
        <v>246.42</v>
      </c>
      <c r="J1266" s="16">
        <v>85.96</v>
      </c>
      <c r="K1266" s="16">
        <v>516.99</v>
      </c>
      <c r="L1266" s="17">
        <f>SUM(C1266:K1266)</f>
        <v>2904.25</v>
      </c>
      <c r="M1266" s="23" t="str">
        <f>A1266&amp;"|"&amp;B1266</f>
        <v>P0106|May</v>
      </c>
    </row>
    <row r="1267" spans="1:13" ht="15" customHeight="1" x14ac:dyDescent="0.25">
      <c r="A1267" s="14" t="s">
        <v>271</v>
      </c>
      <c r="B1267" s="14" t="s">
        <v>28</v>
      </c>
      <c r="C1267" s="16">
        <v>31.21</v>
      </c>
      <c r="D1267" s="16">
        <v>41.23</v>
      </c>
      <c r="E1267" s="16">
        <v>10.94</v>
      </c>
      <c r="F1267" s="16">
        <v>264</v>
      </c>
      <c r="G1267" s="16">
        <v>0</v>
      </c>
      <c r="H1267" s="16">
        <v>1719.18</v>
      </c>
      <c r="I1267" s="16">
        <v>246.42</v>
      </c>
      <c r="J1267" s="16">
        <v>85.96</v>
      </c>
      <c r="K1267" s="16">
        <v>669.84</v>
      </c>
      <c r="L1267" s="17">
        <f>SUM(C1267:K1267)</f>
        <v>3068.78</v>
      </c>
      <c r="M1267" s="23" t="str">
        <f>A1267&amp;"|"&amp;B1267</f>
        <v>P0106|Jun</v>
      </c>
    </row>
    <row r="1268" spans="1:13" ht="15" customHeight="1" x14ac:dyDescent="0.25">
      <c r="A1268" s="14" t="s">
        <v>271</v>
      </c>
      <c r="B1268" s="14" t="s">
        <v>29</v>
      </c>
      <c r="C1268" s="16">
        <v>24.51</v>
      </c>
      <c r="D1268" s="16">
        <v>47.89</v>
      </c>
      <c r="E1268" s="16">
        <v>13.55</v>
      </c>
      <c r="F1268" s="16">
        <v>396</v>
      </c>
      <c r="G1268" s="16">
        <v>0</v>
      </c>
      <c r="H1268" s="16">
        <v>1719.18</v>
      </c>
      <c r="I1268" s="16">
        <v>246.42</v>
      </c>
      <c r="J1268" s="16">
        <v>85.96</v>
      </c>
      <c r="K1268" s="16">
        <v>1795.54</v>
      </c>
      <c r="L1268" s="17">
        <f>SUM(C1268:K1268)</f>
        <v>4329.05</v>
      </c>
      <c r="M1268" s="23" t="str">
        <f>A1268&amp;"|"&amp;B1268</f>
        <v>P0106|Jul</v>
      </c>
    </row>
    <row r="1269" spans="1:13" ht="15" customHeight="1" x14ac:dyDescent="0.25">
      <c r="A1269" s="14" t="s">
        <v>271</v>
      </c>
      <c r="B1269" s="14" t="s">
        <v>30</v>
      </c>
      <c r="C1269" s="16">
        <v>35.33</v>
      </c>
      <c r="D1269" s="16">
        <v>44.44</v>
      </c>
      <c r="E1269" s="16">
        <v>13.44</v>
      </c>
      <c r="F1269" s="16">
        <v>264</v>
      </c>
      <c r="G1269" s="16">
        <v>0</v>
      </c>
      <c r="H1269" s="16">
        <v>1719.18</v>
      </c>
      <c r="I1269" s="16">
        <v>246.42</v>
      </c>
      <c r="J1269" s="16">
        <v>85.96</v>
      </c>
      <c r="K1269" s="16">
        <v>1656.27</v>
      </c>
      <c r="L1269" s="17">
        <f>SUM(C1269:K1269)</f>
        <v>4065.04</v>
      </c>
      <c r="M1269" s="23" t="str">
        <f>A1269&amp;"|"&amp;B1269</f>
        <v>P0106|Aug</v>
      </c>
    </row>
    <row r="1270" spans="1:13" ht="15" customHeight="1" x14ac:dyDescent="0.25">
      <c r="A1270" s="14" t="s">
        <v>271</v>
      </c>
      <c r="B1270" s="14" t="s">
        <v>31</v>
      </c>
      <c r="C1270" s="16">
        <v>27.4</v>
      </c>
      <c r="D1270" s="16">
        <v>47.08</v>
      </c>
      <c r="E1270" s="16">
        <v>18.28</v>
      </c>
      <c r="F1270" s="16">
        <v>264</v>
      </c>
      <c r="G1270" s="16">
        <v>0</v>
      </c>
      <c r="H1270" s="16">
        <v>1719.18</v>
      </c>
      <c r="I1270" s="16">
        <v>246.42</v>
      </c>
      <c r="J1270" s="16">
        <v>85.96</v>
      </c>
      <c r="K1270" s="16">
        <v>354.6</v>
      </c>
      <c r="L1270" s="17">
        <f>SUM(C1270:K1270)</f>
        <v>2762.92</v>
      </c>
      <c r="M1270" s="23" t="str">
        <f>A1270&amp;"|"&amp;B1270</f>
        <v>P0106|Sep</v>
      </c>
    </row>
    <row r="1271" spans="1:13" ht="15" customHeight="1" x14ac:dyDescent="0.25">
      <c r="A1271" s="14" t="s">
        <v>271</v>
      </c>
      <c r="B1271" s="14" t="s">
        <v>32</v>
      </c>
      <c r="C1271" s="16">
        <v>30.98</v>
      </c>
      <c r="D1271" s="16">
        <v>64.92</v>
      </c>
      <c r="E1271" s="16">
        <v>10.73</v>
      </c>
      <c r="F1271" s="16">
        <v>264</v>
      </c>
      <c r="G1271" s="16">
        <v>0</v>
      </c>
      <c r="H1271" s="16">
        <v>1719.18</v>
      </c>
      <c r="I1271" s="16">
        <v>246.42</v>
      </c>
      <c r="J1271" s="16">
        <v>85.96</v>
      </c>
      <c r="K1271" s="16">
        <v>245.27</v>
      </c>
      <c r="L1271" s="17">
        <f>SUM(C1271:K1271)</f>
        <v>2667.46</v>
      </c>
      <c r="M1271" s="23" t="str">
        <f>A1271&amp;"|"&amp;B1271</f>
        <v>P0106|Oct</v>
      </c>
    </row>
    <row r="1272" spans="1:13" ht="15" customHeight="1" x14ac:dyDescent="0.25">
      <c r="A1272" s="14" t="s">
        <v>271</v>
      </c>
      <c r="B1272" s="14" t="s">
        <v>33</v>
      </c>
      <c r="C1272" s="16">
        <v>30.65</v>
      </c>
      <c r="D1272" s="16">
        <v>74.09</v>
      </c>
      <c r="E1272" s="16">
        <v>8.9499999999999993</v>
      </c>
      <c r="F1272" s="16">
        <v>264</v>
      </c>
      <c r="G1272" s="16">
        <v>83.28</v>
      </c>
      <c r="H1272" s="16">
        <v>1719.18</v>
      </c>
      <c r="I1272" s="16">
        <v>246.42</v>
      </c>
      <c r="J1272" s="16">
        <v>85.96</v>
      </c>
      <c r="K1272" s="16">
        <v>63.29</v>
      </c>
      <c r="L1272" s="17">
        <f>SUM(C1272:K1272)</f>
        <v>2575.8200000000002</v>
      </c>
      <c r="M1272" s="23" t="str">
        <f>A1272&amp;"|"&amp;B1272</f>
        <v>P0106|Nov</v>
      </c>
    </row>
    <row r="1273" spans="1:13" ht="15" customHeight="1" x14ac:dyDescent="0.25">
      <c r="A1273" s="14" t="s">
        <v>271</v>
      </c>
      <c r="B1273" s="14" t="s">
        <v>34</v>
      </c>
      <c r="C1273" s="16">
        <v>28.38</v>
      </c>
      <c r="D1273" s="16">
        <v>88.17</v>
      </c>
      <c r="E1273" s="16">
        <v>14.77</v>
      </c>
      <c r="F1273" s="16">
        <v>792</v>
      </c>
      <c r="G1273" s="16">
        <v>83.28</v>
      </c>
      <c r="H1273" s="16">
        <v>1719.18</v>
      </c>
      <c r="I1273" s="16">
        <v>246.42</v>
      </c>
      <c r="J1273" s="16">
        <v>85.96</v>
      </c>
      <c r="K1273" s="16">
        <v>111.67</v>
      </c>
      <c r="L1273" s="17">
        <f>SUM(C1273:K1273)</f>
        <v>3169.83</v>
      </c>
      <c r="M1273" s="23" t="str">
        <f>A1273&amp;"|"&amp;B1273</f>
        <v>P0106|Dec</v>
      </c>
    </row>
    <row r="1274" spans="1:13" ht="15" customHeight="1" x14ac:dyDescent="0.25">
      <c r="A1274" s="14" t="s">
        <v>271</v>
      </c>
      <c r="B1274" s="14" t="s">
        <v>35</v>
      </c>
      <c r="C1274" s="16">
        <v>7.57</v>
      </c>
      <c r="D1274" s="16">
        <v>92.76</v>
      </c>
      <c r="E1274" s="16">
        <v>16.809999999999999</v>
      </c>
      <c r="F1274" s="16">
        <v>660</v>
      </c>
      <c r="G1274" s="16">
        <v>83.28</v>
      </c>
      <c r="H1274" s="16">
        <v>1719.18</v>
      </c>
      <c r="I1274" s="16">
        <v>246.42</v>
      </c>
      <c r="J1274" s="16">
        <v>85.96</v>
      </c>
      <c r="K1274" s="16">
        <v>111.67</v>
      </c>
      <c r="L1274" s="17">
        <f>SUM(C1274:K1274)</f>
        <v>3023.65</v>
      </c>
      <c r="M1274" s="23" t="str">
        <f>A1274&amp;"|"&amp;B1274</f>
        <v>P0106|Jan</v>
      </c>
    </row>
    <row r="1275" spans="1:13" ht="15" customHeight="1" x14ac:dyDescent="0.25">
      <c r="A1275" s="14" t="s">
        <v>271</v>
      </c>
      <c r="B1275" s="14" t="s">
        <v>36</v>
      </c>
      <c r="C1275" s="16">
        <v>24.53</v>
      </c>
      <c r="D1275" s="16">
        <v>88.12</v>
      </c>
      <c r="E1275" s="16">
        <v>10.67</v>
      </c>
      <c r="F1275" s="16">
        <v>528</v>
      </c>
      <c r="G1275" s="16">
        <v>83.28</v>
      </c>
      <c r="H1275" s="16">
        <v>1719.18</v>
      </c>
      <c r="I1275" s="16">
        <v>246.42</v>
      </c>
      <c r="J1275" s="16">
        <v>85.96</v>
      </c>
      <c r="K1275" s="16">
        <v>111.67</v>
      </c>
      <c r="L1275" s="17">
        <f>SUM(C1275:K1275)</f>
        <v>2897.8300000000004</v>
      </c>
      <c r="M1275" s="23" t="str">
        <f>A1275&amp;"|"&amp;B1275</f>
        <v>P0106|Feb</v>
      </c>
    </row>
    <row r="1276" spans="1:13" ht="15" customHeight="1" x14ac:dyDescent="0.25">
      <c r="A1276" s="14" t="s">
        <v>271</v>
      </c>
      <c r="B1276" s="14" t="s">
        <v>37</v>
      </c>
      <c r="C1276" s="16">
        <v>26.97</v>
      </c>
      <c r="D1276" s="16">
        <v>68.52</v>
      </c>
      <c r="E1276" s="16">
        <v>13.84</v>
      </c>
      <c r="F1276" s="16">
        <v>528</v>
      </c>
      <c r="G1276" s="16">
        <v>83.28</v>
      </c>
      <c r="H1276" s="16">
        <v>1719.18</v>
      </c>
      <c r="I1276" s="16">
        <v>246.42</v>
      </c>
      <c r="J1276" s="16">
        <v>85.96</v>
      </c>
      <c r="K1276" s="16">
        <v>111.67</v>
      </c>
      <c r="L1276" s="17">
        <f>SUM(C1276:K1276)</f>
        <v>2883.84</v>
      </c>
      <c r="M1276" s="23" t="str">
        <f>A1276&amp;"|"&amp;B1276</f>
        <v>P0106|Mar</v>
      </c>
    </row>
    <row r="1277" spans="1:13" ht="15" customHeight="1" x14ac:dyDescent="0.25">
      <c r="A1277" s="14" t="s">
        <v>273</v>
      </c>
      <c r="B1277" s="14" t="s">
        <v>24</v>
      </c>
      <c r="C1277" s="16">
        <v>15.74</v>
      </c>
      <c r="D1277" s="16">
        <v>52.08</v>
      </c>
      <c r="E1277" s="16">
        <v>12.12</v>
      </c>
      <c r="F1277" s="16">
        <v>264</v>
      </c>
      <c r="G1277" s="16">
        <v>0</v>
      </c>
      <c r="H1277" s="16">
        <v>1719.18</v>
      </c>
      <c r="I1277" s="16">
        <v>246.42</v>
      </c>
      <c r="J1277" s="16">
        <v>85.96</v>
      </c>
      <c r="K1277" s="16">
        <v>79.5</v>
      </c>
      <c r="L1277" s="17">
        <f>SUM(C1277:K1277)</f>
        <v>2475</v>
      </c>
      <c r="M1277" s="23" t="str">
        <f>A1277&amp;"|"&amp;B1277</f>
        <v>P0107|Apr</v>
      </c>
    </row>
    <row r="1278" spans="1:13" ht="15" customHeight="1" x14ac:dyDescent="0.25">
      <c r="A1278" s="14" t="s">
        <v>273</v>
      </c>
      <c r="B1278" s="14" t="s">
        <v>26</v>
      </c>
      <c r="C1278" s="16">
        <v>31.84</v>
      </c>
      <c r="D1278" s="16">
        <v>53.99</v>
      </c>
      <c r="E1278" s="16">
        <v>15.28</v>
      </c>
      <c r="F1278" s="16">
        <v>264</v>
      </c>
      <c r="G1278" s="16">
        <v>0</v>
      </c>
      <c r="H1278" s="16">
        <v>1719.18</v>
      </c>
      <c r="I1278" s="16">
        <v>246.42</v>
      </c>
      <c r="J1278" s="16">
        <v>85.96</v>
      </c>
      <c r="K1278" s="16">
        <v>516.99</v>
      </c>
      <c r="L1278" s="17">
        <f>SUM(C1278:K1278)</f>
        <v>2933.66</v>
      </c>
      <c r="M1278" s="23" t="str">
        <f>A1278&amp;"|"&amp;B1278</f>
        <v>P0107|May</v>
      </c>
    </row>
    <row r="1279" spans="1:13" ht="15" customHeight="1" x14ac:dyDescent="0.25">
      <c r="A1279" s="14" t="s">
        <v>273</v>
      </c>
      <c r="B1279" s="14" t="s">
        <v>28</v>
      </c>
      <c r="C1279" s="16">
        <v>26.34</v>
      </c>
      <c r="D1279" s="16">
        <v>40.049999999999997</v>
      </c>
      <c r="E1279" s="16">
        <v>4.04</v>
      </c>
      <c r="F1279" s="16">
        <v>264</v>
      </c>
      <c r="G1279" s="16">
        <v>0</v>
      </c>
      <c r="H1279" s="16">
        <v>1719.18</v>
      </c>
      <c r="I1279" s="16">
        <v>246.42</v>
      </c>
      <c r="J1279" s="16">
        <v>85.96</v>
      </c>
      <c r="K1279" s="16">
        <v>669.84</v>
      </c>
      <c r="L1279" s="17">
        <f>SUM(C1279:K1279)</f>
        <v>3055.8300000000004</v>
      </c>
      <c r="M1279" s="23" t="str">
        <f>A1279&amp;"|"&amp;B1279</f>
        <v>P0107|Jun</v>
      </c>
    </row>
    <row r="1280" spans="1:13" ht="15" customHeight="1" x14ac:dyDescent="0.25">
      <c r="A1280" s="14" t="s">
        <v>273</v>
      </c>
      <c r="B1280" s="14" t="s">
        <v>29</v>
      </c>
      <c r="C1280" s="16">
        <v>46.09</v>
      </c>
      <c r="D1280" s="16">
        <v>47.52</v>
      </c>
      <c r="E1280" s="16">
        <v>14.29</v>
      </c>
      <c r="F1280" s="16">
        <v>264</v>
      </c>
      <c r="G1280" s="16">
        <v>0</v>
      </c>
      <c r="H1280" s="16">
        <v>1719.18</v>
      </c>
      <c r="I1280" s="16">
        <v>246.42</v>
      </c>
      <c r="J1280" s="16">
        <v>85.96</v>
      </c>
      <c r="K1280" s="16">
        <v>1795.54</v>
      </c>
      <c r="L1280" s="17">
        <f>SUM(C1280:K1280)</f>
        <v>4219</v>
      </c>
      <c r="M1280" s="23" t="str">
        <f>A1280&amp;"|"&amp;B1280</f>
        <v>P0107|Jul</v>
      </c>
    </row>
    <row r="1281" spans="1:13" ht="15" customHeight="1" x14ac:dyDescent="0.25">
      <c r="A1281" s="14" t="s">
        <v>273</v>
      </c>
      <c r="B1281" s="14" t="s">
        <v>30</v>
      </c>
      <c r="C1281" s="16">
        <v>16.7</v>
      </c>
      <c r="D1281" s="16">
        <v>41.38</v>
      </c>
      <c r="E1281" s="16">
        <v>6.53</v>
      </c>
      <c r="F1281" s="16">
        <v>264</v>
      </c>
      <c r="G1281" s="16">
        <v>0</v>
      </c>
      <c r="H1281" s="16">
        <v>1719.18</v>
      </c>
      <c r="I1281" s="16">
        <v>246.42</v>
      </c>
      <c r="J1281" s="16">
        <v>85.96</v>
      </c>
      <c r="K1281" s="16">
        <v>1656.27</v>
      </c>
      <c r="L1281" s="17">
        <f>SUM(C1281:K1281)</f>
        <v>4036.44</v>
      </c>
      <c r="M1281" s="23" t="str">
        <f>A1281&amp;"|"&amp;B1281</f>
        <v>P0107|Aug</v>
      </c>
    </row>
    <row r="1282" spans="1:13" ht="15" customHeight="1" x14ac:dyDescent="0.25">
      <c r="A1282" s="14" t="s">
        <v>273</v>
      </c>
      <c r="B1282" s="14" t="s">
        <v>31</v>
      </c>
      <c r="C1282" s="16">
        <v>31.6</v>
      </c>
      <c r="D1282" s="16">
        <v>45.43</v>
      </c>
      <c r="E1282" s="16">
        <v>10.45</v>
      </c>
      <c r="F1282" s="16">
        <v>264</v>
      </c>
      <c r="G1282" s="16">
        <v>0</v>
      </c>
      <c r="H1282" s="16">
        <v>1719.18</v>
      </c>
      <c r="I1282" s="16">
        <v>246.42</v>
      </c>
      <c r="J1282" s="16">
        <v>85.96</v>
      </c>
      <c r="K1282" s="16">
        <v>354.6</v>
      </c>
      <c r="L1282" s="17">
        <f>SUM(C1282:K1282)</f>
        <v>2757.64</v>
      </c>
      <c r="M1282" s="23" t="str">
        <f>A1282&amp;"|"&amp;B1282</f>
        <v>P0107|Sep</v>
      </c>
    </row>
    <row r="1283" spans="1:13" ht="15" customHeight="1" x14ac:dyDescent="0.25">
      <c r="A1283" s="14" t="s">
        <v>273</v>
      </c>
      <c r="B1283" s="14" t="s">
        <v>32</v>
      </c>
      <c r="C1283" s="16">
        <v>7.57</v>
      </c>
      <c r="D1283" s="16">
        <v>71.739999999999995</v>
      </c>
      <c r="E1283" s="16">
        <v>10.24</v>
      </c>
      <c r="F1283" s="16">
        <v>264</v>
      </c>
      <c r="G1283" s="16">
        <v>0</v>
      </c>
      <c r="H1283" s="16">
        <v>1719.18</v>
      </c>
      <c r="I1283" s="16">
        <v>246.42</v>
      </c>
      <c r="J1283" s="16">
        <v>85.96</v>
      </c>
      <c r="K1283" s="16">
        <v>245.27</v>
      </c>
      <c r="L1283" s="17">
        <f>SUM(C1283:K1283)</f>
        <v>2650.38</v>
      </c>
      <c r="M1283" s="23" t="str">
        <f>A1283&amp;"|"&amp;B1283</f>
        <v>P0107|Oct</v>
      </c>
    </row>
    <row r="1284" spans="1:13" ht="15" customHeight="1" x14ac:dyDescent="0.25">
      <c r="A1284" s="14" t="s">
        <v>273</v>
      </c>
      <c r="B1284" s="14" t="s">
        <v>33</v>
      </c>
      <c r="C1284" s="16">
        <v>28.82</v>
      </c>
      <c r="D1284" s="16">
        <v>64.92</v>
      </c>
      <c r="E1284" s="16">
        <v>19.440000000000001</v>
      </c>
      <c r="F1284" s="16">
        <v>264</v>
      </c>
      <c r="G1284" s="16">
        <v>83.28</v>
      </c>
      <c r="H1284" s="16">
        <v>1719.18</v>
      </c>
      <c r="I1284" s="16">
        <v>246.42</v>
      </c>
      <c r="J1284" s="16">
        <v>85.96</v>
      </c>
      <c r="K1284" s="16">
        <v>63.29</v>
      </c>
      <c r="L1284" s="17">
        <f>SUM(C1284:K1284)</f>
        <v>2575.3100000000004</v>
      </c>
      <c r="M1284" s="23" t="str">
        <f>A1284&amp;"|"&amp;B1284</f>
        <v>P0107|Nov</v>
      </c>
    </row>
    <row r="1285" spans="1:13" ht="15" customHeight="1" x14ac:dyDescent="0.25">
      <c r="A1285" s="14" t="s">
        <v>273</v>
      </c>
      <c r="B1285" s="14" t="s">
        <v>34</v>
      </c>
      <c r="C1285" s="16">
        <v>48.62</v>
      </c>
      <c r="D1285" s="16">
        <v>85.76</v>
      </c>
      <c r="E1285" s="16">
        <v>10.48</v>
      </c>
      <c r="F1285" s="16">
        <v>660</v>
      </c>
      <c r="G1285" s="16">
        <v>83.28</v>
      </c>
      <c r="H1285" s="16">
        <v>1719.18</v>
      </c>
      <c r="I1285" s="16">
        <v>246.42</v>
      </c>
      <c r="J1285" s="16">
        <v>85.96</v>
      </c>
      <c r="K1285" s="16">
        <v>111.67</v>
      </c>
      <c r="L1285" s="17">
        <f>SUM(C1285:K1285)</f>
        <v>3051.3700000000003</v>
      </c>
      <c r="M1285" s="23" t="str">
        <f>A1285&amp;"|"&amp;B1285</f>
        <v>P0107|Dec</v>
      </c>
    </row>
    <row r="1286" spans="1:13" ht="15" customHeight="1" x14ac:dyDescent="0.25">
      <c r="A1286" s="14" t="s">
        <v>273</v>
      </c>
      <c r="B1286" s="14" t="s">
        <v>35</v>
      </c>
      <c r="C1286" s="16">
        <v>16.57</v>
      </c>
      <c r="D1286" s="16">
        <v>86.01</v>
      </c>
      <c r="E1286" s="16">
        <v>12.69</v>
      </c>
      <c r="F1286" s="16">
        <v>660</v>
      </c>
      <c r="G1286" s="16">
        <v>83.28</v>
      </c>
      <c r="H1286" s="16">
        <v>1719.18</v>
      </c>
      <c r="I1286" s="16">
        <v>246.42</v>
      </c>
      <c r="J1286" s="16">
        <v>85.96</v>
      </c>
      <c r="K1286" s="16">
        <v>111.67</v>
      </c>
      <c r="L1286" s="17">
        <f>SUM(C1286:K1286)</f>
        <v>3021.78</v>
      </c>
      <c r="M1286" s="23" t="str">
        <f>A1286&amp;"|"&amp;B1286</f>
        <v>P0107|Jan</v>
      </c>
    </row>
    <row r="1287" spans="1:13" ht="15" customHeight="1" x14ac:dyDescent="0.25">
      <c r="A1287" s="14" t="s">
        <v>273</v>
      </c>
      <c r="B1287" s="14" t="s">
        <v>36</v>
      </c>
      <c r="C1287" s="16">
        <v>36.590000000000003</v>
      </c>
      <c r="D1287" s="16">
        <v>91.27</v>
      </c>
      <c r="E1287" s="16">
        <v>10</v>
      </c>
      <c r="F1287" s="16">
        <v>528</v>
      </c>
      <c r="G1287" s="16">
        <v>83.28</v>
      </c>
      <c r="H1287" s="16">
        <v>1719.18</v>
      </c>
      <c r="I1287" s="16">
        <v>246.42</v>
      </c>
      <c r="J1287" s="16">
        <v>85.96</v>
      </c>
      <c r="K1287" s="16">
        <v>111.67</v>
      </c>
      <c r="L1287" s="17">
        <f>SUM(C1287:K1287)</f>
        <v>2912.3700000000003</v>
      </c>
      <c r="M1287" s="23" t="str">
        <f>A1287&amp;"|"&amp;B1287</f>
        <v>P0107|Feb</v>
      </c>
    </row>
    <row r="1288" spans="1:13" ht="15" customHeight="1" x14ac:dyDescent="0.25">
      <c r="A1288" s="14" t="s">
        <v>273</v>
      </c>
      <c r="B1288" s="14" t="s">
        <v>37</v>
      </c>
      <c r="C1288" s="16">
        <v>11.75</v>
      </c>
      <c r="D1288" s="16">
        <v>74.5</v>
      </c>
      <c r="E1288" s="16">
        <v>9.74</v>
      </c>
      <c r="F1288" s="16">
        <v>396</v>
      </c>
      <c r="G1288" s="16">
        <v>83.28</v>
      </c>
      <c r="H1288" s="16">
        <v>1719.18</v>
      </c>
      <c r="I1288" s="16">
        <v>246.42</v>
      </c>
      <c r="J1288" s="16">
        <v>85.96</v>
      </c>
      <c r="K1288" s="16">
        <v>111.67</v>
      </c>
      <c r="L1288" s="17">
        <f>SUM(C1288:K1288)</f>
        <v>2738.5</v>
      </c>
      <c r="M1288" s="23" t="str">
        <f>A1288&amp;"|"&amp;B1288</f>
        <v>P0107|Mar</v>
      </c>
    </row>
    <row r="1289" spans="1:13" ht="15" customHeight="1" x14ac:dyDescent="0.25">
      <c r="A1289" s="14" t="s">
        <v>275</v>
      </c>
      <c r="B1289" s="14" t="s">
        <v>24</v>
      </c>
      <c r="C1289" s="16">
        <v>31.51</v>
      </c>
      <c r="D1289" s="16">
        <v>64.45</v>
      </c>
      <c r="E1289" s="16">
        <v>11.28</v>
      </c>
      <c r="F1289" s="16">
        <v>264</v>
      </c>
      <c r="G1289" s="16">
        <v>0</v>
      </c>
      <c r="H1289" s="16">
        <v>1719.18</v>
      </c>
      <c r="I1289" s="16">
        <v>246.42</v>
      </c>
      <c r="J1289" s="16">
        <v>85.96</v>
      </c>
      <c r="K1289" s="16">
        <v>79.5</v>
      </c>
      <c r="L1289" s="17">
        <f>SUM(C1289:K1289)</f>
        <v>2502.3000000000002</v>
      </c>
      <c r="M1289" s="23" t="str">
        <f>A1289&amp;"|"&amp;B1289</f>
        <v>P0108|Apr</v>
      </c>
    </row>
    <row r="1290" spans="1:13" ht="15" customHeight="1" x14ac:dyDescent="0.25">
      <c r="A1290" s="14" t="s">
        <v>275</v>
      </c>
      <c r="B1290" s="14" t="s">
        <v>26</v>
      </c>
      <c r="C1290" s="16">
        <v>53.84</v>
      </c>
      <c r="D1290" s="16">
        <v>51.65</v>
      </c>
      <c r="E1290" s="16">
        <v>12.52</v>
      </c>
      <c r="F1290" s="16">
        <v>264</v>
      </c>
      <c r="G1290" s="16">
        <v>0</v>
      </c>
      <c r="H1290" s="16">
        <v>1719.18</v>
      </c>
      <c r="I1290" s="16">
        <v>246.42</v>
      </c>
      <c r="J1290" s="16">
        <v>85.96</v>
      </c>
      <c r="K1290" s="16">
        <v>516.99</v>
      </c>
      <c r="L1290" s="17">
        <f>SUM(C1290:K1290)</f>
        <v>2950.5600000000004</v>
      </c>
      <c r="M1290" s="23" t="str">
        <f>A1290&amp;"|"&amp;B1290</f>
        <v>P0108|May</v>
      </c>
    </row>
    <row r="1291" spans="1:13" ht="15" customHeight="1" x14ac:dyDescent="0.25">
      <c r="A1291" s="14" t="s">
        <v>275</v>
      </c>
      <c r="B1291" s="14" t="s">
        <v>28</v>
      </c>
      <c r="C1291" s="16">
        <v>30.3</v>
      </c>
      <c r="D1291" s="16">
        <v>44.93</v>
      </c>
      <c r="E1291" s="16">
        <v>15.13</v>
      </c>
      <c r="F1291" s="16">
        <v>264</v>
      </c>
      <c r="G1291" s="16">
        <v>0</v>
      </c>
      <c r="H1291" s="16">
        <v>1719.18</v>
      </c>
      <c r="I1291" s="16">
        <v>246.42</v>
      </c>
      <c r="J1291" s="16">
        <v>85.96</v>
      </c>
      <c r="K1291" s="16">
        <v>669.84</v>
      </c>
      <c r="L1291" s="17">
        <f>SUM(C1291:K1291)</f>
        <v>3075.76</v>
      </c>
      <c r="M1291" s="23" t="str">
        <f>A1291&amp;"|"&amp;B1291</f>
        <v>P0108|Jun</v>
      </c>
    </row>
    <row r="1292" spans="1:13" ht="15" customHeight="1" x14ac:dyDescent="0.25">
      <c r="A1292" s="14" t="s">
        <v>275</v>
      </c>
      <c r="B1292" s="14" t="s">
        <v>29</v>
      </c>
      <c r="C1292" s="16">
        <v>7.57</v>
      </c>
      <c r="D1292" s="16">
        <v>46.94</v>
      </c>
      <c r="E1292" s="16">
        <v>14.63</v>
      </c>
      <c r="F1292" s="16">
        <v>264</v>
      </c>
      <c r="G1292" s="16">
        <v>0</v>
      </c>
      <c r="H1292" s="16">
        <v>1719.18</v>
      </c>
      <c r="I1292" s="16">
        <v>246.42</v>
      </c>
      <c r="J1292" s="16">
        <v>85.96</v>
      </c>
      <c r="K1292" s="16">
        <v>1795.54</v>
      </c>
      <c r="L1292" s="17">
        <f>SUM(C1292:K1292)</f>
        <v>4180.24</v>
      </c>
      <c r="M1292" s="23" t="str">
        <f>A1292&amp;"|"&amp;B1292</f>
        <v>P0108|Jul</v>
      </c>
    </row>
    <row r="1293" spans="1:13" ht="15" customHeight="1" x14ac:dyDescent="0.25">
      <c r="A1293" s="14" t="s">
        <v>275</v>
      </c>
      <c r="B1293" s="14" t="s">
        <v>30</v>
      </c>
      <c r="C1293" s="16">
        <v>36.36</v>
      </c>
      <c r="D1293" s="16">
        <v>44.22</v>
      </c>
      <c r="E1293" s="16">
        <v>15.77</v>
      </c>
      <c r="F1293" s="16">
        <v>264</v>
      </c>
      <c r="G1293" s="16">
        <v>0</v>
      </c>
      <c r="H1293" s="16">
        <v>1719.18</v>
      </c>
      <c r="I1293" s="16">
        <v>246.42</v>
      </c>
      <c r="J1293" s="16">
        <v>85.96</v>
      </c>
      <c r="K1293" s="16">
        <v>1656.27</v>
      </c>
      <c r="L1293" s="17">
        <f>SUM(C1293:K1293)</f>
        <v>4068.1800000000003</v>
      </c>
      <c r="M1293" s="23" t="str">
        <f>A1293&amp;"|"&amp;B1293</f>
        <v>P0108|Aug</v>
      </c>
    </row>
    <row r="1294" spans="1:13" ht="15" customHeight="1" x14ac:dyDescent="0.25">
      <c r="A1294" s="14" t="s">
        <v>275</v>
      </c>
      <c r="B1294" s="14" t="s">
        <v>31</v>
      </c>
      <c r="C1294" s="16">
        <v>16.12</v>
      </c>
      <c r="D1294" s="16">
        <v>43.12</v>
      </c>
      <c r="E1294" s="16">
        <v>16.68</v>
      </c>
      <c r="F1294" s="16">
        <v>264</v>
      </c>
      <c r="G1294" s="16">
        <v>0</v>
      </c>
      <c r="H1294" s="16">
        <v>1719.18</v>
      </c>
      <c r="I1294" s="16">
        <v>246.42</v>
      </c>
      <c r="J1294" s="16">
        <v>85.96</v>
      </c>
      <c r="K1294" s="16">
        <v>354.6</v>
      </c>
      <c r="L1294" s="17">
        <f>SUM(C1294:K1294)</f>
        <v>2746.08</v>
      </c>
      <c r="M1294" s="23" t="str">
        <f>A1294&amp;"|"&amp;B1294</f>
        <v>P0108|Sep</v>
      </c>
    </row>
    <row r="1295" spans="1:13" ht="15" customHeight="1" x14ac:dyDescent="0.25">
      <c r="A1295" s="14" t="s">
        <v>275</v>
      </c>
      <c r="B1295" s="14" t="s">
        <v>32</v>
      </c>
      <c r="C1295" s="16">
        <v>30.77</v>
      </c>
      <c r="D1295" s="16">
        <v>51.31</v>
      </c>
      <c r="E1295" s="16">
        <v>16.09</v>
      </c>
      <c r="F1295" s="16">
        <v>264</v>
      </c>
      <c r="G1295" s="16">
        <v>0</v>
      </c>
      <c r="H1295" s="16">
        <v>1719.18</v>
      </c>
      <c r="I1295" s="16">
        <v>246.42</v>
      </c>
      <c r="J1295" s="16">
        <v>85.96</v>
      </c>
      <c r="K1295" s="16">
        <v>245.27</v>
      </c>
      <c r="L1295" s="17">
        <f>SUM(C1295:K1295)</f>
        <v>2659</v>
      </c>
      <c r="M1295" s="23" t="str">
        <f>A1295&amp;"|"&amp;B1295</f>
        <v>P0108|Oct</v>
      </c>
    </row>
    <row r="1296" spans="1:13" ht="15" customHeight="1" x14ac:dyDescent="0.25">
      <c r="A1296" s="14" t="s">
        <v>275</v>
      </c>
      <c r="B1296" s="14" t="s">
        <v>33</v>
      </c>
      <c r="C1296" s="16">
        <v>167.23</v>
      </c>
      <c r="D1296" s="16">
        <v>73.849999999999994</v>
      </c>
      <c r="E1296" s="16">
        <v>12.2</v>
      </c>
      <c r="F1296" s="16">
        <v>264</v>
      </c>
      <c r="G1296" s="16">
        <v>83.28</v>
      </c>
      <c r="H1296" s="16">
        <v>1719.18</v>
      </c>
      <c r="I1296" s="16">
        <v>246.42</v>
      </c>
      <c r="J1296" s="16">
        <v>85.96</v>
      </c>
      <c r="K1296" s="16">
        <v>63.29</v>
      </c>
      <c r="L1296" s="17">
        <f>SUM(C1296:K1296)</f>
        <v>2715.41</v>
      </c>
      <c r="M1296" s="23" t="str">
        <f>A1296&amp;"|"&amp;B1296</f>
        <v>P0108|Nov</v>
      </c>
    </row>
    <row r="1297" spans="1:13" ht="15" customHeight="1" x14ac:dyDescent="0.25">
      <c r="A1297" s="14" t="s">
        <v>275</v>
      </c>
      <c r="B1297" s="14" t="s">
        <v>34</v>
      </c>
      <c r="C1297" s="16">
        <v>36.08</v>
      </c>
      <c r="D1297" s="16">
        <v>84.43</v>
      </c>
      <c r="E1297" s="16">
        <v>6.29</v>
      </c>
      <c r="F1297" s="16">
        <v>660</v>
      </c>
      <c r="G1297" s="16">
        <v>83.28</v>
      </c>
      <c r="H1297" s="16">
        <v>1719.18</v>
      </c>
      <c r="I1297" s="16">
        <v>246.42</v>
      </c>
      <c r="J1297" s="16">
        <v>85.96</v>
      </c>
      <c r="K1297" s="16">
        <v>111.67</v>
      </c>
      <c r="L1297" s="17">
        <f>SUM(C1297:K1297)</f>
        <v>3033.3100000000004</v>
      </c>
      <c r="M1297" s="23" t="str">
        <f>A1297&amp;"|"&amp;B1297</f>
        <v>P0108|Dec</v>
      </c>
    </row>
    <row r="1298" spans="1:13" ht="15" customHeight="1" x14ac:dyDescent="0.25">
      <c r="A1298" s="14" t="s">
        <v>275</v>
      </c>
      <c r="B1298" s="14" t="s">
        <v>35</v>
      </c>
      <c r="C1298" s="16">
        <v>20.2</v>
      </c>
      <c r="D1298" s="16">
        <v>94.5</v>
      </c>
      <c r="E1298" s="16">
        <v>19.23</v>
      </c>
      <c r="F1298" s="16">
        <v>528</v>
      </c>
      <c r="G1298" s="16">
        <v>83.28</v>
      </c>
      <c r="H1298" s="16">
        <v>1719.18</v>
      </c>
      <c r="I1298" s="16">
        <v>246.42</v>
      </c>
      <c r="J1298" s="16">
        <v>85.96</v>
      </c>
      <c r="K1298" s="16">
        <v>111.67</v>
      </c>
      <c r="L1298" s="17">
        <f>SUM(C1298:K1298)</f>
        <v>2908.4400000000005</v>
      </c>
      <c r="M1298" s="23" t="str">
        <f>A1298&amp;"|"&amp;B1298</f>
        <v>P0108|Jan</v>
      </c>
    </row>
    <row r="1299" spans="1:13" ht="15" customHeight="1" x14ac:dyDescent="0.25">
      <c r="A1299" s="14" t="s">
        <v>275</v>
      </c>
      <c r="B1299" s="14" t="s">
        <v>36</v>
      </c>
      <c r="C1299" s="16">
        <v>34.74</v>
      </c>
      <c r="D1299" s="16">
        <v>91.79</v>
      </c>
      <c r="E1299" s="16">
        <v>7.15</v>
      </c>
      <c r="F1299" s="16">
        <v>396</v>
      </c>
      <c r="G1299" s="16">
        <v>83.28</v>
      </c>
      <c r="H1299" s="16">
        <v>1719.18</v>
      </c>
      <c r="I1299" s="16">
        <v>246.42</v>
      </c>
      <c r="J1299" s="16">
        <v>85.96</v>
      </c>
      <c r="K1299" s="16">
        <v>111.67</v>
      </c>
      <c r="L1299" s="17">
        <f>SUM(C1299:K1299)</f>
        <v>2776.1900000000005</v>
      </c>
      <c r="M1299" s="23" t="str">
        <f>A1299&amp;"|"&amp;B1299</f>
        <v>P0108|Feb</v>
      </c>
    </row>
    <row r="1300" spans="1:13" ht="15" customHeight="1" x14ac:dyDescent="0.25">
      <c r="A1300" s="14" t="s">
        <v>275</v>
      </c>
      <c r="B1300" s="14" t="s">
        <v>37</v>
      </c>
      <c r="C1300" s="16">
        <v>20.72</v>
      </c>
      <c r="D1300" s="16">
        <v>67.72</v>
      </c>
      <c r="E1300" s="16">
        <v>13.31</v>
      </c>
      <c r="F1300" s="16">
        <v>396</v>
      </c>
      <c r="G1300" s="16">
        <v>83.28</v>
      </c>
      <c r="H1300" s="16">
        <v>1719.18</v>
      </c>
      <c r="I1300" s="16">
        <v>246.42</v>
      </c>
      <c r="J1300" s="16">
        <v>85.96</v>
      </c>
      <c r="K1300" s="16">
        <v>111.67</v>
      </c>
      <c r="L1300" s="17">
        <f>SUM(C1300:K1300)</f>
        <v>2744.26</v>
      </c>
      <c r="M1300" s="23" t="str">
        <f>A1300&amp;"|"&amp;B1300</f>
        <v>P0108|Mar</v>
      </c>
    </row>
    <row r="1301" spans="1:13" ht="15" customHeight="1" x14ac:dyDescent="0.25">
      <c r="A1301" s="14" t="s">
        <v>277</v>
      </c>
      <c r="B1301" s="14" t="s">
        <v>24</v>
      </c>
      <c r="C1301" s="16">
        <v>7.57</v>
      </c>
      <c r="D1301" s="16">
        <v>47.7</v>
      </c>
      <c r="E1301" s="16">
        <v>4.04</v>
      </c>
      <c r="F1301" s="16">
        <v>140</v>
      </c>
      <c r="G1301" s="16">
        <v>0</v>
      </c>
      <c r="H1301" s="16">
        <v>744.98</v>
      </c>
      <c r="I1301" s="16">
        <v>108.88</v>
      </c>
      <c r="J1301" s="16">
        <v>85.96</v>
      </c>
      <c r="K1301" s="16">
        <v>19.87</v>
      </c>
      <c r="L1301" s="17">
        <f>SUM(C1301:K1301)</f>
        <v>1159</v>
      </c>
      <c r="M1301" s="23" t="str">
        <f>A1301&amp;"|"&amp;B1301</f>
        <v>P0109|Apr</v>
      </c>
    </row>
    <row r="1302" spans="1:13" ht="15" customHeight="1" x14ac:dyDescent="0.25">
      <c r="A1302" s="14" t="s">
        <v>277</v>
      </c>
      <c r="B1302" s="14" t="s">
        <v>26</v>
      </c>
      <c r="C1302" s="16">
        <v>11.4</v>
      </c>
      <c r="D1302" s="16">
        <v>43.25</v>
      </c>
      <c r="E1302" s="16">
        <v>4.04</v>
      </c>
      <c r="F1302" s="16">
        <v>140</v>
      </c>
      <c r="G1302" s="16">
        <v>0</v>
      </c>
      <c r="H1302" s="16">
        <v>744.98</v>
      </c>
      <c r="I1302" s="16">
        <v>108.88</v>
      </c>
      <c r="J1302" s="16">
        <v>85.96</v>
      </c>
      <c r="K1302" s="16">
        <v>129.25</v>
      </c>
      <c r="L1302" s="17">
        <f>SUM(C1302:K1302)</f>
        <v>1267.7600000000002</v>
      </c>
      <c r="M1302" s="23" t="str">
        <f>A1302&amp;"|"&amp;B1302</f>
        <v>P0109|May</v>
      </c>
    </row>
    <row r="1303" spans="1:13" ht="15" customHeight="1" x14ac:dyDescent="0.25">
      <c r="A1303" s="14" t="s">
        <v>277</v>
      </c>
      <c r="B1303" s="14" t="s">
        <v>28</v>
      </c>
      <c r="C1303" s="16">
        <v>14.12</v>
      </c>
      <c r="D1303" s="16">
        <v>24.9</v>
      </c>
      <c r="E1303" s="16">
        <v>4.04</v>
      </c>
      <c r="F1303" s="16">
        <v>140</v>
      </c>
      <c r="G1303" s="16">
        <v>0</v>
      </c>
      <c r="H1303" s="16">
        <v>744.98</v>
      </c>
      <c r="I1303" s="16">
        <v>108.88</v>
      </c>
      <c r="J1303" s="16">
        <v>85.96</v>
      </c>
      <c r="K1303" s="16">
        <v>167.46</v>
      </c>
      <c r="L1303" s="17">
        <f>SUM(C1303:K1303)</f>
        <v>1290.3400000000001</v>
      </c>
      <c r="M1303" s="23" t="str">
        <f>A1303&amp;"|"&amp;B1303</f>
        <v>P0109|Jun</v>
      </c>
    </row>
    <row r="1304" spans="1:13" ht="15" customHeight="1" x14ac:dyDescent="0.25">
      <c r="A1304" s="14" t="s">
        <v>277</v>
      </c>
      <c r="B1304" s="14" t="s">
        <v>29</v>
      </c>
      <c r="C1304" s="16">
        <v>7.57</v>
      </c>
      <c r="D1304" s="16">
        <v>32.68</v>
      </c>
      <c r="E1304" s="16">
        <v>4.04</v>
      </c>
      <c r="F1304" s="16">
        <v>140</v>
      </c>
      <c r="G1304" s="16">
        <v>0</v>
      </c>
      <c r="H1304" s="16">
        <v>744.98</v>
      </c>
      <c r="I1304" s="16">
        <v>108.88</v>
      </c>
      <c r="J1304" s="16">
        <v>85.96</v>
      </c>
      <c r="K1304" s="16">
        <v>448.89</v>
      </c>
      <c r="L1304" s="17">
        <f>SUM(C1304:K1304)</f>
        <v>1573</v>
      </c>
      <c r="M1304" s="23" t="str">
        <f>A1304&amp;"|"&amp;B1304</f>
        <v>P0109|Jul</v>
      </c>
    </row>
    <row r="1305" spans="1:13" ht="15" customHeight="1" x14ac:dyDescent="0.25">
      <c r="A1305" s="14" t="s">
        <v>277</v>
      </c>
      <c r="B1305" s="14" t="s">
        <v>30</v>
      </c>
      <c r="C1305" s="16">
        <v>7.57</v>
      </c>
      <c r="D1305" s="16">
        <v>36.64</v>
      </c>
      <c r="E1305" s="16">
        <v>6.04</v>
      </c>
      <c r="F1305" s="16">
        <v>140</v>
      </c>
      <c r="G1305" s="16">
        <v>0</v>
      </c>
      <c r="H1305" s="16">
        <v>744.98</v>
      </c>
      <c r="I1305" s="16">
        <v>108.88</v>
      </c>
      <c r="J1305" s="16">
        <v>85.96</v>
      </c>
      <c r="K1305" s="16">
        <v>414.07</v>
      </c>
      <c r="L1305" s="17">
        <f>SUM(C1305:K1305)</f>
        <v>1544.14</v>
      </c>
      <c r="M1305" s="23" t="str">
        <f>A1305&amp;"|"&amp;B1305</f>
        <v>P0109|Aug</v>
      </c>
    </row>
    <row r="1306" spans="1:13" ht="15" customHeight="1" x14ac:dyDescent="0.25">
      <c r="A1306" s="14" t="s">
        <v>277</v>
      </c>
      <c r="B1306" s="14" t="s">
        <v>31</v>
      </c>
      <c r="C1306" s="16">
        <v>7.57</v>
      </c>
      <c r="D1306" s="16">
        <v>31.67</v>
      </c>
      <c r="E1306" s="16">
        <v>4.04</v>
      </c>
      <c r="F1306" s="16">
        <v>140</v>
      </c>
      <c r="G1306" s="16">
        <v>0</v>
      </c>
      <c r="H1306" s="16">
        <v>744.98</v>
      </c>
      <c r="I1306" s="16">
        <v>108.88</v>
      </c>
      <c r="J1306" s="16">
        <v>85.96</v>
      </c>
      <c r="K1306" s="16">
        <v>88.65</v>
      </c>
      <c r="L1306" s="17">
        <f>SUM(C1306:K1306)</f>
        <v>1211.75</v>
      </c>
      <c r="M1306" s="23" t="str">
        <f>A1306&amp;"|"&amp;B1306</f>
        <v>P0109|Sep</v>
      </c>
    </row>
    <row r="1307" spans="1:13" ht="15" customHeight="1" x14ac:dyDescent="0.25">
      <c r="A1307" s="14" t="s">
        <v>277</v>
      </c>
      <c r="B1307" s="14" t="s">
        <v>32</v>
      </c>
      <c r="C1307" s="16">
        <v>7.57</v>
      </c>
      <c r="D1307" s="16">
        <v>39.31</v>
      </c>
      <c r="E1307" s="16">
        <v>8.25</v>
      </c>
      <c r="F1307" s="16">
        <v>140</v>
      </c>
      <c r="G1307" s="16">
        <v>0</v>
      </c>
      <c r="H1307" s="16">
        <v>744.98</v>
      </c>
      <c r="I1307" s="16">
        <v>108.88</v>
      </c>
      <c r="J1307" s="16">
        <v>85.96</v>
      </c>
      <c r="K1307" s="16">
        <v>61.32</v>
      </c>
      <c r="L1307" s="17">
        <f>SUM(C1307:K1307)</f>
        <v>1196.27</v>
      </c>
      <c r="M1307" s="23" t="str">
        <f>A1307&amp;"|"&amp;B1307</f>
        <v>P0109|Oct</v>
      </c>
    </row>
    <row r="1308" spans="1:13" ht="15" customHeight="1" x14ac:dyDescent="0.25">
      <c r="A1308" s="14" t="s">
        <v>277</v>
      </c>
      <c r="B1308" s="14" t="s">
        <v>33</v>
      </c>
      <c r="C1308" s="16">
        <v>7.57</v>
      </c>
      <c r="D1308" s="16">
        <v>51.26</v>
      </c>
      <c r="E1308" s="16">
        <v>6.26</v>
      </c>
      <c r="F1308" s="16">
        <v>140</v>
      </c>
      <c r="G1308" s="16">
        <v>45.43</v>
      </c>
      <c r="H1308" s="16">
        <v>744.98</v>
      </c>
      <c r="I1308" s="16">
        <v>108.88</v>
      </c>
      <c r="J1308" s="16">
        <v>85.96</v>
      </c>
      <c r="K1308" s="16">
        <v>15.82</v>
      </c>
      <c r="L1308" s="17">
        <f>SUM(C1308:K1308)</f>
        <v>1206.1600000000001</v>
      </c>
      <c r="M1308" s="23" t="str">
        <f>A1308&amp;"|"&amp;B1308</f>
        <v>P0109|Nov</v>
      </c>
    </row>
    <row r="1309" spans="1:13" ht="15" customHeight="1" x14ac:dyDescent="0.25">
      <c r="A1309" s="14" t="s">
        <v>277</v>
      </c>
      <c r="B1309" s="14" t="s">
        <v>34</v>
      </c>
      <c r="C1309" s="16">
        <v>7.57</v>
      </c>
      <c r="D1309" s="16">
        <v>61.3</v>
      </c>
      <c r="E1309" s="16">
        <v>4.04</v>
      </c>
      <c r="F1309" s="16">
        <v>350</v>
      </c>
      <c r="G1309" s="16">
        <v>45.43</v>
      </c>
      <c r="H1309" s="16">
        <v>744.98</v>
      </c>
      <c r="I1309" s="16">
        <v>108.88</v>
      </c>
      <c r="J1309" s="16">
        <v>85.96</v>
      </c>
      <c r="K1309" s="16">
        <v>27.92</v>
      </c>
      <c r="L1309" s="17">
        <f>SUM(C1309:K1309)</f>
        <v>1436.0800000000004</v>
      </c>
      <c r="M1309" s="23" t="str">
        <f>A1309&amp;"|"&amp;B1309</f>
        <v>P0109|Dec</v>
      </c>
    </row>
    <row r="1310" spans="1:13" ht="15" customHeight="1" x14ac:dyDescent="0.25">
      <c r="A1310" s="14" t="s">
        <v>277</v>
      </c>
      <c r="B1310" s="14" t="s">
        <v>35</v>
      </c>
      <c r="C1310" s="16">
        <v>132.74</v>
      </c>
      <c r="D1310" s="16">
        <v>54.04</v>
      </c>
      <c r="E1310" s="16">
        <v>4.04</v>
      </c>
      <c r="F1310" s="16">
        <v>280</v>
      </c>
      <c r="G1310" s="16">
        <v>45.43</v>
      </c>
      <c r="H1310" s="16">
        <v>744.98</v>
      </c>
      <c r="I1310" s="16">
        <v>108.88</v>
      </c>
      <c r="J1310" s="16">
        <v>85.96</v>
      </c>
      <c r="K1310" s="16">
        <v>27.92</v>
      </c>
      <c r="L1310" s="17">
        <f>SUM(C1310:K1310)</f>
        <v>1483.9900000000002</v>
      </c>
      <c r="M1310" s="23" t="str">
        <f>A1310&amp;"|"&amp;B1310</f>
        <v>P0109|Jan</v>
      </c>
    </row>
    <row r="1311" spans="1:13" ht="15" customHeight="1" x14ac:dyDescent="0.25">
      <c r="A1311" s="14" t="s">
        <v>277</v>
      </c>
      <c r="B1311" s="14" t="s">
        <v>36</v>
      </c>
      <c r="C1311" s="16">
        <v>7.57</v>
      </c>
      <c r="D1311" s="16">
        <v>62.73</v>
      </c>
      <c r="E1311" s="16">
        <v>4.04</v>
      </c>
      <c r="F1311" s="16">
        <v>280</v>
      </c>
      <c r="G1311" s="16">
        <v>45.43</v>
      </c>
      <c r="H1311" s="16">
        <v>744.98</v>
      </c>
      <c r="I1311" s="16">
        <v>108.88</v>
      </c>
      <c r="J1311" s="16">
        <v>85.96</v>
      </c>
      <c r="K1311" s="16">
        <v>27.92</v>
      </c>
      <c r="L1311" s="17">
        <f>SUM(C1311:K1311)</f>
        <v>1367.5100000000002</v>
      </c>
      <c r="M1311" s="23" t="str">
        <f>A1311&amp;"|"&amp;B1311</f>
        <v>P0109|Feb</v>
      </c>
    </row>
    <row r="1312" spans="1:13" ht="15" customHeight="1" x14ac:dyDescent="0.25">
      <c r="A1312" s="14" t="s">
        <v>277</v>
      </c>
      <c r="B1312" s="14" t="s">
        <v>37</v>
      </c>
      <c r="C1312" s="16">
        <v>13.43</v>
      </c>
      <c r="D1312" s="16">
        <v>53.54</v>
      </c>
      <c r="E1312" s="16">
        <v>6.32</v>
      </c>
      <c r="F1312" s="16">
        <v>210</v>
      </c>
      <c r="G1312" s="16">
        <v>45.43</v>
      </c>
      <c r="H1312" s="16">
        <v>744.98</v>
      </c>
      <c r="I1312" s="16">
        <v>108.88</v>
      </c>
      <c r="J1312" s="16">
        <v>85.96</v>
      </c>
      <c r="K1312" s="16">
        <v>27.92</v>
      </c>
      <c r="L1312" s="17">
        <f>SUM(C1312:K1312)</f>
        <v>1296.46</v>
      </c>
      <c r="M1312" s="23" t="str">
        <f>A1312&amp;"|"&amp;B1312</f>
        <v>P0109|Mar</v>
      </c>
    </row>
    <row r="1313" spans="1:13" ht="15" customHeight="1" x14ac:dyDescent="0.25">
      <c r="A1313" s="14" t="s">
        <v>279</v>
      </c>
      <c r="B1313" s="14" t="s">
        <v>24</v>
      </c>
      <c r="C1313" s="16">
        <v>25.3</v>
      </c>
      <c r="D1313" s="16">
        <v>51.74</v>
      </c>
      <c r="E1313" s="16">
        <v>13.64</v>
      </c>
      <c r="F1313" s="16">
        <v>216</v>
      </c>
      <c r="G1313" s="16">
        <v>0</v>
      </c>
      <c r="H1313" s="16">
        <v>1346.69</v>
      </c>
      <c r="I1313" s="16">
        <v>194.84</v>
      </c>
      <c r="J1313" s="16">
        <v>85.96</v>
      </c>
      <c r="K1313" s="16">
        <v>59.62</v>
      </c>
      <c r="L1313" s="17">
        <f>SUM(C1313:K1313)</f>
        <v>1993.79</v>
      </c>
      <c r="M1313" s="23" t="str">
        <f>A1313&amp;"|"&amp;B1313</f>
        <v>P0110|Apr</v>
      </c>
    </row>
    <row r="1314" spans="1:13" ht="15" customHeight="1" x14ac:dyDescent="0.25">
      <c r="A1314" s="14" t="s">
        <v>279</v>
      </c>
      <c r="B1314" s="14" t="s">
        <v>26</v>
      </c>
      <c r="C1314" s="16">
        <v>30.26</v>
      </c>
      <c r="D1314" s="16">
        <v>52.83</v>
      </c>
      <c r="E1314" s="16">
        <v>13.79</v>
      </c>
      <c r="F1314" s="16">
        <v>216</v>
      </c>
      <c r="G1314" s="16">
        <v>0</v>
      </c>
      <c r="H1314" s="16">
        <v>1346.69</v>
      </c>
      <c r="I1314" s="16">
        <v>194.84</v>
      </c>
      <c r="J1314" s="16">
        <v>85.96</v>
      </c>
      <c r="K1314" s="16">
        <v>387.74</v>
      </c>
      <c r="L1314" s="17">
        <f>SUM(C1314:K1314)</f>
        <v>2328.11</v>
      </c>
      <c r="M1314" s="23" t="str">
        <f>A1314&amp;"|"&amp;B1314</f>
        <v>P0110|May</v>
      </c>
    </row>
    <row r="1315" spans="1:13" ht="15" customHeight="1" x14ac:dyDescent="0.25">
      <c r="A1315" s="14" t="s">
        <v>279</v>
      </c>
      <c r="B1315" s="14" t="s">
        <v>28</v>
      </c>
      <c r="C1315" s="16">
        <v>40.65</v>
      </c>
      <c r="D1315" s="16">
        <v>51.45</v>
      </c>
      <c r="E1315" s="16">
        <v>7.08</v>
      </c>
      <c r="F1315" s="16">
        <v>216</v>
      </c>
      <c r="G1315" s="16">
        <v>0</v>
      </c>
      <c r="H1315" s="16">
        <v>1346.69</v>
      </c>
      <c r="I1315" s="16">
        <v>194.84</v>
      </c>
      <c r="J1315" s="16">
        <v>85.96</v>
      </c>
      <c r="K1315" s="16">
        <v>502.38</v>
      </c>
      <c r="L1315" s="17">
        <f>SUM(C1315:K1315)</f>
        <v>2445.0500000000002</v>
      </c>
      <c r="M1315" s="23" t="str">
        <f>A1315&amp;"|"&amp;B1315</f>
        <v>P0110|Jun</v>
      </c>
    </row>
    <row r="1316" spans="1:13" ht="15" customHeight="1" x14ac:dyDescent="0.25">
      <c r="A1316" s="14" t="s">
        <v>279</v>
      </c>
      <c r="B1316" s="14" t="s">
        <v>29</v>
      </c>
      <c r="C1316" s="16">
        <v>29.04</v>
      </c>
      <c r="D1316" s="16">
        <v>56.59</v>
      </c>
      <c r="E1316" s="16">
        <v>17.170000000000002</v>
      </c>
      <c r="F1316" s="16">
        <v>324</v>
      </c>
      <c r="G1316" s="16">
        <v>0</v>
      </c>
      <c r="H1316" s="16">
        <v>1346.69</v>
      </c>
      <c r="I1316" s="16">
        <v>194.84</v>
      </c>
      <c r="J1316" s="16">
        <v>85.96</v>
      </c>
      <c r="K1316" s="16">
        <v>1346.66</v>
      </c>
      <c r="L1316" s="17">
        <f>SUM(C1316:K1316)</f>
        <v>3400.95</v>
      </c>
      <c r="M1316" s="23" t="str">
        <f>A1316&amp;"|"&amp;B1316</f>
        <v>P0110|Jul</v>
      </c>
    </row>
    <row r="1317" spans="1:13" ht="15" customHeight="1" x14ac:dyDescent="0.25">
      <c r="A1317" s="14" t="s">
        <v>279</v>
      </c>
      <c r="B1317" s="14" t="s">
        <v>30</v>
      </c>
      <c r="C1317" s="16">
        <v>22.22</v>
      </c>
      <c r="D1317" s="16">
        <v>38.43</v>
      </c>
      <c r="E1317" s="16">
        <v>10.72</v>
      </c>
      <c r="F1317" s="16">
        <v>324</v>
      </c>
      <c r="G1317" s="16">
        <v>0</v>
      </c>
      <c r="H1317" s="16">
        <v>1346.69</v>
      </c>
      <c r="I1317" s="16">
        <v>194.84</v>
      </c>
      <c r="J1317" s="16">
        <v>85.96</v>
      </c>
      <c r="K1317" s="16">
        <v>1242.2</v>
      </c>
      <c r="L1317" s="17">
        <f>SUM(C1317:K1317)</f>
        <v>3265.06</v>
      </c>
      <c r="M1317" s="23" t="str">
        <f>A1317&amp;"|"&amp;B1317</f>
        <v>P0110|Aug</v>
      </c>
    </row>
    <row r="1318" spans="1:13" ht="15" customHeight="1" x14ac:dyDescent="0.25">
      <c r="A1318" s="14" t="s">
        <v>279</v>
      </c>
      <c r="B1318" s="14" t="s">
        <v>31</v>
      </c>
      <c r="C1318" s="16">
        <v>183.63</v>
      </c>
      <c r="D1318" s="16">
        <v>51.17</v>
      </c>
      <c r="E1318" s="16">
        <v>9.4</v>
      </c>
      <c r="F1318" s="16">
        <v>216</v>
      </c>
      <c r="G1318" s="16">
        <v>0</v>
      </c>
      <c r="H1318" s="16">
        <v>1346.69</v>
      </c>
      <c r="I1318" s="16">
        <v>194.84</v>
      </c>
      <c r="J1318" s="16">
        <v>85.96</v>
      </c>
      <c r="K1318" s="16">
        <v>265.95</v>
      </c>
      <c r="L1318" s="17">
        <f>SUM(C1318:K1318)</f>
        <v>2353.64</v>
      </c>
      <c r="M1318" s="23" t="str">
        <f>A1318&amp;"|"&amp;B1318</f>
        <v>P0110|Sep</v>
      </c>
    </row>
    <row r="1319" spans="1:13" ht="15" customHeight="1" x14ac:dyDescent="0.25">
      <c r="A1319" s="14" t="s">
        <v>279</v>
      </c>
      <c r="B1319" s="14" t="s">
        <v>32</v>
      </c>
      <c r="C1319" s="16">
        <v>142.72</v>
      </c>
      <c r="D1319" s="16">
        <v>55.27</v>
      </c>
      <c r="E1319" s="16">
        <v>9.1</v>
      </c>
      <c r="F1319" s="16">
        <v>216</v>
      </c>
      <c r="G1319" s="16">
        <v>0</v>
      </c>
      <c r="H1319" s="16">
        <v>1346.69</v>
      </c>
      <c r="I1319" s="16">
        <v>194.84</v>
      </c>
      <c r="J1319" s="16">
        <v>85.96</v>
      </c>
      <c r="K1319" s="16">
        <v>183.95</v>
      </c>
      <c r="L1319" s="17">
        <f>SUM(C1319:K1319)</f>
        <v>2234.5299999999997</v>
      </c>
      <c r="M1319" s="23" t="str">
        <f>A1319&amp;"|"&amp;B1319</f>
        <v>P0110|Oct</v>
      </c>
    </row>
    <row r="1320" spans="1:13" ht="15" customHeight="1" x14ac:dyDescent="0.25">
      <c r="A1320" s="14" t="s">
        <v>279</v>
      </c>
      <c r="B1320" s="14" t="s">
        <v>33</v>
      </c>
      <c r="C1320" s="16">
        <v>38.39</v>
      </c>
      <c r="D1320" s="16">
        <v>65.55</v>
      </c>
      <c r="E1320" s="16">
        <v>12.15</v>
      </c>
      <c r="F1320" s="16">
        <v>216</v>
      </c>
      <c r="G1320" s="16">
        <v>68.14</v>
      </c>
      <c r="H1320" s="16">
        <v>1346.69</v>
      </c>
      <c r="I1320" s="16">
        <v>194.84</v>
      </c>
      <c r="J1320" s="16">
        <v>85.96</v>
      </c>
      <c r="K1320" s="16">
        <v>47.47</v>
      </c>
      <c r="L1320" s="17">
        <f>SUM(C1320:K1320)</f>
        <v>2075.19</v>
      </c>
      <c r="M1320" s="23" t="str">
        <f>A1320&amp;"|"&amp;B1320</f>
        <v>P0110|Nov</v>
      </c>
    </row>
    <row r="1321" spans="1:13" ht="15" customHeight="1" x14ac:dyDescent="0.25">
      <c r="A1321" s="14" t="s">
        <v>279</v>
      </c>
      <c r="B1321" s="14" t="s">
        <v>34</v>
      </c>
      <c r="C1321" s="16">
        <v>24.81</v>
      </c>
      <c r="D1321" s="16">
        <v>71.45</v>
      </c>
      <c r="E1321" s="16">
        <v>7.71</v>
      </c>
      <c r="F1321" s="16">
        <v>432</v>
      </c>
      <c r="G1321" s="16">
        <v>68.14</v>
      </c>
      <c r="H1321" s="16">
        <v>1346.69</v>
      </c>
      <c r="I1321" s="16">
        <v>194.84</v>
      </c>
      <c r="J1321" s="16">
        <v>85.96</v>
      </c>
      <c r="K1321" s="16">
        <v>83.75</v>
      </c>
      <c r="L1321" s="17">
        <f>SUM(C1321:K1321)</f>
        <v>2315.3500000000004</v>
      </c>
      <c r="M1321" s="23" t="str">
        <f>A1321&amp;"|"&amp;B1321</f>
        <v>P0110|Dec</v>
      </c>
    </row>
    <row r="1322" spans="1:13" ht="15" customHeight="1" x14ac:dyDescent="0.25">
      <c r="A1322" s="14" t="s">
        <v>279</v>
      </c>
      <c r="B1322" s="14" t="s">
        <v>35</v>
      </c>
      <c r="C1322" s="16">
        <v>7.57</v>
      </c>
      <c r="D1322" s="16">
        <v>80.89</v>
      </c>
      <c r="E1322" s="16">
        <v>4.04</v>
      </c>
      <c r="F1322" s="16">
        <v>540</v>
      </c>
      <c r="G1322" s="16">
        <v>68.14</v>
      </c>
      <c r="H1322" s="16">
        <v>1346.69</v>
      </c>
      <c r="I1322" s="16">
        <v>194.84</v>
      </c>
      <c r="J1322" s="16">
        <v>85.96</v>
      </c>
      <c r="K1322" s="16">
        <v>83.75</v>
      </c>
      <c r="L1322" s="17">
        <f>SUM(C1322:K1322)</f>
        <v>2411.88</v>
      </c>
      <c r="M1322" s="23" t="str">
        <f>A1322&amp;"|"&amp;B1322</f>
        <v>P0110|Jan</v>
      </c>
    </row>
    <row r="1323" spans="1:13" ht="15" customHeight="1" x14ac:dyDescent="0.25">
      <c r="A1323" s="14" t="s">
        <v>279</v>
      </c>
      <c r="B1323" s="14" t="s">
        <v>36</v>
      </c>
      <c r="C1323" s="16">
        <v>19.21</v>
      </c>
      <c r="D1323" s="16">
        <v>73.83</v>
      </c>
      <c r="E1323" s="16">
        <v>10.62</v>
      </c>
      <c r="F1323" s="16">
        <v>432</v>
      </c>
      <c r="G1323" s="16">
        <v>68.14</v>
      </c>
      <c r="H1323" s="16">
        <v>1346.69</v>
      </c>
      <c r="I1323" s="16">
        <v>194.84</v>
      </c>
      <c r="J1323" s="16">
        <v>85.96</v>
      </c>
      <c r="K1323" s="16">
        <v>83.75</v>
      </c>
      <c r="L1323" s="17">
        <f>SUM(C1323:K1323)</f>
        <v>2315.04</v>
      </c>
      <c r="M1323" s="23" t="str">
        <f>A1323&amp;"|"&amp;B1323</f>
        <v>P0110|Feb</v>
      </c>
    </row>
    <row r="1324" spans="1:13" ht="15" customHeight="1" x14ac:dyDescent="0.25">
      <c r="A1324" s="14" t="s">
        <v>279</v>
      </c>
      <c r="B1324" s="14" t="s">
        <v>37</v>
      </c>
      <c r="C1324" s="16">
        <v>28.1</v>
      </c>
      <c r="D1324" s="16">
        <v>67.52</v>
      </c>
      <c r="E1324" s="16">
        <v>6.94</v>
      </c>
      <c r="F1324" s="16">
        <v>324</v>
      </c>
      <c r="G1324" s="16">
        <v>68.14</v>
      </c>
      <c r="H1324" s="16">
        <v>1346.69</v>
      </c>
      <c r="I1324" s="16">
        <v>194.84</v>
      </c>
      <c r="J1324" s="16">
        <v>85.96</v>
      </c>
      <c r="K1324" s="16">
        <v>83.75</v>
      </c>
      <c r="L1324" s="17">
        <f>SUM(C1324:K1324)</f>
        <v>2205.94</v>
      </c>
      <c r="M1324" s="23" t="str">
        <f>A1324&amp;"|"&amp;B1324</f>
        <v>P0110|Mar</v>
      </c>
    </row>
    <row r="1325" spans="1:13" ht="15" customHeight="1" x14ac:dyDescent="0.25">
      <c r="A1325" s="14" t="s">
        <v>281</v>
      </c>
      <c r="B1325" s="14" t="s">
        <v>24</v>
      </c>
      <c r="C1325" s="16">
        <v>29.63</v>
      </c>
      <c r="D1325" s="16">
        <v>55.01</v>
      </c>
      <c r="E1325" s="16">
        <v>10.85</v>
      </c>
      <c r="F1325" s="16">
        <v>216</v>
      </c>
      <c r="G1325" s="16">
        <v>0</v>
      </c>
      <c r="H1325" s="16">
        <v>1346.69</v>
      </c>
      <c r="I1325" s="16">
        <v>194.84</v>
      </c>
      <c r="J1325" s="16">
        <v>85.96</v>
      </c>
      <c r="K1325" s="16">
        <v>59.62</v>
      </c>
      <c r="L1325" s="17">
        <f>SUM(C1325:K1325)</f>
        <v>1998.6</v>
      </c>
      <c r="M1325" s="23" t="str">
        <f>A1325&amp;"|"&amp;B1325</f>
        <v>P0111|Apr</v>
      </c>
    </row>
    <row r="1326" spans="1:13" ht="15" customHeight="1" x14ac:dyDescent="0.25">
      <c r="A1326" s="14" t="s">
        <v>281</v>
      </c>
      <c r="B1326" s="14" t="s">
        <v>26</v>
      </c>
      <c r="C1326" s="16">
        <v>32.14</v>
      </c>
      <c r="D1326" s="16">
        <v>45.37</v>
      </c>
      <c r="E1326" s="16">
        <v>6.42</v>
      </c>
      <c r="F1326" s="16">
        <v>216</v>
      </c>
      <c r="G1326" s="16">
        <v>0</v>
      </c>
      <c r="H1326" s="16">
        <v>1346.69</v>
      </c>
      <c r="I1326" s="16">
        <v>194.84</v>
      </c>
      <c r="J1326" s="16">
        <v>85.96</v>
      </c>
      <c r="K1326" s="16">
        <v>387.74</v>
      </c>
      <c r="L1326" s="17">
        <f>SUM(C1326:K1326)</f>
        <v>2315.16</v>
      </c>
      <c r="M1326" s="23" t="str">
        <f>A1326&amp;"|"&amp;B1326</f>
        <v>P0111|May</v>
      </c>
    </row>
    <row r="1327" spans="1:13" ht="15" customHeight="1" x14ac:dyDescent="0.25">
      <c r="A1327" s="14" t="s">
        <v>281</v>
      </c>
      <c r="B1327" s="14" t="s">
        <v>28</v>
      </c>
      <c r="C1327" s="16">
        <v>29.71</v>
      </c>
      <c r="D1327" s="16">
        <v>43.58</v>
      </c>
      <c r="E1327" s="16">
        <v>4.99</v>
      </c>
      <c r="F1327" s="16">
        <v>216</v>
      </c>
      <c r="G1327" s="16">
        <v>0</v>
      </c>
      <c r="H1327" s="16">
        <v>1346.69</v>
      </c>
      <c r="I1327" s="16">
        <v>194.84</v>
      </c>
      <c r="J1327" s="16">
        <v>85.96</v>
      </c>
      <c r="K1327" s="16">
        <v>502.38</v>
      </c>
      <c r="L1327" s="17">
        <f>SUM(C1327:K1327)</f>
        <v>2424.15</v>
      </c>
      <c r="M1327" s="23" t="str">
        <f>A1327&amp;"|"&amp;B1327</f>
        <v>P0111|Jun</v>
      </c>
    </row>
    <row r="1328" spans="1:13" ht="15" customHeight="1" x14ac:dyDescent="0.25">
      <c r="A1328" s="14" t="s">
        <v>281</v>
      </c>
      <c r="B1328" s="14" t="s">
        <v>29</v>
      </c>
      <c r="C1328" s="16">
        <v>7.57</v>
      </c>
      <c r="D1328" s="16">
        <v>34.92</v>
      </c>
      <c r="E1328" s="16">
        <v>9.08</v>
      </c>
      <c r="F1328" s="16">
        <v>324</v>
      </c>
      <c r="G1328" s="16">
        <v>0</v>
      </c>
      <c r="H1328" s="16">
        <v>1346.69</v>
      </c>
      <c r="I1328" s="16">
        <v>194.84</v>
      </c>
      <c r="J1328" s="16">
        <v>85.96</v>
      </c>
      <c r="K1328" s="16">
        <v>1346.66</v>
      </c>
      <c r="L1328" s="17">
        <f>SUM(C1328:K1328)</f>
        <v>3349.7200000000003</v>
      </c>
      <c r="M1328" s="23" t="str">
        <f>A1328&amp;"|"&amp;B1328</f>
        <v>P0111|Jul</v>
      </c>
    </row>
    <row r="1329" spans="1:13" ht="15" customHeight="1" x14ac:dyDescent="0.25">
      <c r="A1329" s="14" t="s">
        <v>281</v>
      </c>
      <c r="B1329" s="14" t="s">
        <v>30</v>
      </c>
      <c r="C1329" s="16">
        <v>27.43</v>
      </c>
      <c r="D1329" s="16">
        <v>38.479999999999997</v>
      </c>
      <c r="E1329" s="16">
        <v>6.85</v>
      </c>
      <c r="F1329" s="16">
        <v>324</v>
      </c>
      <c r="G1329" s="16">
        <v>0</v>
      </c>
      <c r="H1329" s="16">
        <v>1346.69</v>
      </c>
      <c r="I1329" s="16">
        <v>194.84</v>
      </c>
      <c r="J1329" s="16">
        <v>85.96</v>
      </c>
      <c r="K1329" s="16">
        <v>1242.2</v>
      </c>
      <c r="L1329" s="17">
        <f>SUM(C1329:K1329)</f>
        <v>3266.45</v>
      </c>
      <c r="M1329" s="23" t="str">
        <f>A1329&amp;"|"&amp;B1329</f>
        <v>P0111|Aug</v>
      </c>
    </row>
    <row r="1330" spans="1:13" ht="15" customHeight="1" x14ac:dyDescent="0.25">
      <c r="A1330" s="14" t="s">
        <v>281</v>
      </c>
      <c r="B1330" s="14" t="s">
        <v>31</v>
      </c>
      <c r="C1330" s="16">
        <v>12.61</v>
      </c>
      <c r="D1330" s="16">
        <v>41.86</v>
      </c>
      <c r="E1330" s="16">
        <v>5.8</v>
      </c>
      <c r="F1330" s="16">
        <v>216</v>
      </c>
      <c r="G1330" s="16">
        <v>0</v>
      </c>
      <c r="H1330" s="16">
        <v>1346.69</v>
      </c>
      <c r="I1330" s="16">
        <v>194.84</v>
      </c>
      <c r="J1330" s="16">
        <v>85.96</v>
      </c>
      <c r="K1330" s="16">
        <v>265.95</v>
      </c>
      <c r="L1330" s="17">
        <f>SUM(C1330:K1330)</f>
        <v>2169.71</v>
      </c>
      <c r="M1330" s="23" t="str">
        <f>A1330&amp;"|"&amp;B1330</f>
        <v>P0111|Sep</v>
      </c>
    </row>
    <row r="1331" spans="1:13" ht="15" customHeight="1" x14ac:dyDescent="0.25">
      <c r="A1331" s="14" t="s">
        <v>281</v>
      </c>
      <c r="B1331" s="14" t="s">
        <v>32</v>
      </c>
      <c r="C1331" s="16">
        <v>23.51</v>
      </c>
      <c r="D1331" s="16">
        <v>54.81</v>
      </c>
      <c r="E1331" s="16">
        <v>5.56</v>
      </c>
      <c r="F1331" s="16">
        <v>216</v>
      </c>
      <c r="G1331" s="16">
        <v>0</v>
      </c>
      <c r="H1331" s="16">
        <v>1346.69</v>
      </c>
      <c r="I1331" s="16">
        <v>194.84</v>
      </c>
      <c r="J1331" s="16">
        <v>85.96</v>
      </c>
      <c r="K1331" s="16">
        <v>183.95</v>
      </c>
      <c r="L1331" s="17">
        <f>SUM(C1331:K1331)</f>
        <v>2111.3200000000002</v>
      </c>
      <c r="M1331" s="23" t="str">
        <f>A1331&amp;"|"&amp;B1331</f>
        <v>P0111|Oct</v>
      </c>
    </row>
    <row r="1332" spans="1:13" ht="15" customHeight="1" x14ac:dyDescent="0.25">
      <c r="A1332" s="14" t="s">
        <v>281</v>
      </c>
      <c r="B1332" s="14" t="s">
        <v>33</v>
      </c>
      <c r="C1332" s="16">
        <v>14.7</v>
      </c>
      <c r="D1332" s="16">
        <v>73.12</v>
      </c>
      <c r="E1332" s="16">
        <v>10.65</v>
      </c>
      <c r="F1332" s="16">
        <v>324</v>
      </c>
      <c r="G1332" s="16">
        <v>68.14</v>
      </c>
      <c r="H1332" s="16">
        <v>1346.69</v>
      </c>
      <c r="I1332" s="16">
        <v>194.84</v>
      </c>
      <c r="J1332" s="16">
        <v>85.96</v>
      </c>
      <c r="K1332" s="16">
        <v>47.47</v>
      </c>
      <c r="L1332" s="17">
        <f>SUM(C1332:K1332)</f>
        <v>2165.5699999999997</v>
      </c>
      <c r="M1332" s="23" t="str">
        <f>A1332&amp;"|"&amp;B1332</f>
        <v>P0111|Nov</v>
      </c>
    </row>
    <row r="1333" spans="1:13" ht="15" customHeight="1" x14ac:dyDescent="0.25">
      <c r="A1333" s="14" t="s">
        <v>281</v>
      </c>
      <c r="B1333" s="14" t="s">
        <v>34</v>
      </c>
      <c r="C1333" s="16">
        <v>26.46</v>
      </c>
      <c r="D1333" s="16">
        <v>75.91</v>
      </c>
      <c r="E1333" s="16">
        <v>10.53</v>
      </c>
      <c r="F1333" s="16">
        <v>648</v>
      </c>
      <c r="G1333" s="16">
        <v>68.14</v>
      </c>
      <c r="H1333" s="16">
        <v>1346.69</v>
      </c>
      <c r="I1333" s="16">
        <v>194.84</v>
      </c>
      <c r="J1333" s="16">
        <v>85.96</v>
      </c>
      <c r="K1333" s="16">
        <v>83.75</v>
      </c>
      <c r="L1333" s="17">
        <f>SUM(C1333:K1333)</f>
        <v>2540.2800000000002</v>
      </c>
      <c r="M1333" s="23" t="str">
        <f>A1333&amp;"|"&amp;B1333</f>
        <v>P0111|Dec</v>
      </c>
    </row>
    <row r="1334" spans="1:13" ht="15" customHeight="1" x14ac:dyDescent="0.25">
      <c r="A1334" s="14" t="s">
        <v>281</v>
      </c>
      <c r="B1334" s="14" t="s">
        <v>35</v>
      </c>
      <c r="C1334" s="16">
        <v>23.48</v>
      </c>
      <c r="D1334" s="16">
        <v>82.84</v>
      </c>
      <c r="E1334" s="16">
        <v>4.84</v>
      </c>
      <c r="F1334" s="16">
        <v>648</v>
      </c>
      <c r="G1334" s="16">
        <v>68.14</v>
      </c>
      <c r="H1334" s="16">
        <v>1346.69</v>
      </c>
      <c r="I1334" s="16">
        <v>194.84</v>
      </c>
      <c r="J1334" s="16">
        <v>85.96</v>
      </c>
      <c r="K1334" s="16">
        <v>83.75</v>
      </c>
      <c r="L1334" s="17">
        <f>SUM(C1334:K1334)</f>
        <v>2538.54</v>
      </c>
      <c r="M1334" s="23" t="str">
        <f>A1334&amp;"|"&amp;B1334</f>
        <v>P0111|Jan</v>
      </c>
    </row>
    <row r="1335" spans="1:13" ht="15" customHeight="1" x14ac:dyDescent="0.25">
      <c r="A1335" s="14" t="s">
        <v>281</v>
      </c>
      <c r="B1335" s="14" t="s">
        <v>36</v>
      </c>
      <c r="C1335" s="16">
        <v>29.42</v>
      </c>
      <c r="D1335" s="16">
        <v>77.94</v>
      </c>
      <c r="E1335" s="16">
        <v>10.63</v>
      </c>
      <c r="F1335" s="16">
        <v>540</v>
      </c>
      <c r="G1335" s="16">
        <v>68.14</v>
      </c>
      <c r="H1335" s="16">
        <v>1346.69</v>
      </c>
      <c r="I1335" s="16">
        <v>194.84</v>
      </c>
      <c r="J1335" s="16">
        <v>85.96</v>
      </c>
      <c r="K1335" s="16">
        <v>83.75</v>
      </c>
      <c r="L1335" s="17">
        <f>SUM(C1335:K1335)</f>
        <v>2437.3700000000003</v>
      </c>
      <c r="M1335" s="23" t="str">
        <f>A1335&amp;"|"&amp;B1335</f>
        <v>P0111|Feb</v>
      </c>
    </row>
    <row r="1336" spans="1:13" ht="15" customHeight="1" x14ac:dyDescent="0.25">
      <c r="A1336" s="14" t="s">
        <v>281</v>
      </c>
      <c r="B1336" s="14" t="s">
        <v>37</v>
      </c>
      <c r="C1336" s="16">
        <v>27.8</v>
      </c>
      <c r="D1336" s="16">
        <v>68.59</v>
      </c>
      <c r="E1336" s="16">
        <v>6.73</v>
      </c>
      <c r="F1336" s="16">
        <v>432</v>
      </c>
      <c r="G1336" s="16">
        <v>68.14</v>
      </c>
      <c r="H1336" s="16">
        <v>1346.69</v>
      </c>
      <c r="I1336" s="16">
        <v>194.84</v>
      </c>
      <c r="J1336" s="16">
        <v>85.96</v>
      </c>
      <c r="K1336" s="16">
        <v>83.75</v>
      </c>
      <c r="L1336" s="17">
        <f>SUM(C1336:K1336)</f>
        <v>2314.5</v>
      </c>
      <c r="M1336" s="23" t="str">
        <f>A1336&amp;"|"&amp;B1336</f>
        <v>P0111|Mar</v>
      </c>
    </row>
    <row r="1337" spans="1:13" ht="15" customHeight="1" x14ac:dyDescent="0.25">
      <c r="A1337" s="14" t="s">
        <v>283</v>
      </c>
      <c r="B1337" s="14" t="s">
        <v>24</v>
      </c>
      <c r="C1337" s="16">
        <v>12.14</v>
      </c>
      <c r="D1337" s="16">
        <v>42.88</v>
      </c>
      <c r="E1337" s="16">
        <v>5.66</v>
      </c>
      <c r="F1337" s="16">
        <v>140</v>
      </c>
      <c r="G1337" s="16">
        <v>0</v>
      </c>
      <c r="H1337" s="16">
        <v>744.98</v>
      </c>
      <c r="I1337" s="16">
        <v>108.88</v>
      </c>
      <c r="J1337" s="16">
        <v>85.96</v>
      </c>
      <c r="K1337" s="16">
        <v>19.87</v>
      </c>
      <c r="L1337" s="17">
        <f>SUM(C1337:K1337)</f>
        <v>1160.3699999999999</v>
      </c>
      <c r="M1337" s="23" t="str">
        <f>A1337&amp;"|"&amp;B1337</f>
        <v>P0112|Apr</v>
      </c>
    </row>
    <row r="1338" spans="1:13" ht="15" customHeight="1" x14ac:dyDescent="0.25">
      <c r="A1338" s="14" t="s">
        <v>283</v>
      </c>
      <c r="B1338" s="14" t="s">
        <v>26</v>
      </c>
      <c r="C1338" s="16">
        <v>10.72</v>
      </c>
      <c r="D1338" s="16">
        <v>31.57</v>
      </c>
      <c r="E1338" s="16">
        <v>4.04</v>
      </c>
      <c r="F1338" s="16">
        <v>140</v>
      </c>
      <c r="G1338" s="16">
        <v>0</v>
      </c>
      <c r="H1338" s="16">
        <v>744.98</v>
      </c>
      <c r="I1338" s="16">
        <v>108.88</v>
      </c>
      <c r="J1338" s="16">
        <v>85.96</v>
      </c>
      <c r="K1338" s="16">
        <v>129.25</v>
      </c>
      <c r="L1338" s="17">
        <f>SUM(C1338:K1338)</f>
        <v>1255.4000000000001</v>
      </c>
      <c r="M1338" s="23" t="str">
        <f>A1338&amp;"|"&amp;B1338</f>
        <v>P0112|May</v>
      </c>
    </row>
    <row r="1339" spans="1:13" ht="15" customHeight="1" x14ac:dyDescent="0.25">
      <c r="A1339" s="14" t="s">
        <v>283</v>
      </c>
      <c r="B1339" s="14" t="s">
        <v>28</v>
      </c>
      <c r="C1339" s="16">
        <v>7.57</v>
      </c>
      <c r="D1339" s="16">
        <v>21.4</v>
      </c>
      <c r="E1339" s="16">
        <v>7.46</v>
      </c>
      <c r="F1339" s="16">
        <v>140</v>
      </c>
      <c r="G1339" s="16">
        <v>0</v>
      </c>
      <c r="H1339" s="16">
        <v>744.98</v>
      </c>
      <c r="I1339" s="16">
        <v>108.88</v>
      </c>
      <c r="J1339" s="16">
        <v>85.96</v>
      </c>
      <c r="K1339" s="16">
        <v>167.46</v>
      </c>
      <c r="L1339" s="17">
        <f>SUM(C1339:K1339)</f>
        <v>1283.71</v>
      </c>
      <c r="M1339" s="23" t="str">
        <f>A1339&amp;"|"&amp;B1339</f>
        <v>P0112|Jun</v>
      </c>
    </row>
    <row r="1340" spans="1:13" ht="15" customHeight="1" x14ac:dyDescent="0.25">
      <c r="A1340" s="14" t="s">
        <v>283</v>
      </c>
      <c r="B1340" s="14" t="s">
        <v>29</v>
      </c>
      <c r="C1340" s="16">
        <v>170.4</v>
      </c>
      <c r="D1340" s="16">
        <v>33.630000000000003</v>
      </c>
      <c r="E1340" s="16">
        <v>4.04</v>
      </c>
      <c r="F1340" s="16">
        <v>210</v>
      </c>
      <c r="G1340" s="16">
        <v>0</v>
      </c>
      <c r="H1340" s="16">
        <v>744.98</v>
      </c>
      <c r="I1340" s="16">
        <v>108.88</v>
      </c>
      <c r="J1340" s="16">
        <v>85.96</v>
      </c>
      <c r="K1340" s="16">
        <v>448.89</v>
      </c>
      <c r="L1340" s="17">
        <f>SUM(C1340:K1340)</f>
        <v>1806.7799999999997</v>
      </c>
      <c r="M1340" s="23" t="str">
        <f>A1340&amp;"|"&amp;B1340</f>
        <v>P0112|Jul</v>
      </c>
    </row>
    <row r="1341" spans="1:13" ht="15" customHeight="1" x14ac:dyDescent="0.25">
      <c r="A1341" s="14" t="s">
        <v>283</v>
      </c>
      <c r="B1341" s="14" t="s">
        <v>30</v>
      </c>
      <c r="C1341" s="16">
        <v>18.37</v>
      </c>
      <c r="D1341" s="16">
        <v>27.1</v>
      </c>
      <c r="E1341" s="16">
        <v>4.04</v>
      </c>
      <c r="F1341" s="16">
        <v>210</v>
      </c>
      <c r="G1341" s="16">
        <v>0</v>
      </c>
      <c r="H1341" s="16">
        <v>744.98</v>
      </c>
      <c r="I1341" s="16">
        <v>108.88</v>
      </c>
      <c r="J1341" s="16">
        <v>85.96</v>
      </c>
      <c r="K1341" s="16">
        <v>414.07</v>
      </c>
      <c r="L1341" s="17">
        <f>SUM(C1341:K1341)</f>
        <v>1613.3999999999999</v>
      </c>
      <c r="M1341" s="23" t="str">
        <f>A1341&amp;"|"&amp;B1341</f>
        <v>P0112|Aug</v>
      </c>
    </row>
    <row r="1342" spans="1:13" ht="15" customHeight="1" x14ac:dyDescent="0.25">
      <c r="A1342" s="14" t="s">
        <v>283</v>
      </c>
      <c r="B1342" s="14" t="s">
        <v>31</v>
      </c>
      <c r="C1342" s="16">
        <v>9.52</v>
      </c>
      <c r="D1342" s="16">
        <v>32.51</v>
      </c>
      <c r="E1342" s="16">
        <v>4.04</v>
      </c>
      <c r="F1342" s="16">
        <v>140</v>
      </c>
      <c r="G1342" s="16">
        <v>0</v>
      </c>
      <c r="H1342" s="16">
        <v>744.98</v>
      </c>
      <c r="I1342" s="16">
        <v>108.88</v>
      </c>
      <c r="J1342" s="16">
        <v>85.96</v>
      </c>
      <c r="K1342" s="16">
        <v>88.65</v>
      </c>
      <c r="L1342" s="17">
        <f>SUM(C1342:K1342)</f>
        <v>1214.54</v>
      </c>
      <c r="M1342" s="23" t="str">
        <f>A1342&amp;"|"&amp;B1342</f>
        <v>P0112|Sep</v>
      </c>
    </row>
    <row r="1343" spans="1:13" ht="15" customHeight="1" x14ac:dyDescent="0.25">
      <c r="A1343" s="14" t="s">
        <v>283</v>
      </c>
      <c r="B1343" s="14" t="s">
        <v>32</v>
      </c>
      <c r="C1343" s="16">
        <v>28.11</v>
      </c>
      <c r="D1343" s="16">
        <v>39.659999999999997</v>
      </c>
      <c r="E1343" s="16">
        <v>4.04</v>
      </c>
      <c r="F1343" s="16">
        <v>140</v>
      </c>
      <c r="G1343" s="16">
        <v>0</v>
      </c>
      <c r="H1343" s="16">
        <v>744.98</v>
      </c>
      <c r="I1343" s="16">
        <v>108.88</v>
      </c>
      <c r="J1343" s="16">
        <v>85.96</v>
      </c>
      <c r="K1343" s="16">
        <v>61.32</v>
      </c>
      <c r="L1343" s="17">
        <f>SUM(C1343:K1343)</f>
        <v>1212.95</v>
      </c>
      <c r="M1343" s="23" t="str">
        <f>A1343&amp;"|"&amp;B1343</f>
        <v>P0112|Oct</v>
      </c>
    </row>
    <row r="1344" spans="1:13" ht="15" customHeight="1" x14ac:dyDescent="0.25">
      <c r="A1344" s="14" t="s">
        <v>283</v>
      </c>
      <c r="B1344" s="14" t="s">
        <v>33</v>
      </c>
      <c r="C1344" s="16">
        <v>11.65</v>
      </c>
      <c r="D1344" s="16">
        <v>45.75</v>
      </c>
      <c r="E1344" s="16">
        <v>8.2799999999999994</v>
      </c>
      <c r="F1344" s="16">
        <v>140</v>
      </c>
      <c r="G1344" s="16">
        <v>45.43</v>
      </c>
      <c r="H1344" s="16">
        <v>744.98</v>
      </c>
      <c r="I1344" s="16">
        <v>108.88</v>
      </c>
      <c r="J1344" s="16">
        <v>85.96</v>
      </c>
      <c r="K1344" s="16">
        <v>15.82</v>
      </c>
      <c r="L1344" s="17">
        <f>SUM(C1344:K1344)</f>
        <v>1206.75</v>
      </c>
      <c r="M1344" s="23" t="str">
        <f>A1344&amp;"|"&amp;B1344</f>
        <v>P0112|Nov</v>
      </c>
    </row>
    <row r="1345" spans="1:13" ht="15" customHeight="1" x14ac:dyDescent="0.25">
      <c r="A1345" s="14" t="s">
        <v>283</v>
      </c>
      <c r="B1345" s="14" t="s">
        <v>34</v>
      </c>
      <c r="C1345" s="16">
        <v>17.91</v>
      </c>
      <c r="D1345" s="16">
        <v>52</v>
      </c>
      <c r="E1345" s="16">
        <v>4.04</v>
      </c>
      <c r="F1345" s="16">
        <v>420</v>
      </c>
      <c r="G1345" s="16">
        <v>45.43</v>
      </c>
      <c r="H1345" s="16">
        <v>744.98</v>
      </c>
      <c r="I1345" s="16">
        <v>108.88</v>
      </c>
      <c r="J1345" s="16">
        <v>85.96</v>
      </c>
      <c r="K1345" s="16">
        <v>27.92</v>
      </c>
      <c r="L1345" s="17">
        <f>SUM(C1345:K1345)</f>
        <v>1507.1200000000003</v>
      </c>
      <c r="M1345" s="23" t="str">
        <f>A1345&amp;"|"&amp;B1345</f>
        <v>P0112|Dec</v>
      </c>
    </row>
    <row r="1346" spans="1:13" ht="15" customHeight="1" x14ac:dyDescent="0.25">
      <c r="A1346" s="14" t="s">
        <v>283</v>
      </c>
      <c r="B1346" s="14" t="s">
        <v>35</v>
      </c>
      <c r="C1346" s="16">
        <v>29.18</v>
      </c>
      <c r="D1346" s="16">
        <v>54.03</v>
      </c>
      <c r="E1346" s="16">
        <v>4.04</v>
      </c>
      <c r="F1346" s="16">
        <v>420</v>
      </c>
      <c r="G1346" s="16">
        <v>45.43</v>
      </c>
      <c r="H1346" s="16">
        <v>744.98</v>
      </c>
      <c r="I1346" s="16">
        <v>108.88</v>
      </c>
      <c r="J1346" s="16">
        <v>85.96</v>
      </c>
      <c r="K1346" s="16">
        <v>27.92</v>
      </c>
      <c r="L1346" s="17">
        <f>SUM(C1346:K1346)</f>
        <v>1520.42</v>
      </c>
      <c r="M1346" s="23" t="str">
        <f>A1346&amp;"|"&amp;B1346</f>
        <v>P0112|Jan</v>
      </c>
    </row>
    <row r="1347" spans="1:13" ht="15" customHeight="1" x14ac:dyDescent="0.25">
      <c r="A1347" s="14" t="s">
        <v>283</v>
      </c>
      <c r="B1347" s="14" t="s">
        <v>36</v>
      </c>
      <c r="C1347" s="16">
        <v>11.93</v>
      </c>
      <c r="D1347" s="16">
        <v>71.400000000000006</v>
      </c>
      <c r="E1347" s="16">
        <v>4.04</v>
      </c>
      <c r="F1347" s="16">
        <v>350</v>
      </c>
      <c r="G1347" s="16">
        <v>45.43</v>
      </c>
      <c r="H1347" s="16">
        <v>744.98</v>
      </c>
      <c r="I1347" s="16">
        <v>108.88</v>
      </c>
      <c r="J1347" s="16">
        <v>85.96</v>
      </c>
      <c r="K1347" s="16">
        <v>27.92</v>
      </c>
      <c r="L1347" s="17">
        <f>SUM(C1347:K1347)</f>
        <v>1450.54</v>
      </c>
      <c r="M1347" s="23" t="str">
        <f>A1347&amp;"|"&amp;B1347</f>
        <v>P0112|Feb</v>
      </c>
    </row>
    <row r="1348" spans="1:13" ht="15" customHeight="1" x14ac:dyDescent="0.25">
      <c r="A1348" s="14" t="s">
        <v>283</v>
      </c>
      <c r="B1348" s="14" t="s">
        <v>37</v>
      </c>
      <c r="C1348" s="16">
        <v>7.57</v>
      </c>
      <c r="D1348" s="16">
        <v>45.52</v>
      </c>
      <c r="E1348" s="16">
        <v>4.04</v>
      </c>
      <c r="F1348" s="16">
        <v>280</v>
      </c>
      <c r="G1348" s="16">
        <v>45.43</v>
      </c>
      <c r="H1348" s="16">
        <v>744.98</v>
      </c>
      <c r="I1348" s="16">
        <v>108.88</v>
      </c>
      <c r="J1348" s="16">
        <v>85.96</v>
      </c>
      <c r="K1348" s="16">
        <v>27.92</v>
      </c>
      <c r="L1348" s="17">
        <f>SUM(C1348:K1348)</f>
        <v>1350.3000000000002</v>
      </c>
      <c r="M1348" s="23" t="str">
        <f>A1348&amp;"|"&amp;B1348</f>
        <v>P0112|Mar</v>
      </c>
    </row>
    <row r="1349" spans="1:13" ht="15" customHeight="1" x14ac:dyDescent="0.25">
      <c r="A1349" s="14" t="s">
        <v>285</v>
      </c>
      <c r="B1349" s="14" t="s">
        <v>24</v>
      </c>
      <c r="C1349" s="16">
        <v>42.57</v>
      </c>
      <c r="D1349" s="16">
        <v>50.38</v>
      </c>
      <c r="E1349" s="16">
        <v>9.1300000000000008</v>
      </c>
      <c r="F1349" s="16">
        <v>216</v>
      </c>
      <c r="G1349" s="16">
        <v>0</v>
      </c>
      <c r="H1349" s="16">
        <v>1346.69</v>
      </c>
      <c r="I1349" s="16">
        <v>194.84</v>
      </c>
      <c r="J1349" s="16">
        <v>85.96</v>
      </c>
      <c r="K1349" s="16">
        <v>59.62</v>
      </c>
      <c r="L1349" s="17">
        <f>SUM(C1349:K1349)</f>
        <v>2005.1899999999998</v>
      </c>
      <c r="M1349" s="23" t="str">
        <f>A1349&amp;"|"&amp;B1349</f>
        <v>P0113|Apr</v>
      </c>
    </row>
    <row r="1350" spans="1:13" ht="15" customHeight="1" x14ac:dyDescent="0.25">
      <c r="A1350" s="14" t="s">
        <v>285</v>
      </c>
      <c r="B1350" s="14" t="s">
        <v>26</v>
      </c>
      <c r="C1350" s="16">
        <v>34.89</v>
      </c>
      <c r="D1350" s="16">
        <v>49.4</v>
      </c>
      <c r="E1350" s="16">
        <v>13.31</v>
      </c>
      <c r="F1350" s="16">
        <v>216</v>
      </c>
      <c r="G1350" s="16">
        <v>0</v>
      </c>
      <c r="H1350" s="16">
        <v>1346.69</v>
      </c>
      <c r="I1350" s="16">
        <v>194.84</v>
      </c>
      <c r="J1350" s="16">
        <v>85.96</v>
      </c>
      <c r="K1350" s="16">
        <v>387.74</v>
      </c>
      <c r="L1350" s="17">
        <f>SUM(C1350:K1350)</f>
        <v>2328.83</v>
      </c>
      <c r="M1350" s="23" t="str">
        <f>A1350&amp;"|"&amp;B1350</f>
        <v>P0113|May</v>
      </c>
    </row>
    <row r="1351" spans="1:13" ht="15" customHeight="1" x14ac:dyDescent="0.25">
      <c r="A1351" s="14" t="s">
        <v>285</v>
      </c>
      <c r="B1351" s="14" t="s">
        <v>28</v>
      </c>
      <c r="C1351" s="16">
        <v>7.57</v>
      </c>
      <c r="D1351" s="16">
        <v>48.62</v>
      </c>
      <c r="E1351" s="16">
        <v>14.24</v>
      </c>
      <c r="F1351" s="16">
        <v>216</v>
      </c>
      <c r="G1351" s="16">
        <v>0</v>
      </c>
      <c r="H1351" s="16">
        <v>1346.69</v>
      </c>
      <c r="I1351" s="16">
        <v>194.84</v>
      </c>
      <c r="J1351" s="16">
        <v>85.96</v>
      </c>
      <c r="K1351" s="16">
        <v>502.38</v>
      </c>
      <c r="L1351" s="17">
        <f>SUM(C1351:K1351)</f>
        <v>2416.3000000000002</v>
      </c>
      <c r="M1351" s="23" t="str">
        <f>A1351&amp;"|"&amp;B1351</f>
        <v>P0113|Jun</v>
      </c>
    </row>
    <row r="1352" spans="1:13" ht="15" customHeight="1" x14ac:dyDescent="0.25">
      <c r="A1352" s="14" t="s">
        <v>285</v>
      </c>
      <c r="B1352" s="14" t="s">
        <v>29</v>
      </c>
      <c r="C1352" s="16">
        <v>22.73</v>
      </c>
      <c r="D1352" s="16">
        <v>41.9</v>
      </c>
      <c r="E1352" s="16">
        <v>4.04</v>
      </c>
      <c r="F1352" s="16">
        <v>324</v>
      </c>
      <c r="G1352" s="16">
        <v>0</v>
      </c>
      <c r="H1352" s="16">
        <v>1346.69</v>
      </c>
      <c r="I1352" s="16">
        <v>194.84</v>
      </c>
      <c r="J1352" s="16">
        <v>85.96</v>
      </c>
      <c r="K1352" s="16">
        <v>1346.66</v>
      </c>
      <c r="L1352" s="17">
        <f>SUM(C1352:K1352)</f>
        <v>3366.82</v>
      </c>
      <c r="M1352" s="23" t="str">
        <f>A1352&amp;"|"&amp;B1352</f>
        <v>P0113|Jul</v>
      </c>
    </row>
    <row r="1353" spans="1:13" ht="15" customHeight="1" x14ac:dyDescent="0.25">
      <c r="A1353" s="14" t="s">
        <v>285</v>
      </c>
      <c r="B1353" s="14" t="s">
        <v>30</v>
      </c>
      <c r="C1353" s="16">
        <v>30.48</v>
      </c>
      <c r="D1353" s="16">
        <v>32.14</v>
      </c>
      <c r="E1353" s="16">
        <v>17.760000000000002</v>
      </c>
      <c r="F1353" s="16">
        <v>324</v>
      </c>
      <c r="G1353" s="16">
        <v>0</v>
      </c>
      <c r="H1353" s="16">
        <v>1346.69</v>
      </c>
      <c r="I1353" s="16">
        <v>194.84</v>
      </c>
      <c r="J1353" s="16">
        <v>85.96</v>
      </c>
      <c r="K1353" s="16">
        <v>1242.2</v>
      </c>
      <c r="L1353" s="17">
        <f>SUM(C1353:K1353)</f>
        <v>3274.07</v>
      </c>
      <c r="M1353" s="23" t="str">
        <f>A1353&amp;"|"&amp;B1353</f>
        <v>P0113|Aug</v>
      </c>
    </row>
    <row r="1354" spans="1:13" ht="15" customHeight="1" x14ac:dyDescent="0.25">
      <c r="A1354" s="14" t="s">
        <v>285</v>
      </c>
      <c r="B1354" s="14" t="s">
        <v>31</v>
      </c>
      <c r="C1354" s="16">
        <v>12.66</v>
      </c>
      <c r="D1354" s="16">
        <v>46.76</v>
      </c>
      <c r="E1354" s="16">
        <v>10.31</v>
      </c>
      <c r="F1354" s="16">
        <v>216</v>
      </c>
      <c r="G1354" s="16">
        <v>0</v>
      </c>
      <c r="H1354" s="16">
        <v>1346.69</v>
      </c>
      <c r="I1354" s="16">
        <v>194.84</v>
      </c>
      <c r="J1354" s="16">
        <v>85.96</v>
      </c>
      <c r="K1354" s="16">
        <v>265.95</v>
      </c>
      <c r="L1354" s="17">
        <f>SUM(C1354:K1354)</f>
        <v>2179.17</v>
      </c>
      <c r="M1354" s="23" t="str">
        <f>A1354&amp;"|"&amp;B1354</f>
        <v>P0113|Sep</v>
      </c>
    </row>
    <row r="1355" spans="1:13" ht="15" customHeight="1" x14ac:dyDescent="0.25">
      <c r="A1355" s="14" t="s">
        <v>285</v>
      </c>
      <c r="B1355" s="14" t="s">
        <v>32</v>
      </c>
      <c r="C1355" s="16">
        <v>7.57</v>
      </c>
      <c r="D1355" s="16">
        <v>50.12</v>
      </c>
      <c r="E1355" s="16">
        <v>20.87</v>
      </c>
      <c r="F1355" s="16">
        <v>216</v>
      </c>
      <c r="G1355" s="16">
        <v>0</v>
      </c>
      <c r="H1355" s="16">
        <v>1346.69</v>
      </c>
      <c r="I1355" s="16">
        <v>194.84</v>
      </c>
      <c r="J1355" s="16">
        <v>85.96</v>
      </c>
      <c r="K1355" s="16">
        <v>183.95</v>
      </c>
      <c r="L1355" s="17">
        <f>SUM(C1355:K1355)</f>
        <v>2106</v>
      </c>
      <c r="M1355" s="23" t="str">
        <f>A1355&amp;"|"&amp;B1355</f>
        <v>P0113|Oct</v>
      </c>
    </row>
    <row r="1356" spans="1:13" ht="15" customHeight="1" x14ac:dyDescent="0.25">
      <c r="A1356" s="14" t="s">
        <v>285</v>
      </c>
      <c r="B1356" s="14" t="s">
        <v>33</v>
      </c>
      <c r="C1356" s="16">
        <v>24.65</v>
      </c>
      <c r="D1356" s="16">
        <v>70.86</v>
      </c>
      <c r="E1356" s="16">
        <v>11.73</v>
      </c>
      <c r="F1356" s="16">
        <v>216</v>
      </c>
      <c r="G1356" s="16">
        <v>68.14</v>
      </c>
      <c r="H1356" s="16">
        <v>1346.69</v>
      </c>
      <c r="I1356" s="16">
        <v>194.84</v>
      </c>
      <c r="J1356" s="16">
        <v>85.96</v>
      </c>
      <c r="K1356" s="16">
        <v>47.47</v>
      </c>
      <c r="L1356" s="17">
        <f>SUM(C1356:K1356)</f>
        <v>2066.34</v>
      </c>
      <c r="M1356" s="23" t="str">
        <f>A1356&amp;"|"&amp;B1356</f>
        <v>P0113|Nov</v>
      </c>
    </row>
    <row r="1357" spans="1:13" ht="15" customHeight="1" x14ac:dyDescent="0.25">
      <c r="A1357" s="14" t="s">
        <v>285</v>
      </c>
      <c r="B1357" s="14" t="s">
        <v>34</v>
      </c>
      <c r="C1357" s="16">
        <v>7.57</v>
      </c>
      <c r="D1357" s="16">
        <v>86.45</v>
      </c>
      <c r="E1357" s="16">
        <v>7.59</v>
      </c>
      <c r="F1357" s="16">
        <v>648</v>
      </c>
      <c r="G1357" s="16">
        <v>68.14</v>
      </c>
      <c r="H1357" s="16">
        <v>1346.69</v>
      </c>
      <c r="I1357" s="16">
        <v>194.84</v>
      </c>
      <c r="J1357" s="16">
        <v>85.96</v>
      </c>
      <c r="K1357" s="16">
        <v>83.75</v>
      </c>
      <c r="L1357" s="17">
        <f>SUM(C1357:K1357)</f>
        <v>2528.9900000000002</v>
      </c>
      <c r="M1357" s="23" t="str">
        <f>A1357&amp;"|"&amp;B1357</f>
        <v>P0113|Dec</v>
      </c>
    </row>
    <row r="1358" spans="1:13" ht="15" customHeight="1" x14ac:dyDescent="0.25">
      <c r="A1358" s="14" t="s">
        <v>285</v>
      </c>
      <c r="B1358" s="14" t="s">
        <v>35</v>
      </c>
      <c r="C1358" s="16">
        <v>13.96</v>
      </c>
      <c r="D1358" s="16">
        <v>81.98</v>
      </c>
      <c r="E1358" s="16">
        <v>7.71</v>
      </c>
      <c r="F1358" s="16">
        <v>540</v>
      </c>
      <c r="G1358" s="16">
        <v>68.14</v>
      </c>
      <c r="H1358" s="16">
        <v>1346.69</v>
      </c>
      <c r="I1358" s="16">
        <v>194.84</v>
      </c>
      <c r="J1358" s="16">
        <v>85.96</v>
      </c>
      <c r="K1358" s="16">
        <v>83.75</v>
      </c>
      <c r="L1358" s="17">
        <f>SUM(C1358:K1358)</f>
        <v>2423.0300000000002</v>
      </c>
      <c r="M1358" s="23" t="str">
        <f>A1358&amp;"|"&amp;B1358</f>
        <v>P0113|Jan</v>
      </c>
    </row>
    <row r="1359" spans="1:13" ht="15" customHeight="1" x14ac:dyDescent="0.25">
      <c r="A1359" s="14" t="s">
        <v>285</v>
      </c>
      <c r="B1359" s="14" t="s">
        <v>36</v>
      </c>
      <c r="C1359" s="16">
        <v>26.72</v>
      </c>
      <c r="D1359" s="16">
        <v>76.06</v>
      </c>
      <c r="E1359" s="16">
        <v>4.0599999999999996</v>
      </c>
      <c r="F1359" s="16">
        <v>540</v>
      </c>
      <c r="G1359" s="16">
        <v>68.14</v>
      </c>
      <c r="H1359" s="16">
        <v>1346.69</v>
      </c>
      <c r="I1359" s="16">
        <v>194.84</v>
      </c>
      <c r="J1359" s="16">
        <v>85.96</v>
      </c>
      <c r="K1359" s="16">
        <v>83.75</v>
      </c>
      <c r="L1359" s="17">
        <f>SUM(C1359:K1359)</f>
        <v>2426.2200000000003</v>
      </c>
      <c r="M1359" s="23" t="str">
        <f>A1359&amp;"|"&amp;B1359</f>
        <v>P0113|Feb</v>
      </c>
    </row>
    <row r="1360" spans="1:13" ht="15" customHeight="1" x14ac:dyDescent="0.25">
      <c r="A1360" s="14" t="s">
        <v>285</v>
      </c>
      <c r="B1360" s="14" t="s">
        <v>37</v>
      </c>
      <c r="C1360" s="16">
        <v>17.690000000000001</v>
      </c>
      <c r="D1360" s="16">
        <v>59.99</v>
      </c>
      <c r="E1360" s="16">
        <v>13.05</v>
      </c>
      <c r="F1360" s="16">
        <v>432</v>
      </c>
      <c r="G1360" s="16">
        <v>68.14</v>
      </c>
      <c r="H1360" s="16">
        <v>1346.69</v>
      </c>
      <c r="I1360" s="16">
        <v>194.84</v>
      </c>
      <c r="J1360" s="16">
        <v>85.96</v>
      </c>
      <c r="K1360" s="16">
        <v>83.75</v>
      </c>
      <c r="L1360" s="17">
        <f>SUM(C1360:K1360)</f>
        <v>2302.11</v>
      </c>
      <c r="M1360" s="23" t="str">
        <f>A1360&amp;"|"&amp;B1360</f>
        <v>P0113|Mar</v>
      </c>
    </row>
    <row r="1361" spans="1:13" ht="15" customHeight="1" x14ac:dyDescent="0.25">
      <c r="A1361" s="14" t="s">
        <v>287</v>
      </c>
      <c r="B1361" s="14" t="s">
        <v>24</v>
      </c>
      <c r="C1361" s="16">
        <v>7.57</v>
      </c>
      <c r="D1361" s="16">
        <v>56.14</v>
      </c>
      <c r="E1361" s="16">
        <v>10.220000000000001</v>
      </c>
      <c r="F1361" s="16">
        <v>216</v>
      </c>
      <c r="G1361" s="16">
        <v>0</v>
      </c>
      <c r="H1361" s="16">
        <v>1346.69</v>
      </c>
      <c r="I1361" s="16">
        <v>194.84</v>
      </c>
      <c r="J1361" s="16">
        <v>85.96</v>
      </c>
      <c r="K1361" s="16">
        <v>59.62</v>
      </c>
      <c r="L1361" s="17">
        <f>SUM(C1361:K1361)</f>
        <v>1977.04</v>
      </c>
      <c r="M1361" s="23" t="str">
        <f>A1361&amp;"|"&amp;B1361</f>
        <v>P0114|Apr</v>
      </c>
    </row>
    <row r="1362" spans="1:13" ht="15" customHeight="1" x14ac:dyDescent="0.25">
      <c r="A1362" s="14" t="s">
        <v>287</v>
      </c>
      <c r="B1362" s="14" t="s">
        <v>26</v>
      </c>
      <c r="C1362" s="16">
        <v>19.89</v>
      </c>
      <c r="D1362" s="16">
        <v>60.81</v>
      </c>
      <c r="E1362" s="16">
        <v>9.68</v>
      </c>
      <c r="F1362" s="16">
        <v>216</v>
      </c>
      <c r="G1362" s="16">
        <v>0</v>
      </c>
      <c r="H1362" s="16">
        <v>1346.69</v>
      </c>
      <c r="I1362" s="16">
        <v>194.84</v>
      </c>
      <c r="J1362" s="16">
        <v>85.96</v>
      </c>
      <c r="K1362" s="16">
        <v>387.74</v>
      </c>
      <c r="L1362" s="17">
        <f>SUM(C1362:K1362)</f>
        <v>2321.61</v>
      </c>
      <c r="M1362" s="23" t="str">
        <f>A1362&amp;"|"&amp;B1362</f>
        <v>P0114|May</v>
      </c>
    </row>
    <row r="1363" spans="1:13" ht="15" customHeight="1" x14ac:dyDescent="0.25">
      <c r="A1363" s="14" t="s">
        <v>287</v>
      </c>
      <c r="B1363" s="14" t="s">
        <v>28</v>
      </c>
      <c r="C1363" s="16">
        <v>20.63</v>
      </c>
      <c r="D1363" s="16">
        <v>38.31</v>
      </c>
      <c r="E1363" s="16">
        <v>12.41</v>
      </c>
      <c r="F1363" s="16">
        <v>216</v>
      </c>
      <c r="G1363" s="16">
        <v>0</v>
      </c>
      <c r="H1363" s="16">
        <v>1346.69</v>
      </c>
      <c r="I1363" s="16">
        <v>194.84</v>
      </c>
      <c r="J1363" s="16">
        <v>85.96</v>
      </c>
      <c r="K1363" s="16">
        <v>502.38</v>
      </c>
      <c r="L1363" s="17">
        <f>SUM(C1363:K1363)</f>
        <v>2417.2199999999998</v>
      </c>
      <c r="M1363" s="23" t="str">
        <f>A1363&amp;"|"&amp;B1363</f>
        <v>P0114|Jun</v>
      </c>
    </row>
    <row r="1364" spans="1:13" ht="15" customHeight="1" x14ac:dyDescent="0.25">
      <c r="A1364" s="14" t="s">
        <v>287</v>
      </c>
      <c r="B1364" s="14" t="s">
        <v>29</v>
      </c>
      <c r="C1364" s="16">
        <v>21.65</v>
      </c>
      <c r="D1364" s="16">
        <v>45.13</v>
      </c>
      <c r="E1364" s="16">
        <v>5.89</v>
      </c>
      <c r="F1364" s="16">
        <v>324</v>
      </c>
      <c r="G1364" s="16">
        <v>0</v>
      </c>
      <c r="H1364" s="16">
        <v>1346.69</v>
      </c>
      <c r="I1364" s="16">
        <v>194.84</v>
      </c>
      <c r="J1364" s="16">
        <v>85.96</v>
      </c>
      <c r="K1364" s="16">
        <v>1346.66</v>
      </c>
      <c r="L1364" s="17">
        <f>SUM(C1364:K1364)</f>
        <v>3370.82</v>
      </c>
      <c r="M1364" s="23" t="str">
        <f>A1364&amp;"|"&amp;B1364</f>
        <v>P0114|Jul</v>
      </c>
    </row>
    <row r="1365" spans="1:13" ht="15" customHeight="1" x14ac:dyDescent="0.25">
      <c r="A1365" s="14" t="s">
        <v>287</v>
      </c>
      <c r="B1365" s="14" t="s">
        <v>30</v>
      </c>
      <c r="C1365" s="16">
        <v>10.85</v>
      </c>
      <c r="D1365" s="16">
        <v>42.98</v>
      </c>
      <c r="E1365" s="16">
        <v>9.68</v>
      </c>
      <c r="F1365" s="16">
        <v>324</v>
      </c>
      <c r="G1365" s="16">
        <v>0</v>
      </c>
      <c r="H1365" s="16">
        <v>1346.69</v>
      </c>
      <c r="I1365" s="16">
        <v>194.84</v>
      </c>
      <c r="J1365" s="16">
        <v>85.96</v>
      </c>
      <c r="K1365" s="16">
        <v>1242.2</v>
      </c>
      <c r="L1365" s="17">
        <f>SUM(C1365:K1365)</f>
        <v>3257.2</v>
      </c>
      <c r="M1365" s="23" t="str">
        <f>A1365&amp;"|"&amp;B1365</f>
        <v>P0114|Aug</v>
      </c>
    </row>
    <row r="1366" spans="1:13" ht="15" customHeight="1" x14ac:dyDescent="0.25">
      <c r="A1366" s="14" t="s">
        <v>287</v>
      </c>
      <c r="B1366" s="14" t="s">
        <v>31</v>
      </c>
      <c r="C1366" s="16">
        <v>9.41</v>
      </c>
      <c r="D1366" s="16">
        <v>42.69</v>
      </c>
      <c r="E1366" s="16">
        <v>7.45</v>
      </c>
      <c r="F1366" s="16">
        <v>216</v>
      </c>
      <c r="G1366" s="16">
        <v>0</v>
      </c>
      <c r="H1366" s="16">
        <v>1346.69</v>
      </c>
      <c r="I1366" s="16">
        <v>194.84</v>
      </c>
      <c r="J1366" s="16">
        <v>85.96</v>
      </c>
      <c r="K1366" s="16">
        <v>265.95</v>
      </c>
      <c r="L1366" s="17">
        <f>SUM(C1366:K1366)</f>
        <v>2168.9899999999998</v>
      </c>
      <c r="M1366" s="23" t="str">
        <f>A1366&amp;"|"&amp;B1366</f>
        <v>P0114|Sep</v>
      </c>
    </row>
    <row r="1367" spans="1:13" ht="15" customHeight="1" x14ac:dyDescent="0.25">
      <c r="A1367" s="14" t="s">
        <v>287</v>
      </c>
      <c r="B1367" s="14" t="s">
        <v>32</v>
      </c>
      <c r="C1367" s="16">
        <v>26.5</v>
      </c>
      <c r="D1367" s="16">
        <v>65.23</v>
      </c>
      <c r="E1367" s="16">
        <v>5.9</v>
      </c>
      <c r="F1367" s="16">
        <v>216</v>
      </c>
      <c r="G1367" s="16">
        <v>0</v>
      </c>
      <c r="H1367" s="16">
        <v>1346.69</v>
      </c>
      <c r="I1367" s="16">
        <v>194.84</v>
      </c>
      <c r="J1367" s="16">
        <v>85.96</v>
      </c>
      <c r="K1367" s="16">
        <v>183.95</v>
      </c>
      <c r="L1367" s="17">
        <f>SUM(C1367:K1367)</f>
        <v>2125.0700000000002</v>
      </c>
      <c r="M1367" s="23" t="str">
        <f>A1367&amp;"|"&amp;B1367</f>
        <v>P0114|Oct</v>
      </c>
    </row>
    <row r="1368" spans="1:13" ht="15" customHeight="1" x14ac:dyDescent="0.25">
      <c r="A1368" s="14" t="s">
        <v>287</v>
      </c>
      <c r="B1368" s="14" t="s">
        <v>33</v>
      </c>
      <c r="C1368" s="16">
        <v>22.07</v>
      </c>
      <c r="D1368" s="16">
        <v>73.34</v>
      </c>
      <c r="E1368" s="16">
        <v>12.01</v>
      </c>
      <c r="F1368" s="16">
        <v>324</v>
      </c>
      <c r="G1368" s="16">
        <v>68.14</v>
      </c>
      <c r="H1368" s="16">
        <v>1346.69</v>
      </c>
      <c r="I1368" s="16">
        <v>194.84</v>
      </c>
      <c r="J1368" s="16">
        <v>85.96</v>
      </c>
      <c r="K1368" s="16">
        <v>47.47</v>
      </c>
      <c r="L1368" s="17">
        <f>SUM(C1368:K1368)</f>
        <v>2174.5199999999995</v>
      </c>
      <c r="M1368" s="23" t="str">
        <f>A1368&amp;"|"&amp;B1368</f>
        <v>P0114|Nov</v>
      </c>
    </row>
    <row r="1369" spans="1:13" ht="15" customHeight="1" x14ac:dyDescent="0.25">
      <c r="A1369" s="14" t="s">
        <v>287</v>
      </c>
      <c r="B1369" s="14" t="s">
        <v>34</v>
      </c>
      <c r="C1369" s="16">
        <v>19.93</v>
      </c>
      <c r="D1369" s="16">
        <v>81.12</v>
      </c>
      <c r="E1369" s="16">
        <v>4.04</v>
      </c>
      <c r="F1369" s="16">
        <v>648</v>
      </c>
      <c r="G1369" s="16">
        <v>68.14</v>
      </c>
      <c r="H1369" s="16">
        <v>1346.69</v>
      </c>
      <c r="I1369" s="16">
        <v>194.84</v>
      </c>
      <c r="J1369" s="16">
        <v>85.96</v>
      </c>
      <c r="K1369" s="16">
        <v>83.75</v>
      </c>
      <c r="L1369" s="17">
        <f>SUM(C1369:K1369)</f>
        <v>2532.4700000000003</v>
      </c>
      <c r="M1369" s="23" t="str">
        <f>A1369&amp;"|"&amp;B1369</f>
        <v>P0114|Dec</v>
      </c>
    </row>
    <row r="1370" spans="1:13" ht="15" customHeight="1" x14ac:dyDescent="0.25">
      <c r="A1370" s="14" t="s">
        <v>287</v>
      </c>
      <c r="B1370" s="14" t="s">
        <v>35</v>
      </c>
      <c r="C1370" s="16">
        <v>15.16</v>
      </c>
      <c r="D1370" s="16">
        <v>83.59</v>
      </c>
      <c r="E1370" s="16">
        <v>12.38</v>
      </c>
      <c r="F1370" s="16">
        <v>540</v>
      </c>
      <c r="G1370" s="16">
        <v>68.14</v>
      </c>
      <c r="H1370" s="16">
        <v>1346.69</v>
      </c>
      <c r="I1370" s="16">
        <v>194.84</v>
      </c>
      <c r="J1370" s="16">
        <v>85.96</v>
      </c>
      <c r="K1370" s="16">
        <v>83.75</v>
      </c>
      <c r="L1370" s="17">
        <f>SUM(C1370:K1370)</f>
        <v>2430.5100000000002</v>
      </c>
      <c r="M1370" s="23" t="str">
        <f>A1370&amp;"|"&amp;B1370</f>
        <v>P0114|Jan</v>
      </c>
    </row>
    <row r="1371" spans="1:13" ht="15" customHeight="1" x14ac:dyDescent="0.25">
      <c r="A1371" s="14" t="s">
        <v>287</v>
      </c>
      <c r="B1371" s="14" t="s">
        <v>36</v>
      </c>
      <c r="C1371" s="16">
        <v>7.57</v>
      </c>
      <c r="D1371" s="16">
        <v>82.78</v>
      </c>
      <c r="E1371" s="16">
        <v>14.96</v>
      </c>
      <c r="F1371" s="16">
        <v>540</v>
      </c>
      <c r="G1371" s="16">
        <v>68.14</v>
      </c>
      <c r="H1371" s="16">
        <v>1346.69</v>
      </c>
      <c r="I1371" s="16">
        <v>194.84</v>
      </c>
      <c r="J1371" s="16">
        <v>85.96</v>
      </c>
      <c r="K1371" s="16">
        <v>83.75</v>
      </c>
      <c r="L1371" s="17">
        <f>SUM(C1371:K1371)</f>
        <v>2424.69</v>
      </c>
      <c r="M1371" s="23" t="str">
        <f>A1371&amp;"|"&amp;B1371</f>
        <v>P0114|Feb</v>
      </c>
    </row>
    <row r="1372" spans="1:13" ht="15" customHeight="1" x14ac:dyDescent="0.25">
      <c r="A1372" s="14" t="s">
        <v>287</v>
      </c>
      <c r="B1372" s="14" t="s">
        <v>37</v>
      </c>
      <c r="C1372" s="16">
        <v>37.11</v>
      </c>
      <c r="D1372" s="16">
        <v>62.87</v>
      </c>
      <c r="E1372" s="16">
        <v>7.69</v>
      </c>
      <c r="F1372" s="16">
        <v>432</v>
      </c>
      <c r="G1372" s="16">
        <v>68.14</v>
      </c>
      <c r="H1372" s="16">
        <v>1346.69</v>
      </c>
      <c r="I1372" s="16">
        <v>194.84</v>
      </c>
      <c r="J1372" s="16">
        <v>85.96</v>
      </c>
      <c r="K1372" s="16">
        <v>83.75</v>
      </c>
      <c r="L1372" s="17">
        <f>SUM(C1372:K1372)</f>
        <v>2319.0500000000002</v>
      </c>
      <c r="M1372" s="23" t="str">
        <f>A1372&amp;"|"&amp;B1372</f>
        <v>P0114|Mar</v>
      </c>
    </row>
    <row r="1373" spans="1:13" ht="15" customHeight="1" x14ac:dyDescent="0.25">
      <c r="A1373" s="14" t="s">
        <v>289</v>
      </c>
      <c r="B1373" s="14" t="s">
        <v>24</v>
      </c>
      <c r="C1373" s="16">
        <v>40.17</v>
      </c>
      <c r="D1373" s="16">
        <v>57.33</v>
      </c>
      <c r="E1373" s="16">
        <v>10.8</v>
      </c>
      <c r="F1373" s="16">
        <v>264</v>
      </c>
      <c r="G1373" s="16">
        <v>0</v>
      </c>
      <c r="H1373" s="16">
        <v>1719.18</v>
      </c>
      <c r="I1373" s="16">
        <v>246.42</v>
      </c>
      <c r="J1373" s="16">
        <v>85.96</v>
      </c>
      <c r="K1373" s="16">
        <v>79.5</v>
      </c>
      <c r="L1373" s="17">
        <f>SUM(C1373:K1373)</f>
        <v>2503.36</v>
      </c>
      <c r="M1373" s="23" t="str">
        <f>A1373&amp;"|"&amp;B1373</f>
        <v>P0115|Apr</v>
      </c>
    </row>
    <row r="1374" spans="1:13" ht="15" customHeight="1" x14ac:dyDescent="0.25">
      <c r="A1374" s="14" t="s">
        <v>289</v>
      </c>
      <c r="B1374" s="14" t="s">
        <v>26</v>
      </c>
      <c r="C1374" s="16">
        <v>24.92</v>
      </c>
      <c r="D1374" s="16">
        <v>48.97</v>
      </c>
      <c r="E1374" s="16">
        <v>10.78</v>
      </c>
      <c r="F1374" s="16">
        <v>264</v>
      </c>
      <c r="G1374" s="16">
        <v>0</v>
      </c>
      <c r="H1374" s="16">
        <v>1719.18</v>
      </c>
      <c r="I1374" s="16">
        <v>246.42</v>
      </c>
      <c r="J1374" s="16">
        <v>85.96</v>
      </c>
      <c r="K1374" s="16">
        <v>516.99</v>
      </c>
      <c r="L1374" s="17">
        <f>SUM(C1374:K1374)</f>
        <v>2917.2200000000003</v>
      </c>
      <c r="M1374" s="23" t="str">
        <f>A1374&amp;"|"&amp;B1374</f>
        <v>P0115|May</v>
      </c>
    </row>
    <row r="1375" spans="1:13" ht="15" customHeight="1" x14ac:dyDescent="0.25">
      <c r="A1375" s="14" t="s">
        <v>289</v>
      </c>
      <c r="B1375" s="14" t="s">
        <v>28</v>
      </c>
      <c r="C1375" s="16">
        <v>11.57</v>
      </c>
      <c r="D1375" s="16">
        <v>43.61</v>
      </c>
      <c r="E1375" s="16">
        <v>4.47</v>
      </c>
      <c r="F1375" s="16">
        <v>264</v>
      </c>
      <c r="G1375" s="16">
        <v>0</v>
      </c>
      <c r="H1375" s="16">
        <v>1719.18</v>
      </c>
      <c r="I1375" s="16">
        <v>246.42</v>
      </c>
      <c r="J1375" s="16">
        <v>85.96</v>
      </c>
      <c r="K1375" s="16">
        <v>669.84</v>
      </c>
      <c r="L1375" s="17">
        <f>SUM(C1375:K1375)</f>
        <v>3045.05</v>
      </c>
      <c r="M1375" s="23" t="str">
        <f>A1375&amp;"|"&amp;B1375</f>
        <v>P0115|Jun</v>
      </c>
    </row>
    <row r="1376" spans="1:13" ht="15" customHeight="1" x14ac:dyDescent="0.25">
      <c r="A1376" s="14" t="s">
        <v>289</v>
      </c>
      <c r="B1376" s="14" t="s">
        <v>29</v>
      </c>
      <c r="C1376" s="16">
        <v>9.36</v>
      </c>
      <c r="D1376" s="16">
        <v>43.85</v>
      </c>
      <c r="E1376" s="16">
        <v>17.600000000000001</v>
      </c>
      <c r="F1376" s="16">
        <v>396</v>
      </c>
      <c r="G1376" s="16">
        <v>0</v>
      </c>
      <c r="H1376" s="16">
        <v>1719.18</v>
      </c>
      <c r="I1376" s="16">
        <v>246.42</v>
      </c>
      <c r="J1376" s="16">
        <v>85.96</v>
      </c>
      <c r="K1376" s="16">
        <v>1795.54</v>
      </c>
      <c r="L1376" s="17">
        <f>SUM(C1376:K1376)</f>
        <v>4313.91</v>
      </c>
      <c r="M1376" s="23" t="str">
        <f>A1376&amp;"|"&amp;B1376</f>
        <v>P0115|Jul</v>
      </c>
    </row>
    <row r="1377" spans="1:13" ht="15" customHeight="1" x14ac:dyDescent="0.25">
      <c r="A1377" s="14" t="s">
        <v>289</v>
      </c>
      <c r="B1377" s="14" t="s">
        <v>30</v>
      </c>
      <c r="C1377" s="16">
        <v>17.75</v>
      </c>
      <c r="D1377" s="16">
        <v>38.9</v>
      </c>
      <c r="E1377" s="16">
        <v>12.47</v>
      </c>
      <c r="F1377" s="16">
        <v>264</v>
      </c>
      <c r="G1377" s="16">
        <v>0</v>
      </c>
      <c r="H1377" s="16">
        <v>1719.18</v>
      </c>
      <c r="I1377" s="16">
        <v>246.42</v>
      </c>
      <c r="J1377" s="16">
        <v>85.96</v>
      </c>
      <c r="K1377" s="16">
        <v>1656.27</v>
      </c>
      <c r="L1377" s="17">
        <f>SUM(C1377:K1377)</f>
        <v>4040.9500000000003</v>
      </c>
      <c r="M1377" s="23" t="str">
        <f>A1377&amp;"|"&amp;B1377</f>
        <v>P0115|Aug</v>
      </c>
    </row>
    <row r="1378" spans="1:13" ht="15" customHeight="1" x14ac:dyDescent="0.25">
      <c r="A1378" s="14" t="s">
        <v>289</v>
      </c>
      <c r="B1378" s="14" t="s">
        <v>31</v>
      </c>
      <c r="C1378" s="16">
        <v>32.18</v>
      </c>
      <c r="D1378" s="16">
        <v>49.29</v>
      </c>
      <c r="E1378" s="16">
        <v>15.71</v>
      </c>
      <c r="F1378" s="16">
        <v>264</v>
      </c>
      <c r="G1378" s="16">
        <v>0</v>
      </c>
      <c r="H1378" s="16">
        <v>1719.18</v>
      </c>
      <c r="I1378" s="16">
        <v>246.42</v>
      </c>
      <c r="J1378" s="16">
        <v>85.96</v>
      </c>
      <c r="K1378" s="16">
        <v>354.6</v>
      </c>
      <c r="L1378" s="17">
        <f>SUM(C1378:K1378)</f>
        <v>2767.34</v>
      </c>
      <c r="M1378" s="23" t="str">
        <f>A1378&amp;"|"&amp;B1378</f>
        <v>P0115|Sep</v>
      </c>
    </row>
    <row r="1379" spans="1:13" ht="15" customHeight="1" x14ac:dyDescent="0.25">
      <c r="A1379" s="14" t="s">
        <v>289</v>
      </c>
      <c r="B1379" s="14" t="s">
        <v>32</v>
      </c>
      <c r="C1379" s="16">
        <v>27</v>
      </c>
      <c r="D1379" s="16">
        <v>61.18</v>
      </c>
      <c r="E1379" s="16">
        <v>15.97</v>
      </c>
      <c r="F1379" s="16">
        <v>264</v>
      </c>
      <c r="G1379" s="16">
        <v>0</v>
      </c>
      <c r="H1379" s="16">
        <v>1719.18</v>
      </c>
      <c r="I1379" s="16">
        <v>246.42</v>
      </c>
      <c r="J1379" s="16">
        <v>85.96</v>
      </c>
      <c r="K1379" s="16">
        <v>245.27</v>
      </c>
      <c r="L1379" s="17">
        <f>SUM(C1379:K1379)</f>
        <v>2664.98</v>
      </c>
      <c r="M1379" s="23" t="str">
        <f>A1379&amp;"|"&amp;B1379</f>
        <v>P0115|Oct</v>
      </c>
    </row>
    <row r="1380" spans="1:13" ht="15" customHeight="1" x14ac:dyDescent="0.25">
      <c r="A1380" s="14" t="s">
        <v>289</v>
      </c>
      <c r="B1380" s="14" t="s">
        <v>33</v>
      </c>
      <c r="C1380" s="16">
        <v>279.52</v>
      </c>
      <c r="D1380" s="16">
        <v>78.23</v>
      </c>
      <c r="E1380" s="16">
        <v>8.39</v>
      </c>
      <c r="F1380" s="16">
        <v>264</v>
      </c>
      <c r="G1380" s="16">
        <v>83.28</v>
      </c>
      <c r="H1380" s="16">
        <v>1719.18</v>
      </c>
      <c r="I1380" s="16">
        <v>246.42</v>
      </c>
      <c r="J1380" s="16">
        <v>85.96</v>
      </c>
      <c r="K1380" s="16">
        <v>63.29</v>
      </c>
      <c r="L1380" s="17">
        <f>SUM(C1380:K1380)</f>
        <v>2828.27</v>
      </c>
      <c r="M1380" s="23" t="str">
        <f>A1380&amp;"|"&amp;B1380</f>
        <v>P0115|Nov</v>
      </c>
    </row>
    <row r="1381" spans="1:13" ht="15" customHeight="1" x14ac:dyDescent="0.25">
      <c r="A1381" s="14" t="s">
        <v>289</v>
      </c>
      <c r="B1381" s="14" t="s">
        <v>34</v>
      </c>
      <c r="C1381" s="16">
        <v>7.57</v>
      </c>
      <c r="D1381" s="16">
        <v>88.22</v>
      </c>
      <c r="E1381" s="16">
        <v>19.38</v>
      </c>
      <c r="F1381" s="16">
        <v>792</v>
      </c>
      <c r="G1381" s="16">
        <v>83.28</v>
      </c>
      <c r="H1381" s="16">
        <v>1719.18</v>
      </c>
      <c r="I1381" s="16">
        <v>246.42</v>
      </c>
      <c r="J1381" s="16">
        <v>85.96</v>
      </c>
      <c r="K1381" s="16">
        <v>111.67</v>
      </c>
      <c r="L1381" s="17">
        <f>SUM(C1381:K1381)</f>
        <v>3153.6800000000003</v>
      </c>
      <c r="M1381" s="23" t="str">
        <f>A1381&amp;"|"&amp;B1381</f>
        <v>P0115|Dec</v>
      </c>
    </row>
    <row r="1382" spans="1:13" ht="15" customHeight="1" x14ac:dyDescent="0.25">
      <c r="A1382" s="14" t="s">
        <v>289</v>
      </c>
      <c r="B1382" s="14" t="s">
        <v>35</v>
      </c>
      <c r="C1382" s="16">
        <v>32.42</v>
      </c>
      <c r="D1382" s="16">
        <v>84.31</v>
      </c>
      <c r="E1382" s="16">
        <v>14.34</v>
      </c>
      <c r="F1382" s="16">
        <v>660</v>
      </c>
      <c r="G1382" s="16">
        <v>83.28</v>
      </c>
      <c r="H1382" s="16">
        <v>1719.18</v>
      </c>
      <c r="I1382" s="16">
        <v>246.42</v>
      </c>
      <c r="J1382" s="16">
        <v>85.96</v>
      </c>
      <c r="K1382" s="16">
        <v>111.67</v>
      </c>
      <c r="L1382" s="17">
        <f>SUM(C1382:K1382)</f>
        <v>3037.58</v>
      </c>
      <c r="M1382" s="23" t="str">
        <f>A1382&amp;"|"&amp;B1382</f>
        <v>P0115|Jan</v>
      </c>
    </row>
    <row r="1383" spans="1:13" ht="15" customHeight="1" x14ac:dyDescent="0.25">
      <c r="A1383" s="14" t="s">
        <v>289</v>
      </c>
      <c r="B1383" s="14" t="s">
        <v>36</v>
      </c>
      <c r="C1383" s="16">
        <v>7.57</v>
      </c>
      <c r="D1383" s="16">
        <v>89.54</v>
      </c>
      <c r="E1383" s="16">
        <v>13.28</v>
      </c>
      <c r="F1383" s="16">
        <v>528</v>
      </c>
      <c r="G1383" s="16">
        <v>83.28</v>
      </c>
      <c r="H1383" s="16">
        <v>1719.18</v>
      </c>
      <c r="I1383" s="16">
        <v>246.42</v>
      </c>
      <c r="J1383" s="16">
        <v>85.96</v>
      </c>
      <c r="K1383" s="16">
        <v>111.67</v>
      </c>
      <c r="L1383" s="17">
        <f>SUM(C1383:K1383)</f>
        <v>2884.9</v>
      </c>
      <c r="M1383" s="23" t="str">
        <f>A1383&amp;"|"&amp;B1383</f>
        <v>P0115|Feb</v>
      </c>
    </row>
    <row r="1384" spans="1:13" ht="15" customHeight="1" x14ac:dyDescent="0.25">
      <c r="A1384" s="14" t="s">
        <v>289</v>
      </c>
      <c r="B1384" s="14" t="s">
        <v>37</v>
      </c>
      <c r="C1384" s="16">
        <v>24.37</v>
      </c>
      <c r="D1384" s="16">
        <v>78.58</v>
      </c>
      <c r="E1384" s="16">
        <v>6.67</v>
      </c>
      <c r="F1384" s="16">
        <v>528</v>
      </c>
      <c r="G1384" s="16">
        <v>83.28</v>
      </c>
      <c r="H1384" s="16">
        <v>1719.18</v>
      </c>
      <c r="I1384" s="16">
        <v>246.42</v>
      </c>
      <c r="J1384" s="16">
        <v>85.96</v>
      </c>
      <c r="K1384" s="16">
        <v>111.67</v>
      </c>
      <c r="L1384" s="17">
        <f>SUM(C1384:K1384)</f>
        <v>2884.13</v>
      </c>
      <c r="M1384" s="23" t="str">
        <f>A1384&amp;"|"&amp;B1384</f>
        <v>P0115|Mar</v>
      </c>
    </row>
    <row r="1385" spans="1:13" ht="15" customHeight="1" x14ac:dyDescent="0.25">
      <c r="A1385" s="14" t="s">
        <v>291</v>
      </c>
      <c r="B1385" s="14" t="s">
        <v>24</v>
      </c>
      <c r="C1385" s="16">
        <v>34.44</v>
      </c>
      <c r="D1385" s="16">
        <v>66.52</v>
      </c>
      <c r="E1385" s="16">
        <v>12.36</v>
      </c>
      <c r="F1385" s="16">
        <v>316</v>
      </c>
      <c r="G1385" s="16">
        <v>0</v>
      </c>
      <c r="H1385" s="16">
        <v>2148.98</v>
      </c>
      <c r="I1385" s="16">
        <v>309.45</v>
      </c>
      <c r="J1385" s="16">
        <v>85.96</v>
      </c>
      <c r="K1385" s="16">
        <v>99.37</v>
      </c>
      <c r="L1385" s="17">
        <f>SUM(C1385:K1385)</f>
        <v>3073.08</v>
      </c>
      <c r="M1385" s="23" t="str">
        <f>A1385&amp;"|"&amp;B1385</f>
        <v>P0116|Apr</v>
      </c>
    </row>
    <row r="1386" spans="1:13" ht="15" customHeight="1" x14ac:dyDescent="0.25">
      <c r="A1386" s="14" t="s">
        <v>291</v>
      </c>
      <c r="B1386" s="14" t="s">
        <v>26</v>
      </c>
      <c r="C1386" s="16">
        <v>40.06</v>
      </c>
      <c r="D1386" s="16">
        <v>54.53</v>
      </c>
      <c r="E1386" s="16">
        <v>17.260000000000002</v>
      </c>
      <c r="F1386" s="16">
        <v>316</v>
      </c>
      <c r="G1386" s="16">
        <v>0</v>
      </c>
      <c r="H1386" s="16">
        <v>2148.98</v>
      </c>
      <c r="I1386" s="16">
        <v>309.45</v>
      </c>
      <c r="J1386" s="16">
        <v>85.96</v>
      </c>
      <c r="K1386" s="16">
        <v>646.23</v>
      </c>
      <c r="L1386" s="17">
        <f>SUM(C1386:K1386)</f>
        <v>3618.47</v>
      </c>
      <c r="M1386" s="23" t="str">
        <f>A1386&amp;"|"&amp;B1386</f>
        <v>P0116|May</v>
      </c>
    </row>
    <row r="1387" spans="1:13" ht="15" customHeight="1" x14ac:dyDescent="0.25">
      <c r="A1387" s="14" t="s">
        <v>291</v>
      </c>
      <c r="B1387" s="14" t="s">
        <v>28</v>
      </c>
      <c r="C1387" s="16">
        <v>54.49</v>
      </c>
      <c r="D1387" s="16">
        <v>60.87</v>
      </c>
      <c r="E1387" s="16">
        <v>16.079999999999998</v>
      </c>
      <c r="F1387" s="16">
        <v>316</v>
      </c>
      <c r="G1387" s="16">
        <v>0</v>
      </c>
      <c r="H1387" s="16">
        <v>2148.98</v>
      </c>
      <c r="I1387" s="16">
        <v>309.45</v>
      </c>
      <c r="J1387" s="16">
        <v>85.96</v>
      </c>
      <c r="K1387" s="16">
        <v>837.3</v>
      </c>
      <c r="L1387" s="17">
        <f>SUM(C1387:K1387)</f>
        <v>3829.13</v>
      </c>
      <c r="M1387" s="23" t="str">
        <f>A1387&amp;"|"&amp;B1387</f>
        <v>P0116|Jun</v>
      </c>
    </row>
    <row r="1388" spans="1:13" ht="15" customHeight="1" x14ac:dyDescent="0.25">
      <c r="A1388" s="14" t="s">
        <v>291</v>
      </c>
      <c r="B1388" s="14" t="s">
        <v>29</v>
      </c>
      <c r="C1388" s="16">
        <v>36.06</v>
      </c>
      <c r="D1388" s="16">
        <v>31.8</v>
      </c>
      <c r="E1388" s="16">
        <v>15.81</v>
      </c>
      <c r="F1388" s="16">
        <v>474</v>
      </c>
      <c r="G1388" s="16">
        <v>0</v>
      </c>
      <c r="H1388" s="16">
        <v>2148.98</v>
      </c>
      <c r="I1388" s="16">
        <v>309.45</v>
      </c>
      <c r="J1388" s="16">
        <v>85.96</v>
      </c>
      <c r="K1388" s="16">
        <v>2244.4299999999998</v>
      </c>
      <c r="L1388" s="17">
        <f>SUM(C1388:K1388)</f>
        <v>5346.49</v>
      </c>
      <c r="M1388" s="23" t="str">
        <f>A1388&amp;"|"&amp;B1388</f>
        <v>P0116|Jul</v>
      </c>
    </row>
    <row r="1389" spans="1:13" ht="15" customHeight="1" x14ac:dyDescent="0.25">
      <c r="A1389" s="14" t="s">
        <v>291</v>
      </c>
      <c r="B1389" s="14" t="s">
        <v>30</v>
      </c>
      <c r="C1389" s="16">
        <v>35.57</v>
      </c>
      <c r="D1389" s="16">
        <v>58.9</v>
      </c>
      <c r="E1389" s="16">
        <v>14</v>
      </c>
      <c r="F1389" s="16">
        <v>316</v>
      </c>
      <c r="G1389" s="16">
        <v>0</v>
      </c>
      <c r="H1389" s="16">
        <v>2148.98</v>
      </c>
      <c r="I1389" s="16">
        <v>309.45</v>
      </c>
      <c r="J1389" s="16">
        <v>85.96</v>
      </c>
      <c r="K1389" s="16">
        <v>2070.33</v>
      </c>
      <c r="L1389" s="17">
        <f>SUM(C1389:K1389)</f>
        <v>5039.1899999999996</v>
      </c>
      <c r="M1389" s="23" t="str">
        <f>A1389&amp;"|"&amp;B1389</f>
        <v>P0116|Aug</v>
      </c>
    </row>
    <row r="1390" spans="1:13" ht="15" customHeight="1" x14ac:dyDescent="0.25">
      <c r="A1390" s="14" t="s">
        <v>291</v>
      </c>
      <c r="B1390" s="14" t="s">
        <v>31</v>
      </c>
      <c r="C1390" s="16">
        <v>254.18</v>
      </c>
      <c r="D1390" s="16">
        <v>58.42</v>
      </c>
      <c r="E1390" s="16">
        <v>12.97</v>
      </c>
      <c r="F1390" s="16">
        <v>316</v>
      </c>
      <c r="G1390" s="16">
        <v>0</v>
      </c>
      <c r="H1390" s="16">
        <v>2148.98</v>
      </c>
      <c r="I1390" s="16">
        <v>309.45</v>
      </c>
      <c r="J1390" s="16">
        <v>85.96</v>
      </c>
      <c r="K1390" s="16">
        <v>443.25</v>
      </c>
      <c r="L1390" s="17">
        <f>SUM(C1390:K1390)</f>
        <v>3629.21</v>
      </c>
      <c r="M1390" s="23" t="str">
        <f>A1390&amp;"|"&amp;B1390</f>
        <v>P0116|Sep</v>
      </c>
    </row>
    <row r="1391" spans="1:13" ht="15" customHeight="1" x14ac:dyDescent="0.25">
      <c r="A1391" s="14" t="s">
        <v>291</v>
      </c>
      <c r="B1391" s="14" t="s">
        <v>32</v>
      </c>
      <c r="C1391" s="16">
        <v>37.909999999999997</v>
      </c>
      <c r="D1391" s="16">
        <v>62.15</v>
      </c>
      <c r="E1391" s="16">
        <v>22.07</v>
      </c>
      <c r="F1391" s="16">
        <v>316</v>
      </c>
      <c r="G1391" s="16">
        <v>0</v>
      </c>
      <c r="H1391" s="16">
        <v>2148.98</v>
      </c>
      <c r="I1391" s="16">
        <v>309.45</v>
      </c>
      <c r="J1391" s="16">
        <v>85.96</v>
      </c>
      <c r="K1391" s="16">
        <v>306.58</v>
      </c>
      <c r="L1391" s="17">
        <f>SUM(C1391:K1391)</f>
        <v>3289.1</v>
      </c>
      <c r="M1391" s="23" t="str">
        <f>A1391&amp;"|"&amp;B1391</f>
        <v>P0116|Oct</v>
      </c>
    </row>
    <row r="1392" spans="1:13" ht="15" customHeight="1" x14ac:dyDescent="0.25">
      <c r="A1392" s="14" t="s">
        <v>291</v>
      </c>
      <c r="B1392" s="14" t="s">
        <v>33</v>
      </c>
      <c r="C1392" s="16">
        <v>28.89</v>
      </c>
      <c r="D1392" s="16">
        <v>73.819999999999993</v>
      </c>
      <c r="E1392" s="16">
        <v>13.05</v>
      </c>
      <c r="F1392" s="16">
        <v>316</v>
      </c>
      <c r="G1392" s="16">
        <v>100.95</v>
      </c>
      <c r="H1392" s="16">
        <v>2148.98</v>
      </c>
      <c r="I1392" s="16">
        <v>309.45</v>
      </c>
      <c r="J1392" s="16">
        <v>85.96</v>
      </c>
      <c r="K1392" s="16">
        <v>79.11</v>
      </c>
      <c r="L1392" s="17">
        <f>SUM(C1392:K1392)</f>
        <v>3156.21</v>
      </c>
      <c r="M1392" s="23" t="str">
        <f>A1392&amp;"|"&amp;B1392</f>
        <v>P0116|Nov</v>
      </c>
    </row>
    <row r="1393" spans="1:13" ht="15" customHeight="1" x14ac:dyDescent="0.25">
      <c r="A1393" s="14" t="s">
        <v>291</v>
      </c>
      <c r="B1393" s="14" t="s">
        <v>34</v>
      </c>
      <c r="C1393" s="16">
        <v>41.74</v>
      </c>
      <c r="D1393" s="16">
        <v>92.29</v>
      </c>
      <c r="E1393" s="16">
        <v>19.68</v>
      </c>
      <c r="F1393" s="16">
        <v>790</v>
      </c>
      <c r="G1393" s="16">
        <v>100.95</v>
      </c>
      <c r="H1393" s="16">
        <v>2148.98</v>
      </c>
      <c r="I1393" s="16">
        <v>309.45</v>
      </c>
      <c r="J1393" s="16">
        <v>85.96</v>
      </c>
      <c r="K1393" s="16">
        <v>139.59</v>
      </c>
      <c r="L1393" s="17">
        <f>SUM(C1393:K1393)</f>
        <v>3728.6400000000003</v>
      </c>
      <c r="M1393" s="23" t="str">
        <f>A1393&amp;"|"&amp;B1393</f>
        <v>P0116|Dec</v>
      </c>
    </row>
    <row r="1394" spans="1:13" ht="15" customHeight="1" x14ac:dyDescent="0.25">
      <c r="A1394" s="14" t="s">
        <v>291</v>
      </c>
      <c r="B1394" s="14" t="s">
        <v>35</v>
      </c>
      <c r="C1394" s="16">
        <v>26.27</v>
      </c>
      <c r="D1394" s="16">
        <v>96.39</v>
      </c>
      <c r="E1394" s="16">
        <v>15.17</v>
      </c>
      <c r="F1394" s="16">
        <v>790</v>
      </c>
      <c r="G1394" s="16">
        <v>100.95</v>
      </c>
      <c r="H1394" s="16">
        <v>2148.98</v>
      </c>
      <c r="I1394" s="16">
        <v>309.45</v>
      </c>
      <c r="J1394" s="16">
        <v>85.96</v>
      </c>
      <c r="K1394" s="16">
        <v>139.59</v>
      </c>
      <c r="L1394" s="17">
        <f>SUM(C1394:K1394)</f>
        <v>3712.76</v>
      </c>
      <c r="M1394" s="23" t="str">
        <f>A1394&amp;"|"&amp;B1394</f>
        <v>P0116|Jan</v>
      </c>
    </row>
    <row r="1395" spans="1:13" ht="15" customHeight="1" x14ac:dyDescent="0.25">
      <c r="A1395" s="14" t="s">
        <v>291</v>
      </c>
      <c r="B1395" s="14" t="s">
        <v>36</v>
      </c>
      <c r="C1395" s="16">
        <v>25.07</v>
      </c>
      <c r="D1395" s="16">
        <v>95.23</v>
      </c>
      <c r="E1395" s="16">
        <v>14.42</v>
      </c>
      <c r="F1395" s="16">
        <v>632</v>
      </c>
      <c r="G1395" s="16">
        <v>100.95</v>
      </c>
      <c r="H1395" s="16">
        <v>2148.98</v>
      </c>
      <c r="I1395" s="16">
        <v>309.45</v>
      </c>
      <c r="J1395" s="16">
        <v>85.96</v>
      </c>
      <c r="K1395" s="16">
        <v>139.59</v>
      </c>
      <c r="L1395" s="17">
        <f>SUM(C1395:K1395)</f>
        <v>3551.65</v>
      </c>
      <c r="M1395" s="23" t="str">
        <f>A1395&amp;"|"&amp;B1395</f>
        <v>P0116|Feb</v>
      </c>
    </row>
    <row r="1396" spans="1:13" ht="15" customHeight="1" x14ac:dyDescent="0.25">
      <c r="A1396" s="14" t="s">
        <v>291</v>
      </c>
      <c r="B1396" s="14" t="s">
        <v>37</v>
      </c>
      <c r="C1396" s="16">
        <v>28.44</v>
      </c>
      <c r="D1396" s="16">
        <v>73.5</v>
      </c>
      <c r="E1396" s="16">
        <v>22</v>
      </c>
      <c r="F1396" s="16">
        <v>632</v>
      </c>
      <c r="G1396" s="16">
        <v>100.95</v>
      </c>
      <c r="H1396" s="16">
        <v>2148.98</v>
      </c>
      <c r="I1396" s="16">
        <v>309.45</v>
      </c>
      <c r="J1396" s="16">
        <v>85.96</v>
      </c>
      <c r="K1396" s="16">
        <v>139.59</v>
      </c>
      <c r="L1396" s="17">
        <f>SUM(C1396:K1396)</f>
        <v>3540.87</v>
      </c>
      <c r="M1396" s="23" t="str">
        <f>A1396&amp;"|"&amp;B1396</f>
        <v>P0116|Mar</v>
      </c>
    </row>
    <row r="1397" spans="1:13" ht="15" customHeight="1" x14ac:dyDescent="0.25">
      <c r="A1397" s="14" t="s">
        <v>293</v>
      </c>
      <c r="B1397" s="14" t="s">
        <v>24</v>
      </c>
      <c r="C1397" s="16">
        <v>29.49</v>
      </c>
      <c r="D1397" s="16">
        <v>55.76</v>
      </c>
      <c r="E1397" s="16">
        <v>9.75</v>
      </c>
      <c r="F1397" s="16">
        <v>176</v>
      </c>
      <c r="G1397" s="16">
        <v>0</v>
      </c>
      <c r="H1397" s="16">
        <v>1031.51</v>
      </c>
      <c r="I1397" s="16">
        <v>149</v>
      </c>
      <c r="J1397" s="16">
        <v>85.96</v>
      </c>
      <c r="K1397" s="16">
        <v>39.75</v>
      </c>
      <c r="L1397" s="17">
        <f>SUM(C1397:K1397)</f>
        <v>1577.22</v>
      </c>
      <c r="M1397" s="23" t="str">
        <f>A1397&amp;"|"&amp;B1397</f>
        <v>P0117|Apr</v>
      </c>
    </row>
    <row r="1398" spans="1:13" ht="15" customHeight="1" x14ac:dyDescent="0.25">
      <c r="A1398" s="14" t="s">
        <v>293</v>
      </c>
      <c r="B1398" s="14" t="s">
        <v>26</v>
      </c>
      <c r="C1398" s="16">
        <v>17.8</v>
      </c>
      <c r="D1398" s="16">
        <v>32.28</v>
      </c>
      <c r="E1398" s="16">
        <v>6.19</v>
      </c>
      <c r="F1398" s="16">
        <v>176</v>
      </c>
      <c r="G1398" s="16">
        <v>0</v>
      </c>
      <c r="H1398" s="16">
        <v>1031.51</v>
      </c>
      <c r="I1398" s="16">
        <v>149</v>
      </c>
      <c r="J1398" s="16">
        <v>85.96</v>
      </c>
      <c r="K1398" s="16">
        <v>258.49</v>
      </c>
      <c r="L1398" s="17">
        <f>SUM(C1398:K1398)</f>
        <v>1757.23</v>
      </c>
      <c r="M1398" s="23" t="str">
        <f>A1398&amp;"|"&amp;B1398</f>
        <v>P0117|May</v>
      </c>
    </row>
    <row r="1399" spans="1:13" ht="15" customHeight="1" x14ac:dyDescent="0.25">
      <c r="A1399" s="14" t="s">
        <v>293</v>
      </c>
      <c r="B1399" s="14" t="s">
        <v>28</v>
      </c>
      <c r="C1399" s="16">
        <v>21.19</v>
      </c>
      <c r="D1399" s="16">
        <v>42.6</v>
      </c>
      <c r="E1399" s="16">
        <v>16.77</v>
      </c>
      <c r="F1399" s="16">
        <v>176</v>
      </c>
      <c r="G1399" s="16">
        <v>0</v>
      </c>
      <c r="H1399" s="16">
        <v>1031.51</v>
      </c>
      <c r="I1399" s="16">
        <v>149</v>
      </c>
      <c r="J1399" s="16">
        <v>85.96</v>
      </c>
      <c r="K1399" s="16">
        <v>334.92</v>
      </c>
      <c r="L1399" s="17">
        <f>SUM(C1399:K1399)</f>
        <v>1857.95</v>
      </c>
      <c r="M1399" s="23" t="str">
        <f>A1399&amp;"|"&amp;B1399</f>
        <v>P0117|Jun</v>
      </c>
    </row>
    <row r="1400" spans="1:13" ht="15" customHeight="1" x14ac:dyDescent="0.25">
      <c r="A1400" s="14" t="s">
        <v>293</v>
      </c>
      <c r="B1400" s="14" t="s">
        <v>29</v>
      </c>
      <c r="C1400" s="16">
        <v>7.57</v>
      </c>
      <c r="D1400" s="16">
        <v>37.450000000000003</v>
      </c>
      <c r="E1400" s="16">
        <v>9.82</v>
      </c>
      <c r="F1400" s="16">
        <v>176</v>
      </c>
      <c r="G1400" s="16">
        <v>0</v>
      </c>
      <c r="H1400" s="16">
        <v>1031.51</v>
      </c>
      <c r="I1400" s="16">
        <v>149</v>
      </c>
      <c r="J1400" s="16">
        <v>85.96</v>
      </c>
      <c r="K1400" s="16">
        <v>897.77</v>
      </c>
      <c r="L1400" s="17">
        <f>SUM(C1400:K1400)</f>
        <v>2395.08</v>
      </c>
      <c r="M1400" s="23" t="str">
        <f>A1400&amp;"|"&amp;B1400</f>
        <v>P0117|Jul</v>
      </c>
    </row>
    <row r="1401" spans="1:13" ht="15" customHeight="1" x14ac:dyDescent="0.25">
      <c r="A1401" s="14" t="s">
        <v>293</v>
      </c>
      <c r="B1401" s="14" t="s">
        <v>30</v>
      </c>
      <c r="C1401" s="16">
        <v>7.57</v>
      </c>
      <c r="D1401" s="16">
        <v>29.9</v>
      </c>
      <c r="E1401" s="16">
        <v>4.04</v>
      </c>
      <c r="F1401" s="16">
        <v>176</v>
      </c>
      <c r="G1401" s="16">
        <v>0</v>
      </c>
      <c r="H1401" s="16">
        <v>1031.51</v>
      </c>
      <c r="I1401" s="16">
        <v>149</v>
      </c>
      <c r="J1401" s="16">
        <v>85.96</v>
      </c>
      <c r="K1401" s="16">
        <v>828.13</v>
      </c>
      <c r="L1401" s="17">
        <f>SUM(C1401:K1401)</f>
        <v>2312.11</v>
      </c>
      <c r="M1401" s="23" t="str">
        <f>A1401&amp;"|"&amp;B1401</f>
        <v>P0117|Aug</v>
      </c>
    </row>
    <row r="1402" spans="1:13" ht="15" customHeight="1" x14ac:dyDescent="0.25">
      <c r="A1402" s="14" t="s">
        <v>293</v>
      </c>
      <c r="B1402" s="14" t="s">
        <v>31</v>
      </c>
      <c r="C1402" s="16">
        <v>15.23</v>
      </c>
      <c r="D1402" s="16">
        <v>36.51</v>
      </c>
      <c r="E1402" s="16">
        <v>4.04</v>
      </c>
      <c r="F1402" s="16">
        <v>176</v>
      </c>
      <c r="G1402" s="16">
        <v>0</v>
      </c>
      <c r="H1402" s="16">
        <v>1031.51</v>
      </c>
      <c r="I1402" s="16">
        <v>149</v>
      </c>
      <c r="J1402" s="16">
        <v>85.96</v>
      </c>
      <c r="K1402" s="16">
        <v>177.3</v>
      </c>
      <c r="L1402" s="17">
        <f>SUM(C1402:K1402)</f>
        <v>1675.55</v>
      </c>
      <c r="M1402" s="23" t="str">
        <f>A1402&amp;"|"&amp;B1402</f>
        <v>P0117|Sep</v>
      </c>
    </row>
    <row r="1403" spans="1:13" ht="15" customHeight="1" x14ac:dyDescent="0.25">
      <c r="A1403" s="14" t="s">
        <v>293</v>
      </c>
      <c r="B1403" s="14" t="s">
        <v>32</v>
      </c>
      <c r="C1403" s="16">
        <v>10.35</v>
      </c>
      <c r="D1403" s="16">
        <v>48.78</v>
      </c>
      <c r="E1403" s="16">
        <v>9.42</v>
      </c>
      <c r="F1403" s="16">
        <v>176</v>
      </c>
      <c r="G1403" s="16">
        <v>0</v>
      </c>
      <c r="H1403" s="16">
        <v>1031.51</v>
      </c>
      <c r="I1403" s="16">
        <v>149</v>
      </c>
      <c r="J1403" s="16">
        <v>85.96</v>
      </c>
      <c r="K1403" s="16">
        <v>122.63</v>
      </c>
      <c r="L1403" s="17">
        <f>SUM(C1403:K1403)</f>
        <v>1633.65</v>
      </c>
      <c r="M1403" s="23" t="str">
        <f>A1403&amp;"|"&amp;B1403</f>
        <v>P0117|Oct</v>
      </c>
    </row>
    <row r="1404" spans="1:13" ht="15" customHeight="1" x14ac:dyDescent="0.25">
      <c r="A1404" s="14" t="s">
        <v>293</v>
      </c>
      <c r="B1404" s="14" t="s">
        <v>33</v>
      </c>
      <c r="C1404" s="16">
        <v>7.57</v>
      </c>
      <c r="D1404" s="16">
        <v>47.19</v>
      </c>
      <c r="E1404" s="16">
        <v>6.74</v>
      </c>
      <c r="F1404" s="16">
        <v>176</v>
      </c>
      <c r="G1404" s="16">
        <v>55.52</v>
      </c>
      <c r="H1404" s="16">
        <v>1031.51</v>
      </c>
      <c r="I1404" s="16">
        <v>149</v>
      </c>
      <c r="J1404" s="16">
        <v>85.96</v>
      </c>
      <c r="K1404" s="16">
        <v>31.64</v>
      </c>
      <c r="L1404" s="17">
        <f>SUM(C1404:K1404)</f>
        <v>1591.13</v>
      </c>
      <c r="M1404" s="23" t="str">
        <f>A1404&amp;"|"&amp;B1404</f>
        <v>P0117|Nov</v>
      </c>
    </row>
    <row r="1405" spans="1:13" ht="15" customHeight="1" x14ac:dyDescent="0.25">
      <c r="A1405" s="14" t="s">
        <v>293</v>
      </c>
      <c r="B1405" s="14" t="s">
        <v>34</v>
      </c>
      <c r="C1405" s="16">
        <v>7.57</v>
      </c>
      <c r="D1405" s="16">
        <v>74.650000000000006</v>
      </c>
      <c r="E1405" s="16">
        <v>4.04</v>
      </c>
      <c r="F1405" s="16">
        <v>528</v>
      </c>
      <c r="G1405" s="16">
        <v>55.52</v>
      </c>
      <c r="H1405" s="16">
        <v>1031.51</v>
      </c>
      <c r="I1405" s="16">
        <v>149</v>
      </c>
      <c r="J1405" s="16">
        <v>85.96</v>
      </c>
      <c r="K1405" s="16">
        <v>55.84</v>
      </c>
      <c r="L1405" s="17">
        <f>SUM(C1405:K1405)</f>
        <v>1992.09</v>
      </c>
      <c r="M1405" s="23" t="str">
        <f>A1405&amp;"|"&amp;B1405</f>
        <v>P0117|Dec</v>
      </c>
    </row>
    <row r="1406" spans="1:13" ht="15" customHeight="1" x14ac:dyDescent="0.25">
      <c r="A1406" s="14" t="s">
        <v>293</v>
      </c>
      <c r="B1406" s="14" t="s">
        <v>35</v>
      </c>
      <c r="C1406" s="16">
        <v>7.57</v>
      </c>
      <c r="D1406" s="16">
        <v>74.349999999999994</v>
      </c>
      <c r="E1406" s="16">
        <v>7.11</v>
      </c>
      <c r="F1406" s="16">
        <v>440</v>
      </c>
      <c r="G1406" s="16">
        <v>55.52</v>
      </c>
      <c r="H1406" s="16">
        <v>1031.51</v>
      </c>
      <c r="I1406" s="16">
        <v>149</v>
      </c>
      <c r="J1406" s="16">
        <v>85.96</v>
      </c>
      <c r="K1406" s="16">
        <v>55.84</v>
      </c>
      <c r="L1406" s="17">
        <f>SUM(C1406:K1406)</f>
        <v>1906.86</v>
      </c>
      <c r="M1406" s="23" t="str">
        <f>A1406&amp;"|"&amp;B1406</f>
        <v>P0117|Jan</v>
      </c>
    </row>
    <row r="1407" spans="1:13" ht="15" customHeight="1" x14ac:dyDescent="0.25">
      <c r="A1407" s="14" t="s">
        <v>293</v>
      </c>
      <c r="B1407" s="14" t="s">
        <v>36</v>
      </c>
      <c r="C1407" s="16">
        <v>7.9</v>
      </c>
      <c r="D1407" s="16">
        <v>72.209999999999994</v>
      </c>
      <c r="E1407" s="16">
        <v>4.07</v>
      </c>
      <c r="F1407" s="16">
        <v>352</v>
      </c>
      <c r="G1407" s="16">
        <v>55.52</v>
      </c>
      <c r="H1407" s="16">
        <v>1031.51</v>
      </c>
      <c r="I1407" s="16">
        <v>149</v>
      </c>
      <c r="J1407" s="16">
        <v>85.96</v>
      </c>
      <c r="K1407" s="16">
        <v>55.84</v>
      </c>
      <c r="L1407" s="17">
        <f>SUM(C1407:K1407)</f>
        <v>1814.01</v>
      </c>
      <c r="M1407" s="23" t="str">
        <f>A1407&amp;"|"&amp;B1407</f>
        <v>P0117|Feb</v>
      </c>
    </row>
    <row r="1408" spans="1:13" ht="15" customHeight="1" x14ac:dyDescent="0.25">
      <c r="A1408" s="14" t="s">
        <v>293</v>
      </c>
      <c r="B1408" s="14" t="s">
        <v>37</v>
      </c>
      <c r="C1408" s="16">
        <v>8.33</v>
      </c>
      <c r="D1408" s="16">
        <v>53.09</v>
      </c>
      <c r="E1408" s="16">
        <v>4.04</v>
      </c>
      <c r="F1408" s="16">
        <v>264</v>
      </c>
      <c r="G1408" s="16">
        <v>55.52</v>
      </c>
      <c r="H1408" s="16">
        <v>1031.51</v>
      </c>
      <c r="I1408" s="16">
        <v>149</v>
      </c>
      <c r="J1408" s="16">
        <v>85.96</v>
      </c>
      <c r="K1408" s="16">
        <v>55.84</v>
      </c>
      <c r="L1408" s="17">
        <f>SUM(C1408:K1408)</f>
        <v>1707.29</v>
      </c>
      <c r="M1408" s="23" t="str">
        <f>A1408&amp;"|"&amp;B1408</f>
        <v>P0117|Mar</v>
      </c>
    </row>
    <row r="1409" spans="1:13" ht="15" customHeight="1" x14ac:dyDescent="0.25">
      <c r="A1409" s="14" t="s">
        <v>295</v>
      </c>
      <c r="B1409" s="14" t="s">
        <v>24</v>
      </c>
      <c r="C1409" s="16">
        <v>32.049999999999997</v>
      </c>
      <c r="D1409" s="16">
        <v>52.98</v>
      </c>
      <c r="E1409" s="16">
        <v>8.3000000000000007</v>
      </c>
      <c r="F1409" s="16">
        <v>176</v>
      </c>
      <c r="G1409" s="16">
        <v>0</v>
      </c>
      <c r="H1409" s="16">
        <v>1031.51</v>
      </c>
      <c r="I1409" s="16">
        <v>149</v>
      </c>
      <c r="J1409" s="16">
        <v>85.96</v>
      </c>
      <c r="K1409" s="16">
        <v>39.75</v>
      </c>
      <c r="L1409" s="17">
        <f>SUM(C1409:K1409)</f>
        <v>1575.55</v>
      </c>
      <c r="M1409" s="23" t="str">
        <f>A1409&amp;"|"&amp;B1409</f>
        <v>P0118|Apr</v>
      </c>
    </row>
    <row r="1410" spans="1:13" ht="15" customHeight="1" x14ac:dyDescent="0.25">
      <c r="A1410" s="14" t="s">
        <v>295</v>
      </c>
      <c r="B1410" s="14" t="s">
        <v>26</v>
      </c>
      <c r="C1410" s="16">
        <v>11.52</v>
      </c>
      <c r="D1410" s="16">
        <v>45.18</v>
      </c>
      <c r="E1410" s="16">
        <v>6.09</v>
      </c>
      <c r="F1410" s="16">
        <v>176</v>
      </c>
      <c r="G1410" s="16">
        <v>0</v>
      </c>
      <c r="H1410" s="16">
        <v>1031.51</v>
      </c>
      <c r="I1410" s="16">
        <v>149</v>
      </c>
      <c r="J1410" s="16">
        <v>85.96</v>
      </c>
      <c r="K1410" s="16">
        <v>258.49</v>
      </c>
      <c r="L1410" s="17">
        <f>SUM(C1410:K1410)</f>
        <v>1763.75</v>
      </c>
      <c r="M1410" s="23" t="str">
        <f>A1410&amp;"|"&amp;B1410</f>
        <v>P0118|May</v>
      </c>
    </row>
    <row r="1411" spans="1:13" ht="15" customHeight="1" x14ac:dyDescent="0.25">
      <c r="A1411" s="14" t="s">
        <v>295</v>
      </c>
      <c r="B1411" s="14" t="s">
        <v>28</v>
      </c>
      <c r="C1411" s="16">
        <v>13.7</v>
      </c>
      <c r="D1411" s="16">
        <v>29.26</v>
      </c>
      <c r="E1411" s="16">
        <v>6.09</v>
      </c>
      <c r="F1411" s="16">
        <v>176</v>
      </c>
      <c r="G1411" s="16">
        <v>0</v>
      </c>
      <c r="H1411" s="16">
        <v>1031.51</v>
      </c>
      <c r="I1411" s="16">
        <v>149</v>
      </c>
      <c r="J1411" s="16">
        <v>85.96</v>
      </c>
      <c r="K1411" s="16">
        <v>334.92</v>
      </c>
      <c r="L1411" s="17">
        <f>SUM(C1411:K1411)</f>
        <v>1826.44</v>
      </c>
      <c r="M1411" s="23" t="str">
        <f>A1411&amp;"|"&amp;B1411</f>
        <v>P0118|Jun</v>
      </c>
    </row>
    <row r="1412" spans="1:13" ht="15" customHeight="1" x14ac:dyDescent="0.25">
      <c r="A1412" s="14" t="s">
        <v>295</v>
      </c>
      <c r="B1412" s="14" t="s">
        <v>29</v>
      </c>
      <c r="C1412" s="16">
        <v>25.75</v>
      </c>
      <c r="D1412" s="16">
        <v>32.35</v>
      </c>
      <c r="E1412" s="16">
        <v>12.29</v>
      </c>
      <c r="F1412" s="16">
        <v>176</v>
      </c>
      <c r="G1412" s="16">
        <v>0</v>
      </c>
      <c r="H1412" s="16">
        <v>1031.51</v>
      </c>
      <c r="I1412" s="16">
        <v>149</v>
      </c>
      <c r="J1412" s="16">
        <v>85.96</v>
      </c>
      <c r="K1412" s="16">
        <v>897.77</v>
      </c>
      <c r="L1412" s="17">
        <f>SUM(C1412:K1412)</f>
        <v>2410.63</v>
      </c>
      <c r="M1412" s="23" t="str">
        <f>A1412&amp;"|"&amp;B1412</f>
        <v>P0118|Jul</v>
      </c>
    </row>
    <row r="1413" spans="1:13" ht="15" customHeight="1" x14ac:dyDescent="0.25">
      <c r="A1413" s="14" t="s">
        <v>295</v>
      </c>
      <c r="B1413" s="14" t="s">
        <v>30</v>
      </c>
      <c r="C1413" s="16">
        <v>8.8699999999999992</v>
      </c>
      <c r="D1413" s="16">
        <v>33.56</v>
      </c>
      <c r="E1413" s="16">
        <v>8.92</v>
      </c>
      <c r="F1413" s="16">
        <v>176</v>
      </c>
      <c r="G1413" s="16">
        <v>0</v>
      </c>
      <c r="H1413" s="16">
        <v>1031.51</v>
      </c>
      <c r="I1413" s="16">
        <v>149</v>
      </c>
      <c r="J1413" s="16">
        <v>85.96</v>
      </c>
      <c r="K1413" s="16">
        <v>828.13</v>
      </c>
      <c r="L1413" s="17">
        <f>SUM(C1413:K1413)</f>
        <v>2321.9499999999998</v>
      </c>
      <c r="M1413" s="23" t="str">
        <f>A1413&amp;"|"&amp;B1413</f>
        <v>P0118|Aug</v>
      </c>
    </row>
    <row r="1414" spans="1:13" ht="15" customHeight="1" x14ac:dyDescent="0.25">
      <c r="A1414" s="14" t="s">
        <v>295</v>
      </c>
      <c r="B1414" s="14" t="s">
        <v>31</v>
      </c>
      <c r="C1414" s="16">
        <v>7.57</v>
      </c>
      <c r="D1414" s="16">
        <v>39.130000000000003</v>
      </c>
      <c r="E1414" s="16">
        <v>8.07</v>
      </c>
      <c r="F1414" s="16">
        <v>176</v>
      </c>
      <c r="G1414" s="16">
        <v>0</v>
      </c>
      <c r="H1414" s="16">
        <v>1031.51</v>
      </c>
      <c r="I1414" s="16">
        <v>149</v>
      </c>
      <c r="J1414" s="16">
        <v>85.96</v>
      </c>
      <c r="K1414" s="16">
        <v>177.3</v>
      </c>
      <c r="L1414" s="17">
        <f>SUM(C1414:K1414)</f>
        <v>1674.54</v>
      </c>
      <c r="M1414" s="23" t="str">
        <f>A1414&amp;"|"&amp;B1414</f>
        <v>P0118|Sep</v>
      </c>
    </row>
    <row r="1415" spans="1:13" ht="15" customHeight="1" x14ac:dyDescent="0.25">
      <c r="A1415" s="14" t="s">
        <v>295</v>
      </c>
      <c r="B1415" s="14" t="s">
        <v>32</v>
      </c>
      <c r="C1415" s="16">
        <v>18.98</v>
      </c>
      <c r="D1415" s="16">
        <v>48.81</v>
      </c>
      <c r="E1415" s="16">
        <v>7.13</v>
      </c>
      <c r="F1415" s="16">
        <v>176</v>
      </c>
      <c r="G1415" s="16">
        <v>0</v>
      </c>
      <c r="H1415" s="16">
        <v>1031.51</v>
      </c>
      <c r="I1415" s="16">
        <v>149</v>
      </c>
      <c r="J1415" s="16">
        <v>85.96</v>
      </c>
      <c r="K1415" s="16">
        <v>122.63</v>
      </c>
      <c r="L1415" s="17">
        <f>SUM(C1415:K1415)</f>
        <v>1640.02</v>
      </c>
      <c r="M1415" s="23" t="str">
        <f>A1415&amp;"|"&amp;B1415</f>
        <v>P0118|Oct</v>
      </c>
    </row>
    <row r="1416" spans="1:13" ht="15" customHeight="1" x14ac:dyDescent="0.25">
      <c r="A1416" s="14" t="s">
        <v>295</v>
      </c>
      <c r="B1416" s="14" t="s">
        <v>33</v>
      </c>
      <c r="C1416" s="16">
        <v>14.76</v>
      </c>
      <c r="D1416" s="16">
        <v>51.35</v>
      </c>
      <c r="E1416" s="16">
        <v>5.93</v>
      </c>
      <c r="F1416" s="16">
        <v>176</v>
      </c>
      <c r="G1416" s="16">
        <v>55.52</v>
      </c>
      <c r="H1416" s="16">
        <v>1031.51</v>
      </c>
      <c r="I1416" s="16">
        <v>149</v>
      </c>
      <c r="J1416" s="16">
        <v>85.96</v>
      </c>
      <c r="K1416" s="16">
        <v>31.64</v>
      </c>
      <c r="L1416" s="17">
        <f>SUM(C1416:K1416)</f>
        <v>1601.67</v>
      </c>
      <c r="M1416" s="23" t="str">
        <f>A1416&amp;"|"&amp;B1416</f>
        <v>P0118|Nov</v>
      </c>
    </row>
    <row r="1417" spans="1:13" ht="15" customHeight="1" x14ac:dyDescent="0.25">
      <c r="A1417" s="14" t="s">
        <v>295</v>
      </c>
      <c r="B1417" s="14" t="s">
        <v>34</v>
      </c>
      <c r="C1417" s="16">
        <v>7.57</v>
      </c>
      <c r="D1417" s="16">
        <v>70.739999999999995</v>
      </c>
      <c r="E1417" s="16">
        <v>8.31</v>
      </c>
      <c r="F1417" s="16">
        <v>440</v>
      </c>
      <c r="G1417" s="16">
        <v>55.52</v>
      </c>
      <c r="H1417" s="16">
        <v>1031.51</v>
      </c>
      <c r="I1417" s="16">
        <v>149</v>
      </c>
      <c r="J1417" s="16">
        <v>85.96</v>
      </c>
      <c r="K1417" s="16">
        <v>55.84</v>
      </c>
      <c r="L1417" s="17">
        <f>SUM(C1417:K1417)</f>
        <v>1904.45</v>
      </c>
      <c r="M1417" s="23" t="str">
        <f>A1417&amp;"|"&amp;B1417</f>
        <v>P0118|Dec</v>
      </c>
    </row>
    <row r="1418" spans="1:13" ht="15" customHeight="1" x14ac:dyDescent="0.25">
      <c r="A1418" s="14" t="s">
        <v>295</v>
      </c>
      <c r="B1418" s="14" t="s">
        <v>35</v>
      </c>
      <c r="C1418" s="16">
        <v>23.95</v>
      </c>
      <c r="D1418" s="16">
        <v>68.12</v>
      </c>
      <c r="E1418" s="16">
        <v>4.29</v>
      </c>
      <c r="F1418" s="16">
        <v>352</v>
      </c>
      <c r="G1418" s="16">
        <v>55.52</v>
      </c>
      <c r="H1418" s="16">
        <v>1031.51</v>
      </c>
      <c r="I1418" s="16">
        <v>149</v>
      </c>
      <c r="J1418" s="16">
        <v>85.96</v>
      </c>
      <c r="K1418" s="16">
        <v>55.84</v>
      </c>
      <c r="L1418" s="17">
        <f>SUM(C1418:K1418)</f>
        <v>1826.1899999999998</v>
      </c>
      <c r="M1418" s="23" t="str">
        <f>A1418&amp;"|"&amp;B1418</f>
        <v>P0118|Jan</v>
      </c>
    </row>
    <row r="1419" spans="1:13" ht="15" customHeight="1" x14ac:dyDescent="0.25">
      <c r="A1419" s="14" t="s">
        <v>295</v>
      </c>
      <c r="B1419" s="14" t="s">
        <v>36</v>
      </c>
      <c r="C1419" s="16">
        <v>7.57</v>
      </c>
      <c r="D1419" s="16">
        <v>66.34</v>
      </c>
      <c r="E1419" s="16">
        <v>4.04</v>
      </c>
      <c r="F1419" s="16">
        <v>264</v>
      </c>
      <c r="G1419" s="16">
        <v>55.52</v>
      </c>
      <c r="H1419" s="16">
        <v>1031.51</v>
      </c>
      <c r="I1419" s="16">
        <v>149</v>
      </c>
      <c r="J1419" s="16">
        <v>85.96</v>
      </c>
      <c r="K1419" s="16">
        <v>55.84</v>
      </c>
      <c r="L1419" s="17">
        <f>SUM(C1419:K1419)</f>
        <v>1719.78</v>
      </c>
      <c r="M1419" s="23" t="str">
        <f>A1419&amp;"|"&amp;B1419</f>
        <v>P0118|Feb</v>
      </c>
    </row>
    <row r="1420" spans="1:13" ht="15" customHeight="1" x14ac:dyDescent="0.25">
      <c r="A1420" s="14" t="s">
        <v>295</v>
      </c>
      <c r="B1420" s="14" t="s">
        <v>37</v>
      </c>
      <c r="C1420" s="16">
        <v>7.57</v>
      </c>
      <c r="D1420" s="16">
        <v>57.45</v>
      </c>
      <c r="E1420" s="16">
        <v>8.11</v>
      </c>
      <c r="F1420" s="16">
        <v>264</v>
      </c>
      <c r="G1420" s="16">
        <v>55.52</v>
      </c>
      <c r="H1420" s="16">
        <v>1031.51</v>
      </c>
      <c r="I1420" s="16">
        <v>149</v>
      </c>
      <c r="J1420" s="16">
        <v>85.96</v>
      </c>
      <c r="K1420" s="16">
        <v>55.84</v>
      </c>
      <c r="L1420" s="17">
        <f>SUM(C1420:K1420)</f>
        <v>1714.9599999999998</v>
      </c>
      <c r="M1420" s="23" t="str">
        <f>A1420&amp;"|"&amp;B1420</f>
        <v>P0118|Mar</v>
      </c>
    </row>
    <row r="1421" spans="1:13" ht="15" customHeight="1" x14ac:dyDescent="0.25">
      <c r="A1421" s="14" t="s">
        <v>297</v>
      </c>
      <c r="B1421" s="14" t="s">
        <v>24</v>
      </c>
      <c r="C1421" s="16">
        <v>12.67</v>
      </c>
      <c r="D1421" s="16">
        <v>50.41</v>
      </c>
      <c r="E1421" s="16">
        <v>9.42</v>
      </c>
      <c r="F1421" s="16">
        <v>216</v>
      </c>
      <c r="G1421" s="16">
        <v>0</v>
      </c>
      <c r="H1421" s="16">
        <v>1346.69</v>
      </c>
      <c r="I1421" s="16">
        <v>194.84</v>
      </c>
      <c r="J1421" s="16">
        <v>85.96</v>
      </c>
      <c r="K1421" s="16">
        <v>59.62</v>
      </c>
      <c r="L1421" s="17">
        <f>SUM(C1421:K1421)</f>
        <v>1975.61</v>
      </c>
      <c r="M1421" s="23" t="str">
        <f>A1421&amp;"|"&amp;B1421</f>
        <v>P0119|Apr</v>
      </c>
    </row>
    <row r="1422" spans="1:13" ht="15" customHeight="1" x14ac:dyDescent="0.25">
      <c r="A1422" s="14" t="s">
        <v>297</v>
      </c>
      <c r="B1422" s="14" t="s">
        <v>26</v>
      </c>
      <c r="C1422" s="16">
        <v>7.57</v>
      </c>
      <c r="D1422" s="16">
        <v>49.13</v>
      </c>
      <c r="E1422" s="16">
        <v>12.91</v>
      </c>
      <c r="F1422" s="16">
        <v>216</v>
      </c>
      <c r="G1422" s="16">
        <v>0</v>
      </c>
      <c r="H1422" s="16">
        <v>1346.69</v>
      </c>
      <c r="I1422" s="16">
        <v>194.84</v>
      </c>
      <c r="J1422" s="16">
        <v>85.96</v>
      </c>
      <c r="K1422" s="16">
        <v>387.74</v>
      </c>
      <c r="L1422" s="17">
        <f>SUM(C1422:K1422)</f>
        <v>2300.84</v>
      </c>
      <c r="M1422" s="23" t="str">
        <f>A1422&amp;"|"&amp;B1422</f>
        <v>P0119|May</v>
      </c>
    </row>
    <row r="1423" spans="1:13" ht="15" customHeight="1" x14ac:dyDescent="0.25">
      <c r="A1423" s="14" t="s">
        <v>297</v>
      </c>
      <c r="B1423" s="14" t="s">
        <v>28</v>
      </c>
      <c r="C1423" s="16">
        <v>38.08</v>
      </c>
      <c r="D1423" s="16">
        <v>40.1</v>
      </c>
      <c r="E1423" s="16">
        <v>8.8800000000000008</v>
      </c>
      <c r="F1423" s="16">
        <v>216</v>
      </c>
      <c r="G1423" s="16">
        <v>0</v>
      </c>
      <c r="H1423" s="16">
        <v>1346.69</v>
      </c>
      <c r="I1423" s="16">
        <v>194.84</v>
      </c>
      <c r="J1423" s="16">
        <v>85.96</v>
      </c>
      <c r="K1423" s="16">
        <v>502.38</v>
      </c>
      <c r="L1423" s="17">
        <f>SUM(C1423:K1423)</f>
        <v>2432.9299999999998</v>
      </c>
      <c r="M1423" s="23" t="str">
        <f>A1423&amp;"|"&amp;B1423</f>
        <v>P0119|Jun</v>
      </c>
    </row>
    <row r="1424" spans="1:13" ht="15" customHeight="1" x14ac:dyDescent="0.25">
      <c r="A1424" s="14" t="s">
        <v>297</v>
      </c>
      <c r="B1424" s="14" t="s">
        <v>29</v>
      </c>
      <c r="C1424" s="16">
        <v>22.58</v>
      </c>
      <c r="D1424" s="16">
        <v>33.03</v>
      </c>
      <c r="E1424" s="16">
        <v>8.4499999999999993</v>
      </c>
      <c r="F1424" s="16">
        <v>324</v>
      </c>
      <c r="G1424" s="16">
        <v>0</v>
      </c>
      <c r="H1424" s="16">
        <v>1346.69</v>
      </c>
      <c r="I1424" s="16">
        <v>194.84</v>
      </c>
      <c r="J1424" s="16">
        <v>85.96</v>
      </c>
      <c r="K1424" s="16">
        <v>1346.66</v>
      </c>
      <c r="L1424" s="17">
        <f>SUM(C1424:K1424)</f>
        <v>3362.21</v>
      </c>
      <c r="M1424" s="23" t="str">
        <f>A1424&amp;"|"&amp;B1424</f>
        <v>P0119|Jul</v>
      </c>
    </row>
    <row r="1425" spans="1:13" ht="15" customHeight="1" x14ac:dyDescent="0.25">
      <c r="A1425" s="14" t="s">
        <v>297</v>
      </c>
      <c r="B1425" s="14" t="s">
        <v>30</v>
      </c>
      <c r="C1425" s="16">
        <v>30.93</v>
      </c>
      <c r="D1425" s="16">
        <v>40.409999999999997</v>
      </c>
      <c r="E1425" s="16">
        <v>11.44</v>
      </c>
      <c r="F1425" s="16">
        <v>216</v>
      </c>
      <c r="G1425" s="16">
        <v>0</v>
      </c>
      <c r="H1425" s="16">
        <v>1346.69</v>
      </c>
      <c r="I1425" s="16">
        <v>194.84</v>
      </c>
      <c r="J1425" s="16">
        <v>85.96</v>
      </c>
      <c r="K1425" s="16">
        <v>1242.2</v>
      </c>
      <c r="L1425" s="17">
        <f>SUM(C1425:K1425)</f>
        <v>3168.4700000000003</v>
      </c>
      <c r="M1425" s="23" t="str">
        <f>A1425&amp;"|"&amp;B1425</f>
        <v>P0119|Aug</v>
      </c>
    </row>
    <row r="1426" spans="1:13" ht="15" customHeight="1" x14ac:dyDescent="0.25">
      <c r="A1426" s="14" t="s">
        <v>297</v>
      </c>
      <c r="B1426" s="14" t="s">
        <v>31</v>
      </c>
      <c r="C1426" s="16">
        <v>13.33</v>
      </c>
      <c r="D1426" s="16">
        <v>50.8</v>
      </c>
      <c r="E1426" s="16">
        <v>10.49</v>
      </c>
      <c r="F1426" s="16">
        <v>216</v>
      </c>
      <c r="G1426" s="16">
        <v>0</v>
      </c>
      <c r="H1426" s="16">
        <v>1346.69</v>
      </c>
      <c r="I1426" s="16">
        <v>194.84</v>
      </c>
      <c r="J1426" s="16">
        <v>85.96</v>
      </c>
      <c r="K1426" s="16">
        <v>265.95</v>
      </c>
      <c r="L1426" s="17">
        <f>SUM(C1426:K1426)</f>
        <v>2184.06</v>
      </c>
      <c r="M1426" s="23" t="str">
        <f>A1426&amp;"|"&amp;B1426</f>
        <v>P0119|Sep</v>
      </c>
    </row>
    <row r="1427" spans="1:13" ht="15" customHeight="1" x14ac:dyDescent="0.25">
      <c r="A1427" s="14" t="s">
        <v>297</v>
      </c>
      <c r="B1427" s="14" t="s">
        <v>32</v>
      </c>
      <c r="C1427" s="16">
        <v>17.32</v>
      </c>
      <c r="D1427" s="16">
        <v>50.53</v>
      </c>
      <c r="E1427" s="16">
        <v>10.45</v>
      </c>
      <c r="F1427" s="16">
        <v>216</v>
      </c>
      <c r="G1427" s="16">
        <v>0</v>
      </c>
      <c r="H1427" s="16">
        <v>1346.69</v>
      </c>
      <c r="I1427" s="16">
        <v>194.84</v>
      </c>
      <c r="J1427" s="16">
        <v>85.96</v>
      </c>
      <c r="K1427" s="16">
        <v>183.95</v>
      </c>
      <c r="L1427" s="17">
        <f>SUM(C1427:K1427)</f>
        <v>2105.7399999999998</v>
      </c>
      <c r="M1427" s="23" t="str">
        <f>A1427&amp;"|"&amp;B1427</f>
        <v>P0119|Oct</v>
      </c>
    </row>
    <row r="1428" spans="1:13" ht="15" customHeight="1" x14ac:dyDescent="0.25">
      <c r="A1428" s="14" t="s">
        <v>297</v>
      </c>
      <c r="B1428" s="14" t="s">
        <v>33</v>
      </c>
      <c r="C1428" s="16">
        <v>17.62</v>
      </c>
      <c r="D1428" s="16">
        <v>67.94</v>
      </c>
      <c r="E1428" s="16">
        <v>4.04</v>
      </c>
      <c r="F1428" s="16">
        <v>216</v>
      </c>
      <c r="G1428" s="16">
        <v>68.14</v>
      </c>
      <c r="H1428" s="16">
        <v>1346.69</v>
      </c>
      <c r="I1428" s="16">
        <v>194.84</v>
      </c>
      <c r="J1428" s="16">
        <v>85.96</v>
      </c>
      <c r="K1428" s="16">
        <v>47.47</v>
      </c>
      <c r="L1428" s="17">
        <f>SUM(C1428:K1428)</f>
        <v>2048.6999999999998</v>
      </c>
      <c r="M1428" s="23" t="str">
        <f>A1428&amp;"|"&amp;B1428</f>
        <v>P0119|Nov</v>
      </c>
    </row>
    <row r="1429" spans="1:13" ht="15" customHeight="1" x14ac:dyDescent="0.25">
      <c r="A1429" s="14" t="s">
        <v>297</v>
      </c>
      <c r="B1429" s="14" t="s">
        <v>34</v>
      </c>
      <c r="C1429" s="16">
        <v>18</v>
      </c>
      <c r="D1429" s="16">
        <v>78.319999999999993</v>
      </c>
      <c r="E1429" s="16">
        <v>9.93</v>
      </c>
      <c r="F1429" s="16">
        <v>540</v>
      </c>
      <c r="G1429" s="16">
        <v>68.14</v>
      </c>
      <c r="H1429" s="16">
        <v>1346.69</v>
      </c>
      <c r="I1429" s="16">
        <v>194.84</v>
      </c>
      <c r="J1429" s="16">
        <v>85.96</v>
      </c>
      <c r="K1429" s="16">
        <v>83.75</v>
      </c>
      <c r="L1429" s="17">
        <f>SUM(C1429:K1429)</f>
        <v>2425.63</v>
      </c>
      <c r="M1429" s="23" t="str">
        <f>A1429&amp;"|"&amp;B1429</f>
        <v>P0119|Dec</v>
      </c>
    </row>
    <row r="1430" spans="1:13" ht="15" customHeight="1" x14ac:dyDescent="0.25">
      <c r="A1430" s="14" t="s">
        <v>297</v>
      </c>
      <c r="B1430" s="14" t="s">
        <v>35</v>
      </c>
      <c r="C1430" s="16">
        <v>21.51</v>
      </c>
      <c r="D1430" s="16">
        <v>78.73</v>
      </c>
      <c r="E1430" s="16">
        <v>9.98</v>
      </c>
      <c r="F1430" s="16">
        <v>540</v>
      </c>
      <c r="G1430" s="16">
        <v>68.14</v>
      </c>
      <c r="H1430" s="16">
        <v>1346.69</v>
      </c>
      <c r="I1430" s="16">
        <v>194.84</v>
      </c>
      <c r="J1430" s="16">
        <v>85.96</v>
      </c>
      <c r="K1430" s="16">
        <v>83.75</v>
      </c>
      <c r="L1430" s="17">
        <f>SUM(C1430:K1430)</f>
        <v>2429.6000000000004</v>
      </c>
      <c r="M1430" s="23" t="str">
        <f>A1430&amp;"|"&amp;B1430</f>
        <v>P0119|Jan</v>
      </c>
    </row>
    <row r="1431" spans="1:13" ht="15" customHeight="1" x14ac:dyDescent="0.25">
      <c r="A1431" s="14" t="s">
        <v>297</v>
      </c>
      <c r="B1431" s="14" t="s">
        <v>36</v>
      </c>
      <c r="C1431" s="16">
        <v>17.940000000000001</v>
      </c>
      <c r="D1431" s="16">
        <v>76.95</v>
      </c>
      <c r="E1431" s="16">
        <v>4.04</v>
      </c>
      <c r="F1431" s="16">
        <v>432</v>
      </c>
      <c r="G1431" s="16">
        <v>68.14</v>
      </c>
      <c r="H1431" s="16">
        <v>1346.69</v>
      </c>
      <c r="I1431" s="16">
        <v>194.84</v>
      </c>
      <c r="J1431" s="16">
        <v>85.96</v>
      </c>
      <c r="K1431" s="16">
        <v>83.75</v>
      </c>
      <c r="L1431" s="17">
        <f>SUM(C1431:K1431)</f>
        <v>2310.3100000000004</v>
      </c>
      <c r="M1431" s="23" t="str">
        <f>A1431&amp;"|"&amp;B1431</f>
        <v>P0119|Feb</v>
      </c>
    </row>
    <row r="1432" spans="1:13" ht="15" customHeight="1" x14ac:dyDescent="0.25">
      <c r="A1432" s="14" t="s">
        <v>297</v>
      </c>
      <c r="B1432" s="14" t="s">
        <v>37</v>
      </c>
      <c r="C1432" s="16">
        <v>16.690000000000001</v>
      </c>
      <c r="D1432" s="16">
        <v>56.6</v>
      </c>
      <c r="E1432" s="16">
        <v>6.59</v>
      </c>
      <c r="F1432" s="16">
        <v>432</v>
      </c>
      <c r="G1432" s="16">
        <v>68.14</v>
      </c>
      <c r="H1432" s="16">
        <v>1346.69</v>
      </c>
      <c r="I1432" s="16">
        <v>194.84</v>
      </c>
      <c r="J1432" s="16">
        <v>85.96</v>
      </c>
      <c r="K1432" s="16">
        <v>83.75</v>
      </c>
      <c r="L1432" s="17">
        <f>SUM(C1432:K1432)</f>
        <v>2291.2600000000002</v>
      </c>
      <c r="M1432" s="23" t="str">
        <f>A1432&amp;"|"&amp;B1432</f>
        <v>P0119|Mar</v>
      </c>
    </row>
    <row r="1433" spans="1:13" ht="15" customHeight="1" x14ac:dyDescent="0.25">
      <c r="A1433" s="14" t="s">
        <v>299</v>
      </c>
      <c r="B1433" s="14" t="s">
        <v>24</v>
      </c>
      <c r="C1433" s="16">
        <v>10.91</v>
      </c>
      <c r="D1433" s="16">
        <v>39.130000000000003</v>
      </c>
      <c r="E1433" s="16">
        <v>12.29</v>
      </c>
      <c r="F1433" s="16">
        <v>176</v>
      </c>
      <c r="G1433" s="16">
        <v>0</v>
      </c>
      <c r="H1433" s="16">
        <v>1031.51</v>
      </c>
      <c r="I1433" s="16">
        <v>149</v>
      </c>
      <c r="J1433" s="16">
        <v>85.96</v>
      </c>
      <c r="K1433" s="16">
        <v>39.75</v>
      </c>
      <c r="L1433" s="17">
        <f>SUM(C1433:K1433)</f>
        <v>1544.55</v>
      </c>
      <c r="M1433" s="23" t="str">
        <f>A1433&amp;"|"&amp;B1433</f>
        <v>P0120|Apr</v>
      </c>
    </row>
    <row r="1434" spans="1:13" ht="15" customHeight="1" x14ac:dyDescent="0.25">
      <c r="A1434" s="14" t="s">
        <v>299</v>
      </c>
      <c r="B1434" s="14" t="s">
        <v>26</v>
      </c>
      <c r="C1434" s="16">
        <v>26.42</v>
      </c>
      <c r="D1434" s="16">
        <v>48.86</v>
      </c>
      <c r="E1434" s="16">
        <v>9.41</v>
      </c>
      <c r="F1434" s="16">
        <v>176</v>
      </c>
      <c r="G1434" s="16">
        <v>0</v>
      </c>
      <c r="H1434" s="16">
        <v>1031.51</v>
      </c>
      <c r="I1434" s="16">
        <v>149</v>
      </c>
      <c r="J1434" s="16">
        <v>85.96</v>
      </c>
      <c r="K1434" s="16">
        <v>258.49</v>
      </c>
      <c r="L1434" s="17">
        <f>SUM(C1434:K1434)</f>
        <v>1785.65</v>
      </c>
      <c r="M1434" s="23" t="str">
        <f>A1434&amp;"|"&amp;B1434</f>
        <v>P0120|May</v>
      </c>
    </row>
    <row r="1435" spans="1:13" ht="15" customHeight="1" x14ac:dyDescent="0.25">
      <c r="A1435" s="14" t="s">
        <v>299</v>
      </c>
      <c r="B1435" s="14" t="s">
        <v>28</v>
      </c>
      <c r="C1435" s="16">
        <v>7.57</v>
      </c>
      <c r="D1435" s="16">
        <v>34.43</v>
      </c>
      <c r="E1435" s="16">
        <v>4.04</v>
      </c>
      <c r="F1435" s="16">
        <v>264</v>
      </c>
      <c r="G1435" s="16">
        <v>0</v>
      </c>
      <c r="H1435" s="16">
        <v>1031.51</v>
      </c>
      <c r="I1435" s="16">
        <v>149</v>
      </c>
      <c r="J1435" s="16">
        <v>85.96</v>
      </c>
      <c r="K1435" s="16">
        <v>334.92</v>
      </c>
      <c r="L1435" s="17">
        <f>SUM(C1435:K1435)</f>
        <v>1911.43</v>
      </c>
      <c r="M1435" s="23" t="str">
        <f>A1435&amp;"|"&amp;B1435</f>
        <v>P0120|Jun</v>
      </c>
    </row>
    <row r="1436" spans="1:13" ht="15" customHeight="1" x14ac:dyDescent="0.25">
      <c r="A1436" s="14" t="s">
        <v>299</v>
      </c>
      <c r="B1436" s="14" t="s">
        <v>29</v>
      </c>
      <c r="C1436" s="16">
        <v>12.77</v>
      </c>
      <c r="D1436" s="16">
        <v>31.24</v>
      </c>
      <c r="E1436" s="16">
        <v>5.72</v>
      </c>
      <c r="F1436" s="16">
        <v>264</v>
      </c>
      <c r="G1436" s="16">
        <v>0</v>
      </c>
      <c r="H1436" s="16">
        <v>1031.51</v>
      </c>
      <c r="I1436" s="16">
        <v>149</v>
      </c>
      <c r="J1436" s="16">
        <v>85.96</v>
      </c>
      <c r="K1436" s="16">
        <v>897.77</v>
      </c>
      <c r="L1436" s="17">
        <f>SUM(C1436:K1436)</f>
        <v>2477.9700000000003</v>
      </c>
      <c r="M1436" s="23" t="str">
        <f>A1436&amp;"|"&amp;B1436</f>
        <v>P0120|Jul</v>
      </c>
    </row>
    <row r="1437" spans="1:13" ht="15" customHeight="1" x14ac:dyDescent="0.25">
      <c r="A1437" s="14" t="s">
        <v>299</v>
      </c>
      <c r="B1437" s="14" t="s">
        <v>30</v>
      </c>
      <c r="C1437" s="16">
        <v>25.17</v>
      </c>
      <c r="D1437" s="16">
        <v>27.55</v>
      </c>
      <c r="E1437" s="16">
        <v>7.56</v>
      </c>
      <c r="F1437" s="16">
        <v>264</v>
      </c>
      <c r="G1437" s="16">
        <v>0</v>
      </c>
      <c r="H1437" s="16">
        <v>1031.51</v>
      </c>
      <c r="I1437" s="16">
        <v>149</v>
      </c>
      <c r="J1437" s="16">
        <v>85.96</v>
      </c>
      <c r="K1437" s="16">
        <v>828.13</v>
      </c>
      <c r="L1437" s="17">
        <f>SUM(C1437:K1437)</f>
        <v>2418.88</v>
      </c>
      <c r="M1437" s="23" t="str">
        <f>A1437&amp;"|"&amp;B1437</f>
        <v>P0120|Aug</v>
      </c>
    </row>
    <row r="1438" spans="1:13" ht="15" customHeight="1" x14ac:dyDescent="0.25">
      <c r="A1438" s="14" t="s">
        <v>299</v>
      </c>
      <c r="B1438" s="14" t="s">
        <v>31</v>
      </c>
      <c r="C1438" s="16">
        <v>15.97</v>
      </c>
      <c r="D1438" s="16">
        <v>40.770000000000003</v>
      </c>
      <c r="E1438" s="16">
        <v>4.04</v>
      </c>
      <c r="F1438" s="16">
        <v>176</v>
      </c>
      <c r="G1438" s="16">
        <v>0</v>
      </c>
      <c r="H1438" s="16">
        <v>1031.51</v>
      </c>
      <c r="I1438" s="16">
        <v>149</v>
      </c>
      <c r="J1438" s="16">
        <v>85.96</v>
      </c>
      <c r="K1438" s="16">
        <v>177.3</v>
      </c>
      <c r="L1438" s="17">
        <f>SUM(C1438:K1438)</f>
        <v>1680.55</v>
      </c>
      <c r="M1438" s="23" t="str">
        <f>A1438&amp;"|"&amp;B1438</f>
        <v>P0120|Sep</v>
      </c>
    </row>
    <row r="1439" spans="1:13" ht="15" customHeight="1" x14ac:dyDescent="0.25">
      <c r="A1439" s="14" t="s">
        <v>299</v>
      </c>
      <c r="B1439" s="14" t="s">
        <v>32</v>
      </c>
      <c r="C1439" s="16">
        <v>17.46</v>
      </c>
      <c r="D1439" s="16">
        <v>48.46</v>
      </c>
      <c r="E1439" s="16">
        <v>4.04</v>
      </c>
      <c r="F1439" s="16">
        <v>176</v>
      </c>
      <c r="G1439" s="16">
        <v>0</v>
      </c>
      <c r="H1439" s="16">
        <v>1031.51</v>
      </c>
      <c r="I1439" s="16">
        <v>149</v>
      </c>
      <c r="J1439" s="16">
        <v>85.96</v>
      </c>
      <c r="K1439" s="16">
        <v>122.63</v>
      </c>
      <c r="L1439" s="17">
        <f>SUM(C1439:K1439)</f>
        <v>1635.06</v>
      </c>
      <c r="M1439" s="23" t="str">
        <f>A1439&amp;"|"&amp;B1439</f>
        <v>P0120|Oct</v>
      </c>
    </row>
    <row r="1440" spans="1:13" ht="15" customHeight="1" x14ac:dyDescent="0.25">
      <c r="A1440" s="14" t="s">
        <v>299</v>
      </c>
      <c r="B1440" s="14" t="s">
        <v>33</v>
      </c>
      <c r="C1440" s="16">
        <v>7.57</v>
      </c>
      <c r="D1440" s="16">
        <v>57.23</v>
      </c>
      <c r="E1440" s="16">
        <v>6.07</v>
      </c>
      <c r="F1440" s="16">
        <v>176</v>
      </c>
      <c r="G1440" s="16">
        <v>55.52</v>
      </c>
      <c r="H1440" s="16">
        <v>1031.51</v>
      </c>
      <c r="I1440" s="16">
        <v>149</v>
      </c>
      <c r="J1440" s="16">
        <v>85.96</v>
      </c>
      <c r="K1440" s="16">
        <v>31.64</v>
      </c>
      <c r="L1440" s="17">
        <f>SUM(C1440:K1440)</f>
        <v>1600.5000000000002</v>
      </c>
      <c r="M1440" s="23" t="str">
        <f>A1440&amp;"|"&amp;B1440</f>
        <v>P0120|Nov</v>
      </c>
    </row>
    <row r="1441" spans="1:13" ht="15" customHeight="1" x14ac:dyDescent="0.25">
      <c r="A1441" s="14" t="s">
        <v>299</v>
      </c>
      <c r="B1441" s="14" t="s">
        <v>34</v>
      </c>
      <c r="C1441" s="16">
        <v>24.59</v>
      </c>
      <c r="D1441" s="16">
        <v>67.67</v>
      </c>
      <c r="E1441" s="16">
        <v>4.21</v>
      </c>
      <c r="F1441" s="16">
        <v>528</v>
      </c>
      <c r="G1441" s="16">
        <v>55.52</v>
      </c>
      <c r="H1441" s="16">
        <v>1031.51</v>
      </c>
      <c r="I1441" s="16">
        <v>149</v>
      </c>
      <c r="J1441" s="16">
        <v>85.96</v>
      </c>
      <c r="K1441" s="16">
        <v>55.84</v>
      </c>
      <c r="L1441" s="17">
        <f>SUM(C1441:K1441)</f>
        <v>2002.3</v>
      </c>
      <c r="M1441" s="23" t="str">
        <f>A1441&amp;"|"&amp;B1441</f>
        <v>P0120|Dec</v>
      </c>
    </row>
    <row r="1442" spans="1:13" ht="15" customHeight="1" x14ac:dyDescent="0.25">
      <c r="A1442" s="14" t="s">
        <v>299</v>
      </c>
      <c r="B1442" s="14" t="s">
        <v>35</v>
      </c>
      <c r="C1442" s="16">
        <v>28.7</v>
      </c>
      <c r="D1442" s="16">
        <v>74.16</v>
      </c>
      <c r="E1442" s="16">
        <v>4.04</v>
      </c>
      <c r="F1442" s="16">
        <v>528</v>
      </c>
      <c r="G1442" s="16">
        <v>55.52</v>
      </c>
      <c r="H1442" s="16">
        <v>1031.51</v>
      </c>
      <c r="I1442" s="16">
        <v>149</v>
      </c>
      <c r="J1442" s="16">
        <v>85.96</v>
      </c>
      <c r="K1442" s="16">
        <v>55.84</v>
      </c>
      <c r="L1442" s="17">
        <f>SUM(C1442:K1442)</f>
        <v>2012.7299999999998</v>
      </c>
      <c r="M1442" s="23" t="str">
        <f>A1442&amp;"|"&amp;B1442</f>
        <v>P0120|Jan</v>
      </c>
    </row>
    <row r="1443" spans="1:13" ht="15" customHeight="1" x14ac:dyDescent="0.25">
      <c r="A1443" s="14" t="s">
        <v>299</v>
      </c>
      <c r="B1443" s="14" t="s">
        <v>36</v>
      </c>
      <c r="C1443" s="16">
        <v>7.57</v>
      </c>
      <c r="D1443" s="16">
        <v>73.989999999999995</v>
      </c>
      <c r="E1443" s="16">
        <v>4.04</v>
      </c>
      <c r="F1443" s="16">
        <v>352</v>
      </c>
      <c r="G1443" s="16">
        <v>55.52</v>
      </c>
      <c r="H1443" s="16">
        <v>1031.51</v>
      </c>
      <c r="I1443" s="16">
        <v>149</v>
      </c>
      <c r="J1443" s="16">
        <v>85.96</v>
      </c>
      <c r="K1443" s="16">
        <v>55.84</v>
      </c>
      <c r="L1443" s="17">
        <f>SUM(C1443:K1443)</f>
        <v>1815.43</v>
      </c>
      <c r="M1443" s="23" t="str">
        <f>A1443&amp;"|"&amp;B1443</f>
        <v>P0120|Feb</v>
      </c>
    </row>
    <row r="1444" spans="1:13" ht="15" customHeight="1" x14ac:dyDescent="0.25">
      <c r="A1444" s="14" t="s">
        <v>299</v>
      </c>
      <c r="B1444" s="14" t="s">
        <v>37</v>
      </c>
      <c r="C1444" s="16">
        <v>22.26</v>
      </c>
      <c r="D1444" s="16">
        <v>68.11</v>
      </c>
      <c r="E1444" s="16">
        <v>4.04</v>
      </c>
      <c r="F1444" s="16">
        <v>440</v>
      </c>
      <c r="G1444" s="16">
        <v>55.52</v>
      </c>
      <c r="H1444" s="16">
        <v>1031.51</v>
      </c>
      <c r="I1444" s="16">
        <v>149</v>
      </c>
      <c r="J1444" s="16">
        <v>85.96</v>
      </c>
      <c r="K1444" s="16">
        <v>55.84</v>
      </c>
      <c r="L1444" s="17">
        <f>SUM(C1444:K1444)</f>
        <v>1912.24</v>
      </c>
      <c r="M1444" s="23" t="str">
        <f>A1444&amp;"|"&amp;B1444</f>
        <v>P0120|Mar</v>
      </c>
    </row>
    <row r="1445" spans="1:13" ht="15" customHeight="1" x14ac:dyDescent="0.25">
      <c r="A1445" s="14" t="s">
        <v>301</v>
      </c>
      <c r="B1445" s="14" t="s">
        <v>24</v>
      </c>
      <c r="C1445" s="16">
        <v>13.63</v>
      </c>
      <c r="D1445" s="16">
        <v>50.05</v>
      </c>
      <c r="E1445" s="16">
        <v>4.04</v>
      </c>
      <c r="F1445" s="16">
        <v>176</v>
      </c>
      <c r="G1445" s="16">
        <v>0</v>
      </c>
      <c r="H1445" s="16">
        <v>1031.51</v>
      </c>
      <c r="I1445" s="16">
        <v>149</v>
      </c>
      <c r="J1445" s="16">
        <v>85.96</v>
      </c>
      <c r="K1445" s="16">
        <v>39.75</v>
      </c>
      <c r="L1445" s="17">
        <f>SUM(C1445:K1445)</f>
        <v>1549.94</v>
      </c>
      <c r="M1445" s="23" t="str">
        <f>A1445&amp;"|"&amp;B1445</f>
        <v>P0121|Apr</v>
      </c>
    </row>
    <row r="1446" spans="1:13" ht="15" customHeight="1" x14ac:dyDescent="0.25">
      <c r="A1446" s="14" t="s">
        <v>301</v>
      </c>
      <c r="B1446" s="14" t="s">
        <v>26</v>
      </c>
      <c r="C1446" s="16">
        <v>9.91</v>
      </c>
      <c r="D1446" s="16">
        <v>37.49</v>
      </c>
      <c r="E1446" s="16">
        <v>4.04</v>
      </c>
      <c r="F1446" s="16">
        <v>176</v>
      </c>
      <c r="G1446" s="16">
        <v>0</v>
      </c>
      <c r="H1446" s="16">
        <v>1031.51</v>
      </c>
      <c r="I1446" s="16">
        <v>149</v>
      </c>
      <c r="J1446" s="16">
        <v>85.96</v>
      </c>
      <c r="K1446" s="16">
        <v>258.49</v>
      </c>
      <c r="L1446" s="17">
        <f>SUM(C1446:K1446)</f>
        <v>1752.4</v>
      </c>
      <c r="M1446" s="23" t="str">
        <f>A1446&amp;"|"&amp;B1446</f>
        <v>P0121|May</v>
      </c>
    </row>
    <row r="1447" spans="1:13" ht="15" customHeight="1" x14ac:dyDescent="0.25">
      <c r="A1447" s="14" t="s">
        <v>301</v>
      </c>
      <c r="B1447" s="14" t="s">
        <v>28</v>
      </c>
      <c r="C1447" s="16">
        <v>118.75</v>
      </c>
      <c r="D1447" s="16">
        <v>39.9</v>
      </c>
      <c r="E1447" s="16">
        <v>11.47</v>
      </c>
      <c r="F1447" s="16">
        <v>176</v>
      </c>
      <c r="G1447" s="16">
        <v>0</v>
      </c>
      <c r="H1447" s="16">
        <v>1031.51</v>
      </c>
      <c r="I1447" s="16">
        <v>149</v>
      </c>
      <c r="J1447" s="16">
        <v>85.96</v>
      </c>
      <c r="K1447" s="16">
        <v>334.92</v>
      </c>
      <c r="L1447" s="17">
        <f>SUM(C1447:K1447)</f>
        <v>1947.5100000000002</v>
      </c>
      <c r="M1447" s="23" t="str">
        <f>A1447&amp;"|"&amp;B1447</f>
        <v>P0121|Jun</v>
      </c>
    </row>
    <row r="1448" spans="1:13" ht="15" customHeight="1" x14ac:dyDescent="0.25">
      <c r="A1448" s="14" t="s">
        <v>301</v>
      </c>
      <c r="B1448" s="14" t="s">
        <v>29</v>
      </c>
      <c r="C1448" s="16">
        <v>14.48</v>
      </c>
      <c r="D1448" s="16">
        <v>40.31</v>
      </c>
      <c r="E1448" s="16">
        <v>4.04</v>
      </c>
      <c r="F1448" s="16">
        <v>264</v>
      </c>
      <c r="G1448" s="16">
        <v>0</v>
      </c>
      <c r="H1448" s="16">
        <v>1031.51</v>
      </c>
      <c r="I1448" s="16">
        <v>149</v>
      </c>
      <c r="J1448" s="16">
        <v>85.96</v>
      </c>
      <c r="K1448" s="16">
        <v>897.77</v>
      </c>
      <c r="L1448" s="17">
        <f>SUM(C1448:K1448)</f>
        <v>2487.0699999999997</v>
      </c>
      <c r="M1448" s="23" t="str">
        <f>A1448&amp;"|"&amp;B1448</f>
        <v>P0121|Jul</v>
      </c>
    </row>
    <row r="1449" spans="1:13" ht="15" customHeight="1" x14ac:dyDescent="0.25">
      <c r="A1449" s="14" t="s">
        <v>301</v>
      </c>
      <c r="B1449" s="14" t="s">
        <v>30</v>
      </c>
      <c r="C1449" s="16">
        <v>7.57</v>
      </c>
      <c r="D1449" s="16">
        <v>25.4</v>
      </c>
      <c r="E1449" s="16">
        <v>4.04</v>
      </c>
      <c r="F1449" s="16">
        <v>264</v>
      </c>
      <c r="G1449" s="16">
        <v>0</v>
      </c>
      <c r="H1449" s="16">
        <v>1031.51</v>
      </c>
      <c r="I1449" s="16">
        <v>149</v>
      </c>
      <c r="J1449" s="16">
        <v>85.96</v>
      </c>
      <c r="K1449" s="16">
        <v>828.13</v>
      </c>
      <c r="L1449" s="17">
        <f>SUM(C1449:K1449)</f>
        <v>2395.61</v>
      </c>
      <c r="M1449" s="23" t="str">
        <f>A1449&amp;"|"&amp;B1449</f>
        <v>P0121|Aug</v>
      </c>
    </row>
    <row r="1450" spans="1:13" ht="15" customHeight="1" x14ac:dyDescent="0.25">
      <c r="A1450" s="14" t="s">
        <v>301</v>
      </c>
      <c r="B1450" s="14" t="s">
        <v>31</v>
      </c>
      <c r="C1450" s="16">
        <v>16.32</v>
      </c>
      <c r="D1450" s="16">
        <v>42.09</v>
      </c>
      <c r="E1450" s="16">
        <v>8.94</v>
      </c>
      <c r="F1450" s="16">
        <v>176</v>
      </c>
      <c r="G1450" s="16">
        <v>0</v>
      </c>
      <c r="H1450" s="16">
        <v>1031.51</v>
      </c>
      <c r="I1450" s="16">
        <v>149</v>
      </c>
      <c r="J1450" s="16">
        <v>85.96</v>
      </c>
      <c r="K1450" s="16">
        <v>177.3</v>
      </c>
      <c r="L1450" s="17">
        <f>SUM(C1450:K1450)</f>
        <v>1687.1200000000001</v>
      </c>
      <c r="M1450" s="23" t="str">
        <f>A1450&amp;"|"&amp;B1450</f>
        <v>P0121|Sep</v>
      </c>
    </row>
    <row r="1451" spans="1:13" ht="15" customHeight="1" x14ac:dyDescent="0.25">
      <c r="A1451" s="14" t="s">
        <v>301</v>
      </c>
      <c r="B1451" s="14" t="s">
        <v>32</v>
      </c>
      <c r="C1451" s="16">
        <v>7.57</v>
      </c>
      <c r="D1451" s="16">
        <v>42.4</v>
      </c>
      <c r="E1451" s="16">
        <v>4.04</v>
      </c>
      <c r="F1451" s="16">
        <v>176</v>
      </c>
      <c r="G1451" s="16">
        <v>0</v>
      </c>
      <c r="H1451" s="16">
        <v>1031.51</v>
      </c>
      <c r="I1451" s="16">
        <v>149</v>
      </c>
      <c r="J1451" s="16">
        <v>85.96</v>
      </c>
      <c r="K1451" s="16">
        <v>122.63</v>
      </c>
      <c r="L1451" s="17">
        <f>SUM(C1451:K1451)</f>
        <v>1619.1100000000001</v>
      </c>
      <c r="M1451" s="23" t="str">
        <f>A1451&amp;"|"&amp;B1451</f>
        <v>P0121|Oct</v>
      </c>
    </row>
    <row r="1452" spans="1:13" ht="15" customHeight="1" x14ac:dyDescent="0.25">
      <c r="A1452" s="14" t="s">
        <v>301</v>
      </c>
      <c r="B1452" s="14" t="s">
        <v>33</v>
      </c>
      <c r="C1452" s="16">
        <v>7.57</v>
      </c>
      <c r="D1452" s="16">
        <v>59.61</v>
      </c>
      <c r="E1452" s="16">
        <v>11.57</v>
      </c>
      <c r="F1452" s="16">
        <v>176</v>
      </c>
      <c r="G1452" s="16">
        <v>55.52</v>
      </c>
      <c r="H1452" s="16">
        <v>1031.51</v>
      </c>
      <c r="I1452" s="16">
        <v>149</v>
      </c>
      <c r="J1452" s="16">
        <v>85.96</v>
      </c>
      <c r="K1452" s="16">
        <v>31.64</v>
      </c>
      <c r="L1452" s="17">
        <f>SUM(C1452:K1452)</f>
        <v>1608.38</v>
      </c>
      <c r="M1452" s="23" t="str">
        <f>A1452&amp;"|"&amp;B1452</f>
        <v>P0121|Nov</v>
      </c>
    </row>
    <row r="1453" spans="1:13" ht="15" customHeight="1" x14ac:dyDescent="0.25">
      <c r="A1453" s="14" t="s">
        <v>301</v>
      </c>
      <c r="B1453" s="14" t="s">
        <v>34</v>
      </c>
      <c r="C1453" s="16">
        <v>7.57</v>
      </c>
      <c r="D1453" s="16">
        <v>55.35</v>
      </c>
      <c r="E1453" s="16">
        <v>4.04</v>
      </c>
      <c r="F1453" s="16">
        <v>528</v>
      </c>
      <c r="G1453" s="16">
        <v>55.52</v>
      </c>
      <c r="H1453" s="16">
        <v>1031.51</v>
      </c>
      <c r="I1453" s="16">
        <v>149</v>
      </c>
      <c r="J1453" s="16">
        <v>85.96</v>
      </c>
      <c r="K1453" s="16">
        <v>55.84</v>
      </c>
      <c r="L1453" s="17">
        <f>SUM(C1453:K1453)</f>
        <v>1972.79</v>
      </c>
      <c r="M1453" s="23" t="str">
        <f>A1453&amp;"|"&amp;B1453</f>
        <v>P0121|Dec</v>
      </c>
    </row>
    <row r="1454" spans="1:13" ht="15" customHeight="1" x14ac:dyDescent="0.25">
      <c r="A1454" s="14" t="s">
        <v>301</v>
      </c>
      <c r="B1454" s="14" t="s">
        <v>35</v>
      </c>
      <c r="C1454" s="16">
        <v>22.87</v>
      </c>
      <c r="D1454" s="16">
        <v>71.569999999999993</v>
      </c>
      <c r="E1454" s="16">
        <v>10.79</v>
      </c>
      <c r="F1454" s="16">
        <v>528</v>
      </c>
      <c r="G1454" s="16">
        <v>55.52</v>
      </c>
      <c r="H1454" s="16">
        <v>1031.51</v>
      </c>
      <c r="I1454" s="16">
        <v>149</v>
      </c>
      <c r="J1454" s="16">
        <v>85.96</v>
      </c>
      <c r="K1454" s="16">
        <v>55.84</v>
      </c>
      <c r="L1454" s="17">
        <f>SUM(C1454:K1454)</f>
        <v>2011.06</v>
      </c>
      <c r="M1454" s="23" t="str">
        <f>A1454&amp;"|"&amp;B1454</f>
        <v>P0121|Jan</v>
      </c>
    </row>
    <row r="1455" spans="1:13" ht="15" customHeight="1" x14ac:dyDescent="0.25">
      <c r="A1455" s="14" t="s">
        <v>301</v>
      </c>
      <c r="B1455" s="14" t="s">
        <v>36</v>
      </c>
      <c r="C1455" s="16">
        <v>7.57</v>
      </c>
      <c r="D1455" s="16">
        <v>73.2</v>
      </c>
      <c r="E1455" s="16">
        <v>11.98</v>
      </c>
      <c r="F1455" s="16">
        <v>440</v>
      </c>
      <c r="G1455" s="16">
        <v>55.52</v>
      </c>
      <c r="H1455" s="16">
        <v>1031.51</v>
      </c>
      <c r="I1455" s="16">
        <v>149</v>
      </c>
      <c r="J1455" s="16">
        <v>85.96</v>
      </c>
      <c r="K1455" s="16">
        <v>55.84</v>
      </c>
      <c r="L1455" s="17">
        <f>SUM(C1455:K1455)</f>
        <v>1910.58</v>
      </c>
      <c r="M1455" s="23" t="str">
        <f>A1455&amp;"|"&amp;B1455</f>
        <v>P0121|Feb</v>
      </c>
    </row>
    <row r="1456" spans="1:13" ht="15" customHeight="1" x14ac:dyDescent="0.25">
      <c r="A1456" s="14" t="s">
        <v>301</v>
      </c>
      <c r="B1456" s="14" t="s">
        <v>37</v>
      </c>
      <c r="C1456" s="16">
        <v>10.52</v>
      </c>
      <c r="D1456" s="16">
        <v>55.46</v>
      </c>
      <c r="E1456" s="16">
        <v>4.04</v>
      </c>
      <c r="F1456" s="16">
        <v>440</v>
      </c>
      <c r="G1456" s="16">
        <v>55.52</v>
      </c>
      <c r="H1456" s="16">
        <v>1031.51</v>
      </c>
      <c r="I1456" s="16">
        <v>149</v>
      </c>
      <c r="J1456" s="16">
        <v>85.96</v>
      </c>
      <c r="K1456" s="16">
        <v>55.84</v>
      </c>
      <c r="L1456" s="17">
        <f>SUM(C1456:K1456)</f>
        <v>1887.85</v>
      </c>
      <c r="M1456" s="23" t="str">
        <f>A1456&amp;"|"&amp;B1456</f>
        <v>P0121|Mar</v>
      </c>
    </row>
    <row r="1457" spans="1:13" ht="15" customHeight="1" x14ac:dyDescent="0.25">
      <c r="A1457" s="14" t="s">
        <v>303</v>
      </c>
      <c r="B1457" s="14" t="s">
        <v>24</v>
      </c>
      <c r="C1457" s="16">
        <v>25.22</v>
      </c>
      <c r="D1457" s="16">
        <v>56.11</v>
      </c>
      <c r="E1457" s="16">
        <v>11.47</v>
      </c>
      <c r="F1457" s="16">
        <v>216</v>
      </c>
      <c r="G1457" s="16">
        <v>0</v>
      </c>
      <c r="H1457" s="16">
        <v>1346.69</v>
      </c>
      <c r="I1457" s="16">
        <v>194.84</v>
      </c>
      <c r="J1457" s="16">
        <v>85.96</v>
      </c>
      <c r="K1457" s="16">
        <v>59.62</v>
      </c>
      <c r="L1457" s="17">
        <f>SUM(C1457:K1457)</f>
        <v>1995.9099999999999</v>
      </c>
      <c r="M1457" s="23" t="str">
        <f>A1457&amp;"|"&amp;B1457</f>
        <v>P0122|Apr</v>
      </c>
    </row>
    <row r="1458" spans="1:13" ht="15" customHeight="1" x14ac:dyDescent="0.25">
      <c r="A1458" s="14" t="s">
        <v>303</v>
      </c>
      <c r="B1458" s="14" t="s">
        <v>26</v>
      </c>
      <c r="C1458" s="16">
        <v>7.57</v>
      </c>
      <c r="D1458" s="16">
        <v>47.9</v>
      </c>
      <c r="E1458" s="16">
        <v>6.45</v>
      </c>
      <c r="F1458" s="16">
        <v>216</v>
      </c>
      <c r="G1458" s="16">
        <v>0</v>
      </c>
      <c r="H1458" s="16">
        <v>1346.69</v>
      </c>
      <c r="I1458" s="16">
        <v>194.84</v>
      </c>
      <c r="J1458" s="16">
        <v>85.96</v>
      </c>
      <c r="K1458" s="16">
        <v>387.74</v>
      </c>
      <c r="L1458" s="17">
        <f>SUM(C1458:K1458)</f>
        <v>2293.15</v>
      </c>
      <c r="M1458" s="23" t="str">
        <f>A1458&amp;"|"&amp;B1458</f>
        <v>P0122|May</v>
      </c>
    </row>
    <row r="1459" spans="1:13" ht="15" customHeight="1" x14ac:dyDescent="0.25">
      <c r="A1459" s="14" t="s">
        <v>303</v>
      </c>
      <c r="B1459" s="14" t="s">
        <v>28</v>
      </c>
      <c r="C1459" s="16">
        <v>22.88</v>
      </c>
      <c r="D1459" s="16">
        <v>38.369999999999997</v>
      </c>
      <c r="E1459" s="16">
        <v>7.67</v>
      </c>
      <c r="F1459" s="16">
        <v>216</v>
      </c>
      <c r="G1459" s="16">
        <v>0</v>
      </c>
      <c r="H1459" s="16">
        <v>1346.69</v>
      </c>
      <c r="I1459" s="16">
        <v>194.84</v>
      </c>
      <c r="J1459" s="16">
        <v>85.96</v>
      </c>
      <c r="K1459" s="16">
        <v>502.38</v>
      </c>
      <c r="L1459" s="17">
        <f>SUM(C1459:K1459)</f>
        <v>2414.79</v>
      </c>
      <c r="M1459" s="23" t="str">
        <f>A1459&amp;"|"&amp;B1459</f>
        <v>P0122|Jun</v>
      </c>
    </row>
    <row r="1460" spans="1:13" ht="15" customHeight="1" x14ac:dyDescent="0.25">
      <c r="A1460" s="14" t="s">
        <v>303</v>
      </c>
      <c r="B1460" s="14" t="s">
        <v>29</v>
      </c>
      <c r="C1460" s="16">
        <v>11.11</v>
      </c>
      <c r="D1460" s="16">
        <v>44.08</v>
      </c>
      <c r="E1460" s="16">
        <v>5.4</v>
      </c>
      <c r="F1460" s="16">
        <v>324</v>
      </c>
      <c r="G1460" s="16">
        <v>0</v>
      </c>
      <c r="H1460" s="16">
        <v>1346.69</v>
      </c>
      <c r="I1460" s="16">
        <v>194.84</v>
      </c>
      <c r="J1460" s="16">
        <v>85.96</v>
      </c>
      <c r="K1460" s="16">
        <v>1346.66</v>
      </c>
      <c r="L1460" s="17">
        <f>SUM(C1460:K1460)</f>
        <v>3358.74</v>
      </c>
      <c r="M1460" s="23" t="str">
        <f>A1460&amp;"|"&amp;B1460</f>
        <v>P0122|Jul</v>
      </c>
    </row>
    <row r="1461" spans="1:13" ht="15" customHeight="1" x14ac:dyDescent="0.25">
      <c r="A1461" s="14" t="s">
        <v>303</v>
      </c>
      <c r="B1461" s="14" t="s">
        <v>30</v>
      </c>
      <c r="C1461" s="16">
        <v>14.77</v>
      </c>
      <c r="D1461" s="16">
        <v>50.61</v>
      </c>
      <c r="E1461" s="16">
        <v>9.59</v>
      </c>
      <c r="F1461" s="16">
        <v>216</v>
      </c>
      <c r="G1461" s="16">
        <v>0</v>
      </c>
      <c r="H1461" s="16">
        <v>1346.69</v>
      </c>
      <c r="I1461" s="16">
        <v>194.84</v>
      </c>
      <c r="J1461" s="16">
        <v>85.96</v>
      </c>
      <c r="K1461" s="16">
        <v>1242.2</v>
      </c>
      <c r="L1461" s="17">
        <f>SUM(C1461:K1461)</f>
        <v>3160.66</v>
      </c>
      <c r="M1461" s="23" t="str">
        <f>A1461&amp;"|"&amp;B1461</f>
        <v>P0122|Aug</v>
      </c>
    </row>
    <row r="1462" spans="1:13" ht="15" customHeight="1" x14ac:dyDescent="0.25">
      <c r="A1462" s="14" t="s">
        <v>303</v>
      </c>
      <c r="B1462" s="14" t="s">
        <v>31</v>
      </c>
      <c r="C1462" s="16">
        <v>12.95</v>
      </c>
      <c r="D1462" s="16">
        <v>44.65</v>
      </c>
      <c r="E1462" s="16">
        <v>6.06</v>
      </c>
      <c r="F1462" s="16">
        <v>216</v>
      </c>
      <c r="G1462" s="16">
        <v>0</v>
      </c>
      <c r="H1462" s="16">
        <v>1346.69</v>
      </c>
      <c r="I1462" s="16">
        <v>194.84</v>
      </c>
      <c r="J1462" s="16">
        <v>85.96</v>
      </c>
      <c r="K1462" s="16">
        <v>265.95</v>
      </c>
      <c r="L1462" s="17">
        <f>SUM(C1462:K1462)</f>
        <v>2173.1</v>
      </c>
      <c r="M1462" s="23" t="str">
        <f>A1462&amp;"|"&amp;B1462</f>
        <v>P0122|Sep</v>
      </c>
    </row>
    <row r="1463" spans="1:13" ht="15" customHeight="1" x14ac:dyDescent="0.25">
      <c r="A1463" s="14" t="s">
        <v>303</v>
      </c>
      <c r="B1463" s="14" t="s">
        <v>32</v>
      </c>
      <c r="C1463" s="16">
        <v>23.41</v>
      </c>
      <c r="D1463" s="16">
        <v>49.25</v>
      </c>
      <c r="E1463" s="16">
        <v>13.87</v>
      </c>
      <c r="F1463" s="16">
        <v>216</v>
      </c>
      <c r="G1463" s="16">
        <v>0</v>
      </c>
      <c r="H1463" s="16">
        <v>1346.69</v>
      </c>
      <c r="I1463" s="16">
        <v>194.84</v>
      </c>
      <c r="J1463" s="16">
        <v>85.96</v>
      </c>
      <c r="K1463" s="16">
        <v>183.95</v>
      </c>
      <c r="L1463" s="17">
        <f>SUM(C1463:K1463)</f>
        <v>2113.9699999999998</v>
      </c>
      <c r="M1463" s="23" t="str">
        <f>A1463&amp;"|"&amp;B1463</f>
        <v>P0122|Oct</v>
      </c>
    </row>
    <row r="1464" spans="1:13" ht="15" customHeight="1" x14ac:dyDescent="0.25">
      <c r="A1464" s="14" t="s">
        <v>303</v>
      </c>
      <c r="B1464" s="14" t="s">
        <v>33</v>
      </c>
      <c r="C1464" s="16">
        <v>16.97</v>
      </c>
      <c r="D1464" s="16">
        <v>67.7</v>
      </c>
      <c r="E1464" s="16">
        <v>15.82</v>
      </c>
      <c r="F1464" s="16">
        <v>324</v>
      </c>
      <c r="G1464" s="16">
        <v>68.14</v>
      </c>
      <c r="H1464" s="16">
        <v>1346.69</v>
      </c>
      <c r="I1464" s="16">
        <v>194.84</v>
      </c>
      <c r="J1464" s="16">
        <v>85.96</v>
      </c>
      <c r="K1464" s="16">
        <v>47.47</v>
      </c>
      <c r="L1464" s="17">
        <f>SUM(C1464:K1464)</f>
        <v>2167.5899999999997</v>
      </c>
      <c r="M1464" s="23" t="str">
        <f>A1464&amp;"|"&amp;B1464</f>
        <v>P0122|Nov</v>
      </c>
    </row>
    <row r="1465" spans="1:13" ht="15" customHeight="1" x14ac:dyDescent="0.25">
      <c r="A1465" s="14" t="s">
        <v>303</v>
      </c>
      <c r="B1465" s="14" t="s">
        <v>34</v>
      </c>
      <c r="C1465" s="16">
        <v>22.06</v>
      </c>
      <c r="D1465" s="16">
        <v>84.26</v>
      </c>
      <c r="E1465" s="16">
        <v>11.16</v>
      </c>
      <c r="F1465" s="16">
        <v>648</v>
      </c>
      <c r="G1465" s="16">
        <v>68.14</v>
      </c>
      <c r="H1465" s="16">
        <v>1346.69</v>
      </c>
      <c r="I1465" s="16">
        <v>194.84</v>
      </c>
      <c r="J1465" s="16">
        <v>85.96</v>
      </c>
      <c r="K1465" s="16">
        <v>83.75</v>
      </c>
      <c r="L1465" s="17">
        <f>SUM(C1465:K1465)</f>
        <v>2544.86</v>
      </c>
      <c r="M1465" s="23" t="str">
        <f>A1465&amp;"|"&amp;B1465</f>
        <v>P0122|Dec</v>
      </c>
    </row>
    <row r="1466" spans="1:13" ht="15" customHeight="1" x14ac:dyDescent="0.25">
      <c r="A1466" s="14" t="s">
        <v>303</v>
      </c>
      <c r="B1466" s="14" t="s">
        <v>35</v>
      </c>
      <c r="C1466" s="16">
        <v>35.68</v>
      </c>
      <c r="D1466" s="16">
        <v>82.79</v>
      </c>
      <c r="E1466" s="16">
        <v>10.64</v>
      </c>
      <c r="F1466" s="16">
        <v>648</v>
      </c>
      <c r="G1466" s="16">
        <v>68.14</v>
      </c>
      <c r="H1466" s="16">
        <v>1346.69</v>
      </c>
      <c r="I1466" s="16">
        <v>194.84</v>
      </c>
      <c r="J1466" s="16">
        <v>85.96</v>
      </c>
      <c r="K1466" s="16">
        <v>83.75</v>
      </c>
      <c r="L1466" s="17">
        <f>SUM(C1466:K1466)</f>
        <v>2556.4900000000002</v>
      </c>
      <c r="M1466" s="23" t="str">
        <f>A1466&amp;"|"&amp;B1466</f>
        <v>P0122|Jan</v>
      </c>
    </row>
    <row r="1467" spans="1:13" ht="15" customHeight="1" x14ac:dyDescent="0.25">
      <c r="A1467" s="14" t="s">
        <v>303</v>
      </c>
      <c r="B1467" s="14" t="s">
        <v>36</v>
      </c>
      <c r="C1467" s="16">
        <v>7.57</v>
      </c>
      <c r="D1467" s="16">
        <v>72.760000000000005</v>
      </c>
      <c r="E1467" s="16">
        <v>7.81</v>
      </c>
      <c r="F1467" s="16">
        <v>540</v>
      </c>
      <c r="G1467" s="16">
        <v>68.14</v>
      </c>
      <c r="H1467" s="16">
        <v>1346.69</v>
      </c>
      <c r="I1467" s="16">
        <v>194.84</v>
      </c>
      <c r="J1467" s="16">
        <v>85.96</v>
      </c>
      <c r="K1467" s="16">
        <v>83.75</v>
      </c>
      <c r="L1467" s="17">
        <f>SUM(C1467:K1467)</f>
        <v>2407.52</v>
      </c>
      <c r="M1467" s="23" t="str">
        <f>A1467&amp;"|"&amp;B1467</f>
        <v>P0122|Feb</v>
      </c>
    </row>
    <row r="1468" spans="1:13" ht="15" customHeight="1" x14ac:dyDescent="0.25">
      <c r="A1468" s="14" t="s">
        <v>303</v>
      </c>
      <c r="B1468" s="14" t="s">
        <v>37</v>
      </c>
      <c r="C1468" s="16">
        <v>25.42</v>
      </c>
      <c r="D1468" s="16">
        <v>60.2</v>
      </c>
      <c r="E1468" s="16">
        <v>8.25</v>
      </c>
      <c r="F1468" s="16">
        <v>432</v>
      </c>
      <c r="G1468" s="16">
        <v>68.14</v>
      </c>
      <c r="H1468" s="16">
        <v>1346.69</v>
      </c>
      <c r="I1468" s="16">
        <v>194.84</v>
      </c>
      <c r="J1468" s="16">
        <v>85.96</v>
      </c>
      <c r="K1468" s="16">
        <v>83.75</v>
      </c>
      <c r="L1468" s="17">
        <f>SUM(C1468:K1468)</f>
        <v>2305.25</v>
      </c>
      <c r="M1468" s="23" t="str">
        <f>A1468&amp;"|"&amp;B1468</f>
        <v>P0122|Mar</v>
      </c>
    </row>
    <row r="1469" spans="1:13" ht="15" customHeight="1" x14ac:dyDescent="0.25">
      <c r="A1469" s="14" t="s">
        <v>305</v>
      </c>
      <c r="B1469" s="14" t="s">
        <v>24</v>
      </c>
      <c r="C1469" s="16">
        <v>21.57</v>
      </c>
      <c r="D1469" s="16">
        <v>45.94</v>
      </c>
      <c r="E1469" s="16">
        <v>5.58</v>
      </c>
      <c r="F1469" s="16">
        <v>176</v>
      </c>
      <c r="G1469" s="16">
        <v>0</v>
      </c>
      <c r="H1469" s="16">
        <v>1031.51</v>
      </c>
      <c r="I1469" s="16">
        <v>149</v>
      </c>
      <c r="J1469" s="16">
        <v>85.96</v>
      </c>
      <c r="K1469" s="16">
        <v>39.75</v>
      </c>
      <c r="L1469" s="17">
        <f>SUM(C1469:K1469)</f>
        <v>1555.31</v>
      </c>
      <c r="M1469" s="23" t="str">
        <f>A1469&amp;"|"&amp;B1469</f>
        <v>P0123|Apr</v>
      </c>
    </row>
    <row r="1470" spans="1:13" ht="15" customHeight="1" x14ac:dyDescent="0.25">
      <c r="A1470" s="14" t="s">
        <v>305</v>
      </c>
      <c r="B1470" s="14" t="s">
        <v>26</v>
      </c>
      <c r="C1470" s="16">
        <v>9.68</v>
      </c>
      <c r="D1470" s="16">
        <v>32.17</v>
      </c>
      <c r="E1470" s="16">
        <v>4.04</v>
      </c>
      <c r="F1470" s="16">
        <v>176</v>
      </c>
      <c r="G1470" s="16">
        <v>0</v>
      </c>
      <c r="H1470" s="16">
        <v>1031.51</v>
      </c>
      <c r="I1470" s="16">
        <v>149</v>
      </c>
      <c r="J1470" s="16">
        <v>85.96</v>
      </c>
      <c r="K1470" s="16">
        <v>258.49</v>
      </c>
      <c r="L1470" s="17">
        <f>SUM(C1470:K1470)</f>
        <v>1746.8500000000001</v>
      </c>
      <c r="M1470" s="23" t="str">
        <f>A1470&amp;"|"&amp;B1470</f>
        <v>P0123|May</v>
      </c>
    </row>
    <row r="1471" spans="1:13" ht="15" customHeight="1" x14ac:dyDescent="0.25">
      <c r="A1471" s="14" t="s">
        <v>305</v>
      </c>
      <c r="B1471" s="14" t="s">
        <v>28</v>
      </c>
      <c r="C1471" s="16">
        <v>11.32</v>
      </c>
      <c r="D1471" s="16">
        <v>42.48</v>
      </c>
      <c r="E1471" s="16">
        <v>8.76</v>
      </c>
      <c r="F1471" s="16">
        <v>176</v>
      </c>
      <c r="G1471" s="16">
        <v>0</v>
      </c>
      <c r="H1471" s="16">
        <v>1031.51</v>
      </c>
      <c r="I1471" s="16">
        <v>149</v>
      </c>
      <c r="J1471" s="16">
        <v>85.96</v>
      </c>
      <c r="K1471" s="16">
        <v>334.92</v>
      </c>
      <c r="L1471" s="17">
        <f>SUM(C1471:K1471)</f>
        <v>1839.95</v>
      </c>
      <c r="M1471" s="23" t="str">
        <f>A1471&amp;"|"&amp;B1471</f>
        <v>P0123|Jun</v>
      </c>
    </row>
    <row r="1472" spans="1:13" ht="15" customHeight="1" x14ac:dyDescent="0.25">
      <c r="A1472" s="14" t="s">
        <v>305</v>
      </c>
      <c r="B1472" s="14" t="s">
        <v>29</v>
      </c>
      <c r="C1472" s="16">
        <v>10.3</v>
      </c>
      <c r="D1472" s="16">
        <v>32.19</v>
      </c>
      <c r="E1472" s="16">
        <v>10.68</v>
      </c>
      <c r="F1472" s="16">
        <v>176</v>
      </c>
      <c r="G1472" s="16">
        <v>0</v>
      </c>
      <c r="H1472" s="16">
        <v>1031.51</v>
      </c>
      <c r="I1472" s="16">
        <v>149</v>
      </c>
      <c r="J1472" s="16">
        <v>85.96</v>
      </c>
      <c r="K1472" s="16">
        <v>897.77</v>
      </c>
      <c r="L1472" s="17">
        <f>SUM(C1472:K1472)</f>
        <v>2393.41</v>
      </c>
      <c r="M1472" s="23" t="str">
        <f>A1472&amp;"|"&amp;B1472</f>
        <v>P0123|Jul</v>
      </c>
    </row>
    <row r="1473" spans="1:13" ht="15" customHeight="1" x14ac:dyDescent="0.25">
      <c r="A1473" s="14" t="s">
        <v>305</v>
      </c>
      <c r="B1473" s="14" t="s">
        <v>30</v>
      </c>
      <c r="C1473" s="16">
        <v>10.91</v>
      </c>
      <c r="D1473" s="16">
        <v>29.92</v>
      </c>
      <c r="E1473" s="16">
        <v>4.26</v>
      </c>
      <c r="F1473" s="16">
        <v>176</v>
      </c>
      <c r="G1473" s="16">
        <v>0</v>
      </c>
      <c r="H1473" s="16">
        <v>1031.51</v>
      </c>
      <c r="I1473" s="16">
        <v>149</v>
      </c>
      <c r="J1473" s="16">
        <v>85.96</v>
      </c>
      <c r="K1473" s="16">
        <v>828.13</v>
      </c>
      <c r="L1473" s="17">
        <f>SUM(C1473:K1473)</f>
        <v>2315.69</v>
      </c>
      <c r="M1473" s="23" t="str">
        <f>A1473&amp;"|"&amp;B1473</f>
        <v>P0123|Aug</v>
      </c>
    </row>
    <row r="1474" spans="1:13" ht="15" customHeight="1" x14ac:dyDescent="0.25">
      <c r="A1474" s="14" t="s">
        <v>305</v>
      </c>
      <c r="B1474" s="14" t="s">
        <v>31</v>
      </c>
      <c r="C1474" s="16">
        <v>7.57</v>
      </c>
      <c r="D1474" s="16">
        <v>46.73</v>
      </c>
      <c r="E1474" s="16">
        <v>9.7200000000000006</v>
      </c>
      <c r="F1474" s="16">
        <v>176</v>
      </c>
      <c r="G1474" s="16">
        <v>0</v>
      </c>
      <c r="H1474" s="16">
        <v>1031.51</v>
      </c>
      <c r="I1474" s="16">
        <v>149</v>
      </c>
      <c r="J1474" s="16">
        <v>85.96</v>
      </c>
      <c r="K1474" s="16">
        <v>177.3</v>
      </c>
      <c r="L1474" s="17">
        <f>SUM(C1474:K1474)</f>
        <v>1683.79</v>
      </c>
      <c r="M1474" s="23" t="str">
        <f>A1474&amp;"|"&amp;B1474</f>
        <v>P0123|Sep</v>
      </c>
    </row>
    <row r="1475" spans="1:13" ht="15" customHeight="1" x14ac:dyDescent="0.25">
      <c r="A1475" s="14" t="s">
        <v>305</v>
      </c>
      <c r="B1475" s="14" t="s">
        <v>32</v>
      </c>
      <c r="C1475" s="16">
        <v>14.51</v>
      </c>
      <c r="D1475" s="16">
        <v>50.99</v>
      </c>
      <c r="E1475" s="16">
        <v>4.04</v>
      </c>
      <c r="F1475" s="16">
        <v>176</v>
      </c>
      <c r="G1475" s="16">
        <v>0</v>
      </c>
      <c r="H1475" s="16">
        <v>1031.51</v>
      </c>
      <c r="I1475" s="16">
        <v>149</v>
      </c>
      <c r="J1475" s="16">
        <v>85.96</v>
      </c>
      <c r="K1475" s="16">
        <v>122.63</v>
      </c>
      <c r="L1475" s="17">
        <f>SUM(C1475:K1475)</f>
        <v>1634.6399999999999</v>
      </c>
      <c r="M1475" s="23" t="str">
        <f>A1475&amp;"|"&amp;B1475</f>
        <v>P0123|Oct</v>
      </c>
    </row>
    <row r="1476" spans="1:13" ht="15" customHeight="1" x14ac:dyDescent="0.25">
      <c r="A1476" s="14" t="s">
        <v>305</v>
      </c>
      <c r="B1476" s="14" t="s">
        <v>33</v>
      </c>
      <c r="C1476" s="16">
        <v>7.57</v>
      </c>
      <c r="D1476" s="16">
        <v>57.46</v>
      </c>
      <c r="E1476" s="16">
        <v>8.7100000000000009</v>
      </c>
      <c r="F1476" s="16">
        <v>176</v>
      </c>
      <c r="G1476" s="16">
        <v>55.52</v>
      </c>
      <c r="H1476" s="16">
        <v>1031.51</v>
      </c>
      <c r="I1476" s="16">
        <v>149</v>
      </c>
      <c r="J1476" s="16">
        <v>85.96</v>
      </c>
      <c r="K1476" s="16">
        <v>31.64</v>
      </c>
      <c r="L1476" s="17">
        <f>SUM(C1476:K1476)</f>
        <v>1603.3700000000001</v>
      </c>
      <c r="M1476" s="23" t="str">
        <f>A1476&amp;"|"&amp;B1476</f>
        <v>P0123|Nov</v>
      </c>
    </row>
    <row r="1477" spans="1:13" ht="15" customHeight="1" x14ac:dyDescent="0.25">
      <c r="A1477" s="14" t="s">
        <v>305</v>
      </c>
      <c r="B1477" s="14" t="s">
        <v>34</v>
      </c>
      <c r="C1477" s="16">
        <v>14.39</v>
      </c>
      <c r="D1477" s="16">
        <v>59.41</v>
      </c>
      <c r="E1477" s="16">
        <v>5.4</v>
      </c>
      <c r="F1477" s="16">
        <v>440</v>
      </c>
      <c r="G1477" s="16">
        <v>55.52</v>
      </c>
      <c r="H1477" s="16">
        <v>1031.51</v>
      </c>
      <c r="I1477" s="16">
        <v>149</v>
      </c>
      <c r="J1477" s="16">
        <v>85.96</v>
      </c>
      <c r="K1477" s="16">
        <v>55.84</v>
      </c>
      <c r="L1477" s="17">
        <f>SUM(C1477:K1477)</f>
        <v>1897.03</v>
      </c>
      <c r="M1477" s="23" t="str">
        <f>A1477&amp;"|"&amp;B1477</f>
        <v>P0123|Dec</v>
      </c>
    </row>
    <row r="1478" spans="1:13" ht="15" customHeight="1" x14ac:dyDescent="0.25">
      <c r="A1478" s="14" t="s">
        <v>305</v>
      </c>
      <c r="B1478" s="14" t="s">
        <v>35</v>
      </c>
      <c r="C1478" s="16">
        <v>15.12</v>
      </c>
      <c r="D1478" s="16">
        <v>76.95</v>
      </c>
      <c r="E1478" s="16">
        <v>9.52</v>
      </c>
      <c r="F1478" s="16">
        <v>352</v>
      </c>
      <c r="G1478" s="16">
        <v>55.52</v>
      </c>
      <c r="H1478" s="16">
        <v>1031.51</v>
      </c>
      <c r="I1478" s="16">
        <v>149</v>
      </c>
      <c r="J1478" s="16">
        <v>85.96</v>
      </c>
      <c r="K1478" s="16">
        <v>55.84</v>
      </c>
      <c r="L1478" s="17">
        <f>SUM(C1478:K1478)</f>
        <v>1831.4199999999998</v>
      </c>
      <c r="M1478" s="23" t="str">
        <f>A1478&amp;"|"&amp;B1478</f>
        <v>P0123|Jan</v>
      </c>
    </row>
    <row r="1479" spans="1:13" ht="15" customHeight="1" x14ac:dyDescent="0.25">
      <c r="A1479" s="14" t="s">
        <v>305</v>
      </c>
      <c r="B1479" s="14" t="s">
        <v>36</v>
      </c>
      <c r="C1479" s="16">
        <v>28.31</v>
      </c>
      <c r="D1479" s="16">
        <v>74.47</v>
      </c>
      <c r="E1479" s="16">
        <v>10.83</v>
      </c>
      <c r="F1479" s="16">
        <v>352</v>
      </c>
      <c r="G1479" s="16">
        <v>55.52</v>
      </c>
      <c r="H1479" s="16">
        <v>1031.51</v>
      </c>
      <c r="I1479" s="16">
        <v>149</v>
      </c>
      <c r="J1479" s="16">
        <v>85.96</v>
      </c>
      <c r="K1479" s="16">
        <v>55.84</v>
      </c>
      <c r="L1479" s="17">
        <f>SUM(C1479:K1479)</f>
        <v>1843.4399999999998</v>
      </c>
      <c r="M1479" s="23" t="str">
        <f>A1479&amp;"|"&amp;B1479</f>
        <v>P0123|Feb</v>
      </c>
    </row>
    <row r="1480" spans="1:13" ht="15" customHeight="1" x14ac:dyDescent="0.25">
      <c r="A1480" s="14" t="s">
        <v>305</v>
      </c>
      <c r="B1480" s="14" t="s">
        <v>37</v>
      </c>
      <c r="C1480" s="16">
        <v>17.61</v>
      </c>
      <c r="D1480" s="16">
        <v>58.93</v>
      </c>
      <c r="E1480" s="16">
        <v>11.69</v>
      </c>
      <c r="F1480" s="16">
        <v>264</v>
      </c>
      <c r="G1480" s="16">
        <v>55.52</v>
      </c>
      <c r="H1480" s="16">
        <v>1031.51</v>
      </c>
      <c r="I1480" s="16">
        <v>149</v>
      </c>
      <c r="J1480" s="16">
        <v>85.96</v>
      </c>
      <c r="K1480" s="16">
        <v>55.84</v>
      </c>
      <c r="L1480" s="17">
        <f>SUM(C1480:K1480)</f>
        <v>1730.06</v>
      </c>
      <c r="M1480" s="23" t="str">
        <f>A1480&amp;"|"&amp;B1480</f>
        <v>P0123|Mar</v>
      </c>
    </row>
    <row r="1481" spans="1:13" ht="15" customHeight="1" x14ac:dyDescent="0.25">
      <c r="A1481" s="14" t="s">
        <v>307</v>
      </c>
      <c r="B1481" s="14" t="s">
        <v>24</v>
      </c>
      <c r="C1481" s="16">
        <v>24.62</v>
      </c>
      <c r="D1481" s="16">
        <v>62.57</v>
      </c>
      <c r="E1481" s="16">
        <v>14.62</v>
      </c>
      <c r="F1481" s="16">
        <v>264</v>
      </c>
      <c r="G1481" s="16">
        <v>0</v>
      </c>
      <c r="H1481" s="16">
        <v>1719.18</v>
      </c>
      <c r="I1481" s="16">
        <v>246.42</v>
      </c>
      <c r="J1481" s="16">
        <v>85.96</v>
      </c>
      <c r="K1481" s="16">
        <v>79.5</v>
      </c>
      <c r="L1481" s="17">
        <f>SUM(C1481:K1481)</f>
        <v>2496.8700000000003</v>
      </c>
      <c r="M1481" s="23" t="str">
        <f>A1481&amp;"|"&amp;B1481</f>
        <v>P0124|Apr</v>
      </c>
    </row>
    <row r="1482" spans="1:13" ht="15" customHeight="1" x14ac:dyDescent="0.25">
      <c r="A1482" s="14" t="s">
        <v>307</v>
      </c>
      <c r="B1482" s="14" t="s">
        <v>26</v>
      </c>
      <c r="C1482" s="16">
        <v>16.59</v>
      </c>
      <c r="D1482" s="16">
        <v>45.12</v>
      </c>
      <c r="E1482" s="16">
        <v>15.38</v>
      </c>
      <c r="F1482" s="16">
        <v>264</v>
      </c>
      <c r="G1482" s="16">
        <v>0</v>
      </c>
      <c r="H1482" s="16">
        <v>1719.18</v>
      </c>
      <c r="I1482" s="16">
        <v>246.42</v>
      </c>
      <c r="J1482" s="16">
        <v>85.96</v>
      </c>
      <c r="K1482" s="16">
        <v>516.99</v>
      </c>
      <c r="L1482" s="17">
        <f>SUM(C1482:K1482)</f>
        <v>2909.6400000000003</v>
      </c>
      <c r="M1482" s="23" t="str">
        <f>A1482&amp;"|"&amp;B1482</f>
        <v>P0124|May</v>
      </c>
    </row>
    <row r="1483" spans="1:13" ht="15" customHeight="1" x14ac:dyDescent="0.25">
      <c r="A1483" s="14" t="s">
        <v>307</v>
      </c>
      <c r="B1483" s="14" t="s">
        <v>28</v>
      </c>
      <c r="C1483" s="16">
        <v>33.44</v>
      </c>
      <c r="D1483" s="16">
        <v>34.36</v>
      </c>
      <c r="E1483" s="16">
        <v>9.4</v>
      </c>
      <c r="F1483" s="16">
        <v>264</v>
      </c>
      <c r="G1483" s="16">
        <v>0</v>
      </c>
      <c r="H1483" s="16">
        <v>1719.18</v>
      </c>
      <c r="I1483" s="16">
        <v>246.42</v>
      </c>
      <c r="J1483" s="16">
        <v>85.96</v>
      </c>
      <c r="K1483" s="16">
        <v>669.84</v>
      </c>
      <c r="L1483" s="17">
        <f>SUM(C1483:K1483)</f>
        <v>3062.6000000000004</v>
      </c>
      <c r="M1483" s="23" t="str">
        <f>A1483&amp;"|"&amp;B1483</f>
        <v>P0124|Jun</v>
      </c>
    </row>
    <row r="1484" spans="1:13" ht="15" customHeight="1" x14ac:dyDescent="0.25">
      <c r="A1484" s="14" t="s">
        <v>307</v>
      </c>
      <c r="B1484" s="14" t="s">
        <v>29</v>
      </c>
      <c r="C1484" s="16">
        <v>8.5399999999999991</v>
      </c>
      <c r="D1484" s="16">
        <v>42.41</v>
      </c>
      <c r="E1484" s="16">
        <v>13.57</v>
      </c>
      <c r="F1484" s="16">
        <v>396</v>
      </c>
      <c r="G1484" s="16">
        <v>0</v>
      </c>
      <c r="H1484" s="16">
        <v>1719.18</v>
      </c>
      <c r="I1484" s="16">
        <v>246.42</v>
      </c>
      <c r="J1484" s="16">
        <v>85.96</v>
      </c>
      <c r="K1484" s="16">
        <v>1795.54</v>
      </c>
      <c r="L1484" s="17">
        <f>SUM(C1484:K1484)</f>
        <v>4307.62</v>
      </c>
      <c r="M1484" s="23" t="str">
        <f>A1484&amp;"|"&amp;B1484</f>
        <v>P0124|Jul</v>
      </c>
    </row>
    <row r="1485" spans="1:13" ht="15" customHeight="1" x14ac:dyDescent="0.25">
      <c r="A1485" s="14" t="s">
        <v>307</v>
      </c>
      <c r="B1485" s="14" t="s">
        <v>30</v>
      </c>
      <c r="C1485" s="16">
        <v>19.350000000000001</v>
      </c>
      <c r="D1485" s="16">
        <v>47.06</v>
      </c>
      <c r="E1485" s="16">
        <v>8.42</v>
      </c>
      <c r="F1485" s="16">
        <v>396</v>
      </c>
      <c r="G1485" s="16">
        <v>0</v>
      </c>
      <c r="H1485" s="16">
        <v>1719.18</v>
      </c>
      <c r="I1485" s="16">
        <v>246.42</v>
      </c>
      <c r="J1485" s="16">
        <v>85.96</v>
      </c>
      <c r="K1485" s="16">
        <v>1656.27</v>
      </c>
      <c r="L1485" s="17">
        <f>SUM(C1485:K1485)</f>
        <v>4178.66</v>
      </c>
      <c r="M1485" s="23" t="str">
        <f>A1485&amp;"|"&amp;B1485</f>
        <v>P0124|Aug</v>
      </c>
    </row>
    <row r="1486" spans="1:13" ht="15" customHeight="1" x14ac:dyDescent="0.25">
      <c r="A1486" s="14" t="s">
        <v>307</v>
      </c>
      <c r="B1486" s="14" t="s">
        <v>31</v>
      </c>
      <c r="C1486" s="16">
        <v>306.64999999999998</v>
      </c>
      <c r="D1486" s="16">
        <v>48.41</v>
      </c>
      <c r="E1486" s="16">
        <v>12.22</v>
      </c>
      <c r="F1486" s="16">
        <v>264</v>
      </c>
      <c r="G1486" s="16">
        <v>0</v>
      </c>
      <c r="H1486" s="16">
        <v>1719.18</v>
      </c>
      <c r="I1486" s="16">
        <v>246.42</v>
      </c>
      <c r="J1486" s="16">
        <v>85.96</v>
      </c>
      <c r="K1486" s="16">
        <v>354.6</v>
      </c>
      <c r="L1486" s="17">
        <f>SUM(C1486:K1486)</f>
        <v>3037.44</v>
      </c>
      <c r="M1486" s="23" t="str">
        <f>A1486&amp;"|"&amp;B1486</f>
        <v>P0124|Sep</v>
      </c>
    </row>
    <row r="1487" spans="1:13" ht="15" customHeight="1" x14ac:dyDescent="0.25">
      <c r="A1487" s="14" t="s">
        <v>307</v>
      </c>
      <c r="B1487" s="14" t="s">
        <v>32</v>
      </c>
      <c r="C1487" s="16">
        <v>29.42</v>
      </c>
      <c r="D1487" s="16">
        <v>56.22</v>
      </c>
      <c r="E1487" s="16">
        <v>16.57</v>
      </c>
      <c r="F1487" s="16">
        <v>264</v>
      </c>
      <c r="G1487" s="16">
        <v>0</v>
      </c>
      <c r="H1487" s="16">
        <v>1719.18</v>
      </c>
      <c r="I1487" s="16">
        <v>246.42</v>
      </c>
      <c r="J1487" s="16">
        <v>85.96</v>
      </c>
      <c r="K1487" s="16">
        <v>245.27</v>
      </c>
      <c r="L1487" s="17">
        <f>SUM(C1487:K1487)</f>
        <v>2663.0400000000004</v>
      </c>
      <c r="M1487" s="23" t="str">
        <f>A1487&amp;"|"&amp;B1487</f>
        <v>P0124|Oct</v>
      </c>
    </row>
    <row r="1488" spans="1:13" ht="15" customHeight="1" x14ac:dyDescent="0.25">
      <c r="A1488" s="14" t="s">
        <v>307</v>
      </c>
      <c r="B1488" s="14" t="s">
        <v>33</v>
      </c>
      <c r="C1488" s="16">
        <v>22.82</v>
      </c>
      <c r="D1488" s="16">
        <v>78.760000000000005</v>
      </c>
      <c r="E1488" s="16">
        <v>13.14</v>
      </c>
      <c r="F1488" s="16">
        <v>264</v>
      </c>
      <c r="G1488" s="16">
        <v>83.28</v>
      </c>
      <c r="H1488" s="16">
        <v>1719.18</v>
      </c>
      <c r="I1488" s="16">
        <v>246.42</v>
      </c>
      <c r="J1488" s="16">
        <v>85.96</v>
      </c>
      <c r="K1488" s="16">
        <v>63.29</v>
      </c>
      <c r="L1488" s="17">
        <f>SUM(C1488:K1488)</f>
        <v>2576.8500000000004</v>
      </c>
      <c r="M1488" s="23" t="str">
        <f>A1488&amp;"|"&amp;B1488</f>
        <v>P0124|Nov</v>
      </c>
    </row>
    <row r="1489" spans="1:13" ht="15" customHeight="1" x14ac:dyDescent="0.25">
      <c r="A1489" s="14" t="s">
        <v>307</v>
      </c>
      <c r="B1489" s="14" t="s">
        <v>34</v>
      </c>
      <c r="C1489" s="16">
        <v>26.43</v>
      </c>
      <c r="D1489" s="16">
        <v>72.86</v>
      </c>
      <c r="E1489" s="16">
        <v>12.32</v>
      </c>
      <c r="F1489" s="16">
        <v>792</v>
      </c>
      <c r="G1489" s="16">
        <v>83.28</v>
      </c>
      <c r="H1489" s="16">
        <v>1719.18</v>
      </c>
      <c r="I1489" s="16">
        <v>246.42</v>
      </c>
      <c r="J1489" s="16">
        <v>85.96</v>
      </c>
      <c r="K1489" s="16">
        <v>111.67</v>
      </c>
      <c r="L1489" s="17">
        <f>SUM(C1489:K1489)</f>
        <v>3150.1200000000003</v>
      </c>
      <c r="M1489" s="23" t="str">
        <f>A1489&amp;"|"&amp;B1489</f>
        <v>P0124|Dec</v>
      </c>
    </row>
    <row r="1490" spans="1:13" ht="15" customHeight="1" x14ac:dyDescent="0.25">
      <c r="A1490" s="14" t="s">
        <v>307</v>
      </c>
      <c r="B1490" s="14" t="s">
        <v>35</v>
      </c>
      <c r="C1490" s="16">
        <v>16.21</v>
      </c>
      <c r="D1490" s="16">
        <v>86.87</v>
      </c>
      <c r="E1490" s="16">
        <v>13.82</v>
      </c>
      <c r="F1490" s="16">
        <v>660</v>
      </c>
      <c r="G1490" s="16">
        <v>83.28</v>
      </c>
      <c r="H1490" s="16">
        <v>1719.18</v>
      </c>
      <c r="I1490" s="16">
        <v>246.42</v>
      </c>
      <c r="J1490" s="16">
        <v>85.96</v>
      </c>
      <c r="K1490" s="16">
        <v>111.67</v>
      </c>
      <c r="L1490" s="17">
        <f>SUM(C1490:K1490)</f>
        <v>3023.4100000000003</v>
      </c>
      <c r="M1490" s="23" t="str">
        <f>A1490&amp;"|"&amp;B1490</f>
        <v>P0124|Jan</v>
      </c>
    </row>
    <row r="1491" spans="1:13" ht="15" customHeight="1" x14ac:dyDescent="0.25">
      <c r="A1491" s="14" t="s">
        <v>307</v>
      </c>
      <c r="B1491" s="14" t="s">
        <v>36</v>
      </c>
      <c r="C1491" s="16">
        <v>21.23</v>
      </c>
      <c r="D1491" s="16">
        <v>87.87</v>
      </c>
      <c r="E1491" s="16">
        <v>7.51</v>
      </c>
      <c r="F1491" s="16">
        <v>528</v>
      </c>
      <c r="G1491" s="16">
        <v>83.28</v>
      </c>
      <c r="H1491" s="16">
        <v>1719.18</v>
      </c>
      <c r="I1491" s="16">
        <v>246.42</v>
      </c>
      <c r="J1491" s="16">
        <v>85.96</v>
      </c>
      <c r="K1491" s="16">
        <v>111.67</v>
      </c>
      <c r="L1491" s="17">
        <f>SUM(C1491:K1491)</f>
        <v>2891.1200000000003</v>
      </c>
      <c r="M1491" s="23" t="str">
        <f>A1491&amp;"|"&amp;B1491</f>
        <v>P0124|Feb</v>
      </c>
    </row>
    <row r="1492" spans="1:13" ht="15" customHeight="1" x14ac:dyDescent="0.25">
      <c r="A1492" s="14" t="s">
        <v>307</v>
      </c>
      <c r="B1492" s="14" t="s">
        <v>37</v>
      </c>
      <c r="C1492" s="16">
        <v>28.12</v>
      </c>
      <c r="D1492" s="16">
        <v>70.39</v>
      </c>
      <c r="E1492" s="16">
        <v>10.66</v>
      </c>
      <c r="F1492" s="16">
        <v>528</v>
      </c>
      <c r="G1492" s="16">
        <v>83.28</v>
      </c>
      <c r="H1492" s="16">
        <v>1719.18</v>
      </c>
      <c r="I1492" s="16">
        <v>246.42</v>
      </c>
      <c r="J1492" s="16">
        <v>85.96</v>
      </c>
      <c r="K1492" s="16">
        <v>111.67</v>
      </c>
      <c r="L1492" s="17">
        <f>SUM(C1492:K1492)</f>
        <v>2883.6800000000003</v>
      </c>
      <c r="M1492" s="23" t="str">
        <f>A1492&amp;"|"&amp;B1492</f>
        <v>P0124|Mar</v>
      </c>
    </row>
    <row r="1493" spans="1:13" ht="15" customHeight="1" x14ac:dyDescent="0.25">
      <c r="A1493" s="14" t="s">
        <v>309</v>
      </c>
      <c r="B1493" s="14" t="s">
        <v>24</v>
      </c>
      <c r="C1493" s="16">
        <v>18.12</v>
      </c>
      <c r="D1493" s="16">
        <v>79.02</v>
      </c>
      <c r="E1493" s="16">
        <v>13.62</v>
      </c>
      <c r="F1493" s="16">
        <v>316</v>
      </c>
      <c r="G1493" s="16">
        <v>0</v>
      </c>
      <c r="H1493" s="16">
        <v>2148.98</v>
      </c>
      <c r="I1493" s="16">
        <v>309.45</v>
      </c>
      <c r="J1493" s="16">
        <v>85.96</v>
      </c>
      <c r="K1493" s="16">
        <v>99.37</v>
      </c>
      <c r="L1493" s="17">
        <f>SUM(C1493:K1493)</f>
        <v>3070.5199999999995</v>
      </c>
      <c r="M1493" s="23" t="str">
        <f>A1493&amp;"|"&amp;B1493</f>
        <v>P0125|Apr</v>
      </c>
    </row>
    <row r="1494" spans="1:13" ht="15" customHeight="1" x14ac:dyDescent="0.25">
      <c r="A1494" s="14" t="s">
        <v>309</v>
      </c>
      <c r="B1494" s="14" t="s">
        <v>26</v>
      </c>
      <c r="C1494" s="16">
        <v>33.26</v>
      </c>
      <c r="D1494" s="16">
        <v>62.78</v>
      </c>
      <c r="E1494" s="16">
        <v>8.2899999999999991</v>
      </c>
      <c r="F1494" s="16">
        <v>316</v>
      </c>
      <c r="G1494" s="16">
        <v>0</v>
      </c>
      <c r="H1494" s="16">
        <v>2148.98</v>
      </c>
      <c r="I1494" s="16">
        <v>309.45</v>
      </c>
      <c r="J1494" s="16">
        <v>85.96</v>
      </c>
      <c r="K1494" s="16">
        <v>646.23</v>
      </c>
      <c r="L1494" s="17">
        <f>SUM(C1494:K1494)</f>
        <v>3610.95</v>
      </c>
      <c r="M1494" s="23" t="str">
        <f>A1494&amp;"|"&amp;B1494</f>
        <v>P0125|May</v>
      </c>
    </row>
    <row r="1495" spans="1:13" ht="15" customHeight="1" x14ac:dyDescent="0.25">
      <c r="A1495" s="14" t="s">
        <v>309</v>
      </c>
      <c r="B1495" s="14" t="s">
        <v>28</v>
      </c>
      <c r="C1495" s="16">
        <v>50.54</v>
      </c>
      <c r="D1495" s="16">
        <v>53.21</v>
      </c>
      <c r="E1495" s="16">
        <v>13.78</v>
      </c>
      <c r="F1495" s="16">
        <v>316</v>
      </c>
      <c r="G1495" s="16">
        <v>0</v>
      </c>
      <c r="H1495" s="16">
        <v>2148.98</v>
      </c>
      <c r="I1495" s="16">
        <v>309.45</v>
      </c>
      <c r="J1495" s="16">
        <v>85.96</v>
      </c>
      <c r="K1495" s="16">
        <v>837.3</v>
      </c>
      <c r="L1495" s="17">
        <f>SUM(C1495:K1495)</f>
        <v>3815.2200000000003</v>
      </c>
      <c r="M1495" s="23" t="str">
        <f>A1495&amp;"|"&amp;B1495</f>
        <v>P0125|Jun</v>
      </c>
    </row>
    <row r="1496" spans="1:13" ht="15" customHeight="1" x14ac:dyDescent="0.25">
      <c r="A1496" s="14" t="s">
        <v>309</v>
      </c>
      <c r="B1496" s="14" t="s">
        <v>29</v>
      </c>
      <c r="C1496" s="16">
        <v>29.37</v>
      </c>
      <c r="D1496" s="16">
        <v>31.13</v>
      </c>
      <c r="E1496" s="16">
        <v>10.35</v>
      </c>
      <c r="F1496" s="16">
        <v>474</v>
      </c>
      <c r="G1496" s="16">
        <v>0</v>
      </c>
      <c r="H1496" s="16">
        <v>2148.98</v>
      </c>
      <c r="I1496" s="16">
        <v>309.45</v>
      </c>
      <c r="J1496" s="16">
        <v>85.96</v>
      </c>
      <c r="K1496" s="16">
        <v>2244.4299999999998</v>
      </c>
      <c r="L1496" s="17">
        <f>SUM(C1496:K1496)</f>
        <v>5333.67</v>
      </c>
      <c r="M1496" s="23" t="str">
        <f>A1496&amp;"|"&amp;B1496</f>
        <v>P0125|Jul</v>
      </c>
    </row>
    <row r="1497" spans="1:13" ht="15" customHeight="1" x14ac:dyDescent="0.25">
      <c r="A1497" s="14" t="s">
        <v>309</v>
      </c>
      <c r="B1497" s="14" t="s">
        <v>30</v>
      </c>
      <c r="C1497" s="16">
        <v>26.92</v>
      </c>
      <c r="D1497" s="16">
        <v>39.19</v>
      </c>
      <c r="E1497" s="16">
        <v>19.12</v>
      </c>
      <c r="F1497" s="16">
        <v>474</v>
      </c>
      <c r="G1497" s="16">
        <v>0</v>
      </c>
      <c r="H1497" s="16">
        <v>2148.98</v>
      </c>
      <c r="I1497" s="16">
        <v>309.45</v>
      </c>
      <c r="J1497" s="16">
        <v>85.96</v>
      </c>
      <c r="K1497" s="16">
        <v>2070.33</v>
      </c>
      <c r="L1497" s="17">
        <f>SUM(C1497:K1497)</f>
        <v>5173.95</v>
      </c>
      <c r="M1497" s="23" t="str">
        <f>A1497&amp;"|"&amp;B1497</f>
        <v>P0125|Aug</v>
      </c>
    </row>
    <row r="1498" spans="1:13" ht="15" customHeight="1" x14ac:dyDescent="0.25">
      <c r="A1498" s="14" t="s">
        <v>309</v>
      </c>
      <c r="B1498" s="14" t="s">
        <v>31</v>
      </c>
      <c r="C1498" s="16">
        <v>31.98</v>
      </c>
      <c r="D1498" s="16">
        <v>61.49</v>
      </c>
      <c r="E1498" s="16">
        <v>10.36</v>
      </c>
      <c r="F1498" s="16">
        <v>316</v>
      </c>
      <c r="G1498" s="16">
        <v>0</v>
      </c>
      <c r="H1498" s="16">
        <v>2148.98</v>
      </c>
      <c r="I1498" s="16">
        <v>309.45</v>
      </c>
      <c r="J1498" s="16">
        <v>85.96</v>
      </c>
      <c r="K1498" s="16">
        <v>443.25</v>
      </c>
      <c r="L1498" s="17">
        <f>SUM(C1498:K1498)</f>
        <v>3407.47</v>
      </c>
      <c r="M1498" s="23" t="str">
        <f>A1498&amp;"|"&amp;B1498</f>
        <v>P0125|Sep</v>
      </c>
    </row>
    <row r="1499" spans="1:13" ht="15" customHeight="1" x14ac:dyDescent="0.25">
      <c r="A1499" s="14" t="s">
        <v>309</v>
      </c>
      <c r="B1499" s="14" t="s">
        <v>32</v>
      </c>
      <c r="C1499" s="16">
        <v>42.36</v>
      </c>
      <c r="D1499" s="16">
        <v>71.09</v>
      </c>
      <c r="E1499" s="16">
        <v>25.14</v>
      </c>
      <c r="F1499" s="16">
        <v>316</v>
      </c>
      <c r="G1499" s="16">
        <v>0</v>
      </c>
      <c r="H1499" s="16">
        <v>2148.98</v>
      </c>
      <c r="I1499" s="16">
        <v>309.45</v>
      </c>
      <c r="J1499" s="16">
        <v>85.96</v>
      </c>
      <c r="K1499" s="16">
        <v>306.58</v>
      </c>
      <c r="L1499" s="17">
        <f>SUM(C1499:K1499)</f>
        <v>3305.56</v>
      </c>
      <c r="M1499" s="23" t="str">
        <f>A1499&amp;"|"&amp;B1499</f>
        <v>P0125|Oct</v>
      </c>
    </row>
    <row r="1500" spans="1:13" ht="15" customHeight="1" x14ac:dyDescent="0.25">
      <c r="A1500" s="14" t="s">
        <v>309</v>
      </c>
      <c r="B1500" s="14" t="s">
        <v>33</v>
      </c>
      <c r="C1500" s="16">
        <v>23.25</v>
      </c>
      <c r="D1500" s="16">
        <v>79.739999999999995</v>
      </c>
      <c r="E1500" s="16">
        <v>15.95</v>
      </c>
      <c r="F1500" s="16">
        <v>316</v>
      </c>
      <c r="G1500" s="16">
        <v>100.95</v>
      </c>
      <c r="H1500" s="16">
        <v>2148.98</v>
      </c>
      <c r="I1500" s="16">
        <v>309.45</v>
      </c>
      <c r="J1500" s="16">
        <v>85.96</v>
      </c>
      <c r="K1500" s="16">
        <v>79.11</v>
      </c>
      <c r="L1500" s="17">
        <f>SUM(C1500:K1500)</f>
        <v>3159.39</v>
      </c>
      <c r="M1500" s="23" t="str">
        <f>A1500&amp;"|"&amp;B1500</f>
        <v>P0125|Nov</v>
      </c>
    </row>
    <row r="1501" spans="1:13" ht="15" customHeight="1" x14ac:dyDescent="0.25">
      <c r="A1501" s="14" t="s">
        <v>309</v>
      </c>
      <c r="B1501" s="14" t="s">
        <v>34</v>
      </c>
      <c r="C1501" s="16">
        <v>22.79</v>
      </c>
      <c r="D1501" s="16">
        <v>105.75</v>
      </c>
      <c r="E1501" s="16">
        <v>25.91</v>
      </c>
      <c r="F1501" s="16">
        <v>948</v>
      </c>
      <c r="G1501" s="16">
        <v>100.95</v>
      </c>
      <c r="H1501" s="16">
        <v>2148.98</v>
      </c>
      <c r="I1501" s="16">
        <v>309.45</v>
      </c>
      <c r="J1501" s="16">
        <v>85.96</v>
      </c>
      <c r="K1501" s="16">
        <v>139.59</v>
      </c>
      <c r="L1501" s="17">
        <f>SUM(C1501:K1501)</f>
        <v>3887.38</v>
      </c>
      <c r="M1501" s="23" t="str">
        <f>A1501&amp;"|"&amp;B1501</f>
        <v>P0125|Dec</v>
      </c>
    </row>
    <row r="1502" spans="1:13" ht="15" customHeight="1" x14ac:dyDescent="0.25">
      <c r="A1502" s="14" t="s">
        <v>309</v>
      </c>
      <c r="B1502" s="14" t="s">
        <v>35</v>
      </c>
      <c r="C1502" s="16">
        <v>32.53</v>
      </c>
      <c r="D1502" s="16">
        <v>99.83</v>
      </c>
      <c r="E1502" s="16">
        <v>19.23</v>
      </c>
      <c r="F1502" s="16">
        <v>790</v>
      </c>
      <c r="G1502" s="16">
        <v>100.95</v>
      </c>
      <c r="H1502" s="16">
        <v>2148.98</v>
      </c>
      <c r="I1502" s="16">
        <v>309.45</v>
      </c>
      <c r="J1502" s="16">
        <v>85.96</v>
      </c>
      <c r="K1502" s="16">
        <v>139.59</v>
      </c>
      <c r="L1502" s="17">
        <f>SUM(C1502:K1502)</f>
        <v>3726.52</v>
      </c>
      <c r="M1502" s="23" t="str">
        <f>A1502&amp;"|"&amp;B1502</f>
        <v>P0125|Jan</v>
      </c>
    </row>
    <row r="1503" spans="1:13" ht="15" customHeight="1" x14ac:dyDescent="0.25">
      <c r="A1503" s="14" t="s">
        <v>309</v>
      </c>
      <c r="B1503" s="14" t="s">
        <v>36</v>
      </c>
      <c r="C1503" s="16">
        <v>271.93</v>
      </c>
      <c r="D1503" s="16">
        <v>95.75</v>
      </c>
      <c r="E1503" s="16">
        <v>11.43</v>
      </c>
      <c r="F1503" s="16">
        <v>632</v>
      </c>
      <c r="G1503" s="16">
        <v>100.95</v>
      </c>
      <c r="H1503" s="16">
        <v>2148.98</v>
      </c>
      <c r="I1503" s="16">
        <v>309.45</v>
      </c>
      <c r="J1503" s="16">
        <v>85.96</v>
      </c>
      <c r="K1503" s="16">
        <v>139.59</v>
      </c>
      <c r="L1503" s="17">
        <f>SUM(C1503:K1503)</f>
        <v>3796.04</v>
      </c>
      <c r="M1503" s="23" t="str">
        <f>A1503&amp;"|"&amp;B1503</f>
        <v>P0125|Feb</v>
      </c>
    </row>
    <row r="1504" spans="1:13" ht="15" customHeight="1" x14ac:dyDescent="0.25">
      <c r="A1504" s="14" t="s">
        <v>309</v>
      </c>
      <c r="B1504" s="14" t="s">
        <v>37</v>
      </c>
      <c r="C1504" s="16">
        <v>17.059999999999999</v>
      </c>
      <c r="D1504" s="16">
        <v>82.8</v>
      </c>
      <c r="E1504" s="16">
        <v>18.03</v>
      </c>
      <c r="F1504" s="16">
        <v>632</v>
      </c>
      <c r="G1504" s="16">
        <v>100.95</v>
      </c>
      <c r="H1504" s="16">
        <v>2148.98</v>
      </c>
      <c r="I1504" s="16">
        <v>309.45</v>
      </c>
      <c r="J1504" s="16">
        <v>85.96</v>
      </c>
      <c r="K1504" s="16">
        <v>139.59</v>
      </c>
      <c r="L1504" s="17">
        <f>SUM(C1504:K1504)</f>
        <v>3534.82</v>
      </c>
      <c r="M1504" s="23" t="str">
        <f>A1504&amp;"|"&amp;B1504</f>
        <v>P0125|Mar</v>
      </c>
    </row>
    <row r="1505" spans="1:13" ht="15" customHeight="1" x14ac:dyDescent="0.25">
      <c r="A1505" s="14" t="s">
        <v>311</v>
      </c>
      <c r="B1505" s="14" t="s">
        <v>24</v>
      </c>
      <c r="C1505" s="16">
        <v>10.52</v>
      </c>
      <c r="D1505" s="16">
        <v>43.01</v>
      </c>
      <c r="E1505" s="16">
        <v>4.04</v>
      </c>
      <c r="F1505" s="16">
        <v>140</v>
      </c>
      <c r="G1505" s="16">
        <v>0</v>
      </c>
      <c r="H1505" s="16">
        <v>744.98</v>
      </c>
      <c r="I1505" s="16">
        <v>108.88</v>
      </c>
      <c r="J1505" s="16">
        <v>85.96</v>
      </c>
      <c r="K1505" s="16">
        <v>19.87</v>
      </c>
      <c r="L1505" s="17">
        <f>SUM(C1505:K1505)</f>
        <v>1157.2599999999998</v>
      </c>
      <c r="M1505" s="23" t="str">
        <f>A1505&amp;"|"&amp;B1505</f>
        <v>P0126|Apr</v>
      </c>
    </row>
    <row r="1506" spans="1:13" ht="15" customHeight="1" x14ac:dyDescent="0.25">
      <c r="A1506" s="14" t="s">
        <v>311</v>
      </c>
      <c r="B1506" s="14" t="s">
        <v>26</v>
      </c>
      <c r="C1506" s="16">
        <v>7.57</v>
      </c>
      <c r="D1506" s="16">
        <v>49.76</v>
      </c>
      <c r="E1506" s="16">
        <v>4.04</v>
      </c>
      <c r="F1506" s="16">
        <v>140</v>
      </c>
      <c r="G1506" s="16">
        <v>0</v>
      </c>
      <c r="H1506" s="16">
        <v>744.98</v>
      </c>
      <c r="I1506" s="16">
        <v>108.88</v>
      </c>
      <c r="J1506" s="16">
        <v>85.96</v>
      </c>
      <c r="K1506" s="16">
        <v>129.25</v>
      </c>
      <c r="L1506" s="17">
        <f>SUM(C1506:K1506)</f>
        <v>1270.44</v>
      </c>
      <c r="M1506" s="23" t="str">
        <f>A1506&amp;"|"&amp;B1506</f>
        <v>P0126|May</v>
      </c>
    </row>
    <row r="1507" spans="1:13" ht="15" customHeight="1" x14ac:dyDescent="0.25">
      <c r="A1507" s="14" t="s">
        <v>311</v>
      </c>
      <c r="B1507" s="14" t="s">
        <v>28</v>
      </c>
      <c r="C1507" s="16">
        <v>10.029999999999999</v>
      </c>
      <c r="D1507" s="16">
        <v>30.69</v>
      </c>
      <c r="E1507" s="16">
        <v>4.04</v>
      </c>
      <c r="F1507" s="16">
        <v>140</v>
      </c>
      <c r="G1507" s="16">
        <v>0</v>
      </c>
      <c r="H1507" s="16">
        <v>744.98</v>
      </c>
      <c r="I1507" s="16">
        <v>108.88</v>
      </c>
      <c r="J1507" s="16">
        <v>85.96</v>
      </c>
      <c r="K1507" s="16">
        <v>167.46</v>
      </c>
      <c r="L1507" s="17">
        <f>SUM(C1507:K1507)</f>
        <v>1292.04</v>
      </c>
      <c r="M1507" s="23" t="str">
        <f>A1507&amp;"|"&amp;B1507</f>
        <v>P0126|Jun</v>
      </c>
    </row>
    <row r="1508" spans="1:13" ht="15" customHeight="1" x14ac:dyDescent="0.25">
      <c r="A1508" s="14" t="s">
        <v>311</v>
      </c>
      <c r="B1508" s="14" t="s">
        <v>29</v>
      </c>
      <c r="C1508" s="16">
        <v>251.53</v>
      </c>
      <c r="D1508" s="16">
        <v>31.45</v>
      </c>
      <c r="E1508" s="16">
        <v>8.0500000000000007</v>
      </c>
      <c r="F1508" s="16">
        <v>210</v>
      </c>
      <c r="G1508" s="16">
        <v>0</v>
      </c>
      <c r="H1508" s="16">
        <v>744.98</v>
      </c>
      <c r="I1508" s="16">
        <v>108.88</v>
      </c>
      <c r="J1508" s="16">
        <v>85.96</v>
      </c>
      <c r="K1508" s="16">
        <v>448.89</v>
      </c>
      <c r="L1508" s="17">
        <f>SUM(C1508:K1508)</f>
        <v>1889.7399999999998</v>
      </c>
      <c r="M1508" s="23" t="str">
        <f>A1508&amp;"|"&amp;B1508</f>
        <v>P0126|Jul</v>
      </c>
    </row>
    <row r="1509" spans="1:13" ht="15" customHeight="1" x14ac:dyDescent="0.25">
      <c r="A1509" s="14" t="s">
        <v>311</v>
      </c>
      <c r="B1509" s="14" t="s">
        <v>30</v>
      </c>
      <c r="C1509" s="16">
        <v>20.95</v>
      </c>
      <c r="D1509" s="16">
        <v>23.7</v>
      </c>
      <c r="E1509" s="16">
        <v>4.04</v>
      </c>
      <c r="F1509" s="16">
        <v>140</v>
      </c>
      <c r="G1509" s="16">
        <v>0</v>
      </c>
      <c r="H1509" s="16">
        <v>744.98</v>
      </c>
      <c r="I1509" s="16">
        <v>108.88</v>
      </c>
      <c r="J1509" s="16">
        <v>85.96</v>
      </c>
      <c r="K1509" s="16">
        <v>414.07</v>
      </c>
      <c r="L1509" s="17">
        <f>SUM(C1509:K1509)</f>
        <v>1542.5800000000002</v>
      </c>
      <c r="M1509" s="23" t="str">
        <f>A1509&amp;"|"&amp;B1509</f>
        <v>P0126|Aug</v>
      </c>
    </row>
    <row r="1510" spans="1:13" ht="15" customHeight="1" x14ac:dyDescent="0.25">
      <c r="A1510" s="14" t="s">
        <v>311</v>
      </c>
      <c r="B1510" s="14" t="s">
        <v>31</v>
      </c>
      <c r="C1510" s="16">
        <v>7.57</v>
      </c>
      <c r="D1510" s="16">
        <v>35.19</v>
      </c>
      <c r="E1510" s="16">
        <v>4.04</v>
      </c>
      <c r="F1510" s="16">
        <v>140</v>
      </c>
      <c r="G1510" s="16">
        <v>0</v>
      </c>
      <c r="H1510" s="16">
        <v>744.98</v>
      </c>
      <c r="I1510" s="16">
        <v>108.88</v>
      </c>
      <c r="J1510" s="16">
        <v>85.96</v>
      </c>
      <c r="K1510" s="16">
        <v>88.65</v>
      </c>
      <c r="L1510" s="17">
        <f>SUM(C1510:K1510)</f>
        <v>1215.27</v>
      </c>
      <c r="M1510" s="23" t="str">
        <f>A1510&amp;"|"&amp;B1510</f>
        <v>P0126|Sep</v>
      </c>
    </row>
    <row r="1511" spans="1:13" ht="15" customHeight="1" x14ac:dyDescent="0.25">
      <c r="A1511" s="14" t="s">
        <v>311</v>
      </c>
      <c r="B1511" s="14" t="s">
        <v>32</v>
      </c>
      <c r="C1511" s="16">
        <v>7.57</v>
      </c>
      <c r="D1511" s="16">
        <v>38.19</v>
      </c>
      <c r="E1511" s="16">
        <v>6.56</v>
      </c>
      <c r="F1511" s="16">
        <v>140</v>
      </c>
      <c r="G1511" s="16">
        <v>0</v>
      </c>
      <c r="H1511" s="16">
        <v>744.98</v>
      </c>
      <c r="I1511" s="16">
        <v>108.88</v>
      </c>
      <c r="J1511" s="16">
        <v>85.96</v>
      </c>
      <c r="K1511" s="16">
        <v>61.32</v>
      </c>
      <c r="L1511" s="17">
        <f>SUM(C1511:K1511)</f>
        <v>1193.4599999999998</v>
      </c>
      <c r="M1511" s="23" t="str">
        <f>A1511&amp;"|"&amp;B1511</f>
        <v>P0126|Oct</v>
      </c>
    </row>
    <row r="1512" spans="1:13" ht="15" customHeight="1" x14ac:dyDescent="0.25">
      <c r="A1512" s="14" t="s">
        <v>311</v>
      </c>
      <c r="B1512" s="14" t="s">
        <v>33</v>
      </c>
      <c r="C1512" s="16">
        <v>13.13</v>
      </c>
      <c r="D1512" s="16">
        <v>50.86</v>
      </c>
      <c r="E1512" s="16">
        <v>4.04</v>
      </c>
      <c r="F1512" s="16">
        <v>140</v>
      </c>
      <c r="G1512" s="16">
        <v>45.43</v>
      </c>
      <c r="H1512" s="16">
        <v>744.98</v>
      </c>
      <c r="I1512" s="16">
        <v>108.88</v>
      </c>
      <c r="J1512" s="16">
        <v>85.96</v>
      </c>
      <c r="K1512" s="16">
        <v>15.82</v>
      </c>
      <c r="L1512" s="17">
        <f>SUM(C1512:K1512)</f>
        <v>1209.1000000000001</v>
      </c>
      <c r="M1512" s="23" t="str">
        <f>A1512&amp;"|"&amp;B1512</f>
        <v>P0126|Nov</v>
      </c>
    </row>
    <row r="1513" spans="1:13" ht="15" customHeight="1" x14ac:dyDescent="0.25">
      <c r="A1513" s="14" t="s">
        <v>311</v>
      </c>
      <c r="B1513" s="14" t="s">
        <v>34</v>
      </c>
      <c r="C1513" s="16">
        <v>7.84</v>
      </c>
      <c r="D1513" s="16">
        <v>65.03</v>
      </c>
      <c r="E1513" s="16">
        <v>4.04</v>
      </c>
      <c r="F1513" s="16">
        <v>350</v>
      </c>
      <c r="G1513" s="16">
        <v>45.43</v>
      </c>
      <c r="H1513" s="16">
        <v>744.98</v>
      </c>
      <c r="I1513" s="16">
        <v>108.88</v>
      </c>
      <c r="J1513" s="16">
        <v>85.96</v>
      </c>
      <c r="K1513" s="16">
        <v>27.92</v>
      </c>
      <c r="L1513" s="17">
        <f>SUM(C1513:K1513)</f>
        <v>1440.0800000000004</v>
      </c>
      <c r="M1513" s="23" t="str">
        <f>A1513&amp;"|"&amp;B1513</f>
        <v>P0126|Dec</v>
      </c>
    </row>
    <row r="1514" spans="1:13" ht="15" customHeight="1" x14ac:dyDescent="0.25">
      <c r="A1514" s="14" t="s">
        <v>311</v>
      </c>
      <c r="B1514" s="14" t="s">
        <v>35</v>
      </c>
      <c r="C1514" s="16">
        <v>20.78</v>
      </c>
      <c r="D1514" s="16">
        <v>65.569999999999993</v>
      </c>
      <c r="E1514" s="16">
        <v>4.04</v>
      </c>
      <c r="F1514" s="16">
        <v>350</v>
      </c>
      <c r="G1514" s="16">
        <v>45.43</v>
      </c>
      <c r="H1514" s="16">
        <v>744.98</v>
      </c>
      <c r="I1514" s="16">
        <v>108.88</v>
      </c>
      <c r="J1514" s="16">
        <v>85.96</v>
      </c>
      <c r="K1514" s="16">
        <v>27.92</v>
      </c>
      <c r="L1514" s="17">
        <f>SUM(C1514:K1514)</f>
        <v>1453.56</v>
      </c>
      <c r="M1514" s="23" t="str">
        <f>A1514&amp;"|"&amp;B1514</f>
        <v>P0126|Jan</v>
      </c>
    </row>
    <row r="1515" spans="1:13" ht="15" customHeight="1" x14ac:dyDescent="0.25">
      <c r="A1515" s="14" t="s">
        <v>311</v>
      </c>
      <c r="B1515" s="14" t="s">
        <v>36</v>
      </c>
      <c r="C1515" s="16">
        <v>7.92</v>
      </c>
      <c r="D1515" s="16">
        <v>56.96</v>
      </c>
      <c r="E1515" s="16">
        <v>9.92</v>
      </c>
      <c r="F1515" s="16">
        <v>280</v>
      </c>
      <c r="G1515" s="16">
        <v>45.43</v>
      </c>
      <c r="H1515" s="16">
        <v>744.98</v>
      </c>
      <c r="I1515" s="16">
        <v>108.88</v>
      </c>
      <c r="J1515" s="16">
        <v>85.96</v>
      </c>
      <c r="K1515" s="16">
        <v>27.92</v>
      </c>
      <c r="L1515" s="17">
        <f>SUM(C1515:K1515)</f>
        <v>1367.9700000000003</v>
      </c>
      <c r="M1515" s="23" t="str">
        <f>A1515&amp;"|"&amp;B1515</f>
        <v>P0126|Feb</v>
      </c>
    </row>
    <row r="1516" spans="1:13" ht="15" customHeight="1" x14ac:dyDescent="0.25">
      <c r="A1516" s="14" t="s">
        <v>311</v>
      </c>
      <c r="B1516" s="14" t="s">
        <v>37</v>
      </c>
      <c r="C1516" s="16">
        <v>8.32</v>
      </c>
      <c r="D1516" s="16">
        <v>53.16</v>
      </c>
      <c r="E1516" s="16">
        <v>4.04</v>
      </c>
      <c r="F1516" s="16">
        <v>280</v>
      </c>
      <c r="G1516" s="16">
        <v>45.43</v>
      </c>
      <c r="H1516" s="16">
        <v>744.98</v>
      </c>
      <c r="I1516" s="16">
        <v>108.88</v>
      </c>
      <c r="J1516" s="16">
        <v>85.96</v>
      </c>
      <c r="K1516" s="16">
        <v>27.92</v>
      </c>
      <c r="L1516" s="17">
        <f>SUM(C1516:K1516)</f>
        <v>1358.69</v>
      </c>
      <c r="M1516" s="23" t="str">
        <f>A1516&amp;"|"&amp;B1516</f>
        <v>P0126|Mar</v>
      </c>
    </row>
    <row r="1517" spans="1:13" ht="15" customHeight="1" x14ac:dyDescent="0.25">
      <c r="A1517" s="14" t="s">
        <v>313</v>
      </c>
      <c r="B1517" s="14" t="s">
        <v>24</v>
      </c>
      <c r="C1517" s="16">
        <v>24.24</v>
      </c>
      <c r="D1517" s="16">
        <v>49.04</v>
      </c>
      <c r="E1517" s="16">
        <v>16.190000000000001</v>
      </c>
      <c r="F1517" s="16">
        <v>216</v>
      </c>
      <c r="G1517" s="16">
        <v>0</v>
      </c>
      <c r="H1517" s="16">
        <v>1346.69</v>
      </c>
      <c r="I1517" s="16">
        <v>194.84</v>
      </c>
      <c r="J1517" s="16">
        <v>85.96</v>
      </c>
      <c r="K1517" s="16">
        <v>59.62</v>
      </c>
      <c r="L1517" s="17">
        <f>SUM(C1517:K1517)</f>
        <v>1992.58</v>
      </c>
      <c r="M1517" s="23" t="str">
        <f>A1517&amp;"|"&amp;B1517</f>
        <v>P0127|Apr</v>
      </c>
    </row>
    <row r="1518" spans="1:13" ht="15" customHeight="1" x14ac:dyDescent="0.25">
      <c r="A1518" s="14" t="s">
        <v>313</v>
      </c>
      <c r="B1518" s="14" t="s">
        <v>26</v>
      </c>
      <c r="C1518" s="16">
        <v>9.1300000000000008</v>
      </c>
      <c r="D1518" s="16">
        <v>55.8</v>
      </c>
      <c r="E1518" s="16">
        <v>13.76</v>
      </c>
      <c r="F1518" s="16">
        <v>216</v>
      </c>
      <c r="G1518" s="16">
        <v>0</v>
      </c>
      <c r="H1518" s="16">
        <v>1346.69</v>
      </c>
      <c r="I1518" s="16">
        <v>194.84</v>
      </c>
      <c r="J1518" s="16">
        <v>85.96</v>
      </c>
      <c r="K1518" s="16">
        <v>387.74</v>
      </c>
      <c r="L1518" s="17">
        <f>SUM(C1518:K1518)</f>
        <v>2309.92</v>
      </c>
      <c r="M1518" s="23" t="str">
        <f>A1518&amp;"|"&amp;B1518</f>
        <v>P0127|May</v>
      </c>
    </row>
    <row r="1519" spans="1:13" ht="15" customHeight="1" x14ac:dyDescent="0.25">
      <c r="A1519" s="14" t="s">
        <v>313</v>
      </c>
      <c r="B1519" s="14" t="s">
        <v>28</v>
      </c>
      <c r="C1519" s="16">
        <v>7.57</v>
      </c>
      <c r="D1519" s="16">
        <v>47.22</v>
      </c>
      <c r="E1519" s="16">
        <v>12.11</v>
      </c>
      <c r="F1519" s="16">
        <v>216</v>
      </c>
      <c r="G1519" s="16">
        <v>0</v>
      </c>
      <c r="H1519" s="16">
        <v>1346.69</v>
      </c>
      <c r="I1519" s="16">
        <v>194.84</v>
      </c>
      <c r="J1519" s="16">
        <v>85.96</v>
      </c>
      <c r="K1519" s="16">
        <v>502.38</v>
      </c>
      <c r="L1519" s="17">
        <f>SUM(C1519:K1519)</f>
        <v>2412.77</v>
      </c>
      <c r="M1519" s="23" t="str">
        <f>A1519&amp;"|"&amp;B1519</f>
        <v>P0127|Jun</v>
      </c>
    </row>
    <row r="1520" spans="1:13" ht="15" customHeight="1" x14ac:dyDescent="0.25">
      <c r="A1520" s="14" t="s">
        <v>313</v>
      </c>
      <c r="B1520" s="14" t="s">
        <v>29</v>
      </c>
      <c r="C1520" s="16">
        <v>7.57</v>
      </c>
      <c r="D1520" s="16">
        <v>40.32</v>
      </c>
      <c r="E1520" s="16">
        <v>13.43</v>
      </c>
      <c r="F1520" s="16">
        <v>324</v>
      </c>
      <c r="G1520" s="16">
        <v>0</v>
      </c>
      <c r="H1520" s="16">
        <v>1346.69</v>
      </c>
      <c r="I1520" s="16">
        <v>194.84</v>
      </c>
      <c r="J1520" s="16">
        <v>85.96</v>
      </c>
      <c r="K1520" s="16">
        <v>1346.66</v>
      </c>
      <c r="L1520" s="17">
        <f>SUM(C1520:K1520)</f>
        <v>3359.4700000000003</v>
      </c>
      <c r="M1520" s="23" t="str">
        <f>A1520&amp;"|"&amp;B1520</f>
        <v>P0127|Jul</v>
      </c>
    </row>
    <row r="1521" spans="1:13" ht="15" customHeight="1" x14ac:dyDescent="0.25">
      <c r="A1521" s="14" t="s">
        <v>313</v>
      </c>
      <c r="B1521" s="14" t="s">
        <v>30</v>
      </c>
      <c r="C1521" s="16">
        <v>22.23</v>
      </c>
      <c r="D1521" s="16">
        <v>43.48</v>
      </c>
      <c r="E1521" s="16">
        <v>11.68</v>
      </c>
      <c r="F1521" s="16">
        <v>324</v>
      </c>
      <c r="G1521" s="16">
        <v>0</v>
      </c>
      <c r="H1521" s="16">
        <v>1346.69</v>
      </c>
      <c r="I1521" s="16">
        <v>194.84</v>
      </c>
      <c r="J1521" s="16">
        <v>85.96</v>
      </c>
      <c r="K1521" s="16">
        <v>1242.2</v>
      </c>
      <c r="L1521" s="17">
        <f>SUM(C1521:K1521)</f>
        <v>3271.08</v>
      </c>
      <c r="M1521" s="23" t="str">
        <f>A1521&amp;"|"&amp;B1521</f>
        <v>P0127|Aug</v>
      </c>
    </row>
    <row r="1522" spans="1:13" ht="15" customHeight="1" x14ac:dyDescent="0.25">
      <c r="A1522" s="14" t="s">
        <v>313</v>
      </c>
      <c r="B1522" s="14" t="s">
        <v>31</v>
      </c>
      <c r="C1522" s="16">
        <v>30.16</v>
      </c>
      <c r="D1522" s="16">
        <v>48.72</v>
      </c>
      <c r="E1522" s="16">
        <v>13.56</v>
      </c>
      <c r="F1522" s="16">
        <v>216</v>
      </c>
      <c r="G1522" s="16">
        <v>0</v>
      </c>
      <c r="H1522" s="16">
        <v>1346.69</v>
      </c>
      <c r="I1522" s="16">
        <v>194.84</v>
      </c>
      <c r="J1522" s="16">
        <v>85.96</v>
      </c>
      <c r="K1522" s="16">
        <v>265.95</v>
      </c>
      <c r="L1522" s="17">
        <f>SUM(C1522:K1522)</f>
        <v>2201.88</v>
      </c>
      <c r="M1522" s="23" t="str">
        <f>A1522&amp;"|"&amp;B1522</f>
        <v>P0127|Sep</v>
      </c>
    </row>
    <row r="1523" spans="1:13" ht="15" customHeight="1" x14ac:dyDescent="0.25">
      <c r="A1523" s="14" t="s">
        <v>313</v>
      </c>
      <c r="B1523" s="14" t="s">
        <v>32</v>
      </c>
      <c r="C1523" s="16">
        <v>27.62</v>
      </c>
      <c r="D1523" s="16">
        <v>57.01</v>
      </c>
      <c r="E1523" s="16">
        <v>6.15</v>
      </c>
      <c r="F1523" s="16">
        <v>216</v>
      </c>
      <c r="G1523" s="16">
        <v>0</v>
      </c>
      <c r="H1523" s="16">
        <v>1346.69</v>
      </c>
      <c r="I1523" s="16">
        <v>194.84</v>
      </c>
      <c r="J1523" s="16">
        <v>85.96</v>
      </c>
      <c r="K1523" s="16">
        <v>183.95</v>
      </c>
      <c r="L1523" s="17">
        <f>SUM(C1523:K1523)</f>
        <v>2118.2199999999998</v>
      </c>
      <c r="M1523" s="23" t="str">
        <f>A1523&amp;"|"&amp;B1523</f>
        <v>P0127|Oct</v>
      </c>
    </row>
    <row r="1524" spans="1:13" ht="15" customHeight="1" x14ac:dyDescent="0.25">
      <c r="A1524" s="14" t="s">
        <v>313</v>
      </c>
      <c r="B1524" s="14" t="s">
        <v>33</v>
      </c>
      <c r="C1524" s="16">
        <v>9.52</v>
      </c>
      <c r="D1524" s="16">
        <v>69.709999999999994</v>
      </c>
      <c r="E1524" s="16">
        <v>5.9</v>
      </c>
      <c r="F1524" s="16">
        <v>216</v>
      </c>
      <c r="G1524" s="16">
        <v>68.14</v>
      </c>
      <c r="H1524" s="16">
        <v>1346.69</v>
      </c>
      <c r="I1524" s="16">
        <v>194.84</v>
      </c>
      <c r="J1524" s="16">
        <v>85.96</v>
      </c>
      <c r="K1524" s="16">
        <v>47.47</v>
      </c>
      <c r="L1524" s="17">
        <f>SUM(C1524:K1524)</f>
        <v>2044.23</v>
      </c>
      <c r="M1524" s="23" t="str">
        <f>A1524&amp;"|"&amp;B1524</f>
        <v>P0127|Nov</v>
      </c>
    </row>
    <row r="1525" spans="1:13" ht="15" customHeight="1" x14ac:dyDescent="0.25">
      <c r="A1525" s="14" t="s">
        <v>313</v>
      </c>
      <c r="B1525" s="14" t="s">
        <v>34</v>
      </c>
      <c r="C1525" s="16">
        <v>16.670000000000002</v>
      </c>
      <c r="D1525" s="16">
        <v>77.510000000000005</v>
      </c>
      <c r="E1525" s="16">
        <v>5.4</v>
      </c>
      <c r="F1525" s="16">
        <v>648</v>
      </c>
      <c r="G1525" s="16">
        <v>68.14</v>
      </c>
      <c r="H1525" s="16">
        <v>1346.69</v>
      </c>
      <c r="I1525" s="16">
        <v>194.84</v>
      </c>
      <c r="J1525" s="16">
        <v>85.96</v>
      </c>
      <c r="K1525" s="16">
        <v>83.75</v>
      </c>
      <c r="L1525" s="17">
        <f>SUM(C1525:K1525)</f>
        <v>2526.96</v>
      </c>
      <c r="M1525" s="23" t="str">
        <f>A1525&amp;"|"&amp;B1525</f>
        <v>P0127|Dec</v>
      </c>
    </row>
    <row r="1526" spans="1:13" ht="15" customHeight="1" x14ac:dyDescent="0.25">
      <c r="A1526" s="14" t="s">
        <v>313</v>
      </c>
      <c r="B1526" s="14" t="s">
        <v>35</v>
      </c>
      <c r="C1526" s="16">
        <v>15.07</v>
      </c>
      <c r="D1526" s="16">
        <v>80.459999999999994</v>
      </c>
      <c r="E1526" s="16">
        <v>10.7</v>
      </c>
      <c r="F1526" s="16">
        <v>540</v>
      </c>
      <c r="G1526" s="16">
        <v>68.14</v>
      </c>
      <c r="H1526" s="16">
        <v>1346.69</v>
      </c>
      <c r="I1526" s="16">
        <v>194.84</v>
      </c>
      <c r="J1526" s="16">
        <v>85.96</v>
      </c>
      <c r="K1526" s="16">
        <v>83.75</v>
      </c>
      <c r="L1526" s="17">
        <f>SUM(C1526:K1526)</f>
        <v>2425.61</v>
      </c>
      <c r="M1526" s="23" t="str">
        <f>A1526&amp;"|"&amp;B1526</f>
        <v>P0127|Jan</v>
      </c>
    </row>
    <row r="1527" spans="1:13" ht="15" customHeight="1" x14ac:dyDescent="0.25">
      <c r="A1527" s="14" t="s">
        <v>313</v>
      </c>
      <c r="B1527" s="14" t="s">
        <v>36</v>
      </c>
      <c r="C1527" s="16">
        <v>7.57</v>
      </c>
      <c r="D1527" s="16">
        <v>82.08</v>
      </c>
      <c r="E1527" s="16">
        <v>9.14</v>
      </c>
      <c r="F1527" s="16">
        <v>540</v>
      </c>
      <c r="G1527" s="16">
        <v>68.14</v>
      </c>
      <c r="H1527" s="16">
        <v>1346.69</v>
      </c>
      <c r="I1527" s="16">
        <v>194.84</v>
      </c>
      <c r="J1527" s="16">
        <v>85.96</v>
      </c>
      <c r="K1527" s="16">
        <v>83.75</v>
      </c>
      <c r="L1527" s="17">
        <f>SUM(C1527:K1527)</f>
        <v>2418.17</v>
      </c>
      <c r="M1527" s="23" t="str">
        <f>A1527&amp;"|"&amp;B1527</f>
        <v>P0127|Feb</v>
      </c>
    </row>
    <row r="1528" spans="1:13" ht="15" customHeight="1" x14ac:dyDescent="0.25">
      <c r="A1528" s="14" t="s">
        <v>313</v>
      </c>
      <c r="B1528" s="14" t="s">
        <v>37</v>
      </c>
      <c r="C1528" s="16">
        <v>17.86</v>
      </c>
      <c r="D1528" s="16">
        <v>67.7</v>
      </c>
      <c r="E1528" s="16">
        <v>6.18</v>
      </c>
      <c r="F1528" s="16">
        <v>432</v>
      </c>
      <c r="G1528" s="16">
        <v>68.14</v>
      </c>
      <c r="H1528" s="16">
        <v>1346.69</v>
      </c>
      <c r="I1528" s="16">
        <v>194.84</v>
      </c>
      <c r="J1528" s="16">
        <v>85.96</v>
      </c>
      <c r="K1528" s="16">
        <v>83.75</v>
      </c>
      <c r="L1528" s="17">
        <f>SUM(C1528:K1528)</f>
        <v>2303.1200000000003</v>
      </c>
      <c r="M1528" s="23" t="str">
        <f>A1528&amp;"|"&amp;B1528</f>
        <v>P0127|Mar</v>
      </c>
    </row>
    <row r="1529" spans="1:13" ht="15" customHeight="1" x14ac:dyDescent="0.25">
      <c r="A1529" s="14" t="s">
        <v>315</v>
      </c>
      <c r="B1529" s="14" t="s">
        <v>24</v>
      </c>
      <c r="C1529" s="16">
        <v>35.119999999999997</v>
      </c>
      <c r="D1529" s="16">
        <v>62.84</v>
      </c>
      <c r="E1529" s="16">
        <v>15.06</v>
      </c>
      <c r="F1529" s="16">
        <v>264</v>
      </c>
      <c r="G1529" s="16">
        <v>0</v>
      </c>
      <c r="H1529" s="16">
        <v>1719.18</v>
      </c>
      <c r="I1529" s="16">
        <v>246.42</v>
      </c>
      <c r="J1529" s="16">
        <v>85.96</v>
      </c>
      <c r="K1529" s="16">
        <v>79.5</v>
      </c>
      <c r="L1529" s="17">
        <f>SUM(C1529:K1529)</f>
        <v>2508.08</v>
      </c>
      <c r="M1529" s="23" t="str">
        <f>A1529&amp;"|"&amp;B1529</f>
        <v>P0128|Apr</v>
      </c>
    </row>
    <row r="1530" spans="1:13" ht="15" customHeight="1" x14ac:dyDescent="0.25">
      <c r="A1530" s="14" t="s">
        <v>315</v>
      </c>
      <c r="B1530" s="14" t="s">
        <v>26</v>
      </c>
      <c r="C1530" s="16">
        <v>16.39</v>
      </c>
      <c r="D1530" s="16">
        <v>54.03</v>
      </c>
      <c r="E1530" s="16">
        <v>19.68</v>
      </c>
      <c r="F1530" s="16">
        <v>264</v>
      </c>
      <c r="G1530" s="16">
        <v>0</v>
      </c>
      <c r="H1530" s="16">
        <v>1719.18</v>
      </c>
      <c r="I1530" s="16">
        <v>246.42</v>
      </c>
      <c r="J1530" s="16">
        <v>85.96</v>
      </c>
      <c r="K1530" s="16">
        <v>516.99</v>
      </c>
      <c r="L1530" s="17">
        <f>SUM(C1530:K1530)</f>
        <v>2922.6500000000005</v>
      </c>
      <c r="M1530" s="23" t="str">
        <f>A1530&amp;"|"&amp;B1530</f>
        <v>P0128|May</v>
      </c>
    </row>
    <row r="1531" spans="1:13" ht="15" customHeight="1" x14ac:dyDescent="0.25">
      <c r="A1531" s="14" t="s">
        <v>315</v>
      </c>
      <c r="B1531" s="14" t="s">
        <v>28</v>
      </c>
      <c r="C1531" s="16">
        <v>26.17</v>
      </c>
      <c r="D1531" s="16">
        <v>52.53</v>
      </c>
      <c r="E1531" s="16">
        <v>10.68</v>
      </c>
      <c r="F1531" s="16">
        <v>264</v>
      </c>
      <c r="G1531" s="16">
        <v>0</v>
      </c>
      <c r="H1531" s="16">
        <v>1719.18</v>
      </c>
      <c r="I1531" s="16">
        <v>246.42</v>
      </c>
      <c r="J1531" s="16">
        <v>85.96</v>
      </c>
      <c r="K1531" s="16">
        <v>669.84</v>
      </c>
      <c r="L1531" s="17">
        <f>SUM(C1531:K1531)</f>
        <v>3074.78</v>
      </c>
      <c r="M1531" s="23" t="str">
        <f>A1531&amp;"|"&amp;B1531</f>
        <v>P0128|Jun</v>
      </c>
    </row>
    <row r="1532" spans="1:13" ht="15" customHeight="1" x14ac:dyDescent="0.25">
      <c r="A1532" s="14" t="s">
        <v>315</v>
      </c>
      <c r="B1532" s="14" t="s">
        <v>29</v>
      </c>
      <c r="C1532" s="16">
        <v>36.729999999999997</v>
      </c>
      <c r="D1532" s="16">
        <v>42.14</v>
      </c>
      <c r="E1532" s="16">
        <v>11.53</v>
      </c>
      <c r="F1532" s="16">
        <v>264</v>
      </c>
      <c r="G1532" s="16">
        <v>0</v>
      </c>
      <c r="H1532" s="16">
        <v>1719.18</v>
      </c>
      <c r="I1532" s="16">
        <v>246.42</v>
      </c>
      <c r="J1532" s="16">
        <v>85.96</v>
      </c>
      <c r="K1532" s="16">
        <v>1795.54</v>
      </c>
      <c r="L1532" s="17">
        <f>SUM(C1532:K1532)</f>
        <v>4201.5</v>
      </c>
      <c r="M1532" s="23" t="str">
        <f>A1532&amp;"|"&amp;B1532</f>
        <v>P0128|Jul</v>
      </c>
    </row>
    <row r="1533" spans="1:13" ht="15" customHeight="1" x14ac:dyDescent="0.25">
      <c r="A1533" s="14" t="s">
        <v>315</v>
      </c>
      <c r="B1533" s="14" t="s">
        <v>30</v>
      </c>
      <c r="C1533" s="16">
        <v>22.32</v>
      </c>
      <c r="D1533" s="16">
        <v>44.71</v>
      </c>
      <c r="E1533" s="16">
        <v>16.02</v>
      </c>
      <c r="F1533" s="16">
        <v>264</v>
      </c>
      <c r="G1533" s="16">
        <v>0</v>
      </c>
      <c r="H1533" s="16">
        <v>1719.18</v>
      </c>
      <c r="I1533" s="16">
        <v>246.42</v>
      </c>
      <c r="J1533" s="16">
        <v>85.96</v>
      </c>
      <c r="K1533" s="16">
        <v>1656.27</v>
      </c>
      <c r="L1533" s="17">
        <f>SUM(C1533:K1533)</f>
        <v>4054.88</v>
      </c>
      <c r="M1533" s="23" t="str">
        <f>A1533&amp;"|"&amp;B1533</f>
        <v>P0128|Aug</v>
      </c>
    </row>
    <row r="1534" spans="1:13" ht="15" customHeight="1" x14ac:dyDescent="0.25">
      <c r="A1534" s="14" t="s">
        <v>315</v>
      </c>
      <c r="B1534" s="14" t="s">
        <v>31</v>
      </c>
      <c r="C1534" s="16">
        <v>11.86</v>
      </c>
      <c r="D1534" s="16">
        <v>48.67</v>
      </c>
      <c r="E1534" s="16">
        <v>12.08</v>
      </c>
      <c r="F1534" s="16">
        <v>264</v>
      </c>
      <c r="G1534" s="16">
        <v>0</v>
      </c>
      <c r="H1534" s="16">
        <v>1719.18</v>
      </c>
      <c r="I1534" s="16">
        <v>246.42</v>
      </c>
      <c r="J1534" s="16">
        <v>85.96</v>
      </c>
      <c r="K1534" s="16">
        <v>354.6</v>
      </c>
      <c r="L1534" s="17">
        <f>SUM(C1534:K1534)</f>
        <v>2742.77</v>
      </c>
      <c r="M1534" s="23" t="str">
        <f>A1534&amp;"|"&amp;B1534</f>
        <v>P0128|Sep</v>
      </c>
    </row>
    <row r="1535" spans="1:13" ht="15" customHeight="1" x14ac:dyDescent="0.25">
      <c r="A1535" s="14" t="s">
        <v>315</v>
      </c>
      <c r="B1535" s="14" t="s">
        <v>32</v>
      </c>
      <c r="C1535" s="16">
        <v>22.16</v>
      </c>
      <c r="D1535" s="16">
        <v>62.86</v>
      </c>
      <c r="E1535" s="16">
        <v>14.49</v>
      </c>
      <c r="F1535" s="16">
        <v>264</v>
      </c>
      <c r="G1535" s="16">
        <v>0</v>
      </c>
      <c r="H1535" s="16">
        <v>1719.18</v>
      </c>
      <c r="I1535" s="16">
        <v>246.42</v>
      </c>
      <c r="J1535" s="16">
        <v>85.96</v>
      </c>
      <c r="K1535" s="16">
        <v>245.27</v>
      </c>
      <c r="L1535" s="17">
        <f>SUM(C1535:K1535)</f>
        <v>2660.34</v>
      </c>
      <c r="M1535" s="23" t="str">
        <f>A1535&amp;"|"&amp;B1535</f>
        <v>P0128|Oct</v>
      </c>
    </row>
    <row r="1536" spans="1:13" ht="15" customHeight="1" x14ac:dyDescent="0.25">
      <c r="A1536" s="14" t="s">
        <v>315</v>
      </c>
      <c r="B1536" s="14" t="s">
        <v>33</v>
      </c>
      <c r="C1536" s="16">
        <v>10.08</v>
      </c>
      <c r="D1536" s="16">
        <v>79.02</v>
      </c>
      <c r="E1536" s="16">
        <v>12.19</v>
      </c>
      <c r="F1536" s="16">
        <v>264</v>
      </c>
      <c r="G1536" s="16">
        <v>83.28</v>
      </c>
      <c r="H1536" s="16">
        <v>1719.18</v>
      </c>
      <c r="I1536" s="16">
        <v>246.42</v>
      </c>
      <c r="J1536" s="16">
        <v>85.96</v>
      </c>
      <c r="K1536" s="16">
        <v>63.29</v>
      </c>
      <c r="L1536" s="17">
        <f>SUM(C1536:K1536)</f>
        <v>2563.42</v>
      </c>
      <c r="M1536" s="23" t="str">
        <f>A1536&amp;"|"&amp;B1536</f>
        <v>P0128|Nov</v>
      </c>
    </row>
    <row r="1537" spans="1:13" ht="15" customHeight="1" x14ac:dyDescent="0.25">
      <c r="A1537" s="14" t="s">
        <v>315</v>
      </c>
      <c r="B1537" s="14" t="s">
        <v>34</v>
      </c>
      <c r="C1537" s="16">
        <v>28.87</v>
      </c>
      <c r="D1537" s="16">
        <v>85.32</v>
      </c>
      <c r="E1537" s="16">
        <v>11.94</v>
      </c>
      <c r="F1537" s="16">
        <v>660</v>
      </c>
      <c r="G1537" s="16">
        <v>83.28</v>
      </c>
      <c r="H1537" s="16">
        <v>1719.18</v>
      </c>
      <c r="I1537" s="16">
        <v>246.42</v>
      </c>
      <c r="J1537" s="16">
        <v>85.96</v>
      </c>
      <c r="K1537" s="16">
        <v>111.67</v>
      </c>
      <c r="L1537" s="17">
        <f>SUM(C1537:K1537)</f>
        <v>3032.6400000000003</v>
      </c>
      <c r="M1537" s="23" t="str">
        <f>A1537&amp;"|"&amp;B1537</f>
        <v>P0128|Dec</v>
      </c>
    </row>
    <row r="1538" spans="1:13" ht="15" customHeight="1" x14ac:dyDescent="0.25">
      <c r="A1538" s="14" t="s">
        <v>315</v>
      </c>
      <c r="B1538" s="14" t="s">
        <v>35</v>
      </c>
      <c r="C1538" s="16">
        <v>10.220000000000001</v>
      </c>
      <c r="D1538" s="16">
        <v>102.7</v>
      </c>
      <c r="E1538" s="16">
        <v>7.36</v>
      </c>
      <c r="F1538" s="16">
        <v>528</v>
      </c>
      <c r="G1538" s="16">
        <v>83.28</v>
      </c>
      <c r="H1538" s="16">
        <v>1719.18</v>
      </c>
      <c r="I1538" s="16">
        <v>246.42</v>
      </c>
      <c r="J1538" s="16">
        <v>85.96</v>
      </c>
      <c r="K1538" s="16">
        <v>111.67</v>
      </c>
      <c r="L1538" s="17">
        <f>SUM(C1538:K1538)</f>
        <v>2894.79</v>
      </c>
      <c r="M1538" s="23" t="str">
        <f>A1538&amp;"|"&amp;B1538</f>
        <v>P0128|Jan</v>
      </c>
    </row>
    <row r="1539" spans="1:13" ht="15" customHeight="1" x14ac:dyDescent="0.25">
      <c r="A1539" s="14" t="s">
        <v>315</v>
      </c>
      <c r="B1539" s="14" t="s">
        <v>36</v>
      </c>
      <c r="C1539" s="16">
        <v>35.97</v>
      </c>
      <c r="D1539" s="16">
        <v>86.93</v>
      </c>
      <c r="E1539" s="16">
        <v>11.04</v>
      </c>
      <c r="F1539" s="16">
        <v>396</v>
      </c>
      <c r="G1539" s="16">
        <v>83.28</v>
      </c>
      <c r="H1539" s="16">
        <v>1719.18</v>
      </c>
      <c r="I1539" s="16">
        <v>246.42</v>
      </c>
      <c r="J1539" s="16">
        <v>85.96</v>
      </c>
      <c r="K1539" s="16">
        <v>111.67</v>
      </c>
      <c r="L1539" s="17">
        <f>SUM(C1539:K1539)</f>
        <v>2776.4500000000003</v>
      </c>
      <c r="M1539" s="23" t="str">
        <f>A1539&amp;"|"&amp;B1539</f>
        <v>P0128|Feb</v>
      </c>
    </row>
    <row r="1540" spans="1:13" ht="15" customHeight="1" x14ac:dyDescent="0.25">
      <c r="A1540" s="14" t="s">
        <v>315</v>
      </c>
      <c r="B1540" s="14" t="s">
        <v>37</v>
      </c>
      <c r="C1540" s="16">
        <v>23.6</v>
      </c>
      <c r="D1540" s="16">
        <v>81.150000000000006</v>
      </c>
      <c r="E1540" s="16">
        <v>18.600000000000001</v>
      </c>
      <c r="F1540" s="16">
        <v>396</v>
      </c>
      <c r="G1540" s="16">
        <v>83.28</v>
      </c>
      <c r="H1540" s="16">
        <v>1719.18</v>
      </c>
      <c r="I1540" s="16">
        <v>246.42</v>
      </c>
      <c r="J1540" s="16">
        <v>85.96</v>
      </c>
      <c r="K1540" s="16">
        <v>111.67</v>
      </c>
      <c r="L1540" s="17">
        <f>SUM(C1540:K1540)</f>
        <v>2765.86</v>
      </c>
      <c r="M1540" s="23" t="str">
        <f>A1540&amp;"|"&amp;B1540</f>
        <v>P0128|Mar</v>
      </c>
    </row>
    <row r="1541" spans="1:13" ht="15" customHeight="1" x14ac:dyDescent="0.25">
      <c r="A1541" s="14" t="s">
        <v>317</v>
      </c>
      <c r="B1541" s="14" t="s">
        <v>24</v>
      </c>
      <c r="C1541" s="16">
        <v>42.6</v>
      </c>
      <c r="D1541" s="16">
        <v>75.25</v>
      </c>
      <c r="E1541" s="16">
        <v>19.940000000000001</v>
      </c>
      <c r="F1541" s="16">
        <v>376</v>
      </c>
      <c r="G1541" s="16">
        <v>0</v>
      </c>
      <c r="H1541" s="16">
        <v>2578.77</v>
      </c>
      <c r="I1541" s="16">
        <v>378.22</v>
      </c>
      <c r="J1541" s="16">
        <v>85.96</v>
      </c>
      <c r="K1541" s="16">
        <v>119.25</v>
      </c>
      <c r="L1541" s="17">
        <f>SUM(C1541:K1541)</f>
        <v>3675.99</v>
      </c>
      <c r="M1541" s="23" t="str">
        <f>A1541&amp;"|"&amp;B1541</f>
        <v>P0129|Apr</v>
      </c>
    </row>
    <row r="1542" spans="1:13" ht="15" customHeight="1" x14ac:dyDescent="0.25">
      <c r="A1542" s="14" t="s">
        <v>317</v>
      </c>
      <c r="B1542" s="14" t="s">
        <v>26</v>
      </c>
      <c r="C1542" s="16">
        <v>250.92</v>
      </c>
      <c r="D1542" s="16">
        <v>77.13</v>
      </c>
      <c r="E1542" s="16">
        <v>20.170000000000002</v>
      </c>
      <c r="F1542" s="16">
        <v>376</v>
      </c>
      <c r="G1542" s="16">
        <v>0</v>
      </c>
      <c r="H1542" s="16">
        <v>2578.77</v>
      </c>
      <c r="I1542" s="16">
        <v>378.22</v>
      </c>
      <c r="J1542" s="16">
        <v>85.96</v>
      </c>
      <c r="K1542" s="16">
        <v>775.48</v>
      </c>
      <c r="L1542" s="17">
        <f>SUM(C1542:K1542)</f>
        <v>4542.6499999999996</v>
      </c>
      <c r="M1542" s="23" t="str">
        <f>A1542&amp;"|"&amp;B1542</f>
        <v>P0129|May</v>
      </c>
    </row>
    <row r="1543" spans="1:13" ht="15" customHeight="1" x14ac:dyDescent="0.25">
      <c r="A1543" s="14" t="s">
        <v>317</v>
      </c>
      <c r="B1543" s="14" t="s">
        <v>28</v>
      </c>
      <c r="C1543" s="16">
        <v>31.33</v>
      </c>
      <c r="D1543" s="16">
        <v>62.7</v>
      </c>
      <c r="E1543" s="16">
        <v>21.54</v>
      </c>
      <c r="F1543" s="16">
        <v>376</v>
      </c>
      <c r="G1543" s="16">
        <v>0</v>
      </c>
      <c r="H1543" s="16">
        <v>2578.77</v>
      </c>
      <c r="I1543" s="16">
        <v>378.22</v>
      </c>
      <c r="J1543" s="16">
        <v>85.96</v>
      </c>
      <c r="K1543" s="16">
        <v>1004.76</v>
      </c>
      <c r="L1543" s="17">
        <f>SUM(C1543:K1543)</f>
        <v>4539.2800000000007</v>
      </c>
      <c r="M1543" s="23" t="str">
        <f>A1543&amp;"|"&amp;B1543</f>
        <v>P0129|Jun</v>
      </c>
    </row>
    <row r="1544" spans="1:13" ht="15" customHeight="1" x14ac:dyDescent="0.25">
      <c r="A1544" s="14" t="s">
        <v>317</v>
      </c>
      <c r="B1544" s="14" t="s">
        <v>29</v>
      </c>
      <c r="C1544" s="16">
        <v>43.84</v>
      </c>
      <c r="D1544" s="16">
        <v>54.71</v>
      </c>
      <c r="E1544" s="16">
        <v>23.42</v>
      </c>
      <c r="F1544" s="16">
        <v>564</v>
      </c>
      <c r="G1544" s="16">
        <v>0</v>
      </c>
      <c r="H1544" s="16">
        <v>2578.77</v>
      </c>
      <c r="I1544" s="16">
        <v>378.22</v>
      </c>
      <c r="J1544" s="16">
        <v>85.96</v>
      </c>
      <c r="K1544" s="16">
        <v>2693.31</v>
      </c>
      <c r="L1544" s="17">
        <f>SUM(C1544:K1544)</f>
        <v>6422.23</v>
      </c>
      <c r="M1544" s="23" t="str">
        <f>A1544&amp;"|"&amp;B1544</f>
        <v>P0129|Jul</v>
      </c>
    </row>
    <row r="1545" spans="1:13" ht="15" customHeight="1" x14ac:dyDescent="0.25">
      <c r="A1545" s="14" t="s">
        <v>317</v>
      </c>
      <c r="B1545" s="14" t="s">
        <v>30</v>
      </c>
      <c r="C1545" s="16">
        <v>45.36</v>
      </c>
      <c r="D1545" s="16">
        <v>57.9</v>
      </c>
      <c r="E1545" s="16">
        <v>7.76</v>
      </c>
      <c r="F1545" s="16">
        <v>376</v>
      </c>
      <c r="G1545" s="16">
        <v>0</v>
      </c>
      <c r="H1545" s="16">
        <v>2578.77</v>
      </c>
      <c r="I1545" s="16">
        <v>378.22</v>
      </c>
      <c r="J1545" s="16">
        <v>85.96</v>
      </c>
      <c r="K1545" s="16">
        <v>2484.4</v>
      </c>
      <c r="L1545" s="17">
        <f>SUM(C1545:K1545)</f>
        <v>6014.3700000000008</v>
      </c>
      <c r="M1545" s="23" t="str">
        <f>A1545&amp;"|"&amp;B1545</f>
        <v>P0129|Aug</v>
      </c>
    </row>
    <row r="1546" spans="1:13" ht="15" customHeight="1" x14ac:dyDescent="0.25">
      <c r="A1546" s="14" t="s">
        <v>317</v>
      </c>
      <c r="B1546" s="14" t="s">
        <v>31</v>
      </c>
      <c r="C1546" s="16">
        <v>22.49</v>
      </c>
      <c r="D1546" s="16">
        <v>69.41</v>
      </c>
      <c r="E1546" s="16">
        <v>15.55</v>
      </c>
      <c r="F1546" s="16">
        <v>376</v>
      </c>
      <c r="G1546" s="16">
        <v>0</v>
      </c>
      <c r="H1546" s="16">
        <v>2578.77</v>
      </c>
      <c r="I1546" s="16">
        <v>378.22</v>
      </c>
      <c r="J1546" s="16">
        <v>85.96</v>
      </c>
      <c r="K1546" s="16">
        <v>531.9</v>
      </c>
      <c r="L1546" s="17">
        <f>SUM(C1546:K1546)</f>
        <v>4058.2999999999997</v>
      </c>
      <c r="M1546" s="23" t="str">
        <f>A1546&amp;"|"&amp;B1546</f>
        <v>P0129|Sep</v>
      </c>
    </row>
    <row r="1547" spans="1:13" ht="15" customHeight="1" x14ac:dyDescent="0.25">
      <c r="A1547" s="14" t="s">
        <v>317</v>
      </c>
      <c r="B1547" s="14" t="s">
        <v>32</v>
      </c>
      <c r="C1547" s="16">
        <v>34.68</v>
      </c>
      <c r="D1547" s="16">
        <v>70.11</v>
      </c>
      <c r="E1547" s="16">
        <v>11.05</v>
      </c>
      <c r="F1547" s="16">
        <v>376</v>
      </c>
      <c r="G1547" s="16">
        <v>0</v>
      </c>
      <c r="H1547" s="16">
        <v>2578.77</v>
      </c>
      <c r="I1547" s="16">
        <v>378.22</v>
      </c>
      <c r="J1547" s="16">
        <v>85.96</v>
      </c>
      <c r="K1547" s="16">
        <v>367.9</v>
      </c>
      <c r="L1547" s="17">
        <f>SUM(C1547:K1547)</f>
        <v>3902.69</v>
      </c>
      <c r="M1547" s="23" t="str">
        <f>A1547&amp;"|"&amp;B1547</f>
        <v>P0129|Oct</v>
      </c>
    </row>
    <row r="1548" spans="1:13" ht="15" customHeight="1" x14ac:dyDescent="0.25">
      <c r="A1548" s="14" t="s">
        <v>317</v>
      </c>
      <c r="B1548" s="14" t="s">
        <v>33</v>
      </c>
      <c r="C1548" s="16">
        <v>44.15</v>
      </c>
      <c r="D1548" s="16">
        <v>88.84</v>
      </c>
      <c r="E1548" s="16">
        <v>15.59</v>
      </c>
      <c r="F1548" s="16">
        <v>376</v>
      </c>
      <c r="G1548" s="16">
        <v>118.62</v>
      </c>
      <c r="H1548" s="16">
        <v>2578.77</v>
      </c>
      <c r="I1548" s="16">
        <v>378.22</v>
      </c>
      <c r="J1548" s="16">
        <v>85.96</v>
      </c>
      <c r="K1548" s="16">
        <v>94.93</v>
      </c>
      <c r="L1548" s="17">
        <f>SUM(C1548:K1548)</f>
        <v>3781.0800000000004</v>
      </c>
      <c r="M1548" s="23" t="str">
        <f>A1548&amp;"|"&amp;B1548</f>
        <v>P0129|Nov</v>
      </c>
    </row>
    <row r="1549" spans="1:13" ht="15" customHeight="1" x14ac:dyDescent="0.25">
      <c r="A1549" s="14" t="s">
        <v>317</v>
      </c>
      <c r="B1549" s="14" t="s">
        <v>34</v>
      </c>
      <c r="C1549" s="16">
        <v>44.54</v>
      </c>
      <c r="D1549" s="16">
        <v>116.82</v>
      </c>
      <c r="E1549" s="16">
        <v>21.02</v>
      </c>
      <c r="F1549" s="16">
        <v>1128</v>
      </c>
      <c r="G1549" s="16">
        <v>118.62</v>
      </c>
      <c r="H1549" s="16">
        <v>2578.77</v>
      </c>
      <c r="I1549" s="16">
        <v>378.22</v>
      </c>
      <c r="J1549" s="16">
        <v>85.96</v>
      </c>
      <c r="K1549" s="16">
        <v>167.51</v>
      </c>
      <c r="L1549" s="17">
        <f>SUM(C1549:K1549)</f>
        <v>4639.46</v>
      </c>
      <c r="M1549" s="23" t="str">
        <f>A1549&amp;"|"&amp;B1549</f>
        <v>P0129|Dec</v>
      </c>
    </row>
    <row r="1550" spans="1:13" ht="15" customHeight="1" x14ac:dyDescent="0.25">
      <c r="A1550" s="14" t="s">
        <v>317</v>
      </c>
      <c r="B1550" s="14" t="s">
        <v>35</v>
      </c>
      <c r="C1550" s="16">
        <v>55.21</v>
      </c>
      <c r="D1550" s="16">
        <v>111.6</v>
      </c>
      <c r="E1550" s="16">
        <v>23.82</v>
      </c>
      <c r="F1550" s="16">
        <v>1128</v>
      </c>
      <c r="G1550" s="16">
        <v>118.62</v>
      </c>
      <c r="H1550" s="16">
        <v>2578.77</v>
      </c>
      <c r="I1550" s="16">
        <v>378.22</v>
      </c>
      <c r="J1550" s="16">
        <v>85.96</v>
      </c>
      <c r="K1550" s="16">
        <v>167.51</v>
      </c>
      <c r="L1550" s="17">
        <f>SUM(C1550:K1550)</f>
        <v>4647.71</v>
      </c>
      <c r="M1550" s="23" t="str">
        <f>A1550&amp;"|"&amp;B1550</f>
        <v>P0129|Jan</v>
      </c>
    </row>
    <row r="1551" spans="1:13" ht="15" customHeight="1" x14ac:dyDescent="0.25">
      <c r="A1551" s="14" t="s">
        <v>317</v>
      </c>
      <c r="B1551" s="14" t="s">
        <v>36</v>
      </c>
      <c r="C1551" s="16">
        <v>20.54</v>
      </c>
      <c r="D1551" s="16">
        <v>115.16</v>
      </c>
      <c r="E1551" s="16">
        <v>15.02</v>
      </c>
      <c r="F1551" s="16">
        <v>752</v>
      </c>
      <c r="G1551" s="16">
        <v>118.62</v>
      </c>
      <c r="H1551" s="16">
        <v>2578.77</v>
      </c>
      <c r="I1551" s="16">
        <v>378.22</v>
      </c>
      <c r="J1551" s="16">
        <v>85.96</v>
      </c>
      <c r="K1551" s="16">
        <v>167.51</v>
      </c>
      <c r="L1551" s="17">
        <f>SUM(C1551:K1551)</f>
        <v>4231.8</v>
      </c>
      <c r="M1551" s="23" t="str">
        <f>A1551&amp;"|"&amp;B1551</f>
        <v>P0129|Feb</v>
      </c>
    </row>
    <row r="1552" spans="1:13" ht="15" customHeight="1" x14ac:dyDescent="0.25">
      <c r="A1552" s="14" t="s">
        <v>317</v>
      </c>
      <c r="B1552" s="14" t="s">
        <v>37</v>
      </c>
      <c r="C1552" s="16">
        <v>37.71</v>
      </c>
      <c r="D1552" s="16">
        <v>83.92</v>
      </c>
      <c r="E1552" s="16">
        <v>14.52</v>
      </c>
      <c r="F1552" s="16">
        <v>752</v>
      </c>
      <c r="G1552" s="16">
        <v>118.62</v>
      </c>
      <c r="H1552" s="16">
        <v>2578.77</v>
      </c>
      <c r="I1552" s="16">
        <v>378.22</v>
      </c>
      <c r="J1552" s="16">
        <v>85.96</v>
      </c>
      <c r="K1552" s="16">
        <v>167.51</v>
      </c>
      <c r="L1552" s="17">
        <f>SUM(C1552:K1552)</f>
        <v>4217.2300000000005</v>
      </c>
      <c r="M1552" s="23" t="str">
        <f>A1552&amp;"|"&amp;B1552</f>
        <v>P0129|Mar</v>
      </c>
    </row>
    <row r="1553" spans="1:13" ht="15" customHeight="1" x14ac:dyDescent="0.25">
      <c r="A1553" s="14" t="s">
        <v>319</v>
      </c>
      <c r="B1553" s="14" t="s">
        <v>24</v>
      </c>
      <c r="C1553" s="16">
        <v>12.27</v>
      </c>
      <c r="D1553" s="16">
        <v>47.41</v>
      </c>
      <c r="E1553" s="16">
        <v>4.04</v>
      </c>
      <c r="F1553" s="16">
        <v>176</v>
      </c>
      <c r="G1553" s="16">
        <v>0</v>
      </c>
      <c r="H1553" s="16">
        <v>1031.51</v>
      </c>
      <c r="I1553" s="16">
        <v>149</v>
      </c>
      <c r="J1553" s="16">
        <v>85.96</v>
      </c>
      <c r="K1553" s="16">
        <v>39.75</v>
      </c>
      <c r="L1553" s="17">
        <f>SUM(C1553:K1553)</f>
        <v>1545.94</v>
      </c>
      <c r="M1553" s="23" t="str">
        <f>A1553&amp;"|"&amp;B1553</f>
        <v>P0130|Apr</v>
      </c>
    </row>
    <row r="1554" spans="1:13" ht="15" customHeight="1" x14ac:dyDescent="0.25">
      <c r="A1554" s="14" t="s">
        <v>319</v>
      </c>
      <c r="B1554" s="14" t="s">
        <v>26</v>
      </c>
      <c r="C1554" s="16">
        <v>7.57</v>
      </c>
      <c r="D1554" s="16">
        <v>63.25</v>
      </c>
      <c r="E1554" s="16">
        <v>8.5399999999999991</v>
      </c>
      <c r="F1554" s="16">
        <v>176</v>
      </c>
      <c r="G1554" s="16">
        <v>0</v>
      </c>
      <c r="H1554" s="16">
        <v>1031.51</v>
      </c>
      <c r="I1554" s="16">
        <v>149</v>
      </c>
      <c r="J1554" s="16">
        <v>85.96</v>
      </c>
      <c r="K1554" s="16">
        <v>258.49</v>
      </c>
      <c r="L1554" s="17">
        <f>SUM(C1554:K1554)</f>
        <v>1780.32</v>
      </c>
      <c r="M1554" s="23" t="str">
        <f>A1554&amp;"|"&amp;B1554</f>
        <v>P0130|May</v>
      </c>
    </row>
    <row r="1555" spans="1:13" ht="15" customHeight="1" x14ac:dyDescent="0.25">
      <c r="A1555" s="14" t="s">
        <v>319</v>
      </c>
      <c r="B1555" s="14" t="s">
        <v>28</v>
      </c>
      <c r="C1555" s="16">
        <v>9.9600000000000009</v>
      </c>
      <c r="D1555" s="16">
        <v>30.85</v>
      </c>
      <c r="E1555" s="16">
        <v>6.24</v>
      </c>
      <c r="F1555" s="16">
        <v>264</v>
      </c>
      <c r="G1555" s="16">
        <v>0</v>
      </c>
      <c r="H1555" s="16">
        <v>1031.51</v>
      </c>
      <c r="I1555" s="16">
        <v>149</v>
      </c>
      <c r="J1555" s="16">
        <v>85.96</v>
      </c>
      <c r="K1555" s="16">
        <v>334.92</v>
      </c>
      <c r="L1555" s="17">
        <f>SUM(C1555:K1555)</f>
        <v>1912.44</v>
      </c>
      <c r="M1555" s="23" t="str">
        <f>A1555&amp;"|"&amp;B1555</f>
        <v>P0130|Jun</v>
      </c>
    </row>
    <row r="1556" spans="1:13" ht="15" customHeight="1" x14ac:dyDescent="0.25">
      <c r="A1556" s="14" t="s">
        <v>319</v>
      </c>
      <c r="B1556" s="14" t="s">
        <v>29</v>
      </c>
      <c r="C1556" s="16">
        <v>7.57</v>
      </c>
      <c r="D1556" s="16">
        <v>32.89</v>
      </c>
      <c r="E1556" s="16">
        <v>4.04</v>
      </c>
      <c r="F1556" s="16">
        <v>264</v>
      </c>
      <c r="G1556" s="16">
        <v>0</v>
      </c>
      <c r="H1556" s="16">
        <v>1031.51</v>
      </c>
      <c r="I1556" s="16">
        <v>149</v>
      </c>
      <c r="J1556" s="16">
        <v>85.96</v>
      </c>
      <c r="K1556" s="16">
        <v>897.77</v>
      </c>
      <c r="L1556" s="17">
        <f>SUM(C1556:K1556)</f>
        <v>2472.7399999999998</v>
      </c>
      <c r="M1556" s="23" t="str">
        <f>A1556&amp;"|"&amp;B1556</f>
        <v>P0130|Jul</v>
      </c>
    </row>
    <row r="1557" spans="1:13" ht="15" customHeight="1" x14ac:dyDescent="0.25">
      <c r="A1557" s="14" t="s">
        <v>319</v>
      </c>
      <c r="B1557" s="14" t="s">
        <v>30</v>
      </c>
      <c r="C1557" s="16">
        <v>16.52</v>
      </c>
      <c r="D1557" s="16">
        <v>31.22</v>
      </c>
      <c r="E1557" s="16">
        <v>6.61</v>
      </c>
      <c r="F1557" s="16">
        <v>264</v>
      </c>
      <c r="G1557" s="16">
        <v>0</v>
      </c>
      <c r="H1557" s="16">
        <v>1031.51</v>
      </c>
      <c r="I1557" s="16">
        <v>149</v>
      </c>
      <c r="J1557" s="16">
        <v>85.96</v>
      </c>
      <c r="K1557" s="16">
        <v>828.13</v>
      </c>
      <c r="L1557" s="17">
        <f>SUM(C1557:K1557)</f>
        <v>2412.9500000000003</v>
      </c>
      <c r="M1557" s="23" t="str">
        <f>A1557&amp;"|"&amp;B1557</f>
        <v>P0130|Aug</v>
      </c>
    </row>
    <row r="1558" spans="1:13" ht="15" customHeight="1" x14ac:dyDescent="0.25">
      <c r="A1558" s="14" t="s">
        <v>319</v>
      </c>
      <c r="B1558" s="14" t="s">
        <v>31</v>
      </c>
      <c r="C1558" s="16">
        <v>10.59</v>
      </c>
      <c r="D1558" s="16">
        <v>48.1</v>
      </c>
      <c r="E1558" s="16">
        <v>9.69</v>
      </c>
      <c r="F1558" s="16">
        <v>176</v>
      </c>
      <c r="G1558" s="16">
        <v>0</v>
      </c>
      <c r="H1558" s="16">
        <v>1031.51</v>
      </c>
      <c r="I1558" s="16">
        <v>149</v>
      </c>
      <c r="J1558" s="16">
        <v>85.96</v>
      </c>
      <c r="K1558" s="16">
        <v>177.3</v>
      </c>
      <c r="L1558" s="17">
        <f>SUM(C1558:K1558)</f>
        <v>1688.1499999999999</v>
      </c>
      <c r="M1558" s="23" t="str">
        <f>A1558&amp;"|"&amp;B1558</f>
        <v>P0130|Sep</v>
      </c>
    </row>
    <row r="1559" spans="1:13" ht="15" customHeight="1" x14ac:dyDescent="0.25">
      <c r="A1559" s="14" t="s">
        <v>319</v>
      </c>
      <c r="B1559" s="14" t="s">
        <v>32</v>
      </c>
      <c r="C1559" s="16">
        <v>18.829999999999998</v>
      </c>
      <c r="D1559" s="16">
        <v>48.41</v>
      </c>
      <c r="E1559" s="16">
        <v>7.61</v>
      </c>
      <c r="F1559" s="16">
        <v>176</v>
      </c>
      <c r="G1559" s="16">
        <v>0</v>
      </c>
      <c r="H1559" s="16">
        <v>1031.51</v>
      </c>
      <c r="I1559" s="16">
        <v>149</v>
      </c>
      <c r="J1559" s="16">
        <v>85.96</v>
      </c>
      <c r="K1559" s="16">
        <v>122.63</v>
      </c>
      <c r="L1559" s="17">
        <f>SUM(C1559:K1559)</f>
        <v>1639.9499999999998</v>
      </c>
      <c r="M1559" s="23" t="str">
        <f>A1559&amp;"|"&amp;B1559</f>
        <v>P0130|Oct</v>
      </c>
    </row>
    <row r="1560" spans="1:13" ht="15" customHeight="1" x14ac:dyDescent="0.25">
      <c r="A1560" s="14" t="s">
        <v>319</v>
      </c>
      <c r="B1560" s="14" t="s">
        <v>33</v>
      </c>
      <c r="C1560" s="16">
        <v>7.57</v>
      </c>
      <c r="D1560" s="16">
        <v>51.25</v>
      </c>
      <c r="E1560" s="16">
        <v>8.27</v>
      </c>
      <c r="F1560" s="16">
        <v>176</v>
      </c>
      <c r="G1560" s="16">
        <v>55.52</v>
      </c>
      <c r="H1560" s="16">
        <v>1031.51</v>
      </c>
      <c r="I1560" s="16">
        <v>149</v>
      </c>
      <c r="J1560" s="16">
        <v>85.96</v>
      </c>
      <c r="K1560" s="16">
        <v>31.64</v>
      </c>
      <c r="L1560" s="17">
        <f>SUM(C1560:K1560)</f>
        <v>1596.72</v>
      </c>
      <c r="M1560" s="23" t="str">
        <f>A1560&amp;"|"&amp;B1560</f>
        <v>P0130|Nov</v>
      </c>
    </row>
    <row r="1561" spans="1:13" ht="15" customHeight="1" x14ac:dyDescent="0.25">
      <c r="A1561" s="14" t="s">
        <v>319</v>
      </c>
      <c r="B1561" s="14" t="s">
        <v>34</v>
      </c>
      <c r="C1561" s="16">
        <v>16.55</v>
      </c>
      <c r="D1561" s="16">
        <v>67.41</v>
      </c>
      <c r="E1561" s="16">
        <v>4.9800000000000004</v>
      </c>
      <c r="F1561" s="16">
        <v>528</v>
      </c>
      <c r="G1561" s="16">
        <v>55.52</v>
      </c>
      <c r="H1561" s="16">
        <v>1031.51</v>
      </c>
      <c r="I1561" s="16">
        <v>149</v>
      </c>
      <c r="J1561" s="16">
        <v>85.96</v>
      </c>
      <c r="K1561" s="16">
        <v>55.84</v>
      </c>
      <c r="L1561" s="17">
        <f>SUM(C1561:K1561)</f>
        <v>1994.77</v>
      </c>
      <c r="M1561" s="23" t="str">
        <f>A1561&amp;"|"&amp;B1561</f>
        <v>P0130|Dec</v>
      </c>
    </row>
    <row r="1562" spans="1:13" ht="15" customHeight="1" x14ac:dyDescent="0.25">
      <c r="A1562" s="14" t="s">
        <v>319</v>
      </c>
      <c r="B1562" s="14" t="s">
        <v>35</v>
      </c>
      <c r="C1562" s="16">
        <v>10.06</v>
      </c>
      <c r="D1562" s="16">
        <v>67.41</v>
      </c>
      <c r="E1562" s="16">
        <v>12.19</v>
      </c>
      <c r="F1562" s="16">
        <v>528</v>
      </c>
      <c r="G1562" s="16">
        <v>55.52</v>
      </c>
      <c r="H1562" s="16">
        <v>1031.51</v>
      </c>
      <c r="I1562" s="16">
        <v>149</v>
      </c>
      <c r="J1562" s="16">
        <v>85.96</v>
      </c>
      <c r="K1562" s="16">
        <v>55.84</v>
      </c>
      <c r="L1562" s="17">
        <f>SUM(C1562:K1562)</f>
        <v>1995.49</v>
      </c>
      <c r="M1562" s="23" t="str">
        <f>A1562&amp;"|"&amp;B1562</f>
        <v>P0130|Jan</v>
      </c>
    </row>
    <row r="1563" spans="1:13" ht="15" customHeight="1" x14ac:dyDescent="0.25">
      <c r="A1563" s="14" t="s">
        <v>319</v>
      </c>
      <c r="B1563" s="14" t="s">
        <v>36</v>
      </c>
      <c r="C1563" s="16">
        <v>228.92</v>
      </c>
      <c r="D1563" s="16">
        <v>64.94</v>
      </c>
      <c r="E1563" s="16">
        <v>6.55</v>
      </c>
      <c r="F1563" s="16">
        <v>440</v>
      </c>
      <c r="G1563" s="16">
        <v>55.52</v>
      </c>
      <c r="H1563" s="16">
        <v>1031.51</v>
      </c>
      <c r="I1563" s="16">
        <v>149</v>
      </c>
      <c r="J1563" s="16">
        <v>85.96</v>
      </c>
      <c r="K1563" s="16">
        <v>55.84</v>
      </c>
      <c r="L1563" s="17">
        <f>SUM(C1563:K1563)</f>
        <v>2118.2400000000002</v>
      </c>
      <c r="M1563" s="23" t="str">
        <f>A1563&amp;"|"&amp;B1563</f>
        <v>P0130|Feb</v>
      </c>
    </row>
    <row r="1564" spans="1:13" ht="15" customHeight="1" x14ac:dyDescent="0.25">
      <c r="A1564" s="14" t="s">
        <v>319</v>
      </c>
      <c r="B1564" s="14" t="s">
        <v>37</v>
      </c>
      <c r="C1564" s="16">
        <v>10.11</v>
      </c>
      <c r="D1564" s="16">
        <v>57.36</v>
      </c>
      <c r="E1564" s="16">
        <v>4.04</v>
      </c>
      <c r="F1564" s="16">
        <v>440</v>
      </c>
      <c r="G1564" s="16">
        <v>55.52</v>
      </c>
      <c r="H1564" s="16">
        <v>1031.51</v>
      </c>
      <c r="I1564" s="16">
        <v>149</v>
      </c>
      <c r="J1564" s="16">
        <v>85.96</v>
      </c>
      <c r="K1564" s="16">
        <v>55.84</v>
      </c>
      <c r="L1564" s="17">
        <f>SUM(C1564:K1564)</f>
        <v>1889.34</v>
      </c>
      <c r="M1564" s="23" t="str">
        <f>A1564&amp;"|"&amp;B1564</f>
        <v>P0130|Mar</v>
      </c>
    </row>
    <row r="1565" spans="1:13" ht="15" customHeight="1" x14ac:dyDescent="0.25">
      <c r="A1565" s="14" t="s">
        <v>321</v>
      </c>
      <c r="B1565" s="14" t="s">
        <v>24</v>
      </c>
      <c r="C1565" s="16">
        <v>19.25</v>
      </c>
      <c r="D1565" s="16">
        <v>54.1</v>
      </c>
      <c r="E1565" s="16">
        <v>4.04</v>
      </c>
      <c r="F1565" s="16">
        <v>176</v>
      </c>
      <c r="G1565" s="16">
        <v>0</v>
      </c>
      <c r="H1565" s="16">
        <v>1031.51</v>
      </c>
      <c r="I1565" s="16">
        <v>149</v>
      </c>
      <c r="J1565" s="16">
        <v>85.96</v>
      </c>
      <c r="K1565" s="16">
        <v>39.75</v>
      </c>
      <c r="L1565" s="17">
        <f>SUM(C1565:K1565)</f>
        <v>1559.6100000000001</v>
      </c>
      <c r="M1565" s="23" t="str">
        <f>A1565&amp;"|"&amp;B1565</f>
        <v>P0131|Apr</v>
      </c>
    </row>
    <row r="1566" spans="1:13" ht="15" customHeight="1" x14ac:dyDescent="0.25">
      <c r="A1566" s="14" t="s">
        <v>321</v>
      </c>
      <c r="B1566" s="14" t="s">
        <v>26</v>
      </c>
      <c r="C1566" s="16">
        <v>14.46</v>
      </c>
      <c r="D1566" s="16">
        <v>43.47</v>
      </c>
      <c r="E1566" s="16">
        <v>4.04</v>
      </c>
      <c r="F1566" s="16">
        <v>176</v>
      </c>
      <c r="G1566" s="16">
        <v>0</v>
      </c>
      <c r="H1566" s="16">
        <v>1031.51</v>
      </c>
      <c r="I1566" s="16">
        <v>149</v>
      </c>
      <c r="J1566" s="16">
        <v>85.96</v>
      </c>
      <c r="K1566" s="16">
        <v>258.49</v>
      </c>
      <c r="L1566" s="17">
        <f>SUM(C1566:K1566)</f>
        <v>1762.93</v>
      </c>
      <c r="M1566" s="23" t="str">
        <f>A1566&amp;"|"&amp;B1566</f>
        <v>P0131|May</v>
      </c>
    </row>
    <row r="1567" spans="1:13" ht="15" customHeight="1" x14ac:dyDescent="0.25">
      <c r="A1567" s="14" t="s">
        <v>321</v>
      </c>
      <c r="B1567" s="14" t="s">
        <v>28</v>
      </c>
      <c r="C1567" s="16">
        <v>10.050000000000001</v>
      </c>
      <c r="D1567" s="16">
        <v>39.729999999999997</v>
      </c>
      <c r="E1567" s="16">
        <v>10.73</v>
      </c>
      <c r="F1567" s="16">
        <v>176</v>
      </c>
      <c r="G1567" s="16">
        <v>0</v>
      </c>
      <c r="H1567" s="16">
        <v>1031.51</v>
      </c>
      <c r="I1567" s="16">
        <v>149</v>
      </c>
      <c r="J1567" s="16">
        <v>85.96</v>
      </c>
      <c r="K1567" s="16">
        <v>334.92</v>
      </c>
      <c r="L1567" s="17">
        <f>SUM(C1567:K1567)</f>
        <v>1837.9</v>
      </c>
      <c r="M1567" s="23" t="str">
        <f>A1567&amp;"|"&amp;B1567</f>
        <v>P0131|Jun</v>
      </c>
    </row>
    <row r="1568" spans="1:13" ht="15" customHeight="1" x14ac:dyDescent="0.25">
      <c r="A1568" s="14" t="s">
        <v>321</v>
      </c>
      <c r="B1568" s="14" t="s">
        <v>29</v>
      </c>
      <c r="C1568" s="16">
        <v>7.57</v>
      </c>
      <c r="D1568" s="16">
        <v>27.94</v>
      </c>
      <c r="E1568" s="16">
        <v>4.04</v>
      </c>
      <c r="F1568" s="16">
        <v>264</v>
      </c>
      <c r="G1568" s="16">
        <v>0</v>
      </c>
      <c r="H1568" s="16">
        <v>1031.51</v>
      </c>
      <c r="I1568" s="16">
        <v>149</v>
      </c>
      <c r="J1568" s="16">
        <v>85.96</v>
      </c>
      <c r="K1568" s="16">
        <v>897.77</v>
      </c>
      <c r="L1568" s="17">
        <f>SUM(C1568:K1568)</f>
        <v>2467.79</v>
      </c>
      <c r="M1568" s="23" t="str">
        <f>A1568&amp;"|"&amp;B1568</f>
        <v>P0131|Jul</v>
      </c>
    </row>
    <row r="1569" spans="1:13" ht="15" customHeight="1" x14ac:dyDescent="0.25">
      <c r="A1569" s="14" t="s">
        <v>321</v>
      </c>
      <c r="B1569" s="14" t="s">
        <v>30</v>
      </c>
      <c r="C1569" s="16">
        <v>14.84</v>
      </c>
      <c r="D1569" s="16">
        <v>33.39</v>
      </c>
      <c r="E1569" s="16">
        <v>6.73</v>
      </c>
      <c r="F1569" s="16">
        <v>264</v>
      </c>
      <c r="G1569" s="16">
        <v>0</v>
      </c>
      <c r="H1569" s="16">
        <v>1031.51</v>
      </c>
      <c r="I1569" s="16">
        <v>149</v>
      </c>
      <c r="J1569" s="16">
        <v>85.96</v>
      </c>
      <c r="K1569" s="16">
        <v>828.13</v>
      </c>
      <c r="L1569" s="17">
        <f>SUM(C1569:K1569)</f>
        <v>2413.56</v>
      </c>
      <c r="M1569" s="23" t="str">
        <f>A1569&amp;"|"&amp;B1569</f>
        <v>P0131|Aug</v>
      </c>
    </row>
    <row r="1570" spans="1:13" ht="15" customHeight="1" x14ac:dyDescent="0.25">
      <c r="A1570" s="14" t="s">
        <v>321</v>
      </c>
      <c r="B1570" s="14" t="s">
        <v>31</v>
      </c>
      <c r="C1570" s="16">
        <v>17.43</v>
      </c>
      <c r="D1570" s="16">
        <v>42.39</v>
      </c>
      <c r="E1570" s="16">
        <v>6.28</v>
      </c>
      <c r="F1570" s="16">
        <v>176</v>
      </c>
      <c r="G1570" s="16">
        <v>0</v>
      </c>
      <c r="H1570" s="16">
        <v>1031.51</v>
      </c>
      <c r="I1570" s="16">
        <v>149</v>
      </c>
      <c r="J1570" s="16">
        <v>85.96</v>
      </c>
      <c r="K1570" s="16">
        <v>177.3</v>
      </c>
      <c r="L1570" s="17">
        <f>SUM(C1570:K1570)</f>
        <v>1685.87</v>
      </c>
      <c r="M1570" s="23" t="str">
        <f>A1570&amp;"|"&amp;B1570</f>
        <v>P0131|Sep</v>
      </c>
    </row>
    <row r="1571" spans="1:13" ht="15" customHeight="1" x14ac:dyDescent="0.25">
      <c r="A1571" s="14" t="s">
        <v>321</v>
      </c>
      <c r="B1571" s="14" t="s">
        <v>32</v>
      </c>
      <c r="C1571" s="16">
        <v>8.31</v>
      </c>
      <c r="D1571" s="16">
        <v>45.56</v>
      </c>
      <c r="E1571" s="16">
        <v>8.32</v>
      </c>
      <c r="F1571" s="16">
        <v>176</v>
      </c>
      <c r="G1571" s="16">
        <v>0</v>
      </c>
      <c r="H1571" s="16">
        <v>1031.51</v>
      </c>
      <c r="I1571" s="16">
        <v>149</v>
      </c>
      <c r="J1571" s="16">
        <v>85.96</v>
      </c>
      <c r="K1571" s="16">
        <v>122.63</v>
      </c>
      <c r="L1571" s="17">
        <f>SUM(C1571:K1571)</f>
        <v>1627.29</v>
      </c>
      <c r="M1571" s="23" t="str">
        <f>A1571&amp;"|"&amp;B1571</f>
        <v>P0131|Oct</v>
      </c>
    </row>
    <row r="1572" spans="1:13" ht="15" customHeight="1" x14ac:dyDescent="0.25">
      <c r="A1572" s="14" t="s">
        <v>321</v>
      </c>
      <c r="B1572" s="14" t="s">
        <v>33</v>
      </c>
      <c r="C1572" s="16">
        <v>7.57</v>
      </c>
      <c r="D1572" s="16">
        <v>56.99</v>
      </c>
      <c r="E1572" s="16">
        <v>4.24</v>
      </c>
      <c r="F1572" s="16">
        <v>176</v>
      </c>
      <c r="G1572" s="16">
        <v>55.52</v>
      </c>
      <c r="H1572" s="16">
        <v>1031.51</v>
      </c>
      <c r="I1572" s="16">
        <v>149</v>
      </c>
      <c r="J1572" s="16">
        <v>85.96</v>
      </c>
      <c r="K1572" s="16">
        <v>31.64</v>
      </c>
      <c r="L1572" s="17">
        <f>SUM(C1572:K1572)</f>
        <v>1598.43</v>
      </c>
      <c r="M1572" s="23" t="str">
        <f>A1572&amp;"|"&amp;B1572</f>
        <v>P0131|Nov</v>
      </c>
    </row>
    <row r="1573" spans="1:13" ht="15" customHeight="1" x14ac:dyDescent="0.25">
      <c r="A1573" s="14" t="s">
        <v>321</v>
      </c>
      <c r="B1573" s="14" t="s">
        <v>34</v>
      </c>
      <c r="C1573" s="16">
        <v>10.210000000000001</v>
      </c>
      <c r="D1573" s="16">
        <v>70.790000000000006</v>
      </c>
      <c r="E1573" s="16">
        <v>5.39</v>
      </c>
      <c r="F1573" s="16">
        <v>528</v>
      </c>
      <c r="G1573" s="16">
        <v>55.52</v>
      </c>
      <c r="H1573" s="16">
        <v>1031.51</v>
      </c>
      <c r="I1573" s="16">
        <v>149</v>
      </c>
      <c r="J1573" s="16">
        <v>85.96</v>
      </c>
      <c r="K1573" s="16">
        <v>55.84</v>
      </c>
      <c r="L1573" s="17">
        <f>SUM(C1573:K1573)</f>
        <v>1992.22</v>
      </c>
      <c r="M1573" s="23" t="str">
        <f>A1573&amp;"|"&amp;B1573</f>
        <v>P0131|Dec</v>
      </c>
    </row>
    <row r="1574" spans="1:13" ht="15" customHeight="1" x14ac:dyDescent="0.25">
      <c r="A1574" s="14" t="s">
        <v>321</v>
      </c>
      <c r="B1574" s="14" t="s">
        <v>35</v>
      </c>
      <c r="C1574" s="16">
        <v>7.57</v>
      </c>
      <c r="D1574" s="16">
        <v>65.900000000000006</v>
      </c>
      <c r="E1574" s="16">
        <v>7.16</v>
      </c>
      <c r="F1574" s="16">
        <v>440</v>
      </c>
      <c r="G1574" s="16">
        <v>55.52</v>
      </c>
      <c r="H1574" s="16">
        <v>1031.51</v>
      </c>
      <c r="I1574" s="16">
        <v>149</v>
      </c>
      <c r="J1574" s="16">
        <v>85.96</v>
      </c>
      <c r="K1574" s="16">
        <v>55.84</v>
      </c>
      <c r="L1574" s="17">
        <f>SUM(C1574:K1574)</f>
        <v>1898.4599999999998</v>
      </c>
      <c r="M1574" s="23" t="str">
        <f>A1574&amp;"|"&amp;B1574</f>
        <v>P0131|Jan</v>
      </c>
    </row>
    <row r="1575" spans="1:13" ht="15" customHeight="1" x14ac:dyDescent="0.25">
      <c r="A1575" s="14" t="s">
        <v>321</v>
      </c>
      <c r="B1575" s="14" t="s">
        <v>36</v>
      </c>
      <c r="C1575" s="16">
        <v>27.31</v>
      </c>
      <c r="D1575" s="16">
        <v>65.81</v>
      </c>
      <c r="E1575" s="16">
        <v>7.37</v>
      </c>
      <c r="F1575" s="16">
        <v>352</v>
      </c>
      <c r="G1575" s="16">
        <v>55.52</v>
      </c>
      <c r="H1575" s="16">
        <v>1031.51</v>
      </c>
      <c r="I1575" s="16">
        <v>149</v>
      </c>
      <c r="J1575" s="16">
        <v>85.96</v>
      </c>
      <c r="K1575" s="16">
        <v>55.84</v>
      </c>
      <c r="L1575" s="17">
        <f>SUM(C1575:K1575)</f>
        <v>1830.32</v>
      </c>
      <c r="M1575" s="23" t="str">
        <f>A1575&amp;"|"&amp;B1575</f>
        <v>P0131|Feb</v>
      </c>
    </row>
    <row r="1576" spans="1:13" ht="15" customHeight="1" x14ac:dyDescent="0.25">
      <c r="A1576" s="14" t="s">
        <v>321</v>
      </c>
      <c r="B1576" s="14" t="s">
        <v>37</v>
      </c>
      <c r="C1576" s="16">
        <v>21.94</v>
      </c>
      <c r="D1576" s="16">
        <v>64.8</v>
      </c>
      <c r="E1576" s="16">
        <v>5.67</v>
      </c>
      <c r="F1576" s="16">
        <v>352</v>
      </c>
      <c r="G1576" s="16">
        <v>55.52</v>
      </c>
      <c r="H1576" s="16">
        <v>1031.51</v>
      </c>
      <c r="I1576" s="16">
        <v>149</v>
      </c>
      <c r="J1576" s="16">
        <v>85.96</v>
      </c>
      <c r="K1576" s="16">
        <v>55.84</v>
      </c>
      <c r="L1576" s="17">
        <f>SUM(C1576:K1576)</f>
        <v>1822.24</v>
      </c>
      <c r="M1576" s="23" t="str">
        <f>A1576&amp;"|"&amp;B1576</f>
        <v>P0131|Mar</v>
      </c>
    </row>
    <row r="1577" spans="1:13" ht="15" customHeight="1" x14ac:dyDescent="0.25">
      <c r="A1577" s="14" t="s">
        <v>323</v>
      </c>
      <c r="B1577" s="14" t="s">
        <v>24</v>
      </c>
      <c r="C1577" s="16">
        <v>25.15</v>
      </c>
      <c r="D1577" s="16">
        <v>66.42</v>
      </c>
      <c r="E1577" s="16">
        <v>11.1</v>
      </c>
      <c r="F1577" s="16">
        <v>316</v>
      </c>
      <c r="G1577" s="16">
        <v>0</v>
      </c>
      <c r="H1577" s="16">
        <v>2148.98</v>
      </c>
      <c r="I1577" s="16">
        <v>309.45</v>
      </c>
      <c r="J1577" s="16">
        <v>85.96</v>
      </c>
      <c r="K1577" s="16">
        <v>99.37</v>
      </c>
      <c r="L1577" s="17">
        <f>SUM(C1577:K1577)</f>
        <v>3062.43</v>
      </c>
      <c r="M1577" s="23" t="str">
        <f>A1577&amp;"|"&amp;B1577</f>
        <v>P0132|Apr</v>
      </c>
    </row>
    <row r="1578" spans="1:13" ht="15" customHeight="1" x14ac:dyDescent="0.25">
      <c r="A1578" s="14" t="s">
        <v>323</v>
      </c>
      <c r="B1578" s="14" t="s">
        <v>26</v>
      </c>
      <c r="C1578" s="16">
        <v>30.73</v>
      </c>
      <c r="D1578" s="16">
        <v>69.260000000000005</v>
      </c>
      <c r="E1578" s="16">
        <v>15.32</v>
      </c>
      <c r="F1578" s="16">
        <v>316</v>
      </c>
      <c r="G1578" s="16">
        <v>0</v>
      </c>
      <c r="H1578" s="16">
        <v>2148.98</v>
      </c>
      <c r="I1578" s="16">
        <v>309.45</v>
      </c>
      <c r="J1578" s="16">
        <v>85.96</v>
      </c>
      <c r="K1578" s="16">
        <v>646.23</v>
      </c>
      <c r="L1578" s="17">
        <f>SUM(C1578:K1578)</f>
        <v>3621.93</v>
      </c>
      <c r="M1578" s="23" t="str">
        <f>A1578&amp;"|"&amp;B1578</f>
        <v>P0132|May</v>
      </c>
    </row>
    <row r="1579" spans="1:13" ht="15" customHeight="1" x14ac:dyDescent="0.25">
      <c r="A1579" s="14" t="s">
        <v>323</v>
      </c>
      <c r="B1579" s="14" t="s">
        <v>28</v>
      </c>
      <c r="C1579" s="16">
        <v>27.35</v>
      </c>
      <c r="D1579" s="16">
        <v>53.04</v>
      </c>
      <c r="E1579" s="16">
        <v>20.63</v>
      </c>
      <c r="F1579" s="16">
        <v>316</v>
      </c>
      <c r="G1579" s="16">
        <v>0</v>
      </c>
      <c r="H1579" s="16">
        <v>2148.98</v>
      </c>
      <c r="I1579" s="16">
        <v>309.45</v>
      </c>
      <c r="J1579" s="16">
        <v>85.96</v>
      </c>
      <c r="K1579" s="16">
        <v>837.3</v>
      </c>
      <c r="L1579" s="17">
        <f>SUM(C1579:K1579)</f>
        <v>3798.71</v>
      </c>
      <c r="M1579" s="23" t="str">
        <f>A1579&amp;"|"&amp;B1579</f>
        <v>P0132|Jun</v>
      </c>
    </row>
    <row r="1580" spans="1:13" ht="15" customHeight="1" x14ac:dyDescent="0.25">
      <c r="A1580" s="14" t="s">
        <v>323</v>
      </c>
      <c r="B1580" s="14" t="s">
        <v>29</v>
      </c>
      <c r="C1580" s="16">
        <v>29.42</v>
      </c>
      <c r="D1580" s="16">
        <v>49.04</v>
      </c>
      <c r="E1580" s="16">
        <v>12.79</v>
      </c>
      <c r="F1580" s="16">
        <v>474</v>
      </c>
      <c r="G1580" s="16">
        <v>0</v>
      </c>
      <c r="H1580" s="16">
        <v>2148.98</v>
      </c>
      <c r="I1580" s="16">
        <v>309.45</v>
      </c>
      <c r="J1580" s="16">
        <v>85.96</v>
      </c>
      <c r="K1580" s="16">
        <v>2244.4299999999998</v>
      </c>
      <c r="L1580" s="17">
        <f>SUM(C1580:K1580)</f>
        <v>5354.07</v>
      </c>
      <c r="M1580" s="23" t="str">
        <f>A1580&amp;"|"&amp;B1580</f>
        <v>P0132|Jul</v>
      </c>
    </row>
    <row r="1581" spans="1:13" ht="15" customHeight="1" x14ac:dyDescent="0.25">
      <c r="A1581" s="14" t="s">
        <v>323</v>
      </c>
      <c r="B1581" s="14" t="s">
        <v>30</v>
      </c>
      <c r="C1581" s="16">
        <v>29.07</v>
      </c>
      <c r="D1581" s="16">
        <v>48.24</v>
      </c>
      <c r="E1581" s="16">
        <v>12.45</v>
      </c>
      <c r="F1581" s="16">
        <v>316</v>
      </c>
      <c r="G1581" s="16">
        <v>0</v>
      </c>
      <c r="H1581" s="16">
        <v>2148.98</v>
      </c>
      <c r="I1581" s="16">
        <v>309.45</v>
      </c>
      <c r="J1581" s="16">
        <v>85.96</v>
      </c>
      <c r="K1581" s="16">
        <v>2070.33</v>
      </c>
      <c r="L1581" s="17">
        <f>SUM(C1581:K1581)</f>
        <v>5020.4799999999996</v>
      </c>
      <c r="M1581" s="23" t="str">
        <f>A1581&amp;"|"&amp;B1581</f>
        <v>P0132|Aug</v>
      </c>
    </row>
    <row r="1582" spans="1:13" ht="15" customHeight="1" x14ac:dyDescent="0.25">
      <c r="A1582" s="14" t="s">
        <v>323</v>
      </c>
      <c r="B1582" s="14" t="s">
        <v>31</v>
      </c>
      <c r="C1582" s="16">
        <v>14.5</v>
      </c>
      <c r="D1582" s="16">
        <v>45.85</v>
      </c>
      <c r="E1582" s="16">
        <v>19.5</v>
      </c>
      <c r="F1582" s="16">
        <v>316</v>
      </c>
      <c r="G1582" s="16">
        <v>0</v>
      </c>
      <c r="H1582" s="16">
        <v>2148.98</v>
      </c>
      <c r="I1582" s="16">
        <v>309.45</v>
      </c>
      <c r="J1582" s="16">
        <v>85.96</v>
      </c>
      <c r="K1582" s="16">
        <v>443.25</v>
      </c>
      <c r="L1582" s="17">
        <f>SUM(C1582:K1582)</f>
        <v>3383.49</v>
      </c>
      <c r="M1582" s="23" t="str">
        <f>A1582&amp;"|"&amp;B1582</f>
        <v>P0132|Sep</v>
      </c>
    </row>
    <row r="1583" spans="1:13" ht="15" customHeight="1" x14ac:dyDescent="0.25">
      <c r="A1583" s="14" t="s">
        <v>323</v>
      </c>
      <c r="B1583" s="14" t="s">
        <v>32</v>
      </c>
      <c r="C1583" s="16">
        <v>57.89</v>
      </c>
      <c r="D1583" s="16">
        <v>69.38</v>
      </c>
      <c r="E1583" s="16">
        <v>17.16</v>
      </c>
      <c r="F1583" s="16">
        <v>316</v>
      </c>
      <c r="G1583" s="16">
        <v>0</v>
      </c>
      <c r="H1583" s="16">
        <v>2148.98</v>
      </c>
      <c r="I1583" s="16">
        <v>309.45</v>
      </c>
      <c r="J1583" s="16">
        <v>85.96</v>
      </c>
      <c r="K1583" s="16">
        <v>306.58</v>
      </c>
      <c r="L1583" s="17">
        <f>SUM(C1583:K1583)</f>
        <v>3311.3999999999996</v>
      </c>
      <c r="M1583" s="23" t="str">
        <f>A1583&amp;"|"&amp;B1583</f>
        <v>P0132|Oct</v>
      </c>
    </row>
    <row r="1584" spans="1:13" ht="15" customHeight="1" x14ac:dyDescent="0.25">
      <c r="A1584" s="14" t="s">
        <v>323</v>
      </c>
      <c r="B1584" s="14" t="s">
        <v>33</v>
      </c>
      <c r="C1584" s="16">
        <v>26.85</v>
      </c>
      <c r="D1584" s="16">
        <v>83.77</v>
      </c>
      <c r="E1584" s="16">
        <v>13.87</v>
      </c>
      <c r="F1584" s="16">
        <v>316</v>
      </c>
      <c r="G1584" s="16">
        <v>100.95</v>
      </c>
      <c r="H1584" s="16">
        <v>2148.98</v>
      </c>
      <c r="I1584" s="16">
        <v>309.45</v>
      </c>
      <c r="J1584" s="16">
        <v>85.96</v>
      </c>
      <c r="K1584" s="16">
        <v>79.11</v>
      </c>
      <c r="L1584" s="17">
        <f>SUM(C1584:K1584)</f>
        <v>3164.94</v>
      </c>
      <c r="M1584" s="23" t="str">
        <f>A1584&amp;"|"&amp;B1584</f>
        <v>P0132|Nov</v>
      </c>
    </row>
    <row r="1585" spans="1:13" ht="15" customHeight="1" x14ac:dyDescent="0.25">
      <c r="A1585" s="14" t="s">
        <v>323</v>
      </c>
      <c r="B1585" s="14" t="s">
        <v>34</v>
      </c>
      <c r="C1585" s="16">
        <v>33.450000000000003</v>
      </c>
      <c r="D1585" s="16">
        <v>100.15</v>
      </c>
      <c r="E1585" s="16">
        <v>15.16</v>
      </c>
      <c r="F1585" s="16">
        <v>948</v>
      </c>
      <c r="G1585" s="16">
        <v>100.95</v>
      </c>
      <c r="H1585" s="16">
        <v>2148.98</v>
      </c>
      <c r="I1585" s="16">
        <v>309.45</v>
      </c>
      <c r="J1585" s="16">
        <v>85.96</v>
      </c>
      <c r="K1585" s="16">
        <v>139.59</v>
      </c>
      <c r="L1585" s="17">
        <f>SUM(C1585:K1585)</f>
        <v>3881.69</v>
      </c>
      <c r="M1585" s="23" t="str">
        <f>A1585&amp;"|"&amp;B1585</f>
        <v>P0132|Dec</v>
      </c>
    </row>
    <row r="1586" spans="1:13" ht="15" customHeight="1" x14ac:dyDescent="0.25">
      <c r="A1586" s="14" t="s">
        <v>323</v>
      </c>
      <c r="B1586" s="14" t="s">
        <v>35</v>
      </c>
      <c r="C1586" s="16">
        <v>36.619999999999997</v>
      </c>
      <c r="D1586" s="16">
        <v>93.14</v>
      </c>
      <c r="E1586" s="16">
        <v>14.07</v>
      </c>
      <c r="F1586" s="16">
        <v>790</v>
      </c>
      <c r="G1586" s="16">
        <v>100.95</v>
      </c>
      <c r="H1586" s="16">
        <v>2148.98</v>
      </c>
      <c r="I1586" s="16">
        <v>309.45</v>
      </c>
      <c r="J1586" s="16">
        <v>85.96</v>
      </c>
      <c r="K1586" s="16">
        <v>139.59</v>
      </c>
      <c r="L1586" s="17">
        <f>SUM(C1586:K1586)</f>
        <v>3718.76</v>
      </c>
      <c r="M1586" s="23" t="str">
        <f>A1586&amp;"|"&amp;B1586</f>
        <v>P0132|Jan</v>
      </c>
    </row>
    <row r="1587" spans="1:13" ht="15" customHeight="1" x14ac:dyDescent="0.25">
      <c r="A1587" s="14" t="s">
        <v>323</v>
      </c>
      <c r="B1587" s="14" t="s">
        <v>36</v>
      </c>
      <c r="C1587" s="16">
        <v>31.38</v>
      </c>
      <c r="D1587" s="16">
        <v>93.57</v>
      </c>
      <c r="E1587" s="16">
        <v>9.8699999999999992</v>
      </c>
      <c r="F1587" s="16">
        <v>632</v>
      </c>
      <c r="G1587" s="16">
        <v>100.95</v>
      </c>
      <c r="H1587" s="16">
        <v>2148.98</v>
      </c>
      <c r="I1587" s="16">
        <v>309.45</v>
      </c>
      <c r="J1587" s="16">
        <v>85.96</v>
      </c>
      <c r="K1587" s="16">
        <v>139.59</v>
      </c>
      <c r="L1587" s="17">
        <f>SUM(C1587:K1587)</f>
        <v>3551.75</v>
      </c>
      <c r="M1587" s="23" t="str">
        <f>A1587&amp;"|"&amp;B1587</f>
        <v>P0132|Feb</v>
      </c>
    </row>
    <row r="1588" spans="1:13" ht="15" customHeight="1" x14ac:dyDescent="0.25">
      <c r="A1588" s="14" t="s">
        <v>323</v>
      </c>
      <c r="B1588" s="14" t="s">
        <v>37</v>
      </c>
      <c r="C1588" s="16">
        <v>50.25</v>
      </c>
      <c r="D1588" s="16">
        <v>97.85</v>
      </c>
      <c r="E1588" s="16">
        <v>4.04</v>
      </c>
      <c r="F1588" s="16">
        <v>632</v>
      </c>
      <c r="G1588" s="16">
        <v>100.95</v>
      </c>
      <c r="H1588" s="16">
        <v>2148.98</v>
      </c>
      <c r="I1588" s="16">
        <v>309.45</v>
      </c>
      <c r="J1588" s="16">
        <v>85.96</v>
      </c>
      <c r="K1588" s="16">
        <v>139.59</v>
      </c>
      <c r="L1588" s="17">
        <f>SUM(C1588:K1588)</f>
        <v>3569.07</v>
      </c>
      <c r="M1588" s="23" t="str">
        <f>A1588&amp;"|"&amp;B1588</f>
        <v>P0132|Mar</v>
      </c>
    </row>
    <row r="1589" spans="1:13" ht="15" customHeight="1" x14ac:dyDescent="0.25">
      <c r="A1589" s="14" t="s">
        <v>325</v>
      </c>
      <c r="B1589" s="14" t="s">
        <v>24</v>
      </c>
      <c r="C1589" s="16">
        <v>42.17</v>
      </c>
      <c r="D1589" s="16">
        <v>60.26</v>
      </c>
      <c r="E1589" s="16">
        <v>17.61</v>
      </c>
      <c r="F1589" s="16">
        <v>316</v>
      </c>
      <c r="G1589" s="16">
        <v>0</v>
      </c>
      <c r="H1589" s="16">
        <v>2148.98</v>
      </c>
      <c r="I1589" s="16">
        <v>309.45</v>
      </c>
      <c r="J1589" s="16">
        <v>85.96</v>
      </c>
      <c r="K1589" s="16">
        <v>99.37</v>
      </c>
      <c r="L1589" s="17">
        <f>SUM(C1589:K1589)</f>
        <v>3079.7999999999997</v>
      </c>
      <c r="M1589" s="23" t="str">
        <f>A1589&amp;"|"&amp;B1589</f>
        <v>P0133|Apr</v>
      </c>
    </row>
    <row r="1590" spans="1:13" ht="15" customHeight="1" x14ac:dyDescent="0.25">
      <c r="A1590" s="14" t="s">
        <v>325</v>
      </c>
      <c r="B1590" s="14" t="s">
        <v>26</v>
      </c>
      <c r="C1590" s="16">
        <v>35.93</v>
      </c>
      <c r="D1590" s="16">
        <v>64.650000000000006</v>
      </c>
      <c r="E1590" s="16">
        <v>13.77</v>
      </c>
      <c r="F1590" s="16">
        <v>316</v>
      </c>
      <c r="G1590" s="16">
        <v>0</v>
      </c>
      <c r="H1590" s="16">
        <v>2148.98</v>
      </c>
      <c r="I1590" s="16">
        <v>309.45</v>
      </c>
      <c r="J1590" s="16">
        <v>85.96</v>
      </c>
      <c r="K1590" s="16">
        <v>646.23</v>
      </c>
      <c r="L1590" s="17">
        <f>SUM(C1590:K1590)</f>
        <v>3620.97</v>
      </c>
      <c r="M1590" s="23" t="str">
        <f>A1590&amp;"|"&amp;B1590</f>
        <v>P0133|May</v>
      </c>
    </row>
    <row r="1591" spans="1:13" ht="15" customHeight="1" x14ac:dyDescent="0.25">
      <c r="A1591" s="14" t="s">
        <v>325</v>
      </c>
      <c r="B1591" s="14" t="s">
        <v>28</v>
      </c>
      <c r="C1591" s="16">
        <v>40.72</v>
      </c>
      <c r="D1591" s="16">
        <v>52.99</v>
      </c>
      <c r="E1591" s="16">
        <v>16.79</v>
      </c>
      <c r="F1591" s="16">
        <v>316</v>
      </c>
      <c r="G1591" s="16">
        <v>0</v>
      </c>
      <c r="H1591" s="16">
        <v>2148.98</v>
      </c>
      <c r="I1591" s="16">
        <v>309.45</v>
      </c>
      <c r="J1591" s="16">
        <v>85.96</v>
      </c>
      <c r="K1591" s="16">
        <v>837.3</v>
      </c>
      <c r="L1591" s="17">
        <f>SUM(C1591:K1591)</f>
        <v>3808.1899999999996</v>
      </c>
      <c r="M1591" s="23" t="str">
        <f>A1591&amp;"|"&amp;B1591</f>
        <v>P0133|Jun</v>
      </c>
    </row>
    <row r="1592" spans="1:13" ht="15" customHeight="1" x14ac:dyDescent="0.25">
      <c r="A1592" s="14" t="s">
        <v>325</v>
      </c>
      <c r="B1592" s="14" t="s">
        <v>29</v>
      </c>
      <c r="C1592" s="16">
        <v>27.13</v>
      </c>
      <c r="D1592" s="16">
        <v>48.5</v>
      </c>
      <c r="E1592" s="16">
        <v>16.489999999999998</v>
      </c>
      <c r="F1592" s="16">
        <v>316</v>
      </c>
      <c r="G1592" s="16">
        <v>0</v>
      </c>
      <c r="H1592" s="16">
        <v>2148.98</v>
      </c>
      <c r="I1592" s="16">
        <v>309.45</v>
      </c>
      <c r="J1592" s="16">
        <v>85.96</v>
      </c>
      <c r="K1592" s="16">
        <v>2244.4299999999998</v>
      </c>
      <c r="L1592" s="17">
        <f>SUM(C1592:K1592)</f>
        <v>5196.9399999999996</v>
      </c>
      <c r="M1592" s="23" t="str">
        <f>A1592&amp;"|"&amp;B1592</f>
        <v>P0133|Jul</v>
      </c>
    </row>
    <row r="1593" spans="1:13" ht="15" customHeight="1" x14ac:dyDescent="0.25">
      <c r="A1593" s="14" t="s">
        <v>325</v>
      </c>
      <c r="B1593" s="14" t="s">
        <v>30</v>
      </c>
      <c r="C1593" s="16">
        <v>15.67</v>
      </c>
      <c r="D1593" s="16">
        <v>48.46</v>
      </c>
      <c r="E1593" s="16">
        <v>19.440000000000001</v>
      </c>
      <c r="F1593" s="16">
        <v>316</v>
      </c>
      <c r="G1593" s="16">
        <v>0</v>
      </c>
      <c r="H1593" s="16">
        <v>2148.98</v>
      </c>
      <c r="I1593" s="16">
        <v>309.45</v>
      </c>
      <c r="J1593" s="16">
        <v>85.96</v>
      </c>
      <c r="K1593" s="16">
        <v>2070.33</v>
      </c>
      <c r="L1593" s="17">
        <f>SUM(C1593:K1593)</f>
        <v>5014.29</v>
      </c>
      <c r="M1593" s="23" t="str">
        <f>A1593&amp;"|"&amp;B1593</f>
        <v>P0133|Aug</v>
      </c>
    </row>
    <row r="1594" spans="1:13" ht="15" customHeight="1" x14ac:dyDescent="0.25">
      <c r="A1594" s="14" t="s">
        <v>325</v>
      </c>
      <c r="B1594" s="14" t="s">
        <v>31</v>
      </c>
      <c r="C1594" s="16">
        <v>28.2</v>
      </c>
      <c r="D1594" s="16">
        <v>55.22</v>
      </c>
      <c r="E1594" s="16">
        <v>11.68</v>
      </c>
      <c r="F1594" s="16">
        <v>316</v>
      </c>
      <c r="G1594" s="16">
        <v>0</v>
      </c>
      <c r="H1594" s="16">
        <v>2148.98</v>
      </c>
      <c r="I1594" s="16">
        <v>309.45</v>
      </c>
      <c r="J1594" s="16">
        <v>85.96</v>
      </c>
      <c r="K1594" s="16">
        <v>443.25</v>
      </c>
      <c r="L1594" s="17">
        <f>SUM(C1594:K1594)</f>
        <v>3398.74</v>
      </c>
      <c r="M1594" s="23" t="str">
        <f>A1594&amp;"|"&amp;B1594</f>
        <v>P0133|Sep</v>
      </c>
    </row>
    <row r="1595" spans="1:13" ht="15" customHeight="1" x14ac:dyDescent="0.25">
      <c r="A1595" s="14" t="s">
        <v>325</v>
      </c>
      <c r="B1595" s="14" t="s">
        <v>32</v>
      </c>
      <c r="C1595" s="16">
        <v>37.69</v>
      </c>
      <c r="D1595" s="16">
        <v>52.8</v>
      </c>
      <c r="E1595" s="16">
        <v>14.55</v>
      </c>
      <c r="F1595" s="16">
        <v>316</v>
      </c>
      <c r="G1595" s="16">
        <v>0</v>
      </c>
      <c r="H1595" s="16">
        <v>2148.98</v>
      </c>
      <c r="I1595" s="16">
        <v>309.45</v>
      </c>
      <c r="J1595" s="16">
        <v>85.96</v>
      </c>
      <c r="K1595" s="16">
        <v>306.58</v>
      </c>
      <c r="L1595" s="17">
        <f>SUM(C1595:K1595)</f>
        <v>3272.0099999999998</v>
      </c>
      <c r="M1595" s="23" t="str">
        <f>A1595&amp;"|"&amp;B1595</f>
        <v>P0133|Oct</v>
      </c>
    </row>
    <row r="1596" spans="1:13" ht="15" customHeight="1" x14ac:dyDescent="0.25">
      <c r="A1596" s="14" t="s">
        <v>325</v>
      </c>
      <c r="B1596" s="14" t="s">
        <v>33</v>
      </c>
      <c r="C1596" s="16">
        <v>22</v>
      </c>
      <c r="D1596" s="16">
        <v>79.69</v>
      </c>
      <c r="E1596" s="16">
        <v>20.8</v>
      </c>
      <c r="F1596" s="16">
        <v>316</v>
      </c>
      <c r="G1596" s="16">
        <v>100.95</v>
      </c>
      <c r="H1596" s="16">
        <v>2148.98</v>
      </c>
      <c r="I1596" s="16">
        <v>309.45</v>
      </c>
      <c r="J1596" s="16">
        <v>85.96</v>
      </c>
      <c r="K1596" s="16">
        <v>79.11</v>
      </c>
      <c r="L1596" s="17">
        <f>SUM(C1596:K1596)</f>
        <v>3162.94</v>
      </c>
      <c r="M1596" s="23" t="str">
        <f>A1596&amp;"|"&amp;B1596</f>
        <v>P0133|Nov</v>
      </c>
    </row>
    <row r="1597" spans="1:13" ht="15" customHeight="1" x14ac:dyDescent="0.25">
      <c r="A1597" s="14" t="s">
        <v>325</v>
      </c>
      <c r="B1597" s="14" t="s">
        <v>34</v>
      </c>
      <c r="C1597" s="16">
        <v>43.18</v>
      </c>
      <c r="D1597" s="16">
        <v>108.49</v>
      </c>
      <c r="E1597" s="16">
        <v>9.0299999999999994</v>
      </c>
      <c r="F1597" s="16">
        <v>948</v>
      </c>
      <c r="G1597" s="16">
        <v>100.95</v>
      </c>
      <c r="H1597" s="16">
        <v>2148.98</v>
      </c>
      <c r="I1597" s="16">
        <v>309.45</v>
      </c>
      <c r="J1597" s="16">
        <v>85.96</v>
      </c>
      <c r="K1597" s="16">
        <v>139.59</v>
      </c>
      <c r="L1597" s="17">
        <f>SUM(C1597:K1597)</f>
        <v>3893.63</v>
      </c>
      <c r="M1597" s="23" t="str">
        <f>A1597&amp;"|"&amp;B1597</f>
        <v>P0133|Dec</v>
      </c>
    </row>
    <row r="1598" spans="1:13" ht="15" customHeight="1" x14ac:dyDescent="0.25">
      <c r="A1598" s="14" t="s">
        <v>325</v>
      </c>
      <c r="B1598" s="14" t="s">
        <v>35</v>
      </c>
      <c r="C1598" s="16">
        <v>302.85000000000002</v>
      </c>
      <c r="D1598" s="16">
        <v>89.53</v>
      </c>
      <c r="E1598" s="16">
        <v>18.82</v>
      </c>
      <c r="F1598" s="16">
        <v>790</v>
      </c>
      <c r="G1598" s="16">
        <v>100.95</v>
      </c>
      <c r="H1598" s="16">
        <v>2148.98</v>
      </c>
      <c r="I1598" s="16">
        <v>309.45</v>
      </c>
      <c r="J1598" s="16">
        <v>85.96</v>
      </c>
      <c r="K1598" s="16">
        <v>139.59</v>
      </c>
      <c r="L1598" s="17">
        <f>SUM(C1598:K1598)</f>
        <v>3986.13</v>
      </c>
      <c r="M1598" s="23" t="str">
        <f>A1598&amp;"|"&amp;B1598</f>
        <v>P0133|Jan</v>
      </c>
    </row>
    <row r="1599" spans="1:13" ht="15" customHeight="1" x14ac:dyDescent="0.25">
      <c r="A1599" s="14" t="s">
        <v>325</v>
      </c>
      <c r="B1599" s="14" t="s">
        <v>36</v>
      </c>
      <c r="C1599" s="16">
        <v>42.07</v>
      </c>
      <c r="D1599" s="16">
        <v>93.75</v>
      </c>
      <c r="E1599" s="16">
        <v>25.31</v>
      </c>
      <c r="F1599" s="16">
        <v>632</v>
      </c>
      <c r="G1599" s="16">
        <v>100.95</v>
      </c>
      <c r="H1599" s="16">
        <v>2148.98</v>
      </c>
      <c r="I1599" s="16">
        <v>309.45</v>
      </c>
      <c r="J1599" s="16">
        <v>85.96</v>
      </c>
      <c r="K1599" s="16">
        <v>139.59</v>
      </c>
      <c r="L1599" s="17">
        <f>SUM(C1599:K1599)</f>
        <v>3578.06</v>
      </c>
      <c r="M1599" s="23" t="str">
        <f>A1599&amp;"|"&amp;B1599</f>
        <v>P0133|Feb</v>
      </c>
    </row>
    <row r="1600" spans="1:13" ht="15" customHeight="1" x14ac:dyDescent="0.25">
      <c r="A1600" s="14" t="s">
        <v>325</v>
      </c>
      <c r="B1600" s="14" t="s">
        <v>37</v>
      </c>
      <c r="C1600" s="16">
        <v>49.2</v>
      </c>
      <c r="D1600" s="16">
        <v>89.35</v>
      </c>
      <c r="E1600" s="16">
        <v>14.07</v>
      </c>
      <c r="F1600" s="16">
        <v>632</v>
      </c>
      <c r="G1600" s="16">
        <v>100.95</v>
      </c>
      <c r="H1600" s="16">
        <v>2148.98</v>
      </c>
      <c r="I1600" s="16">
        <v>309.45</v>
      </c>
      <c r="J1600" s="16">
        <v>85.96</v>
      </c>
      <c r="K1600" s="16">
        <v>139.59</v>
      </c>
      <c r="L1600" s="17">
        <f>SUM(C1600:K1600)</f>
        <v>3569.55</v>
      </c>
      <c r="M1600" s="23" t="str">
        <f>A1600&amp;"|"&amp;B1600</f>
        <v>P0133|Mar</v>
      </c>
    </row>
    <row r="1601" spans="1:13" ht="15" customHeight="1" x14ac:dyDescent="0.25">
      <c r="A1601" s="14" t="s">
        <v>327</v>
      </c>
      <c r="B1601" s="14" t="s">
        <v>24</v>
      </c>
      <c r="C1601" s="16">
        <v>8.7899999999999991</v>
      </c>
      <c r="D1601" s="16">
        <v>45.08</v>
      </c>
      <c r="E1601" s="16">
        <v>4.04</v>
      </c>
      <c r="F1601" s="16">
        <v>176</v>
      </c>
      <c r="G1601" s="16">
        <v>0</v>
      </c>
      <c r="H1601" s="16">
        <v>1031.51</v>
      </c>
      <c r="I1601" s="16">
        <v>149</v>
      </c>
      <c r="J1601" s="16">
        <v>85.96</v>
      </c>
      <c r="K1601" s="16">
        <v>39.75</v>
      </c>
      <c r="L1601" s="17">
        <f>SUM(C1601:K1601)</f>
        <v>1540.13</v>
      </c>
      <c r="M1601" s="23" t="str">
        <f>A1601&amp;"|"&amp;B1601</f>
        <v>P0134|Apr</v>
      </c>
    </row>
    <row r="1602" spans="1:13" ht="15" customHeight="1" x14ac:dyDescent="0.25">
      <c r="A1602" s="14" t="s">
        <v>327</v>
      </c>
      <c r="B1602" s="14" t="s">
        <v>26</v>
      </c>
      <c r="C1602" s="16">
        <v>16.059999999999999</v>
      </c>
      <c r="D1602" s="16">
        <v>33.06</v>
      </c>
      <c r="E1602" s="16">
        <v>6.01</v>
      </c>
      <c r="F1602" s="16">
        <v>176</v>
      </c>
      <c r="G1602" s="16">
        <v>0</v>
      </c>
      <c r="H1602" s="16">
        <v>1031.51</v>
      </c>
      <c r="I1602" s="16">
        <v>149</v>
      </c>
      <c r="J1602" s="16">
        <v>85.96</v>
      </c>
      <c r="K1602" s="16">
        <v>258.49</v>
      </c>
      <c r="L1602" s="17">
        <f>SUM(C1602:K1602)</f>
        <v>1756.09</v>
      </c>
      <c r="M1602" s="23" t="str">
        <f>A1602&amp;"|"&amp;B1602</f>
        <v>P0134|May</v>
      </c>
    </row>
    <row r="1603" spans="1:13" ht="15" customHeight="1" x14ac:dyDescent="0.25">
      <c r="A1603" s="14" t="s">
        <v>327</v>
      </c>
      <c r="B1603" s="14" t="s">
        <v>28</v>
      </c>
      <c r="C1603" s="16">
        <v>279.69</v>
      </c>
      <c r="D1603" s="16">
        <v>35.090000000000003</v>
      </c>
      <c r="E1603" s="16">
        <v>4.04</v>
      </c>
      <c r="F1603" s="16">
        <v>176</v>
      </c>
      <c r="G1603" s="16">
        <v>0</v>
      </c>
      <c r="H1603" s="16">
        <v>1031.51</v>
      </c>
      <c r="I1603" s="16">
        <v>149</v>
      </c>
      <c r="J1603" s="16">
        <v>85.96</v>
      </c>
      <c r="K1603" s="16">
        <v>334.92</v>
      </c>
      <c r="L1603" s="17">
        <f>SUM(C1603:K1603)</f>
        <v>2096.21</v>
      </c>
      <c r="M1603" s="23" t="str">
        <f>A1603&amp;"|"&amp;B1603</f>
        <v>P0134|Jun</v>
      </c>
    </row>
    <row r="1604" spans="1:13" ht="15" customHeight="1" x14ac:dyDescent="0.25">
      <c r="A1604" s="14" t="s">
        <v>327</v>
      </c>
      <c r="B1604" s="14" t="s">
        <v>29</v>
      </c>
      <c r="C1604" s="16">
        <v>23.12</v>
      </c>
      <c r="D1604" s="16">
        <v>32.76</v>
      </c>
      <c r="E1604" s="16">
        <v>4.04</v>
      </c>
      <c r="F1604" s="16">
        <v>264</v>
      </c>
      <c r="G1604" s="16">
        <v>0</v>
      </c>
      <c r="H1604" s="16">
        <v>1031.51</v>
      </c>
      <c r="I1604" s="16">
        <v>149</v>
      </c>
      <c r="J1604" s="16">
        <v>85.96</v>
      </c>
      <c r="K1604" s="16">
        <v>897.77</v>
      </c>
      <c r="L1604" s="17">
        <f>SUM(C1604:K1604)</f>
        <v>2488.16</v>
      </c>
      <c r="M1604" s="23" t="str">
        <f>A1604&amp;"|"&amp;B1604</f>
        <v>P0134|Jul</v>
      </c>
    </row>
    <row r="1605" spans="1:13" ht="15" customHeight="1" x14ac:dyDescent="0.25">
      <c r="A1605" s="14" t="s">
        <v>327</v>
      </c>
      <c r="B1605" s="14" t="s">
        <v>30</v>
      </c>
      <c r="C1605" s="16">
        <v>15.82</v>
      </c>
      <c r="D1605" s="16">
        <v>29.99</v>
      </c>
      <c r="E1605" s="16">
        <v>4.04</v>
      </c>
      <c r="F1605" s="16">
        <v>176</v>
      </c>
      <c r="G1605" s="16">
        <v>0</v>
      </c>
      <c r="H1605" s="16">
        <v>1031.51</v>
      </c>
      <c r="I1605" s="16">
        <v>149</v>
      </c>
      <c r="J1605" s="16">
        <v>85.96</v>
      </c>
      <c r="K1605" s="16">
        <v>828.13</v>
      </c>
      <c r="L1605" s="17">
        <f>SUM(C1605:K1605)</f>
        <v>2320.4499999999998</v>
      </c>
      <c r="M1605" s="23" t="str">
        <f>A1605&amp;"|"&amp;B1605</f>
        <v>P0134|Aug</v>
      </c>
    </row>
    <row r="1606" spans="1:13" ht="15" customHeight="1" x14ac:dyDescent="0.25">
      <c r="A1606" s="14" t="s">
        <v>327</v>
      </c>
      <c r="B1606" s="14" t="s">
        <v>31</v>
      </c>
      <c r="C1606" s="16">
        <v>7.57</v>
      </c>
      <c r="D1606" s="16">
        <v>45.85</v>
      </c>
      <c r="E1606" s="16">
        <v>5.5</v>
      </c>
      <c r="F1606" s="16">
        <v>176</v>
      </c>
      <c r="G1606" s="16">
        <v>0</v>
      </c>
      <c r="H1606" s="16">
        <v>1031.51</v>
      </c>
      <c r="I1606" s="16">
        <v>149</v>
      </c>
      <c r="J1606" s="16">
        <v>85.96</v>
      </c>
      <c r="K1606" s="16">
        <v>177.3</v>
      </c>
      <c r="L1606" s="17">
        <f>SUM(C1606:K1606)</f>
        <v>1678.69</v>
      </c>
      <c r="M1606" s="23" t="str">
        <f>A1606&amp;"|"&amp;B1606</f>
        <v>P0134|Sep</v>
      </c>
    </row>
    <row r="1607" spans="1:13" ht="15" customHeight="1" x14ac:dyDescent="0.25">
      <c r="A1607" s="14" t="s">
        <v>327</v>
      </c>
      <c r="B1607" s="14" t="s">
        <v>32</v>
      </c>
      <c r="C1607" s="16">
        <v>35.840000000000003</v>
      </c>
      <c r="D1607" s="16">
        <v>54.37</v>
      </c>
      <c r="E1607" s="16">
        <v>4.04</v>
      </c>
      <c r="F1607" s="16">
        <v>176</v>
      </c>
      <c r="G1607" s="16">
        <v>0</v>
      </c>
      <c r="H1607" s="16">
        <v>1031.51</v>
      </c>
      <c r="I1607" s="16">
        <v>149</v>
      </c>
      <c r="J1607" s="16">
        <v>85.96</v>
      </c>
      <c r="K1607" s="16">
        <v>122.63</v>
      </c>
      <c r="L1607" s="17">
        <f>SUM(C1607:K1607)</f>
        <v>1659.35</v>
      </c>
      <c r="M1607" s="23" t="str">
        <f>A1607&amp;"|"&amp;B1607</f>
        <v>P0134|Oct</v>
      </c>
    </row>
    <row r="1608" spans="1:13" ht="15" customHeight="1" x14ac:dyDescent="0.25">
      <c r="A1608" s="14" t="s">
        <v>327</v>
      </c>
      <c r="B1608" s="14" t="s">
        <v>33</v>
      </c>
      <c r="C1608" s="16">
        <v>20.260000000000002</v>
      </c>
      <c r="D1608" s="16">
        <v>64</v>
      </c>
      <c r="E1608" s="16">
        <v>7.36</v>
      </c>
      <c r="F1608" s="16">
        <v>176</v>
      </c>
      <c r="G1608" s="16">
        <v>55.52</v>
      </c>
      <c r="H1608" s="16">
        <v>1031.51</v>
      </c>
      <c r="I1608" s="16">
        <v>149</v>
      </c>
      <c r="J1608" s="16">
        <v>85.96</v>
      </c>
      <c r="K1608" s="16">
        <v>31.64</v>
      </c>
      <c r="L1608" s="17">
        <f>SUM(C1608:K1608)</f>
        <v>1621.2500000000002</v>
      </c>
      <c r="M1608" s="23" t="str">
        <f>A1608&amp;"|"&amp;B1608</f>
        <v>P0134|Nov</v>
      </c>
    </row>
    <row r="1609" spans="1:13" ht="15" customHeight="1" x14ac:dyDescent="0.25">
      <c r="A1609" s="14" t="s">
        <v>327</v>
      </c>
      <c r="B1609" s="14" t="s">
        <v>34</v>
      </c>
      <c r="C1609" s="16">
        <v>18.14</v>
      </c>
      <c r="D1609" s="16">
        <v>69.11</v>
      </c>
      <c r="E1609" s="16">
        <v>8.51</v>
      </c>
      <c r="F1609" s="16">
        <v>440</v>
      </c>
      <c r="G1609" s="16">
        <v>55.52</v>
      </c>
      <c r="H1609" s="16">
        <v>1031.51</v>
      </c>
      <c r="I1609" s="16">
        <v>149</v>
      </c>
      <c r="J1609" s="16">
        <v>85.96</v>
      </c>
      <c r="K1609" s="16">
        <v>55.84</v>
      </c>
      <c r="L1609" s="17">
        <f>SUM(C1609:K1609)</f>
        <v>1913.59</v>
      </c>
      <c r="M1609" s="23" t="str">
        <f>A1609&amp;"|"&amp;B1609</f>
        <v>P0134|Dec</v>
      </c>
    </row>
    <row r="1610" spans="1:13" ht="15" customHeight="1" x14ac:dyDescent="0.25">
      <c r="A1610" s="14" t="s">
        <v>327</v>
      </c>
      <c r="B1610" s="14" t="s">
        <v>35</v>
      </c>
      <c r="C1610" s="16">
        <v>7.57</v>
      </c>
      <c r="D1610" s="16">
        <v>76.7</v>
      </c>
      <c r="E1610" s="16">
        <v>4.04</v>
      </c>
      <c r="F1610" s="16">
        <v>440</v>
      </c>
      <c r="G1610" s="16">
        <v>55.52</v>
      </c>
      <c r="H1610" s="16">
        <v>1031.51</v>
      </c>
      <c r="I1610" s="16">
        <v>149</v>
      </c>
      <c r="J1610" s="16">
        <v>85.96</v>
      </c>
      <c r="K1610" s="16">
        <v>55.84</v>
      </c>
      <c r="L1610" s="17">
        <f>SUM(C1610:K1610)</f>
        <v>1906.14</v>
      </c>
      <c r="M1610" s="23" t="str">
        <f>A1610&amp;"|"&amp;B1610</f>
        <v>P0134|Jan</v>
      </c>
    </row>
    <row r="1611" spans="1:13" ht="15" customHeight="1" x14ac:dyDescent="0.25">
      <c r="A1611" s="14" t="s">
        <v>327</v>
      </c>
      <c r="B1611" s="14" t="s">
        <v>36</v>
      </c>
      <c r="C1611" s="16">
        <v>7.57</v>
      </c>
      <c r="D1611" s="16">
        <v>74.02</v>
      </c>
      <c r="E1611" s="16">
        <v>4.04</v>
      </c>
      <c r="F1611" s="16">
        <v>352</v>
      </c>
      <c r="G1611" s="16">
        <v>55.52</v>
      </c>
      <c r="H1611" s="16">
        <v>1031.51</v>
      </c>
      <c r="I1611" s="16">
        <v>149</v>
      </c>
      <c r="J1611" s="16">
        <v>85.96</v>
      </c>
      <c r="K1611" s="16">
        <v>55.84</v>
      </c>
      <c r="L1611" s="17">
        <f>SUM(C1611:K1611)</f>
        <v>1815.4599999999998</v>
      </c>
      <c r="M1611" s="23" t="str">
        <f>A1611&amp;"|"&amp;B1611</f>
        <v>P0134|Feb</v>
      </c>
    </row>
    <row r="1612" spans="1:13" ht="15" customHeight="1" x14ac:dyDescent="0.25">
      <c r="A1612" s="14" t="s">
        <v>327</v>
      </c>
      <c r="B1612" s="14" t="s">
        <v>37</v>
      </c>
      <c r="C1612" s="16">
        <v>10.45</v>
      </c>
      <c r="D1612" s="16">
        <v>64.61</v>
      </c>
      <c r="E1612" s="16">
        <v>4.22</v>
      </c>
      <c r="F1612" s="16">
        <v>352</v>
      </c>
      <c r="G1612" s="16">
        <v>55.52</v>
      </c>
      <c r="H1612" s="16">
        <v>1031.51</v>
      </c>
      <c r="I1612" s="16">
        <v>149</v>
      </c>
      <c r="J1612" s="16">
        <v>85.96</v>
      </c>
      <c r="K1612" s="16">
        <v>55.84</v>
      </c>
      <c r="L1612" s="17">
        <f>SUM(C1612:K1612)</f>
        <v>1809.11</v>
      </c>
      <c r="M1612" s="23" t="str">
        <f>A1612&amp;"|"&amp;B1612</f>
        <v>P0134|Mar</v>
      </c>
    </row>
    <row r="1613" spans="1:13" ht="15" customHeight="1" x14ac:dyDescent="0.25">
      <c r="A1613" s="14" t="s">
        <v>329</v>
      </c>
      <c r="B1613" s="14" t="s">
        <v>24</v>
      </c>
      <c r="C1613" s="16">
        <v>24.57</v>
      </c>
      <c r="D1613" s="16">
        <v>59.57</v>
      </c>
      <c r="E1613" s="16">
        <v>7.11</v>
      </c>
      <c r="F1613" s="16">
        <v>216</v>
      </c>
      <c r="G1613" s="16">
        <v>0</v>
      </c>
      <c r="H1613" s="16">
        <v>1346.69</v>
      </c>
      <c r="I1613" s="16">
        <v>194.84</v>
      </c>
      <c r="J1613" s="16">
        <v>85.96</v>
      </c>
      <c r="K1613" s="16">
        <v>59.62</v>
      </c>
      <c r="L1613" s="17">
        <f>SUM(C1613:K1613)</f>
        <v>1994.36</v>
      </c>
      <c r="M1613" s="23" t="str">
        <f>A1613&amp;"|"&amp;B1613</f>
        <v>P0135|Apr</v>
      </c>
    </row>
    <row r="1614" spans="1:13" ht="15" customHeight="1" x14ac:dyDescent="0.25">
      <c r="A1614" s="14" t="s">
        <v>329</v>
      </c>
      <c r="B1614" s="14" t="s">
        <v>26</v>
      </c>
      <c r="C1614" s="16">
        <v>10.98</v>
      </c>
      <c r="D1614" s="16">
        <v>55.57</v>
      </c>
      <c r="E1614" s="16">
        <v>4.3499999999999996</v>
      </c>
      <c r="F1614" s="16">
        <v>216</v>
      </c>
      <c r="G1614" s="16">
        <v>0</v>
      </c>
      <c r="H1614" s="16">
        <v>1346.69</v>
      </c>
      <c r="I1614" s="16">
        <v>194.84</v>
      </c>
      <c r="J1614" s="16">
        <v>85.96</v>
      </c>
      <c r="K1614" s="16">
        <v>387.74</v>
      </c>
      <c r="L1614" s="17">
        <f>SUM(C1614:K1614)</f>
        <v>2302.13</v>
      </c>
      <c r="M1614" s="23" t="str">
        <f>A1614&amp;"|"&amp;B1614</f>
        <v>P0135|May</v>
      </c>
    </row>
    <row r="1615" spans="1:13" ht="15" customHeight="1" x14ac:dyDescent="0.25">
      <c r="A1615" s="14" t="s">
        <v>329</v>
      </c>
      <c r="B1615" s="14" t="s">
        <v>28</v>
      </c>
      <c r="C1615" s="16">
        <v>18.75</v>
      </c>
      <c r="D1615" s="16">
        <v>52.63</v>
      </c>
      <c r="E1615" s="16">
        <v>11.48</v>
      </c>
      <c r="F1615" s="16">
        <v>216</v>
      </c>
      <c r="G1615" s="16">
        <v>0</v>
      </c>
      <c r="H1615" s="16">
        <v>1346.69</v>
      </c>
      <c r="I1615" s="16">
        <v>194.84</v>
      </c>
      <c r="J1615" s="16">
        <v>85.96</v>
      </c>
      <c r="K1615" s="16">
        <v>502.38</v>
      </c>
      <c r="L1615" s="17">
        <f>SUM(C1615:K1615)</f>
        <v>2428.73</v>
      </c>
      <c r="M1615" s="23" t="str">
        <f>A1615&amp;"|"&amp;B1615</f>
        <v>P0135|Jun</v>
      </c>
    </row>
    <row r="1616" spans="1:13" ht="15" customHeight="1" x14ac:dyDescent="0.25">
      <c r="A1616" s="14" t="s">
        <v>329</v>
      </c>
      <c r="B1616" s="14" t="s">
        <v>29</v>
      </c>
      <c r="C1616" s="16">
        <v>172.12</v>
      </c>
      <c r="D1616" s="16">
        <v>25.82</v>
      </c>
      <c r="E1616" s="16">
        <v>8.8699999999999992</v>
      </c>
      <c r="F1616" s="16">
        <v>324</v>
      </c>
      <c r="G1616" s="16">
        <v>0</v>
      </c>
      <c r="H1616" s="16">
        <v>1346.69</v>
      </c>
      <c r="I1616" s="16">
        <v>194.84</v>
      </c>
      <c r="J1616" s="16">
        <v>85.96</v>
      </c>
      <c r="K1616" s="16">
        <v>1346.66</v>
      </c>
      <c r="L1616" s="17">
        <f>SUM(C1616:K1616)</f>
        <v>3504.96</v>
      </c>
      <c r="M1616" s="23" t="str">
        <f>A1616&amp;"|"&amp;B1616</f>
        <v>P0135|Jul</v>
      </c>
    </row>
    <row r="1617" spans="1:13" ht="15" customHeight="1" x14ac:dyDescent="0.25">
      <c r="A1617" s="14" t="s">
        <v>329</v>
      </c>
      <c r="B1617" s="14" t="s">
        <v>30</v>
      </c>
      <c r="C1617" s="16">
        <v>7.57</v>
      </c>
      <c r="D1617" s="16">
        <v>36.82</v>
      </c>
      <c r="E1617" s="16">
        <v>8.4499999999999993</v>
      </c>
      <c r="F1617" s="16">
        <v>324</v>
      </c>
      <c r="G1617" s="16">
        <v>0</v>
      </c>
      <c r="H1617" s="16">
        <v>1346.69</v>
      </c>
      <c r="I1617" s="16">
        <v>194.84</v>
      </c>
      <c r="J1617" s="16">
        <v>85.96</v>
      </c>
      <c r="K1617" s="16">
        <v>1242.2</v>
      </c>
      <c r="L1617" s="17">
        <f>SUM(C1617:K1617)</f>
        <v>3246.53</v>
      </c>
      <c r="M1617" s="23" t="str">
        <f>A1617&amp;"|"&amp;B1617</f>
        <v>P0135|Aug</v>
      </c>
    </row>
    <row r="1618" spans="1:13" ht="15" customHeight="1" x14ac:dyDescent="0.25">
      <c r="A1618" s="14" t="s">
        <v>329</v>
      </c>
      <c r="B1618" s="14" t="s">
        <v>31</v>
      </c>
      <c r="C1618" s="16">
        <v>37.93</v>
      </c>
      <c r="D1618" s="16">
        <v>47.11</v>
      </c>
      <c r="E1618" s="16">
        <v>9.17</v>
      </c>
      <c r="F1618" s="16">
        <v>216</v>
      </c>
      <c r="G1618" s="16">
        <v>0</v>
      </c>
      <c r="H1618" s="16">
        <v>1346.69</v>
      </c>
      <c r="I1618" s="16">
        <v>194.84</v>
      </c>
      <c r="J1618" s="16">
        <v>85.96</v>
      </c>
      <c r="K1618" s="16">
        <v>265.95</v>
      </c>
      <c r="L1618" s="17">
        <f>SUM(C1618:K1618)</f>
        <v>2203.65</v>
      </c>
      <c r="M1618" s="23" t="str">
        <f>A1618&amp;"|"&amp;B1618</f>
        <v>P0135|Sep</v>
      </c>
    </row>
    <row r="1619" spans="1:13" ht="15" customHeight="1" x14ac:dyDescent="0.25">
      <c r="A1619" s="14" t="s">
        <v>329</v>
      </c>
      <c r="B1619" s="14" t="s">
        <v>32</v>
      </c>
      <c r="C1619" s="16">
        <v>27.42</v>
      </c>
      <c r="D1619" s="16">
        <v>57.2</v>
      </c>
      <c r="E1619" s="16">
        <v>7.34</v>
      </c>
      <c r="F1619" s="16">
        <v>216</v>
      </c>
      <c r="G1619" s="16">
        <v>0</v>
      </c>
      <c r="H1619" s="16">
        <v>1346.69</v>
      </c>
      <c r="I1619" s="16">
        <v>194.84</v>
      </c>
      <c r="J1619" s="16">
        <v>85.96</v>
      </c>
      <c r="K1619" s="16">
        <v>183.95</v>
      </c>
      <c r="L1619" s="17">
        <f>SUM(C1619:K1619)</f>
        <v>2119.4</v>
      </c>
      <c r="M1619" s="23" t="str">
        <f>A1619&amp;"|"&amp;B1619</f>
        <v>P0135|Oct</v>
      </c>
    </row>
    <row r="1620" spans="1:13" ht="15" customHeight="1" x14ac:dyDescent="0.25">
      <c r="A1620" s="14" t="s">
        <v>329</v>
      </c>
      <c r="B1620" s="14" t="s">
        <v>33</v>
      </c>
      <c r="C1620" s="16">
        <v>26.11</v>
      </c>
      <c r="D1620" s="16">
        <v>64.819999999999993</v>
      </c>
      <c r="E1620" s="16">
        <v>9.2799999999999994</v>
      </c>
      <c r="F1620" s="16">
        <v>216</v>
      </c>
      <c r="G1620" s="16">
        <v>68.14</v>
      </c>
      <c r="H1620" s="16">
        <v>1346.69</v>
      </c>
      <c r="I1620" s="16">
        <v>194.84</v>
      </c>
      <c r="J1620" s="16">
        <v>85.96</v>
      </c>
      <c r="K1620" s="16">
        <v>47.47</v>
      </c>
      <c r="L1620" s="17">
        <f>SUM(C1620:K1620)</f>
        <v>2059.31</v>
      </c>
      <c r="M1620" s="23" t="str">
        <f>A1620&amp;"|"&amp;B1620</f>
        <v>P0135|Nov</v>
      </c>
    </row>
    <row r="1621" spans="1:13" ht="15" customHeight="1" x14ac:dyDescent="0.25">
      <c r="A1621" s="14" t="s">
        <v>329</v>
      </c>
      <c r="B1621" s="14" t="s">
        <v>34</v>
      </c>
      <c r="C1621" s="16">
        <v>32.69</v>
      </c>
      <c r="D1621" s="16">
        <v>77.760000000000005</v>
      </c>
      <c r="E1621" s="16">
        <v>14.34</v>
      </c>
      <c r="F1621" s="16">
        <v>648</v>
      </c>
      <c r="G1621" s="16">
        <v>68.14</v>
      </c>
      <c r="H1621" s="16">
        <v>1346.69</v>
      </c>
      <c r="I1621" s="16">
        <v>194.84</v>
      </c>
      <c r="J1621" s="16">
        <v>85.96</v>
      </c>
      <c r="K1621" s="16">
        <v>83.75</v>
      </c>
      <c r="L1621" s="17">
        <f>SUM(C1621:K1621)</f>
        <v>2552.17</v>
      </c>
      <c r="M1621" s="23" t="str">
        <f>A1621&amp;"|"&amp;B1621</f>
        <v>P0135|Dec</v>
      </c>
    </row>
    <row r="1622" spans="1:13" ht="15" customHeight="1" x14ac:dyDescent="0.25">
      <c r="A1622" s="14" t="s">
        <v>329</v>
      </c>
      <c r="B1622" s="14" t="s">
        <v>35</v>
      </c>
      <c r="C1622" s="16">
        <v>18.3</v>
      </c>
      <c r="D1622" s="16">
        <v>86.95</v>
      </c>
      <c r="E1622" s="16">
        <v>8.67</v>
      </c>
      <c r="F1622" s="16">
        <v>540</v>
      </c>
      <c r="G1622" s="16">
        <v>68.14</v>
      </c>
      <c r="H1622" s="16">
        <v>1346.69</v>
      </c>
      <c r="I1622" s="16">
        <v>194.84</v>
      </c>
      <c r="J1622" s="16">
        <v>85.96</v>
      </c>
      <c r="K1622" s="16">
        <v>83.75</v>
      </c>
      <c r="L1622" s="17">
        <f>SUM(C1622:K1622)</f>
        <v>2433.3000000000002</v>
      </c>
      <c r="M1622" s="23" t="str">
        <f>A1622&amp;"|"&amp;B1622</f>
        <v>P0135|Jan</v>
      </c>
    </row>
    <row r="1623" spans="1:13" ht="15" customHeight="1" x14ac:dyDescent="0.25">
      <c r="A1623" s="14" t="s">
        <v>329</v>
      </c>
      <c r="B1623" s="14" t="s">
        <v>36</v>
      </c>
      <c r="C1623" s="16">
        <v>9.8800000000000008</v>
      </c>
      <c r="D1623" s="16">
        <v>75.040000000000006</v>
      </c>
      <c r="E1623" s="16">
        <v>4.04</v>
      </c>
      <c r="F1623" s="16">
        <v>540</v>
      </c>
      <c r="G1623" s="16">
        <v>68.14</v>
      </c>
      <c r="H1623" s="16">
        <v>1346.69</v>
      </c>
      <c r="I1623" s="16">
        <v>194.84</v>
      </c>
      <c r="J1623" s="16">
        <v>85.96</v>
      </c>
      <c r="K1623" s="16">
        <v>83.75</v>
      </c>
      <c r="L1623" s="17">
        <f>SUM(C1623:K1623)</f>
        <v>2408.34</v>
      </c>
      <c r="M1623" s="23" t="str">
        <f>A1623&amp;"|"&amp;B1623</f>
        <v>P0135|Feb</v>
      </c>
    </row>
    <row r="1624" spans="1:13" ht="15" customHeight="1" x14ac:dyDescent="0.25">
      <c r="A1624" s="14" t="s">
        <v>329</v>
      </c>
      <c r="B1624" s="14" t="s">
        <v>37</v>
      </c>
      <c r="C1624" s="16">
        <v>16.39</v>
      </c>
      <c r="D1624" s="16">
        <v>72.38</v>
      </c>
      <c r="E1624" s="16">
        <v>4.58</v>
      </c>
      <c r="F1624" s="16">
        <v>432</v>
      </c>
      <c r="G1624" s="16">
        <v>68.14</v>
      </c>
      <c r="H1624" s="16">
        <v>1346.69</v>
      </c>
      <c r="I1624" s="16">
        <v>194.84</v>
      </c>
      <c r="J1624" s="16">
        <v>85.96</v>
      </c>
      <c r="K1624" s="16">
        <v>83.75</v>
      </c>
      <c r="L1624" s="17">
        <f>SUM(C1624:K1624)</f>
        <v>2304.73</v>
      </c>
      <c r="M1624" s="23" t="str">
        <f>A1624&amp;"|"&amp;B1624</f>
        <v>P0135|Mar</v>
      </c>
    </row>
    <row r="1625" spans="1:13" ht="15" customHeight="1" x14ac:dyDescent="0.25">
      <c r="A1625" s="14" t="s">
        <v>331</v>
      </c>
      <c r="B1625" s="14" t="s">
        <v>24</v>
      </c>
      <c r="C1625" s="16">
        <v>19.88</v>
      </c>
      <c r="D1625" s="16">
        <v>72.03</v>
      </c>
      <c r="E1625" s="16">
        <v>13.03</v>
      </c>
      <c r="F1625" s="16">
        <v>264</v>
      </c>
      <c r="G1625" s="16">
        <v>0</v>
      </c>
      <c r="H1625" s="16">
        <v>1719.18</v>
      </c>
      <c r="I1625" s="16">
        <v>246.42</v>
      </c>
      <c r="J1625" s="16">
        <v>85.96</v>
      </c>
      <c r="K1625" s="16">
        <v>79.5</v>
      </c>
      <c r="L1625" s="17">
        <f>SUM(C1625:K1625)</f>
        <v>2500</v>
      </c>
      <c r="M1625" s="23" t="str">
        <f>A1625&amp;"|"&amp;B1625</f>
        <v>P0136|Apr</v>
      </c>
    </row>
    <row r="1626" spans="1:13" ht="15" customHeight="1" x14ac:dyDescent="0.25">
      <c r="A1626" s="14" t="s">
        <v>331</v>
      </c>
      <c r="B1626" s="14" t="s">
        <v>26</v>
      </c>
      <c r="C1626" s="16">
        <v>28.79</v>
      </c>
      <c r="D1626" s="16">
        <v>46.68</v>
      </c>
      <c r="E1626" s="16">
        <v>15.99</v>
      </c>
      <c r="F1626" s="16">
        <v>264</v>
      </c>
      <c r="G1626" s="16">
        <v>0</v>
      </c>
      <c r="H1626" s="16">
        <v>1719.18</v>
      </c>
      <c r="I1626" s="16">
        <v>246.42</v>
      </c>
      <c r="J1626" s="16">
        <v>85.96</v>
      </c>
      <c r="K1626" s="16">
        <v>516.99</v>
      </c>
      <c r="L1626" s="17">
        <f>SUM(C1626:K1626)</f>
        <v>2924.01</v>
      </c>
      <c r="M1626" s="23" t="str">
        <f>A1626&amp;"|"&amp;B1626</f>
        <v>P0136|May</v>
      </c>
    </row>
    <row r="1627" spans="1:13" ht="15" customHeight="1" x14ac:dyDescent="0.25">
      <c r="A1627" s="14" t="s">
        <v>331</v>
      </c>
      <c r="B1627" s="14" t="s">
        <v>28</v>
      </c>
      <c r="C1627" s="16">
        <v>178.8</v>
      </c>
      <c r="D1627" s="16">
        <v>42.95</v>
      </c>
      <c r="E1627" s="16">
        <v>9.31</v>
      </c>
      <c r="F1627" s="16">
        <v>264</v>
      </c>
      <c r="G1627" s="16">
        <v>0</v>
      </c>
      <c r="H1627" s="16">
        <v>1719.18</v>
      </c>
      <c r="I1627" s="16">
        <v>246.42</v>
      </c>
      <c r="J1627" s="16">
        <v>85.96</v>
      </c>
      <c r="K1627" s="16">
        <v>669.84</v>
      </c>
      <c r="L1627" s="17">
        <f>SUM(C1627:K1627)</f>
        <v>3216.4600000000005</v>
      </c>
      <c r="M1627" s="23" t="str">
        <f>A1627&amp;"|"&amp;B1627</f>
        <v>P0136|Jun</v>
      </c>
    </row>
    <row r="1628" spans="1:13" ht="15" customHeight="1" x14ac:dyDescent="0.25">
      <c r="A1628" s="14" t="s">
        <v>331</v>
      </c>
      <c r="B1628" s="14" t="s">
        <v>29</v>
      </c>
      <c r="C1628" s="16">
        <v>15.37</v>
      </c>
      <c r="D1628" s="16">
        <v>48.21</v>
      </c>
      <c r="E1628" s="16">
        <v>9.2200000000000006</v>
      </c>
      <c r="F1628" s="16">
        <v>264</v>
      </c>
      <c r="G1628" s="16">
        <v>0</v>
      </c>
      <c r="H1628" s="16">
        <v>1719.18</v>
      </c>
      <c r="I1628" s="16">
        <v>246.42</v>
      </c>
      <c r="J1628" s="16">
        <v>85.96</v>
      </c>
      <c r="K1628" s="16">
        <v>1795.54</v>
      </c>
      <c r="L1628" s="17">
        <f>SUM(C1628:K1628)</f>
        <v>4183.8999999999996</v>
      </c>
      <c r="M1628" s="23" t="str">
        <f>A1628&amp;"|"&amp;B1628</f>
        <v>P0136|Jul</v>
      </c>
    </row>
    <row r="1629" spans="1:13" ht="15" customHeight="1" x14ac:dyDescent="0.25">
      <c r="A1629" s="14" t="s">
        <v>331</v>
      </c>
      <c r="B1629" s="14" t="s">
        <v>30</v>
      </c>
      <c r="C1629" s="16">
        <v>33.869999999999997</v>
      </c>
      <c r="D1629" s="16">
        <v>44.7</v>
      </c>
      <c r="E1629" s="16">
        <v>11.95</v>
      </c>
      <c r="F1629" s="16">
        <v>264</v>
      </c>
      <c r="G1629" s="16">
        <v>0</v>
      </c>
      <c r="H1629" s="16">
        <v>1719.18</v>
      </c>
      <c r="I1629" s="16">
        <v>246.42</v>
      </c>
      <c r="J1629" s="16">
        <v>85.96</v>
      </c>
      <c r="K1629" s="16">
        <v>1656.27</v>
      </c>
      <c r="L1629" s="17">
        <f>SUM(C1629:K1629)</f>
        <v>4062.35</v>
      </c>
      <c r="M1629" s="23" t="str">
        <f>A1629&amp;"|"&amp;B1629</f>
        <v>P0136|Aug</v>
      </c>
    </row>
    <row r="1630" spans="1:13" ht="15" customHeight="1" x14ac:dyDescent="0.25">
      <c r="A1630" s="14" t="s">
        <v>331</v>
      </c>
      <c r="B1630" s="14" t="s">
        <v>31</v>
      </c>
      <c r="C1630" s="16">
        <v>21.9</v>
      </c>
      <c r="D1630" s="16">
        <v>44.55</v>
      </c>
      <c r="E1630" s="16">
        <v>17.010000000000002</v>
      </c>
      <c r="F1630" s="16">
        <v>264</v>
      </c>
      <c r="G1630" s="16">
        <v>0</v>
      </c>
      <c r="H1630" s="16">
        <v>1719.18</v>
      </c>
      <c r="I1630" s="16">
        <v>246.42</v>
      </c>
      <c r="J1630" s="16">
        <v>85.96</v>
      </c>
      <c r="K1630" s="16">
        <v>354.6</v>
      </c>
      <c r="L1630" s="17">
        <f>SUM(C1630:K1630)</f>
        <v>2753.62</v>
      </c>
      <c r="M1630" s="23" t="str">
        <f>A1630&amp;"|"&amp;B1630</f>
        <v>P0136|Sep</v>
      </c>
    </row>
    <row r="1631" spans="1:13" ht="15" customHeight="1" x14ac:dyDescent="0.25">
      <c r="A1631" s="14" t="s">
        <v>331</v>
      </c>
      <c r="B1631" s="14" t="s">
        <v>32</v>
      </c>
      <c r="C1631" s="16">
        <v>22.6</v>
      </c>
      <c r="D1631" s="16">
        <v>62.66</v>
      </c>
      <c r="E1631" s="16">
        <v>13.28</v>
      </c>
      <c r="F1631" s="16">
        <v>264</v>
      </c>
      <c r="G1631" s="16">
        <v>0</v>
      </c>
      <c r="H1631" s="16">
        <v>1719.18</v>
      </c>
      <c r="I1631" s="16">
        <v>246.42</v>
      </c>
      <c r="J1631" s="16">
        <v>85.96</v>
      </c>
      <c r="K1631" s="16">
        <v>245.27</v>
      </c>
      <c r="L1631" s="17">
        <f>SUM(C1631:K1631)</f>
        <v>2659.3700000000003</v>
      </c>
      <c r="M1631" s="23" t="str">
        <f>A1631&amp;"|"&amp;B1631</f>
        <v>P0136|Oct</v>
      </c>
    </row>
    <row r="1632" spans="1:13" ht="15" customHeight="1" x14ac:dyDescent="0.25">
      <c r="A1632" s="14" t="s">
        <v>331</v>
      </c>
      <c r="B1632" s="14" t="s">
        <v>33</v>
      </c>
      <c r="C1632" s="16">
        <v>9.77</v>
      </c>
      <c r="D1632" s="16">
        <v>75.650000000000006</v>
      </c>
      <c r="E1632" s="16">
        <v>12.44</v>
      </c>
      <c r="F1632" s="16">
        <v>264</v>
      </c>
      <c r="G1632" s="16">
        <v>83.28</v>
      </c>
      <c r="H1632" s="16">
        <v>1719.18</v>
      </c>
      <c r="I1632" s="16">
        <v>246.42</v>
      </c>
      <c r="J1632" s="16">
        <v>85.96</v>
      </c>
      <c r="K1632" s="16">
        <v>63.29</v>
      </c>
      <c r="L1632" s="17">
        <f>SUM(C1632:K1632)</f>
        <v>2559.9900000000002</v>
      </c>
      <c r="M1632" s="23" t="str">
        <f>A1632&amp;"|"&amp;B1632</f>
        <v>P0136|Nov</v>
      </c>
    </row>
    <row r="1633" spans="1:13" ht="15" customHeight="1" x14ac:dyDescent="0.25">
      <c r="A1633" s="14" t="s">
        <v>331</v>
      </c>
      <c r="B1633" s="14" t="s">
        <v>34</v>
      </c>
      <c r="C1633" s="16">
        <v>22.53</v>
      </c>
      <c r="D1633" s="16">
        <v>92.82</v>
      </c>
      <c r="E1633" s="16">
        <v>14.87</v>
      </c>
      <c r="F1633" s="16">
        <v>660</v>
      </c>
      <c r="G1633" s="16">
        <v>83.28</v>
      </c>
      <c r="H1633" s="16">
        <v>1719.18</v>
      </c>
      <c r="I1633" s="16">
        <v>246.42</v>
      </c>
      <c r="J1633" s="16">
        <v>85.96</v>
      </c>
      <c r="K1633" s="16">
        <v>111.67</v>
      </c>
      <c r="L1633" s="17">
        <f>SUM(C1633:K1633)</f>
        <v>3036.7300000000005</v>
      </c>
      <c r="M1633" s="23" t="str">
        <f>A1633&amp;"|"&amp;B1633</f>
        <v>P0136|Dec</v>
      </c>
    </row>
    <row r="1634" spans="1:13" ht="15" customHeight="1" x14ac:dyDescent="0.25">
      <c r="A1634" s="14" t="s">
        <v>331</v>
      </c>
      <c r="B1634" s="14" t="s">
        <v>35</v>
      </c>
      <c r="C1634" s="16">
        <v>12.41</v>
      </c>
      <c r="D1634" s="16">
        <v>95.13</v>
      </c>
      <c r="E1634" s="16">
        <v>15.71</v>
      </c>
      <c r="F1634" s="16">
        <v>660</v>
      </c>
      <c r="G1634" s="16">
        <v>83.28</v>
      </c>
      <c r="H1634" s="16">
        <v>1719.18</v>
      </c>
      <c r="I1634" s="16">
        <v>246.42</v>
      </c>
      <c r="J1634" s="16">
        <v>85.96</v>
      </c>
      <c r="K1634" s="16">
        <v>111.67</v>
      </c>
      <c r="L1634" s="17">
        <f>SUM(C1634:K1634)</f>
        <v>3029.76</v>
      </c>
      <c r="M1634" s="23" t="str">
        <f>A1634&amp;"|"&amp;B1634</f>
        <v>P0136|Jan</v>
      </c>
    </row>
    <row r="1635" spans="1:13" ht="15" customHeight="1" x14ac:dyDescent="0.25">
      <c r="A1635" s="14" t="s">
        <v>331</v>
      </c>
      <c r="B1635" s="14" t="s">
        <v>36</v>
      </c>
      <c r="C1635" s="16">
        <v>37.19</v>
      </c>
      <c r="D1635" s="16">
        <v>82.14</v>
      </c>
      <c r="E1635" s="16">
        <v>9.4499999999999993</v>
      </c>
      <c r="F1635" s="16">
        <v>528</v>
      </c>
      <c r="G1635" s="16">
        <v>83.28</v>
      </c>
      <c r="H1635" s="16">
        <v>1719.18</v>
      </c>
      <c r="I1635" s="16">
        <v>246.42</v>
      </c>
      <c r="J1635" s="16">
        <v>85.96</v>
      </c>
      <c r="K1635" s="16">
        <v>111.67</v>
      </c>
      <c r="L1635" s="17">
        <f>SUM(C1635:K1635)</f>
        <v>2903.29</v>
      </c>
      <c r="M1635" s="23" t="str">
        <f>A1635&amp;"|"&amp;B1635</f>
        <v>P0136|Feb</v>
      </c>
    </row>
    <row r="1636" spans="1:13" ht="15" customHeight="1" x14ac:dyDescent="0.25">
      <c r="A1636" s="14" t="s">
        <v>331</v>
      </c>
      <c r="B1636" s="14" t="s">
        <v>37</v>
      </c>
      <c r="C1636" s="16">
        <v>34.96</v>
      </c>
      <c r="D1636" s="16">
        <v>78.400000000000006</v>
      </c>
      <c r="E1636" s="16">
        <v>12.31</v>
      </c>
      <c r="F1636" s="16">
        <v>396</v>
      </c>
      <c r="G1636" s="16">
        <v>83.28</v>
      </c>
      <c r="H1636" s="16">
        <v>1719.18</v>
      </c>
      <c r="I1636" s="16">
        <v>246.42</v>
      </c>
      <c r="J1636" s="16">
        <v>85.96</v>
      </c>
      <c r="K1636" s="16">
        <v>111.67</v>
      </c>
      <c r="L1636" s="17">
        <f>SUM(C1636:K1636)</f>
        <v>2768.1800000000003</v>
      </c>
      <c r="M1636" s="23" t="str">
        <f>A1636&amp;"|"&amp;B1636</f>
        <v>P0136|Mar</v>
      </c>
    </row>
    <row r="1637" spans="1:13" ht="15" customHeight="1" x14ac:dyDescent="0.25">
      <c r="A1637" s="14" t="s">
        <v>333</v>
      </c>
      <c r="B1637" s="14" t="s">
        <v>24</v>
      </c>
      <c r="C1637" s="16">
        <v>31.14</v>
      </c>
      <c r="D1637" s="16">
        <v>58.99</v>
      </c>
      <c r="E1637" s="16">
        <v>12.6</v>
      </c>
      <c r="F1637" s="16">
        <v>316</v>
      </c>
      <c r="G1637" s="16">
        <v>0</v>
      </c>
      <c r="H1637" s="16">
        <v>2148.98</v>
      </c>
      <c r="I1637" s="16">
        <v>309.45</v>
      </c>
      <c r="J1637" s="16">
        <v>85.96</v>
      </c>
      <c r="K1637" s="16">
        <v>99.37</v>
      </c>
      <c r="L1637" s="17">
        <f>SUM(C1637:K1637)</f>
        <v>3062.49</v>
      </c>
      <c r="M1637" s="23" t="str">
        <f>A1637&amp;"|"&amp;B1637</f>
        <v>P0137|Apr</v>
      </c>
    </row>
    <row r="1638" spans="1:13" ht="15" customHeight="1" x14ac:dyDescent="0.25">
      <c r="A1638" s="14" t="s">
        <v>333</v>
      </c>
      <c r="B1638" s="14" t="s">
        <v>26</v>
      </c>
      <c r="C1638" s="16">
        <v>13.74</v>
      </c>
      <c r="D1638" s="16">
        <v>61.03</v>
      </c>
      <c r="E1638" s="16">
        <v>19.52</v>
      </c>
      <c r="F1638" s="16">
        <v>474</v>
      </c>
      <c r="G1638" s="16">
        <v>0</v>
      </c>
      <c r="H1638" s="16">
        <v>2148.98</v>
      </c>
      <c r="I1638" s="16">
        <v>309.45</v>
      </c>
      <c r="J1638" s="16">
        <v>85.96</v>
      </c>
      <c r="K1638" s="16">
        <v>646.23</v>
      </c>
      <c r="L1638" s="17">
        <f>SUM(C1638:K1638)</f>
        <v>3758.91</v>
      </c>
      <c r="M1638" s="23" t="str">
        <f>A1638&amp;"|"&amp;B1638</f>
        <v>P0137|May</v>
      </c>
    </row>
    <row r="1639" spans="1:13" ht="15" customHeight="1" x14ac:dyDescent="0.25">
      <c r="A1639" s="14" t="s">
        <v>333</v>
      </c>
      <c r="B1639" s="14" t="s">
        <v>28</v>
      </c>
      <c r="C1639" s="16">
        <v>7.57</v>
      </c>
      <c r="D1639" s="16">
        <v>57.9</v>
      </c>
      <c r="E1639" s="16">
        <v>11.24</v>
      </c>
      <c r="F1639" s="16">
        <v>474</v>
      </c>
      <c r="G1639" s="16">
        <v>0</v>
      </c>
      <c r="H1639" s="16">
        <v>2148.98</v>
      </c>
      <c r="I1639" s="16">
        <v>309.45</v>
      </c>
      <c r="J1639" s="16">
        <v>85.96</v>
      </c>
      <c r="K1639" s="16">
        <v>837.3</v>
      </c>
      <c r="L1639" s="17">
        <f>SUM(C1639:K1639)</f>
        <v>3932.3999999999996</v>
      </c>
      <c r="M1639" s="23" t="str">
        <f>A1639&amp;"|"&amp;B1639</f>
        <v>P0137|Jun</v>
      </c>
    </row>
    <row r="1640" spans="1:13" ht="15" customHeight="1" x14ac:dyDescent="0.25">
      <c r="A1640" s="14" t="s">
        <v>333</v>
      </c>
      <c r="B1640" s="14" t="s">
        <v>29</v>
      </c>
      <c r="C1640" s="16">
        <v>34.29</v>
      </c>
      <c r="D1640" s="16">
        <v>52.41</v>
      </c>
      <c r="E1640" s="16">
        <v>14.63</v>
      </c>
      <c r="F1640" s="16">
        <v>474</v>
      </c>
      <c r="G1640" s="16">
        <v>0</v>
      </c>
      <c r="H1640" s="16">
        <v>2148.98</v>
      </c>
      <c r="I1640" s="16">
        <v>309.45</v>
      </c>
      <c r="J1640" s="16">
        <v>85.96</v>
      </c>
      <c r="K1640" s="16">
        <v>2244.4299999999998</v>
      </c>
      <c r="L1640" s="17">
        <f>SUM(C1640:K1640)</f>
        <v>5364.15</v>
      </c>
      <c r="M1640" s="23" t="str">
        <f>A1640&amp;"|"&amp;B1640</f>
        <v>P0137|Jul</v>
      </c>
    </row>
    <row r="1641" spans="1:13" ht="15" customHeight="1" x14ac:dyDescent="0.25">
      <c r="A1641" s="14" t="s">
        <v>333</v>
      </c>
      <c r="B1641" s="14" t="s">
        <v>30</v>
      </c>
      <c r="C1641" s="16">
        <v>18.53</v>
      </c>
      <c r="D1641" s="16">
        <v>45.36</v>
      </c>
      <c r="E1641" s="16">
        <v>9.5299999999999994</v>
      </c>
      <c r="F1641" s="16">
        <v>474</v>
      </c>
      <c r="G1641" s="16">
        <v>0</v>
      </c>
      <c r="H1641" s="16">
        <v>2148.98</v>
      </c>
      <c r="I1641" s="16">
        <v>309.45</v>
      </c>
      <c r="J1641" s="16">
        <v>85.96</v>
      </c>
      <c r="K1641" s="16">
        <v>2070.33</v>
      </c>
      <c r="L1641" s="17">
        <f>SUM(C1641:K1641)</f>
        <v>5162.1399999999994</v>
      </c>
      <c r="M1641" s="23" t="str">
        <f>A1641&amp;"|"&amp;B1641</f>
        <v>P0137|Aug</v>
      </c>
    </row>
    <row r="1642" spans="1:13" ht="15" customHeight="1" x14ac:dyDescent="0.25">
      <c r="A1642" s="14" t="s">
        <v>333</v>
      </c>
      <c r="B1642" s="14" t="s">
        <v>31</v>
      </c>
      <c r="C1642" s="16">
        <v>11.75</v>
      </c>
      <c r="D1642" s="16">
        <v>56.05</v>
      </c>
      <c r="E1642" s="16">
        <v>16.55</v>
      </c>
      <c r="F1642" s="16">
        <v>316</v>
      </c>
      <c r="G1642" s="16">
        <v>0</v>
      </c>
      <c r="H1642" s="16">
        <v>2148.98</v>
      </c>
      <c r="I1642" s="16">
        <v>309.45</v>
      </c>
      <c r="J1642" s="16">
        <v>85.96</v>
      </c>
      <c r="K1642" s="16">
        <v>443.25</v>
      </c>
      <c r="L1642" s="17">
        <f>SUM(C1642:K1642)</f>
        <v>3387.99</v>
      </c>
      <c r="M1642" s="23" t="str">
        <f>A1642&amp;"|"&amp;B1642</f>
        <v>P0137|Sep</v>
      </c>
    </row>
    <row r="1643" spans="1:13" ht="15" customHeight="1" x14ac:dyDescent="0.25">
      <c r="A1643" s="14" t="s">
        <v>333</v>
      </c>
      <c r="B1643" s="14" t="s">
        <v>32</v>
      </c>
      <c r="C1643" s="16">
        <v>25.18</v>
      </c>
      <c r="D1643" s="16">
        <v>66.459999999999994</v>
      </c>
      <c r="E1643" s="16">
        <v>20.81</v>
      </c>
      <c r="F1643" s="16">
        <v>474</v>
      </c>
      <c r="G1643" s="16">
        <v>0</v>
      </c>
      <c r="H1643" s="16">
        <v>2148.98</v>
      </c>
      <c r="I1643" s="16">
        <v>309.45</v>
      </c>
      <c r="J1643" s="16">
        <v>85.96</v>
      </c>
      <c r="K1643" s="16">
        <v>306.58</v>
      </c>
      <c r="L1643" s="17">
        <f>SUM(C1643:K1643)</f>
        <v>3437.42</v>
      </c>
      <c r="M1643" s="23" t="str">
        <f>A1643&amp;"|"&amp;B1643</f>
        <v>P0137|Oct</v>
      </c>
    </row>
    <row r="1644" spans="1:13" ht="15" customHeight="1" x14ac:dyDescent="0.25">
      <c r="A1644" s="14" t="s">
        <v>333</v>
      </c>
      <c r="B1644" s="14" t="s">
        <v>33</v>
      </c>
      <c r="C1644" s="16">
        <v>38.58</v>
      </c>
      <c r="D1644" s="16">
        <v>81.22</v>
      </c>
      <c r="E1644" s="16">
        <v>19.420000000000002</v>
      </c>
      <c r="F1644" s="16">
        <v>474</v>
      </c>
      <c r="G1644" s="16">
        <v>100.95</v>
      </c>
      <c r="H1644" s="16">
        <v>2148.98</v>
      </c>
      <c r="I1644" s="16">
        <v>309.45</v>
      </c>
      <c r="J1644" s="16">
        <v>85.96</v>
      </c>
      <c r="K1644" s="16">
        <v>79.11</v>
      </c>
      <c r="L1644" s="17">
        <f>SUM(C1644:K1644)</f>
        <v>3337.67</v>
      </c>
      <c r="M1644" s="23" t="str">
        <f>A1644&amp;"|"&amp;B1644</f>
        <v>P0137|Nov</v>
      </c>
    </row>
    <row r="1645" spans="1:13" ht="15" customHeight="1" x14ac:dyDescent="0.25">
      <c r="A1645" s="14" t="s">
        <v>333</v>
      </c>
      <c r="B1645" s="14" t="s">
        <v>34</v>
      </c>
      <c r="C1645" s="16">
        <v>26.1</v>
      </c>
      <c r="D1645" s="16">
        <v>101.93</v>
      </c>
      <c r="E1645" s="16">
        <v>19.11</v>
      </c>
      <c r="F1645" s="16">
        <v>948</v>
      </c>
      <c r="G1645" s="16">
        <v>100.95</v>
      </c>
      <c r="H1645" s="16">
        <v>2148.98</v>
      </c>
      <c r="I1645" s="16">
        <v>309.45</v>
      </c>
      <c r="J1645" s="16">
        <v>85.96</v>
      </c>
      <c r="K1645" s="16">
        <v>139.59</v>
      </c>
      <c r="L1645" s="17">
        <f>SUM(C1645:K1645)</f>
        <v>3880.0699999999997</v>
      </c>
      <c r="M1645" s="23" t="str">
        <f>A1645&amp;"|"&amp;B1645</f>
        <v>P0137|Dec</v>
      </c>
    </row>
    <row r="1646" spans="1:13" ht="15" customHeight="1" x14ac:dyDescent="0.25">
      <c r="A1646" s="14" t="s">
        <v>333</v>
      </c>
      <c r="B1646" s="14" t="s">
        <v>35</v>
      </c>
      <c r="C1646" s="16">
        <v>20.8</v>
      </c>
      <c r="D1646" s="16">
        <v>93.63</v>
      </c>
      <c r="E1646" s="16">
        <v>14.01</v>
      </c>
      <c r="F1646" s="16">
        <v>948</v>
      </c>
      <c r="G1646" s="16">
        <v>100.95</v>
      </c>
      <c r="H1646" s="16">
        <v>2148.98</v>
      </c>
      <c r="I1646" s="16">
        <v>309.45</v>
      </c>
      <c r="J1646" s="16">
        <v>85.96</v>
      </c>
      <c r="K1646" s="16">
        <v>139.59</v>
      </c>
      <c r="L1646" s="17">
        <f>SUM(C1646:K1646)</f>
        <v>3861.37</v>
      </c>
      <c r="M1646" s="23" t="str">
        <f>A1646&amp;"|"&amp;B1646</f>
        <v>P0137|Jan</v>
      </c>
    </row>
    <row r="1647" spans="1:13" ht="15" customHeight="1" x14ac:dyDescent="0.25">
      <c r="A1647" s="14" t="s">
        <v>333</v>
      </c>
      <c r="B1647" s="14" t="s">
        <v>36</v>
      </c>
      <c r="C1647" s="16">
        <v>38.32</v>
      </c>
      <c r="D1647" s="16">
        <v>108.18</v>
      </c>
      <c r="E1647" s="16">
        <v>20.079999999999998</v>
      </c>
      <c r="F1647" s="16">
        <v>790</v>
      </c>
      <c r="G1647" s="16">
        <v>100.95</v>
      </c>
      <c r="H1647" s="16">
        <v>2148.98</v>
      </c>
      <c r="I1647" s="16">
        <v>309.45</v>
      </c>
      <c r="J1647" s="16">
        <v>85.96</v>
      </c>
      <c r="K1647" s="16">
        <v>139.59</v>
      </c>
      <c r="L1647" s="17">
        <f>SUM(C1647:K1647)</f>
        <v>3741.51</v>
      </c>
      <c r="M1647" s="23" t="str">
        <f>A1647&amp;"|"&amp;B1647</f>
        <v>P0137|Feb</v>
      </c>
    </row>
    <row r="1648" spans="1:13" ht="15" customHeight="1" x14ac:dyDescent="0.25">
      <c r="A1648" s="14" t="s">
        <v>333</v>
      </c>
      <c r="B1648" s="14" t="s">
        <v>37</v>
      </c>
      <c r="C1648" s="16">
        <v>38.020000000000003</v>
      </c>
      <c r="D1648" s="16">
        <v>92.6</v>
      </c>
      <c r="E1648" s="16">
        <v>18.53</v>
      </c>
      <c r="F1648" s="16">
        <v>632</v>
      </c>
      <c r="G1648" s="16">
        <v>100.95</v>
      </c>
      <c r="H1648" s="16">
        <v>2148.98</v>
      </c>
      <c r="I1648" s="16">
        <v>309.45</v>
      </c>
      <c r="J1648" s="16">
        <v>85.96</v>
      </c>
      <c r="K1648" s="16">
        <v>139.59</v>
      </c>
      <c r="L1648" s="17">
        <f>SUM(C1648:K1648)</f>
        <v>3566.08</v>
      </c>
      <c r="M1648" s="23" t="str">
        <f>A1648&amp;"|"&amp;B1648</f>
        <v>P0137|Mar</v>
      </c>
    </row>
    <row r="1649" spans="1:13" ht="15" customHeight="1" x14ac:dyDescent="0.25">
      <c r="A1649" s="14" t="s">
        <v>335</v>
      </c>
      <c r="B1649" s="14" t="s">
        <v>24</v>
      </c>
      <c r="C1649" s="16">
        <v>27.78</v>
      </c>
      <c r="D1649" s="16">
        <v>46.72</v>
      </c>
      <c r="E1649" s="16">
        <v>8.07</v>
      </c>
      <c r="F1649" s="16">
        <v>176</v>
      </c>
      <c r="G1649" s="16">
        <v>0</v>
      </c>
      <c r="H1649" s="16">
        <v>1031.51</v>
      </c>
      <c r="I1649" s="16">
        <v>149</v>
      </c>
      <c r="J1649" s="16">
        <v>85.96</v>
      </c>
      <c r="K1649" s="16">
        <v>39.75</v>
      </c>
      <c r="L1649" s="17">
        <f>SUM(C1649:K1649)</f>
        <v>1564.79</v>
      </c>
      <c r="M1649" s="23" t="str">
        <f>A1649&amp;"|"&amp;B1649</f>
        <v>P0138|Apr</v>
      </c>
    </row>
    <row r="1650" spans="1:13" ht="15" customHeight="1" x14ac:dyDescent="0.25">
      <c r="A1650" s="14" t="s">
        <v>335</v>
      </c>
      <c r="B1650" s="14" t="s">
        <v>26</v>
      </c>
      <c r="C1650" s="16">
        <v>18.84</v>
      </c>
      <c r="D1650" s="16">
        <v>46.77</v>
      </c>
      <c r="E1650" s="16">
        <v>6.61</v>
      </c>
      <c r="F1650" s="16">
        <v>176</v>
      </c>
      <c r="G1650" s="16">
        <v>0</v>
      </c>
      <c r="H1650" s="16">
        <v>1031.51</v>
      </c>
      <c r="I1650" s="16">
        <v>149</v>
      </c>
      <c r="J1650" s="16">
        <v>85.96</v>
      </c>
      <c r="K1650" s="16">
        <v>258.49</v>
      </c>
      <c r="L1650" s="17">
        <f>SUM(C1650:K1650)</f>
        <v>1773.18</v>
      </c>
      <c r="M1650" s="23" t="str">
        <f>A1650&amp;"|"&amp;B1650</f>
        <v>P0138|May</v>
      </c>
    </row>
    <row r="1651" spans="1:13" ht="15" customHeight="1" x14ac:dyDescent="0.25">
      <c r="A1651" s="14" t="s">
        <v>335</v>
      </c>
      <c r="B1651" s="14" t="s">
        <v>28</v>
      </c>
      <c r="C1651" s="16">
        <v>14.42</v>
      </c>
      <c r="D1651" s="16">
        <v>29.14</v>
      </c>
      <c r="E1651" s="16">
        <v>10.75</v>
      </c>
      <c r="F1651" s="16">
        <v>176</v>
      </c>
      <c r="G1651" s="16">
        <v>0</v>
      </c>
      <c r="H1651" s="16">
        <v>1031.51</v>
      </c>
      <c r="I1651" s="16">
        <v>149</v>
      </c>
      <c r="J1651" s="16">
        <v>85.96</v>
      </c>
      <c r="K1651" s="16">
        <v>334.92</v>
      </c>
      <c r="L1651" s="17">
        <f>SUM(C1651:K1651)</f>
        <v>1831.7</v>
      </c>
      <c r="M1651" s="23" t="str">
        <f>A1651&amp;"|"&amp;B1651</f>
        <v>P0138|Jun</v>
      </c>
    </row>
    <row r="1652" spans="1:13" ht="15" customHeight="1" x14ac:dyDescent="0.25">
      <c r="A1652" s="14" t="s">
        <v>335</v>
      </c>
      <c r="B1652" s="14" t="s">
        <v>29</v>
      </c>
      <c r="C1652" s="16">
        <v>19.350000000000001</v>
      </c>
      <c r="D1652" s="16">
        <v>30.26</v>
      </c>
      <c r="E1652" s="16">
        <v>10.28</v>
      </c>
      <c r="F1652" s="16">
        <v>264</v>
      </c>
      <c r="G1652" s="16">
        <v>0</v>
      </c>
      <c r="H1652" s="16">
        <v>1031.51</v>
      </c>
      <c r="I1652" s="16">
        <v>149</v>
      </c>
      <c r="J1652" s="16">
        <v>85.96</v>
      </c>
      <c r="K1652" s="16">
        <v>897.77</v>
      </c>
      <c r="L1652" s="17">
        <f>SUM(C1652:K1652)</f>
        <v>2488.13</v>
      </c>
      <c r="M1652" s="23" t="str">
        <f>A1652&amp;"|"&amp;B1652</f>
        <v>P0138|Jul</v>
      </c>
    </row>
    <row r="1653" spans="1:13" ht="15" customHeight="1" x14ac:dyDescent="0.25">
      <c r="A1653" s="14" t="s">
        <v>335</v>
      </c>
      <c r="B1653" s="14" t="s">
        <v>30</v>
      </c>
      <c r="C1653" s="16">
        <v>7.57</v>
      </c>
      <c r="D1653" s="16">
        <v>22.93</v>
      </c>
      <c r="E1653" s="16">
        <v>9.01</v>
      </c>
      <c r="F1653" s="16">
        <v>176</v>
      </c>
      <c r="G1653" s="16">
        <v>0</v>
      </c>
      <c r="H1653" s="16">
        <v>1031.51</v>
      </c>
      <c r="I1653" s="16">
        <v>149</v>
      </c>
      <c r="J1653" s="16">
        <v>85.96</v>
      </c>
      <c r="K1653" s="16">
        <v>828.13</v>
      </c>
      <c r="L1653" s="17">
        <f>SUM(C1653:K1653)</f>
        <v>2310.11</v>
      </c>
      <c r="M1653" s="23" t="str">
        <f>A1653&amp;"|"&amp;B1653</f>
        <v>P0138|Aug</v>
      </c>
    </row>
    <row r="1654" spans="1:13" ht="15" customHeight="1" x14ac:dyDescent="0.25">
      <c r="A1654" s="14" t="s">
        <v>335</v>
      </c>
      <c r="B1654" s="14" t="s">
        <v>31</v>
      </c>
      <c r="C1654" s="16">
        <v>7.57</v>
      </c>
      <c r="D1654" s="16">
        <v>45.51</v>
      </c>
      <c r="E1654" s="16">
        <v>5.92</v>
      </c>
      <c r="F1654" s="16">
        <v>176</v>
      </c>
      <c r="G1654" s="16">
        <v>0</v>
      </c>
      <c r="H1654" s="16">
        <v>1031.51</v>
      </c>
      <c r="I1654" s="16">
        <v>149</v>
      </c>
      <c r="J1654" s="16">
        <v>85.96</v>
      </c>
      <c r="K1654" s="16">
        <v>177.3</v>
      </c>
      <c r="L1654" s="17">
        <f>SUM(C1654:K1654)</f>
        <v>1678.77</v>
      </c>
      <c r="M1654" s="23" t="str">
        <f>A1654&amp;"|"&amp;B1654</f>
        <v>P0138|Sep</v>
      </c>
    </row>
    <row r="1655" spans="1:13" ht="15" customHeight="1" x14ac:dyDescent="0.25">
      <c r="A1655" s="14" t="s">
        <v>335</v>
      </c>
      <c r="B1655" s="14" t="s">
        <v>32</v>
      </c>
      <c r="C1655" s="16">
        <v>20.29</v>
      </c>
      <c r="D1655" s="16">
        <v>55.27</v>
      </c>
      <c r="E1655" s="16">
        <v>14.8</v>
      </c>
      <c r="F1655" s="16">
        <v>176</v>
      </c>
      <c r="G1655" s="16">
        <v>0</v>
      </c>
      <c r="H1655" s="16">
        <v>1031.51</v>
      </c>
      <c r="I1655" s="16">
        <v>149</v>
      </c>
      <c r="J1655" s="16">
        <v>85.96</v>
      </c>
      <c r="K1655" s="16">
        <v>122.63</v>
      </c>
      <c r="L1655" s="17">
        <f>SUM(C1655:K1655)</f>
        <v>1655.46</v>
      </c>
      <c r="M1655" s="23" t="str">
        <f>A1655&amp;"|"&amp;B1655</f>
        <v>P0138|Oct</v>
      </c>
    </row>
    <row r="1656" spans="1:13" ht="15" customHeight="1" x14ac:dyDescent="0.25">
      <c r="A1656" s="14" t="s">
        <v>335</v>
      </c>
      <c r="B1656" s="14" t="s">
        <v>33</v>
      </c>
      <c r="C1656" s="16">
        <v>7.57</v>
      </c>
      <c r="D1656" s="16">
        <v>53.39</v>
      </c>
      <c r="E1656" s="16">
        <v>4.04</v>
      </c>
      <c r="F1656" s="16">
        <v>176</v>
      </c>
      <c r="G1656" s="16">
        <v>55.52</v>
      </c>
      <c r="H1656" s="16">
        <v>1031.51</v>
      </c>
      <c r="I1656" s="16">
        <v>149</v>
      </c>
      <c r="J1656" s="16">
        <v>85.96</v>
      </c>
      <c r="K1656" s="16">
        <v>31.64</v>
      </c>
      <c r="L1656" s="17">
        <f>SUM(C1656:K1656)</f>
        <v>1594.63</v>
      </c>
      <c r="M1656" s="23" t="str">
        <f>A1656&amp;"|"&amp;B1656</f>
        <v>P0138|Nov</v>
      </c>
    </row>
    <row r="1657" spans="1:13" ht="15" customHeight="1" x14ac:dyDescent="0.25">
      <c r="A1657" s="14" t="s">
        <v>335</v>
      </c>
      <c r="B1657" s="14" t="s">
        <v>34</v>
      </c>
      <c r="C1657" s="16">
        <v>7.57</v>
      </c>
      <c r="D1657" s="16">
        <v>75.400000000000006</v>
      </c>
      <c r="E1657" s="16">
        <v>12.77</v>
      </c>
      <c r="F1657" s="16">
        <v>440</v>
      </c>
      <c r="G1657" s="16">
        <v>55.52</v>
      </c>
      <c r="H1657" s="16">
        <v>1031.51</v>
      </c>
      <c r="I1657" s="16">
        <v>149</v>
      </c>
      <c r="J1657" s="16">
        <v>85.96</v>
      </c>
      <c r="K1657" s="16">
        <v>55.84</v>
      </c>
      <c r="L1657" s="17">
        <f>SUM(C1657:K1657)</f>
        <v>1913.57</v>
      </c>
      <c r="M1657" s="23" t="str">
        <f>A1657&amp;"|"&amp;B1657</f>
        <v>P0138|Dec</v>
      </c>
    </row>
    <row r="1658" spans="1:13" ht="15" customHeight="1" x14ac:dyDescent="0.25">
      <c r="A1658" s="14" t="s">
        <v>335</v>
      </c>
      <c r="B1658" s="14" t="s">
        <v>35</v>
      </c>
      <c r="C1658" s="16">
        <v>7.57</v>
      </c>
      <c r="D1658" s="16">
        <v>76.84</v>
      </c>
      <c r="E1658" s="16">
        <v>4.04</v>
      </c>
      <c r="F1658" s="16">
        <v>440</v>
      </c>
      <c r="G1658" s="16">
        <v>55.52</v>
      </c>
      <c r="H1658" s="16">
        <v>1031.51</v>
      </c>
      <c r="I1658" s="16">
        <v>149</v>
      </c>
      <c r="J1658" s="16">
        <v>85.96</v>
      </c>
      <c r="K1658" s="16">
        <v>55.84</v>
      </c>
      <c r="L1658" s="17">
        <f>SUM(C1658:K1658)</f>
        <v>1906.28</v>
      </c>
      <c r="M1658" s="23" t="str">
        <f>A1658&amp;"|"&amp;B1658</f>
        <v>P0138|Jan</v>
      </c>
    </row>
    <row r="1659" spans="1:13" ht="15" customHeight="1" x14ac:dyDescent="0.25">
      <c r="A1659" s="14" t="s">
        <v>335</v>
      </c>
      <c r="B1659" s="14" t="s">
        <v>36</v>
      </c>
      <c r="C1659" s="16">
        <v>13.09</v>
      </c>
      <c r="D1659" s="16">
        <v>56.64</v>
      </c>
      <c r="E1659" s="16">
        <v>4.04</v>
      </c>
      <c r="F1659" s="16">
        <v>352</v>
      </c>
      <c r="G1659" s="16">
        <v>55.52</v>
      </c>
      <c r="H1659" s="16">
        <v>1031.51</v>
      </c>
      <c r="I1659" s="16">
        <v>149</v>
      </c>
      <c r="J1659" s="16">
        <v>85.96</v>
      </c>
      <c r="K1659" s="16">
        <v>55.84</v>
      </c>
      <c r="L1659" s="17">
        <f>SUM(C1659:K1659)</f>
        <v>1803.6</v>
      </c>
      <c r="M1659" s="23" t="str">
        <f>A1659&amp;"|"&amp;B1659</f>
        <v>P0138|Feb</v>
      </c>
    </row>
    <row r="1660" spans="1:13" ht="15" customHeight="1" x14ac:dyDescent="0.25">
      <c r="A1660" s="14" t="s">
        <v>335</v>
      </c>
      <c r="B1660" s="14" t="s">
        <v>37</v>
      </c>
      <c r="C1660" s="16">
        <v>20.43</v>
      </c>
      <c r="D1660" s="16">
        <v>49.65</v>
      </c>
      <c r="E1660" s="16">
        <v>4.04</v>
      </c>
      <c r="F1660" s="16">
        <v>264</v>
      </c>
      <c r="G1660" s="16">
        <v>55.52</v>
      </c>
      <c r="H1660" s="16">
        <v>1031.51</v>
      </c>
      <c r="I1660" s="16">
        <v>149</v>
      </c>
      <c r="J1660" s="16">
        <v>85.96</v>
      </c>
      <c r="K1660" s="16">
        <v>55.84</v>
      </c>
      <c r="L1660" s="17">
        <f>SUM(C1660:K1660)</f>
        <v>1715.95</v>
      </c>
      <c r="M1660" s="23" t="str">
        <f>A1660&amp;"|"&amp;B1660</f>
        <v>P0138|Mar</v>
      </c>
    </row>
    <row r="1661" spans="1:13" ht="15" customHeight="1" x14ac:dyDescent="0.25">
      <c r="A1661" s="14" t="s">
        <v>337</v>
      </c>
      <c r="B1661" s="14" t="s">
        <v>24</v>
      </c>
      <c r="C1661" s="16">
        <v>17.02</v>
      </c>
      <c r="D1661" s="16">
        <v>59.11</v>
      </c>
      <c r="E1661" s="16">
        <v>11.63</v>
      </c>
      <c r="F1661" s="16">
        <v>264</v>
      </c>
      <c r="G1661" s="16">
        <v>0</v>
      </c>
      <c r="H1661" s="16">
        <v>1719.18</v>
      </c>
      <c r="I1661" s="16">
        <v>246.42</v>
      </c>
      <c r="J1661" s="16">
        <v>85.96</v>
      </c>
      <c r="K1661" s="16">
        <v>79.5</v>
      </c>
      <c r="L1661" s="17">
        <f>SUM(C1661:K1661)</f>
        <v>2482.8200000000002</v>
      </c>
      <c r="M1661" s="23" t="str">
        <f>A1661&amp;"|"&amp;B1661</f>
        <v>P0139|Apr</v>
      </c>
    </row>
    <row r="1662" spans="1:13" ht="15" customHeight="1" x14ac:dyDescent="0.25">
      <c r="A1662" s="14" t="s">
        <v>337</v>
      </c>
      <c r="B1662" s="14" t="s">
        <v>26</v>
      </c>
      <c r="C1662" s="16">
        <v>7.57</v>
      </c>
      <c r="D1662" s="16">
        <v>51.31</v>
      </c>
      <c r="E1662" s="16">
        <v>8.39</v>
      </c>
      <c r="F1662" s="16">
        <v>264</v>
      </c>
      <c r="G1662" s="16">
        <v>0</v>
      </c>
      <c r="H1662" s="16">
        <v>1719.18</v>
      </c>
      <c r="I1662" s="16">
        <v>246.42</v>
      </c>
      <c r="J1662" s="16">
        <v>85.96</v>
      </c>
      <c r="K1662" s="16">
        <v>516.99</v>
      </c>
      <c r="L1662" s="17">
        <f>SUM(C1662:K1662)</f>
        <v>2899.8199999999997</v>
      </c>
      <c r="M1662" s="23" t="str">
        <f>A1662&amp;"|"&amp;B1662</f>
        <v>P0139|May</v>
      </c>
    </row>
    <row r="1663" spans="1:13" ht="15" customHeight="1" x14ac:dyDescent="0.25">
      <c r="A1663" s="14" t="s">
        <v>337</v>
      </c>
      <c r="B1663" s="14" t="s">
        <v>28</v>
      </c>
      <c r="C1663" s="16">
        <v>31.13</v>
      </c>
      <c r="D1663" s="16">
        <v>49.91</v>
      </c>
      <c r="E1663" s="16">
        <v>12.87</v>
      </c>
      <c r="F1663" s="16">
        <v>264</v>
      </c>
      <c r="G1663" s="16">
        <v>0</v>
      </c>
      <c r="H1663" s="16">
        <v>1719.18</v>
      </c>
      <c r="I1663" s="16">
        <v>246.42</v>
      </c>
      <c r="J1663" s="16">
        <v>85.96</v>
      </c>
      <c r="K1663" s="16">
        <v>669.84</v>
      </c>
      <c r="L1663" s="17">
        <f>SUM(C1663:K1663)</f>
        <v>3079.3100000000004</v>
      </c>
      <c r="M1663" s="23" t="str">
        <f>A1663&amp;"|"&amp;B1663</f>
        <v>P0139|Jun</v>
      </c>
    </row>
    <row r="1664" spans="1:13" ht="15" customHeight="1" x14ac:dyDescent="0.25">
      <c r="A1664" s="14" t="s">
        <v>337</v>
      </c>
      <c r="B1664" s="14" t="s">
        <v>29</v>
      </c>
      <c r="C1664" s="16">
        <v>28.73</v>
      </c>
      <c r="D1664" s="16">
        <v>48.85</v>
      </c>
      <c r="E1664" s="16">
        <v>8.9600000000000009</v>
      </c>
      <c r="F1664" s="16">
        <v>396</v>
      </c>
      <c r="G1664" s="16">
        <v>0</v>
      </c>
      <c r="H1664" s="16">
        <v>1719.18</v>
      </c>
      <c r="I1664" s="16">
        <v>246.42</v>
      </c>
      <c r="J1664" s="16">
        <v>85.96</v>
      </c>
      <c r="K1664" s="16">
        <v>1795.54</v>
      </c>
      <c r="L1664" s="17">
        <f>SUM(C1664:K1664)</f>
        <v>4329.6400000000003</v>
      </c>
      <c r="M1664" s="23" t="str">
        <f>A1664&amp;"|"&amp;B1664</f>
        <v>P0139|Jul</v>
      </c>
    </row>
    <row r="1665" spans="1:13" ht="15" customHeight="1" x14ac:dyDescent="0.25">
      <c r="A1665" s="14" t="s">
        <v>337</v>
      </c>
      <c r="B1665" s="14" t="s">
        <v>30</v>
      </c>
      <c r="C1665" s="16">
        <v>19.399999999999999</v>
      </c>
      <c r="D1665" s="16">
        <v>52.57</v>
      </c>
      <c r="E1665" s="16">
        <v>10.02</v>
      </c>
      <c r="F1665" s="16">
        <v>264</v>
      </c>
      <c r="G1665" s="16">
        <v>0</v>
      </c>
      <c r="H1665" s="16">
        <v>1719.18</v>
      </c>
      <c r="I1665" s="16">
        <v>246.42</v>
      </c>
      <c r="J1665" s="16">
        <v>85.96</v>
      </c>
      <c r="K1665" s="16">
        <v>1656.27</v>
      </c>
      <c r="L1665" s="17">
        <f>SUM(C1665:K1665)</f>
        <v>4053.82</v>
      </c>
      <c r="M1665" s="23" t="str">
        <f>A1665&amp;"|"&amp;B1665</f>
        <v>P0139|Aug</v>
      </c>
    </row>
    <row r="1666" spans="1:13" ht="15" customHeight="1" x14ac:dyDescent="0.25">
      <c r="A1666" s="14" t="s">
        <v>337</v>
      </c>
      <c r="B1666" s="14" t="s">
        <v>31</v>
      </c>
      <c r="C1666" s="16">
        <v>20.68</v>
      </c>
      <c r="D1666" s="16">
        <v>53.72</v>
      </c>
      <c r="E1666" s="16">
        <v>13.48</v>
      </c>
      <c r="F1666" s="16">
        <v>264</v>
      </c>
      <c r="G1666" s="16">
        <v>0</v>
      </c>
      <c r="H1666" s="16">
        <v>1719.18</v>
      </c>
      <c r="I1666" s="16">
        <v>246.42</v>
      </c>
      <c r="J1666" s="16">
        <v>85.96</v>
      </c>
      <c r="K1666" s="16">
        <v>354.6</v>
      </c>
      <c r="L1666" s="17">
        <f>SUM(C1666:K1666)</f>
        <v>2758.04</v>
      </c>
      <c r="M1666" s="23" t="str">
        <f>A1666&amp;"|"&amp;B1666</f>
        <v>P0139|Sep</v>
      </c>
    </row>
    <row r="1667" spans="1:13" ht="15" customHeight="1" x14ac:dyDescent="0.25">
      <c r="A1667" s="14" t="s">
        <v>337</v>
      </c>
      <c r="B1667" s="14" t="s">
        <v>32</v>
      </c>
      <c r="C1667" s="16">
        <v>175.26</v>
      </c>
      <c r="D1667" s="16">
        <v>65.44</v>
      </c>
      <c r="E1667" s="16">
        <v>9.56</v>
      </c>
      <c r="F1667" s="16">
        <v>264</v>
      </c>
      <c r="G1667" s="16">
        <v>0</v>
      </c>
      <c r="H1667" s="16">
        <v>1719.18</v>
      </c>
      <c r="I1667" s="16">
        <v>246.42</v>
      </c>
      <c r="J1667" s="16">
        <v>85.96</v>
      </c>
      <c r="K1667" s="16">
        <v>245.27</v>
      </c>
      <c r="L1667" s="17">
        <f>SUM(C1667:K1667)</f>
        <v>2811.09</v>
      </c>
      <c r="M1667" s="23" t="str">
        <f>A1667&amp;"|"&amp;B1667</f>
        <v>P0139|Oct</v>
      </c>
    </row>
    <row r="1668" spans="1:13" ht="15" customHeight="1" x14ac:dyDescent="0.25">
      <c r="A1668" s="14" t="s">
        <v>337</v>
      </c>
      <c r="B1668" s="14" t="s">
        <v>33</v>
      </c>
      <c r="C1668" s="16">
        <v>10.91</v>
      </c>
      <c r="D1668" s="16">
        <v>68.27</v>
      </c>
      <c r="E1668" s="16">
        <v>18.760000000000002</v>
      </c>
      <c r="F1668" s="16">
        <v>396</v>
      </c>
      <c r="G1668" s="16">
        <v>83.28</v>
      </c>
      <c r="H1668" s="16">
        <v>1719.18</v>
      </c>
      <c r="I1668" s="16">
        <v>246.42</v>
      </c>
      <c r="J1668" s="16">
        <v>85.96</v>
      </c>
      <c r="K1668" s="16">
        <v>63.29</v>
      </c>
      <c r="L1668" s="17">
        <f>SUM(C1668:K1668)</f>
        <v>2692.07</v>
      </c>
      <c r="M1668" s="23" t="str">
        <f>A1668&amp;"|"&amp;B1668</f>
        <v>P0139|Nov</v>
      </c>
    </row>
    <row r="1669" spans="1:13" ht="15" customHeight="1" x14ac:dyDescent="0.25">
      <c r="A1669" s="14" t="s">
        <v>337</v>
      </c>
      <c r="B1669" s="14" t="s">
        <v>34</v>
      </c>
      <c r="C1669" s="16">
        <v>45.62</v>
      </c>
      <c r="D1669" s="16">
        <v>90.28</v>
      </c>
      <c r="E1669" s="16">
        <v>14.76</v>
      </c>
      <c r="F1669" s="16">
        <v>792</v>
      </c>
      <c r="G1669" s="16">
        <v>83.28</v>
      </c>
      <c r="H1669" s="16">
        <v>1719.18</v>
      </c>
      <c r="I1669" s="16">
        <v>246.42</v>
      </c>
      <c r="J1669" s="16">
        <v>85.96</v>
      </c>
      <c r="K1669" s="16">
        <v>111.67</v>
      </c>
      <c r="L1669" s="17">
        <f>SUM(C1669:K1669)</f>
        <v>3189.17</v>
      </c>
      <c r="M1669" s="23" t="str">
        <f>A1669&amp;"|"&amp;B1669</f>
        <v>P0139|Dec</v>
      </c>
    </row>
    <row r="1670" spans="1:13" ht="15" customHeight="1" x14ac:dyDescent="0.25">
      <c r="A1670" s="14" t="s">
        <v>337</v>
      </c>
      <c r="B1670" s="14" t="s">
        <v>35</v>
      </c>
      <c r="C1670" s="16">
        <v>15.65</v>
      </c>
      <c r="D1670" s="16">
        <v>84.66</v>
      </c>
      <c r="E1670" s="16">
        <v>13.08</v>
      </c>
      <c r="F1670" s="16">
        <v>660</v>
      </c>
      <c r="G1670" s="16">
        <v>83.28</v>
      </c>
      <c r="H1670" s="16">
        <v>1719.18</v>
      </c>
      <c r="I1670" s="16">
        <v>246.42</v>
      </c>
      <c r="J1670" s="16">
        <v>85.96</v>
      </c>
      <c r="K1670" s="16">
        <v>111.67</v>
      </c>
      <c r="L1670" s="17">
        <f>SUM(C1670:K1670)</f>
        <v>3019.9</v>
      </c>
      <c r="M1670" s="23" t="str">
        <f>A1670&amp;"|"&amp;B1670</f>
        <v>P0139|Jan</v>
      </c>
    </row>
    <row r="1671" spans="1:13" ht="15" customHeight="1" x14ac:dyDescent="0.25">
      <c r="A1671" s="14" t="s">
        <v>337</v>
      </c>
      <c r="B1671" s="14" t="s">
        <v>36</v>
      </c>
      <c r="C1671" s="16">
        <v>28.48</v>
      </c>
      <c r="D1671" s="16">
        <v>84.41</v>
      </c>
      <c r="E1671" s="16">
        <v>8.3800000000000008</v>
      </c>
      <c r="F1671" s="16">
        <v>660</v>
      </c>
      <c r="G1671" s="16">
        <v>83.28</v>
      </c>
      <c r="H1671" s="16">
        <v>1719.18</v>
      </c>
      <c r="I1671" s="16">
        <v>246.42</v>
      </c>
      <c r="J1671" s="16">
        <v>85.96</v>
      </c>
      <c r="K1671" s="16">
        <v>111.67</v>
      </c>
      <c r="L1671" s="17">
        <f>SUM(C1671:K1671)</f>
        <v>3027.78</v>
      </c>
      <c r="M1671" s="23" t="str">
        <f>A1671&amp;"|"&amp;B1671</f>
        <v>P0139|Feb</v>
      </c>
    </row>
    <row r="1672" spans="1:13" ht="15" customHeight="1" x14ac:dyDescent="0.25">
      <c r="A1672" s="14" t="s">
        <v>337</v>
      </c>
      <c r="B1672" s="14" t="s">
        <v>37</v>
      </c>
      <c r="C1672" s="16">
        <v>25.44</v>
      </c>
      <c r="D1672" s="16">
        <v>79.28</v>
      </c>
      <c r="E1672" s="16">
        <v>11.51</v>
      </c>
      <c r="F1672" s="16">
        <v>528</v>
      </c>
      <c r="G1672" s="16">
        <v>83.28</v>
      </c>
      <c r="H1672" s="16">
        <v>1719.18</v>
      </c>
      <c r="I1672" s="16">
        <v>246.42</v>
      </c>
      <c r="J1672" s="16">
        <v>85.96</v>
      </c>
      <c r="K1672" s="16">
        <v>111.67</v>
      </c>
      <c r="L1672" s="17">
        <f>SUM(C1672:K1672)</f>
        <v>2890.7400000000002</v>
      </c>
      <c r="M1672" s="23" t="str">
        <f>A1672&amp;"|"&amp;B1672</f>
        <v>P0139|Mar</v>
      </c>
    </row>
    <row r="1673" spans="1:13" ht="15" customHeight="1" x14ac:dyDescent="0.25">
      <c r="A1673" s="14" t="s">
        <v>339</v>
      </c>
      <c r="B1673" s="14" t="s">
        <v>24</v>
      </c>
      <c r="C1673" s="16">
        <v>16.71</v>
      </c>
      <c r="D1673" s="16">
        <v>65.64</v>
      </c>
      <c r="E1673" s="16">
        <v>8.23</v>
      </c>
      <c r="F1673" s="16">
        <v>264</v>
      </c>
      <c r="G1673" s="16">
        <v>0</v>
      </c>
      <c r="H1673" s="16">
        <v>1719.18</v>
      </c>
      <c r="I1673" s="16">
        <v>246.42</v>
      </c>
      <c r="J1673" s="16">
        <v>85.96</v>
      </c>
      <c r="K1673" s="16">
        <v>79.5</v>
      </c>
      <c r="L1673" s="17">
        <f>SUM(C1673:K1673)</f>
        <v>2485.6400000000003</v>
      </c>
      <c r="M1673" s="23" t="str">
        <f>A1673&amp;"|"&amp;B1673</f>
        <v>P0140|Apr</v>
      </c>
    </row>
    <row r="1674" spans="1:13" ht="15" customHeight="1" x14ac:dyDescent="0.25">
      <c r="A1674" s="14" t="s">
        <v>339</v>
      </c>
      <c r="B1674" s="14" t="s">
        <v>26</v>
      </c>
      <c r="C1674" s="16">
        <v>32.6</v>
      </c>
      <c r="D1674" s="16">
        <v>55.39</v>
      </c>
      <c r="E1674" s="16">
        <v>8.98</v>
      </c>
      <c r="F1674" s="16">
        <v>264</v>
      </c>
      <c r="G1674" s="16">
        <v>0</v>
      </c>
      <c r="H1674" s="16">
        <v>1719.18</v>
      </c>
      <c r="I1674" s="16">
        <v>246.42</v>
      </c>
      <c r="J1674" s="16">
        <v>85.96</v>
      </c>
      <c r="K1674" s="16">
        <v>516.99</v>
      </c>
      <c r="L1674" s="17">
        <f>SUM(C1674:K1674)</f>
        <v>2929.5200000000004</v>
      </c>
      <c r="M1674" s="23" t="str">
        <f>A1674&amp;"|"&amp;B1674</f>
        <v>P0140|May</v>
      </c>
    </row>
    <row r="1675" spans="1:13" ht="15" customHeight="1" x14ac:dyDescent="0.25">
      <c r="A1675" s="14" t="s">
        <v>339</v>
      </c>
      <c r="B1675" s="14" t="s">
        <v>28</v>
      </c>
      <c r="C1675" s="16">
        <v>34.15</v>
      </c>
      <c r="D1675" s="16">
        <v>33.82</v>
      </c>
      <c r="E1675" s="16">
        <v>6.97</v>
      </c>
      <c r="F1675" s="16">
        <v>264</v>
      </c>
      <c r="G1675" s="16">
        <v>0</v>
      </c>
      <c r="H1675" s="16">
        <v>1719.18</v>
      </c>
      <c r="I1675" s="16">
        <v>246.42</v>
      </c>
      <c r="J1675" s="16">
        <v>85.96</v>
      </c>
      <c r="K1675" s="16">
        <v>669.84</v>
      </c>
      <c r="L1675" s="17">
        <f>SUM(C1675:K1675)</f>
        <v>3060.34</v>
      </c>
      <c r="M1675" s="23" t="str">
        <f>A1675&amp;"|"&amp;B1675</f>
        <v>P0140|Jun</v>
      </c>
    </row>
    <row r="1676" spans="1:13" ht="15" customHeight="1" x14ac:dyDescent="0.25">
      <c r="A1676" s="14" t="s">
        <v>339</v>
      </c>
      <c r="B1676" s="14" t="s">
        <v>29</v>
      </c>
      <c r="C1676" s="16">
        <v>28.06</v>
      </c>
      <c r="D1676" s="16">
        <v>44.81</v>
      </c>
      <c r="E1676" s="16">
        <v>11.23</v>
      </c>
      <c r="F1676" s="16">
        <v>396</v>
      </c>
      <c r="G1676" s="16">
        <v>0</v>
      </c>
      <c r="H1676" s="16">
        <v>1719.18</v>
      </c>
      <c r="I1676" s="16">
        <v>246.42</v>
      </c>
      <c r="J1676" s="16">
        <v>85.96</v>
      </c>
      <c r="K1676" s="16">
        <v>1795.54</v>
      </c>
      <c r="L1676" s="17">
        <f>SUM(C1676:K1676)</f>
        <v>4327.2000000000007</v>
      </c>
      <c r="M1676" s="23" t="str">
        <f>A1676&amp;"|"&amp;B1676</f>
        <v>P0140|Jul</v>
      </c>
    </row>
    <row r="1677" spans="1:13" ht="15" customHeight="1" x14ac:dyDescent="0.25">
      <c r="A1677" s="14" t="s">
        <v>339</v>
      </c>
      <c r="B1677" s="14" t="s">
        <v>30</v>
      </c>
      <c r="C1677" s="16">
        <v>24.13</v>
      </c>
      <c r="D1677" s="16">
        <v>38.130000000000003</v>
      </c>
      <c r="E1677" s="16">
        <v>7.93</v>
      </c>
      <c r="F1677" s="16">
        <v>396</v>
      </c>
      <c r="G1677" s="16">
        <v>0</v>
      </c>
      <c r="H1677" s="16">
        <v>1719.18</v>
      </c>
      <c r="I1677" s="16">
        <v>246.42</v>
      </c>
      <c r="J1677" s="16">
        <v>85.96</v>
      </c>
      <c r="K1677" s="16">
        <v>1656.27</v>
      </c>
      <c r="L1677" s="17">
        <f>SUM(C1677:K1677)</f>
        <v>4174.0200000000004</v>
      </c>
      <c r="M1677" s="23" t="str">
        <f>A1677&amp;"|"&amp;B1677</f>
        <v>P0140|Aug</v>
      </c>
    </row>
    <row r="1678" spans="1:13" ht="15" customHeight="1" x14ac:dyDescent="0.25">
      <c r="A1678" s="14" t="s">
        <v>339</v>
      </c>
      <c r="B1678" s="14" t="s">
        <v>31</v>
      </c>
      <c r="C1678" s="16">
        <v>28.62</v>
      </c>
      <c r="D1678" s="16">
        <v>51.14</v>
      </c>
      <c r="E1678" s="16">
        <v>15.92</v>
      </c>
      <c r="F1678" s="16">
        <v>264</v>
      </c>
      <c r="G1678" s="16">
        <v>0</v>
      </c>
      <c r="H1678" s="16">
        <v>1719.18</v>
      </c>
      <c r="I1678" s="16">
        <v>246.42</v>
      </c>
      <c r="J1678" s="16">
        <v>85.96</v>
      </c>
      <c r="K1678" s="16">
        <v>354.6</v>
      </c>
      <c r="L1678" s="17">
        <f>SUM(C1678:K1678)</f>
        <v>2765.84</v>
      </c>
      <c r="M1678" s="23" t="str">
        <f>A1678&amp;"|"&amp;B1678</f>
        <v>P0140|Sep</v>
      </c>
    </row>
    <row r="1679" spans="1:13" ht="15" customHeight="1" x14ac:dyDescent="0.25">
      <c r="A1679" s="14" t="s">
        <v>339</v>
      </c>
      <c r="B1679" s="14" t="s">
        <v>32</v>
      </c>
      <c r="C1679" s="16">
        <v>24.24</v>
      </c>
      <c r="D1679" s="16">
        <v>62.16</v>
      </c>
      <c r="E1679" s="16">
        <v>9.2899999999999991</v>
      </c>
      <c r="F1679" s="16">
        <v>264</v>
      </c>
      <c r="G1679" s="16">
        <v>0</v>
      </c>
      <c r="H1679" s="16">
        <v>1719.18</v>
      </c>
      <c r="I1679" s="16">
        <v>246.42</v>
      </c>
      <c r="J1679" s="16">
        <v>85.96</v>
      </c>
      <c r="K1679" s="16">
        <v>245.27</v>
      </c>
      <c r="L1679" s="17">
        <f>SUM(C1679:K1679)</f>
        <v>2656.52</v>
      </c>
      <c r="M1679" s="23" t="str">
        <f>A1679&amp;"|"&amp;B1679</f>
        <v>P0140|Oct</v>
      </c>
    </row>
    <row r="1680" spans="1:13" ht="15" customHeight="1" x14ac:dyDescent="0.25">
      <c r="A1680" s="14" t="s">
        <v>339</v>
      </c>
      <c r="B1680" s="14" t="s">
        <v>33</v>
      </c>
      <c r="C1680" s="16">
        <v>286.85000000000002</v>
      </c>
      <c r="D1680" s="16">
        <v>73.08</v>
      </c>
      <c r="E1680" s="16">
        <v>8.81</v>
      </c>
      <c r="F1680" s="16">
        <v>396</v>
      </c>
      <c r="G1680" s="16">
        <v>83.28</v>
      </c>
      <c r="H1680" s="16">
        <v>1719.18</v>
      </c>
      <c r="I1680" s="16">
        <v>246.42</v>
      </c>
      <c r="J1680" s="16">
        <v>85.96</v>
      </c>
      <c r="K1680" s="16">
        <v>63.29</v>
      </c>
      <c r="L1680" s="17">
        <f>SUM(C1680:K1680)</f>
        <v>2962.87</v>
      </c>
      <c r="M1680" s="23" t="str">
        <f>A1680&amp;"|"&amp;B1680</f>
        <v>P0140|Nov</v>
      </c>
    </row>
    <row r="1681" spans="1:13" ht="15" customHeight="1" x14ac:dyDescent="0.25">
      <c r="A1681" s="14" t="s">
        <v>339</v>
      </c>
      <c r="B1681" s="14" t="s">
        <v>34</v>
      </c>
      <c r="C1681" s="16">
        <v>30.49</v>
      </c>
      <c r="D1681" s="16">
        <v>79.28</v>
      </c>
      <c r="E1681" s="16">
        <v>13.73</v>
      </c>
      <c r="F1681" s="16">
        <v>792</v>
      </c>
      <c r="G1681" s="16">
        <v>83.28</v>
      </c>
      <c r="H1681" s="16">
        <v>1719.18</v>
      </c>
      <c r="I1681" s="16">
        <v>246.42</v>
      </c>
      <c r="J1681" s="16">
        <v>85.96</v>
      </c>
      <c r="K1681" s="16">
        <v>111.67</v>
      </c>
      <c r="L1681" s="17">
        <f>SUM(C1681:K1681)</f>
        <v>3162.01</v>
      </c>
      <c r="M1681" s="23" t="str">
        <f>A1681&amp;"|"&amp;B1681</f>
        <v>P0140|Dec</v>
      </c>
    </row>
    <row r="1682" spans="1:13" ht="15" customHeight="1" x14ac:dyDescent="0.25">
      <c r="A1682" s="14" t="s">
        <v>339</v>
      </c>
      <c r="B1682" s="14" t="s">
        <v>35</v>
      </c>
      <c r="C1682" s="16">
        <v>36.76</v>
      </c>
      <c r="D1682" s="16">
        <v>83.51</v>
      </c>
      <c r="E1682" s="16">
        <v>18.53</v>
      </c>
      <c r="F1682" s="16">
        <v>792</v>
      </c>
      <c r="G1682" s="16">
        <v>83.28</v>
      </c>
      <c r="H1682" s="16">
        <v>1719.18</v>
      </c>
      <c r="I1682" s="16">
        <v>246.42</v>
      </c>
      <c r="J1682" s="16">
        <v>85.96</v>
      </c>
      <c r="K1682" s="16">
        <v>111.67</v>
      </c>
      <c r="L1682" s="17">
        <f>SUM(C1682:K1682)</f>
        <v>3177.3100000000004</v>
      </c>
      <c r="M1682" s="23" t="str">
        <f>A1682&amp;"|"&amp;B1682</f>
        <v>P0140|Jan</v>
      </c>
    </row>
    <row r="1683" spans="1:13" ht="15" customHeight="1" x14ac:dyDescent="0.25">
      <c r="A1683" s="14" t="s">
        <v>339</v>
      </c>
      <c r="B1683" s="14" t="s">
        <v>36</v>
      </c>
      <c r="C1683" s="16">
        <v>36.31</v>
      </c>
      <c r="D1683" s="16">
        <v>90.04</v>
      </c>
      <c r="E1683" s="16">
        <v>9.8800000000000008</v>
      </c>
      <c r="F1683" s="16">
        <v>660</v>
      </c>
      <c r="G1683" s="16">
        <v>83.28</v>
      </c>
      <c r="H1683" s="16">
        <v>1719.18</v>
      </c>
      <c r="I1683" s="16">
        <v>246.42</v>
      </c>
      <c r="J1683" s="16">
        <v>85.96</v>
      </c>
      <c r="K1683" s="16">
        <v>111.67</v>
      </c>
      <c r="L1683" s="17">
        <f>SUM(C1683:K1683)</f>
        <v>3042.7400000000002</v>
      </c>
      <c r="M1683" s="23" t="str">
        <f>A1683&amp;"|"&amp;B1683</f>
        <v>P0140|Feb</v>
      </c>
    </row>
    <row r="1684" spans="1:13" ht="15" customHeight="1" x14ac:dyDescent="0.25">
      <c r="A1684" s="14" t="s">
        <v>339</v>
      </c>
      <c r="B1684" s="14" t="s">
        <v>37</v>
      </c>
      <c r="C1684" s="16">
        <v>7.57</v>
      </c>
      <c r="D1684" s="16">
        <v>70.569999999999993</v>
      </c>
      <c r="E1684" s="16">
        <v>8.25</v>
      </c>
      <c r="F1684" s="16">
        <v>528</v>
      </c>
      <c r="G1684" s="16">
        <v>83.28</v>
      </c>
      <c r="H1684" s="16">
        <v>1719.18</v>
      </c>
      <c r="I1684" s="16">
        <v>246.42</v>
      </c>
      <c r="J1684" s="16">
        <v>85.96</v>
      </c>
      <c r="K1684" s="16">
        <v>111.67</v>
      </c>
      <c r="L1684" s="17">
        <f>SUM(C1684:K1684)</f>
        <v>2860.9</v>
      </c>
      <c r="M1684" s="23" t="str">
        <f>A1684&amp;"|"&amp;B1684</f>
        <v>P0140|Mar</v>
      </c>
    </row>
    <row r="1685" spans="1:13" ht="15" customHeight="1" x14ac:dyDescent="0.25">
      <c r="A1685" s="14" t="s">
        <v>341</v>
      </c>
      <c r="B1685" s="14" t="s">
        <v>24</v>
      </c>
      <c r="C1685" s="16">
        <v>14.48</v>
      </c>
      <c r="D1685" s="16">
        <v>57.19</v>
      </c>
      <c r="E1685" s="16">
        <v>12.44</v>
      </c>
      <c r="F1685" s="16">
        <v>216</v>
      </c>
      <c r="G1685" s="16">
        <v>0</v>
      </c>
      <c r="H1685" s="16">
        <v>1346.69</v>
      </c>
      <c r="I1685" s="16">
        <v>194.84</v>
      </c>
      <c r="J1685" s="16">
        <v>85.96</v>
      </c>
      <c r="K1685" s="16">
        <v>59.62</v>
      </c>
      <c r="L1685" s="17">
        <f>SUM(C1685:K1685)</f>
        <v>1987.22</v>
      </c>
      <c r="M1685" s="23" t="str">
        <f>A1685&amp;"|"&amp;B1685</f>
        <v>P0141|Apr</v>
      </c>
    </row>
    <row r="1686" spans="1:13" ht="15" customHeight="1" x14ac:dyDescent="0.25">
      <c r="A1686" s="14" t="s">
        <v>341</v>
      </c>
      <c r="B1686" s="14" t="s">
        <v>26</v>
      </c>
      <c r="C1686" s="16">
        <v>41.95</v>
      </c>
      <c r="D1686" s="16">
        <v>44.56</v>
      </c>
      <c r="E1686" s="16">
        <v>15.73</v>
      </c>
      <c r="F1686" s="16">
        <v>216</v>
      </c>
      <c r="G1686" s="16">
        <v>0</v>
      </c>
      <c r="H1686" s="16">
        <v>1346.69</v>
      </c>
      <c r="I1686" s="16">
        <v>194.84</v>
      </c>
      <c r="J1686" s="16">
        <v>85.96</v>
      </c>
      <c r="K1686" s="16">
        <v>387.74</v>
      </c>
      <c r="L1686" s="17">
        <f>SUM(C1686:K1686)</f>
        <v>2333.4700000000003</v>
      </c>
      <c r="M1686" s="23" t="str">
        <f>A1686&amp;"|"&amp;B1686</f>
        <v>P0141|May</v>
      </c>
    </row>
    <row r="1687" spans="1:13" ht="15" customHeight="1" x14ac:dyDescent="0.25">
      <c r="A1687" s="14" t="s">
        <v>341</v>
      </c>
      <c r="B1687" s="14" t="s">
        <v>28</v>
      </c>
      <c r="C1687" s="16">
        <v>16.329999999999998</v>
      </c>
      <c r="D1687" s="16">
        <v>40.799999999999997</v>
      </c>
      <c r="E1687" s="16">
        <v>6.41</v>
      </c>
      <c r="F1687" s="16">
        <v>216</v>
      </c>
      <c r="G1687" s="16">
        <v>0</v>
      </c>
      <c r="H1687" s="16">
        <v>1346.69</v>
      </c>
      <c r="I1687" s="16">
        <v>194.84</v>
      </c>
      <c r="J1687" s="16">
        <v>85.96</v>
      </c>
      <c r="K1687" s="16">
        <v>502.38</v>
      </c>
      <c r="L1687" s="17">
        <f>SUM(C1687:K1687)</f>
        <v>2409.41</v>
      </c>
      <c r="M1687" s="23" t="str">
        <f>A1687&amp;"|"&amp;B1687</f>
        <v>P0141|Jun</v>
      </c>
    </row>
    <row r="1688" spans="1:13" ht="15" customHeight="1" x14ac:dyDescent="0.25">
      <c r="A1688" s="14" t="s">
        <v>341</v>
      </c>
      <c r="B1688" s="14" t="s">
        <v>29</v>
      </c>
      <c r="C1688" s="16">
        <v>18.55</v>
      </c>
      <c r="D1688" s="16">
        <v>42.3</v>
      </c>
      <c r="E1688" s="16">
        <v>9.3000000000000007</v>
      </c>
      <c r="F1688" s="16">
        <v>324</v>
      </c>
      <c r="G1688" s="16">
        <v>0</v>
      </c>
      <c r="H1688" s="16">
        <v>1346.69</v>
      </c>
      <c r="I1688" s="16">
        <v>194.84</v>
      </c>
      <c r="J1688" s="16">
        <v>85.96</v>
      </c>
      <c r="K1688" s="16">
        <v>1346.66</v>
      </c>
      <c r="L1688" s="17">
        <f>SUM(C1688:K1688)</f>
        <v>3368.3</v>
      </c>
      <c r="M1688" s="23" t="str">
        <f>A1688&amp;"|"&amp;B1688</f>
        <v>P0141|Jul</v>
      </c>
    </row>
    <row r="1689" spans="1:13" ht="15" customHeight="1" x14ac:dyDescent="0.25">
      <c r="A1689" s="14" t="s">
        <v>341</v>
      </c>
      <c r="B1689" s="14" t="s">
        <v>30</v>
      </c>
      <c r="C1689" s="16">
        <v>33.700000000000003</v>
      </c>
      <c r="D1689" s="16">
        <v>33.74</v>
      </c>
      <c r="E1689" s="16">
        <v>4.04</v>
      </c>
      <c r="F1689" s="16">
        <v>216</v>
      </c>
      <c r="G1689" s="16">
        <v>0</v>
      </c>
      <c r="H1689" s="16">
        <v>1346.69</v>
      </c>
      <c r="I1689" s="16">
        <v>194.84</v>
      </c>
      <c r="J1689" s="16">
        <v>85.96</v>
      </c>
      <c r="K1689" s="16">
        <v>1242.2</v>
      </c>
      <c r="L1689" s="17">
        <f>SUM(C1689:K1689)</f>
        <v>3157.17</v>
      </c>
      <c r="M1689" s="23" t="str">
        <f>A1689&amp;"|"&amp;B1689</f>
        <v>P0141|Aug</v>
      </c>
    </row>
    <row r="1690" spans="1:13" ht="15" customHeight="1" x14ac:dyDescent="0.25">
      <c r="A1690" s="14" t="s">
        <v>341</v>
      </c>
      <c r="B1690" s="14" t="s">
        <v>31</v>
      </c>
      <c r="C1690" s="16">
        <v>22.48</v>
      </c>
      <c r="D1690" s="16">
        <v>50.58</v>
      </c>
      <c r="E1690" s="16">
        <v>13.26</v>
      </c>
      <c r="F1690" s="16">
        <v>216</v>
      </c>
      <c r="G1690" s="16">
        <v>0</v>
      </c>
      <c r="H1690" s="16">
        <v>1346.69</v>
      </c>
      <c r="I1690" s="16">
        <v>194.84</v>
      </c>
      <c r="J1690" s="16">
        <v>85.96</v>
      </c>
      <c r="K1690" s="16">
        <v>265.95</v>
      </c>
      <c r="L1690" s="17">
        <f>SUM(C1690:K1690)</f>
        <v>2195.7599999999998</v>
      </c>
      <c r="M1690" s="23" t="str">
        <f>A1690&amp;"|"&amp;B1690</f>
        <v>P0141|Sep</v>
      </c>
    </row>
    <row r="1691" spans="1:13" ht="15" customHeight="1" x14ac:dyDescent="0.25">
      <c r="A1691" s="14" t="s">
        <v>341</v>
      </c>
      <c r="B1691" s="14" t="s">
        <v>32</v>
      </c>
      <c r="C1691" s="16">
        <v>10.8</v>
      </c>
      <c r="D1691" s="16">
        <v>47.03</v>
      </c>
      <c r="E1691" s="16">
        <v>7.66</v>
      </c>
      <c r="F1691" s="16">
        <v>216</v>
      </c>
      <c r="G1691" s="16">
        <v>0</v>
      </c>
      <c r="H1691" s="16">
        <v>1346.69</v>
      </c>
      <c r="I1691" s="16">
        <v>194.84</v>
      </c>
      <c r="J1691" s="16">
        <v>85.96</v>
      </c>
      <c r="K1691" s="16">
        <v>183.95</v>
      </c>
      <c r="L1691" s="17">
        <f>SUM(C1691:K1691)</f>
        <v>2092.9299999999998</v>
      </c>
      <c r="M1691" s="23" t="str">
        <f>A1691&amp;"|"&amp;B1691</f>
        <v>P0141|Oct</v>
      </c>
    </row>
    <row r="1692" spans="1:13" ht="15" customHeight="1" x14ac:dyDescent="0.25">
      <c r="A1692" s="14" t="s">
        <v>341</v>
      </c>
      <c r="B1692" s="14" t="s">
        <v>33</v>
      </c>
      <c r="C1692" s="16">
        <v>11.01</v>
      </c>
      <c r="D1692" s="16">
        <v>68.95</v>
      </c>
      <c r="E1692" s="16">
        <v>6.23</v>
      </c>
      <c r="F1692" s="16">
        <v>216</v>
      </c>
      <c r="G1692" s="16">
        <v>68.14</v>
      </c>
      <c r="H1692" s="16">
        <v>1346.69</v>
      </c>
      <c r="I1692" s="16">
        <v>194.84</v>
      </c>
      <c r="J1692" s="16">
        <v>85.96</v>
      </c>
      <c r="K1692" s="16">
        <v>47.47</v>
      </c>
      <c r="L1692" s="17">
        <f>SUM(C1692:K1692)</f>
        <v>2045.29</v>
      </c>
      <c r="M1692" s="23" t="str">
        <f>A1692&amp;"|"&amp;B1692</f>
        <v>P0141|Nov</v>
      </c>
    </row>
    <row r="1693" spans="1:13" ht="15" customHeight="1" x14ac:dyDescent="0.25">
      <c r="A1693" s="14" t="s">
        <v>341</v>
      </c>
      <c r="B1693" s="14" t="s">
        <v>34</v>
      </c>
      <c r="C1693" s="16">
        <v>9.6</v>
      </c>
      <c r="D1693" s="16">
        <v>85.74</v>
      </c>
      <c r="E1693" s="16">
        <v>14.68</v>
      </c>
      <c r="F1693" s="16">
        <v>648</v>
      </c>
      <c r="G1693" s="16">
        <v>68.14</v>
      </c>
      <c r="H1693" s="16">
        <v>1346.69</v>
      </c>
      <c r="I1693" s="16">
        <v>194.84</v>
      </c>
      <c r="J1693" s="16">
        <v>85.96</v>
      </c>
      <c r="K1693" s="16">
        <v>83.75</v>
      </c>
      <c r="L1693" s="17">
        <f>SUM(C1693:K1693)</f>
        <v>2537.4</v>
      </c>
      <c r="M1693" s="23" t="str">
        <f>A1693&amp;"|"&amp;B1693</f>
        <v>P0141|Dec</v>
      </c>
    </row>
    <row r="1694" spans="1:13" ht="15" customHeight="1" x14ac:dyDescent="0.25">
      <c r="A1694" s="14" t="s">
        <v>341</v>
      </c>
      <c r="B1694" s="14" t="s">
        <v>35</v>
      </c>
      <c r="C1694" s="16">
        <v>8.93</v>
      </c>
      <c r="D1694" s="16">
        <v>75.87</v>
      </c>
      <c r="E1694" s="16">
        <v>9.6999999999999993</v>
      </c>
      <c r="F1694" s="16">
        <v>540</v>
      </c>
      <c r="G1694" s="16">
        <v>68.14</v>
      </c>
      <c r="H1694" s="16">
        <v>1346.69</v>
      </c>
      <c r="I1694" s="16">
        <v>194.84</v>
      </c>
      <c r="J1694" s="16">
        <v>85.96</v>
      </c>
      <c r="K1694" s="16">
        <v>83.75</v>
      </c>
      <c r="L1694" s="17">
        <f>SUM(C1694:K1694)</f>
        <v>2413.88</v>
      </c>
      <c r="M1694" s="23" t="str">
        <f>A1694&amp;"|"&amp;B1694</f>
        <v>P0141|Jan</v>
      </c>
    </row>
    <row r="1695" spans="1:13" ht="15" customHeight="1" x14ac:dyDescent="0.25">
      <c r="A1695" s="14" t="s">
        <v>341</v>
      </c>
      <c r="B1695" s="14" t="s">
        <v>36</v>
      </c>
      <c r="C1695" s="16">
        <v>223.27</v>
      </c>
      <c r="D1695" s="16">
        <v>77.86</v>
      </c>
      <c r="E1695" s="16">
        <v>12.74</v>
      </c>
      <c r="F1695" s="16">
        <v>432</v>
      </c>
      <c r="G1695" s="16">
        <v>68.14</v>
      </c>
      <c r="H1695" s="16">
        <v>1346.69</v>
      </c>
      <c r="I1695" s="16">
        <v>194.84</v>
      </c>
      <c r="J1695" s="16">
        <v>85.96</v>
      </c>
      <c r="K1695" s="16">
        <v>83.75</v>
      </c>
      <c r="L1695" s="17">
        <f>SUM(C1695:K1695)</f>
        <v>2525.25</v>
      </c>
      <c r="M1695" s="23" t="str">
        <f>A1695&amp;"|"&amp;B1695</f>
        <v>P0141|Feb</v>
      </c>
    </row>
    <row r="1696" spans="1:13" ht="15" customHeight="1" x14ac:dyDescent="0.25">
      <c r="A1696" s="14" t="s">
        <v>341</v>
      </c>
      <c r="B1696" s="14" t="s">
        <v>37</v>
      </c>
      <c r="C1696" s="16">
        <v>14.52</v>
      </c>
      <c r="D1696" s="16">
        <v>78.22</v>
      </c>
      <c r="E1696" s="16">
        <v>4.04</v>
      </c>
      <c r="F1696" s="16">
        <v>432</v>
      </c>
      <c r="G1696" s="16">
        <v>68.14</v>
      </c>
      <c r="H1696" s="16">
        <v>1346.69</v>
      </c>
      <c r="I1696" s="16">
        <v>194.84</v>
      </c>
      <c r="J1696" s="16">
        <v>85.96</v>
      </c>
      <c r="K1696" s="16">
        <v>83.75</v>
      </c>
      <c r="L1696" s="17">
        <f>SUM(C1696:K1696)</f>
        <v>2308.1600000000003</v>
      </c>
      <c r="M1696" s="23" t="str">
        <f>A1696&amp;"|"&amp;B1696</f>
        <v>P0141|Mar</v>
      </c>
    </row>
    <row r="1697" spans="1:13" ht="15" customHeight="1" x14ac:dyDescent="0.25">
      <c r="A1697" s="14" t="s">
        <v>343</v>
      </c>
      <c r="B1697" s="14" t="s">
        <v>24</v>
      </c>
      <c r="C1697" s="16">
        <v>7.57</v>
      </c>
      <c r="D1697" s="16">
        <v>48.37</v>
      </c>
      <c r="E1697" s="16">
        <v>7.41</v>
      </c>
      <c r="F1697" s="16">
        <v>176</v>
      </c>
      <c r="G1697" s="16">
        <v>0</v>
      </c>
      <c r="H1697" s="16">
        <v>1031.51</v>
      </c>
      <c r="I1697" s="16">
        <v>149</v>
      </c>
      <c r="J1697" s="16">
        <v>85.96</v>
      </c>
      <c r="K1697" s="16">
        <v>39.75</v>
      </c>
      <c r="L1697" s="17">
        <f>SUM(C1697:K1697)</f>
        <v>1545.57</v>
      </c>
      <c r="M1697" s="23" t="str">
        <f>A1697&amp;"|"&amp;B1697</f>
        <v>P0142|Apr</v>
      </c>
    </row>
    <row r="1698" spans="1:13" ht="15" customHeight="1" x14ac:dyDescent="0.25">
      <c r="A1698" s="14" t="s">
        <v>343</v>
      </c>
      <c r="B1698" s="14" t="s">
        <v>26</v>
      </c>
      <c r="C1698" s="16">
        <v>7.57</v>
      </c>
      <c r="D1698" s="16">
        <v>50.94</v>
      </c>
      <c r="E1698" s="16">
        <v>4.04</v>
      </c>
      <c r="F1698" s="16">
        <v>176</v>
      </c>
      <c r="G1698" s="16">
        <v>0</v>
      </c>
      <c r="H1698" s="16">
        <v>1031.51</v>
      </c>
      <c r="I1698" s="16">
        <v>149</v>
      </c>
      <c r="J1698" s="16">
        <v>85.96</v>
      </c>
      <c r="K1698" s="16">
        <v>258.49</v>
      </c>
      <c r="L1698" s="17">
        <f>SUM(C1698:K1698)</f>
        <v>1763.51</v>
      </c>
      <c r="M1698" s="23" t="str">
        <f>A1698&amp;"|"&amp;B1698</f>
        <v>P0142|May</v>
      </c>
    </row>
    <row r="1699" spans="1:13" ht="15" customHeight="1" x14ac:dyDescent="0.25">
      <c r="A1699" s="14" t="s">
        <v>343</v>
      </c>
      <c r="B1699" s="14" t="s">
        <v>28</v>
      </c>
      <c r="C1699" s="16">
        <v>7.57</v>
      </c>
      <c r="D1699" s="16">
        <v>34.15</v>
      </c>
      <c r="E1699" s="16">
        <v>4.42</v>
      </c>
      <c r="F1699" s="16">
        <v>176</v>
      </c>
      <c r="G1699" s="16">
        <v>0</v>
      </c>
      <c r="H1699" s="16">
        <v>1031.51</v>
      </c>
      <c r="I1699" s="16">
        <v>149</v>
      </c>
      <c r="J1699" s="16">
        <v>85.96</v>
      </c>
      <c r="K1699" s="16">
        <v>334.92</v>
      </c>
      <c r="L1699" s="17">
        <f>SUM(C1699:K1699)</f>
        <v>1823.5300000000002</v>
      </c>
      <c r="M1699" s="23" t="str">
        <f>A1699&amp;"|"&amp;B1699</f>
        <v>P0142|Jun</v>
      </c>
    </row>
    <row r="1700" spans="1:13" ht="15" customHeight="1" x14ac:dyDescent="0.25">
      <c r="A1700" s="14" t="s">
        <v>343</v>
      </c>
      <c r="B1700" s="14" t="s">
        <v>29</v>
      </c>
      <c r="C1700" s="16">
        <v>14.24</v>
      </c>
      <c r="D1700" s="16">
        <v>33.82</v>
      </c>
      <c r="E1700" s="16">
        <v>4.04</v>
      </c>
      <c r="F1700" s="16">
        <v>176</v>
      </c>
      <c r="G1700" s="16">
        <v>0</v>
      </c>
      <c r="H1700" s="16">
        <v>1031.51</v>
      </c>
      <c r="I1700" s="16">
        <v>149</v>
      </c>
      <c r="J1700" s="16">
        <v>85.96</v>
      </c>
      <c r="K1700" s="16">
        <v>897.77</v>
      </c>
      <c r="L1700" s="17">
        <f>SUM(C1700:K1700)</f>
        <v>2392.34</v>
      </c>
      <c r="M1700" s="23" t="str">
        <f>A1700&amp;"|"&amp;B1700</f>
        <v>P0142|Jul</v>
      </c>
    </row>
    <row r="1701" spans="1:13" ht="15" customHeight="1" x14ac:dyDescent="0.25">
      <c r="A1701" s="14" t="s">
        <v>343</v>
      </c>
      <c r="B1701" s="14" t="s">
        <v>30</v>
      </c>
      <c r="C1701" s="16">
        <v>7.57</v>
      </c>
      <c r="D1701" s="16">
        <v>29.33</v>
      </c>
      <c r="E1701" s="16">
        <v>14.45</v>
      </c>
      <c r="F1701" s="16">
        <v>176</v>
      </c>
      <c r="G1701" s="16">
        <v>0</v>
      </c>
      <c r="H1701" s="16">
        <v>1031.51</v>
      </c>
      <c r="I1701" s="16">
        <v>149</v>
      </c>
      <c r="J1701" s="16">
        <v>85.96</v>
      </c>
      <c r="K1701" s="16">
        <v>828.13</v>
      </c>
      <c r="L1701" s="17">
        <f>SUM(C1701:K1701)</f>
        <v>2321.9499999999998</v>
      </c>
      <c r="M1701" s="23" t="str">
        <f>A1701&amp;"|"&amp;B1701</f>
        <v>P0142|Aug</v>
      </c>
    </row>
    <row r="1702" spans="1:13" ht="15" customHeight="1" x14ac:dyDescent="0.25">
      <c r="A1702" s="14" t="s">
        <v>343</v>
      </c>
      <c r="B1702" s="14" t="s">
        <v>31</v>
      </c>
      <c r="C1702" s="16">
        <v>14.59</v>
      </c>
      <c r="D1702" s="16">
        <v>48.88</v>
      </c>
      <c r="E1702" s="16">
        <v>4.04</v>
      </c>
      <c r="F1702" s="16">
        <v>176</v>
      </c>
      <c r="G1702" s="16">
        <v>0</v>
      </c>
      <c r="H1702" s="16">
        <v>1031.51</v>
      </c>
      <c r="I1702" s="16">
        <v>149</v>
      </c>
      <c r="J1702" s="16">
        <v>85.96</v>
      </c>
      <c r="K1702" s="16">
        <v>177.3</v>
      </c>
      <c r="L1702" s="17">
        <f>SUM(C1702:K1702)</f>
        <v>1687.28</v>
      </c>
      <c r="M1702" s="23" t="str">
        <f>A1702&amp;"|"&amp;B1702</f>
        <v>P0142|Sep</v>
      </c>
    </row>
    <row r="1703" spans="1:13" ht="15" customHeight="1" x14ac:dyDescent="0.25">
      <c r="A1703" s="14" t="s">
        <v>343</v>
      </c>
      <c r="B1703" s="14" t="s">
        <v>32</v>
      </c>
      <c r="C1703" s="16">
        <v>28.57</v>
      </c>
      <c r="D1703" s="16">
        <v>42.31</v>
      </c>
      <c r="E1703" s="16">
        <v>4.43</v>
      </c>
      <c r="F1703" s="16">
        <v>176</v>
      </c>
      <c r="G1703" s="16">
        <v>0</v>
      </c>
      <c r="H1703" s="16">
        <v>1031.51</v>
      </c>
      <c r="I1703" s="16">
        <v>149</v>
      </c>
      <c r="J1703" s="16">
        <v>85.96</v>
      </c>
      <c r="K1703" s="16">
        <v>122.63</v>
      </c>
      <c r="L1703" s="17">
        <f>SUM(C1703:K1703)</f>
        <v>1640.4099999999999</v>
      </c>
      <c r="M1703" s="23" t="str">
        <f>A1703&amp;"|"&amp;B1703</f>
        <v>P0142|Oct</v>
      </c>
    </row>
    <row r="1704" spans="1:13" ht="15" customHeight="1" x14ac:dyDescent="0.25">
      <c r="A1704" s="14" t="s">
        <v>343</v>
      </c>
      <c r="B1704" s="14" t="s">
        <v>33</v>
      </c>
      <c r="C1704" s="16">
        <v>7.57</v>
      </c>
      <c r="D1704" s="16">
        <v>55.83</v>
      </c>
      <c r="E1704" s="16">
        <v>6.29</v>
      </c>
      <c r="F1704" s="16">
        <v>176</v>
      </c>
      <c r="G1704" s="16">
        <v>55.52</v>
      </c>
      <c r="H1704" s="16">
        <v>1031.51</v>
      </c>
      <c r="I1704" s="16">
        <v>149</v>
      </c>
      <c r="J1704" s="16">
        <v>85.96</v>
      </c>
      <c r="K1704" s="16">
        <v>31.64</v>
      </c>
      <c r="L1704" s="17">
        <f>SUM(C1704:K1704)</f>
        <v>1599.3200000000002</v>
      </c>
      <c r="M1704" s="23" t="str">
        <f>A1704&amp;"|"&amp;B1704</f>
        <v>P0142|Nov</v>
      </c>
    </row>
    <row r="1705" spans="1:13" ht="15" customHeight="1" x14ac:dyDescent="0.25">
      <c r="A1705" s="14" t="s">
        <v>343</v>
      </c>
      <c r="B1705" s="14" t="s">
        <v>34</v>
      </c>
      <c r="C1705" s="16">
        <v>217.12</v>
      </c>
      <c r="D1705" s="16">
        <v>57.45</v>
      </c>
      <c r="E1705" s="16">
        <v>4.04</v>
      </c>
      <c r="F1705" s="16">
        <v>440</v>
      </c>
      <c r="G1705" s="16">
        <v>55.52</v>
      </c>
      <c r="H1705" s="16">
        <v>1031.51</v>
      </c>
      <c r="I1705" s="16">
        <v>149</v>
      </c>
      <c r="J1705" s="16">
        <v>85.96</v>
      </c>
      <c r="K1705" s="16">
        <v>55.84</v>
      </c>
      <c r="L1705" s="17">
        <f>SUM(C1705:K1705)</f>
        <v>2096.44</v>
      </c>
      <c r="M1705" s="23" t="str">
        <f>A1705&amp;"|"&amp;B1705</f>
        <v>P0142|Dec</v>
      </c>
    </row>
    <row r="1706" spans="1:13" ht="15" customHeight="1" x14ac:dyDescent="0.25">
      <c r="A1706" s="14" t="s">
        <v>343</v>
      </c>
      <c r="B1706" s="14" t="s">
        <v>35</v>
      </c>
      <c r="C1706" s="16">
        <v>7.57</v>
      </c>
      <c r="D1706" s="16">
        <v>81.56</v>
      </c>
      <c r="E1706" s="16">
        <v>11.48</v>
      </c>
      <c r="F1706" s="16">
        <v>440</v>
      </c>
      <c r="G1706" s="16">
        <v>55.52</v>
      </c>
      <c r="H1706" s="16">
        <v>1031.51</v>
      </c>
      <c r="I1706" s="16">
        <v>149</v>
      </c>
      <c r="J1706" s="16">
        <v>85.96</v>
      </c>
      <c r="K1706" s="16">
        <v>55.84</v>
      </c>
      <c r="L1706" s="17">
        <f>SUM(C1706:K1706)</f>
        <v>1918.4399999999998</v>
      </c>
      <c r="M1706" s="23" t="str">
        <f>A1706&amp;"|"&amp;B1706</f>
        <v>P0142|Jan</v>
      </c>
    </row>
    <row r="1707" spans="1:13" ht="15" customHeight="1" x14ac:dyDescent="0.25">
      <c r="A1707" s="14" t="s">
        <v>343</v>
      </c>
      <c r="B1707" s="14" t="s">
        <v>36</v>
      </c>
      <c r="C1707" s="16">
        <v>10.92</v>
      </c>
      <c r="D1707" s="16">
        <v>70.400000000000006</v>
      </c>
      <c r="E1707" s="16">
        <v>6.61</v>
      </c>
      <c r="F1707" s="16">
        <v>352</v>
      </c>
      <c r="G1707" s="16">
        <v>55.52</v>
      </c>
      <c r="H1707" s="16">
        <v>1031.51</v>
      </c>
      <c r="I1707" s="16">
        <v>149</v>
      </c>
      <c r="J1707" s="16">
        <v>85.96</v>
      </c>
      <c r="K1707" s="16">
        <v>55.84</v>
      </c>
      <c r="L1707" s="17">
        <f>SUM(C1707:K1707)</f>
        <v>1817.76</v>
      </c>
      <c r="M1707" s="23" t="str">
        <f>A1707&amp;"|"&amp;B1707</f>
        <v>P0142|Feb</v>
      </c>
    </row>
    <row r="1708" spans="1:13" ht="15" customHeight="1" x14ac:dyDescent="0.25">
      <c r="A1708" s="14" t="s">
        <v>343</v>
      </c>
      <c r="B1708" s="14" t="s">
        <v>37</v>
      </c>
      <c r="C1708" s="16">
        <v>13.81</v>
      </c>
      <c r="D1708" s="16">
        <v>60.22</v>
      </c>
      <c r="E1708" s="16">
        <v>7.32</v>
      </c>
      <c r="F1708" s="16">
        <v>352</v>
      </c>
      <c r="G1708" s="16">
        <v>55.52</v>
      </c>
      <c r="H1708" s="16">
        <v>1031.51</v>
      </c>
      <c r="I1708" s="16">
        <v>149</v>
      </c>
      <c r="J1708" s="16">
        <v>85.96</v>
      </c>
      <c r="K1708" s="16">
        <v>55.84</v>
      </c>
      <c r="L1708" s="17">
        <f>SUM(C1708:K1708)</f>
        <v>1811.18</v>
      </c>
      <c r="M1708" s="23" t="str">
        <f>A1708&amp;"|"&amp;B1708</f>
        <v>P0142|Mar</v>
      </c>
    </row>
    <row r="1709" spans="1:13" ht="15" customHeight="1" x14ac:dyDescent="0.25">
      <c r="A1709" s="14" t="s">
        <v>345</v>
      </c>
      <c r="B1709" s="14" t="s">
        <v>24</v>
      </c>
      <c r="C1709" s="16">
        <v>7.57</v>
      </c>
      <c r="D1709" s="16">
        <v>45.87</v>
      </c>
      <c r="E1709" s="16">
        <v>4.04</v>
      </c>
      <c r="F1709" s="16">
        <v>140</v>
      </c>
      <c r="G1709" s="16">
        <v>0</v>
      </c>
      <c r="H1709" s="16">
        <v>744.98</v>
      </c>
      <c r="I1709" s="16">
        <v>108.88</v>
      </c>
      <c r="J1709" s="16">
        <v>85.96</v>
      </c>
      <c r="K1709" s="16">
        <v>19.87</v>
      </c>
      <c r="L1709" s="17">
        <f>SUM(C1709:K1709)</f>
        <v>1157.17</v>
      </c>
      <c r="M1709" s="23" t="str">
        <f>A1709&amp;"|"&amp;B1709</f>
        <v>P0143|Apr</v>
      </c>
    </row>
    <row r="1710" spans="1:13" ht="15" customHeight="1" x14ac:dyDescent="0.25">
      <c r="A1710" s="14" t="s">
        <v>345</v>
      </c>
      <c r="B1710" s="14" t="s">
        <v>26</v>
      </c>
      <c r="C1710" s="16">
        <v>7.57</v>
      </c>
      <c r="D1710" s="16">
        <v>43.88</v>
      </c>
      <c r="E1710" s="16">
        <v>4.04</v>
      </c>
      <c r="F1710" s="16">
        <v>140</v>
      </c>
      <c r="G1710" s="16">
        <v>0</v>
      </c>
      <c r="H1710" s="16">
        <v>744.98</v>
      </c>
      <c r="I1710" s="16">
        <v>108.88</v>
      </c>
      <c r="J1710" s="16">
        <v>85.96</v>
      </c>
      <c r="K1710" s="16">
        <v>129.25</v>
      </c>
      <c r="L1710" s="17">
        <f>SUM(C1710:K1710)</f>
        <v>1264.56</v>
      </c>
      <c r="M1710" s="23" t="str">
        <f>A1710&amp;"|"&amp;B1710</f>
        <v>P0143|May</v>
      </c>
    </row>
    <row r="1711" spans="1:13" ht="15" customHeight="1" x14ac:dyDescent="0.25">
      <c r="A1711" s="14" t="s">
        <v>345</v>
      </c>
      <c r="B1711" s="14" t="s">
        <v>28</v>
      </c>
      <c r="C1711" s="16">
        <v>213.93</v>
      </c>
      <c r="D1711" s="16">
        <v>25.26</v>
      </c>
      <c r="E1711" s="16">
        <v>5.74</v>
      </c>
      <c r="F1711" s="16">
        <v>140</v>
      </c>
      <c r="G1711" s="16">
        <v>0</v>
      </c>
      <c r="H1711" s="16">
        <v>744.98</v>
      </c>
      <c r="I1711" s="16">
        <v>108.88</v>
      </c>
      <c r="J1711" s="16">
        <v>85.96</v>
      </c>
      <c r="K1711" s="16">
        <v>167.46</v>
      </c>
      <c r="L1711" s="17">
        <f>SUM(C1711:K1711)</f>
        <v>1492.21</v>
      </c>
      <c r="M1711" s="23" t="str">
        <f>A1711&amp;"|"&amp;B1711</f>
        <v>P0143|Jun</v>
      </c>
    </row>
    <row r="1712" spans="1:13" ht="15" customHeight="1" x14ac:dyDescent="0.25">
      <c r="A1712" s="14" t="s">
        <v>345</v>
      </c>
      <c r="B1712" s="14" t="s">
        <v>29</v>
      </c>
      <c r="C1712" s="16">
        <v>7.57</v>
      </c>
      <c r="D1712" s="16">
        <v>37.549999999999997</v>
      </c>
      <c r="E1712" s="16">
        <v>4.68</v>
      </c>
      <c r="F1712" s="16">
        <v>210</v>
      </c>
      <c r="G1712" s="16">
        <v>0</v>
      </c>
      <c r="H1712" s="16">
        <v>744.98</v>
      </c>
      <c r="I1712" s="16">
        <v>108.88</v>
      </c>
      <c r="J1712" s="16">
        <v>85.96</v>
      </c>
      <c r="K1712" s="16">
        <v>448.89</v>
      </c>
      <c r="L1712" s="17">
        <f>SUM(C1712:K1712)</f>
        <v>1648.5099999999998</v>
      </c>
      <c r="M1712" s="23" t="str">
        <f>A1712&amp;"|"&amp;B1712</f>
        <v>P0143|Jul</v>
      </c>
    </row>
    <row r="1713" spans="1:13" ht="15" customHeight="1" x14ac:dyDescent="0.25">
      <c r="A1713" s="14" t="s">
        <v>345</v>
      </c>
      <c r="B1713" s="14" t="s">
        <v>30</v>
      </c>
      <c r="C1713" s="16">
        <v>7.57</v>
      </c>
      <c r="D1713" s="16">
        <v>32.44</v>
      </c>
      <c r="E1713" s="16">
        <v>4.04</v>
      </c>
      <c r="F1713" s="16">
        <v>140</v>
      </c>
      <c r="G1713" s="16">
        <v>0</v>
      </c>
      <c r="H1713" s="16">
        <v>744.98</v>
      </c>
      <c r="I1713" s="16">
        <v>108.88</v>
      </c>
      <c r="J1713" s="16">
        <v>85.96</v>
      </c>
      <c r="K1713" s="16">
        <v>414.07</v>
      </c>
      <c r="L1713" s="17">
        <f>SUM(C1713:K1713)</f>
        <v>1537.9399999999998</v>
      </c>
      <c r="M1713" s="23" t="str">
        <f>A1713&amp;"|"&amp;B1713</f>
        <v>P0143|Aug</v>
      </c>
    </row>
    <row r="1714" spans="1:13" ht="15" customHeight="1" x14ac:dyDescent="0.25">
      <c r="A1714" s="14" t="s">
        <v>345</v>
      </c>
      <c r="B1714" s="14" t="s">
        <v>31</v>
      </c>
      <c r="C1714" s="16">
        <v>7.57</v>
      </c>
      <c r="D1714" s="16">
        <v>36.79</v>
      </c>
      <c r="E1714" s="16">
        <v>4.04</v>
      </c>
      <c r="F1714" s="16">
        <v>140</v>
      </c>
      <c r="G1714" s="16">
        <v>0</v>
      </c>
      <c r="H1714" s="16">
        <v>744.98</v>
      </c>
      <c r="I1714" s="16">
        <v>108.88</v>
      </c>
      <c r="J1714" s="16">
        <v>85.96</v>
      </c>
      <c r="K1714" s="16">
        <v>88.65</v>
      </c>
      <c r="L1714" s="17">
        <f>SUM(C1714:K1714)</f>
        <v>1216.8700000000001</v>
      </c>
      <c r="M1714" s="23" t="str">
        <f>A1714&amp;"|"&amp;B1714</f>
        <v>P0143|Sep</v>
      </c>
    </row>
    <row r="1715" spans="1:13" ht="15" customHeight="1" x14ac:dyDescent="0.25">
      <c r="A1715" s="14" t="s">
        <v>345</v>
      </c>
      <c r="B1715" s="14" t="s">
        <v>32</v>
      </c>
      <c r="C1715" s="16">
        <v>7.57</v>
      </c>
      <c r="D1715" s="16">
        <v>48.71</v>
      </c>
      <c r="E1715" s="16">
        <v>8.5299999999999994</v>
      </c>
      <c r="F1715" s="16">
        <v>140</v>
      </c>
      <c r="G1715" s="16">
        <v>0</v>
      </c>
      <c r="H1715" s="16">
        <v>744.98</v>
      </c>
      <c r="I1715" s="16">
        <v>108.88</v>
      </c>
      <c r="J1715" s="16">
        <v>85.96</v>
      </c>
      <c r="K1715" s="16">
        <v>61.32</v>
      </c>
      <c r="L1715" s="17">
        <f>SUM(C1715:K1715)</f>
        <v>1205.95</v>
      </c>
      <c r="M1715" s="23" t="str">
        <f>A1715&amp;"|"&amp;B1715</f>
        <v>P0143|Oct</v>
      </c>
    </row>
    <row r="1716" spans="1:13" ht="15" customHeight="1" x14ac:dyDescent="0.25">
      <c r="A1716" s="14" t="s">
        <v>345</v>
      </c>
      <c r="B1716" s="14" t="s">
        <v>33</v>
      </c>
      <c r="C1716" s="16">
        <v>7.57</v>
      </c>
      <c r="D1716" s="16">
        <v>51.16</v>
      </c>
      <c r="E1716" s="16">
        <v>5.86</v>
      </c>
      <c r="F1716" s="16">
        <v>140</v>
      </c>
      <c r="G1716" s="16">
        <v>45.43</v>
      </c>
      <c r="H1716" s="16">
        <v>744.98</v>
      </c>
      <c r="I1716" s="16">
        <v>108.88</v>
      </c>
      <c r="J1716" s="16">
        <v>85.96</v>
      </c>
      <c r="K1716" s="16">
        <v>15.82</v>
      </c>
      <c r="L1716" s="17">
        <f>SUM(C1716:K1716)</f>
        <v>1205.6600000000001</v>
      </c>
      <c r="M1716" s="23" t="str">
        <f>A1716&amp;"|"&amp;B1716</f>
        <v>P0143|Nov</v>
      </c>
    </row>
    <row r="1717" spans="1:13" ht="15" customHeight="1" x14ac:dyDescent="0.25">
      <c r="A1717" s="14" t="s">
        <v>345</v>
      </c>
      <c r="B1717" s="14" t="s">
        <v>34</v>
      </c>
      <c r="C1717" s="16">
        <v>7.57</v>
      </c>
      <c r="D1717" s="16">
        <v>54.3</v>
      </c>
      <c r="E1717" s="16">
        <v>4.04</v>
      </c>
      <c r="F1717" s="16">
        <v>350</v>
      </c>
      <c r="G1717" s="16">
        <v>45.43</v>
      </c>
      <c r="H1717" s="16">
        <v>744.98</v>
      </c>
      <c r="I1717" s="16">
        <v>108.88</v>
      </c>
      <c r="J1717" s="16">
        <v>85.96</v>
      </c>
      <c r="K1717" s="16">
        <v>27.92</v>
      </c>
      <c r="L1717" s="17">
        <f>SUM(C1717:K1717)</f>
        <v>1429.08</v>
      </c>
      <c r="M1717" s="23" t="str">
        <f>A1717&amp;"|"&amp;B1717</f>
        <v>P0143|Dec</v>
      </c>
    </row>
    <row r="1718" spans="1:13" ht="15" customHeight="1" x14ac:dyDescent="0.25">
      <c r="A1718" s="14" t="s">
        <v>345</v>
      </c>
      <c r="B1718" s="14" t="s">
        <v>35</v>
      </c>
      <c r="C1718" s="16">
        <v>7.57</v>
      </c>
      <c r="D1718" s="16">
        <v>66.37</v>
      </c>
      <c r="E1718" s="16">
        <v>7.36</v>
      </c>
      <c r="F1718" s="16">
        <v>350</v>
      </c>
      <c r="G1718" s="16">
        <v>45.43</v>
      </c>
      <c r="H1718" s="16">
        <v>744.98</v>
      </c>
      <c r="I1718" s="16">
        <v>108.88</v>
      </c>
      <c r="J1718" s="16">
        <v>85.96</v>
      </c>
      <c r="K1718" s="16">
        <v>27.92</v>
      </c>
      <c r="L1718" s="17">
        <f>SUM(C1718:K1718)</f>
        <v>1444.4700000000003</v>
      </c>
      <c r="M1718" s="23" t="str">
        <f>A1718&amp;"|"&amp;B1718</f>
        <v>P0143|Jan</v>
      </c>
    </row>
    <row r="1719" spans="1:13" ht="15" customHeight="1" x14ac:dyDescent="0.25">
      <c r="A1719" s="14" t="s">
        <v>345</v>
      </c>
      <c r="B1719" s="14" t="s">
        <v>36</v>
      </c>
      <c r="C1719" s="16">
        <v>7.57</v>
      </c>
      <c r="D1719" s="16">
        <v>52.41</v>
      </c>
      <c r="E1719" s="16">
        <v>4.04</v>
      </c>
      <c r="F1719" s="16">
        <v>350</v>
      </c>
      <c r="G1719" s="16">
        <v>45.43</v>
      </c>
      <c r="H1719" s="16">
        <v>744.98</v>
      </c>
      <c r="I1719" s="16">
        <v>108.88</v>
      </c>
      <c r="J1719" s="16">
        <v>85.96</v>
      </c>
      <c r="K1719" s="16">
        <v>27.92</v>
      </c>
      <c r="L1719" s="17">
        <f>SUM(C1719:K1719)</f>
        <v>1427.19</v>
      </c>
      <c r="M1719" s="23" t="str">
        <f>A1719&amp;"|"&amp;B1719</f>
        <v>P0143|Feb</v>
      </c>
    </row>
    <row r="1720" spans="1:13" ht="15" customHeight="1" x14ac:dyDescent="0.25">
      <c r="A1720" s="14" t="s">
        <v>345</v>
      </c>
      <c r="B1720" s="14" t="s">
        <v>37</v>
      </c>
      <c r="C1720" s="16">
        <v>7.57</v>
      </c>
      <c r="D1720" s="16">
        <v>48.24</v>
      </c>
      <c r="E1720" s="16">
        <v>4.04</v>
      </c>
      <c r="F1720" s="16">
        <v>280</v>
      </c>
      <c r="G1720" s="16">
        <v>45.43</v>
      </c>
      <c r="H1720" s="16">
        <v>744.98</v>
      </c>
      <c r="I1720" s="16">
        <v>108.88</v>
      </c>
      <c r="J1720" s="16">
        <v>85.96</v>
      </c>
      <c r="K1720" s="16">
        <v>27.92</v>
      </c>
      <c r="L1720" s="17">
        <f>SUM(C1720:K1720)</f>
        <v>1353.02</v>
      </c>
      <c r="M1720" s="23" t="str">
        <f>A1720&amp;"|"&amp;B1720</f>
        <v>P0143|Mar</v>
      </c>
    </row>
    <row r="1721" spans="1:13" ht="15" customHeight="1" x14ac:dyDescent="0.25">
      <c r="A1721" s="14" t="s">
        <v>347</v>
      </c>
      <c r="B1721" s="14" t="s">
        <v>24</v>
      </c>
      <c r="C1721" s="16">
        <v>28.14</v>
      </c>
      <c r="D1721" s="16">
        <v>41.59</v>
      </c>
      <c r="E1721" s="16">
        <v>11.11</v>
      </c>
      <c r="F1721" s="16">
        <v>176</v>
      </c>
      <c r="G1721" s="16">
        <v>0</v>
      </c>
      <c r="H1721" s="16">
        <v>1031.51</v>
      </c>
      <c r="I1721" s="16">
        <v>149</v>
      </c>
      <c r="J1721" s="16">
        <v>85.96</v>
      </c>
      <c r="K1721" s="16">
        <v>39.75</v>
      </c>
      <c r="L1721" s="17">
        <f>SUM(C1721:K1721)</f>
        <v>1563.06</v>
      </c>
      <c r="M1721" s="23" t="str">
        <f>A1721&amp;"|"&amp;B1721</f>
        <v>P0144|Apr</v>
      </c>
    </row>
    <row r="1722" spans="1:13" ht="15" customHeight="1" x14ac:dyDescent="0.25">
      <c r="A1722" s="14" t="s">
        <v>347</v>
      </c>
      <c r="B1722" s="14" t="s">
        <v>26</v>
      </c>
      <c r="C1722" s="16">
        <v>10.24</v>
      </c>
      <c r="D1722" s="16">
        <v>47.17</v>
      </c>
      <c r="E1722" s="16">
        <v>7.75</v>
      </c>
      <c r="F1722" s="16">
        <v>176</v>
      </c>
      <c r="G1722" s="16">
        <v>0</v>
      </c>
      <c r="H1722" s="16">
        <v>1031.51</v>
      </c>
      <c r="I1722" s="16">
        <v>149</v>
      </c>
      <c r="J1722" s="16">
        <v>85.96</v>
      </c>
      <c r="K1722" s="16">
        <v>258.49</v>
      </c>
      <c r="L1722" s="17">
        <f>SUM(C1722:K1722)</f>
        <v>1766.1200000000001</v>
      </c>
      <c r="M1722" s="23" t="str">
        <f>A1722&amp;"|"&amp;B1722</f>
        <v>P0144|May</v>
      </c>
    </row>
    <row r="1723" spans="1:13" ht="15" customHeight="1" x14ac:dyDescent="0.25">
      <c r="A1723" s="14" t="s">
        <v>347</v>
      </c>
      <c r="B1723" s="14" t="s">
        <v>28</v>
      </c>
      <c r="C1723" s="16">
        <v>7.57</v>
      </c>
      <c r="D1723" s="16">
        <v>42.26</v>
      </c>
      <c r="E1723" s="16">
        <v>4.04</v>
      </c>
      <c r="F1723" s="16">
        <v>176</v>
      </c>
      <c r="G1723" s="16">
        <v>0</v>
      </c>
      <c r="H1723" s="16">
        <v>1031.51</v>
      </c>
      <c r="I1723" s="16">
        <v>149</v>
      </c>
      <c r="J1723" s="16">
        <v>85.96</v>
      </c>
      <c r="K1723" s="16">
        <v>334.92</v>
      </c>
      <c r="L1723" s="17">
        <f>SUM(C1723:K1723)</f>
        <v>1831.2600000000002</v>
      </c>
      <c r="M1723" s="23" t="str">
        <f>A1723&amp;"|"&amp;B1723</f>
        <v>P0144|Jun</v>
      </c>
    </row>
    <row r="1724" spans="1:13" ht="15" customHeight="1" x14ac:dyDescent="0.25">
      <c r="A1724" s="14" t="s">
        <v>347</v>
      </c>
      <c r="B1724" s="14" t="s">
        <v>29</v>
      </c>
      <c r="C1724" s="16">
        <v>9.1999999999999993</v>
      </c>
      <c r="D1724" s="16">
        <v>49.96</v>
      </c>
      <c r="E1724" s="16">
        <v>11.34</v>
      </c>
      <c r="F1724" s="16">
        <v>176</v>
      </c>
      <c r="G1724" s="16">
        <v>0</v>
      </c>
      <c r="H1724" s="16">
        <v>1031.51</v>
      </c>
      <c r="I1724" s="16">
        <v>149</v>
      </c>
      <c r="J1724" s="16">
        <v>85.96</v>
      </c>
      <c r="K1724" s="16">
        <v>897.77</v>
      </c>
      <c r="L1724" s="17">
        <f>SUM(C1724:K1724)</f>
        <v>2410.7399999999998</v>
      </c>
      <c r="M1724" s="23" t="str">
        <f>A1724&amp;"|"&amp;B1724</f>
        <v>P0144|Jul</v>
      </c>
    </row>
    <row r="1725" spans="1:13" ht="15" customHeight="1" x14ac:dyDescent="0.25">
      <c r="A1725" s="14" t="s">
        <v>347</v>
      </c>
      <c r="B1725" s="14" t="s">
        <v>30</v>
      </c>
      <c r="C1725" s="16">
        <v>20.82</v>
      </c>
      <c r="D1725" s="16">
        <v>41.14</v>
      </c>
      <c r="E1725" s="16">
        <v>4.04</v>
      </c>
      <c r="F1725" s="16">
        <v>176</v>
      </c>
      <c r="G1725" s="16">
        <v>0</v>
      </c>
      <c r="H1725" s="16">
        <v>1031.51</v>
      </c>
      <c r="I1725" s="16">
        <v>149</v>
      </c>
      <c r="J1725" s="16">
        <v>85.96</v>
      </c>
      <c r="K1725" s="16">
        <v>828.13</v>
      </c>
      <c r="L1725" s="17">
        <f>SUM(C1725:K1725)</f>
        <v>2336.6</v>
      </c>
      <c r="M1725" s="23" t="str">
        <f>A1725&amp;"|"&amp;B1725</f>
        <v>P0144|Aug</v>
      </c>
    </row>
    <row r="1726" spans="1:13" ht="15" customHeight="1" x14ac:dyDescent="0.25">
      <c r="A1726" s="14" t="s">
        <v>347</v>
      </c>
      <c r="B1726" s="14" t="s">
        <v>31</v>
      </c>
      <c r="C1726" s="16">
        <v>11.34</v>
      </c>
      <c r="D1726" s="16">
        <v>43.98</v>
      </c>
      <c r="E1726" s="16">
        <v>10.78</v>
      </c>
      <c r="F1726" s="16">
        <v>176</v>
      </c>
      <c r="G1726" s="16">
        <v>0</v>
      </c>
      <c r="H1726" s="16">
        <v>1031.51</v>
      </c>
      <c r="I1726" s="16">
        <v>149</v>
      </c>
      <c r="J1726" s="16">
        <v>85.96</v>
      </c>
      <c r="K1726" s="16">
        <v>177.3</v>
      </c>
      <c r="L1726" s="17">
        <f>SUM(C1726:K1726)</f>
        <v>1685.87</v>
      </c>
      <c r="M1726" s="23" t="str">
        <f>A1726&amp;"|"&amp;B1726</f>
        <v>P0144|Sep</v>
      </c>
    </row>
    <row r="1727" spans="1:13" ht="15" customHeight="1" x14ac:dyDescent="0.25">
      <c r="A1727" s="14" t="s">
        <v>347</v>
      </c>
      <c r="B1727" s="14" t="s">
        <v>32</v>
      </c>
      <c r="C1727" s="16">
        <v>27.93</v>
      </c>
      <c r="D1727" s="16">
        <v>50.28</v>
      </c>
      <c r="E1727" s="16">
        <v>11.78</v>
      </c>
      <c r="F1727" s="16">
        <v>176</v>
      </c>
      <c r="G1727" s="16">
        <v>0</v>
      </c>
      <c r="H1727" s="16">
        <v>1031.51</v>
      </c>
      <c r="I1727" s="16">
        <v>149</v>
      </c>
      <c r="J1727" s="16">
        <v>85.96</v>
      </c>
      <c r="K1727" s="16">
        <v>122.63</v>
      </c>
      <c r="L1727" s="17">
        <f>SUM(C1727:K1727)</f>
        <v>1655.0900000000001</v>
      </c>
      <c r="M1727" s="23" t="str">
        <f>A1727&amp;"|"&amp;B1727</f>
        <v>P0144|Oct</v>
      </c>
    </row>
    <row r="1728" spans="1:13" ht="15" customHeight="1" x14ac:dyDescent="0.25">
      <c r="A1728" s="14" t="s">
        <v>347</v>
      </c>
      <c r="B1728" s="14" t="s">
        <v>33</v>
      </c>
      <c r="C1728" s="16">
        <v>22.52</v>
      </c>
      <c r="D1728" s="16">
        <v>53.17</v>
      </c>
      <c r="E1728" s="16">
        <v>5.97</v>
      </c>
      <c r="F1728" s="16">
        <v>176</v>
      </c>
      <c r="G1728" s="16">
        <v>55.52</v>
      </c>
      <c r="H1728" s="16">
        <v>1031.51</v>
      </c>
      <c r="I1728" s="16">
        <v>149</v>
      </c>
      <c r="J1728" s="16">
        <v>85.96</v>
      </c>
      <c r="K1728" s="16">
        <v>31.64</v>
      </c>
      <c r="L1728" s="17">
        <f>SUM(C1728:K1728)</f>
        <v>1611.2900000000002</v>
      </c>
      <c r="M1728" s="23" t="str">
        <f>A1728&amp;"|"&amp;B1728</f>
        <v>P0144|Nov</v>
      </c>
    </row>
    <row r="1729" spans="1:13" ht="15" customHeight="1" x14ac:dyDescent="0.25">
      <c r="A1729" s="14" t="s">
        <v>347</v>
      </c>
      <c r="B1729" s="14" t="s">
        <v>34</v>
      </c>
      <c r="C1729" s="16">
        <v>11.23</v>
      </c>
      <c r="D1729" s="16">
        <v>67.25</v>
      </c>
      <c r="E1729" s="16">
        <v>4.04</v>
      </c>
      <c r="F1729" s="16">
        <v>528</v>
      </c>
      <c r="G1729" s="16">
        <v>55.52</v>
      </c>
      <c r="H1729" s="16">
        <v>1031.51</v>
      </c>
      <c r="I1729" s="16">
        <v>149</v>
      </c>
      <c r="J1729" s="16">
        <v>85.96</v>
      </c>
      <c r="K1729" s="16">
        <v>55.84</v>
      </c>
      <c r="L1729" s="17">
        <f>SUM(C1729:K1729)</f>
        <v>1988.35</v>
      </c>
      <c r="M1729" s="23" t="str">
        <f>A1729&amp;"|"&amp;B1729</f>
        <v>P0144|Dec</v>
      </c>
    </row>
    <row r="1730" spans="1:13" ht="15" customHeight="1" x14ac:dyDescent="0.25">
      <c r="A1730" s="14" t="s">
        <v>347</v>
      </c>
      <c r="B1730" s="14" t="s">
        <v>35</v>
      </c>
      <c r="C1730" s="16">
        <v>20.440000000000001</v>
      </c>
      <c r="D1730" s="16">
        <v>85.95</v>
      </c>
      <c r="E1730" s="16">
        <v>4.04</v>
      </c>
      <c r="F1730" s="16">
        <v>440</v>
      </c>
      <c r="G1730" s="16">
        <v>55.52</v>
      </c>
      <c r="H1730" s="16">
        <v>1031.51</v>
      </c>
      <c r="I1730" s="16">
        <v>149</v>
      </c>
      <c r="J1730" s="16">
        <v>85.96</v>
      </c>
      <c r="K1730" s="16">
        <v>55.84</v>
      </c>
      <c r="L1730" s="17">
        <f>SUM(C1730:K1730)</f>
        <v>1928.26</v>
      </c>
      <c r="M1730" s="23" t="str">
        <f>A1730&amp;"|"&amp;B1730</f>
        <v>P0144|Jan</v>
      </c>
    </row>
    <row r="1731" spans="1:13" ht="15" customHeight="1" x14ac:dyDescent="0.25">
      <c r="A1731" s="14" t="s">
        <v>347</v>
      </c>
      <c r="B1731" s="14" t="s">
        <v>36</v>
      </c>
      <c r="C1731" s="16">
        <v>17.649999999999999</v>
      </c>
      <c r="D1731" s="16">
        <v>76.41</v>
      </c>
      <c r="E1731" s="16">
        <v>4.25</v>
      </c>
      <c r="F1731" s="16">
        <v>440</v>
      </c>
      <c r="G1731" s="16">
        <v>55.52</v>
      </c>
      <c r="H1731" s="16">
        <v>1031.51</v>
      </c>
      <c r="I1731" s="16">
        <v>149</v>
      </c>
      <c r="J1731" s="16">
        <v>85.96</v>
      </c>
      <c r="K1731" s="16">
        <v>55.84</v>
      </c>
      <c r="L1731" s="17">
        <f>SUM(C1731:K1731)</f>
        <v>1916.1399999999999</v>
      </c>
      <c r="M1731" s="23" t="str">
        <f>A1731&amp;"|"&amp;B1731</f>
        <v>P0144|Feb</v>
      </c>
    </row>
    <row r="1732" spans="1:13" ht="15" customHeight="1" x14ac:dyDescent="0.25">
      <c r="A1732" s="14" t="s">
        <v>347</v>
      </c>
      <c r="B1732" s="14" t="s">
        <v>37</v>
      </c>
      <c r="C1732" s="16">
        <v>10.43</v>
      </c>
      <c r="D1732" s="16">
        <v>59.03</v>
      </c>
      <c r="E1732" s="16">
        <v>4.04</v>
      </c>
      <c r="F1732" s="16">
        <v>352</v>
      </c>
      <c r="G1732" s="16">
        <v>55.52</v>
      </c>
      <c r="H1732" s="16">
        <v>1031.51</v>
      </c>
      <c r="I1732" s="16">
        <v>149</v>
      </c>
      <c r="J1732" s="16">
        <v>85.96</v>
      </c>
      <c r="K1732" s="16">
        <v>55.84</v>
      </c>
      <c r="L1732" s="17">
        <f>SUM(C1732:K1732)</f>
        <v>1803.33</v>
      </c>
      <c r="M1732" s="23" t="str">
        <f>A1732&amp;"|"&amp;B1732</f>
        <v>P0144|Mar</v>
      </c>
    </row>
    <row r="1733" spans="1:13" ht="15" customHeight="1" x14ac:dyDescent="0.25">
      <c r="A1733" s="14" t="s">
        <v>349</v>
      </c>
      <c r="B1733" s="14" t="s">
        <v>24</v>
      </c>
      <c r="C1733" s="16">
        <v>25.23</v>
      </c>
      <c r="D1733" s="16">
        <v>56.78</v>
      </c>
      <c r="E1733" s="16">
        <v>16.48</v>
      </c>
      <c r="F1733" s="16">
        <v>264</v>
      </c>
      <c r="G1733" s="16">
        <v>0</v>
      </c>
      <c r="H1733" s="16">
        <v>1719.18</v>
      </c>
      <c r="I1733" s="16">
        <v>246.42</v>
      </c>
      <c r="J1733" s="16">
        <v>85.96</v>
      </c>
      <c r="K1733" s="16">
        <v>79.5</v>
      </c>
      <c r="L1733" s="17">
        <f>SUM(C1733:K1733)</f>
        <v>2493.5500000000002</v>
      </c>
      <c r="M1733" s="23" t="str">
        <f>A1733&amp;"|"&amp;B1733</f>
        <v>P0145|Apr</v>
      </c>
    </row>
    <row r="1734" spans="1:13" ht="15" customHeight="1" x14ac:dyDescent="0.25">
      <c r="A1734" s="14" t="s">
        <v>349</v>
      </c>
      <c r="B1734" s="14" t="s">
        <v>26</v>
      </c>
      <c r="C1734" s="16">
        <v>35.97</v>
      </c>
      <c r="D1734" s="16">
        <v>51.29</v>
      </c>
      <c r="E1734" s="16">
        <v>17.09</v>
      </c>
      <c r="F1734" s="16">
        <v>264</v>
      </c>
      <c r="G1734" s="16">
        <v>0</v>
      </c>
      <c r="H1734" s="16">
        <v>1719.18</v>
      </c>
      <c r="I1734" s="16">
        <v>246.42</v>
      </c>
      <c r="J1734" s="16">
        <v>85.96</v>
      </c>
      <c r="K1734" s="16">
        <v>516.99</v>
      </c>
      <c r="L1734" s="17">
        <f>SUM(C1734:K1734)</f>
        <v>2936.9000000000005</v>
      </c>
      <c r="M1734" s="23" t="str">
        <f>A1734&amp;"|"&amp;B1734</f>
        <v>P0145|May</v>
      </c>
    </row>
    <row r="1735" spans="1:13" ht="15" customHeight="1" x14ac:dyDescent="0.25">
      <c r="A1735" s="14" t="s">
        <v>349</v>
      </c>
      <c r="B1735" s="14" t="s">
        <v>28</v>
      </c>
      <c r="C1735" s="16">
        <v>14.92</v>
      </c>
      <c r="D1735" s="16">
        <v>48.12</v>
      </c>
      <c r="E1735" s="16">
        <v>14.44</v>
      </c>
      <c r="F1735" s="16">
        <v>264</v>
      </c>
      <c r="G1735" s="16">
        <v>0</v>
      </c>
      <c r="H1735" s="16">
        <v>1719.18</v>
      </c>
      <c r="I1735" s="16">
        <v>246.42</v>
      </c>
      <c r="J1735" s="16">
        <v>85.96</v>
      </c>
      <c r="K1735" s="16">
        <v>669.84</v>
      </c>
      <c r="L1735" s="17">
        <f>SUM(C1735:K1735)</f>
        <v>3062.88</v>
      </c>
      <c r="M1735" s="23" t="str">
        <f>A1735&amp;"|"&amp;B1735</f>
        <v>P0145|Jun</v>
      </c>
    </row>
    <row r="1736" spans="1:13" ht="15" customHeight="1" x14ac:dyDescent="0.25">
      <c r="A1736" s="14" t="s">
        <v>349</v>
      </c>
      <c r="B1736" s="14" t="s">
        <v>29</v>
      </c>
      <c r="C1736" s="16">
        <v>28.78</v>
      </c>
      <c r="D1736" s="16">
        <v>51.91</v>
      </c>
      <c r="E1736" s="16">
        <v>18.22</v>
      </c>
      <c r="F1736" s="16">
        <v>396</v>
      </c>
      <c r="G1736" s="16">
        <v>0</v>
      </c>
      <c r="H1736" s="16">
        <v>1719.18</v>
      </c>
      <c r="I1736" s="16">
        <v>246.42</v>
      </c>
      <c r="J1736" s="16">
        <v>85.96</v>
      </c>
      <c r="K1736" s="16">
        <v>1795.54</v>
      </c>
      <c r="L1736" s="17">
        <f>SUM(C1736:K1736)</f>
        <v>4342.01</v>
      </c>
      <c r="M1736" s="23" t="str">
        <f>A1736&amp;"|"&amp;B1736</f>
        <v>P0145|Jul</v>
      </c>
    </row>
    <row r="1737" spans="1:13" ht="15" customHeight="1" x14ac:dyDescent="0.25">
      <c r="A1737" s="14" t="s">
        <v>349</v>
      </c>
      <c r="B1737" s="14" t="s">
        <v>30</v>
      </c>
      <c r="C1737" s="16">
        <v>22.87</v>
      </c>
      <c r="D1737" s="16">
        <v>43.03</v>
      </c>
      <c r="E1737" s="16">
        <v>13.91</v>
      </c>
      <c r="F1737" s="16">
        <v>396</v>
      </c>
      <c r="G1737" s="16">
        <v>0</v>
      </c>
      <c r="H1737" s="16">
        <v>1719.18</v>
      </c>
      <c r="I1737" s="16">
        <v>246.42</v>
      </c>
      <c r="J1737" s="16">
        <v>85.96</v>
      </c>
      <c r="K1737" s="16">
        <v>1656.27</v>
      </c>
      <c r="L1737" s="17">
        <f>SUM(C1737:K1737)</f>
        <v>4183.6400000000003</v>
      </c>
      <c r="M1737" s="23" t="str">
        <f>A1737&amp;"|"&amp;B1737</f>
        <v>P0145|Aug</v>
      </c>
    </row>
    <row r="1738" spans="1:13" ht="15" customHeight="1" x14ac:dyDescent="0.25">
      <c r="A1738" s="14" t="s">
        <v>349</v>
      </c>
      <c r="B1738" s="14" t="s">
        <v>31</v>
      </c>
      <c r="C1738" s="16">
        <v>24.57</v>
      </c>
      <c r="D1738" s="16">
        <v>46.44</v>
      </c>
      <c r="E1738" s="16">
        <v>13.78</v>
      </c>
      <c r="F1738" s="16">
        <v>264</v>
      </c>
      <c r="G1738" s="16">
        <v>0</v>
      </c>
      <c r="H1738" s="16">
        <v>1719.18</v>
      </c>
      <c r="I1738" s="16">
        <v>246.42</v>
      </c>
      <c r="J1738" s="16">
        <v>85.96</v>
      </c>
      <c r="K1738" s="16">
        <v>354.6</v>
      </c>
      <c r="L1738" s="17">
        <f>SUM(C1738:K1738)</f>
        <v>2754.9500000000003</v>
      </c>
      <c r="M1738" s="23" t="str">
        <f>A1738&amp;"|"&amp;B1738</f>
        <v>P0145|Sep</v>
      </c>
    </row>
    <row r="1739" spans="1:13" ht="15" customHeight="1" x14ac:dyDescent="0.25">
      <c r="A1739" s="14" t="s">
        <v>349</v>
      </c>
      <c r="B1739" s="14" t="s">
        <v>32</v>
      </c>
      <c r="C1739" s="16">
        <v>16.02</v>
      </c>
      <c r="D1739" s="16">
        <v>62.72</v>
      </c>
      <c r="E1739" s="16">
        <v>9.5399999999999991</v>
      </c>
      <c r="F1739" s="16">
        <v>264</v>
      </c>
      <c r="G1739" s="16">
        <v>0</v>
      </c>
      <c r="H1739" s="16">
        <v>1719.18</v>
      </c>
      <c r="I1739" s="16">
        <v>246.42</v>
      </c>
      <c r="J1739" s="16">
        <v>85.96</v>
      </c>
      <c r="K1739" s="16">
        <v>245.27</v>
      </c>
      <c r="L1739" s="17">
        <f>SUM(C1739:K1739)</f>
        <v>2649.11</v>
      </c>
      <c r="M1739" s="23" t="str">
        <f>A1739&amp;"|"&amp;B1739</f>
        <v>P0145|Oct</v>
      </c>
    </row>
    <row r="1740" spans="1:13" ht="15" customHeight="1" x14ac:dyDescent="0.25">
      <c r="A1740" s="14" t="s">
        <v>349</v>
      </c>
      <c r="B1740" s="14" t="s">
        <v>33</v>
      </c>
      <c r="C1740" s="16">
        <v>25.61</v>
      </c>
      <c r="D1740" s="16">
        <v>71.430000000000007</v>
      </c>
      <c r="E1740" s="16">
        <v>14.04</v>
      </c>
      <c r="F1740" s="16">
        <v>264</v>
      </c>
      <c r="G1740" s="16">
        <v>83.28</v>
      </c>
      <c r="H1740" s="16">
        <v>1719.18</v>
      </c>
      <c r="I1740" s="16">
        <v>246.42</v>
      </c>
      <c r="J1740" s="16">
        <v>85.96</v>
      </c>
      <c r="K1740" s="16">
        <v>63.29</v>
      </c>
      <c r="L1740" s="17">
        <f>SUM(C1740:K1740)</f>
        <v>2573.21</v>
      </c>
      <c r="M1740" s="23" t="str">
        <f>A1740&amp;"|"&amp;B1740</f>
        <v>P0145|Nov</v>
      </c>
    </row>
    <row r="1741" spans="1:13" ht="15" customHeight="1" x14ac:dyDescent="0.25">
      <c r="A1741" s="14" t="s">
        <v>349</v>
      </c>
      <c r="B1741" s="14" t="s">
        <v>34</v>
      </c>
      <c r="C1741" s="16">
        <v>38.51</v>
      </c>
      <c r="D1741" s="16">
        <v>83.93</v>
      </c>
      <c r="E1741" s="16">
        <v>9.3000000000000007</v>
      </c>
      <c r="F1741" s="16">
        <v>792</v>
      </c>
      <c r="G1741" s="16">
        <v>83.28</v>
      </c>
      <c r="H1741" s="16">
        <v>1719.18</v>
      </c>
      <c r="I1741" s="16">
        <v>246.42</v>
      </c>
      <c r="J1741" s="16">
        <v>85.96</v>
      </c>
      <c r="K1741" s="16">
        <v>111.67</v>
      </c>
      <c r="L1741" s="17">
        <f>SUM(C1741:K1741)</f>
        <v>3170.25</v>
      </c>
      <c r="M1741" s="23" t="str">
        <f>A1741&amp;"|"&amp;B1741</f>
        <v>P0145|Dec</v>
      </c>
    </row>
    <row r="1742" spans="1:13" ht="15" customHeight="1" x14ac:dyDescent="0.25">
      <c r="A1742" s="14" t="s">
        <v>349</v>
      </c>
      <c r="B1742" s="14" t="s">
        <v>35</v>
      </c>
      <c r="C1742" s="16">
        <v>40.200000000000003</v>
      </c>
      <c r="D1742" s="16">
        <v>72.63</v>
      </c>
      <c r="E1742" s="16">
        <v>7.12</v>
      </c>
      <c r="F1742" s="16">
        <v>792</v>
      </c>
      <c r="G1742" s="16">
        <v>83.28</v>
      </c>
      <c r="H1742" s="16">
        <v>1719.18</v>
      </c>
      <c r="I1742" s="16">
        <v>246.42</v>
      </c>
      <c r="J1742" s="16">
        <v>85.96</v>
      </c>
      <c r="K1742" s="16">
        <v>111.67</v>
      </c>
      <c r="L1742" s="17">
        <f>SUM(C1742:K1742)</f>
        <v>3158.46</v>
      </c>
      <c r="M1742" s="23" t="str">
        <f>A1742&amp;"|"&amp;B1742</f>
        <v>P0145|Jan</v>
      </c>
    </row>
    <row r="1743" spans="1:13" ht="15" customHeight="1" x14ac:dyDescent="0.25">
      <c r="A1743" s="14" t="s">
        <v>349</v>
      </c>
      <c r="B1743" s="14" t="s">
        <v>36</v>
      </c>
      <c r="C1743" s="16">
        <v>24.14</v>
      </c>
      <c r="D1743" s="16">
        <v>90.28</v>
      </c>
      <c r="E1743" s="16">
        <v>16.440000000000001</v>
      </c>
      <c r="F1743" s="16">
        <v>660</v>
      </c>
      <c r="G1743" s="16">
        <v>83.28</v>
      </c>
      <c r="H1743" s="16">
        <v>1719.18</v>
      </c>
      <c r="I1743" s="16">
        <v>246.42</v>
      </c>
      <c r="J1743" s="16">
        <v>85.96</v>
      </c>
      <c r="K1743" s="16">
        <v>111.67</v>
      </c>
      <c r="L1743" s="17">
        <f>SUM(C1743:K1743)</f>
        <v>3037.3700000000003</v>
      </c>
      <c r="M1743" s="23" t="str">
        <f>A1743&amp;"|"&amp;B1743</f>
        <v>P0145|Feb</v>
      </c>
    </row>
    <row r="1744" spans="1:13" ht="15" customHeight="1" x14ac:dyDescent="0.25">
      <c r="A1744" s="14" t="s">
        <v>349</v>
      </c>
      <c r="B1744" s="14" t="s">
        <v>37</v>
      </c>
      <c r="C1744" s="16">
        <v>7.57</v>
      </c>
      <c r="D1744" s="16">
        <v>83.59</v>
      </c>
      <c r="E1744" s="16">
        <v>14.18</v>
      </c>
      <c r="F1744" s="16">
        <v>528</v>
      </c>
      <c r="G1744" s="16">
        <v>83.28</v>
      </c>
      <c r="H1744" s="16">
        <v>1719.18</v>
      </c>
      <c r="I1744" s="16">
        <v>246.42</v>
      </c>
      <c r="J1744" s="16">
        <v>85.96</v>
      </c>
      <c r="K1744" s="16">
        <v>111.67</v>
      </c>
      <c r="L1744" s="17">
        <f>SUM(C1744:K1744)</f>
        <v>2879.8500000000004</v>
      </c>
      <c r="M1744" s="23" t="str">
        <f>A1744&amp;"|"&amp;B1744</f>
        <v>P0145|Mar</v>
      </c>
    </row>
    <row r="1745" spans="1:13" ht="15" customHeight="1" x14ac:dyDescent="0.25">
      <c r="A1745" s="14" t="s">
        <v>351</v>
      </c>
      <c r="B1745" s="14" t="s">
        <v>24</v>
      </c>
      <c r="C1745" s="16">
        <v>12.56</v>
      </c>
      <c r="D1745" s="16">
        <v>39.47</v>
      </c>
      <c r="E1745" s="16">
        <v>4.04</v>
      </c>
      <c r="F1745" s="16">
        <v>140</v>
      </c>
      <c r="G1745" s="16">
        <v>0</v>
      </c>
      <c r="H1745" s="16">
        <v>744.98</v>
      </c>
      <c r="I1745" s="16">
        <v>108.88</v>
      </c>
      <c r="J1745" s="16">
        <v>85.96</v>
      </c>
      <c r="K1745" s="16">
        <v>19.87</v>
      </c>
      <c r="L1745" s="17">
        <f>SUM(C1745:K1745)</f>
        <v>1155.7599999999998</v>
      </c>
      <c r="M1745" s="23" t="str">
        <f>A1745&amp;"|"&amp;B1745</f>
        <v>P0146|Apr</v>
      </c>
    </row>
    <row r="1746" spans="1:13" ht="15" customHeight="1" x14ac:dyDescent="0.25">
      <c r="A1746" s="14" t="s">
        <v>351</v>
      </c>
      <c r="B1746" s="14" t="s">
        <v>26</v>
      </c>
      <c r="C1746" s="16">
        <v>156.91999999999999</v>
      </c>
      <c r="D1746" s="16">
        <v>30.56</v>
      </c>
      <c r="E1746" s="16">
        <v>4.04</v>
      </c>
      <c r="F1746" s="16">
        <v>140</v>
      </c>
      <c r="G1746" s="16">
        <v>0</v>
      </c>
      <c r="H1746" s="16">
        <v>744.98</v>
      </c>
      <c r="I1746" s="16">
        <v>108.88</v>
      </c>
      <c r="J1746" s="16">
        <v>85.96</v>
      </c>
      <c r="K1746" s="16">
        <v>129.25</v>
      </c>
      <c r="L1746" s="17">
        <f>SUM(C1746:K1746)</f>
        <v>1400.5900000000001</v>
      </c>
      <c r="M1746" s="23" t="str">
        <f>A1746&amp;"|"&amp;B1746</f>
        <v>P0146|May</v>
      </c>
    </row>
    <row r="1747" spans="1:13" ht="15" customHeight="1" x14ac:dyDescent="0.25">
      <c r="A1747" s="14" t="s">
        <v>351</v>
      </c>
      <c r="B1747" s="14" t="s">
        <v>28</v>
      </c>
      <c r="C1747" s="16">
        <v>7.57</v>
      </c>
      <c r="D1747" s="16">
        <v>33.56</v>
      </c>
      <c r="E1747" s="16">
        <v>4.04</v>
      </c>
      <c r="F1747" s="16">
        <v>140</v>
      </c>
      <c r="G1747" s="16">
        <v>0</v>
      </c>
      <c r="H1747" s="16">
        <v>744.98</v>
      </c>
      <c r="I1747" s="16">
        <v>108.88</v>
      </c>
      <c r="J1747" s="16">
        <v>85.96</v>
      </c>
      <c r="K1747" s="16">
        <v>167.46</v>
      </c>
      <c r="L1747" s="17">
        <f>SUM(C1747:K1747)</f>
        <v>1292.4500000000003</v>
      </c>
      <c r="M1747" s="23" t="str">
        <f>A1747&amp;"|"&amp;B1747</f>
        <v>P0146|Jun</v>
      </c>
    </row>
    <row r="1748" spans="1:13" ht="15" customHeight="1" x14ac:dyDescent="0.25">
      <c r="A1748" s="14" t="s">
        <v>351</v>
      </c>
      <c r="B1748" s="14" t="s">
        <v>29</v>
      </c>
      <c r="C1748" s="16">
        <v>130.59</v>
      </c>
      <c r="D1748" s="16">
        <v>27.28</v>
      </c>
      <c r="E1748" s="16">
        <v>4.04</v>
      </c>
      <c r="F1748" s="16">
        <v>140</v>
      </c>
      <c r="G1748" s="16">
        <v>0</v>
      </c>
      <c r="H1748" s="16">
        <v>744.98</v>
      </c>
      <c r="I1748" s="16">
        <v>108.88</v>
      </c>
      <c r="J1748" s="16">
        <v>85.96</v>
      </c>
      <c r="K1748" s="16">
        <v>448.89</v>
      </c>
      <c r="L1748" s="17">
        <f>SUM(C1748:K1748)</f>
        <v>1690.62</v>
      </c>
      <c r="M1748" s="23" t="str">
        <f>A1748&amp;"|"&amp;B1748</f>
        <v>P0146|Jul</v>
      </c>
    </row>
    <row r="1749" spans="1:13" ht="15" customHeight="1" x14ac:dyDescent="0.25">
      <c r="A1749" s="14" t="s">
        <v>351</v>
      </c>
      <c r="B1749" s="14" t="s">
        <v>30</v>
      </c>
      <c r="C1749" s="16">
        <v>15.05</v>
      </c>
      <c r="D1749" s="16">
        <v>35.99</v>
      </c>
      <c r="E1749" s="16">
        <v>4.04</v>
      </c>
      <c r="F1749" s="16">
        <v>140</v>
      </c>
      <c r="G1749" s="16">
        <v>0</v>
      </c>
      <c r="H1749" s="16">
        <v>744.98</v>
      </c>
      <c r="I1749" s="16">
        <v>108.88</v>
      </c>
      <c r="J1749" s="16">
        <v>85.96</v>
      </c>
      <c r="K1749" s="16">
        <v>414.07</v>
      </c>
      <c r="L1749" s="17">
        <f>SUM(C1749:K1749)</f>
        <v>1548.97</v>
      </c>
      <c r="M1749" s="23" t="str">
        <f>A1749&amp;"|"&amp;B1749</f>
        <v>P0146|Aug</v>
      </c>
    </row>
    <row r="1750" spans="1:13" ht="15" customHeight="1" x14ac:dyDescent="0.25">
      <c r="A1750" s="14" t="s">
        <v>351</v>
      </c>
      <c r="B1750" s="14" t="s">
        <v>31</v>
      </c>
      <c r="C1750" s="16">
        <v>12.62</v>
      </c>
      <c r="D1750" s="16">
        <v>26.27</v>
      </c>
      <c r="E1750" s="16">
        <v>4.04</v>
      </c>
      <c r="F1750" s="16">
        <v>140</v>
      </c>
      <c r="G1750" s="16">
        <v>0</v>
      </c>
      <c r="H1750" s="16">
        <v>744.98</v>
      </c>
      <c r="I1750" s="16">
        <v>108.88</v>
      </c>
      <c r="J1750" s="16">
        <v>85.96</v>
      </c>
      <c r="K1750" s="16">
        <v>88.65</v>
      </c>
      <c r="L1750" s="17">
        <f>SUM(C1750:K1750)</f>
        <v>1211.4000000000001</v>
      </c>
      <c r="M1750" s="23" t="str">
        <f>A1750&amp;"|"&amp;B1750</f>
        <v>P0146|Sep</v>
      </c>
    </row>
    <row r="1751" spans="1:13" ht="15" customHeight="1" x14ac:dyDescent="0.25">
      <c r="A1751" s="14" t="s">
        <v>351</v>
      </c>
      <c r="B1751" s="14" t="s">
        <v>32</v>
      </c>
      <c r="C1751" s="16">
        <v>25.67</v>
      </c>
      <c r="D1751" s="16">
        <v>32.08</v>
      </c>
      <c r="E1751" s="16">
        <v>4.04</v>
      </c>
      <c r="F1751" s="16">
        <v>140</v>
      </c>
      <c r="G1751" s="16">
        <v>0</v>
      </c>
      <c r="H1751" s="16">
        <v>744.98</v>
      </c>
      <c r="I1751" s="16">
        <v>108.88</v>
      </c>
      <c r="J1751" s="16">
        <v>85.96</v>
      </c>
      <c r="K1751" s="16">
        <v>61.32</v>
      </c>
      <c r="L1751" s="17">
        <f>SUM(C1751:K1751)</f>
        <v>1202.93</v>
      </c>
      <c r="M1751" s="23" t="str">
        <f>A1751&amp;"|"&amp;B1751</f>
        <v>P0146|Oct</v>
      </c>
    </row>
    <row r="1752" spans="1:13" ht="15" customHeight="1" x14ac:dyDescent="0.25">
      <c r="A1752" s="14" t="s">
        <v>351</v>
      </c>
      <c r="B1752" s="14" t="s">
        <v>33</v>
      </c>
      <c r="C1752" s="16">
        <v>7.57</v>
      </c>
      <c r="D1752" s="16">
        <v>43.37</v>
      </c>
      <c r="E1752" s="16">
        <v>4.04</v>
      </c>
      <c r="F1752" s="16">
        <v>140</v>
      </c>
      <c r="G1752" s="16">
        <v>45.43</v>
      </c>
      <c r="H1752" s="16">
        <v>744.98</v>
      </c>
      <c r="I1752" s="16">
        <v>108.88</v>
      </c>
      <c r="J1752" s="16">
        <v>85.96</v>
      </c>
      <c r="K1752" s="16">
        <v>15.82</v>
      </c>
      <c r="L1752" s="17">
        <f>SUM(C1752:K1752)</f>
        <v>1196.05</v>
      </c>
      <c r="M1752" s="23" t="str">
        <f>A1752&amp;"|"&amp;B1752</f>
        <v>P0146|Nov</v>
      </c>
    </row>
    <row r="1753" spans="1:13" ht="15" customHeight="1" x14ac:dyDescent="0.25">
      <c r="A1753" s="14" t="s">
        <v>351</v>
      </c>
      <c r="B1753" s="14" t="s">
        <v>34</v>
      </c>
      <c r="C1753" s="16">
        <v>14.45</v>
      </c>
      <c r="D1753" s="16">
        <v>50.48</v>
      </c>
      <c r="E1753" s="16">
        <v>4.04</v>
      </c>
      <c r="F1753" s="16">
        <v>280</v>
      </c>
      <c r="G1753" s="16">
        <v>45.43</v>
      </c>
      <c r="H1753" s="16">
        <v>744.98</v>
      </c>
      <c r="I1753" s="16">
        <v>108.88</v>
      </c>
      <c r="J1753" s="16">
        <v>85.96</v>
      </c>
      <c r="K1753" s="16">
        <v>27.92</v>
      </c>
      <c r="L1753" s="17">
        <f>SUM(C1753:K1753)</f>
        <v>1362.1400000000003</v>
      </c>
      <c r="M1753" s="23" t="str">
        <f>A1753&amp;"|"&amp;B1753</f>
        <v>P0146|Dec</v>
      </c>
    </row>
    <row r="1754" spans="1:13" ht="15" customHeight="1" x14ac:dyDescent="0.25">
      <c r="A1754" s="14" t="s">
        <v>351</v>
      </c>
      <c r="B1754" s="14" t="s">
        <v>35</v>
      </c>
      <c r="C1754" s="16">
        <v>9.66</v>
      </c>
      <c r="D1754" s="16">
        <v>62.52</v>
      </c>
      <c r="E1754" s="16">
        <v>5.08</v>
      </c>
      <c r="F1754" s="16">
        <v>280</v>
      </c>
      <c r="G1754" s="16">
        <v>45.43</v>
      </c>
      <c r="H1754" s="16">
        <v>744.98</v>
      </c>
      <c r="I1754" s="16">
        <v>108.88</v>
      </c>
      <c r="J1754" s="16">
        <v>85.96</v>
      </c>
      <c r="K1754" s="16">
        <v>27.92</v>
      </c>
      <c r="L1754" s="17">
        <f>SUM(C1754:K1754)</f>
        <v>1370.4300000000003</v>
      </c>
      <c r="M1754" s="23" t="str">
        <f>A1754&amp;"|"&amp;B1754</f>
        <v>P0146|Jan</v>
      </c>
    </row>
    <row r="1755" spans="1:13" ht="15" customHeight="1" x14ac:dyDescent="0.25">
      <c r="A1755" s="14" t="s">
        <v>351</v>
      </c>
      <c r="B1755" s="14" t="s">
        <v>36</v>
      </c>
      <c r="C1755" s="16">
        <v>7.57</v>
      </c>
      <c r="D1755" s="16">
        <v>61.24</v>
      </c>
      <c r="E1755" s="16">
        <v>4.04</v>
      </c>
      <c r="F1755" s="16">
        <v>210</v>
      </c>
      <c r="G1755" s="16">
        <v>45.43</v>
      </c>
      <c r="H1755" s="16">
        <v>744.98</v>
      </c>
      <c r="I1755" s="16">
        <v>108.88</v>
      </c>
      <c r="J1755" s="16">
        <v>85.96</v>
      </c>
      <c r="K1755" s="16">
        <v>27.92</v>
      </c>
      <c r="L1755" s="17">
        <f>SUM(C1755:K1755)</f>
        <v>1296.02</v>
      </c>
      <c r="M1755" s="23" t="str">
        <f>A1755&amp;"|"&amp;B1755</f>
        <v>P0146|Feb</v>
      </c>
    </row>
    <row r="1756" spans="1:13" ht="15" customHeight="1" x14ac:dyDescent="0.25">
      <c r="A1756" s="14" t="s">
        <v>351</v>
      </c>
      <c r="B1756" s="14" t="s">
        <v>37</v>
      </c>
      <c r="C1756" s="16">
        <v>8.75</v>
      </c>
      <c r="D1756" s="16">
        <v>38.299999999999997</v>
      </c>
      <c r="E1756" s="16">
        <v>4.29</v>
      </c>
      <c r="F1756" s="16">
        <v>210</v>
      </c>
      <c r="G1756" s="16">
        <v>45.43</v>
      </c>
      <c r="H1756" s="16">
        <v>744.98</v>
      </c>
      <c r="I1756" s="16">
        <v>108.88</v>
      </c>
      <c r="J1756" s="16">
        <v>85.96</v>
      </c>
      <c r="K1756" s="16">
        <v>27.92</v>
      </c>
      <c r="L1756" s="17">
        <f>SUM(C1756:K1756)</f>
        <v>1274.5100000000002</v>
      </c>
      <c r="M1756" s="23" t="str">
        <f>A1756&amp;"|"&amp;B1756</f>
        <v>P0146|Mar</v>
      </c>
    </row>
    <row r="1757" spans="1:13" ht="15" customHeight="1" x14ac:dyDescent="0.25">
      <c r="A1757" s="14" t="s">
        <v>353</v>
      </c>
      <c r="B1757" s="14" t="s">
        <v>24</v>
      </c>
      <c r="C1757" s="16">
        <v>7.57</v>
      </c>
      <c r="D1757" s="16">
        <v>38.89</v>
      </c>
      <c r="E1757" s="16">
        <v>4.41</v>
      </c>
      <c r="F1757" s="16">
        <v>140</v>
      </c>
      <c r="G1757" s="16">
        <v>0</v>
      </c>
      <c r="H1757" s="16">
        <v>744.98</v>
      </c>
      <c r="I1757" s="16">
        <v>108.88</v>
      </c>
      <c r="J1757" s="16">
        <v>85.96</v>
      </c>
      <c r="K1757" s="16">
        <v>19.87</v>
      </c>
      <c r="L1757" s="17">
        <f>SUM(C1757:K1757)</f>
        <v>1150.56</v>
      </c>
      <c r="M1757" s="23" t="str">
        <f>A1757&amp;"|"&amp;B1757</f>
        <v>P0147|Apr</v>
      </c>
    </row>
    <row r="1758" spans="1:13" ht="15" customHeight="1" x14ac:dyDescent="0.25">
      <c r="A1758" s="14" t="s">
        <v>353</v>
      </c>
      <c r="B1758" s="14" t="s">
        <v>26</v>
      </c>
      <c r="C1758" s="16">
        <v>7.57</v>
      </c>
      <c r="D1758" s="16">
        <v>43.43</v>
      </c>
      <c r="E1758" s="16">
        <v>6.9</v>
      </c>
      <c r="F1758" s="16">
        <v>140</v>
      </c>
      <c r="G1758" s="16">
        <v>0</v>
      </c>
      <c r="H1758" s="16">
        <v>744.98</v>
      </c>
      <c r="I1758" s="16">
        <v>108.88</v>
      </c>
      <c r="J1758" s="16">
        <v>85.96</v>
      </c>
      <c r="K1758" s="16">
        <v>129.25</v>
      </c>
      <c r="L1758" s="17">
        <f>SUM(C1758:K1758)</f>
        <v>1266.97</v>
      </c>
      <c r="M1758" s="23" t="str">
        <f>A1758&amp;"|"&amp;B1758</f>
        <v>P0147|May</v>
      </c>
    </row>
    <row r="1759" spans="1:13" ht="15" customHeight="1" x14ac:dyDescent="0.25">
      <c r="A1759" s="14" t="s">
        <v>353</v>
      </c>
      <c r="B1759" s="14" t="s">
        <v>28</v>
      </c>
      <c r="C1759" s="16">
        <v>16.579999999999998</v>
      </c>
      <c r="D1759" s="16">
        <v>40.32</v>
      </c>
      <c r="E1759" s="16">
        <v>5.93</v>
      </c>
      <c r="F1759" s="16">
        <v>140</v>
      </c>
      <c r="G1759" s="16">
        <v>0</v>
      </c>
      <c r="H1759" s="16">
        <v>744.98</v>
      </c>
      <c r="I1759" s="16">
        <v>108.88</v>
      </c>
      <c r="J1759" s="16">
        <v>85.96</v>
      </c>
      <c r="K1759" s="16">
        <v>167.46</v>
      </c>
      <c r="L1759" s="17">
        <f>SUM(C1759:K1759)</f>
        <v>1310.1100000000001</v>
      </c>
      <c r="M1759" s="23" t="str">
        <f>A1759&amp;"|"&amp;B1759</f>
        <v>P0147|Jun</v>
      </c>
    </row>
    <row r="1760" spans="1:13" ht="15" customHeight="1" x14ac:dyDescent="0.25">
      <c r="A1760" s="14" t="s">
        <v>353</v>
      </c>
      <c r="B1760" s="14" t="s">
        <v>29</v>
      </c>
      <c r="C1760" s="16">
        <v>7.57</v>
      </c>
      <c r="D1760" s="16">
        <v>30.49</v>
      </c>
      <c r="E1760" s="16">
        <v>4.04</v>
      </c>
      <c r="F1760" s="16">
        <v>140</v>
      </c>
      <c r="G1760" s="16">
        <v>0</v>
      </c>
      <c r="H1760" s="16">
        <v>744.98</v>
      </c>
      <c r="I1760" s="16">
        <v>108.88</v>
      </c>
      <c r="J1760" s="16">
        <v>85.96</v>
      </c>
      <c r="K1760" s="16">
        <v>448.89</v>
      </c>
      <c r="L1760" s="17">
        <f>SUM(C1760:K1760)</f>
        <v>1570.81</v>
      </c>
      <c r="M1760" s="23" t="str">
        <f>A1760&amp;"|"&amp;B1760</f>
        <v>P0147|Jul</v>
      </c>
    </row>
    <row r="1761" spans="1:13" ht="15" customHeight="1" x14ac:dyDescent="0.25">
      <c r="A1761" s="14" t="s">
        <v>353</v>
      </c>
      <c r="B1761" s="14" t="s">
        <v>30</v>
      </c>
      <c r="C1761" s="16">
        <v>18.75</v>
      </c>
      <c r="D1761" s="16">
        <v>36.520000000000003</v>
      </c>
      <c r="E1761" s="16">
        <v>4.04</v>
      </c>
      <c r="F1761" s="16">
        <v>140</v>
      </c>
      <c r="G1761" s="16">
        <v>0</v>
      </c>
      <c r="H1761" s="16">
        <v>744.98</v>
      </c>
      <c r="I1761" s="16">
        <v>108.88</v>
      </c>
      <c r="J1761" s="16">
        <v>85.96</v>
      </c>
      <c r="K1761" s="16">
        <v>414.07</v>
      </c>
      <c r="L1761" s="17">
        <f>SUM(C1761:K1761)</f>
        <v>1553.2</v>
      </c>
      <c r="M1761" s="23" t="str">
        <f>A1761&amp;"|"&amp;B1761</f>
        <v>P0147|Aug</v>
      </c>
    </row>
    <row r="1762" spans="1:13" ht="15" customHeight="1" x14ac:dyDescent="0.25">
      <c r="A1762" s="14" t="s">
        <v>353</v>
      </c>
      <c r="B1762" s="14" t="s">
        <v>31</v>
      </c>
      <c r="C1762" s="16">
        <v>7.57</v>
      </c>
      <c r="D1762" s="16">
        <v>34.9</v>
      </c>
      <c r="E1762" s="16">
        <v>4.04</v>
      </c>
      <c r="F1762" s="16">
        <v>140</v>
      </c>
      <c r="G1762" s="16">
        <v>0</v>
      </c>
      <c r="H1762" s="16">
        <v>744.98</v>
      </c>
      <c r="I1762" s="16">
        <v>108.88</v>
      </c>
      <c r="J1762" s="16">
        <v>85.96</v>
      </c>
      <c r="K1762" s="16">
        <v>88.65</v>
      </c>
      <c r="L1762" s="17">
        <f>SUM(C1762:K1762)</f>
        <v>1214.98</v>
      </c>
      <c r="M1762" s="23" t="str">
        <f>A1762&amp;"|"&amp;B1762</f>
        <v>P0147|Sep</v>
      </c>
    </row>
    <row r="1763" spans="1:13" ht="15" customHeight="1" x14ac:dyDescent="0.25">
      <c r="A1763" s="14" t="s">
        <v>353</v>
      </c>
      <c r="B1763" s="14" t="s">
        <v>32</v>
      </c>
      <c r="C1763" s="16">
        <v>7.57</v>
      </c>
      <c r="D1763" s="16">
        <v>32.869999999999997</v>
      </c>
      <c r="E1763" s="16">
        <v>4.04</v>
      </c>
      <c r="F1763" s="16">
        <v>140</v>
      </c>
      <c r="G1763" s="16">
        <v>0</v>
      </c>
      <c r="H1763" s="16">
        <v>744.98</v>
      </c>
      <c r="I1763" s="16">
        <v>108.88</v>
      </c>
      <c r="J1763" s="16">
        <v>85.96</v>
      </c>
      <c r="K1763" s="16">
        <v>61.32</v>
      </c>
      <c r="L1763" s="17">
        <f>SUM(C1763:K1763)</f>
        <v>1185.6200000000001</v>
      </c>
      <c r="M1763" s="23" t="str">
        <f>A1763&amp;"|"&amp;B1763</f>
        <v>P0147|Oct</v>
      </c>
    </row>
    <row r="1764" spans="1:13" ht="15" customHeight="1" x14ac:dyDescent="0.25">
      <c r="A1764" s="14" t="s">
        <v>353</v>
      </c>
      <c r="B1764" s="14" t="s">
        <v>33</v>
      </c>
      <c r="C1764" s="16">
        <v>24.44</v>
      </c>
      <c r="D1764" s="16">
        <v>49.5</v>
      </c>
      <c r="E1764" s="16">
        <v>6.52</v>
      </c>
      <c r="F1764" s="16">
        <v>140</v>
      </c>
      <c r="G1764" s="16">
        <v>45.43</v>
      </c>
      <c r="H1764" s="16">
        <v>744.98</v>
      </c>
      <c r="I1764" s="16">
        <v>108.88</v>
      </c>
      <c r="J1764" s="16">
        <v>85.96</v>
      </c>
      <c r="K1764" s="16">
        <v>15.82</v>
      </c>
      <c r="L1764" s="17">
        <f>SUM(C1764:K1764)</f>
        <v>1221.53</v>
      </c>
      <c r="M1764" s="23" t="str">
        <f>A1764&amp;"|"&amp;B1764</f>
        <v>P0147|Nov</v>
      </c>
    </row>
    <row r="1765" spans="1:13" ht="15" customHeight="1" x14ac:dyDescent="0.25">
      <c r="A1765" s="14" t="s">
        <v>353</v>
      </c>
      <c r="B1765" s="14" t="s">
        <v>34</v>
      </c>
      <c r="C1765" s="16">
        <v>15.83</v>
      </c>
      <c r="D1765" s="16">
        <v>61.1</v>
      </c>
      <c r="E1765" s="16">
        <v>4.04</v>
      </c>
      <c r="F1765" s="16">
        <v>420</v>
      </c>
      <c r="G1765" s="16">
        <v>45.43</v>
      </c>
      <c r="H1765" s="16">
        <v>744.98</v>
      </c>
      <c r="I1765" s="16">
        <v>108.88</v>
      </c>
      <c r="J1765" s="16">
        <v>85.96</v>
      </c>
      <c r="K1765" s="16">
        <v>27.92</v>
      </c>
      <c r="L1765" s="17">
        <f>SUM(C1765:K1765)</f>
        <v>1514.1400000000003</v>
      </c>
      <c r="M1765" s="23" t="str">
        <f>A1765&amp;"|"&amp;B1765</f>
        <v>P0147|Dec</v>
      </c>
    </row>
    <row r="1766" spans="1:13" ht="15" customHeight="1" x14ac:dyDescent="0.25">
      <c r="A1766" s="14" t="s">
        <v>353</v>
      </c>
      <c r="B1766" s="14" t="s">
        <v>35</v>
      </c>
      <c r="C1766" s="16">
        <v>13.45</v>
      </c>
      <c r="D1766" s="16">
        <v>69.75</v>
      </c>
      <c r="E1766" s="16">
        <v>4.04</v>
      </c>
      <c r="F1766" s="16">
        <v>280</v>
      </c>
      <c r="G1766" s="16">
        <v>45.43</v>
      </c>
      <c r="H1766" s="16">
        <v>744.98</v>
      </c>
      <c r="I1766" s="16">
        <v>108.88</v>
      </c>
      <c r="J1766" s="16">
        <v>85.96</v>
      </c>
      <c r="K1766" s="16">
        <v>27.92</v>
      </c>
      <c r="L1766" s="17">
        <f>SUM(C1766:K1766)</f>
        <v>1380.4100000000003</v>
      </c>
      <c r="M1766" s="23" t="str">
        <f>A1766&amp;"|"&amp;B1766</f>
        <v>P0147|Jan</v>
      </c>
    </row>
    <row r="1767" spans="1:13" ht="15" customHeight="1" x14ac:dyDescent="0.25">
      <c r="A1767" s="14" t="s">
        <v>353</v>
      </c>
      <c r="B1767" s="14" t="s">
        <v>36</v>
      </c>
      <c r="C1767" s="16">
        <v>7.57</v>
      </c>
      <c r="D1767" s="16">
        <v>55.11</v>
      </c>
      <c r="E1767" s="16">
        <v>4.5999999999999996</v>
      </c>
      <c r="F1767" s="16">
        <v>280</v>
      </c>
      <c r="G1767" s="16">
        <v>45.43</v>
      </c>
      <c r="H1767" s="16">
        <v>744.98</v>
      </c>
      <c r="I1767" s="16">
        <v>108.88</v>
      </c>
      <c r="J1767" s="16">
        <v>85.96</v>
      </c>
      <c r="K1767" s="16">
        <v>27.92</v>
      </c>
      <c r="L1767" s="17">
        <f>SUM(C1767:K1767)</f>
        <v>1360.4500000000003</v>
      </c>
      <c r="M1767" s="23" t="str">
        <f>A1767&amp;"|"&amp;B1767</f>
        <v>P0147|Feb</v>
      </c>
    </row>
    <row r="1768" spans="1:13" ht="15" customHeight="1" x14ac:dyDescent="0.25">
      <c r="A1768" s="14" t="s">
        <v>353</v>
      </c>
      <c r="B1768" s="14" t="s">
        <v>37</v>
      </c>
      <c r="C1768" s="16">
        <v>7.57</v>
      </c>
      <c r="D1768" s="16">
        <v>50.61</v>
      </c>
      <c r="E1768" s="16">
        <v>8.2899999999999991</v>
      </c>
      <c r="F1768" s="16">
        <v>210</v>
      </c>
      <c r="G1768" s="16">
        <v>45.43</v>
      </c>
      <c r="H1768" s="16">
        <v>744.98</v>
      </c>
      <c r="I1768" s="16">
        <v>108.88</v>
      </c>
      <c r="J1768" s="16">
        <v>85.96</v>
      </c>
      <c r="K1768" s="16">
        <v>27.92</v>
      </c>
      <c r="L1768" s="17">
        <f>SUM(C1768:K1768)</f>
        <v>1289.6400000000003</v>
      </c>
      <c r="M1768" s="23" t="str">
        <f>A1768&amp;"|"&amp;B1768</f>
        <v>P0147|Mar</v>
      </c>
    </row>
    <row r="1769" spans="1:13" ht="15" customHeight="1" x14ac:dyDescent="0.25">
      <c r="A1769" s="14" t="s">
        <v>355</v>
      </c>
      <c r="B1769" s="14" t="s">
        <v>24</v>
      </c>
      <c r="C1769" s="16">
        <v>8.5399999999999991</v>
      </c>
      <c r="D1769" s="16">
        <v>51.18</v>
      </c>
      <c r="E1769" s="16">
        <v>6.36</v>
      </c>
      <c r="F1769" s="16">
        <v>176</v>
      </c>
      <c r="G1769" s="16">
        <v>0</v>
      </c>
      <c r="H1769" s="16">
        <v>1031.51</v>
      </c>
      <c r="I1769" s="16">
        <v>149</v>
      </c>
      <c r="J1769" s="16">
        <v>85.96</v>
      </c>
      <c r="K1769" s="16">
        <v>39.75</v>
      </c>
      <c r="L1769" s="17">
        <f>SUM(C1769:K1769)</f>
        <v>1548.3</v>
      </c>
      <c r="M1769" s="23" t="str">
        <f>A1769&amp;"|"&amp;B1769</f>
        <v>P0148|Apr</v>
      </c>
    </row>
    <row r="1770" spans="1:13" ht="15" customHeight="1" x14ac:dyDescent="0.25">
      <c r="A1770" s="14" t="s">
        <v>355</v>
      </c>
      <c r="B1770" s="14" t="s">
        <v>26</v>
      </c>
      <c r="C1770" s="16">
        <v>17.34</v>
      </c>
      <c r="D1770" s="16">
        <v>38.130000000000003</v>
      </c>
      <c r="E1770" s="16">
        <v>5.36</v>
      </c>
      <c r="F1770" s="16">
        <v>176</v>
      </c>
      <c r="G1770" s="16">
        <v>0</v>
      </c>
      <c r="H1770" s="16">
        <v>1031.51</v>
      </c>
      <c r="I1770" s="16">
        <v>149</v>
      </c>
      <c r="J1770" s="16">
        <v>85.96</v>
      </c>
      <c r="K1770" s="16">
        <v>258.49</v>
      </c>
      <c r="L1770" s="17">
        <f>SUM(C1770:K1770)</f>
        <v>1761.79</v>
      </c>
      <c r="M1770" s="23" t="str">
        <f>A1770&amp;"|"&amp;B1770</f>
        <v>P0148|May</v>
      </c>
    </row>
    <row r="1771" spans="1:13" ht="15" customHeight="1" x14ac:dyDescent="0.25">
      <c r="A1771" s="14" t="s">
        <v>355</v>
      </c>
      <c r="B1771" s="14" t="s">
        <v>28</v>
      </c>
      <c r="C1771" s="16">
        <v>19.670000000000002</v>
      </c>
      <c r="D1771" s="16">
        <v>38.94</v>
      </c>
      <c r="E1771" s="16">
        <v>8.7200000000000006</v>
      </c>
      <c r="F1771" s="16">
        <v>176</v>
      </c>
      <c r="G1771" s="16">
        <v>0</v>
      </c>
      <c r="H1771" s="16">
        <v>1031.51</v>
      </c>
      <c r="I1771" s="16">
        <v>149</v>
      </c>
      <c r="J1771" s="16">
        <v>85.96</v>
      </c>
      <c r="K1771" s="16">
        <v>334.92</v>
      </c>
      <c r="L1771" s="17">
        <f>SUM(C1771:K1771)</f>
        <v>1844.72</v>
      </c>
      <c r="M1771" s="23" t="str">
        <f>A1771&amp;"|"&amp;B1771</f>
        <v>P0148|Jun</v>
      </c>
    </row>
    <row r="1772" spans="1:13" ht="15" customHeight="1" x14ac:dyDescent="0.25">
      <c r="A1772" s="14" t="s">
        <v>355</v>
      </c>
      <c r="B1772" s="14" t="s">
        <v>29</v>
      </c>
      <c r="C1772" s="16">
        <v>8.5</v>
      </c>
      <c r="D1772" s="16">
        <v>35.57</v>
      </c>
      <c r="E1772" s="16">
        <v>10.4</v>
      </c>
      <c r="F1772" s="16">
        <v>264</v>
      </c>
      <c r="G1772" s="16">
        <v>0</v>
      </c>
      <c r="H1772" s="16">
        <v>1031.51</v>
      </c>
      <c r="I1772" s="16">
        <v>149</v>
      </c>
      <c r="J1772" s="16">
        <v>85.96</v>
      </c>
      <c r="K1772" s="16">
        <v>897.77</v>
      </c>
      <c r="L1772" s="17">
        <f>SUM(C1772:K1772)</f>
        <v>2482.71</v>
      </c>
      <c r="M1772" s="23" t="str">
        <f>A1772&amp;"|"&amp;B1772</f>
        <v>P0148|Jul</v>
      </c>
    </row>
    <row r="1773" spans="1:13" ht="15" customHeight="1" x14ac:dyDescent="0.25">
      <c r="A1773" s="14" t="s">
        <v>355</v>
      </c>
      <c r="B1773" s="14" t="s">
        <v>30</v>
      </c>
      <c r="C1773" s="16">
        <v>16.190000000000001</v>
      </c>
      <c r="D1773" s="16">
        <v>29.37</v>
      </c>
      <c r="E1773" s="16">
        <v>10.63</v>
      </c>
      <c r="F1773" s="16">
        <v>264</v>
      </c>
      <c r="G1773" s="16">
        <v>0</v>
      </c>
      <c r="H1773" s="16">
        <v>1031.51</v>
      </c>
      <c r="I1773" s="16">
        <v>149</v>
      </c>
      <c r="J1773" s="16">
        <v>85.96</v>
      </c>
      <c r="K1773" s="16">
        <v>828.13</v>
      </c>
      <c r="L1773" s="17">
        <f>SUM(C1773:K1773)</f>
        <v>2414.79</v>
      </c>
      <c r="M1773" s="23" t="str">
        <f>A1773&amp;"|"&amp;B1773</f>
        <v>P0148|Aug</v>
      </c>
    </row>
    <row r="1774" spans="1:13" ht="15" customHeight="1" x14ac:dyDescent="0.25">
      <c r="A1774" s="14" t="s">
        <v>355</v>
      </c>
      <c r="B1774" s="14" t="s">
        <v>31</v>
      </c>
      <c r="C1774" s="16">
        <v>7.57</v>
      </c>
      <c r="D1774" s="16">
        <v>27.87</v>
      </c>
      <c r="E1774" s="16">
        <v>4.04</v>
      </c>
      <c r="F1774" s="16">
        <v>176</v>
      </c>
      <c r="G1774" s="16">
        <v>0</v>
      </c>
      <c r="H1774" s="16">
        <v>1031.51</v>
      </c>
      <c r="I1774" s="16">
        <v>149</v>
      </c>
      <c r="J1774" s="16">
        <v>85.96</v>
      </c>
      <c r="K1774" s="16">
        <v>177.3</v>
      </c>
      <c r="L1774" s="17">
        <f>SUM(C1774:K1774)</f>
        <v>1659.25</v>
      </c>
      <c r="M1774" s="23" t="str">
        <f>A1774&amp;"|"&amp;B1774</f>
        <v>P0148|Sep</v>
      </c>
    </row>
    <row r="1775" spans="1:13" ht="15" customHeight="1" x14ac:dyDescent="0.25">
      <c r="A1775" s="14" t="s">
        <v>355</v>
      </c>
      <c r="B1775" s="14" t="s">
        <v>32</v>
      </c>
      <c r="C1775" s="16">
        <v>25.73</v>
      </c>
      <c r="D1775" s="16">
        <v>47.21</v>
      </c>
      <c r="E1775" s="16">
        <v>4.04</v>
      </c>
      <c r="F1775" s="16">
        <v>176</v>
      </c>
      <c r="G1775" s="16">
        <v>0</v>
      </c>
      <c r="H1775" s="16">
        <v>1031.51</v>
      </c>
      <c r="I1775" s="16">
        <v>149</v>
      </c>
      <c r="J1775" s="16">
        <v>85.96</v>
      </c>
      <c r="K1775" s="16">
        <v>122.63</v>
      </c>
      <c r="L1775" s="17">
        <f>SUM(C1775:K1775)</f>
        <v>1642.08</v>
      </c>
      <c r="M1775" s="23" t="str">
        <f>A1775&amp;"|"&amp;B1775</f>
        <v>P0148|Oct</v>
      </c>
    </row>
    <row r="1776" spans="1:13" ht="15" customHeight="1" x14ac:dyDescent="0.25">
      <c r="A1776" s="14" t="s">
        <v>355</v>
      </c>
      <c r="B1776" s="14" t="s">
        <v>33</v>
      </c>
      <c r="C1776" s="16">
        <v>181.52</v>
      </c>
      <c r="D1776" s="16">
        <v>58.55</v>
      </c>
      <c r="E1776" s="16">
        <v>4.04</v>
      </c>
      <c r="F1776" s="16">
        <v>176</v>
      </c>
      <c r="G1776" s="16">
        <v>55.52</v>
      </c>
      <c r="H1776" s="16">
        <v>1031.51</v>
      </c>
      <c r="I1776" s="16">
        <v>149</v>
      </c>
      <c r="J1776" s="16">
        <v>85.96</v>
      </c>
      <c r="K1776" s="16">
        <v>31.64</v>
      </c>
      <c r="L1776" s="17">
        <f>SUM(C1776:K1776)</f>
        <v>1773.74</v>
      </c>
      <c r="M1776" s="23" t="str">
        <f>A1776&amp;"|"&amp;B1776</f>
        <v>P0148|Nov</v>
      </c>
    </row>
    <row r="1777" spans="1:13" ht="15" customHeight="1" x14ac:dyDescent="0.25">
      <c r="A1777" s="14" t="s">
        <v>355</v>
      </c>
      <c r="B1777" s="14" t="s">
        <v>34</v>
      </c>
      <c r="C1777" s="16">
        <v>12.67</v>
      </c>
      <c r="D1777" s="16">
        <v>59.02</v>
      </c>
      <c r="E1777" s="16">
        <v>5.48</v>
      </c>
      <c r="F1777" s="16">
        <v>528</v>
      </c>
      <c r="G1777" s="16">
        <v>55.52</v>
      </c>
      <c r="H1777" s="16">
        <v>1031.51</v>
      </c>
      <c r="I1777" s="16">
        <v>149</v>
      </c>
      <c r="J1777" s="16">
        <v>85.96</v>
      </c>
      <c r="K1777" s="16">
        <v>55.84</v>
      </c>
      <c r="L1777" s="17">
        <f>SUM(C1777:K1777)</f>
        <v>1982.9999999999998</v>
      </c>
      <c r="M1777" s="23" t="str">
        <f>A1777&amp;"|"&amp;B1777</f>
        <v>P0148|Dec</v>
      </c>
    </row>
    <row r="1778" spans="1:13" ht="15" customHeight="1" x14ac:dyDescent="0.25">
      <c r="A1778" s="14" t="s">
        <v>355</v>
      </c>
      <c r="B1778" s="14" t="s">
        <v>35</v>
      </c>
      <c r="C1778" s="16">
        <v>9.36</v>
      </c>
      <c r="D1778" s="16">
        <v>65.17</v>
      </c>
      <c r="E1778" s="16">
        <v>6.18</v>
      </c>
      <c r="F1778" s="16">
        <v>440</v>
      </c>
      <c r="G1778" s="16">
        <v>55.52</v>
      </c>
      <c r="H1778" s="16">
        <v>1031.51</v>
      </c>
      <c r="I1778" s="16">
        <v>149</v>
      </c>
      <c r="J1778" s="16">
        <v>85.96</v>
      </c>
      <c r="K1778" s="16">
        <v>55.84</v>
      </c>
      <c r="L1778" s="17">
        <f>SUM(C1778:K1778)</f>
        <v>1898.54</v>
      </c>
      <c r="M1778" s="23" t="str">
        <f>A1778&amp;"|"&amp;B1778</f>
        <v>P0148|Jan</v>
      </c>
    </row>
    <row r="1779" spans="1:13" ht="15" customHeight="1" x14ac:dyDescent="0.25">
      <c r="A1779" s="14" t="s">
        <v>355</v>
      </c>
      <c r="B1779" s="14" t="s">
        <v>36</v>
      </c>
      <c r="C1779" s="16">
        <v>17.14</v>
      </c>
      <c r="D1779" s="16">
        <v>65.58</v>
      </c>
      <c r="E1779" s="16">
        <v>5.91</v>
      </c>
      <c r="F1779" s="16">
        <v>440</v>
      </c>
      <c r="G1779" s="16">
        <v>55.52</v>
      </c>
      <c r="H1779" s="16">
        <v>1031.51</v>
      </c>
      <c r="I1779" s="16">
        <v>149</v>
      </c>
      <c r="J1779" s="16">
        <v>85.96</v>
      </c>
      <c r="K1779" s="16">
        <v>55.84</v>
      </c>
      <c r="L1779" s="17">
        <f>SUM(C1779:K1779)</f>
        <v>1906.4599999999998</v>
      </c>
      <c r="M1779" s="23" t="str">
        <f>A1779&amp;"|"&amp;B1779</f>
        <v>P0148|Feb</v>
      </c>
    </row>
    <row r="1780" spans="1:13" ht="15" customHeight="1" x14ac:dyDescent="0.25">
      <c r="A1780" s="14" t="s">
        <v>355</v>
      </c>
      <c r="B1780" s="14" t="s">
        <v>37</v>
      </c>
      <c r="C1780" s="16">
        <v>7.57</v>
      </c>
      <c r="D1780" s="16">
        <v>57.92</v>
      </c>
      <c r="E1780" s="16">
        <v>9.43</v>
      </c>
      <c r="F1780" s="16">
        <v>352</v>
      </c>
      <c r="G1780" s="16">
        <v>55.52</v>
      </c>
      <c r="H1780" s="16">
        <v>1031.51</v>
      </c>
      <c r="I1780" s="16">
        <v>149</v>
      </c>
      <c r="J1780" s="16">
        <v>85.96</v>
      </c>
      <c r="K1780" s="16">
        <v>55.84</v>
      </c>
      <c r="L1780" s="17">
        <f>SUM(C1780:K1780)</f>
        <v>1804.75</v>
      </c>
      <c r="M1780" s="23" t="str">
        <f>A1780&amp;"|"&amp;B1780</f>
        <v>P0148|Mar</v>
      </c>
    </row>
    <row r="1781" spans="1:13" ht="15" customHeight="1" x14ac:dyDescent="0.25">
      <c r="A1781" s="14" t="s">
        <v>357</v>
      </c>
      <c r="B1781" s="14" t="s">
        <v>24</v>
      </c>
      <c r="C1781" s="16">
        <v>7.57</v>
      </c>
      <c r="D1781" s="16">
        <v>48.84</v>
      </c>
      <c r="E1781" s="16">
        <v>4.04</v>
      </c>
      <c r="F1781" s="16">
        <v>140</v>
      </c>
      <c r="G1781" s="16">
        <v>0</v>
      </c>
      <c r="H1781" s="16">
        <v>744.98</v>
      </c>
      <c r="I1781" s="16">
        <v>108.88</v>
      </c>
      <c r="J1781" s="16">
        <v>85.96</v>
      </c>
      <c r="K1781" s="16">
        <v>19.87</v>
      </c>
      <c r="L1781" s="17">
        <f>SUM(C1781:K1781)</f>
        <v>1160.1399999999999</v>
      </c>
      <c r="M1781" s="23" t="str">
        <f>A1781&amp;"|"&amp;B1781</f>
        <v>P0149|Apr</v>
      </c>
    </row>
    <row r="1782" spans="1:13" ht="15" customHeight="1" x14ac:dyDescent="0.25">
      <c r="A1782" s="14" t="s">
        <v>357</v>
      </c>
      <c r="B1782" s="14" t="s">
        <v>26</v>
      </c>
      <c r="C1782" s="16">
        <v>7.57</v>
      </c>
      <c r="D1782" s="16">
        <v>41.83</v>
      </c>
      <c r="E1782" s="16">
        <v>4.04</v>
      </c>
      <c r="F1782" s="16">
        <v>140</v>
      </c>
      <c r="G1782" s="16">
        <v>0</v>
      </c>
      <c r="H1782" s="16">
        <v>744.98</v>
      </c>
      <c r="I1782" s="16">
        <v>108.88</v>
      </c>
      <c r="J1782" s="16">
        <v>85.96</v>
      </c>
      <c r="K1782" s="16">
        <v>129.25</v>
      </c>
      <c r="L1782" s="17">
        <f>SUM(C1782:K1782)</f>
        <v>1262.5100000000002</v>
      </c>
      <c r="M1782" s="23" t="str">
        <f>A1782&amp;"|"&amp;B1782</f>
        <v>P0149|May</v>
      </c>
    </row>
    <row r="1783" spans="1:13" ht="15" customHeight="1" x14ac:dyDescent="0.25">
      <c r="A1783" s="14" t="s">
        <v>357</v>
      </c>
      <c r="B1783" s="14" t="s">
        <v>28</v>
      </c>
      <c r="C1783" s="16">
        <v>23.18</v>
      </c>
      <c r="D1783" s="16">
        <v>33.28</v>
      </c>
      <c r="E1783" s="16">
        <v>4.04</v>
      </c>
      <c r="F1783" s="16">
        <v>140</v>
      </c>
      <c r="G1783" s="16">
        <v>0</v>
      </c>
      <c r="H1783" s="16">
        <v>744.98</v>
      </c>
      <c r="I1783" s="16">
        <v>108.88</v>
      </c>
      <c r="J1783" s="16">
        <v>85.96</v>
      </c>
      <c r="K1783" s="16">
        <v>167.46</v>
      </c>
      <c r="L1783" s="17">
        <f>SUM(C1783:K1783)</f>
        <v>1307.7800000000002</v>
      </c>
      <c r="M1783" s="23" t="str">
        <f>A1783&amp;"|"&amp;B1783</f>
        <v>P0149|Jun</v>
      </c>
    </row>
    <row r="1784" spans="1:13" ht="15" customHeight="1" x14ac:dyDescent="0.25">
      <c r="A1784" s="14" t="s">
        <v>357</v>
      </c>
      <c r="B1784" s="14" t="s">
        <v>29</v>
      </c>
      <c r="C1784" s="16">
        <v>7.57</v>
      </c>
      <c r="D1784" s="16">
        <v>24.87</v>
      </c>
      <c r="E1784" s="16">
        <v>4.8499999999999996</v>
      </c>
      <c r="F1784" s="16">
        <v>210</v>
      </c>
      <c r="G1784" s="16">
        <v>0</v>
      </c>
      <c r="H1784" s="16">
        <v>744.98</v>
      </c>
      <c r="I1784" s="16">
        <v>108.88</v>
      </c>
      <c r="J1784" s="16">
        <v>85.96</v>
      </c>
      <c r="K1784" s="16">
        <v>448.89</v>
      </c>
      <c r="L1784" s="17">
        <f>SUM(C1784:K1784)</f>
        <v>1636</v>
      </c>
      <c r="M1784" s="23" t="str">
        <f>A1784&amp;"|"&amp;B1784</f>
        <v>P0149|Jul</v>
      </c>
    </row>
    <row r="1785" spans="1:13" ht="15" customHeight="1" x14ac:dyDescent="0.25">
      <c r="A1785" s="14" t="s">
        <v>357</v>
      </c>
      <c r="B1785" s="14" t="s">
        <v>30</v>
      </c>
      <c r="C1785" s="16">
        <v>13.07</v>
      </c>
      <c r="D1785" s="16">
        <v>41.66</v>
      </c>
      <c r="E1785" s="16">
        <v>4.04</v>
      </c>
      <c r="F1785" s="16">
        <v>140</v>
      </c>
      <c r="G1785" s="16">
        <v>0</v>
      </c>
      <c r="H1785" s="16">
        <v>744.98</v>
      </c>
      <c r="I1785" s="16">
        <v>108.88</v>
      </c>
      <c r="J1785" s="16">
        <v>85.96</v>
      </c>
      <c r="K1785" s="16">
        <v>414.07</v>
      </c>
      <c r="L1785" s="17">
        <f>SUM(C1785:K1785)</f>
        <v>1552.66</v>
      </c>
      <c r="M1785" s="23" t="str">
        <f>A1785&amp;"|"&amp;B1785</f>
        <v>P0149|Aug</v>
      </c>
    </row>
    <row r="1786" spans="1:13" ht="15" customHeight="1" x14ac:dyDescent="0.25">
      <c r="A1786" s="14" t="s">
        <v>357</v>
      </c>
      <c r="B1786" s="14" t="s">
        <v>31</v>
      </c>
      <c r="C1786" s="16">
        <v>13.25</v>
      </c>
      <c r="D1786" s="16">
        <v>30.59</v>
      </c>
      <c r="E1786" s="16">
        <v>4.04</v>
      </c>
      <c r="F1786" s="16">
        <v>140</v>
      </c>
      <c r="G1786" s="16">
        <v>0</v>
      </c>
      <c r="H1786" s="16">
        <v>744.98</v>
      </c>
      <c r="I1786" s="16">
        <v>108.88</v>
      </c>
      <c r="J1786" s="16">
        <v>85.96</v>
      </c>
      <c r="K1786" s="16">
        <v>88.65</v>
      </c>
      <c r="L1786" s="17">
        <f>SUM(C1786:K1786)</f>
        <v>1216.3500000000001</v>
      </c>
      <c r="M1786" s="23" t="str">
        <f>A1786&amp;"|"&amp;B1786</f>
        <v>P0149|Sep</v>
      </c>
    </row>
    <row r="1787" spans="1:13" ht="15" customHeight="1" x14ac:dyDescent="0.25">
      <c r="A1787" s="14" t="s">
        <v>357</v>
      </c>
      <c r="B1787" s="14" t="s">
        <v>32</v>
      </c>
      <c r="C1787" s="16">
        <v>10.5</v>
      </c>
      <c r="D1787" s="16">
        <v>37.53</v>
      </c>
      <c r="E1787" s="16">
        <v>4.04</v>
      </c>
      <c r="F1787" s="16">
        <v>140</v>
      </c>
      <c r="G1787" s="16">
        <v>0</v>
      </c>
      <c r="H1787" s="16">
        <v>744.98</v>
      </c>
      <c r="I1787" s="16">
        <v>108.88</v>
      </c>
      <c r="J1787" s="16">
        <v>85.96</v>
      </c>
      <c r="K1787" s="16">
        <v>61.32</v>
      </c>
      <c r="L1787" s="17">
        <f>SUM(C1787:K1787)</f>
        <v>1193.2099999999998</v>
      </c>
      <c r="M1787" s="23" t="str">
        <f>A1787&amp;"|"&amp;B1787</f>
        <v>P0149|Oct</v>
      </c>
    </row>
    <row r="1788" spans="1:13" ht="15" customHeight="1" x14ac:dyDescent="0.25">
      <c r="A1788" s="14" t="s">
        <v>357</v>
      </c>
      <c r="B1788" s="14" t="s">
        <v>33</v>
      </c>
      <c r="C1788" s="16">
        <v>11.08</v>
      </c>
      <c r="D1788" s="16">
        <v>56.02</v>
      </c>
      <c r="E1788" s="16">
        <v>4.04</v>
      </c>
      <c r="F1788" s="16">
        <v>140</v>
      </c>
      <c r="G1788" s="16">
        <v>45.43</v>
      </c>
      <c r="H1788" s="16">
        <v>744.98</v>
      </c>
      <c r="I1788" s="16">
        <v>108.88</v>
      </c>
      <c r="J1788" s="16">
        <v>85.96</v>
      </c>
      <c r="K1788" s="16">
        <v>15.82</v>
      </c>
      <c r="L1788" s="17">
        <f>SUM(C1788:K1788)</f>
        <v>1212.2099999999998</v>
      </c>
      <c r="M1788" s="23" t="str">
        <f>A1788&amp;"|"&amp;B1788</f>
        <v>P0149|Nov</v>
      </c>
    </row>
    <row r="1789" spans="1:13" ht="15" customHeight="1" x14ac:dyDescent="0.25">
      <c r="A1789" s="14" t="s">
        <v>357</v>
      </c>
      <c r="B1789" s="14" t="s">
        <v>34</v>
      </c>
      <c r="C1789" s="16">
        <v>7.57</v>
      </c>
      <c r="D1789" s="16">
        <v>66.83</v>
      </c>
      <c r="E1789" s="16">
        <v>4.93</v>
      </c>
      <c r="F1789" s="16">
        <v>350</v>
      </c>
      <c r="G1789" s="16">
        <v>45.43</v>
      </c>
      <c r="H1789" s="16">
        <v>744.98</v>
      </c>
      <c r="I1789" s="16">
        <v>108.88</v>
      </c>
      <c r="J1789" s="16">
        <v>85.96</v>
      </c>
      <c r="K1789" s="16">
        <v>27.92</v>
      </c>
      <c r="L1789" s="17">
        <f>SUM(C1789:K1789)</f>
        <v>1442.5</v>
      </c>
      <c r="M1789" s="23" t="str">
        <f>A1789&amp;"|"&amp;B1789</f>
        <v>P0149|Dec</v>
      </c>
    </row>
    <row r="1790" spans="1:13" ht="15" customHeight="1" x14ac:dyDescent="0.25">
      <c r="A1790" s="14" t="s">
        <v>357</v>
      </c>
      <c r="B1790" s="14" t="s">
        <v>35</v>
      </c>
      <c r="C1790" s="16">
        <v>7.96</v>
      </c>
      <c r="D1790" s="16">
        <v>59.68</v>
      </c>
      <c r="E1790" s="16">
        <v>6.16</v>
      </c>
      <c r="F1790" s="16">
        <v>350</v>
      </c>
      <c r="G1790" s="16">
        <v>45.43</v>
      </c>
      <c r="H1790" s="16">
        <v>744.98</v>
      </c>
      <c r="I1790" s="16">
        <v>108.88</v>
      </c>
      <c r="J1790" s="16">
        <v>85.96</v>
      </c>
      <c r="K1790" s="16">
        <v>27.92</v>
      </c>
      <c r="L1790" s="17">
        <f>SUM(C1790:K1790)</f>
        <v>1436.9700000000003</v>
      </c>
      <c r="M1790" s="23" t="str">
        <f>A1790&amp;"|"&amp;B1790</f>
        <v>P0149|Jan</v>
      </c>
    </row>
    <row r="1791" spans="1:13" ht="15" customHeight="1" x14ac:dyDescent="0.25">
      <c r="A1791" s="14" t="s">
        <v>357</v>
      </c>
      <c r="B1791" s="14" t="s">
        <v>36</v>
      </c>
      <c r="C1791" s="16">
        <v>19.57</v>
      </c>
      <c r="D1791" s="16">
        <v>68.349999999999994</v>
      </c>
      <c r="E1791" s="16">
        <v>4.04</v>
      </c>
      <c r="F1791" s="16">
        <v>350</v>
      </c>
      <c r="G1791" s="16">
        <v>45.43</v>
      </c>
      <c r="H1791" s="16">
        <v>744.98</v>
      </c>
      <c r="I1791" s="16">
        <v>108.88</v>
      </c>
      <c r="J1791" s="16">
        <v>85.96</v>
      </c>
      <c r="K1791" s="16">
        <v>27.92</v>
      </c>
      <c r="L1791" s="17">
        <f>SUM(C1791:K1791)</f>
        <v>1455.13</v>
      </c>
      <c r="M1791" s="23" t="str">
        <f>A1791&amp;"|"&amp;B1791</f>
        <v>P0149|Feb</v>
      </c>
    </row>
    <row r="1792" spans="1:13" ht="15" customHeight="1" x14ac:dyDescent="0.25">
      <c r="A1792" s="14" t="s">
        <v>357</v>
      </c>
      <c r="B1792" s="14" t="s">
        <v>37</v>
      </c>
      <c r="C1792" s="16">
        <v>7.57</v>
      </c>
      <c r="D1792" s="16">
        <v>41.5</v>
      </c>
      <c r="E1792" s="16">
        <v>5.42</v>
      </c>
      <c r="F1792" s="16">
        <v>280</v>
      </c>
      <c r="G1792" s="16">
        <v>45.43</v>
      </c>
      <c r="H1792" s="16">
        <v>744.98</v>
      </c>
      <c r="I1792" s="16">
        <v>108.88</v>
      </c>
      <c r="J1792" s="16">
        <v>85.96</v>
      </c>
      <c r="K1792" s="16">
        <v>27.92</v>
      </c>
      <c r="L1792" s="17">
        <f>SUM(C1792:K1792)</f>
        <v>1347.6600000000003</v>
      </c>
      <c r="M1792" s="23" t="str">
        <f>A1792&amp;"|"&amp;B1792</f>
        <v>P0149|Mar</v>
      </c>
    </row>
    <row r="1793" spans="1:13" ht="15" customHeight="1" x14ac:dyDescent="0.25">
      <c r="A1793" s="14" t="s">
        <v>359</v>
      </c>
      <c r="B1793" s="14" t="s">
        <v>24</v>
      </c>
      <c r="C1793" s="16">
        <v>7.57</v>
      </c>
      <c r="D1793" s="16">
        <v>54.91</v>
      </c>
      <c r="E1793" s="16">
        <v>12.36</v>
      </c>
      <c r="F1793" s="16">
        <v>176</v>
      </c>
      <c r="G1793" s="16">
        <v>0</v>
      </c>
      <c r="H1793" s="16">
        <v>1031.51</v>
      </c>
      <c r="I1793" s="16">
        <v>149</v>
      </c>
      <c r="J1793" s="16">
        <v>85.96</v>
      </c>
      <c r="K1793" s="16">
        <v>39.75</v>
      </c>
      <c r="L1793" s="17">
        <f>SUM(C1793:K1793)</f>
        <v>1557.06</v>
      </c>
      <c r="M1793" s="23" t="str">
        <f>A1793&amp;"|"&amp;B1793</f>
        <v>P0150|Apr</v>
      </c>
    </row>
    <row r="1794" spans="1:13" ht="15" customHeight="1" x14ac:dyDescent="0.25">
      <c r="A1794" s="14" t="s">
        <v>359</v>
      </c>
      <c r="B1794" s="14" t="s">
        <v>26</v>
      </c>
      <c r="C1794" s="16">
        <v>18.28</v>
      </c>
      <c r="D1794" s="16">
        <v>34.68</v>
      </c>
      <c r="E1794" s="16">
        <v>6.41</v>
      </c>
      <c r="F1794" s="16">
        <v>176</v>
      </c>
      <c r="G1794" s="16">
        <v>0</v>
      </c>
      <c r="H1794" s="16">
        <v>1031.51</v>
      </c>
      <c r="I1794" s="16">
        <v>149</v>
      </c>
      <c r="J1794" s="16">
        <v>85.96</v>
      </c>
      <c r="K1794" s="16">
        <v>258.49</v>
      </c>
      <c r="L1794" s="17">
        <f>SUM(C1794:K1794)</f>
        <v>1760.3300000000002</v>
      </c>
      <c r="M1794" s="23" t="str">
        <f>A1794&amp;"|"&amp;B1794</f>
        <v>P0150|May</v>
      </c>
    </row>
    <row r="1795" spans="1:13" ht="15" customHeight="1" x14ac:dyDescent="0.25">
      <c r="A1795" s="14" t="s">
        <v>359</v>
      </c>
      <c r="B1795" s="14" t="s">
        <v>28</v>
      </c>
      <c r="C1795" s="16">
        <v>7.57</v>
      </c>
      <c r="D1795" s="16">
        <v>38.1</v>
      </c>
      <c r="E1795" s="16">
        <v>7.01</v>
      </c>
      <c r="F1795" s="16">
        <v>176</v>
      </c>
      <c r="G1795" s="16">
        <v>0</v>
      </c>
      <c r="H1795" s="16">
        <v>1031.51</v>
      </c>
      <c r="I1795" s="16">
        <v>149</v>
      </c>
      <c r="J1795" s="16">
        <v>85.96</v>
      </c>
      <c r="K1795" s="16">
        <v>334.92</v>
      </c>
      <c r="L1795" s="17">
        <f>SUM(C1795:K1795)</f>
        <v>1830.0700000000002</v>
      </c>
      <c r="M1795" s="23" t="str">
        <f>A1795&amp;"|"&amp;B1795</f>
        <v>P0150|Jun</v>
      </c>
    </row>
    <row r="1796" spans="1:13" ht="15" customHeight="1" x14ac:dyDescent="0.25">
      <c r="A1796" s="14" t="s">
        <v>359</v>
      </c>
      <c r="B1796" s="14" t="s">
        <v>29</v>
      </c>
      <c r="C1796" s="16">
        <v>21.01</v>
      </c>
      <c r="D1796" s="16">
        <v>38.729999999999997</v>
      </c>
      <c r="E1796" s="16">
        <v>10.210000000000001</v>
      </c>
      <c r="F1796" s="16">
        <v>264</v>
      </c>
      <c r="G1796" s="16">
        <v>0</v>
      </c>
      <c r="H1796" s="16">
        <v>1031.51</v>
      </c>
      <c r="I1796" s="16">
        <v>149</v>
      </c>
      <c r="J1796" s="16">
        <v>85.96</v>
      </c>
      <c r="K1796" s="16">
        <v>897.77</v>
      </c>
      <c r="L1796" s="17">
        <f>SUM(C1796:K1796)</f>
        <v>2498.19</v>
      </c>
      <c r="M1796" s="23" t="str">
        <f>A1796&amp;"|"&amp;B1796</f>
        <v>P0150|Jul</v>
      </c>
    </row>
    <row r="1797" spans="1:13" ht="15" customHeight="1" x14ac:dyDescent="0.25">
      <c r="A1797" s="14" t="s">
        <v>359</v>
      </c>
      <c r="B1797" s="14" t="s">
        <v>30</v>
      </c>
      <c r="C1797" s="16">
        <v>9.83</v>
      </c>
      <c r="D1797" s="16">
        <v>34.97</v>
      </c>
      <c r="E1797" s="16">
        <v>5.91</v>
      </c>
      <c r="F1797" s="16">
        <v>264</v>
      </c>
      <c r="G1797" s="16">
        <v>0</v>
      </c>
      <c r="H1797" s="16">
        <v>1031.51</v>
      </c>
      <c r="I1797" s="16">
        <v>149</v>
      </c>
      <c r="J1797" s="16">
        <v>85.96</v>
      </c>
      <c r="K1797" s="16">
        <v>828.13</v>
      </c>
      <c r="L1797" s="17">
        <f>SUM(C1797:K1797)</f>
        <v>2409.31</v>
      </c>
      <c r="M1797" s="23" t="str">
        <f>A1797&amp;"|"&amp;B1797</f>
        <v>P0150|Aug</v>
      </c>
    </row>
    <row r="1798" spans="1:13" ht="15" customHeight="1" x14ac:dyDescent="0.25">
      <c r="A1798" s="14" t="s">
        <v>359</v>
      </c>
      <c r="B1798" s="14" t="s">
        <v>31</v>
      </c>
      <c r="C1798" s="16">
        <v>7.57</v>
      </c>
      <c r="D1798" s="16">
        <v>35.799999999999997</v>
      </c>
      <c r="E1798" s="16">
        <v>5.96</v>
      </c>
      <c r="F1798" s="16">
        <v>176</v>
      </c>
      <c r="G1798" s="16">
        <v>0</v>
      </c>
      <c r="H1798" s="16">
        <v>1031.51</v>
      </c>
      <c r="I1798" s="16">
        <v>149</v>
      </c>
      <c r="J1798" s="16">
        <v>85.96</v>
      </c>
      <c r="K1798" s="16">
        <v>177.3</v>
      </c>
      <c r="L1798" s="17">
        <f>SUM(C1798:K1798)</f>
        <v>1669.1</v>
      </c>
      <c r="M1798" s="23" t="str">
        <f>A1798&amp;"|"&amp;B1798</f>
        <v>P0150|Sep</v>
      </c>
    </row>
    <row r="1799" spans="1:13" ht="15" customHeight="1" x14ac:dyDescent="0.25">
      <c r="A1799" s="14" t="s">
        <v>359</v>
      </c>
      <c r="B1799" s="14" t="s">
        <v>32</v>
      </c>
      <c r="C1799" s="16">
        <v>32.799999999999997</v>
      </c>
      <c r="D1799" s="16">
        <v>59.91</v>
      </c>
      <c r="E1799" s="16">
        <v>4.04</v>
      </c>
      <c r="F1799" s="16">
        <v>176</v>
      </c>
      <c r="G1799" s="16">
        <v>0</v>
      </c>
      <c r="H1799" s="16">
        <v>1031.51</v>
      </c>
      <c r="I1799" s="16">
        <v>149</v>
      </c>
      <c r="J1799" s="16">
        <v>85.96</v>
      </c>
      <c r="K1799" s="16">
        <v>122.63</v>
      </c>
      <c r="L1799" s="17">
        <f>SUM(C1799:K1799)</f>
        <v>1661.85</v>
      </c>
      <c r="M1799" s="23" t="str">
        <f>A1799&amp;"|"&amp;B1799</f>
        <v>P0150|Oct</v>
      </c>
    </row>
    <row r="1800" spans="1:13" ht="15" customHeight="1" x14ac:dyDescent="0.25">
      <c r="A1800" s="14" t="s">
        <v>359</v>
      </c>
      <c r="B1800" s="14" t="s">
        <v>33</v>
      </c>
      <c r="C1800" s="16">
        <v>7.57</v>
      </c>
      <c r="D1800" s="16">
        <v>52.02</v>
      </c>
      <c r="E1800" s="16">
        <v>8.69</v>
      </c>
      <c r="F1800" s="16">
        <v>176</v>
      </c>
      <c r="G1800" s="16">
        <v>55.52</v>
      </c>
      <c r="H1800" s="16">
        <v>1031.51</v>
      </c>
      <c r="I1800" s="16">
        <v>149</v>
      </c>
      <c r="J1800" s="16">
        <v>85.96</v>
      </c>
      <c r="K1800" s="16">
        <v>31.64</v>
      </c>
      <c r="L1800" s="17">
        <f>SUM(C1800:K1800)</f>
        <v>1597.91</v>
      </c>
      <c r="M1800" s="23" t="str">
        <f>A1800&amp;"|"&amp;B1800</f>
        <v>P0150|Nov</v>
      </c>
    </row>
    <row r="1801" spans="1:13" ht="15" customHeight="1" x14ac:dyDescent="0.25">
      <c r="A1801" s="14" t="s">
        <v>359</v>
      </c>
      <c r="B1801" s="14" t="s">
        <v>34</v>
      </c>
      <c r="C1801" s="16">
        <v>7.57</v>
      </c>
      <c r="D1801" s="16">
        <v>63.19</v>
      </c>
      <c r="E1801" s="16">
        <v>4.6500000000000004</v>
      </c>
      <c r="F1801" s="16">
        <v>528</v>
      </c>
      <c r="G1801" s="16">
        <v>55.52</v>
      </c>
      <c r="H1801" s="16">
        <v>1031.51</v>
      </c>
      <c r="I1801" s="16">
        <v>149</v>
      </c>
      <c r="J1801" s="16">
        <v>85.96</v>
      </c>
      <c r="K1801" s="16">
        <v>55.84</v>
      </c>
      <c r="L1801" s="17">
        <f>SUM(C1801:K1801)</f>
        <v>1981.24</v>
      </c>
      <c r="M1801" s="23" t="str">
        <f>A1801&amp;"|"&amp;B1801</f>
        <v>P0150|Dec</v>
      </c>
    </row>
    <row r="1802" spans="1:13" ht="15" customHeight="1" x14ac:dyDescent="0.25">
      <c r="A1802" s="14" t="s">
        <v>359</v>
      </c>
      <c r="B1802" s="14" t="s">
        <v>35</v>
      </c>
      <c r="C1802" s="16">
        <v>12.85</v>
      </c>
      <c r="D1802" s="16">
        <v>68.42</v>
      </c>
      <c r="E1802" s="16">
        <v>11.3</v>
      </c>
      <c r="F1802" s="16">
        <v>528</v>
      </c>
      <c r="G1802" s="16">
        <v>55.52</v>
      </c>
      <c r="H1802" s="16">
        <v>1031.51</v>
      </c>
      <c r="I1802" s="16">
        <v>149</v>
      </c>
      <c r="J1802" s="16">
        <v>85.96</v>
      </c>
      <c r="K1802" s="16">
        <v>55.84</v>
      </c>
      <c r="L1802" s="17">
        <f>SUM(C1802:K1802)</f>
        <v>1998.3999999999999</v>
      </c>
      <c r="M1802" s="23" t="str">
        <f>A1802&amp;"|"&amp;B1802</f>
        <v>P0150|Jan</v>
      </c>
    </row>
    <row r="1803" spans="1:13" ht="15" customHeight="1" x14ac:dyDescent="0.25">
      <c r="A1803" s="14" t="s">
        <v>359</v>
      </c>
      <c r="B1803" s="14" t="s">
        <v>36</v>
      </c>
      <c r="C1803" s="16">
        <v>7.57</v>
      </c>
      <c r="D1803" s="16">
        <v>74.760000000000005</v>
      </c>
      <c r="E1803" s="16">
        <v>5.93</v>
      </c>
      <c r="F1803" s="16">
        <v>440</v>
      </c>
      <c r="G1803" s="16">
        <v>55.52</v>
      </c>
      <c r="H1803" s="16">
        <v>1031.51</v>
      </c>
      <c r="I1803" s="16">
        <v>149</v>
      </c>
      <c r="J1803" s="16">
        <v>85.96</v>
      </c>
      <c r="K1803" s="16">
        <v>55.84</v>
      </c>
      <c r="L1803" s="17">
        <f>SUM(C1803:K1803)</f>
        <v>1906.09</v>
      </c>
      <c r="M1803" s="23" t="str">
        <f>A1803&amp;"|"&amp;B1803</f>
        <v>P0150|Feb</v>
      </c>
    </row>
    <row r="1804" spans="1:13" ht="15" customHeight="1" x14ac:dyDescent="0.25">
      <c r="A1804" s="14" t="s">
        <v>359</v>
      </c>
      <c r="B1804" s="14" t="s">
        <v>37</v>
      </c>
      <c r="C1804" s="16">
        <v>7.57</v>
      </c>
      <c r="D1804" s="16">
        <v>71.400000000000006</v>
      </c>
      <c r="E1804" s="16">
        <v>6.87</v>
      </c>
      <c r="F1804" s="16">
        <v>352</v>
      </c>
      <c r="G1804" s="16">
        <v>55.52</v>
      </c>
      <c r="H1804" s="16">
        <v>1031.51</v>
      </c>
      <c r="I1804" s="16">
        <v>149</v>
      </c>
      <c r="J1804" s="16">
        <v>85.96</v>
      </c>
      <c r="K1804" s="16">
        <v>55.84</v>
      </c>
      <c r="L1804" s="17">
        <f>SUM(C1804:K1804)</f>
        <v>1815.6699999999998</v>
      </c>
      <c r="M1804" s="23" t="str">
        <f>A1804&amp;"|"&amp;B1804</f>
        <v>P0150|Mar</v>
      </c>
    </row>
    <row r="1805" spans="1:13" ht="15" customHeight="1" x14ac:dyDescent="0.25">
      <c r="A1805" s="14" t="s">
        <v>361</v>
      </c>
      <c r="B1805" s="14" t="s">
        <v>24</v>
      </c>
      <c r="C1805" s="16">
        <v>7.57</v>
      </c>
      <c r="D1805" s="16">
        <v>41.93</v>
      </c>
      <c r="E1805" s="16">
        <v>4.04</v>
      </c>
      <c r="F1805" s="16">
        <v>140</v>
      </c>
      <c r="G1805" s="16">
        <v>0</v>
      </c>
      <c r="H1805" s="16">
        <v>744.98</v>
      </c>
      <c r="I1805" s="16">
        <v>108.88</v>
      </c>
      <c r="J1805" s="16">
        <v>85.96</v>
      </c>
      <c r="K1805" s="16">
        <v>19.87</v>
      </c>
      <c r="L1805" s="17">
        <f>SUM(C1805:K1805)</f>
        <v>1153.23</v>
      </c>
      <c r="M1805" s="23" t="str">
        <f>A1805&amp;"|"&amp;B1805</f>
        <v>P0151|Apr</v>
      </c>
    </row>
    <row r="1806" spans="1:13" ht="15" customHeight="1" x14ac:dyDescent="0.25">
      <c r="A1806" s="14" t="s">
        <v>361</v>
      </c>
      <c r="B1806" s="14" t="s">
        <v>26</v>
      </c>
      <c r="C1806" s="16">
        <v>11.66</v>
      </c>
      <c r="D1806" s="16">
        <v>48.17</v>
      </c>
      <c r="E1806" s="16">
        <v>6.08</v>
      </c>
      <c r="F1806" s="16">
        <v>140</v>
      </c>
      <c r="G1806" s="16">
        <v>0</v>
      </c>
      <c r="H1806" s="16">
        <v>744.98</v>
      </c>
      <c r="I1806" s="16">
        <v>108.88</v>
      </c>
      <c r="J1806" s="16">
        <v>85.96</v>
      </c>
      <c r="K1806" s="16">
        <v>129.25</v>
      </c>
      <c r="L1806" s="17">
        <f>SUM(C1806:K1806)</f>
        <v>1274.98</v>
      </c>
      <c r="M1806" s="23" t="str">
        <f>A1806&amp;"|"&amp;B1806</f>
        <v>P0151|May</v>
      </c>
    </row>
    <row r="1807" spans="1:13" ht="15" customHeight="1" x14ac:dyDescent="0.25">
      <c r="A1807" s="14" t="s">
        <v>361</v>
      </c>
      <c r="B1807" s="14" t="s">
        <v>28</v>
      </c>
      <c r="C1807" s="16">
        <v>183.18</v>
      </c>
      <c r="D1807" s="16">
        <v>18.02</v>
      </c>
      <c r="E1807" s="16">
        <v>6.6</v>
      </c>
      <c r="F1807" s="16">
        <v>140</v>
      </c>
      <c r="G1807" s="16">
        <v>0</v>
      </c>
      <c r="H1807" s="16">
        <v>744.98</v>
      </c>
      <c r="I1807" s="16">
        <v>108.88</v>
      </c>
      <c r="J1807" s="16">
        <v>85.96</v>
      </c>
      <c r="K1807" s="16">
        <v>167.46</v>
      </c>
      <c r="L1807" s="17">
        <f>SUM(C1807:K1807)</f>
        <v>1455.08</v>
      </c>
      <c r="M1807" s="23" t="str">
        <f>A1807&amp;"|"&amp;B1807</f>
        <v>P0151|Jun</v>
      </c>
    </row>
    <row r="1808" spans="1:13" ht="15" customHeight="1" x14ac:dyDescent="0.25">
      <c r="A1808" s="14" t="s">
        <v>361</v>
      </c>
      <c r="B1808" s="14" t="s">
        <v>29</v>
      </c>
      <c r="C1808" s="16">
        <v>15.87</v>
      </c>
      <c r="D1808" s="16">
        <v>36.83</v>
      </c>
      <c r="E1808" s="16">
        <v>4.3499999999999996</v>
      </c>
      <c r="F1808" s="16">
        <v>210</v>
      </c>
      <c r="G1808" s="16">
        <v>0</v>
      </c>
      <c r="H1808" s="16">
        <v>744.98</v>
      </c>
      <c r="I1808" s="16">
        <v>108.88</v>
      </c>
      <c r="J1808" s="16">
        <v>85.96</v>
      </c>
      <c r="K1808" s="16">
        <v>448.89</v>
      </c>
      <c r="L1808" s="17">
        <f>SUM(C1808:K1808)</f>
        <v>1655.7599999999998</v>
      </c>
      <c r="M1808" s="23" t="str">
        <f>A1808&amp;"|"&amp;B1808</f>
        <v>P0151|Jul</v>
      </c>
    </row>
    <row r="1809" spans="1:13" ht="15" customHeight="1" x14ac:dyDescent="0.25">
      <c r="A1809" s="14" t="s">
        <v>361</v>
      </c>
      <c r="B1809" s="14" t="s">
        <v>30</v>
      </c>
      <c r="C1809" s="16">
        <v>12.47</v>
      </c>
      <c r="D1809" s="16">
        <v>33.909999999999997</v>
      </c>
      <c r="E1809" s="16">
        <v>4.04</v>
      </c>
      <c r="F1809" s="16">
        <v>140</v>
      </c>
      <c r="G1809" s="16">
        <v>0</v>
      </c>
      <c r="H1809" s="16">
        <v>744.98</v>
      </c>
      <c r="I1809" s="16">
        <v>108.88</v>
      </c>
      <c r="J1809" s="16">
        <v>85.96</v>
      </c>
      <c r="K1809" s="16">
        <v>414.07</v>
      </c>
      <c r="L1809" s="17">
        <f>SUM(C1809:K1809)</f>
        <v>1544.31</v>
      </c>
      <c r="M1809" s="23" t="str">
        <f>A1809&amp;"|"&amp;B1809</f>
        <v>P0151|Aug</v>
      </c>
    </row>
    <row r="1810" spans="1:13" ht="15" customHeight="1" x14ac:dyDescent="0.25">
      <c r="A1810" s="14" t="s">
        <v>361</v>
      </c>
      <c r="B1810" s="14" t="s">
        <v>31</v>
      </c>
      <c r="C1810" s="16">
        <v>7.57</v>
      </c>
      <c r="D1810" s="16">
        <v>36.130000000000003</v>
      </c>
      <c r="E1810" s="16">
        <v>7.14</v>
      </c>
      <c r="F1810" s="16">
        <v>140</v>
      </c>
      <c r="G1810" s="16">
        <v>0</v>
      </c>
      <c r="H1810" s="16">
        <v>744.98</v>
      </c>
      <c r="I1810" s="16">
        <v>108.88</v>
      </c>
      <c r="J1810" s="16">
        <v>85.96</v>
      </c>
      <c r="K1810" s="16">
        <v>88.65</v>
      </c>
      <c r="L1810" s="17">
        <f>SUM(C1810:K1810)</f>
        <v>1219.3100000000002</v>
      </c>
      <c r="M1810" s="23" t="str">
        <f>A1810&amp;"|"&amp;B1810</f>
        <v>P0151|Sep</v>
      </c>
    </row>
    <row r="1811" spans="1:13" ht="15" customHeight="1" x14ac:dyDescent="0.25">
      <c r="A1811" s="14" t="s">
        <v>361</v>
      </c>
      <c r="B1811" s="14" t="s">
        <v>32</v>
      </c>
      <c r="C1811" s="16">
        <v>14.62</v>
      </c>
      <c r="D1811" s="16">
        <v>49.38</v>
      </c>
      <c r="E1811" s="16">
        <v>4.26</v>
      </c>
      <c r="F1811" s="16">
        <v>140</v>
      </c>
      <c r="G1811" s="16">
        <v>0</v>
      </c>
      <c r="H1811" s="16">
        <v>744.98</v>
      </c>
      <c r="I1811" s="16">
        <v>108.88</v>
      </c>
      <c r="J1811" s="16">
        <v>85.96</v>
      </c>
      <c r="K1811" s="16">
        <v>61.32</v>
      </c>
      <c r="L1811" s="17">
        <f>SUM(C1811:K1811)</f>
        <v>1209.3999999999999</v>
      </c>
      <c r="M1811" s="23" t="str">
        <f>A1811&amp;"|"&amp;B1811</f>
        <v>P0151|Oct</v>
      </c>
    </row>
    <row r="1812" spans="1:13" ht="15" customHeight="1" x14ac:dyDescent="0.25">
      <c r="A1812" s="14" t="s">
        <v>361</v>
      </c>
      <c r="B1812" s="14" t="s">
        <v>33</v>
      </c>
      <c r="C1812" s="16">
        <v>7.57</v>
      </c>
      <c r="D1812" s="16">
        <v>47.66</v>
      </c>
      <c r="E1812" s="16">
        <v>4.04</v>
      </c>
      <c r="F1812" s="16">
        <v>140</v>
      </c>
      <c r="G1812" s="16">
        <v>45.43</v>
      </c>
      <c r="H1812" s="16">
        <v>744.98</v>
      </c>
      <c r="I1812" s="16">
        <v>108.88</v>
      </c>
      <c r="J1812" s="16">
        <v>85.96</v>
      </c>
      <c r="K1812" s="16">
        <v>15.82</v>
      </c>
      <c r="L1812" s="17">
        <f>SUM(C1812:K1812)</f>
        <v>1200.3399999999999</v>
      </c>
      <c r="M1812" s="23" t="str">
        <f>A1812&amp;"|"&amp;B1812</f>
        <v>P0151|Nov</v>
      </c>
    </row>
    <row r="1813" spans="1:13" ht="15" customHeight="1" x14ac:dyDescent="0.25">
      <c r="A1813" s="14" t="s">
        <v>361</v>
      </c>
      <c r="B1813" s="14" t="s">
        <v>34</v>
      </c>
      <c r="C1813" s="16">
        <v>266.62</v>
      </c>
      <c r="D1813" s="16">
        <v>59.73</v>
      </c>
      <c r="E1813" s="16">
        <v>6.76</v>
      </c>
      <c r="F1813" s="16">
        <v>420</v>
      </c>
      <c r="G1813" s="16">
        <v>45.43</v>
      </c>
      <c r="H1813" s="16">
        <v>744.98</v>
      </c>
      <c r="I1813" s="16">
        <v>108.88</v>
      </c>
      <c r="J1813" s="16">
        <v>85.96</v>
      </c>
      <c r="K1813" s="16">
        <v>27.92</v>
      </c>
      <c r="L1813" s="17">
        <f>SUM(C1813:K1813)</f>
        <v>1766.2800000000002</v>
      </c>
      <c r="M1813" s="23" t="str">
        <f>A1813&amp;"|"&amp;B1813</f>
        <v>P0151|Dec</v>
      </c>
    </row>
    <row r="1814" spans="1:13" ht="15" customHeight="1" x14ac:dyDescent="0.25">
      <c r="A1814" s="14" t="s">
        <v>361</v>
      </c>
      <c r="B1814" s="14" t="s">
        <v>35</v>
      </c>
      <c r="C1814" s="16">
        <v>8.0299999999999994</v>
      </c>
      <c r="D1814" s="16">
        <v>69.39</v>
      </c>
      <c r="E1814" s="16">
        <v>4.04</v>
      </c>
      <c r="F1814" s="16">
        <v>350</v>
      </c>
      <c r="G1814" s="16">
        <v>45.43</v>
      </c>
      <c r="H1814" s="16">
        <v>744.98</v>
      </c>
      <c r="I1814" s="16">
        <v>108.88</v>
      </c>
      <c r="J1814" s="16">
        <v>85.96</v>
      </c>
      <c r="K1814" s="16">
        <v>27.92</v>
      </c>
      <c r="L1814" s="17">
        <f>SUM(C1814:K1814)</f>
        <v>1444.63</v>
      </c>
      <c r="M1814" s="23" t="str">
        <f>A1814&amp;"|"&amp;B1814</f>
        <v>P0151|Jan</v>
      </c>
    </row>
    <row r="1815" spans="1:13" ht="15" customHeight="1" x14ac:dyDescent="0.25">
      <c r="A1815" s="14" t="s">
        <v>361</v>
      </c>
      <c r="B1815" s="14" t="s">
        <v>36</v>
      </c>
      <c r="C1815" s="16">
        <v>7.57</v>
      </c>
      <c r="D1815" s="16">
        <v>64.52</v>
      </c>
      <c r="E1815" s="16">
        <v>4.8899999999999997</v>
      </c>
      <c r="F1815" s="16">
        <v>280</v>
      </c>
      <c r="G1815" s="16">
        <v>45.43</v>
      </c>
      <c r="H1815" s="16">
        <v>744.98</v>
      </c>
      <c r="I1815" s="16">
        <v>108.88</v>
      </c>
      <c r="J1815" s="16">
        <v>85.96</v>
      </c>
      <c r="K1815" s="16">
        <v>27.92</v>
      </c>
      <c r="L1815" s="17">
        <f>SUM(C1815:K1815)</f>
        <v>1370.15</v>
      </c>
      <c r="M1815" s="23" t="str">
        <f>A1815&amp;"|"&amp;B1815</f>
        <v>P0151|Feb</v>
      </c>
    </row>
    <row r="1816" spans="1:13" ht="15" customHeight="1" x14ac:dyDescent="0.25">
      <c r="A1816" s="14" t="s">
        <v>361</v>
      </c>
      <c r="B1816" s="14" t="s">
        <v>37</v>
      </c>
      <c r="C1816" s="16">
        <v>17.21</v>
      </c>
      <c r="D1816" s="16">
        <v>61.06</v>
      </c>
      <c r="E1816" s="16">
        <v>4.04</v>
      </c>
      <c r="F1816" s="16">
        <v>280</v>
      </c>
      <c r="G1816" s="16">
        <v>45.43</v>
      </c>
      <c r="H1816" s="16">
        <v>744.98</v>
      </c>
      <c r="I1816" s="16">
        <v>108.88</v>
      </c>
      <c r="J1816" s="16">
        <v>85.96</v>
      </c>
      <c r="K1816" s="16">
        <v>27.92</v>
      </c>
      <c r="L1816" s="17">
        <f>SUM(C1816:K1816)</f>
        <v>1375.48</v>
      </c>
      <c r="M1816" s="23" t="str">
        <f>A1816&amp;"|"&amp;B1816</f>
        <v>P0151|Mar</v>
      </c>
    </row>
    <row r="1817" spans="1:13" ht="15" customHeight="1" x14ac:dyDescent="0.25">
      <c r="A1817" s="14" t="s">
        <v>363</v>
      </c>
      <c r="B1817" s="14" t="s">
        <v>24</v>
      </c>
      <c r="C1817" s="16">
        <v>22.98</v>
      </c>
      <c r="D1817" s="16">
        <v>57.02</v>
      </c>
      <c r="E1817" s="16">
        <v>12.81</v>
      </c>
      <c r="F1817" s="16">
        <v>216</v>
      </c>
      <c r="G1817" s="16">
        <v>0</v>
      </c>
      <c r="H1817" s="16">
        <v>1346.69</v>
      </c>
      <c r="I1817" s="16">
        <v>194.84</v>
      </c>
      <c r="J1817" s="16">
        <v>85.96</v>
      </c>
      <c r="K1817" s="16">
        <v>59.62</v>
      </c>
      <c r="L1817" s="17">
        <f>SUM(C1817:K1817)</f>
        <v>1995.9199999999998</v>
      </c>
      <c r="M1817" s="23" t="str">
        <f>A1817&amp;"|"&amp;B1817</f>
        <v>P0152|Apr</v>
      </c>
    </row>
    <row r="1818" spans="1:13" ht="15" customHeight="1" x14ac:dyDescent="0.25">
      <c r="A1818" s="14" t="s">
        <v>363</v>
      </c>
      <c r="B1818" s="14" t="s">
        <v>26</v>
      </c>
      <c r="C1818" s="16">
        <v>16.14</v>
      </c>
      <c r="D1818" s="16">
        <v>51</v>
      </c>
      <c r="E1818" s="16">
        <v>10.96</v>
      </c>
      <c r="F1818" s="16">
        <v>216</v>
      </c>
      <c r="G1818" s="16">
        <v>0</v>
      </c>
      <c r="H1818" s="16">
        <v>1346.69</v>
      </c>
      <c r="I1818" s="16">
        <v>194.84</v>
      </c>
      <c r="J1818" s="16">
        <v>85.96</v>
      </c>
      <c r="K1818" s="16">
        <v>387.74</v>
      </c>
      <c r="L1818" s="17">
        <f>SUM(C1818:K1818)</f>
        <v>2309.33</v>
      </c>
      <c r="M1818" s="23" t="str">
        <f>A1818&amp;"|"&amp;B1818</f>
        <v>P0152|May</v>
      </c>
    </row>
    <row r="1819" spans="1:13" ht="15" customHeight="1" x14ac:dyDescent="0.25">
      <c r="A1819" s="14" t="s">
        <v>363</v>
      </c>
      <c r="B1819" s="14" t="s">
        <v>28</v>
      </c>
      <c r="C1819" s="16">
        <v>18.11</v>
      </c>
      <c r="D1819" s="16">
        <v>43.32</v>
      </c>
      <c r="E1819" s="16">
        <v>14.7</v>
      </c>
      <c r="F1819" s="16">
        <v>216</v>
      </c>
      <c r="G1819" s="16">
        <v>0</v>
      </c>
      <c r="H1819" s="16">
        <v>1346.69</v>
      </c>
      <c r="I1819" s="16">
        <v>194.84</v>
      </c>
      <c r="J1819" s="16">
        <v>85.96</v>
      </c>
      <c r="K1819" s="16">
        <v>502.38</v>
      </c>
      <c r="L1819" s="17">
        <f>SUM(C1819:K1819)</f>
        <v>2422</v>
      </c>
      <c r="M1819" s="23" t="str">
        <f>A1819&amp;"|"&amp;B1819</f>
        <v>P0152|Jun</v>
      </c>
    </row>
    <row r="1820" spans="1:13" ht="15" customHeight="1" x14ac:dyDescent="0.25">
      <c r="A1820" s="14" t="s">
        <v>363</v>
      </c>
      <c r="B1820" s="14" t="s">
        <v>29</v>
      </c>
      <c r="C1820" s="16">
        <v>27.15</v>
      </c>
      <c r="D1820" s="16">
        <v>38.090000000000003</v>
      </c>
      <c r="E1820" s="16">
        <v>12.29</v>
      </c>
      <c r="F1820" s="16">
        <v>324</v>
      </c>
      <c r="G1820" s="16">
        <v>0</v>
      </c>
      <c r="H1820" s="16">
        <v>1346.69</v>
      </c>
      <c r="I1820" s="16">
        <v>194.84</v>
      </c>
      <c r="J1820" s="16">
        <v>85.96</v>
      </c>
      <c r="K1820" s="16">
        <v>1346.66</v>
      </c>
      <c r="L1820" s="17">
        <f>SUM(C1820:K1820)</f>
        <v>3375.6800000000003</v>
      </c>
      <c r="M1820" s="23" t="str">
        <f>A1820&amp;"|"&amp;B1820</f>
        <v>P0152|Jul</v>
      </c>
    </row>
    <row r="1821" spans="1:13" ht="15" customHeight="1" x14ac:dyDescent="0.25">
      <c r="A1821" s="14" t="s">
        <v>363</v>
      </c>
      <c r="B1821" s="14" t="s">
        <v>30</v>
      </c>
      <c r="C1821" s="16">
        <v>14.73</v>
      </c>
      <c r="D1821" s="16">
        <v>33.82</v>
      </c>
      <c r="E1821" s="16">
        <v>4.8899999999999997</v>
      </c>
      <c r="F1821" s="16">
        <v>324</v>
      </c>
      <c r="G1821" s="16">
        <v>0</v>
      </c>
      <c r="H1821" s="16">
        <v>1346.69</v>
      </c>
      <c r="I1821" s="16">
        <v>194.84</v>
      </c>
      <c r="J1821" s="16">
        <v>85.96</v>
      </c>
      <c r="K1821" s="16">
        <v>1242.2</v>
      </c>
      <c r="L1821" s="17">
        <f>SUM(C1821:K1821)</f>
        <v>3247.13</v>
      </c>
      <c r="M1821" s="23" t="str">
        <f>A1821&amp;"|"&amp;B1821</f>
        <v>P0152|Aug</v>
      </c>
    </row>
    <row r="1822" spans="1:13" ht="15" customHeight="1" x14ac:dyDescent="0.25">
      <c r="A1822" s="14" t="s">
        <v>363</v>
      </c>
      <c r="B1822" s="14" t="s">
        <v>31</v>
      </c>
      <c r="C1822" s="16">
        <v>295.17</v>
      </c>
      <c r="D1822" s="16">
        <v>41.99</v>
      </c>
      <c r="E1822" s="16">
        <v>19.55</v>
      </c>
      <c r="F1822" s="16">
        <v>216</v>
      </c>
      <c r="G1822" s="16">
        <v>0</v>
      </c>
      <c r="H1822" s="16">
        <v>1346.69</v>
      </c>
      <c r="I1822" s="16">
        <v>194.84</v>
      </c>
      <c r="J1822" s="16">
        <v>85.96</v>
      </c>
      <c r="K1822" s="16">
        <v>265.95</v>
      </c>
      <c r="L1822" s="17">
        <f>SUM(C1822:K1822)</f>
        <v>2466.15</v>
      </c>
      <c r="M1822" s="23" t="str">
        <f>A1822&amp;"|"&amp;B1822</f>
        <v>P0152|Sep</v>
      </c>
    </row>
    <row r="1823" spans="1:13" ht="15" customHeight="1" x14ac:dyDescent="0.25">
      <c r="A1823" s="14" t="s">
        <v>363</v>
      </c>
      <c r="B1823" s="14" t="s">
        <v>32</v>
      </c>
      <c r="C1823" s="16">
        <v>8.24</v>
      </c>
      <c r="D1823" s="16">
        <v>57.13</v>
      </c>
      <c r="E1823" s="16">
        <v>4.04</v>
      </c>
      <c r="F1823" s="16">
        <v>216</v>
      </c>
      <c r="G1823" s="16">
        <v>0</v>
      </c>
      <c r="H1823" s="16">
        <v>1346.69</v>
      </c>
      <c r="I1823" s="16">
        <v>194.84</v>
      </c>
      <c r="J1823" s="16">
        <v>85.96</v>
      </c>
      <c r="K1823" s="16">
        <v>183.95</v>
      </c>
      <c r="L1823" s="17">
        <f>SUM(C1823:K1823)</f>
        <v>2096.85</v>
      </c>
      <c r="M1823" s="23" t="str">
        <f>A1823&amp;"|"&amp;B1823</f>
        <v>P0152|Oct</v>
      </c>
    </row>
    <row r="1824" spans="1:13" ht="15" customHeight="1" x14ac:dyDescent="0.25">
      <c r="A1824" s="14" t="s">
        <v>363</v>
      </c>
      <c r="B1824" s="14" t="s">
        <v>33</v>
      </c>
      <c r="C1824" s="16">
        <v>7.57</v>
      </c>
      <c r="D1824" s="16">
        <v>59.84</v>
      </c>
      <c r="E1824" s="16">
        <v>8.32</v>
      </c>
      <c r="F1824" s="16">
        <v>216</v>
      </c>
      <c r="G1824" s="16">
        <v>68.14</v>
      </c>
      <c r="H1824" s="16">
        <v>1346.69</v>
      </c>
      <c r="I1824" s="16">
        <v>194.84</v>
      </c>
      <c r="J1824" s="16">
        <v>85.96</v>
      </c>
      <c r="K1824" s="16">
        <v>47.47</v>
      </c>
      <c r="L1824" s="17">
        <f>SUM(C1824:K1824)</f>
        <v>2034.83</v>
      </c>
      <c r="M1824" s="23" t="str">
        <f>A1824&amp;"|"&amp;B1824</f>
        <v>P0152|Nov</v>
      </c>
    </row>
    <row r="1825" spans="1:13" ht="15" customHeight="1" x14ac:dyDescent="0.25">
      <c r="A1825" s="14" t="s">
        <v>363</v>
      </c>
      <c r="B1825" s="14" t="s">
        <v>34</v>
      </c>
      <c r="C1825" s="16">
        <v>9.75</v>
      </c>
      <c r="D1825" s="16">
        <v>89.54</v>
      </c>
      <c r="E1825" s="16">
        <v>7.3</v>
      </c>
      <c r="F1825" s="16">
        <v>648</v>
      </c>
      <c r="G1825" s="16">
        <v>68.14</v>
      </c>
      <c r="H1825" s="16">
        <v>1346.69</v>
      </c>
      <c r="I1825" s="16">
        <v>194.84</v>
      </c>
      <c r="J1825" s="16">
        <v>85.96</v>
      </c>
      <c r="K1825" s="16">
        <v>83.75</v>
      </c>
      <c r="L1825" s="17">
        <f>SUM(C1825:K1825)</f>
        <v>2533.9700000000003</v>
      </c>
      <c r="M1825" s="23" t="str">
        <f>A1825&amp;"|"&amp;B1825</f>
        <v>P0152|Dec</v>
      </c>
    </row>
    <row r="1826" spans="1:13" ht="15" customHeight="1" x14ac:dyDescent="0.25">
      <c r="A1826" s="14" t="s">
        <v>363</v>
      </c>
      <c r="B1826" s="14" t="s">
        <v>35</v>
      </c>
      <c r="C1826" s="16">
        <v>24.32</v>
      </c>
      <c r="D1826" s="16">
        <v>79.61</v>
      </c>
      <c r="E1826" s="16">
        <v>9.7100000000000009</v>
      </c>
      <c r="F1826" s="16">
        <v>540</v>
      </c>
      <c r="G1826" s="16">
        <v>68.14</v>
      </c>
      <c r="H1826" s="16">
        <v>1346.69</v>
      </c>
      <c r="I1826" s="16">
        <v>194.84</v>
      </c>
      <c r="J1826" s="16">
        <v>85.96</v>
      </c>
      <c r="K1826" s="16">
        <v>83.75</v>
      </c>
      <c r="L1826" s="17">
        <f>SUM(C1826:K1826)</f>
        <v>2433.0200000000004</v>
      </c>
      <c r="M1826" s="23" t="str">
        <f>A1826&amp;"|"&amp;B1826</f>
        <v>P0152|Jan</v>
      </c>
    </row>
    <row r="1827" spans="1:13" ht="15" customHeight="1" x14ac:dyDescent="0.25">
      <c r="A1827" s="14" t="s">
        <v>363</v>
      </c>
      <c r="B1827" s="14" t="s">
        <v>36</v>
      </c>
      <c r="C1827" s="16">
        <v>30.27</v>
      </c>
      <c r="D1827" s="16">
        <v>75.87</v>
      </c>
      <c r="E1827" s="16">
        <v>4.04</v>
      </c>
      <c r="F1827" s="16">
        <v>432</v>
      </c>
      <c r="G1827" s="16">
        <v>68.14</v>
      </c>
      <c r="H1827" s="16">
        <v>1346.69</v>
      </c>
      <c r="I1827" s="16">
        <v>194.84</v>
      </c>
      <c r="J1827" s="16">
        <v>85.96</v>
      </c>
      <c r="K1827" s="16">
        <v>83.75</v>
      </c>
      <c r="L1827" s="17">
        <f>SUM(C1827:K1827)</f>
        <v>2321.5600000000004</v>
      </c>
      <c r="M1827" s="23" t="str">
        <f>A1827&amp;"|"&amp;B1827</f>
        <v>P0152|Feb</v>
      </c>
    </row>
    <row r="1828" spans="1:13" ht="15" customHeight="1" x14ac:dyDescent="0.25">
      <c r="A1828" s="14" t="s">
        <v>363</v>
      </c>
      <c r="B1828" s="14" t="s">
        <v>37</v>
      </c>
      <c r="C1828" s="16">
        <v>7.57</v>
      </c>
      <c r="D1828" s="16">
        <v>71.11</v>
      </c>
      <c r="E1828" s="16">
        <v>9.81</v>
      </c>
      <c r="F1828" s="16">
        <v>432</v>
      </c>
      <c r="G1828" s="16">
        <v>68.14</v>
      </c>
      <c r="H1828" s="16">
        <v>1346.69</v>
      </c>
      <c r="I1828" s="16">
        <v>194.84</v>
      </c>
      <c r="J1828" s="16">
        <v>85.96</v>
      </c>
      <c r="K1828" s="16">
        <v>83.75</v>
      </c>
      <c r="L1828" s="17">
        <f>SUM(C1828:K1828)</f>
        <v>2299.8700000000003</v>
      </c>
      <c r="M1828" s="23" t="str">
        <f>A1828&amp;"|"&amp;B1828</f>
        <v>P0152|Mar</v>
      </c>
    </row>
    <row r="1829" spans="1:13" ht="15" customHeight="1" x14ac:dyDescent="0.25">
      <c r="A1829" s="14" t="s">
        <v>365</v>
      </c>
      <c r="B1829" s="14" t="s">
        <v>24</v>
      </c>
      <c r="C1829" s="16">
        <v>25.48</v>
      </c>
      <c r="D1829" s="16">
        <v>55.12</v>
      </c>
      <c r="E1829" s="16">
        <v>11.44</v>
      </c>
      <c r="F1829" s="16">
        <v>264</v>
      </c>
      <c r="G1829" s="16">
        <v>0</v>
      </c>
      <c r="H1829" s="16">
        <v>1719.18</v>
      </c>
      <c r="I1829" s="16">
        <v>246.42</v>
      </c>
      <c r="J1829" s="16">
        <v>85.96</v>
      </c>
      <c r="K1829" s="16">
        <v>79.5</v>
      </c>
      <c r="L1829" s="17">
        <f>SUM(C1829:K1829)</f>
        <v>2487.1000000000004</v>
      </c>
      <c r="M1829" s="23" t="str">
        <f>A1829&amp;"|"&amp;B1829</f>
        <v>P0153|Apr</v>
      </c>
    </row>
    <row r="1830" spans="1:13" ht="15" customHeight="1" x14ac:dyDescent="0.25">
      <c r="A1830" s="14" t="s">
        <v>365</v>
      </c>
      <c r="B1830" s="14" t="s">
        <v>26</v>
      </c>
      <c r="C1830" s="16">
        <v>19.36</v>
      </c>
      <c r="D1830" s="16">
        <v>54.55</v>
      </c>
      <c r="E1830" s="16">
        <v>12.25</v>
      </c>
      <c r="F1830" s="16">
        <v>264</v>
      </c>
      <c r="G1830" s="16">
        <v>0</v>
      </c>
      <c r="H1830" s="16">
        <v>1719.18</v>
      </c>
      <c r="I1830" s="16">
        <v>246.42</v>
      </c>
      <c r="J1830" s="16">
        <v>85.96</v>
      </c>
      <c r="K1830" s="16">
        <v>516.99</v>
      </c>
      <c r="L1830" s="17">
        <f>SUM(C1830:K1830)</f>
        <v>2918.71</v>
      </c>
      <c r="M1830" s="23" t="str">
        <f>A1830&amp;"|"&amp;B1830</f>
        <v>P0153|May</v>
      </c>
    </row>
    <row r="1831" spans="1:13" ht="15" customHeight="1" x14ac:dyDescent="0.25">
      <c r="A1831" s="14" t="s">
        <v>365</v>
      </c>
      <c r="B1831" s="14" t="s">
        <v>28</v>
      </c>
      <c r="C1831" s="16">
        <v>23.42</v>
      </c>
      <c r="D1831" s="16">
        <v>41.19</v>
      </c>
      <c r="E1831" s="16">
        <v>10.58</v>
      </c>
      <c r="F1831" s="16">
        <v>264</v>
      </c>
      <c r="G1831" s="16">
        <v>0</v>
      </c>
      <c r="H1831" s="16">
        <v>1719.18</v>
      </c>
      <c r="I1831" s="16">
        <v>246.42</v>
      </c>
      <c r="J1831" s="16">
        <v>85.96</v>
      </c>
      <c r="K1831" s="16">
        <v>669.84</v>
      </c>
      <c r="L1831" s="17">
        <f>SUM(C1831:K1831)</f>
        <v>3060.59</v>
      </c>
      <c r="M1831" s="23" t="str">
        <f>A1831&amp;"|"&amp;B1831</f>
        <v>P0153|Jun</v>
      </c>
    </row>
    <row r="1832" spans="1:13" ht="15" customHeight="1" x14ac:dyDescent="0.25">
      <c r="A1832" s="14" t="s">
        <v>365</v>
      </c>
      <c r="B1832" s="14" t="s">
        <v>29</v>
      </c>
      <c r="C1832" s="16">
        <v>40.53</v>
      </c>
      <c r="D1832" s="16">
        <v>44.88</v>
      </c>
      <c r="E1832" s="16">
        <v>15.41</v>
      </c>
      <c r="F1832" s="16">
        <v>396</v>
      </c>
      <c r="G1832" s="16">
        <v>0</v>
      </c>
      <c r="H1832" s="16">
        <v>1719.18</v>
      </c>
      <c r="I1832" s="16">
        <v>246.42</v>
      </c>
      <c r="J1832" s="16">
        <v>85.96</v>
      </c>
      <c r="K1832" s="16">
        <v>1795.54</v>
      </c>
      <c r="L1832" s="17">
        <f>SUM(C1832:K1832)</f>
        <v>4343.92</v>
      </c>
      <c r="M1832" s="23" t="str">
        <f>A1832&amp;"|"&amp;B1832</f>
        <v>P0153|Jul</v>
      </c>
    </row>
    <row r="1833" spans="1:13" ht="15" customHeight="1" x14ac:dyDescent="0.25">
      <c r="A1833" s="14" t="s">
        <v>365</v>
      </c>
      <c r="B1833" s="14" t="s">
        <v>30</v>
      </c>
      <c r="C1833" s="16">
        <v>41.02</v>
      </c>
      <c r="D1833" s="16">
        <v>44.8</v>
      </c>
      <c r="E1833" s="16">
        <v>15.2</v>
      </c>
      <c r="F1833" s="16">
        <v>396</v>
      </c>
      <c r="G1833" s="16">
        <v>0</v>
      </c>
      <c r="H1833" s="16">
        <v>1719.18</v>
      </c>
      <c r="I1833" s="16">
        <v>246.42</v>
      </c>
      <c r="J1833" s="16">
        <v>85.96</v>
      </c>
      <c r="K1833" s="16">
        <v>1656.27</v>
      </c>
      <c r="L1833" s="17">
        <f>SUM(C1833:K1833)</f>
        <v>4204.8500000000004</v>
      </c>
      <c r="M1833" s="23" t="str">
        <f>A1833&amp;"|"&amp;B1833</f>
        <v>P0153|Aug</v>
      </c>
    </row>
    <row r="1834" spans="1:13" ht="15" customHeight="1" x14ac:dyDescent="0.25">
      <c r="A1834" s="14" t="s">
        <v>365</v>
      </c>
      <c r="B1834" s="14" t="s">
        <v>31</v>
      </c>
      <c r="C1834" s="16">
        <v>24.31</v>
      </c>
      <c r="D1834" s="16">
        <v>41.56</v>
      </c>
      <c r="E1834" s="16">
        <v>15.65</v>
      </c>
      <c r="F1834" s="16">
        <v>264</v>
      </c>
      <c r="G1834" s="16">
        <v>0</v>
      </c>
      <c r="H1834" s="16">
        <v>1719.18</v>
      </c>
      <c r="I1834" s="16">
        <v>246.42</v>
      </c>
      <c r="J1834" s="16">
        <v>85.96</v>
      </c>
      <c r="K1834" s="16">
        <v>354.6</v>
      </c>
      <c r="L1834" s="17">
        <f>SUM(C1834:K1834)</f>
        <v>2751.68</v>
      </c>
      <c r="M1834" s="23" t="str">
        <f>A1834&amp;"|"&amp;B1834</f>
        <v>P0153|Sep</v>
      </c>
    </row>
    <row r="1835" spans="1:13" ht="15" customHeight="1" x14ac:dyDescent="0.25">
      <c r="A1835" s="14" t="s">
        <v>365</v>
      </c>
      <c r="B1835" s="14" t="s">
        <v>32</v>
      </c>
      <c r="C1835" s="16">
        <v>10.130000000000001</v>
      </c>
      <c r="D1835" s="16">
        <v>52.75</v>
      </c>
      <c r="E1835" s="16">
        <v>15.67</v>
      </c>
      <c r="F1835" s="16">
        <v>264</v>
      </c>
      <c r="G1835" s="16">
        <v>0</v>
      </c>
      <c r="H1835" s="16">
        <v>1719.18</v>
      </c>
      <c r="I1835" s="16">
        <v>246.42</v>
      </c>
      <c r="J1835" s="16">
        <v>85.96</v>
      </c>
      <c r="K1835" s="16">
        <v>245.27</v>
      </c>
      <c r="L1835" s="17">
        <f>SUM(C1835:K1835)</f>
        <v>2639.38</v>
      </c>
      <c r="M1835" s="23" t="str">
        <f>A1835&amp;"|"&amp;B1835</f>
        <v>P0153|Oct</v>
      </c>
    </row>
    <row r="1836" spans="1:13" ht="15" customHeight="1" x14ac:dyDescent="0.25">
      <c r="A1836" s="14" t="s">
        <v>365</v>
      </c>
      <c r="B1836" s="14" t="s">
        <v>33</v>
      </c>
      <c r="C1836" s="16">
        <v>34.32</v>
      </c>
      <c r="D1836" s="16">
        <v>70.75</v>
      </c>
      <c r="E1836" s="16">
        <v>14.17</v>
      </c>
      <c r="F1836" s="16">
        <v>264</v>
      </c>
      <c r="G1836" s="16">
        <v>83.28</v>
      </c>
      <c r="H1836" s="16">
        <v>1719.18</v>
      </c>
      <c r="I1836" s="16">
        <v>246.42</v>
      </c>
      <c r="J1836" s="16">
        <v>85.96</v>
      </c>
      <c r="K1836" s="16">
        <v>63.29</v>
      </c>
      <c r="L1836" s="17">
        <f>SUM(C1836:K1836)</f>
        <v>2581.37</v>
      </c>
      <c r="M1836" s="23" t="str">
        <f>A1836&amp;"|"&amp;B1836</f>
        <v>P0153|Nov</v>
      </c>
    </row>
    <row r="1837" spans="1:13" ht="15" customHeight="1" x14ac:dyDescent="0.25">
      <c r="A1837" s="14" t="s">
        <v>365</v>
      </c>
      <c r="B1837" s="14" t="s">
        <v>34</v>
      </c>
      <c r="C1837" s="16">
        <v>12.83</v>
      </c>
      <c r="D1837" s="16">
        <v>87.75</v>
      </c>
      <c r="E1837" s="16">
        <v>11.89</v>
      </c>
      <c r="F1837" s="16">
        <v>792</v>
      </c>
      <c r="G1837" s="16">
        <v>83.28</v>
      </c>
      <c r="H1837" s="16">
        <v>1719.18</v>
      </c>
      <c r="I1837" s="16">
        <v>246.42</v>
      </c>
      <c r="J1837" s="16">
        <v>85.96</v>
      </c>
      <c r="K1837" s="16">
        <v>111.67</v>
      </c>
      <c r="L1837" s="17">
        <f>SUM(C1837:K1837)</f>
        <v>3150.9800000000005</v>
      </c>
      <c r="M1837" s="23" t="str">
        <f>A1837&amp;"|"&amp;B1837</f>
        <v>P0153|Dec</v>
      </c>
    </row>
    <row r="1838" spans="1:13" ht="15" customHeight="1" x14ac:dyDescent="0.25">
      <c r="A1838" s="14" t="s">
        <v>365</v>
      </c>
      <c r="B1838" s="14" t="s">
        <v>35</v>
      </c>
      <c r="C1838" s="16">
        <v>20.84</v>
      </c>
      <c r="D1838" s="16">
        <v>93.07</v>
      </c>
      <c r="E1838" s="16">
        <v>6.72</v>
      </c>
      <c r="F1838" s="16">
        <v>660</v>
      </c>
      <c r="G1838" s="16">
        <v>83.28</v>
      </c>
      <c r="H1838" s="16">
        <v>1719.18</v>
      </c>
      <c r="I1838" s="16">
        <v>246.42</v>
      </c>
      <c r="J1838" s="16">
        <v>85.96</v>
      </c>
      <c r="K1838" s="16">
        <v>111.67</v>
      </c>
      <c r="L1838" s="17">
        <f>SUM(C1838:K1838)</f>
        <v>3027.1400000000003</v>
      </c>
      <c r="M1838" s="23" t="str">
        <f>A1838&amp;"|"&amp;B1838</f>
        <v>P0153|Jan</v>
      </c>
    </row>
    <row r="1839" spans="1:13" ht="15" customHeight="1" x14ac:dyDescent="0.25">
      <c r="A1839" s="14" t="s">
        <v>365</v>
      </c>
      <c r="B1839" s="14" t="s">
        <v>36</v>
      </c>
      <c r="C1839" s="16">
        <v>28.37</v>
      </c>
      <c r="D1839" s="16">
        <v>95</v>
      </c>
      <c r="E1839" s="16">
        <v>13.77</v>
      </c>
      <c r="F1839" s="16">
        <v>660</v>
      </c>
      <c r="G1839" s="16">
        <v>83.28</v>
      </c>
      <c r="H1839" s="16">
        <v>1719.18</v>
      </c>
      <c r="I1839" s="16">
        <v>246.42</v>
      </c>
      <c r="J1839" s="16">
        <v>85.96</v>
      </c>
      <c r="K1839" s="16">
        <v>111.67</v>
      </c>
      <c r="L1839" s="17">
        <f>SUM(C1839:K1839)</f>
        <v>3043.65</v>
      </c>
      <c r="M1839" s="23" t="str">
        <f>A1839&amp;"|"&amp;B1839</f>
        <v>P0153|Feb</v>
      </c>
    </row>
    <row r="1840" spans="1:13" ht="15" customHeight="1" x14ac:dyDescent="0.25">
      <c r="A1840" s="14" t="s">
        <v>365</v>
      </c>
      <c r="B1840" s="14" t="s">
        <v>37</v>
      </c>
      <c r="C1840" s="16">
        <v>7.64</v>
      </c>
      <c r="D1840" s="16">
        <v>80.64</v>
      </c>
      <c r="E1840" s="16">
        <v>6.55</v>
      </c>
      <c r="F1840" s="16">
        <v>528</v>
      </c>
      <c r="G1840" s="16">
        <v>83.28</v>
      </c>
      <c r="H1840" s="16">
        <v>1719.18</v>
      </c>
      <c r="I1840" s="16">
        <v>246.42</v>
      </c>
      <c r="J1840" s="16">
        <v>85.96</v>
      </c>
      <c r="K1840" s="16">
        <v>111.67</v>
      </c>
      <c r="L1840" s="17">
        <f>SUM(C1840:K1840)</f>
        <v>2869.34</v>
      </c>
      <c r="M1840" s="23" t="str">
        <f>A1840&amp;"|"&amp;B1840</f>
        <v>P0153|Mar</v>
      </c>
    </row>
    <row r="1841" spans="1:13" ht="15" customHeight="1" x14ac:dyDescent="0.25">
      <c r="A1841" s="14" t="s">
        <v>367</v>
      </c>
      <c r="B1841" s="14" t="s">
        <v>24</v>
      </c>
      <c r="C1841" s="16">
        <v>175.55</v>
      </c>
      <c r="D1841" s="16">
        <v>54.67</v>
      </c>
      <c r="E1841" s="16">
        <v>4.04</v>
      </c>
      <c r="F1841" s="16">
        <v>216</v>
      </c>
      <c r="G1841" s="16">
        <v>0</v>
      </c>
      <c r="H1841" s="16">
        <v>1346.69</v>
      </c>
      <c r="I1841" s="16">
        <v>194.84</v>
      </c>
      <c r="J1841" s="16">
        <v>85.96</v>
      </c>
      <c r="K1841" s="16">
        <v>59.62</v>
      </c>
      <c r="L1841" s="17">
        <f>SUM(C1841:K1841)</f>
        <v>2137.37</v>
      </c>
      <c r="M1841" s="23" t="str">
        <f>A1841&amp;"|"&amp;B1841</f>
        <v>P0154|Apr</v>
      </c>
    </row>
    <row r="1842" spans="1:13" ht="15" customHeight="1" x14ac:dyDescent="0.25">
      <c r="A1842" s="14" t="s">
        <v>367</v>
      </c>
      <c r="B1842" s="14" t="s">
        <v>26</v>
      </c>
      <c r="C1842" s="16">
        <v>28.88</v>
      </c>
      <c r="D1842" s="16">
        <v>51.97</v>
      </c>
      <c r="E1842" s="16">
        <v>6.03</v>
      </c>
      <c r="F1842" s="16">
        <v>216</v>
      </c>
      <c r="G1842" s="16">
        <v>0</v>
      </c>
      <c r="H1842" s="16">
        <v>1346.69</v>
      </c>
      <c r="I1842" s="16">
        <v>194.84</v>
      </c>
      <c r="J1842" s="16">
        <v>85.96</v>
      </c>
      <c r="K1842" s="16">
        <v>387.74</v>
      </c>
      <c r="L1842" s="17">
        <f>SUM(C1842:K1842)</f>
        <v>2318.11</v>
      </c>
      <c r="M1842" s="23" t="str">
        <f>A1842&amp;"|"&amp;B1842</f>
        <v>P0154|May</v>
      </c>
    </row>
    <row r="1843" spans="1:13" ht="15" customHeight="1" x14ac:dyDescent="0.25">
      <c r="A1843" s="14" t="s">
        <v>367</v>
      </c>
      <c r="B1843" s="14" t="s">
        <v>28</v>
      </c>
      <c r="C1843" s="16">
        <v>25.34</v>
      </c>
      <c r="D1843" s="16">
        <v>35</v>
      </c>
      <c r="E1843" s="16">
        <v>6.08</v>
      </c>
      <c r="F1843" s="16">
        <v>216</v>
      </c>
      <c r="G1843" s="16">
        <v>0</v>
      </c>
      <c r="H1843" s="16">
        <v>1346.69</v>
      </c>
      <c r="I1843" s="16">
        <v>194.84</v>
      </c>
      <c r="J1843" s="16">
        <v>85.96</v>
      </c>
      <c r="K1843" s="16">
        <v>502.38</v>
      </c>
      <c r="L1843" s="17">
        <f>SUM(C1843:K1843)</f>
        <v>2412.29</v>
      </c>
      <c r="M1843" s="23" t="str">
        <f>A1843&amp;"|"&amp;B1843</f>
        <v>P0154|Jun</v>
      </c>
    </row>
    <row r="1844" spans="1:13" ht="15" customHeight="1" x14ac:dyDescent="0.25">
      <c r="A1844" s="14" t="s">
        <v>367</v>
      </c>
      <c r="B1844" s="14" t="s">
        <v>29</v>
      </c>
      <c r="C1844" s="16">
        <v>14.62</v>
      </c>
      <c r="D1844" s="16">
        <v>37.75</v>
      </c>
      <c r="E1844" s="16">
        <v>4.04</v>
      </c>
      <c r="F1844" s="16">
        <v>216</v>
      </c>
      <c r="G1844" s="16">
        <v>0</v>
      </c>
      <c r="H1844" s="16">
        <v>1346.69</v>
      </c>
      <c r="I1844" s="16">
        <v>194.84</v>
      </c>
      <c r="J1844" s="16">
        <v>85.96</v>
      </c>
      <c r="K1844" s="16">
        <v>1346.66</v>
      </c>
      <c r="L1844" s="17">
        <f>SUM(C1844:K1844)</f>
        <v>3246.56</v>
      </c>
      <c r="M1844" s="23" t="str">
        <f>A1844&amp;"|"&amp;B1844</f>
        <v>P0154|Jul</v>
      </c>
    </row>
    <row r="1845" spans="1:13" ht="15" customHeight="1" x14ac:dyDescent="0.25">
      <c r="A1845" s="14" t="s">
        <v>367</v>
      </c>
      <c r="B1845" s="14" t="s">
        <v>30</v>
      </c>
      <c r="C1845" s="16">
        <v>23.98</v>
      </c>
      <c r="D1845" s="16">
        <v>31.54</v>
      </c>
      <c r="E1845" s="16">
        <v>4.04</v>
      </c>
      <c r="F1845" s="16">
        <v>324</v>
      </c>
      <c r="G1845" s="16">
        <v>0</v>
      </c>
      <c r="H1845" s="16">
        <v>1346.69</v>
      </c>
      <c r="I1845" s="16">
        <v>194.84</v>
      </c>
      <c r="J1845" s="16">
        <v>85.96</v>
      </c>
      <c r="K1845" s="16">
        <v>1242.2</v>
      </c>
      <c r="L1845" s="17">
        <f>SUM(C1845:K1845)</f>
        <v>3253.25</v>
      </c>
      <c r="M1845" s="23" t="str">
        <f>A1845&amp;"|"&amp;B1845</f>
        <v>P0154|Aug</v>
      </c>
    </row>
    <row r="1846" spans="1:13" ht="15" customHeight="1" x14ac:dyDescent="0.25">
      <c r="A1846" s="14" t="s">
        <v>367</v>
      </c>
      <c r="B1846" s="14" t="s">
        <v>31</v>
      </c>
      <c r="C1846" s="16">
        <v>21.11</v>
      </c>
      <c r="D1846" s="16">
        <v>48.26</v>
      </c>
      <c r="E1846" s="16">
        <v>11.95</v>
      </c>
      <c r="F1846" s="16">
        <v>216</v>
      </c>
      <c r="G1846" s="16">
        <v>0</v>
      </c>
      <c r="H1846" s="16">
        <v>1346.69</v>
      </c>
      <c r="I1846" s="16">
        <v>194.84</v>
      </c>
      <c r="J1846" s="16">
        <v>85.96</v>
      </c>
      <c r="K1846" s="16">
        <v>265.95</v>
      </c>
      <c r="L1846" s="17">
        <f>SUM(C1846:K1846)</f>
        <v>2190.7599999999998</v>
      </c>
      <c r="M1846" s="23" t="str">
        <f>A1846&amp;"|"&amp;B1846</f>
        <v>P0154|Sep</v>
      </c>
    </row>
    <row r="1847" spans="1:13" ht="15" customHeight="1" x14ac:dyDescent="0.25">
      <c r="A1847" s="14" t="s">
        <v>367</v>
      </c>
      <c r="B1847" s="14" t="s">
        <v>32</v>
      </c>
      <c r="C1847" s="16">
        <v>13.06</v>
      </c>
      <c r="D1847" s="16">
        <v>63.99</v>
      </c>
      <c r="E1847" s="16">
        <v>7.68</v>
      </c>
      <c r="F1847" s="16">
        <v>216</v>
      </c>
      <c r="G1847" s="16">
        <v>0</v>
      </c>
      <c r="H1847" s="16">
        <v>1346.69</v>
      </c>
      <c r="I1847" s="16">
        <v>194.84</v>
      </c>
      <c r="J1847" s="16">
        <v>85.96</v>
      </c>
      <c r="K1847" s="16">
        <v>183.95</v>
      </c>
      <c r="L1847" s="17">
        <f>SUM(C1847:K1847)</f>
        <v>2112.17</v>
      </c>
      <c r="M1847" s="23" t="str">
        <f>A1847&amp;"|"&amp;B1847</f>
        <v>P0154|Oct</v>
      </c>
    </row>
    <row r="1848" spans="1:13" ht="15" customHeight="1" x14ac:dyDescent="0.25">
      <c r="A1848" s="14" t="s">
        <v>367</v>
      </c>
      <c r="B1848" s="14" t="s">
        <v>33</v>
      </c>
      <c r="C1848" s="16">
        <v>204.89</v>
      </c>
      <c r="D1848" s="16">
        <v>46.56</v>
      </c>
      <c r="E1848" s="16">
        <v>9.49</v>
      </c>
      <c r="F1848" s="16">
        <v>216</v>
      </c>
      <c r="G1848" s="16">
        <v>68.14</v>
      </c>
      <c r="H1848" s="16">
        <v>1346.69</v>
      </c>
      <c r="I1848" s="16">
        <v>194.84</v>
      </c>
      <c r="J1848" s="16">
        <v>85.96</v>
      </c>
      <c r="K1848" s="16">
        <v>47.47</v>
      </c>
      <c r="L1848" s="17">
        <f>SUM(C1848:K1848)</f>
        <v>2220.04</v>
      </c>
      <c r="M1848" s="23" t="str">
        <f>A1848&amp;"|"&amp;B1848</f>
        <v>P0154|Nov</v>
      </c>
    </row>
    <row r="1849" spans="1:13" ht="15" customHeight="1" x14ac:dyDescent="0.25">
      <c r="A1849" s="14" t="s">
        <v>367</v>
      </c>
      <c r="B1849" s="14" t="s">
        <v>34</v>
      </c>
      <c r="C1849" s="16">
        <v>8.59</v>
      </c>
      <c r="D1849" s="16">
        <v>66.8</v>
      </c>
      <c r="E1849" s="16">
        <v>4.04</v>
      </c>
      <c r="F1849" s="16">
        <v>648</v>
      </c>
      <c r="G1849" s="16">
        <v>68.14</v>
      </c>
      <c r="H1849" s="16">
        <v>1346.69</v>
      </c>
      <c r="I1849" s="16">
        <v>194.84</v>
      </c>
      <c r="J1849" s="16">
        <v>85.96</v>
      </c>
      <c r="K1849" s="16">
        <v>83.75</v>
      </c>
      <c r="L1849" s="17">
        <f>SUM(C1849:K1849)</f>
        <v>2506.8100000000004</v>
      </c>
      <c r="M1849" s="23" t="str">
        <f>A1849&amp;"|"&amp;B1849</f>
        <v>P0154|Dec</v>
      </c>
    </row>
    <row r="1850" spans="1:13" ht="15" customHeight="1" x14ac:dyDescent="0.25">
      <c r="A1850" s="14" t="s">
        <v>367</v>
      </c>
      <c r="B1850" s="14" t="s">
        <v>35</v>
      </c>
      <c r="C1850" s="16">
        <v>14.71</v>
      </c>
      <c r="D1850" s="16">
        <v>81.42</v>
      </c>
      <c r="E1850" s="16">
        <v>4.04</v>
      </c>
      <c r="F1850" s="16">
        <v>540</v>
      </c>
      <c r="G1850" s="16">
        <v>68.14</v>
      </c>
      <c r="H1850" s="16">
        <v>1346.69</v>
      </c>
      <c r="I1850" s="16">
        <v>194.84</v>
      </c>
      <c r="J1850" s="16">
        <v>85.96</v>
      </c>
      <c r="K1850" s="16">
        <v>83.75</v>
      </c>
      <c r="L1850" s="17">
        <f>SUM(C1850:K1850)</f>
        <v>2419.5500000000002</v>
      </c>
      <c r="M1850" s="23" t="str">
        <f>A1850&amp;"|"&amp;B1850</f>
        <v>P0154|Jan</v>
      </c>
    </row>
    <row r="1851" spans="1:13" ht="15" customHeight="1" x14ac:dyDescent="0.25">
      <c r="A1851" s="14" t="s">
        <v>367</v>
      </c>
      <c r="B1851" s="14" t="s">
        <v>36</v>
      </c>
      <c r="C1851" s="16">
        <v>189.88</v>
      </c>
      <c r="D1851" s="16">
        <v>82.32</v>
      </c>
      <c r="E1851" s="16">
        <v>4.04</v>
      </c>
      <c r="F1851" s="16">
        <v>432</v>
      </c>
      <c r="G1851" s="16">
        <v>68.14</v>
      </c>
      <c r="H1851" s="16">
        <v>1346.69</v>
      </c>
      <c r="I1851" s="16">
        <v>194.84</v>
      </c>
      <c r="J1851" s="16">
        <v>85.96</v>
      </c>
      <c r="K1851" s="16">
        <v>83.75</v>
      </c>
      <c r="L1851" s="17">
        <f>SUM(C1851:K1851)</f>
        <v>2487.6200000000003</v>
      </c>
      <c r="M1851" s="23" t="str">
        <f>A1851&amp;"|"&amp;B1851</f>
        <v>P0154|Feb</v>
      </c>
    </row>
    <row r="1852" spans="1:13" ht="15" customHeight="1" x14ac:dyDescent="0.25">
      <c r="A1852" s="14" t="s">
        <v>367</v>
      </c>
      <c r="B1852" s="14" t="s">
        <v>37</v>
      </c>
      <c r="C1852" s="16">
        <v>20.260000000000002</v>
      </c>
      <c r="D1852" s="16">
        <v>62.73</v>
      </c>
      <c r="E1852" s="16">
        <v>8.02</v>
      </c>
      <c r="F1852" s="16">
        <v>432</v>
      </c>
      <c r="G1852" s="16">
        <v>68.14</v>
      </c>
      <c r="H1852" s="16">
        <v>1346.69</v>
      </c>
      <c r="I1852" s="16">
        <v>194.84</v>
      </c>
      <c r="J1852" s="16">
        <v>85.96</v>
      </c>
      <c r="K1852" s="16">
        <v>83.75</v>
      </c>
      <c r="L1852" s="17">
        <f>SUM(C1852:K1852)</f>
        <v>2302.3900000000003</v>
      </c>
      <c r="M1852" s="23" t="str">
        <f>A1852&amp;"|"&amp;B1852</f>
        <v>P0154|Mar</v>
      </c>
    </row>
    <row r="1853" spans="1:13" ht="15" customHeight="1" x14ac:dyDescent="0.25">
      <c r="A1853" s="14" t="s">
        <v>369</v>
      </c>
      <c r="B1853" s="14" t="s">
        <v>24</v>
      </c>
      <c r="C1853" s="16">
        <v>12.05</v>
      </c>
      <c r="D1853" s="16">
        <v>47.47</v>
      </c>
      <c r="E1853" s="16">
        <v>7.53</v>
      </c>
      <c r="F1853" s="16">
        <v>176</v>
      </c>
      <c r="G1853" s="16">
        <v>0</v>
      </c>
      <c r="H1853" s="16">
        <v>1031.51</v>
      </c>
      <c r="I1853" s="16">
        <v>149</v>
      </c>
      <c r="J1853" s="16">
        <v>85.96</v>
      </c>
      <c r="K1853" s="16">
        <v>39.75</v>
      </c>
      <c r="L1853" s="17">
        <f>SUM(C1853:K1853)</f>
        <v>1549.27</v>
      </c>
      <c r="M1853" s="23" t="str">
        <f>A1853&amp;"|"&amp;B1853</f>
        <v>P0155|Apr</v>
      </c>
    </row>
    <row r="1854" spans="1:13" ht="15" customHeight="1" x14ac:dyDescent="0.25">
      <c r="A1854" s="14" t="s">
        <v>369</v>
      </c>
      <c r="B1854" s="14" t="s">
        <v>26</v>
      </c>
      <c r="C1854" s="16">
        <v>7.57</v>
      </c>
      <c r="D1854" s="16">
        <v>49.78</v>
      </c>
      <c r="E1854" s="16">
        <v>4.04</v>
      </c>
      <c r="F1854" s="16">
        <v>264</v>
      </c>
      <c r="G1854" s="16">
        <v>0</v>
      </c>
      <c r="H1854" s="16">
        <v>1031.51</v>
      </c>
      <c r="I1854" s="16">
        <v>149</v>
      </c>
      <c r="J1854" s="16">
        <v>85.96</v>
      </c>
      <c r="K1854" s="16">
        <v>258.49</v>
      </c>
      <c r="L1854" s="17">
        <f>SUM(C1854:K1854)</f>
        <v>1850.3500000000001</v>
      </c>
      <c r="M1854" s="23" t="str">
        <f>A1854&amp;"|"&amp;B1854</f>
        <v>P0155|May</v>
      </c>
    </row>
    <row r="1855" spans="1:13" ht="15" customHeight="1" x14ac:dyDescent="0.25">
      <c r="A1855" s="14" t="s">
        <v>369</v>
      </c>
      <c r="B1855" s="14" t="s">
        <v>28</v>
      </c>
      <c r="C1855" s="16">
        <v>7.57</v>
      </c>
      <c r="D1855" s="16">
        <v>29.45</v>
      </c>
      <c r="E1855" s="16">
        <v>4.38</v>
      </c>
      <c r="F1855" s="16">
        <v>176</v>
      </c>
      <c r="G1855" s="16">
        <v>0</v>
      </c>
      <c r="H1855" s="16">
        <v>1031.51</v>
      </c>
      <c r="I1855" s="16">
        <v>149</v>
      </c>
      <c r="J1855" s="16">
        <v>85.96</v>
      </c>
      <c r="K1855" s="16">
        <v>334.92</v>
      </c>
      <c r="L1855" s="17">
        <f>SUM(C1855:K1855)</f>
        <v>1818.7900000000002</v>
      </c>
      <c r="M1855" s="23" t="str">
        <f>A1855&amp;"|"&amp;B1855</f>
        <v>P0155|Jun</v>
      </c>
    </row>
    <row r="1856" spans="1:13" ht="15" customHeight="1" x14ac:dyDescent="0.25">
      <c r="A1856" s="14" t="s">
        <v>369</v>
      </c>
      <c r="B1856" s="14" t="s">
        <v>29</v>
      </c>
      <c r="C1856" s="16">
        <v>280.54000000000002</v>
      </c>
      <c r="D1856" s="16">
        <v>25.62</v>
      </c>
      <c r="E1856" s="16">
        <v>6.35</v>
      </c>
      <c r="F1856" s="16">
        <v>264</v>
      </c>
      <c r="G1856" s="16">
        <v>0</v>
      </c>
      <c r="H1856" s="16">
        <v>1031.51</v>
      </c>
      <c r="I1856" s="16">
        <v>149</v>
      </c>
      <c r="J1856" s="16">
        <v>85.96</v>
      </c>
      <c r="K1856" s="16">
        <v>897.77</v>
      </c>
      <c r="L1856" s="17">
        <f>SUM(C1856:K1856)</f>
        <v>2740.75</v>
      </c>
      <c r="M1856" s="23" t="str">
        <f>A1856&amp;"|"&amp;B1856</f>
        <v>P0155|Jul</v>
      </c>
    </row>
    <row r="1857" spans="1:13" ht="15" customHeight="1" x14ac:dyDescent="0.25">
      <c r="A1857" s="14" t="s">
        <v>369</v>
      </c>
      <c r="B1857" s="14" t="s">
        <v>30</v>
      </c>
      <c r="C1857" s="16">
        <v>7.57</v>
      </c>
      <c r="D1857" s="16">
        <v>28.2</v>
      </c>
      <c r="E1857" s="16">
        <v>4.04</v>
      </c>
      <c r="F1857" s="16">
        <v>264</v>
      </c>
      <c r="G1857" s="16">
        <v>0</v>
      </c>
      <c r="H1857" s="16">
        <v>1031.51</v>
      </c>
      <c r="I1857" s="16">
        <v>149</v>
      </c>
      <c r="J1857" s="16">
        <v>85.96</v>
      </c>
      <c r="K1857" s="16">
        <v>828.13</v>
      </c>
      <c r="L1857" s="17">
        <f>SUM(C1857:K1857)</f>
        <v>2398.41</v>
      </c>
      <c r="M1857" s="23" t="str">
        <f>A1857&amp;"|"&amp;B1857</f>
        <v>P0155|Aug</v>
      </c>
    </row>
    <row r="1858" spans="1:13" ht="15" customHeight="1" x14ac:dyDescent="0.25">
      <c r="A1858" s="14" t="s">
        <v>369</v>
      </c>
      <c r="B1858" s="14" t="s">
        <v>31</v>
      </c>
      <c r="C1858" s="16">
        <v>35.200000000000003</v>
      </c>
      <c r="D1858" s="16">
        <v>41.05</v>
      </c>
      <c r="E1858" s="16">
        <v>9.6199999999999992</v>
      </c>
      <c r="F1858" s="16">
        <v>176</v>
      </c>
      <c r="G1858" s="16">
        <v>0</v>
      </c>
      <c r="H1858" s="16">
        <v>1031.51</v>
      </c>
      <c r="I1858" s="16">
        <v>149</v>
      </c>
      <c r="J1858" s="16">
        <v>85.96</v>
      </c>
      <c r="K1858" s="16">
        <v>177.3</v>
      </c>
      <c r="L1858" s="17">
        <f>SUM(C1858:K1858)</f>
        <v>1705.64</v>
      </c>
      <c r="M1858" s="23" t="str">
        <f>A1858&amp;"|"&amp;B1858</f>
        <v>P0155|Sep</v>
      </c>
    </row>
    <row r="1859" spans="1:13" ht="15" customHeight="1" x14ac:dyDescent="0.25">
      <c r="A1859" s="14" t="s">
        <v>369</v>
      </c>
      <c r="B1859" s="14" t="s">
        <v>32</v>
      </c>
      <c r="C1859" s="16">
        <v>25.34</v>
      </c>
      <c r="D1859" s="16">
        <v>55.8</v>
      </c>
      <c r="E1859" s="16">
        <v>8.91</v>
      </c>
      <c r="F1859" s="16">
        <v>176</v>
      </c>
      <c r="G1859" s="16">
        <v>0</v>
      </c>
      <c r="H1859" s="16">
        <v>1031.51</v>
      </c>
      <c r="I1859" s="16">
        <v>149</v>
      </c>
      <c r="J1859" s="16">
        <v>85.96</v>
      </c>
      <c r="K1859" s="16">
        <v>122.63</v>
      </c>
      <c r="L1859" s="17">
        <f>SUM(C1859:K1859)</f>
        <v>1655.15</v>
      </c>
      <c r="M1859" s="23" t="str">
        <f>A1859&amp;"|"&amp;B1859</f>
        <v>P0155|Oct</v>
      </c>
    </row>
    <row r="1860" spans="1:13" ht="15" customHeight="1" x14ac:dyDescent="0.25">
      <c r="A1860" s="14" t="s">
        <v>369</v>
      </c>
      <c r="B1860" s="14" t="s">
        <v>33</v>
      </c>
      <c r="C1860" s="16">
        <v>7.57</v>
      </c>
      <c r="D1860" s="16">
        <v>61.02</v>
      </c>
      <c r="E1860" s="16">
        <v>7.87</v>
      </c>
      <c r="F1860" s="16">
        <v>264</v>
      </c>
      <c r="G1860" s="16">
        <v>55.52</v>
      </c>
      <c r="H1860" s="16">
        <v>1031.51</v>
      </c>
      <c r="I1860" s="16">
        <v>149</v>
      </c>
      <c r="J1860" s="16">
        <v>85.96</v>
      </c>
      <c r="K1860" s="16">
        <v>31.64</v>
      </c>
      <c r="L1860" s="17">
        <f>SUM(C1860:K1860)</f>
        <v>1694.0900000000001</v>
      </c>
      <c r="M1860" s="23" t="str">
        <f>A1860&amp;"|"&amp;B1860</f>
        <v>P0155|Nov</v>
      </c>
    </row>
    <row r="1861" spans="1:13" ht="15" customHeight="1" x14ac:dyDescent="0.25">
      <c r="A1861" s="14" t="s">
        <v>369</v>
      </c>
      <c r="B1861" s="14" t="s">
        <v>34</v>
      </c>
      <c r="C1861" s="16">
        <v>12.79</v>
      </c>
      <c r="D1861" s="16">
        <v>67.69</v>
      </c>
      <c r="E1861" s="16">
        <v>4.92</v>
      </c>
      <c r="F1861" s="16">
        <v>528</v>
      </c>
      <c r="G1861" s="16">
        <v>55.52</v>
      </c>
      <c r="H1861" s="16">
        <v>1031.51</v>
      </c>
      <c r="I1861" s="16">
        <v>149</v>
      </c>
      <c r="J1861" s="16">
        <v>85.96</v>
      </c>
      <c r="K1861" s="16">
        <v>55.84</v>
      </c>
      <c r="L1861" s="17">
        <f>SUM(C1861:K1861)</f>
        <v>1991.2299999999998</v>
      </c>
      <c r="M1861" s="23" t="str">
        <f>A1861&amp;"|"&amp;B1861</f>
        <v>P0155|Dec</v>
      </c>
    </row>
    <row r="1862" spans="1:13" ht="15" customHeight="1" x14ac:dyDescent="0.25">
      <c r="A1862" s="14" t="s">
        <v>369</v>
      </c>
      <c r="B1862" s="14" t="s">
        <v>35</v>
      </c>
      <c r="C1862" s="16">
        <v>19.59</v>
      </c>
      <c r="D1862" s="16">
        <v>68.790000000000006</v>
      </c>
      <c r="E1862" s="16">
        <v>6.54</v>
      </c>
      <c r="F1862" s="16">
        <v>528</v>
      </c>
      <c r="G1862" s="16">
        <v>55.52</v>
      </c>
      <c r="H1862" s="16">
        <v>1031.51</v>
      </c>
      <c r="I1862" s="16">
        <v>149</v>
      </c>
      <c r="J1862" s="16">
        <v>85.96</v>
      </c>
      <c r="K1862" s="16">
        <v>55.84</v>
      </c>
      <c r="L1862" s="17">
        <f>SUM(C1862:K1862)</f>
        <v>2000.75</v>
      </c>
      <c r="M1862" s="23" t="str">
        <f>A1862&amp;"|"&amp;B1862</f>
        <v>P0155|Jan</v>
      </c>
    </row>
    <row r="1863" spans="1:13" ht="15" customHeight="1" x14ac:dyDescent="0.25">
      <c r="A1863" s="14" t="s">
        <v>369</v>
      </c>
      <c r="B1863" s="14" t="s">
        <v>36</v>
      </c>
      <c r="C1863" s="16">
        <v>7.8</v>
      </c>
      <c r="D1863" s="16">
        <v>70.98</v>
      </c>
      <c r="E1863" s="16">
        <v>10.87</v>
      </c>
      <c r="F1863" s="16">
        <v>440</v>
      </c>
      <c r="G1863" s="16">
        <v>55.52</v>
      </c>
      <c r="H1863" s="16">
        <v>1031.51</v>
      </c>
      <c r="I1863" s="16">
        <v>149</v>
      </c>
      <c r="J1863" s="16">
        <v>85.96</v>
      </c>
      <c r="K1863" s="16">
        <v>55.84</v>
      </c>
      <c r="L1863" s="17">
        <f>SUM(C1863:K1863)</f>
        <v>1907.4799999999998</v>
      </c>
      <c r="M1863" s="23" t="str">
        <f>A1863&amp;"|"&amp;B1863</f>
        <v>P0155|Feb</v>
      </c>
    </row>
    <row r="1864" spans="1:13" ht="15" customHeight="1" x14ac:dyDescent="0.25">
      <c r="A1864" s="14" t="s">
        <v>369</v>
      </c>
      <c r="B1864" s="14" t="s">
        <v>37</v>
      </c>
      <c r="C1864" s="16">
        <v>15.2</v>
      </c>
      <c r="D1864" s="16">
        <v>62.76</v>
      </c>
      <c r="E1864" s="16">
        <v>5.35</v>
      </c>
      <c r="F1864" s="16">
        <v>352</v>
      </c>
      <c r="G1864" s="16">
        <v>55.52</v>
      </c>
      <c r="H1864" s="16">
        <v>1031.51</v>
      </c>
      <c r="I1864" s="16">
        <v>149</v>
      </c>
      <c r="J1864" s="16">
        <v>85.96</v>
      </c>
      <c r="K1864" s="16">
        <v>55.84</v>
      </c>
      <c r="L1864" s="17">
        <f>SUM(C1864:K1864)</f>
        <v>1813.1399999999999</v>
      </c>
      <c r="M1864" s="23" t="str">
        <f>A1864&amp;"|"&amp;B1864</f>
        <v>P0155|Mar</v>
      </c>
    </row>
    <row r="1865" spans="1:13" ht="15" customHeight="1" x14ac:dyDescent="0.25">
      <c r="A1865" s="14" t="s">
        <v>371</v>
      </c>
      <c r="B1865" s="14" t="s">
        <v>24</v>
      </c>
      <c r="C1865" s="16">
        <v>21.37</v>
      </c>
      <c r="D1865" s="16">
        <v>41.91</v>
      </c>
      <c r="E1865" s="16">
        <v>4.5999999999999996</v>
      </c>
      <c r="F1865" s="16">
        <v>176</v>
      </c>
      <c r="G1865" s="16">
        <v>0</v>
      </c>
      <c r="H1865" s="16">
        <v>1031.51</v>
      </c>
      <c r="I1865" s="16">
        <v>149</v>
      </c>
      <c r="J1865" s="16">
        <v>85.96</v>
      </c>
      <c r="K1865" s="16">
        <v>39.75</v>
      </c>
      <c r="L1865" s="17">
        <f>SUM(C1865:K1865)</f>
        <v>1550.1</v>
      </c>
      <c r="M1865" s="23" t="str">
        <f>A1865&amp;"|"&amp;B1865</f>
        <v>P0156|Apr</v>
      </c>
    </row>
    <row r="1866" spans="1:13" ht="15" customHeight="1" x14ac:dyDescent="0.25">
      <c r="A1866" s="14" t="s">
        <v>371</v>
      </c>
      <c r="B1866" s="14" t="s">
        <v>26</v>
      </c>
      <c r="C1866" s="16">
        <v>18.63</v>
      </c>
      <c r="D1866" s="16">
        <v>53.55</v>
      </c>
      <c r="E1866" s="16">
        <v>4.6399999999999997</v>
      </c>
      <c r="F1866" s="16">
        <v>176</v>
      </c>
      <c r="G1866" s="16">
        <v>0</v>
      </c>
      <c r="H1866" s="16">
        <v>1031.51</v>
      </c>
      <c r="I1866" s="16">
        <v>149</v>
      </c>
      <c r="J1866" s="16">
        <v>85.96</v>
      </c>
      <c r="K1866" s="16">
        <v>258.49</v>
      </c>
      <c r="L1866" s="17">
        <f>SUM(C1866:K1866)</f>
        <v>1777.78</v>
      </c>
      <c r="M1866" s="23" t="str">
        <f>A1866&amp;"|"&amp;B1866</f>
        <v>P0156|May</v>
      </c>
    </row>
    <row r="1867" spans="1:13" ht="15" customHeight="1" x14ac:dyDescent="0.25">
      <c r="A1867" s="14" t="s">
        <v>371</v>
      </c>
      <c r="B1867" s="14" t="s">
        <v>28</v>
      </c>
      <c r="C1867" s="16">
        <v>22.02</v>
      </c>
      <c r="D1867" s="16">
        <v>35.96</v>
      </c>
      <c r="E1867" s="16">
        <v>8.3000000000000007</v>
      </c>
      <c r="F1867" s="16">
        <v>264</v>
      </c>
      <c r="G1867" s="16">
        <v>0</v>
      </c>
      <c r="H1867" s="16">
        <v>1031.51</v>
      </c>
      <c r="I1867" s="16">
        <v>149</v>
      </c>
      <c r="J1867" s="16">
        <v>85.96</v>
      </c>
      <c r="K1867" s="16">
        <v>334.92</v>
      </c>
      <c r="L1867" s="17">
        <f>SUM(C1867:K1867)</f>
        <v>1931.67</v>
      </c>
      <c r="M1867" s="23" t="str">
        <f>A1867&amp;"|"&amp;B1867</f>
        <v>P0156|Jun</v>
      </c>
    </row>
    <row r="1868" spans="1:13" ht="15" customHeight="1" x14ac:dyDescent="0.25">
      <c r="A1868" s="14" t="s">
        <v>371</v>
      </c>
      <c r="B1868" s="14" t="s">
        <v>29</v>
      </c>
      <c r="C1868" s="16">
        <v>7.57</v>
      </c>
      <c r="D1868" s="16">
        <v>36.29</v>
      </c>
      <c r="E1868" s="16">
        <v>9.8800000000000008</v>
      </c>
      <c r="F1868" s="16">
        <v>264</v>
      </c>
      <c r="G1868" s="16">
        <v>0</v>
      </c>
      <c r="H1868" s="16">
        <v>1031.51</v>
      </c>
      <c r="I1868" s="16">
        <v>149</v>
      </c>
      <c r="J1868" s="16">
        <v>85.96</v>
      </c>
      <c r="K1868" s="16">
        <v>897.77</v>
      </c>
      <c r="L1868" s="17">
        <f>SUM(C1868:K1868)</f>
        <v>2481.98</v>
      </c>
      <c r="M1868" s="23" t="str">
        <f>A1868&amp;"|"&amp;B1868</f>
        <v>P0156|Jul</v>
      </c>
    </row>
    <row r="1869" spans="1:13" ht="15" customHeight="1" x14ac:dyDescent="0.25">
      <c r="A1869" s="14" t="s">
        <v>371</v>
      </c>
      <c r="B1869" s="14" t="s">
        <v>30</v>
      </c>
      <c r="C1869" s="16">
        <v>24.22</v>
      </c>
      <c r="D1869" s="16">
        <v>37.86</v>
      </c>
      <c r="E1869" s="16">
        <v>12.64</v>
      </c>
      <c r="F1869" s="16">
        <v>264</v>
      </c>
      <c r="G1869" s="16">
        <v>0</v>
      </c>
      <c r="H1869" s="16">
        <v>1031.51</v>
      </c>
      <c r="I1869" s="16">
        <v>149</v>
      </c>
      <c r="J1869" s="16">
        <v>85.96</v>
      </c>
      <c r="K1869" s="16">
        <v>828.13</v>
      </c>
      <c r="L1869" s="17">
        <f>SUM(C1869:K1869)</f>
        <v>2433.3200000000002</v>
      </c>
      <c r="M1869" s="23" t="str">
        <f>A1869&amp;"|"&amp;B1869</f>
        <v>P0156|Aug</v>
      </c>
    </row>
    <row r="1870" spans="1:13" ht="15" customHeight="1" x14ac:dyDescent="0.25">
      <c r="A1870" s="14" t="s">
        <v>371</v>
      </c>
      <c r="B1870" s="14" t="s">
        <v>31</v>
      </c>
      <c r="C1870" s="16">
        <v>12.98</v>
      </c>
      <c r="D1870" s="16">
        <v>40.29</v>
      </c>
      <c r="E1870" s="16">
        <v>8.99</v>
      </c>
      <c r="F1870" s="16">
        <v>176</v>
      </c>
      <c r="G1870" s="16">
        <v>0</v>
      </c>
      <c r="H1870" s="16">
        <v>1031.51</v>
      </c>
      <c r="I1870" s="16">
        <v>149</v>
      </c>
      <c r="J1870" s="16">
        <v>85.96</v>
      </c>
      <c r="K1870" s="16">
        <v>177.3</v>
      </c>
      <c r="L1870" s="17">
        <f>SUM(C1870:K1870)</f>
        <v>1682.03</v>
      </c>
      <c r="M1870" s="23" t="str">
        <f>A1870&amp;"|"&amp;B1870</f>
        <v>P0156|Sep</v>
      </c>
    </row>
    <row r="1871" spans="1:13" ht="15" customHeight="1" x14ac:dyDescent="0.25">
      <c r="A1871" s="14" t="s">
        <v>371</v>
      </c>
      <c r="B1871" s="14" t="s">
        <v>32</v>
      </c>
      <c r="C1871" s="16">
        <v>7.57</v>
      </c>
      <c r="D1871" s="16">
        <v>41.28</v>
      </c>
      <c r="E1871" s="16">
        <v>4.04</v>
      </c>
      <c r="F1871" s="16">
        <v>264</v>
      </c>
      <c r="G1871" s="16">
        <v>0</v>
      </c>
      <c r="H1871" s="16">
        <v>1031.51</v>
      </c>
      <c r="I1871" s="16">
        <v>149</v>
      </c>
      <c r="J1871" s="16">
        <v>85.96</v>
      </c>
      <c r="K1871" s="16">
        <v>122.63</v>
      </c>
      <c r="L1871" s="17">
        <f>SUM(C1871:K1871)</f>
        <v>1705.9900000000002</v>
      </c>
      <c r="M1871" s="23" t="str">
        <f>A1871&amp;"|"&amp;B1871</f>
        <v>P0156|Oct</v>
      </c>
    </row>
    <row r="1872" spans="1:13" ht="15" customHeight="1" x14ac:dyDescent="0.25">
      <c r="A1872" s="14" t="s">
        <v>371</v>
      </c>
      <c r="B1872" s="14" t="s">
        <v>33</v>
      </c>
      <c r="C1872" s="16">
        <v>7.57</v>
      </c>
      <c r="D1872" s="16">
        <v>46.23</v>
      </c>
      <c r="E1872" s="16">
        <v>4.04</v>
      </c>
      <c r="F1872" s="16">
        <v>264</v>
      </c>
      <c r="G1872" s="16">
        <v>55.52</v>
      </c>
      <c r="H1872" s="16">
        <v>1031.51</v>
      </c>
      <c r="I1872" s="16">
        <v>149</v>
      </c>
      <c r="J1872" s="16">
        <v>85.96</v>
      </c>
      <c r="K1872" s="16">
        <v>31.64</v>
      </c>
      <c r="L1872" s="17">
        <f>SUM(C1872:K1872)</f>
        <v>1675.47</v>
      </c>
      <c r="M1872" s="23" t="str">
        <f>A1872&amp;"|"&amp;B1872</f>
        <v>P0156|Nov</v>
      </c>
    </row>
    <row r="1873" spans="1:13" ht="15" customHeight="1" x14ac:dyDescent="0.25">
      <c r="A1873" s="14" t="s">
        <v>371</v>
      </c>
      <c r="B1873" s="14" t="s">
        <v>34</v>
      </c>
      <c r="C1873" s="16">
        <v>8.7899999999999991</v>
      </c>
      <c r="D1873" s="16">
        <v>72.42</v>
      </c>
      <c r="E1873" s="16">
        <v>4.32</v>
      </c>
      <c r="F1873" s="16">
        <v>528</v>
      </c>
      <c r="G1873" s="16">
        <v>55.52</v>
      </c>
      <c r="H1873" s="16">
        <v>1031.51</v>
      </c>
      <c r="I1873" s="16">
        <v>149</v>
      </c>
      <c r="J1873" s="16">
        <v>85.96</v>
      </c>
      <c r="K1873" s="16">
        <v>55.84</v>
      </c>
      <c r="L1873" s="17">
        <f>SUM(C1873:K1873)</f>
        <v>1991.36</v>
      </c>
      <c r="M1873" s="23" t="str">
        <f>A1873&amp;"|"&amp;B1873</f>
        <v>P0156|Dec</v>
      </c>
    </row>
    <row r="1874" spans="1:13" ht="15" customHeight="1" x14ac:dyDescent="0.25">
      <c r="A1874" s="14" t="s">
        <v>371</v>
      </c>
      <c r="B1874" s="14" t="s">
        <v>35</v>
      </c>
      <c r="C1874" s="16">
        <v>7.57</v>
      </c>
      <c r="D1874" s="16">
        <v>74.41</v>
      </c>
      <c r="E1874" s="16">
        <v>6.89</v>
      </c>
      <c r="F1874" s="16">
        <v>528</v>
      </c>
      <c r="G1874" s="16">
        <v>55.52</v>
      </c>
      <c r="H1874" s="16">
        <v>1031.51</v>
      </c>
      <c r="I1874" s="16">
        <v>149</v>
      </c>
      <c r="J1874" s="16">
        <v>85.96</v>
      </c>
      <c r="K1874" s="16">
        <v>55.84</v>
      </c>
      <c r="L1874" s="17">
        <f>SUM(C1874:K1874)</f>
        <v>1994.7</v>
      </c>
      <c r="M1874" s="23" t="str">
        <f>A1874&amp;"|"&amp;B1874</f>
        <v>P0156|Jan</v>
      </c>
    </row>
    <row r="1875" spans="1:13" ht="15" customHeight="1" x14ac:dyDescent="0.25">
      <c r="A1875" s="14" t="s">
        <v>371</v>
      </c>
      <c r="B1875" s="14" t="s">
        <v>36</v>
      </c>
      <c r="C1875" s="16">
        <v>24.12</v>
      </c>
      <c r="D1875" s="16">
        <v>75.489999999999995</v>
      </c>
      <c r="E1875" s="16">
        <v>7.09</v>
      </c>
      <c r="F1875" s="16">
        <v>440</v>
      </c>
      <c r="G1875" s="16">
        <v>55.52</v>
      </c>
      <c r="H1875" s="16">
        <v>1031.51</v>
      </c>
      <c r="I1875" s="16">
        <v>149</v>
      </c>
      <c r="J1875" s="16">
        <v>85.96</v>
      </c>
      <c r="K1875" s="16">
        <v>55.84</v>
      </c>
      <c r="L1875" s="17">
        <f>SUM(C1875:K1875)</f>
        <v>1924.53</v>
      </c>
      <c r="M1875" s="23" t="str">
        <f>A1875&amp;"|"&amp;B1875</f>
        <v>P0156|Feb</v>
      </c>
    </row>
    <row r="1876" spans="1:13" ht="15" customHeight="1" x14ac:dyDescent="0.25">
      <c r="A1876" s="14" t="s">
        <v>371</v>
      </c>
      <c r="B1876" s="14" t="s">
        <v>37</v>
      </c>
      <c r="C1876" s="16">
        <v>8.07</v>
      </c>
      <c r="D1876" s="16">
        <v>67.489999999999995</v>
      </c>
      <c r="E1876" s="16">
        <v>4.7699999999999996</v>
      </c>
      <c r="F1876" s="16">
        <v>440</v>
      </c>
      <c r="G1876" s="16">
        <v>55.52</v>
      </c>
      <c r="H1876" s="16">
        <v>1031.51</v>
      </c>
      <c r="I1876" s="16">
        <v>149</v>
      </c>
      <c r="J1876" s="16">
        <v>85.96</v>
      </c>
      <c r="K1876" s="16">
        <v>55.84</v>
      </c>
      <c r="L1876" s="17">
        <f>SUM(C1876:K1876)</f>
        <v>1898.16</v>
      </c>
      <c r="M1876" s="23" t="str">
        <f>A1876&amp;"|"&amp;B1876</f>
        <v>P0156|Mar</v>
      </c>
    </row>
    <row r="1877" spans="1:13" ht="15" customHeight="1" x14ac:dyDescent="0.25">
      <c r="A1877" s="14" t="s">
        <v>373</v>
      </c>
      <c r="B1877" s="14" t="s">
        <v>24</v>
      </c>
      <c r="C1877" s="16">
        <v>14.16</v>
      </c>
      <c r="D1877" s="16">
        <v>60.8</v>
      </c>
      <c r="E1877" s="16">
        <v>11.83</v>
      </c>
      <c r="F1877" s="16">
        <v>216</v>
      </c>
      <c r="G1877" s="16">
        <v>0</v>
      </c>
      <c r="H1877" s="16">
        <v>1346.69</v>
      </c>
      <c r="I1877" s="16">
        <v>194.84</v>
      </c>
      <c r="J1877" s="16">
        <v>85.96</v>
      </c>
      <c r="K1877" s="16">
        <v>59.62</v>
      </c>
      <c r="L1877" s="17">
        <f>SUM(C1877:K1877)</f>
        <v>1989.8999999999999</v>
      </c>
      <c r="M1877" s="23" t="str">
        <f>A1877&amp;"|"&amp;B1877</f>
        <v>P0157|Apr</v>
      </c>
    </row>
    <row r="1878" spans="1:13" ht="15" customHeight="1" x14ac:dyDescent="0.25">
      <c r="A1878" s="14" t="s">
        <v>373</v>
      </c>
      <c r="B1878" s="14" t="s">
        <v>26</v>
      </c>
      <c r="C1878" s="16">
        <v>7.57</v>
      </c>
      <c r="D1878" s="16">
        <v>59.69</v>
      </c>
      <c r="E1878" s="16">
        <v>17.440000000000001</v>
      </c>
      <c r="F1878" s="16">
        <v>216</v>
      </c>
      <c r="G1878" s="16">
        <v>0</v>
      </c>
      <c r="H1878" s="16">
        <v>1346.69</v>
      </c>
      <c r="I1878" s="16">
        <v>194.84</v>
      </c>
      <c r="J1878" s="16">
        <v>85.96</v>
      </c>
      <c r="K1878" s="16">
        <v>387.74</v>
      </c>
      <c r="L1878" s="17">
        <f>SUM(C1878:K1878)</f>
        <v>2315.9300000000003</v>
      </c>
      <c r="M1878" s="23" t="str">
        <f>A1878&amp;"|"&amp;B1878</f>
        <v>P0157|May</v>
      </c>
    </row>
    <row r="1879" spans="1:13" ht="15" customHeight="1" x14ac:dyDescent="0.25">
      <c r="A1879" s="14" t="s">
        <v>373</v>
      </c>
      <c r="B1879" s="14" t="s">
        <v>28</v>
      </c>
      <c r="C1879" s="16">
        <v>36.479999999999997</v>
      </c>
      <c r="D1879" s="16">
        <v>42.91</v>
      </c>
      <c r="E1879" s="16">
        <v>8.51</v>
      </c>
      <c r="F1879" s="16">
        <v>216</v>
      </c>
      <c r="G1879" s="16">
        <v>0</v>
      </c>
      <c r="H1879" s="16">
        <v>1346.69</v>
      </c>
      <c r="I1879" s="16">
        <v>194.84</v>
      </c>
      <c r="J1879" s="16">
        <v>85.96</v>
      </c>
      <c r="K1879" s="16">
        <v>502.38</v>
      </c>
      <c r="L1879" s="17">
        <f>SUM(C1879:K1879)</f>
        <v>2433.77</v>
      </c>
      <c r="M1879" s="23" t="str">
        <f>A1879&amp;"|"&amp;B1879</f>
        <v>P0157|Jun</v>
      </c>
    </row>
    <row r="1880" spans="1:13" ht="15" customHeight="1" x14ac:dyDescent="0.25">
      <c r="A1880" s="14" t="s">
        <v>373</v>
      </c>
      <c r="B1880" s="14" t="s">
        <v>29</v>
      </c>
      <c r="C1880" s="16">
        <v>32.79</v>
      </c>
      <c r="D1880" s="16">
        <v>44.76</v>
      </c>
      <c r="E1880" s="16">
        <v>9.67</v>
      </c>
      <c r="F1880" s="16">
        <v>324</v>
      </c>
      <c r="G1880" s="16">
        <v>0</v>
      </c>
      <c r="H1880" s="16">
        <v>1346.69</v>
      </c>
      <c r="I1880" s="16">
        <v>194.84</v>
      </c>
      <c r="J1880" s="16">
        <v>85.96</v>
      </c>
      <c r="K1880" s="16">
        <v>1346.66</v>
      </c>
      <c r="L1880" s="17">
        <f>SUM(C1880:K1880)</f>
        <v>3385.37</v>
      </c>
      <c r="M1880" s="23" t="str">
        <f>A1880&amp;"|"&amp;B1880</f>
        <v>P0157|Jul</v>
      </c>
    </row>
    <row r="1881" spans="1:13" ht="15" customHeight="1" x14ac:dyDescent="0.25">
      <c r="A1881" s="14" t="s">
        <v>373</v>
      </c>
      <c r="B1881" s="14" t="s">
        <v>30</v>
      </c>
      <c r="C1881" s="16">
        <v>38.39</v>
      </c>
      <c r="D1881" s="16">
        <v>35.43</v>
      </c>
      <c r="E1881" s="16">
        <v>7.31</v>
      </c>
      <c r="F1881" s="16">
        <v>324</v>
      </c>
      <c r="G1881" s="16">
        <v>0</v>
      </c>
      <c r="H1881" s="16">
        <v>1346.69</v>
      </c>
      <c r="I1881" s="16">
        <v>194.84</v>
      </c>
      <c r="J1881" s="16">
        <v>85.96</v>
      </c>
      <c r="K1881" s="16">
        <v>1242.2</v>
      </c>
      <c r="L1881" s="17">
        <f>SUM(C1881:K1881)</f>
        <v>3274.82</v>
      </c>
      <c r="M1881" s="23" t="str">
        <f>A1881&amp;"|"&amp;B1881</f>
        <v>P0157|Aug</v>
      </c>
    </row>
    <row r="1882" spans="1:13" ht="15" customHeight="1" x14ac:dyDescent="0.25">
      <c r="A1882" s="14" t="s">
        <v>373</v>
      </c>
      <c r="B1882" s="14" t="s">
        <v>31</v>
      </c>
      <c r="C1882" s="16">
        <v>7.57</v>
      </c>
      <c r="D1882" s="16">
        <v>51.84</v>
      </c>
      <c r="E1882" s="16">
        <v>6.01</v>
      </c>
      <c r="F1882" s="16">
        <v>216</v>
      </c>
      <c r="G1882" s="16">
        <v>0</v>
      </c>
      <c r="H1882" s="16">
        <v>1346.69</v>
      </c>
      <c r="I1882" s="16">
        <v>194.84</v>
      </c>
      <c r="J1882" s="16">
        <v>85.96</v>
      </c>
      <c r="K1882" s="16">
        <v>265.95</v>
      </c>
      <c r="L1882" s="17">
        <f>SUM(C1882:K1882)</f>
        <v>2174.86</v>
      </c>
      <c r="M1882" s="23" t="str">
        <f>A1882&amp;"|"&amp;B1882</f>
        <v>P0157|Sep</v>
      </c>
    </row>
    <row r="1883" spans="1:13" ht="15" customHeight="1" x14ac:dyDescent="0.25">
      <c r="A1883" s="14" t="s">
        <v>373</v>
      </c>
      <c r="B1883" s="14" t="s">
        <v>32</v>
      </c>
      <c r="C1883" s="16">
        <v>25.63</v>
      </c>
      <c r="D1883" s="16">
        <v>64.63</v>
      </c>
      <c r="E1883" s="16">
        <v>11.55</v>
      </c>
      <c r="F1883" s="16">
        <v>216</v>
      </c>
      <c r="G1883" s="16">
        <v>0</v>
      </c>
      <c r="H1883" s="16">
        <v>1346.69</v>
      </c>
      <c r="I1883" s="16">
        <v>194.84</v>
      </c>
      <c r="J1883" s="16">
        <v>85.96</v>
      </c>
      <c r="K1883" s="16">
        <v>183.95</v>
      </c>
      <c r="L1883" s="17">
        <f>SUM(C1883:K1883)</f>
        <v>2129.25</v>
      </c>
      <c r="M1883" s="23" t="str">
        <f>A1883&amp;"|"&amp;B1883</f>
        <v>P0157|Oct</v>
      </c>
    </row>
    <row r="1884" spans="1:13" ht="15" customHeight="1" x14ac:dyDescent="0.25">
      <c r="A1884" s="14" t="s">
        <v>373</v>
      </c>
      <c r="B1884" s="14" t="s">
        <v>33</v>
      </c>
      <c r="C1884" s="16">
        <v>9.58</v>
      </c>
      <c r="D1884" s="16">
        <v>68.62</v>
      </c>
      <c r="E1884" s="16">
        <v>10.42</v>
      </c>
      <c r="F1884" s="16">
        <v>216</v>
      </c>
      <c r="G1884" s="16">
        <v>68.14</v>
      </c>
      <c r="H1884" s="16">
        <v>1346.69</v>
      </c>
      <c r="I1884" s="16">
        <v>194.84</v>
      </c>
      <c r="J1884" s="16">
        <v>85.96</v>
      </c>
      <c r="K1884" s="16">
        <v>47.47</v>
      </c>
      <c r="L1884" s="17">
        <f>SUM(C1884:K1884)</f>
        <v>2047.72</v>
      </c>
      <c r="M1884" s="23" t="str">
        <f>A1884&amp;"|"&amp;B1884</f>
        <v>P0157|Nov</v>
      </c>
    </row>
    <row r="1885" spans="1:13" ht="15" customHeight="1" x14ac:dyDescent="0.25">
      <c r="A1885" s="14" t="s">
        <v>373</v>
      </c>
      <c r="B1885" s="14" t="s">
        <v>34</v>
      </c>
      <c r="C1885" s="16">
        <v>216.49</v>
      </c>
      <c r="D1885" s="16">
        <v>83.22</v>
      </c>
      <c r="E1885" s="16">
        <v>5.04</v>
      </c>
      <c r="F1885" s="16">
        <v>648</v>
      </c>
      <c r="G1885" s="16">
        <v>68.14</v>
      </c>
      <c r="H1885" s="16">
        <v>1346.69</v>
      </c>
      <c r="I1885" s="16">
        <v>194.84</v>
      </c>
      <c r="J1885" s="16">
        <v>85.96</v>
      </c>
      <c r="K1885" s="16">
        <v>83.75</v>
      </c>
      <c r="L1885" s="17">
        <f>SUM(C1885:K1885)</f>
        <v>2732.13</v>
      </c>
      <c r="M1885" s="23" t="str">
        <f>A1885&amp;"|"&amp;B1885</f>
        <v>P0157|Dec</v>
      </c>
    </row>
    <row r="1886" spans="1:13" ht="15" customHeight="1" x14ac:dyDescent="0.25">
      <c r="A1886" s="14" t="s">
        <v>373</v>
      </c>
      <c r="B1886" s="14" t="s">
        <v>35</v>
      </c>
      <c r="C1886" s="16">
        <v>15.19</v>
      </c>
      <c r="D1886" s="16">
        <v>79.16</v>
      </c>
      <c r="E1886" s="16">
        <v>9.93</v>
      </c>
      <c r="F1886" s="16">
        <v>540</v>
      </c>
      <c r="G1886" s="16">
        <v>68.14</v>
      </c>
      <c r="H1886" s="16">
        <v>1346.69</v>
      </c>
      <c r="I1886" s="16">
        <v>194.84</v>
      </c>
      <c r="J1886" s="16">
        <v>85.96</v>
      </c>
      <c r="K1886" s="16">
        <v>83.75</v>
      </c>
      <c r="L1886" s="17">
        <f>SUM(C1886:K1886)</f>
        <v>2423.6600000000003</v>
      </c>
      <c r="M1886" s="23" t="str">
        <f>A1886&amp;"|"&amp;B1886</f>
        <v>P0157|Jan</v>
      </c>
    </row>
    <row r="1887" spans="1:13" ht="15" customHeight="1" x14ac:dyDescent="0.25">
      <c r="A1887" s="14" t="s">
        <v>373</v>
      </c>
      <c r="B1887" s="14" t="s">
        <v>36</v>
      </c>
      <c r="C1887" s="16">
        <v>8.8000000000000007</v>
      </c>
      <c r="D1887" s="16">
        <v>79.3</v>
      </c>
      <c r="E1887" s="16">
        <v>5.42</v>
      </c>
      <c r="F1887" s="16">
        <v>540</v>
      </c>
      <c r="G1887" s="16">
        <v>68.14</v>
      </c>
      <c r="H1887" s="16">
        <v>1346.69</v>
      </c>
      <c r="I1887" s="16">
        <v>194.84</v>
      </c>
      <c r="J1887" s="16">
        <v>85.96</v>
      </c>
      <c r="K1887" s="16">
        <v>83.75</v>
      </c>
      <c r="L1887" s="17">
        <f>SUM(C1887:K1887)</f>
        <v>2412.9</v>
      </c>
      <c r="M1887" s="23" t="str">
        <f>A1887&amp;"|"&amp;B1887</f>
        <v>P0157|Feb</v>
      </c>
    </row>
    <row r="1888" spans="1:13" ht="15" customHeight="1" x14ac:dyDescent="0.25">
      <c r="A1888" s="14" t="s">
        <v>373</v>
      </c>
      <c r="B1888" s="14" t="s">
        <v>37</v>
      </c>
      <c r="C1888" s="16">
        <v>151.76</v>
      </c>
      <c r="D1888" s="16">
        <v>67.709999999999994</v>
      </c>
      <c r="E1888" s="16">
        <v>5.28</v>
      </c>
      <c r="F1888" s="16">
        <v>432</v>
      </c>
      <c r="G1888" s="16">
        <v>68.14</v>
      </c>
      <c r="H1888" s="16">
        <v>1346.69</v>
      </c>
      <c r="I1888" s="16">
        <v>194.84</v>
      </c>
      <c r="J1888" s="16">
        <v>85.96</v>
      </c>
      <c r="K1888" s="16">
        <v>83.75</v>
      </c>
      <c r="L1888" s="17">
        <f>SUM(C1888:K1888)</f>
        <v>2436.13</v>
      </c>
      <c r="M1888" s="23" t="str">
        <f>A1888&amp;"|"&amp;B1888</f>
        <v>P0157|Mar</v>
      </c>
    </row>
    <row r="1889" spans="1:13" ht="15" customHeight="1" x14ac:dyDescent="0.25">
      <c r="A1889" s="14" t="s">
        <v>375</v>
      </c>
      <c r="B1889" s="14" t="s">
        <v>24</v>
      </c>
      <c r="C1889" s="16">
        <v>21.2</v>
      </c>
      <c r="D1889" s="16">
        <v>76.09</v>
      </c>
      <c r="E1889" s="16">
        <v>10.41</v>
      </c>
      <c r="F1889" s="16">
        <v>316</v>
      </c>
      <c r="G1889" s="16">
        <v>0</v>
      </c>
      <c r="H1889" s="16">
        <v>2148.98</v>
      </c>
      <c r="I1889" s="16">
        <v>309.45</v>
      </c>
      <c r="J1889" s="16">
        <v>85.96</v>
      </c>
      <c r="K1889" s="16">
        <v>99.37</v>
      </c>
      <c r="L1889" s="17">
        <f>SUM(C1889:K1889)</f>
        <v>3067.4599999999996</v>
      </c>
      <c r="M1889" s="23" t="str">
        <f>A1889&amp;"|"&amp;B1889</f>
        <v>P0158|Apr</v>
      </c>
    </row>
    <row r="1890" spans="1:13" ht="15" customHeight="1" x14ac:dyDescent="0.25">
      <c r="A1890" s="14" t="s">
        <v>375</v>
      </c>
      <c r="B1890" s="14" t="s">
        <v>26</v>
      </c>
      <c r="C1890" s="16">
        <v>21.34</v>
      </c>
      <c r="D1890" s="16">
        <v>63.45</v>
      </c>
      <c r="E1890" s="16">
        <v>5.71</v>
      </c>
      <c r="F1890" s="16">
        <v>316</v>
      </c>
      <c r="G1890" s="16">
        <v>0</v>
      </c>
      <c r="H1890" s="16">
        <v>2148.98</v>
      </c>
      <c r="I1890" s="16">
        <v>309.45</v>
      </c>
      <c r="J1890" s="16">
        <v>85.96</v>
      </c>
      <c r="K1890" s="16">
        <v>646.23</v>
      </c>
      <c r="L1890" s="17">
        <f>SUM(C1890:K1890)</f>
        <v>3597.12</v>
      </c>
      <c r="M1890" s="23" t="str">
        <f>A1890&amp;"|"&amp;B1890</f>
        <v>P0158|May</v>
      </c>
    </row>
    <row r="1891" spans="1:13" ht="15" customHeight="1" x14ac:dyDescent="0.25">
      <c r="A1891" s="14" t="s">
        <v>375</v>
      </c>
      <c r="B1891" s="14" t="s">
        <v>28</v>
      </c>
      <c r="C1891" s="16">
        <v>55.67</v>
      </c>
      <c r="D1891" s="16">
        <v>47.59</v>
      </c>
      <c r="E1891" s="16">
        <v>12.22</v>
      </c>
      <c r="F1891" s="16">
        <v>316</v>
      </c>
      <c r="G1891" s="16">
        <v>0</v>
      </c>
      <c r="H1891" s="16">
        <v>2148.98</v>
      </c>
      <c r="I1891" s="16">
        <v>309.45</v>
      </c>
      <c r="J1891" s="16">
        <v>85.96</v>
      </c>
      <c r="K1891" s="16">
        <v>837.3</v>
      </c>
      <c r="L1891" s="17">
        <f>SUM(C1891:K1891)</f>
        <v>3813.17</v>
      </c>
      <c r="M1891" s="23" t="str">
        <f>A1891&amp;"|"&amp;B1891</f>
        <v>P0158|Jun</v>
      </c>
    </row>
    <row r="1892" spans="1:13" ht="15" customHeight="1" x14ac:dyDescent="0.25">
      <c r="A1892" s="14" t="s">
        <v>375</v>
      </c>
      <c r="B1892" s="14" t="s">
        <v>29</v>
      </c>
      <c r="C1892" s="16">
        <v>10.83</v>
      </c>
      <c r="D1892" s="16">
        <v>55.86</v>
      </c>
      <c r="E1892" s="16">
        <v>17.73</v>
      </c>
      <c r="F1892" s="16">
        <v>474</v>
      </c>
      <c r="G1892" s="16">
        <v>0</v>
      </c>
      <c r="H1892" s="16">
        <v>2148.98</v>
      </c>
      <c r="I1892" s="16">
        <v>309.45</v>
      </c>
      <c r="J1892" s="16">
        <v>85.96</v>
      </c>
      <c r="K1892" s="16">
        <v>2244.4299999999998</v>
      </c>
      <c r="L1892" s="17">
        <f>SUM(C1892:K1892)</f>
        <v>5347.24</v>
      </c>
      <c r="M1892" s="23" t="str">
        <f>A1892&amp;"|"&amp;B1892</f>
        <v>P0158|Jul</v>
      </c>
    </row>
    <row r="1893" spans="1:13" ht="15" customHeight="1" x14ac:dyDescent="0.25">
      <c r="A1893" s="14" t="s">
        <v>375</v>
      </c>
      <c r="B1893" s="14" t="s">
        <v>30</v>
      </c>
      <c r="C1893" s="16">
        <v>11.33</v>
      </c>
      <c r="D1893" s="16">
        <v>48.09</v>
      </c>
      <c r="E1893" s="16">
        <v>14.1</v>
      </c>
      <c r="F1893" s="16">
        <v>316</v>
      </c>
      <c r="G1893" s="16">
        <v>0</v>
      </c>
      <c r="H1893" s="16">
        <v>2148.98</v>
      </c>
      <c r="I1893" s="16">
        <v>309.45</v>
      </c>
      <c r="J1893" s="16">
        <v>85.96</v>
      </c>
      <c r="K1893" s="16">
        <v>2070.33</v>
      </c>
      <c r="L1893" s="17">
        <f>SUM(C1893:K1893)</f>
        <v>5004.24</v>
      </c>
      <c r="M1893" s="23" t="str">
        <f>A1893&amp;"|"&amp;B1893</f>
        <v>P0158|Aug</v>
      </c>
    </row>
    <row r="1894" spans="1:13" ht="15" customHeight="1" x14ac:dyDescent="0.25">
      <c r="A1894" s="14" t="s">
        <v>375</v>
      </c>
      <c r="B1894" s="14" t="s">
        <v>31</v>
      </c>
      <c r="C1894" s="16">
        <v>30.63</v>
      </c>
      <c r="D1894" s="16">
        <v>57.43</v>
      </c>
      <c r="E1894" s="16">
        <v>17.88</v>
      </c>
      <c r="F1894" s="16">
        <v>316</v>
      </c>
      <c r="G1894" s="16">
        <v>0</v>
      </c>
      <c r="H1894" s="16">
        <v>2148.98</v>
      </c>
      <c r="I1894" s="16">
        <v>309.45</v>
      </c>
      <c r="J1894" s="16">
        <v>85.96</v>
      </c>
      <c r="K1894" s="16">
        <v>443.25</v>
      </c>
      <c r="L1894" s="17">
        <f>SUM(C1894:K1894)</f>
        <v>3409.58</v>
      </c>
      <c r="M1894" s="23" t="str">
        <f>A1894&amp;"|"&amp;B1894</f>
        <v>P0158|Sep</v>
      </c>
    </row>
    <row r="1895" spans="1:13" ht="15" customHeight="1" x14ac:dyDescent="0.25">
      <c r="A1895" s="14" t="s">
        <v>375</v>
      </c>
      <c r="B1895" s="14" t="s">
        <v>32</v>
      </c>
      <c r="C1895" s="16">
        <v>37.39</v>
      </c>
      <c r="D1895" s="16">
        <v>65.86</v>
      </c>
      <c r="E1895" s="16">
        <v>9.1199999999999992</v>
      </c>
      <c r="F1895" s="16">
        <v>316</v>
      </c>
      <c r="G1895" s="16">
        <v>0</v>
      </c>
      <c r="H1895" s="16">
        <v>2148.98</v>
      </c>
      <c r="I1895" s="16">
        <v>309.45</v>
      </c>
      <c r="J1895" s="16">
        <v>85.96</v>
      </c>
      <c r="K1895" s="16">
        <v>306.58</v>
      </c>
      <c r="L1895" s="17">
        <f>SUM(C1895:K1895)</f>
        <v>3279.3399999999997</v>
      </c>
      <c r="M1895" s="23" t="str">
        <f>A1895&amp;"|"&amp;B1895</f>
        <v>P0158|Oct</v>
      </c>
    </row>
    <row r="1896" spans="1:13" ht="15" customHeight="1" x14ac:dyDescent="0.25">
      <c r="A1896" s="14" t="s">
        <v>375</v>
      </c>
      <c r="B1896" s="14" t="s">
        <v>33</v>
      </c>
      <c r="C1896" s="16">
        <v>301.95</v>
      </c>
      <c r="D1896" s="16">
        <v>86.22</v>
      </c>
      <c r="E1896" s="16">
        <v>19.510000000000002</v>
      </c>
      <c r="F1896" s="16">
        <v>316</v>
      </c>
      <c r="G1896" s="16">
        <v>100.95</v>
      </c>
      <c r="H1896" s="16">
        <v>2148.98</v>
      </c>
      <c r="I1896" s="16">
        <v>309.45</v>
      </c>
      <c r="J1896" s="16">
        <v>85.96</v>
      </c>
      <c r="K1896" s="16">
        <v>79.11</v>
      </c>
      <c r="L1896" s="17">
        <f>SUM(C1896:K1896)</f>
        <v>3448.13</v>
      </c>
      <c r="M1896" s="23" t="str">
        <f>A1896&amp;"|"&amp;B1896</f>
        <v>P0158|Nov</v>
      </c>
    </row>
    <row r="1897" spans="1:13" ht="15" customHeight="1" x14ac:dyDescent="0.25">
      <c r="A1897" s="14" t="s">
        <v>375</v>
      </c>
      <c r="B1897" s="14" t="s">
        <v>34</v>
      </c>
      <c r="C1897" s="16">
        <v>17.97</v>
      </c>
      <c r="D1897" s="16">
        <v>99.43</v>
      </c>
      <c r="E1897" s="16">
        <v>18.84</v>
      </c>
      <c r="F1897" s="16">
        <v>948</v>
      </c>
      <c r="G1897" s="16">
        <v>100.95</v>
      </c>
      <c r="H1897" s="16">
        <v>2148.98</v>
      </c>
      <c r="I1897" s="16">
        <v>309.45</v>
      </c>
      <c r="J1897" s="16">
        <v>85.96</v>
      </c>
      <c r="K1897" s="16">
        <v>139.59</v>
      </c>
      <c r="L1897" s="17">
        <f>SUM(C1897:K1897)</f>
        <v>3869.17</v>
      </c>
      <c r="M1897" s="23" t="str">
        <f>A1897&amp;"|"&amp;B1897</f>
        <v>P0158|Dec</v>
      </c>
    </row>
    <row r="1898" spans="1:13" ht="15" customHeight="1" x14ac:dyDescent="0.25">
      <c r="A1898" s="14" t="s">
        <v>375</v>
      </c>
      <c r="B1898" s="14" t="s">
        <v>35</v>
      </c>
      <c r="C1898" s="16">
        <v>32.880000000000003</v>
      </c>
      <c r="D1898" s="16">
        <v>99.72</v>
      </c>
      <c r="E1898" s="16">
        <v>20.55</v>
      </c>
      <c r="F1898" s="16">
        <v>948</v>
      </c>
      <c r="G1898" s="16">
        <v>100.95</v>
      </c>
      <c r="H1898" s="16">
        <v>2148.98</v>
      </c>
      <c r="I1898" s="16">
        <v>309.45</v>
      </c>
      <c r="J1898" s="16">
        <v>85.96</v>
      </c>
      <c r="K1898" s="16">
        <v>139.59</v>
      </c>
      <c r="L1898" s="17">
        <f>SUM(C1898:K1898)</f>
        <v>3886.08</v>
      </c>
      <c r="M1898" s="23" t="str">
        <f>A1898&amp;"|"&amp;B1898</f>
        <v>P0158|Jan</v>
      </c>
    </row>
    <row r="1899" spans="1:13" ht="15" customHeight="1" x14ac:dyDescent="0.25">
      <c r="A1899" s="14" t="s">
        <v>375</v>
      </c>
      <c r="B1899" s="14" t="s">
        <v>36</v>
      </c>
      <c r="C1899" s="16">
        <v>25.02</v>
      </c>
      <c r="D1899" s="16">
        <v>88.33</v>
      </c>
      <c r="E1899" s="16">
        <v>14.98</v>
      </c>
      <c r="F1899" s="16">
        <v>790</v>
      </c>
      <c r="G1899" s="16">
        <v>100.95</v>
      </c>
      <c r="H1899" s="16">
        <v>2148.98</v>
      </c>
      <c r="I1899" s="16">
        <v>309.45</v>
      </c>
      <c r="J1899" s="16">
        <v>85.96</v>
      </c>
      <c r="K1899" s="16">
        <v>139.59</v>
      </c>
      <c r="L1899" s="17">
        <f>SUM(C1899:K1899)</f>
        <v>3703.26</v>
      </c>
      <c r="M1899" s="23" t="str">
        <f>A1899&amp;"|"&amp;B1899</f>
        <v>P0158|Feb</v>
      </c>
    </row>
    <row r="1900" spans="1:13" ht="15" customHeight="1" x14ac:dyDescent="0.25">
      <c r="A1900" s="14" t="s">
        <v>375</v>
      </c>
      <c r="B1900" s="14" t="s">
        <v>37</v>
      </c>
      <c r="C1900" s="16">
        <v>37.71</v>
      </c>
      <c r="D1900" s="16">
        <v>91.49</v>
      </c>
      <c r="E1900" s="16">
        <v>20.83</v>
      </c>
      <c r="F1900" s="16">
        <v>632</v>
      </c>
      <c r="G1900" s="16">
        <v>100.95</v>
      </c>
      <c r="H1900" s="16">
        <v>2148.98</v>
      </c>
      <c r="I1900" s="16">
        <v>309.45</v>
      </c>
      <c r="J1900" s="16">
        <v>85.96</v>
      </c>
      <c r="K1900" s="16">
        <v>139.59</v>
      </c>
      <c r="L1900" s="17">
        <f>SUM(C1900:K1900)</f>
        <v>3566.96</v>
      </c>
      <c r="M1900" s="23" t="str">
        <f>A1900&amp;"|"&amp;B1900</f>
        <v>P0158|Mar</v>
      </c>
    </row>
    <row r="1901" spans="1:13" ht="15" customHeight="1" x14ac:dyDescent="0.25">
      <c r="A1901" s="14" t="s">
        <v>377</v>
      </c>
      <c r="B1901" s="14" t="s">
        <v>24</v>
      </c>
      <c r="C1901" s="16">
        <v>34.82</v>
      </c>
      <c r="D1901" s="16">
        <v>79.180000000000007</v>
      </c>
      <c r="E1901" s="16">
        <v>18.170000000000002</v>
      </c>
      <c r="F1901" s="16">
        <v>376</v>
      </c>
      <c r="G1901" s="16">
        <v>0</v>
      </c>
      <c r="H1901" s="16">
        <v>2578.77</v>
      </c>
      <c r="I1901" s="16">
        <v>378.22</v>
      </c>
      <c r="J1901" s="16">
        <v>85.96</v>
      </c>
      <c r="K1901" s="16">
        <v>119.25</v>
      </c>
      <c r="L1901" s="17">
        <f>SUM(C1901:K1901)</f>
        <v>3670.37</v>
      </c>
      <c r="M1901" s="23" t="str">
        <f>A1901&amp;"|"&amp;B1901</f>
        <v>P0159|Apr</v>
      </c>
    </row>
    <row r="1902" spans="1:13" ht="15" customHeight="1" x14ac:dyDescent="0.25">
      <c r="A1902" s="14" t="s">
        <v>377</v>
      </c>
      <c r="B1902" s="14" t="s">
        <v>26</v>
      </c>
      <c r="C1902" s="16">
        <v>20.47</v>
      </c>
      <c r="D1902" s="16">
        <v>66.260000000000005</v>
      </c>
      <c r="E1902" s="16">
        <v>24.8</v>
      </c>
      <c r="F1902" s="16">
        <v>376</v>
      </c>
      <c r="G1902" s="16">
        <v>0</v>
      </c>
      <c r="H1902" s="16">
        <v>2578.77</v>
      </c>
      <c r="I1902" s="16">
        <v>378.22</v>
      </c>
      <c r="J1902" s="16">
        <v>85.96</v>
      </c>
      <c r="K1902" s="16">
        <v>775.48</v>
      </c>
      <c r="L1902" s="17">
        <f>SUM(C1902:K1902)</f>
        <v>4305.9600000000009</v>
      </c>
      <c r="M1902" s="23" t="str">
        <f>A1902&amp;"|"&amp;B1902</f>
        <v>P0159|May</v>
      </c>
    </row>
    <row r="1903" spans="1:13" ht="15" customHeight="1" x14ac:dyDescent="0.25">
      <c r="A1903" s="14" t="s">
        <v>377</v>
      </c>
      <c r="B1903" s="14" t="s">
        <v>28</v>
      </c>
      <c r="C1903" s="16">
        <v>40.76</v>
      </c>
      <c r="D1903" s="16">
        <v>56.32</v>
      </c>
      <c r="E1903" s="16">
        <v>17.010000000000002</v>
      </c>
      <c r="F1903" s="16">
        <v>376</v>
      </c>
      <c r="G1903" s="16">
        <v>0</v>
      </c>
      <c r="H1903" s="16">
        <v>2578.77</v>
      </c>
      <c r="I1903" s="16">
        <v>378.22</v>
      </c>
      <c r="J1903" s="16">
        <v>85.96</v>
      </c>
      <c r="K1903" s="16">
        <v>1004.76</v>
      </c>
      <c r="L1903" s="17">
        <f>SUM(C1903:K1903)</f>
        <v>4537.8</v>
      </c>
      <c r="M1903" s="23" t="str">
        <f>A1903&amp;"|"&amp;B1903</f>
        <v>P0159|Jun</v>
      </c>
    </row>
    <row r="1904" spans="1:13" ht="15" customHeight="1" x14ac:dyDescent="0.25">
      <c r="A1904" s="14" t="s">
        <v>377</v>
      </c>
      <c r="B1904" s="14" t="s">
        <v>29</v>
      </c>
      <c r="C1904" s="16">
        <v>51.85</v>
      </c>
      <c r="D1904" s="16">
        <v>50.97</v>
      </c>
      <c r="E1904" s="16">
        <v>14.23</v>
      </c>
      <c r="F1904" s="16">
        <v>564</v>
      </c>
      <c r="G1904" s="16">
        <v>0</v>
      </c>
      <c r="H1904" s="16">
        <v>2578.77</v>
      </c>
      <c r="I1904" s="16">
        <v>378.22</v>
      </c>
      <c r="J1904" s="16">
        <v>85.96</v>
      </c>
      <c r="K1904" s="16">
        <v>2693.31</v>
      </c>
      <c r="L1904" s="17">
        <f>SUM(C1904:K1904)</f>
        <v>6417.3099999999995</v>
      </c>
      <c r="M1904" s="23" t="str">
        <f>A1904&amp;"|"&amp;B1904</f>
        <v>P0159|Jul</v>
      </c>
    </row>
    <row r="1905" spans="1:13" ht="15" customHeight="1" x14ac:dyDescent="0.25">
      <c r="A1905" s="14" t="s">
        <v>377</v>
      </c>
      <c r="B1905" s="14" t="s">
        <v>30</v>
      </c>
      <c r="C1905" s="16">
        <v>44.44</v>
      </c>
      <c r="D1905" s="16">
        <v>54.32</v>
      </c>
      <c r="E1905" s="16">
        <v>15.76</v>
      </c>
      <c r="F1905" s="16">
        <v>564</v>
      </c>
      <c r="G1905" s="16">
        <v>0</v>
      </c>
      <c r="H1905" s="16">
        <v>2578.77</v>
      </c>
      <c r="I1905" s="16">
        <v>378.22</v>
      </c>
      <c r="J1905" s="16">
        <v>85.96</v>
      </c>
      <c r="K1905" s="16">
        <v>2484.4</v>
      </c>
      <c r="L1905" s="17">
        <f>SUM(C1905:K1905)</f>
        <v>6205.8700000000008</v>
      </c>
      <c r="M1905" s="23" t="str">
        <f>A1905&amp;"|"&amp;B1905</f>
        <v>P0159|Aug</v>
      </c>
    </row>
    <row r="1906" spans="1:13" ht="15" customHeight="1" x14ac:dyDescent="0.25">
      <c r="A1906" s="14" t="s">
        <v>377</v>
      </c>
      <c r="B1906" s="14" t="s">
        <v>31</v>
      </c>
      <c r="C1906" s="16">
        <v>45.69</v>
      </c>
      <c r="D1906" s="16">
        <v>55.29</v>
      </c>
      <c r="E1906" s="16">
        <v>18.47</v>
      </c>
      <c r="F1906" s="16">
        <v>376</v>
      </c>
      <c r="G1906" s="16">
        <v>0</v>
      </c>
      <c r="H1906" s="16">
        <v>2578.77</v>
      </c>
      <c r="I1906" s="16">
        <v>378.22</v>
      </c>
      <c r="J1906" s="16">
        <v>85.96</v>
      </c>
      <c r="K1906" s="16">
        <v>531.9</v>
      </c>
      <c r="L1906" s="17">
        <f>SUM(C1906:K1906)</f>
        <v>4070.2999999999997</v>
      </c>
      <c r="M1906" s="23" t="str">
        <f>A1906&amp;"|"&amp;B1906</f>
        <v>P0159|Sep</v>
      </c>
    </row>
    <row r="1907" spans="1:13" ht="15" customHeight="1" x14ac:dyDescent="0.25">
      <c r="A1907" s="14" t="s">
        <v>377</v>
      </c>
      <c r="B1907" s="14" t="s">
        <v>32</v>
      </c>
      <c r="C1907" s="16">
        <v>39.94</v>
      </c>
      <c r="D1907" s="16">
        <v>70.989999999999995</v>
      </c>
      <c r="E1907" s="16">
        <v>15.98</v>
      </c>
      <c r="F1907" s="16">
        <v>376</v>
      </c>
      <c r="G1907" s="16">
        <v>0</v>
      </c>
      <c r="H1907" s="16">
        <v>2578.77</v>
      </c>
      <c r="I1907" s="16">
        <v>378.22</v>
      </c>
      <c r="J1907" s="16">
        <v>85.96</v>
      </c>
      <c r="K1907" s="16">
        <v>367.9</v>
      </c>
      <c r="L1907" s="17">
        <f>SUM(C1907:K1907)</f>
        <v>3913.7599999999998</v>
      </c>
      <c r="M1907" s="23" t="str">
        <f>A1907&amp;"|"&amp;B1907</f>
        <v>P0159|Oct</v>
      </c>
    </row>
    <row r="1908" spans="1:13" ht="15" customHeight="1" x14ac:dyDescent="0.25">
      <c r="A1908" s="14" t="s">
        <v>377</v>
      </c>
      <c r="B1908" s="14" t="s">
        <v>33</v>
      </c>
      <c r="C1908" s="16">
        <v>36.17</v>
      </c>
      <c r="D1908" s="16">
        <v>94.09</v>
      </c>
      <c r="E1908" s="16">
        <v>25.13</v>
      </c>
      <c r="F1908" s="16">
        <v>564</v>
      </c>
      <c r="G1908" s="16">
        <v>118.62</v>
      </c>
      <c r="H1908" s="16">
        <v>2578.77</v>
      </c>
      <c r="I1908" s="16">
        <v>378.22</v>
      </c>
      <c r="J1908" s="16">
        <v>85.96</v>
      </c>
      <c r="K1908" s="16">
        <v>94.93</v>
      </c>
      <c r="L1908" s="17">
        <f>SUM(C1908:K1908)</f>
        <v>3975.89</v>
      </c>
      <c r="M1908" s="23" t="str">
        <f>A1908&amp;"|"&amp;B1908</f>
        <v>P0159|Nov</v>
      </c>
    </row>
    <row r="1909" spans="1:13" ht="15" customHeight="1" x14ac:dyDescent="0.25">
      <c r="A1909" s="14" t="s">
        <v>377</v>
      </c>
      <c r="B1909" s="14" t="s">
        <v>34</v>
      </c>
      <c r="C1909" s="16">
        <v>32.67</v>
      </c>
      <c r="D1909" s="16">
        <v>116.81</v>
      </c>
      <c r="E1909" s="16">
        <v>16.32</v>
      </c>
      <c r="F1909" s="16">
        <v>1128</v>
      </c>
      <c r="G1909" s="16">
        <v>118.62</v>
      </c>
      <c r="H1909" s="16">
        <v>2578.77</v>
      </c>
      <c r="I1909" s="16">
        <v>378.22</v>
      </c>
      <c r="J1909" s="16">
        <v>85.96</v>
      </c>
      <c r="K1909" s="16">
        <v>167.51</v>
      </c>
      <c r="L1909" s="17">
        <f>SUM(C1909:K1909)</f>
        <v>4622.88</v>
      </c>
      <c r="M1909" s="23" t="str">
        <f>A1909&amp;"|"&amp;B1909</f>
        <v>P0159|Dec</v>
      </c>
    </row>
    <row r="1910" spans="1:13" ht="15" customHeight="1" x14ac:dyDescent="0.25">
      <c r="A1910" s="14" t="s">
        <v>377</v>
      </c>
      <c r="B1910" s="14" t="s">
        <v>35</v>
      </c>
      <c r="C1910" s="16">
        <v>28.88</v>
      </c>
      <c r="D1910" s="16">
        <v>124.94</v>
      </c>
      <c r="E1910" s="16">
        <v>15.81</v>
      </c>
      <c r="F1910" s="16">
        <v>1128</v>
      </c>
      <c r="G1910" s="16">
        <v>118.62</v>
      </c>
      <c r="H1910" s="16">
        <v>2578.77</v>
      </c>
      <c r="I1910" s="16">
        <v>378.22</v>
      </c>
      <c r="J1910" s="16">
        <v>85.96</v>
      </c>
      <c r="K1910" s="16">
        <v>167.51</v>
      </c>
      <c r="L1910" s="17">
        <f>SUM(C1910:K1910)</f>
        <v>4626.71</v>
      </c>
      <c r="M1910" s="23" t="str">
        <f>A1910&amp;"|"&amp;B1910</f>
        <v>P0159|Jan</v>
      </c>
    </row>
    <row r="1911" spans="1:13" ht="15" customHeight="1" x14ac:dyDescent="0.25">
      <c r="A1911" s="14" t="s">
        <v>377</v>
      </c>
      <c r="B1911" s="14" t="s">
        <v>36</v>
      </c>
      <c r="C1911" s="16">
        <v>32.64</v>
      </c>
      <c r="D1911" s="16">
        <v>106.11</v>
      </c>
      <c r="E1911" s="16">
        <v>17.09</v>
      </c>
      <c r="F1911" s="16">
        <v>940</v>
      </c>
      <c r="G1911" s="16">
        <v>118.62</v>
      </c>
      <c r="H1911" s="16">
        <v>2578.77</v>
      </c>
      <c r="I1911" s="16">
        <v>378.22</v>
      </c>
      <c r="J1911" s="16">
        <v>85.96</v>
      </c>
      <c r="K1911" s="16">
        <v>167.51</v>
      </c>
      <c r="L1911" s="17">
        <f>SUM(C1911:K1911)</f>
        <v>4424.92</v>
      </c>
      <c r="M1911" s="23" t="str">
        <f>A1911&amp;"|"&amp;B1911</f>
        <v>P0159|Feb</v>
      </c>
    </row>
    <row r="1912" spans="1:13" ht="15" customHeight="1" x14ac:dyDescent="0.25">
      <c r="A1912" s="14" t="s">
        <v>377</v>
      </c>
      <c r="B1912" s="14" t="s">
        <v>37</v>
      </c>
      <c r="C1912" s="16">
        <v>51.93</v>
      </c>
      <c r="D1912" s="16">
        <v>95.67</v>
      </c>
      <c r="E1912" s="16">
        <v>18.760000000000002</v>
      </c>
      <c r="F1912" s="16">
        <v>752</v>
      </c>
      <c r="G1912" s="16">
        <v>118.62</v>
      </c>
      <c r="H1912" s="16">
        <v>2578.77</v>
      </c>
      <c r="I1912" s="16">
        <v>378.22</v>
      </c>
      <c r="J1912" s="16">
        <v>85.96</v>
      </c>
      <c r="K1912" s="16">
        <v>167.51</v>
      </c>
      <c r="L1912" s="17">
        <f>SUM(C1912:K1912)</f>
        <v>4247.4400000000005</v>
      </c>
      <c r="M1912" s="23" t="str">
        <f>A1912&amp;"|"&amp;B1912</f>
        <v>P0159|Mar</v>
      </c>
    </row>
    <row r="1913" spans="1:13" ht="15" customHeight="1" x14ac:dyDescent="0.25">
      <c r="A1913" s="14" t="s">
        <v>379</v>
      </c>
      <c r="B1913" s="14" t="s">
        <v>24</v>
      </c>
      <c r="C1913" s="16">
        <v>7.57</v>
      </c>
      <c r="D1913" s="16">
        <v>45.9</v>
      </c>
      <c r="E1913" s="16">
        <v>4.04</v>
      </c>
      <c r="F1913" s="16">
        <v>176</v>
      </c>
      <c r="G1913" s="16">
        <v>0</v>
      </c>
      <c r="H1913" s="16">
        <v>1031.51</v>
      </c>
      <c r="I1913" s="16">
        <v>149</v>
      </c>
      <c r="J1913" s="16">
        <v>85.96</v>
      </c>
      <c r="K1913" s="16">
        <v>39.75</v>
      </c>
      <c r="L1913" s="17">
        <f>SUM(C1913:K1913)</f>
        <v>1539.73</v>
      </c>
      <c r="M1913" s="23" t="str">
        <f>A1913&amp;"|"&amp;B1913</f>
        <v>P0160|Apr</v>
      </c>
    </row>
    <row r="1914" spans="1:13" ht="15" customHeight="1" x14ac:dyDescent="0.25">
      <c r="A1914" s="14" t="s">
        <v>379</v>
      </c>
      <c r="B1914" s="14" t="s">
        <v>26</v>
      </c>
      <c r="C1914" s="16">
        <v>30.73</v>
      </c>
      <c r="D1914" s="16">
        <v>46.16</v>
      </c>
      <c r="E1914" s="16">
        <v>13.05</v>
      </c>
      <c r="F1914" s="16">
        <v>176</v>
      </c>
      <c r="G1914" s="16">
        <v>0</v>
      </c>
      <c r="H1914" s="16">
        <v>1031.51</v>
      </c>
      <c r="I1914" s="16">
        <v>149</v>
      </c>
      <c r="J1914" s="16">
        <v>85.96</v>
      </c>
      <c r="K1914" s="16">
        <v>258.49</v>
      </c>
      <c r="L1914" s="17">
        <f>SUM(C1914:K1914)</f>
        <v>1790.9</v>
      </c>
      <c r="M1914" s="23" t="str">
        <f>A1914&amp;"|"&amp;B1914</f>
        <v>P0160|May</v>
      </c>
    </row>
    <row r="1915" spans="1:13" ht="15" customHeight="1" x14ac:dyDescent="0.25">
      <c r="A1915" s="14" t="s">
        <v>379</v>
      </c>
      <c r="B1915" s="14" t="s">
        <v>28</v>
      </c>
      <c r="C1915" s="16">
        <v>20.059999999999999</v>
      </c>
      <c r="D1915" s="16">
        <v>35.770000000000003</v>
      </c>
      <c r="E1915" s="16">
        <v>7.81</v>
      </c>
      <c r="F1915" s="16">
        <v>264</v>
      </c>
      <c r="G1915" s="16">
        <v>0</v>
      </c>
      <c r="H1915" s="16">
        <v>1031.51</v>
      </c>
      <c r="I1915" s="16">
        <v>149</v>
      </c>
      <c r="J1915" s="16">
        <v>85.96</v>
      </c>
      <c r="K1915" s="16">
        <v>334.92</v>
      </c>
      <c r="L1915" s="17">
        <f>SUM(C1915:K1915)</f>
        <v>1929.0300000000002</v>
      </c>
      <c r="M1915" s="23" t="str">
        <f>A1915&amp;"|"&amp;B1915</f>
        <v>P0160|Jun</v>
      </c>
    </row>
    <row r="1916" spans="1:13" ht="15" customHeight="1" x14ac:dyDescent="0.25">
      <c r="A1916" s="14" t="s">
        <v>379</v>
      </c>
      <c r="B1916" s="14" t="s">
        <v>29</v>
      </c>
      <c r="C1916" s="16">
        <v>25.01</v>
      </c>
      <c r="D1916" s="16">
        <v>31.69</v>
      </c>
      <c r="E1916" s="16">
        <v>5.25</v>
      </c>
      <c r="F1916" s="16">
        <v>264</v>
      </c>
      <c r="G1916" s="16">
        <v>0</v>
      </c>
      <c r="H1916" s="16">
        <v>1031.51</v>
      </c>
      <c r="I1916" s="16">
        <v>149</v>
      </c>
      <c r="J1916" s="16">
        <v>85.96</v>
      </c>
      <c r="K1916" s="16">
        <v>897.77</v>
      </c>
      <c r="L1916" s="17">
        <f>SUM(C1916:K1916)</f>
        <v>2490.19</v>
      </c>
      <c r="M1916" s="23" t="str">
        <f>A1916&amp;"|"&amp;B1916</f>
        <v>P0160|Jul</v>
      </c>
    </row>
    <row r="1917" spans="1:13" ht="15" customHeight="1" x14ac:dyDescent="0.25">
      <c r="A1917" s="14" t="s">
        <v>379</v>
      </c>
      <c r="B1917" s="14" t="s">
        <v>30</v>
      </c>
      <c r="C1917" s="16">
        <v>28.32</v>
      </c>
      <c r="D1917" s="16">
        <v>34.49</v>
      </c>
      <c r="E1917" s="16">
        <v>4.04</v>
      </c>
      <c r="F1917" s="16">
        <v>264</v>
      </c>
      <c r="G1917" s="16">
        <v>0</v>
      </c>
      <c r="H1917" s="16">
        <v>1031.51</v>
      </c>
      <c r="I1917" s="16">
        <v>149</v>
      </c>
      <c r="J1917" s="16">
        <v>85.96</v>
      </c>
      <c r="K1917" s="16">
        <v>828.13</v>
      </c>
      <c r="L1917" s="17">
        <f>SUM(C1917:K1917)</f>
        <v>2425.4500000000003</v>
      </c>
      <c r="M1917" s="23" t="str">
        <f>A1917&amp;"|"&amp;B1917</f>
        <v>P0160|Aug</v>
      </c>
    </row>
    <row r="1918" spans="1:13" ht="15" customHeight="1" x14ac:dyDescent="0.25">
      <c r="A1918" s="14" t="s">
        <v>379</v>
      </c>
      <c r="B1918" s="14" t="s">
        <v>31</v>
      </c>
      <c r="C1918" s="16">
        <v>10.02</v>
      </c>
      <c r="D1918" s="16">
        <v>47.44</v>
      </c>
      <c r="E1918" s="16">
        <v>9.25</v>
      </c>
      <c r="F1918" s="16">
        <v>264</v>
      </c>
      <c r="G1918" s="16">
        <v>0</v>
      </c>
      <c r="H1918" s="16">
        <v>1031.51</v>
      </c>
      <c r="I1918" s="16">
        <v>149</v>
      </c>
      <c r="J1918" s="16">
        <v>85.96</v>
      </c>
      <c r="K1918" s="16">
        <v>177.3</v>
      </c>
      <c r="L1918" s="17">
        <f>SUM(C1918:K1918)</f>
        <v>1774.48</v>
      </c>
      <c r="M1918" s="23" t="str">
        <f>A1918&amp;"|"&amp;B1918</f>
        <v>P0160|Sep</v>
      </c>
    </row>
    <row r="1919" spans="1:13" ht="15" customHeight="1" x14ac:dyDescent="0.25">
      <c r="A1919" s="14" t="s">
        <v>379</v>
      </c>
      <c r="B1919" s="14" t="s">
        <v>32</v>
      </c>
      <c r="C1919" s="16">
        <v>21.14</v>
      </c>
      <c r="D1919" s="16">
        <v>47.61</v>
      </c>
      <c r="E1919" s="16">
        <v>9.15</v>
      </c>
      <c r="F1919" s="16">
        <v>176</v>
      </c>
      <c r="G1919" s="16">
        <v>0</v>
      </c>
      <c r="H1919" s="16">
        <v>1031.51</v>
      </c>
      <c r="I1919" s="16">
        <v>149</v>
      </c>
      <c r="J1919" s="16">
        <v>85.96</v>
      </c>
      <c r="K1919" s="16">
        <v>122.63</v>
      </c>
      <c r="L1919" s="17">
        <f>SUM(C1919:K1919)</f>
        <v>1643</v>
      </c>
      <c r="M1919" s="23" t="str">
        <f>A1919&amp;"|"&amp;B1919</f>
        <v>P0160|Oct</v>
      </c>
    </row>
    <row r="1920" spans="1:13" ht="15" customHeight="1" x14ac:dyDescent="0.25">
      <c r="A1920" s="14" t="s">
        <v>379</v>
      </c>
      <c r="B1920" s="14" t="s">
        <v>33</v>
      </c>
      <c r="C1920" s="16">
        <v>7.57</v>
      </c>
      <c r="D1920" s="16">
        <v>46.6</v>
      </c>
      <c r="E1920" s="16">
        <v>4.04</v>
      </c>
      <c r="F1920" s="16">
        <v>176</v>
      </c>
      <c r="G1920" s="16">
        <v>55.52</v>
      </c>
      <c r="H1920" s="16">
        <v>1031.51</v>
      </c>
      <c r="I1920" s="16">
        <v>149</v>
      </c>
      <c r="J1920" s="16">
        <v>85.96</v>
      </c>
      <c r="K1920" s="16">
        <v>31.64</v>
      </c>
      <c r="L1920" s="17">
        <f>SUM(C1920:K1920)</f>
        <v>1587.8400000000001</v>
      </c>
      <c r="M1920" s="23" t="str">
        <f>A1920&amp;"|"&amp;B1920</f>
        <v>P0160|Nov</v>
      </c>
    </row>
    <row r="1921" spans="1:13" ht="15" customHeight="1" x14ac:dyDescent="0.25">
      <c r="A1921" s="14" t="s">
        <v>379</v>
      </c>
      <c r="B1921" s="14" t="s">
        <v>34</v>
      </c>
      <c r="C1921" s="16">
        <v>25.97</v>
      </c>
      <c r="D1921" s="16">
        <v>72.97</v>
      </c>
      <c r="E1921" s="16">
        <v>4.04</v>
      </c>
      <c r="F1921" s="16">
        <v>528</v>
      </c>
      <c r="G1921" s="16">
        <v>55.52</v>
      </c>
      <c r="H1921" s="16">
        <v>1031.51</v>
      </c>
      <c r="I1921" s="16">
        <v>149</v>
      </c>
      <c r="J1921" s="16">
        <v>85.96</v>
      </c>
      <c r="K1921" s="16">
        <v>55.84</v>
      </c>
      <c r="L1921" s="17">
        <f>SUM(C1921:K1921)</f>
        <v>2008.81</v>
      </c>
      <c r="M1921" s="23" t="str">
        <f>A1921&amp;"|"&amp;B1921</f>
        <v>P0160|Dec</v>
      </c>
    </row>
    <row r="1922" spans="1:13" ht="15" customHeight="1" x14ac:dyDescent="0.25">
      <c r="A1922" s="14" t="s">
        <v>379</v>
      </c>
      <c r="B1922" s="14" t="s">
        <v>35</v>
      </c>
      <c r="C1922" s="16">
        <v>8.3800000000000008</v>
      </c>
      <c r="D1922" s="16">
        <v>66.56</v>
      </c>
      <c r="E1922" s="16">
        <v>4.04</v>
      </c>
      <c r="F1922" s="16">
        <v>528</v>
      </c>
      <c r="G1922" s="16">
        <v>55.52</v>
      </c>
      <c r="H1922" s="16">
        <v>1031.51</v>
      </c>
      <c r="I1922" s="16">
        <v>149</v>
      </c>
      <c r="J1922" s="16">
        <v>85.96</v>
      </c>
      <c r="K1922" s="16">
        <v>55.84</v>
      </c>
      <c r="L1922" s="17">
        <f>SUM(C1922:K1922)</f>
        <v>1984.81</v>
      </c>
      <c r="M1922" s="23" t="str">
        <f>A1922&amp;"|"&amp;B1922</f>
        <v>P0160|Jan</v>
      </c>
    </row>
    <row r="1923" spans="1:13" ht="15" customHeight="1" x14ac:dyDescent="0.25">
      <c r="A1923" s="14" t="s">
        <v>379</v>
      </c>
      <c r="B1923" s="14" t="s">
        <v>36</v>
      </c>
      <c r="C1923" s="16">
        <v>7.57</v>
      </c>
      <c r="D1923" s="16">
        <v>65.78</v>
      </c>
      <c r="E1923" s="16">
        <v>7.19</v>
      </c>
      <c r="F1923" s="16">
        <v>440</v>
      </c>
      <c r="G1923" s="16">
        <v>55.52</v>
      </c>
      <c r="H1923" s="16">
        <v>1031.51</v>
      </c>
      <c r="I1923" s="16">
        <v>149</v>
      </c>
      <c r="J1923" s="16">
        <v>85.96</v>
      </c>
      <c r="K1923" s="16">
        <v>55.84</v>
      </c>
      <c r="L1923" s="17">
        <f>SUM(C1923:K1923)</f>
        <v>1898.37</v>
      </c>
      <c r="M1923" s="23" t="str">
        <f>A1923&amp;"|"&amp;B1923</f>
        <v>P0160|Feb</v>
      </c>
    </row>
    <row r="1924" spans="1:13" ht="15" customHeight="1" x14ac:dyDescent="0.25">
      <c r="A1924" s="14" t="s">
        <v>379</v>
      </c>
      <c r="B1924" s="14" t="s">
        <v>37</v>
      </c>
      <c r="C1924" s="16">
        <v>36.950000000000003</v>
      </c>
      <c r="D1924" s="16">
        <v>44.97</v>
      </c>
      <c r="E1924" s="16">
        <v>5.23</v>
      </c>
      <c r="F1924" s="16">
        <v>352</v>
      </c>
      <c r="G1924" s="16">
        <v>55.52</v>
      </c>
      <c r="H1924" s="16">
        <v>1031.51</v>
      </c>
      <c r="I1924" s="16">
        <v>149</v>
      </c>
      <c r="J1924" s="16">
        <v>85.96</v>
      </c>
      <c r="K1924" s="16">
        <v>55.84</v>
      </c>
      <c r="L1924" s="17">
        <f>SUM(C1924:K1924)</f>
        <v>1816.9799999999998</v>
      </c>
      <c r="M1924" s="23" t="str">
        <f>A1924&amp;"|"&amp;B1924</f>
        <v>P0160|Mar</v>
      </c>
    </row>
    <row r="1925" spans="1:13" ht="15" customHeight="1" x14ac:dyDescent="0.25">
      <c r="A1925" s="14" t="s">
        <v>381</v>
      </c>
      <c r="B1925" s="14" t="s">
        <v>24</v>
      </c>
      <c r="C1925" s="16">
        <v>7.57</v>
      </c>
      <c r="D1925" s="16">
        <v>37.06</v>
      </c>
      <c r="E1925" s="16">
        <v>11.5</v>
      </c>
      <c r="F1925" s="16">
        <v>140</v>
      </c>
      <c r="G1925" s="16">
        <v>0</v>
      </c>
      <c r="H1925" s="16">
        <v>744.98</v>
      </c>
      <c r="I1925" s="16">
        <v>108.88</v>
      </c>
      <c r="J1925" s="16">
        <v>85.96</v>
      </c>
      <c r="K1925" s="16">
        <v>19.87</v>
      </c>
      <c r="L1925" s="17">
        <f>SUM(C1925:K1925)</f>
        <v>1155.82</v>
      </c>
      <c r="M1925" s="23" t="str">
        <f>A1925&amp;"|"&amp;B1925</f>
        <v>P0161|Apr</v>
      </c>
    </row>
    <row r="1926" spans="1:13" ht="15" customHeight="1" x14ac:dyDescent="0.25">
      <c r="A1926" s="14" t="s">
        <v>381</v>
      </c>
      <c r="B1926" s="14" t="s">
        <v>26</v>
      </c>
      <c r="C1926" s="16">
        <v>7.57</v>
      </c>
      <c r="D1926" s="16">
        <v>34.299999999999997</v>
      </c>
      <c r="E1926" s="16">
        <v>4.04</v>
      </c>
      <c r="F1926" s="16">
        <v>140</v>
      </c>
      <c r="G1926" s="16">
        <v>0</v>
      </c>
      <c r="H1926" s="16">
        <v>744.98</v>
      </c>
      <c r="I1926" s="16">
        <v>108.88</v>
      </c>
      <c r="J1926" s="16">
        <v>85.96</v>
      </c>
      <c r="K1926" s="16">
        <v>129.25</v>
      </c>
      <c r="L1926" s="17">
        <f>SUM(C1926:K1926)</f>
        <v>1254.98</v>
      </c>
      <c r="M1926" s="23" t="str">
        <f>A1926&amp;"|"&amp;B1926</f>
        <v>P0161|May</v>
      </c>
    </row>
    <row r="1927" spans="1:13" ht="15" customHeight="1" x14ac:dyDescent="0.25">
      <c r="A1927" s="14" t="s">
        <v>381</v>
      </c>
      <c r="B1927" s="14" t="s">
        <v>28</v>
      </c>
      <c r="C1927" s="16">
        <v>8.73</v>
      </c>
      <c r="D1927" s="16">
        <v>31.22</v>
      </c>
      <c r="E1927" s="16">
        <v>4.04</v>
      </c>
      <c r="F1927" s="16">
        <v>140</v>
      </c>
      <c r="G1927" s="16">
        <v>0</v>
      </c>
      <c r="H1927" s="16">
        <v>744.98</v>
      </c>
      <c r="I1927" s="16">
        <v>108.88</v>
      </c>
      <c r="J1927" s="16">
        <v>85.96</v>
      </c>
      <c r="K1927" s="16">
        <v>167.46</v>
      </c>
      <c r="L1927" s="17">
        <f>SUM(C1927:K1927)</f>
        <v>1291.27</v>
      </c>
      <c r="M1927" s="23" t="str">
        <f>A1927&amp;"|"&amp;B1927</f>
        <v>P0161|Jun</v>
      </c>
    </row>
    <row r="1928" spans="1:13" ht="15" customHeight="1" x14ac:dyDescent="0.25">
      <c r="A1928" s="14" t="s">
        <v>381</v>
      </c>
      <c r="B1928" s="14" t="s">
        <v>29</v>
      </c>
      <c r="C1928" s="16">
        <v>12.71</v>
      </c>
      <c r="D1928" s="16">
        <v>41.12</v>
      </c>
      <c r="E1928" s="16">
        <v>4.04</v>
      </c>
      <c r="F1928" s="16">
        <v>140</v>
      </c>
      <c r="G1928" s="16">
        <v>0</v>
      </c>
      <c r="H1928" s="16">
        <v>744.98</v>
      </c>
      <c r="I1928" s="16">
        <v>108.88</v>
      </c>
      <c r="J1928" s="16">
        <v>85.96</v>
      </c>
      <c r="K1928" s="16">
        <v>448.89</v>
      </c>
      <c r="L1928" s="17">
        <f>SUM(C1928:K1928)</f>
        <v>1586.58</v>
      </c>
      <c r="M1928" s="23" t="str">
        <f>A1928&amp;"|"&amp;B1928</f>
        <v>P0161|Jul</v>
      </c>
    </row>
    <row r="1929" spans="1:13" ht="15" customHeight="1" x14ac:dyDescent="0.25">
      <c r="A1929" s="14" t="s">
        <v>381</v>
      </c>
      <c r="B1929" s="14" t="s">
        <v>30</v>
      </c>
      <c r="C1929" s="16">
        <v>7.85</v>
      </c>
      <c r="D1929" s="16">
        <v>21.77</v>
      </c>
      <c r="E1929" s="16">
        <v>4.4400000000000004</v>
      </c>
      <c r="F1929" s="16">
        <v>140</v>
      </c>
      <c r="G1929" s="16">
        <v>0</v>
      </c>
      <c r="H1929" s="16">
        <v>744.98</v>
      </c>
      <c r="I1929" s="16">
        <v>108.88</v>
      </c>
      <c r="J1929" s="16">
        <v>85.96</v>
      </c>
      <c r="K1929" s="16">
        <v>414.07</v>
      </c>
      <c r="L1929" s="17">
        <f>SUM(C1929:K1929)</f>
        <v>1527.95</v>
      </c>
      <c r="M1929" s="23" t="str">
        <f>A1929&amp;"|"&amp;B1929</f>
        <v>P0161|Aug</v>
      </c>
    </row>
    <row r="1930" spans="1:13" ht="15" customHeight="1" x14ac:dyDescent="0.25">
      <c r="A1930" s="14" t="s">
        <v>381</v>
      </c>
      <c r="B1930" s="14" t="s">
        <v>31</v>
      </c>
      <c r="C1930" s="16">
        <v>9.81</v>
      </c>
      <c r="D1930" s="16">
        <v>35.520000000000003</v>
      </c>
      <c r="E1930" s="16">
        <v>8.98</v>
      </c>
      <c r="F1930" s="16">
        <v>140</v>
      </c>
      <c r="G1930" s="16">
        <v>0</v>
      </c>
      <c r="H1930" s="16">
        <v>744.98</v>
      </c>
      <c r="I1930" s="16">
        <v>108.88</v>
      </c>
      <c r="J1930" s="16">
        <v>85.96</v>
      </c>
      <c r="K1930" s="16">
        <v>88.65</v>
      </c>
      <c r="L1930" s="17">
        <f>SUM(C1930:K1930)</f>
        <v>1222.7800000000002</v>
      </c>
      <c r="M1930" s="23" t="str">
        <f>A1930&amp;"|"&amp;B1930</f>
        <v>P0161|Sep</v>
      </c>
    </row>
    <row r="1931" spans="1:13" ht="15" customHeight="1" x14ac:dyDescent="0.25">
      <c r="A1931" s="14" t="s">
        <v>381</v>
      </c>
      <c r="B1931" s="14" t="s">
        <v>32</v>
      </c>
      <c r="C1931" s="16">
        <v>13.2</v>
      </c>
      <c r="D1931" s="16">
        <v>37.909999999999997</v>
      </c>
      <c r="E1931" s="16">
        <v>8.9</v>
      </c>
      <c r="F1931" s="16">
        <v>140</v>
      </c>
      <c r="G1931" s="16">
        <v>0</v>
      </c>
      <c r="H1931" s="16">
        <v>744.98</v>
      </c>
      <c r="I1931" s="16">
        <v>108.88</v>
      </c>
      <c r="J1931" s="16">
        <v>85.96</v>
      </c>
      <c r="K1931" s="16">
        <v>61.32</v>
      </c>
      <c r="L1931" s="17">
        <f>SUM(C1931:K1931)</f>
        <v>1201.1499999999999</v>
      </c>
      <c r="M1931" s="23" t="str">
        <f>A1931&amp;"|"&amp;B1931</f>
        <v>P0161|Oct</v>
      </c>
    </row>
    <row r="1932" spans="1:13" ht="15" customHeight="1" x14ac:dyDescent="0.25">
      <c r="A1932" s="14" t="s">
        <v>381</v>
      </c>
      <c r="B1932" s="14" t="s">
        <v>33</v>
      </c>
      <c r="C1932" s="16">
        <v>17.46</v>
      </c>
      <c r="D1932" s="16">
        <v>49.97</v>
      </c>
      <c r="E1932" s="16">
        <v>4.88</v>
      </c>
      <c r="F1932" s="16">
        <v>140</v>
      </c>
      <c r="G1932" s="16">
        <v>45.43</v>
      </c>
      <c r="H1932" s="16">
        <v>744.98</v>
      </c>
      <c r="I1932" s="16">
        <v>108.88</v>
      </c>
      <c r="J1932" s="16">
        <v>85.96</v>
      </c>
      <c r="K1932" s="16">
        <v>15.82</v>
      </c>
      <c r="L1932" s="17">
        <f>SUM(C1932:K1932)</f>
        <v>1213.3799999999999</v>
      </c>
      <c r="M1932" s="23" t="str">
        <f>A1932&amp;"|"&amp;B1932</f>
        <v>P0161|Nov</v>
      </c>
    </row>
    <row r="1933" spans="1:13" ht="15" customHeight="1" x14ac:dyDescent="0.25">
      <c r="A1933" s="14" t="s">
        <v>381</v>
      </c>
      <c r="B1933" s="14" t="s">
        <v>34</v>
      </c>
      <c r="C1933" s="16">
        <v>7.57</v>
      </c>
      <c r="D1933" s="16">
        <v>59.59</v>
      </c>
      <c r="E1933" s="16">
        <v>4.04</v>
      </c>
      <c r="F1933" s="16">
        <v>350</v>
      </c>
      <c r="G1933" s="16">
        <v>45.43</v>
      </c>
      <c r="H1933" s="16">
        <v>744.98</v>
      </c>
      <c r="I1933" s="16">
        <v>108.88</v>
      </c>
      <c r="J1933" s="16">
        <v>85.96</v>
      </c>
      <c r="K1933" s="16">
        <v>27.92</v>
      </c>
      <c r="L1933" s="17">
        <f>SUM(C1933:K1933)</f>
        <v>1434.3700000000003</v>
      </c>
      <c r="M1933" s="23" t="str">
        <f>A1933&amp;"|"&amp;B1933</f>
        <v>P0161|Dec</v>
      </c>
    </row>
    <row r="1934" spans="1:13" ht="15" customHeight="1" x14ac:dyDescent="0.25">
      <c r="A1934" s="14" t="s">
        <v>381</v>
      </c>
      <c r="B1934" s="14" t="s">
        <v>35</v>
      </c>
      <c r="C1934" s="16">
        <v>7.57</v>
      </c>
      <c r="D1934" s="16">
        <v>63.93</v>
      </c>
      <c r="E1934" s="16">
        <v>4.57</v>
      </c>
      <c r="F1934" s="16">
        <v>280</v>
      </c>
      <c r="G1934" s="16">
        <v>45.43</v>
      </c>
      <c r="H1934" s="16">
        <v>744.98</v>
      </c>
      <c r="I1934" s="16">
        <v>108.88</v>
      </c>
      <c r="J1934" s="16">
        <v>85.96</v>
      </c>
      <c r="K1934" s="16">
        <v>27.92</v>
      </c>
      <c r="L1934" s="17">
        <f>SUM(C1934:K1934)</f>
        <v>1369.2400000000002</v>
      </c>
      <c r="M1934" s="23" t="str">
        <f>A1934&amp;"|"&amp;B1934</f>
        <v>P0161|Jan</v>
      </c>
    </row>
    <row r="1935" spans="1:13" ht="15" customHeight="1" x14ac:dyDescent="0.25">
      <c r="A1935" s="14" t="s">
        <v>381</v>
      </c>
      <c r="B1935" s="14" t="s">
        <v>36</v>
      </c>
      <c r="C1935" s="16">
        <v>138.61000000000001</v>
      </c>
      <c r="D1935" s="16">
        <v>50.41</v>
      </c>
      <c r="E1935" s="16">
        <v>10.25</v>
      </c>
      <c r="F1935" s="16">
        <v>280</v>
      </c>
      <c r="G1935" s="16">
        <v>45.43</v>
      </c>
      <c r="H1935" s="16">
        <v>744.98</v>
      </c>
      <c r="I1935" s="16">
        <v>108.88</v>
      </c>
      <c r="J1935" s="16">
        <v>85.96</v>
      </c>
      <c r="K1935" s="16">
        <v>27.92</v>
      </c>
      <c r="L1935" s="17">
        <f>SUM(C1935:K1935)</f>
        <v>1492.44</v>
      </c>
      <c r="M1935" s="23" t="str">
        <f>A1935&amp;"|"&amp;B1935</f>
        <v>P0161|Feb</v>
      </c>
    </row>
    <row r="1936" spans="1:13" ht="15" customHeight="1" x14ac:dyDescent="0.25">
      <c r="A1936" s="14" t="s">
        <v>381</v>
      </c>
      <c r="B1936" s="14" t="s">
        <v>37</v>
      </c>
      <c r="C1936" s="16">
        <v>7.57</v>
      </c>
      <c r="D1936" s="16">
        <v>47.62</v>
      </c>
      <c r="E1936" s="16">
        <v>5.09</v>
      </c>
      <c r="F1936" s="16">
        <v>210</v>
      </c>
      <c r="G1936" s="16">
        <v>45.43</v>
      </c>
      <c r="H1936" s="16">
        <v>744.98</v>
      </c>
      <c r="I1936" s="16">
        <v>108.88</v>
      </c>
      <c r="J1936" s="16">
        <v>85.96</v>
      </c>
      <c r="K1936" s="16">
        <v>27.92</v>
      </c>
      <c r="L1936" s="17">
        <f>SUM(C1936:K1936)</f>
        <v>1283.4500000000003</v>
      </c>
      <c r="M1936" s="23" t="str">
        <f>A1936&amp;"|"&amp;B1936</f>
        <v>P0161|Mar</v>
      </c>
    </row>
    <row r="1937" spans="1:13" ht="15" customHeight="1" x14ac:dyDescent="0.25">
      <c r="A1937" s="14" t="s">
        <v>383</v>
      </c>
      <c r="B1937" s="14" t="s">
        <v>24</v>
      </c>
      <c r="C1937" s="16">
        <v>21.97</v>
      </c>
      <c r="D1937" s="16">
        <v>63.89</v>
      </c>
      <c r="E1937" s="16">
        <v>9.5</v>
      </c>
      <c r="F1937" s="16">
        <v>264</v>
      </c>
      <c r="G1937" s="16">
        <v>0</v>
      </c>
      <c r="H1937" s="16">
        <v>1719.18</v>
      </c>
      <c r="I1937" s="16">
        <v>246.42</v>
      </c>
      <c r="J1937" s="16">
        <v>85.96</v>
      </c>
      <c r="K1937" s="16">
        <v>79.5</v>
      </c>
      <c r="L1937" s="17">
        <f>SUM(C1937:K1937)</f>
        <v>2490.42</v>
      </c>
      <c r="M1937" s="23" t="str">
        <f>A1937&amp;"|"&amp;B1937</f>
        <v>P0162|Apr</v>
      </c>
    </row>
    <row r="1938" spans="1:13" ht="15" customHeight="1" x14ac:dyDescent="0.25">
      <c r="A1938" s="14" t="s">
        <v>383</v>
      </c>
      <c r="B1938" s="14" t="s">
        <v>26</v>
      </c>
      <c r="C1938" s="16">
        <v>36.43</v>
      </c>
      <c r="D1938" s="16">
        <v>66.62</v>
      </c>
      <c r="E1938" s="16">
        <v>5.54</v>
      </c>
      <c r="F1938" s="16">
        <v>264</v>
      </c>
      <c r="G1938" s="16">
        <v>0</v>
      </c>
      <c r="H1938" s="16">
        <v>1719.18</v>
      </c>
      <c r="I1938" s="16">
        <v>246.42</v>
      </c>
      <c r="J1938" s="16">
        <v>85.96</v>
      </c>
      <c r="K1938" s="16">
        <v>516.99</v>
      </c>
      <c r="L1938" s="17">
        <f>SUM(C1938:K1938)</f>
        <v>2941.1400000000003</v>
      </c>
      <c r="M1938" s="23" t="str">
        <f>A1938&amp;"|"&amp;B1938</f>
        <v>P0162|May</v>
      </c>
    </row>
    <row r="1939" spans="1:13" ht="15" customHeight="1" x14ac:dyDescent="0.25">
      <c r="A1939" s="14" t="s">
        <v>383</v>
      </c>
      <c r="B1939" s="14" t="s">
        <v>28</v>
      </c>
      <c r="C1939" s="16">
        <v>17.3</v>
      </c>
      <c r="D1939" s="16">
        <v>48.94</v>
      </c>
      <c r="E1939" s="16">
        <v>12.14</v>
      </c>
      <c r="F1939" s="16">
        <v>264</v>
      </c>
      <c r="G1939" s="16">
        <v>0</v>
      </c>
      <c r="H1939" s="16">
        <v>1719.18</v>
      </c>
      <c r="I1939" s="16">
        <v>246.42</v>
      </c>
      <c r="J1939" s="16">
        <v>85.96</v>
      </c>
      <c r="K1939" s="16">
        <v>669.84</v>
      </c>
      <c r="L1939" s="17">
        <f>SUM(C1939:K1939)</f>
        <v>3063.78</v>
      </c>
      <c r="M1939" s="23" t="str">
        <f>A1939&amp;"|"&amp;B1939</f>
        <v>P0162|Jun</v>
      </c>
    </row>
    <row r="1940" spans="1:13" ht="15" customHeight="1" x14ac:dyDescent="0.25">
      <c r="A1940" s="14" t="s">
        <v>383</v>
      </c>
      <c r="B1940" s="14" t="s">
        <v>29</v>
      </c>
      <c r="C1940" s="16">
        <v>11.29</v>
      </c>
      <c r="D1940" s="16">
        <v>47.91</v>
      </c>
      <c r="E1940" s="16">
        <v>10.24</v>
      </c>
      <c r="F1940" s="16">
        <v>396</v>
      </c>
      <c r="G1940" s="16">
        <v>0</v>
      </c>
      <c r="H1940" s="16">
        <v>1719.18</v>
      </c>
      <c r="I1940" s="16">
        <v>246.42</v>
      </c>
      <c r="J1940" s="16">
        <v>85.96</v>
      </c>
      <c r="K1940" s="16">
        <v>1795.54</v>
      </c>
      <c r="L1940" s="17">
        <f>SUM(C1940:K1940)</f>
        <v>4312.54</v>
      </c>
      <c r="M1940" s="23" t="str">
        <f>A1940&amp;"|"&amp;B1940</f>
        <v>P0162|Jul</v>
      </c>
    </row>
    <row r="1941" spans="1:13" ht="15" customHeight="1" x14ac:dyDescent="0.25">
      <c r="A1941" s="14" t="s">
        <v>383</v>
      </c>
      <c r="B1941" s="14" t="s">
        <v>30</v>
      </c>
      <c r="C1941" s="16">
        <v>29.95</v>
      </c>
      <c r="D1941" s="16">
        <v>45.55</v>
      </c>
      <c r="E1941" s="16">
        <v>10.39</v>
      </c>
      <c r="F1941" s="16">
        <v>396</v>
      </c>
      <c r="G1941" s="16">
        <v>0</v>
      </c>
      <c r="H1941" s="16">
        <v>1719.18</v>
      </c>
      <c r="I1941" s="16">
        <v>246.42</v>
      </c>
      <c r="J1941" s="16">
        <v>85.96</v>
      </c>
      <c r="K1941" s="16">
        <v>1656.27</v>
      </c>
      <c r="L1941" s="17">
        <f>SUM(C1941:K1941)</f>
        <v>4189.72</v>
      </c>
      <c r="M1941" s="23" t="str">
        <f>A1941&amp;"|"&amp;B1941</f>
        <v>P0162|Aug</v>
      </c>
    </row>
    <row r="1942" spans="1:13" ht="15" customHeight="1" x14ac:dyDescent="0.25">
      <c r="A1942" s="14" t="s">
        <v>383</v>
      </c>
      <c r="B1942" s="14" t="s">
        <v>31</v>
      </c>
      <c r="C1942" s="16">
        <v>31.81</v>
      </c>
      <c r="D1942" s="16">
        <v>54.5</v>
      </c>
      <c r="E1942" s="16">
        <v>11.1</v>
      </c>
      <c r="F1942" s="16">
        <v>264</v>
      </c>
      <c r="G1942" s="16">
        <v>0</v>
      </c>
      <c r="H1942" s="16">
        <v>1719.18</v>
      </c>
      <c r="I1942" s="16">
        <v>246.42</v>
      </c>
      <c r="J1942" s="16">
        <v>85.96</v>
      </c>
      <c r="K1942" s="16">
        <v>354.6</v>
      </c>
      <c r="L1942" s="17">
        <f>SUM(C1942:K1942)</f>
        <v>2767.57</v>
      </c>
      <c r="M1942" s="23" t="str">
        <f>A1942&amp;"|"&amp;B1942</f>
        <v>P0162|Sep</v>
      </c>
    </row>
    <row r="1943" spans="1:13" ht="15" customHeight="1" x14ac:dyDescent="0.25">
      <c r="A1943" s="14" t="s">
        <v>383</v>
      </c>
      <c r="B1943" s="14" t="s">
        <v>32</v>
      </c>
      <c r="C1943" s="16">
        <v>15.53</v>
      </c>
      <c r="D1943" s="16">
        <v>59.35</v>
      </c>
      <c r="E1943" s="16">
        <v>15.92</v>
      </c>
      <c r="F1943" s="16">
        <v>264</v>
      </c>
      <c r="G1943" s="16">
        <v>0</v>
      </c>
      <c r="H1943" s="16">
        <v>1719.18</v>
      </c>
      <c r="I1943" s="16">
        <v>246.42</v>
      </c>
      <c r="J1943" s="16">
        <v>85.96</v>
      </c>
      <c r="K1943" s="16">
        <v>245.27</v>
      </c>
      <c r="L1943" s="17">
        <f>SUM(C1943:K1943)</f>
        <v>2651.63</v>
      </c>
      <c r="M1943" s="23" t="str">
        <f>A1943&amp;"|"&amp;B1943</f>
        <v>P0162|Oct</v>
      </c>
    </row>
    <row r="1944" spans="1:13" ht="15" customHeight="1" x14ac:dyDescent="0.25">
      <c r="A1944" s="14" t="s">
        <v>383</v>
      </c>
      <c r="B1944" s="14" t="s">
        <v>33</v>
      </c>
      <c r="C1944" s="16">
        <v>19.16</v>
      </c>
      <c r="D1944" s="16">
        <v>78.88</v>
      </c>
      <c r="E1944" s="16">
        <v>14.1</v>
      </c>
      <c r="F1944" s="16">
        <v>264</v>
      </c>
      <c r="G1944" s="16">
        <v>83.28</v>
      </c>
      <c r="H1944" s="16">
        <v>1719.18</v>
      </c>
      <c r="I1944" s="16">
        <v>246.42</v>
      </c>
      <c r="J1944" s="16">
        <v>85.96</v>
      </c>
      <c r="K1944" s="16">
        <v>63.29</v>
      </c>
      <c r="L1944" s="17">
        <f>SUM(C1944:K1944)</f>
        <v>2574.27</v>
      </c>
      <c r="M1944" s="23" t="str">
        <f>A1944&amp;"|"&amp;B1944</f>
        <v>P0162|Nov</v>
      </c>
    </row>
    <row r="1945" spans="1:13" ht="15" customHeight="1" x14ac:dyDescent="0.25">
      <c r="A1945" s="14" t="s">
        <v>383</v>
      </c>
      <c r="B1945" s="14" t="s">
        <v>34</v>
      </c>
      <c r="C1945" s="16">
        <v>40.340000000000003</v>
      </c>
      <c r="D1945" s="16">
        <v>89.19</v>
      </c>
      <c r="E1945" s="16">
        <v>19.54</v>
      </c>
      <c r="F1945" s="16">
        <v>792</v>
      </c>
      <c r="G1945" s="16">
        <v>83.28</v>
      </c>
      <c r="H1945" s="16">
        <v>1719.18</v>
      </c>
      <c r="I1945" s="16">
        <v>246.42</v>
      </c>
      <c r="J1945" s="16">
        <v>85.96</v>
      </c>
      <c r="K1945" s="16">
        <v>111.67</v>
      </c>
      <c r="L1945" s="17">
        <f>SUM(C1945:K1945)</f>
        <v>3187.58</v>
      </c>
      <c r="M1945" s="23" t="str">
        <f>A1945&amp;"|"&amp;B1945</f>
        <v>P0162|Dec</v>
      </c>
    </row>
    <row r="1946" spans="1:13" ht="15" customHeight="1" x14ac:dyDescent="0.25">
      <c r="A1946" s="14" t="s">
        <v>383</v>
      </c>
      <c r="B1946" s="14" t="s">
        <v>35</v>
      </c>
      <c r="C1946" s="16">
        <v>19.2</v>
      </c>
      <c r="D1946" s="16">
        <v>86.55</v>
      </c>
      <c r="E1946" s="16">
        <v>12.44</v>
      </c>
      <c r="F1946" s="16">
        <v>792</v>
      </c>
      <c r="G1946" s="16">
        <v>83.28</v>
      </c>
      <c r="H1946" s="16">
        <v>1719.18</v>
      </c>
      <c r="I1946" s="16">
        <v>246.42</v>
      </c>
      <c r="J1946" s="16">
        <v>85.96</v>
      </c>
      <c r="K1946" s="16">
        <v>111.67</v>
      </c>
      <c r="L1946" s="17">
        <f>SUM(C1946:K1946)</f>
        <v>3156.7000000000003</v>
      </c>
      <c r="M1946" s="23" t="str">
        <f>A1946&amp;"|"&amp;B1946</f>
        <v>P0162|Jan</v>
      </c>
    </row>
    <row r="1947" spans="1:13" ht="15" customHeight="1" x14ac:dyDescent="0.25">
      <c r="A1947" s="14" t="s">
        <v>383</v>
      </c>
      <c r="B1947" s="14" t="s">
        <v>36</v>
      </c>
      <c r="C1947" s="16">
        <v>28.74</v>
      </c>
      <c r="D1947" s="16">
        <v>87.98</v>
      </c>
      <c r="E1947" s="16">
        <v>12.48</v>
      </c>
      <c r="F1947" s="16">
        <v>660</v>
      </c>
      <c r="G1947" s="16">
        <v>83.28</v>
      </c>
      <c r="H1947" s="16">
        <v>1719.18</v>
      </c>
      <c r="I1947" s="16">
        <v>246.42</v>
      </c>
      <c r="J1947" s="16">
        <v>85.96</v>
      </c>
      <c r="K1947" s="16">
        <v>111.67</v>
      </c>
      <c r="L1947" s="17">
        <f>SUM(C1947:K1947)</f>
        <v>3035.71</v>
      </c>
      <c r="M1947" s="23" t="str">
        <f>A1947&amp;"|"&amp;B1947</f>
        <v>P0162|Feb</v>
      </c>
    </row>
    <row r="1948" spans="1:13" ht="15" customHeight="1" x14ac:dyDescent="0.25">
      <c r="A1948" s="14" t="s">
        <v>383</v>
      </c>
      <c r="B1948" s="14" t="s">
        <v>37</v>
      </c>
      <c r="C1948" s="16">
        <v>20.260000000000002</v>
      </c>
      <c r="D1948" s="16">
        <v>74.03</v>
      </c>
      <c r="E1948" s="16">
        <v>13.91</v>
      </c>
      <c r="F1948" s="16">
        <v>528</v>
      </c>
      <c r="G1948" s="16">
        <v>83.28</v>
      </c>
      <c r="H1948" s="16">
        <v>1719.18</v>
      </c>
      <c r="I1948" s="16">
        <v>246.42</v>
      </c>
      <c r="J1948" s="16">
        <v>85.96</v>
      </c>
      <c r="K1948" s="16">
        <v>111.67</v>
      </c>
      <c r="L1948" s="17">
        <f>SUM(C1948:K1948)</f>
        <v>2882.71</v>
      </c>
      <c r="M1948" s="23" t="str">
        <f>A1948&amp;"|"&amp;B1948</f>
        <v>P0162|Mar</v>
      </c>
    </row>
    <row r="1949" spans="1:13" ht="15" customHeight="1" x14ac:dyDescent="0.25">
      <c r="A1949" s="14" t="s">
        <v>385</v>
      </c>
      <c r="B1949" s="14" t="s">
        <v>24</v>
      </c>
      <c r="C1949" s="16">
        <v>35.090000000000003</v>
      </c>
      <c r="D1949" s="16">
        <v>70.260000000000005</v>
      </c>
      <c r="E1949" s="16">
        <v>19.32</v>
      </c>
      <c r="F1949" s="16">
        <v>316</v>
      </c>
      <c r="G1949" s="16">
        <v>0</v>
      </c>
      <c r="H1949" s="16">
        <v>2148.98</v>
      </c>
      <c r="I1949" s="16">
        <v>309.45</v>
      </c>
      <c r="J1949" s="16">
        <v>85.96</v>
      </c>
      <c r="K1949" s="16">
        <v>99.37</v>
      </c>
      <c r="L1949" s="17">
        <f>SUM(C1949:K1949)</f>
        <v>3084.43</v>
      </c>
      <c r="M1949" s="23" t="str">
        <f>A1949&amp;"|"&amp;B1949</f>
        <v>P0163|Apr</v>
      </c>
    </row>
    <row r="1950" spans="1:13" ht="15" customHeight="1" x14ac:dyDescent="0.25">
      <c r="A1950" s="14" t="s">
        <v>385</v>
      </c>
      <c r="B1950" s="14" t="s">
        <v>26</v>
      </c>
      <c r="C1950" s="16">
        <v>33.74</v>
      </c>
      <c r="D1950" s="16">
        <v>71.42</v>
      </c>
      <c r="E1950" s="16">
        <v>16.649999999999999</v>
      </c>
      <c r="F1950" s="16">
        <v>316</v>
      </c>
      <c r="G1950" s="16">
        <v>0</v>
      </c>
      <c r="H1950" s="16">
        <v>2148.98</v>
      </c>
      <c r="I1950" s="16">
        <v>309.45</v>
      </c>
      <c r="J1950" s="16">
        <v>85.96</v>
      </c>
      <c r="K1950" s="16">
        <v>646.23</v>
      </c>
      <c r="L1950" s="17">
        <f>SUM(C1950:K1950)</f>
        <v>3628.43</v>
      </c>
      <c r="M1950" s="23" t="str">
        <f>A1950&amp;"|"&amp;B1950</f>
        <v>P0163|May</v>
      </c>
    </row>
    <row r="1951" spans="1:13" ht="15" customHeight="1" x14ac:dyDescent="0.25">
      <c r="A1951" s="14" t="s">
        <v>385</v>
      </c>
      <c r="B1951" s="14" t="s">
        <v>28</v>
      </c>
      <c r="C1951" s="16">
        <v>41.28</v>
      </c>
      <c r="D1951" s="16">
        <v>53.66</v>
      </c>
      <c r="E1951" s="16">
        <v>18.84</v>
      </c>
      <c r="F1951" s="16">
        <v>316</v>
      </c>
      <c r="G1951" s="16">
        <v>0</v>
      </c>
      <c r="H1951" s="16">
        <v>2148.98</v>
      </c>
      <c r="I1951" s="16">
        <v>309.45</v>
      </c>
      <c r="J1951" s="16">
        <v>85.96</v>
      </c>
      <c r="K1951" s="16">
        <v>837.3</v>
      </c>
      <c r="L1951" s="17">
        <f>SUM(C1951:K1951)</f>
        <v>3811.4700000000003</v>
      </c>
      <c r="M1951" s="23" t="str">
        <f>A1951&amp;"|"&amp;B1951</f>
        <v>P0163|Jun</v>
      </c>
    </row>
    <row r="1952" spans="1:13" ht="15" customHeight="1" x14ac:dyDescent="0.25">
      <c r="A1952" s="14" t="s">
        <v>385</v>
      </c>
      <c r="B1952" s="14" t="s">
        <v>29</v>
      </c>
      <c r="C1952" s="16">
        <v>33.06</v>
      </c>
      <c r="D1952" s="16">
        <v>44.92</v>
      </c>
      <c r="E1952" s="16">
        <v>8.39</v>
      </c>
      <c r="F1952" s="16">
        <v>316</v>
      </c>
      <c r="G1952" s="16">
        <v>0</v>
      </c>
      <c r="H1952" s="16">
        <v>2148.98</v>
      </c>
      <c r="I1952" s="16">
        <v>309.45</v>
      </c>
      <c r="J1952" s="16">
        <v>85.96</v>
      </c>
      <c r="K1952" s="16">
        <v>2244.4299999999998</v>
      </c>
      <c r="L1952" s="17">
        <f>SUM(C1952:K1952)</f>
        <v>5191.1899999999996</v>
      </c>
      <c r="M1952" s="23" t="str">
        <f>A1952&amp;"|"&amp;B1952</f>
        <v>P0163|Jul</v>
      </c>
    </row>
    <row r="1953" spans="1:13" ht="15" customHeight="1" x14ac:dyDescent="0.25">
      <c r="A1953" s="14" t="s">
        <v>385</v>
      </c>
      <c r="B1953" s="14" t="s">
        <v>30</v>
      </c>
      <c r="C1953" s="16">
        <v>29.68</v>
      </c>
      <c r="D1953" s="16">
        <v>52.75</v>
      </c>
      <c r="E1953" s="16">
        <v>21.26</v>
      </c>
      <c r="F1953" s="16">
        <v>316</v>
      </c>
      <c r="G1953" s="16">
        <v>0</v>
      </c>
      <c r="H1953" s="16">
        <v>2148.98</v>
      </c>
      <c r="I1953" s="16">
        <v>309.45</v>
      </c>
      <c r="J1953" s="16">
        <v>85.96</v>
      </c>
      <c r="K1953" s="16">
        <v>2070.33</v>
      </c>
      <c r="L1953" s="17">
        <f>SUM(C1953:K1953)</f>
        <v>5034.41</v>
      </c>
      <c r="M1953" s="23" t="str">
        <f>A1953&amp;"|"&amp;B1953</f>
        <v>P0163|Aug</v>
      </c>
    </row>
    <row r="1954" spans="1:13" ht="15" customHeight="1" x14ac:dyDescent="0.25">
      <c r="A1954" s="14" t="s">
        <v>385</v>
      </c>
      <c r="B1954" s="14" t="s">
        <v>31</v>
      </c>
      <c r="C1954" s="16">
        <v>24.49</v>
      </c>
      <c r="D1954" s="16">
        <v>59.84</v>
      </c>
      <c r="E1954" s="16">
        <v>21.83</v>
      </c>
      <c r="F1954" s="16">
        <v>316</v>
      </c>
      <c r="G1954" s="16">
        <v>0</v>
      </c>
      <c r="H1954" s="16">
        <v>2148.98</v>
      </c>
      <c r="I1954" s="16">
        <v>309.45</v>
      </c>
      <c r="J1954" s="16">
        <v>85.96</v>
      </c>
      <c r="K1954" s="16">
        <v>443.25</v>
      </c>
      <c r="L1954" s="17">
        <f>SUM(C1954:K1954)</f>
        <v>3409.7999999999997</v>
      </c>
      <c r="M1954" s="23" t="str">
        <f>A1954&amp;"|"&amp;B1954</f>
        <v>P0163|Sep</v>
      </c>
    </row>
    <row r="1955" spans="1:13" ht="15" customHeight="1" x14ac:dyDescent="0.25">
      <c r="A1955" s="14" t="s">
        <v>385</v>
      </c>
      <c r="B1955" s="14" t="s">
        <v>32</v>
      </c>
      <c r="C1955" s="16">
        <v>15.74</v>
      </c>
      <c r="D1955" s="16">
        <v>69.31</v>
      </c>
      <c r="E1955" s="16">
        <v>8.85</v>
      </c>
      <c r="F1955" s="16">
        <v>316</v>
      </c>
      <c r="G1955" s="16">
        <v>0</v>
      </c>
      <c r="H1955" s="16">
        <v>2148.98</v>
      </c>
      <c r="I1955" s="16">
        <v>309.45</v>
      </c>
      <c r="J1955" s="16">
        <v>85.96</v>
      </c>
      <c r="K1955" s="16">
        <v>306.58</v>
      </c>
      <c r="L1955" s="17">
        <f>SUM(C1955:K1955)</f>
        <v>3260.87</v>
      </c>
      <c r="M1955" s="23" t="str">
        <f>A1955&amp;"|"&amp;B1955</f>
        <v>P0163|Oct</v>
      </c>
    </row>
    <row r="1956" spans="1:13" ht="15" customHeight="1" x14ac:dyDescent="0.25">
      <c r="A1956" s="14" t="s">
        <v>385</v>
      </c>
      <c r="B1956" s="14" t="s">
        <v>33</v>
      </c>
      <c r="C1956" s="16">
        <v>17.03</v>
      </c>
      <c r="D1956" s="16">
        <v>78.489999999999995</v>
      </c>
      <c r="E1956" s="16">
        <v>18.11</v>
      </c>
      <c r="F1956" s="16">
        <v>316</v>
      </c>
      <c r="G1956" s="16">
        <v>100.95</v>
      </c>
      <c r="H1956" s="16">
        <v>2148.98</v>
      </c>
      <c r="I1956" s="16">
        <v>309.45</v>
      </c>
      <c r="J1956" s="16">
        <v>85.96</v>
      </c>
      <c r="K1956" s="16">
        <v>79.11</v>
      </c>
      <c r="L1956" s="17">
        <f>SUM(C1956:K1956)</f>
        <v>3154.08</v>
      </c>
      <c r="M1956" s="23" t="str">
        <f>A1956&amp;"|"&amp;B1956</f>
        <v>P0163|Nov</v>
      </c>
    </row>
    <row r="1957" spans="1:13" ht="15" customHeight="1" x14ac:dyDescent="0.25">
      <c r="A1957" s="14" t="s">
        <v>385</v>
      </c>
      <c r="B1957" s="14" t="s">
        <v>34</v>
      </c>
      <c r="C1957" s="16">
        <v>35.549999999999997</v>
      </c>
      <c r="D1957" s="16">
        <v>93.02</v>
      </c>
      <c r="E1957" s="16">
        <v>9.02</v>
      </c>
      <c r="F1957" s="16">
        <v>790</v>
      </c>
      <c r="G1957" s="16">
        <v>100.95</v>
      </c>
      <c r="H1957" s="16">
        <v>2148.98</v>
      </c>
      <c r="I1957" s="16">
        <v>309.45</v>
      </c>
      <c r="J1957" s="16">
        <v>85.96</v>
      </c>
      <c r="K1957" s="16">
        <v>139.59</v>
      </c>
      <c r="L1957" s="17">
        <f>SUM(C1957:K1957)</f>
        <v>3712.52</v>
      </c>
      <c r="M1957" s="23" t="str">
        <f>A1957&amp;"|"&amp;B1957</f>
        <v>P0163|Dec</v>
      </c>
    </row>
    <row r="1958" spans="1:13" ht="15" customHeight="1" x14ac:dyDescent="0.25">
      <c r="A1958" s="14" t="s">
        <v>385</v>
      </c>
      <c r="B1958" s="14" t="s">
        <v>35</v>
      </c>
      <c r="C1958" s="16">
        <v>38.72</v>
      </c>
      <c r="D1958" s="16">
        <v>100.65</v>
      </c>
      <c r="E1958" s="16">
        <v>13.79</v>
      </c>
      <c r="F1958" s="16">
        <v>632</v>
      </c>
      <c r="G1958" s="16">
        <v>100.95</v>
      </c>
      <c r="H1958" s="16">
        <v>2148.98</v>
      </c>
      <c r="I1958" s="16">
        <v>309.45</v>
      </c>
      <c r="J1958" s="16">
        <v>85.96</v>
      </c>
      <c r="K1958" s="16">
        <v>139.59</v>
      </c>
      <c r="L1958" s="17">
        <f>SUM(C1958:K1958)</f>
        <v>3570.09</v>
      </c>
      <c r="M1958" s="23" t="str">
        <f>A1958&amp;"|"&amp;B1958</f>
        <v>P0163|Jan</v>
      </c>
    </row>
    <row r="1959" spans="1:13" ht="15" customHeight="1" x14ac:dyDescent="0.25">
      <c r="A1959" s="14" t="s">
        <v>385</v>
      </c>
      <c r="B1959" s="14" t="s">
        <v>36</v>
      </c>
      <c r="C1959" s="16">
        <v>43.58</v>
      </c>
      <c r="D1959" s="16">
        <v>108.66</v>
      </c>
      <c r="E1959" s="16">
        <v>17.86</v>
      </c>
      <c r="F1959" s="16">
        <v>632</v>
      </c>
      <c r="G1959" s="16">
        <v>100.95</v>
      </c>
      <c r="H1959" s="16">
        <v>2148.98</v>
      </c>
      <c r="I1959" s="16">
        <v>309.45</v>
      </c>
      <c r="J1959" s="16">
        <v>85.96</v>
      </c>
      <c r="K1959" s="16">
        <v>139.59</v>
      </c>
      <c r="L1959" s="17">
        <f>SUM(C1959:K1959)</f>
        <v>3587.03</v>
      </c>
      <c r="M1959" s="23" t="str">
        <f>A1959&amp;"|"&amp;B1959</f>
        <v>P0163|Feb</v>
      </c>
    </row>
    <row r="1960" spans="1:13" ht="15" customHeight="1" x14ac:dyDescent="0.25">
      <c r="A1960" s="14" t="s">
        <v>385</v>
      </c>
      <c r="B1960" s="14" t="s">
        <v>37</v>
      </c>
      <c r="C1960" s="16">
        <v>18</v>
      </c>
      <c r="D1960" s="16">
        <v>89.04</v>
      </c>
      <c r="E1960" s="16">
        <v>18.399999999999999</v>
      </c>
      <c r="F1960" s="16">
        <v>474</v>
      </c>
      <c r="G1960" s="16">
        <v>100.95</v>
      </c>
      <c r="H1960" s="16">
        <v>2148.98</v>
      </c>
      <c r="I1960" s="16">
        <v>309.45</v>
      </c>
      <c r="J1960" s="16">
        <v>85.96</v>
      </c>
      <c r="K1960" s="16">
        <v>139.59</v>
      </c>
      <c r="L1960" s="17">
        <f>SUM(C1960:K1960)</f>
        <v>3384.37</v>
      </c>
      <c r="M1960" s="23" t="str">
        <f>A1960&amp;"|"&amp;B1960</f>
        <v>P0163|Mar</v>
      </c>
    </row>
    <row r="1961" spans="1:13" ht="15" customHeight="1" x14ac:dyDescent="0.25">
      <c r="A1961" s="14" t="s">
        <v>387</v>
      </c>
      <c r="B1961" s="14" t="s">
        <v>24</v>
      </c>
      <c r="C1961" s="16">
        <v>23.43</v>
      </c>
      <c r="D1961" s="16">
        <v>58.38</v>
      </c>
      <c r="E1961" s="16">
        <v>5.86</v>
      </c>
      <c r="F1961" s="16">
        <v>216</v>
      </c>
      <c r="G1961" s="16">
        <v>0</v>
      </c>
      <c r="H1961" s="16">
        <v>1346.69</v>
      </c>
      <c r="I1961" s="16">
        <v>194.84</v>
      </c>
      <c r="J1961" s="16">
        <v>85.96</v>
      </c>
      <c r="K1961" s="16">
        <v>59.62</v>
      </c>
      <c r="L1961" s="17">
        <f>SUM(C1961:K1961)</f>
        <v>1990.78</v>
      </c>
      <c r="M1961" s="23" t="str">
        <f>A1961&amp;"|"&amp;B1961</f>
        <v>P0164|Apr</v>
      </c>
    </row>
    <row r="1962" spans="1:13" ht="15" customHeight="1" x14ac:dyDescent="0.25">
      <c r="A1962" s="14" t="s">
        <v>387</v>
      </c>
      <c r="B1962" s="14" t="s">
        <v>26</v>
      </c>
      <c r="C1962" s="16">
        <v>7.57</v>
      </c>
      <c r="D1962" s="16">
        <v>50.01</v>
      </c>
      <c r="E1962" s="16">
        <v>7.84</v>
      </c>
      <c r="F1962" s="16">
        <v>216</v>
      </c>
      <c r="G1962" s="16">
        <v>0</v>
      </c>
      <c r="H1962" s="16">
        <v>1346.69</v>
      </c>
      <c r="I1962" s="16">
        <v>194.84</v>
      </c>
      <c r="J1962" s="16">
        <v>85.96</v>
      </c>
      <c r="K1962" s="16">
        <v>387.74</v>
      </c>
      <c r="L1962" s="17">
        <f>SUM(C1962:K1962)</f>
        <v>2296.65</v>
      </c>
      <c r="M1962" s="23" t="str">
        <f>A1962&amp;"|"&amp;B1962</f>
        <v>P0164|May</v>
      </c>
    </row>
    <row r="1963" spans="1:13" ht="15" customHeight="1" x14ac:dyDescent="0.25">
      <c r="A1963" s="14" t="s">
        <v>387</v>
      </c>
      <c r="B1963" s="14" t="s">
        <v>28</v>
      </c>
      <c r="C1963" s="16">
        <v>15.61</v>
      </c>
      <c r="D1963" s="16">
        <v>35.01</v>
      </c>
      <c r="E1963" s="16">
        <v>12.67</v>
      </c>
      <c r="F1963" s="16">
        <v>216</v>
      </c>
      <c r="G1963" s="16">
        <v>0</v>
      </c>
      <c r="H1963" s="16">
        <v>1346.69</v>
      </c>
      <c r="I1963" s="16">
        <v>194.84</v>
      </c>
      <c r="J1963" s="16">
        <v>85.96</v>
      </c>
      <c r="K1963" s="16">
        <v>502.38</v>
      </c>
      <c r="L1963" s="17">
        <f>SUM(C1963:K1963)</f>
        <v>2409.16</v>
      </c>
      <c r="M1963" s="23" t="str">
        <f>A1963&amp;"|"&amp;B1963</f>
        <v>P0164|Jun</v>
      </c>
    </row>
    <row r="1964" spans="1:13" ht="15" customHeight="1" x14ac:dyDescent="0.25">
      <c r="A1964" s="14" t="s">
        <v>387</v>
      </c>
      <c r="B1964" s="14" t="s">
        <v>29</v>
      </c>
      <c r="C1964" s="16">
        <v>30.15</v>
      </c>
      <c r="D1964" s="16">
        <v>37.85</v>
      </c>
      <c r="E1964" s="16">
        <v>4.04</v>
      </c>
      <c r="F1964" s="16">
        <v>324</v>
      </c>
      <c r="G1964" s="16">
        <v>0</v>
      </c>
      <c r="H1964" s="16">
        <v>1346.69</v>
      </c>
      <c r="I1964" s="16">
        <v>194.84</v>
      </c>
      <c r="J1964" s="16">
        <v>85.96</v>
      </c>
      <c r="K1964" s="16">
        <v>1346.66</v>
      </c>
      <c r="L1964" s="17">
        <f>SUM(C1964:K1964)</f>
        <v>3370.19</v>
      </c>
      <c r="M1964" s="23" t="str">
        <f>A1964&amp;"|"&amp;B1964</f>
        <v>P0164|Jul</v>
      </c>
    </row>
    <row r="1965" spans="1:13" ht="15" customHeight="1" x14ac:dyDescent="0.25">
      <c r="A1965" s="14" t="s">
        <v>387</v>
      </c>
      <c r="B1965" s="14" t="s">
        <v>30</v>
      </c>
      <c r="C1965" s="16">
        <v>25.25</v>
      </c>
      <c r="D1965" s="16">
        <v>44.64</v>
      </c>
      <c r="E1965" s="16">
        <v>14.25</v>
      </c>
      <c r="F1965" s="16">
        <v>324</v>
      </c>
      <c r="G1965" s="16">
        <v>0</v>
      </c>
      <c r="H1965" s="16">
        <v>1346.69</v>
      </c>
      <c r="I1965" s="16">
        <v>194.84</v>
      </c>
      <c r="J1965" s="16">
        <v>85.96</v>
      </c>
      <c r="K1965" s="16">
        <v>1242.2</v>
      </c>
      <c r="L1965" s="17">
        <f>SUM(C1965:K1965)</f>
        <v>3277.83</v>
      </c>
      <c r="M1965" s="23" t="str">
        <f>A1965&amp;"|"&amp;B1965</f>
        <v>P0164|Aug</v>
      </c>
    </row>
    <row r="1966" spans="1:13" ht="15" customHeight="1" x14ac:dyDescent="0.25">
      <c r="A1966" s="14" t="s">
        <v>387</v>
      </c>
      <c r="B1966" s="14" t="s">
        <v>31</v>
      </c>
      <c r="C1966" s="16">
        <v>14.16</v>
      </c>
      <c r="D1966" s="16">
        <v>37.479999999999997</v>
      </c>
      <c r="E1966" s="16">
        <v>7.04</v>
      </c>
      <c r="F1966" s="16">
        <v>216</v>
      </c>
      <c r="G1966" s="16">
        <v>0</v>
      </c>
      <c r="H1966" s="16">
        <v>1346.69</v>
      </c>
      <c r="I1966" s="16">
        <v>194.84</v>
      </c>
      <c r="J1966" s="16">
        <v>85.96</v>
      </c>
      <c r="K1966" s="16">
        <v>265.95</v>
      </c>
      <c r="L1966" s="17">
        <f>SUM(C1966:K1966)</f>
        <v>2168.12</v>
      </c>
      <c r="M1966" s="23" t="str">
        <f>A1966&amp;"|"&amp;B1966</f>
        <v>P0164|Sep</v>
      </c>
    </row>
    <row r="1967" spans="1:13" ht="15" customHeight="1" x14ac:dyDescent="0.25">
      <c r="A1967" s="14" t="s">
        <v>387</v>
      </c>
      <c r="B1967" s="14" t="s">
        <v>32</v>
      </c>
      <c r="C1967" s="16">
        <v>20.55</v>
      </c>
      <c r="D1967" s="16">
        <v>60.61</v>
      </c>
      <c r="E1967" s="16">
        <v>12.58</v>
      </c>
      <c r="F1967" s="16">
        <v>216</v>
      </c>
      <c r="G1967" s="16">
        <v>0</v>
      </c>
      <c r="H1967" s="16">
        <v>1346.69</v>
      </c>
      <c r="I1967" s="16">
        <v>194.84</v>
      </c>
      <c r="J1967" s="16">
        <v>85.96</v>
      </c>
      <c r="K1967" s="16">
        <v>183.95</v>
      </c>
      <c r="L1967" s="17">
        <f>SUM(C1967:K1967)</f>
        <v>2121.1799999999998</v>
      </c>
      <c r="M1967" s="23" t="str">
        <f>A1967&amp;"|"&amp;B1967</f>
        <v>P0164|Oct</v>
      </c>
    </row>
    <row r="1968" spans="1:13" ht="15" customHeight="1" x14ac:dyDescent="0.25">
      <c r="A1968" s="14" t="s">
        <v>387</v>
      </c>
      <c r="B1968" s="14" t="s">
        <v>33</v>
      </c>
      <c r="C1968" s="16">
        <v>16.350000000000001</v>
      </c>
      <c r="D1968" s="16">
        <v>67.150000000000006</v>
      </c>
      <c r="E1968" s="16">
        <v>4.9000000000000004</v>
      </c>
      <c r="F1968" s="16">
        <v>324</v>
      </c>
      <c r="G1968" s="16">
        <v>68.14</v>
      </c>
      <c r="H1968" s="16">
        <v>1346.69</v>
      </c>
      <c r="I1968" s="16">
        <v>194.84</v>
      </c>
      <c r="J1968" s="16">
        <v>85.96</v>
      </c>
      <c r="K1968" s="16">
        <v>47.47</v>
      </c>
      <c r="L1968" s="17">
        <f>SUM(C1968:K1968)</f>
        <v>2155.4999999999995</v>
      </c>
      <c r="M1968" s="23" t="str">
        <f>A1968&amp;"|"&amp;B1968</f>
        <v>P0164|Nov</v>
      </c>
    </row>
    <row r="1969" spans="1:13" ht="15" customHeight="1" x14ac:dyDescent="0.25">
      <c r="A1969" s="14" t="s">
        <v>387</v>
      </c>
      <c r="B1969" s="14" t="s">
        <v>34</v>
      </c>
      <c r="C1969" s="16">
        <v>167.2</v>
      </c>
      <c r="D1969" s="16">
        <v>83.2</v>
      </c>
      <c r="E1969" s="16">
        <v>13.72</v>
      </c>
      <c r="F1969" s="16">
        <v>648</v>
      </c>
      <c r="G1969" s="16">
        <v>68.14</v>
      </c>
      <c r="H1969" s="16">
        <v>1346.69</v>
      </c>
      <c r="I1969" s="16">
        <v>194.84</v>
      </c>
      <c r="J1969" s="16">
        <v>85.96</v>
      </c>
      <c r="K1969" s="16">
        <v>83.75</v>
      </c>
      <c r="L1969" s="17">
        <f>SUM(C1969:K1969)</f>
        <v>2691.5</v>
      </c>
      <c r="M1969" s="23" t="str">
        <f>A1969&amp;"|"&amp;B1969</f>
        <v>P0164|Dec</v>
      </c>
    </row>
    <row r="1970" spans="1:13" ht="15" customHeight="1" x14ac:dyDescent="0.25">
      <c r="A1970" s="14" t="s">
        <v>387</v>
      </c>
      <c r="B1970" s="14" t="s">
        <v>35</v>
      </c>
      <c r="C1970" s="16">
        <v>30.57</v>
      </c>
      <c r="D1970" s="16">
        <v>73.349999999999994</v>
      </c>
      <c r="E1970" s="16">
        <v>9.17</v>
      </c>
      <c r="F1970" s="16">
        <v>648</v>
      </c>
      <c r="G1970" s="16">
        <v>68.14</v>
      </c>
      <c r="H1970" s="16">
        <v>1346.69</v>
      </c>
      <c r="I1970" s="16">
        <v>194.84</v>
      </c>
      <c r="J1970" s="16">
        <v>85.96</v>
      </c>
      <c r="K1970" s="16">
        <v>83.75</v>
      </c>
      <c r="L1970" s="17">
        <f>SUM(C1970:K1970)</f>
        <v>2540.4700000000003</v>
      </c>
      <c r="M1970" s="23" t="str">
        <f>A1970&amp;"|"&amp;B1970</f>
        <v>P0164|Jan</v>
      </c>
    </row>
    <row r="1971" spans="1:13" ht="15" customHeight="1" x14ac:dyDescent="0.25">
      <c r="A1971" s="14" t="s">
        <v>387</v>
      </c>
      <c r="B1971" s="14" t="s">
        <v>36</v>
      </c>
      <c r="C1971" s="16">
        <v>10.38</v>
      </c>
      <c r="D1971" s="16">
        <v>71.67</v>
      </c>
      <c r="E1971" s="16">
        <v>7.67</v>
      </c>
      <c r="F1971" s="16">
        <v>540</v>
      </c>
      <c r="G1971" s="16">
        <v>68.14</v>
      </c>
      <c r="H1971" s="16">
        <v>1346.69</v>
      </c>
      <c r="I1971" s="16">
        <v>194.84</v>
      </c>
      <c r="J1971" s="16">
        <v>85.96</v>
      </c>
      <c r="K1971" s="16">
        <v>83.75</v>
      </c>
      <c r="L1971" s="17">
        <f>SUM(C1971:K1971)</f>
        <v>2409.1000000000004</v>
      </c>
      <c r="M1971" s="23" t="str">
        <f>A1971&amp;"|"&amp;B1971</f>
        <v>P0164|Feb</v>
      </c>
    </row>
    <row r="1972" spans="1:13" ht="15" customHeight="1" x14ac:dyDescent="0.25">
      <c r="A1972" s="14" t="s">
        <v>387</v>
      </c>
      <c r="B1972" s="14" t="s">
        <v>37</v>
      </c>
      <c r="C1972" s="16">
        <v>16.100000000000001</v>
      </c>
      <c r="D1972" s="16">
        <v>80.989999999999995</v>
      </c>
      <c r="E1972" s="16">
        <v>9.25</v>
      </c>
      <c r="F1972" s="16">
        <v>540</v>
      </c>
      <c r="G1972" s="16">
        <v>68.14</v>
      </c>
      <c r="H1972" s="16">
        <v>1346.69</v>
      </c>
      <c r="I1972" s="16">
        <v>194.84</v>
      </c>
      <c r="J1972" s="16">
        <v>85.96</v>
      </c>
      <c r="K1972" s="16">
        <v>83.75</v>
      </c>
      <c r="L1972" s="17">
        <f>SUM(C1972:K1972)</f>
        <v>2425.7200000000003</v>
      </c>
      <c r="M1972" s="23" t="str">
        <f>A1972&amp;"|"&amp;B1972</f>
        <v>P0164|Mar</v>
      </c>
    </row>
    <row r="1973" spans="1:13" ht="15" customHeight="1" x14ac:dyDescent="0.25">
      <c r="A1973" s="14" t="s">
        <v>389</v>
      </c>
      <c r="B1973" s="14" t="s">
        <v>24</v>
      </c>
      <c r="C1973" s="16">
        <v>28.6</v>
      </c>
      <c r="D1973" s="16">
        <v>71.11</v>
      </c>
      <c r="E1973" s="16">
        <v>11.47</v>
      </c>
      <c r="F1973" s="16">
        <v>264</v>
      </c>
      <c r="G1973" s="16">
        <v>0</v>
      </c>
      <c r="H1973" s="16">
        <v>1719.18</v>
      </c>
      <c r="I1973" s="16">
        <v>246.42</v>
      </c>
      <c r="J1973" s="16">
        <v>85.96</v>
      </c>
      <c r="K1973" s="16">
        <v>79.5</v>
      </c>
      <c r="L1973" s="17">
        <f>SUM(C1973:K1973)</f>
        <v>2506.2400000000002</v>
      </c>
      <c r="M1973" s="23" t="str">
        <f>A1973&amp;"|"&amp;B1973</f>
        <v>P0165|Apr</v>
      </c>
    </row>
    <row r="1974" spans="1:13" ht="15" customHeight="1" x14ac:dyDescent="0.25">
      <c r="A1974" s="14" t="s">
        <v>389</v>
      </c>
      <c r="B1974" s="14" t="s">
        <v>26</v>
      </c>
      <c r="C1974" s="16">
        <v>20.13</v>
      </c>
      <c r="D1974" s="16">
        <v>53.49</v>
      </c>
      <c r="E1974" s="16">
        <v>13.22</v>
      </c>
      <c r="F1974" s="16">
        <v>264</v>
      </c>
      <c r="G1974" s="16">
        <v>0</v>
      </c>
      <c r="H1974" s="16">
        <v>1719.18</v>
      </c>
      <c r="I1974" s="16">
        <v>246.42</v>
      </c>
      <c r="J1974" s="16">
        <v>85.96</v>
      </c>
      <c r="K1974" s="16">
        <v>516.99</v>
      </c>
      <c r="L1974" s="17">
        <f>SUM(C1974:K1974)</f>
        <v>2919.3900000000003</v>
      </c>
      <c r="M1974" s="23" t="str">
        <f>A1974&amp;"|"&amp;B1974</f>
        <v>P0165|May</v>
      </c>
    </row>
    <row r="1975" spans="1:13" ht="15" customHeight="1" x14ac:dyDescent="0.25">
      <c r="A1975" s="14" t="s">
        <v>389</v>
      </c>
      <c r="B1975" s="14" t="s">
        <v>28</v>
      </c>
      <c r="C1975" s="16">
        <v>221.97</v>
      </c>
      <c r="D1975" s="16">
        <v>40.24</v>
      </c>
      <c r="E1975" s="16">
        <v>19.16</v>
      </c>
      <c r="F1975" s="16">
        <v>264</v>
      </c>
      <c r="G1975" s="16">
        <v>0</v>
      </c>
      <c r="H1975" s="16">
        <v>1719.18</v>
      </c>
      <c r="I1975" s="16">
        <v>246.42</v>
      </c>
      <c r="J1975" s="16">
        <v>85.96</v>
      </c>
      <c r="K1975" s="16">
        <v>669.84</v>
      </c>
      <c r="L1975" s="17">
        <f>SUM(C1975:K1975)</f>
        <v>3266.7700000000004</v>
      </c>
      <c r="M1975" s="23" t="str">
        <f>A1975&amp;"|"&amp;B1975</f>
        <v>P0165|Jun</v>
      </c>
    </row>
    <row r="1976" spans="1:13" ht="15" customHeight="1" x14ac:dyDescent="0.25">
      <c r="A1976" s="14" t="s">
        <v>389</v>
      </c>
      <c r="B1976" s="14" t="s">
        <v>29</v>
      </c>
      <c r="C1976" s="16">
        <v>22.98</v>
      </c>
      <c r="D1976" s="16">
        <v>57.25</v>
      </c>
      <c r="E1976" s="16">
        <v>9.39</v>
      </c>
      <c r="F1976" s="16">
        <v>396</v>
      </c>
      <c r="G1976" s="16">
        <v>0</v>
      </c>
      <c r="H1976" s="16">
        <v>1719.18</v>
      </c>
      <c r="I1976" s="16">
        <v>246.42</v>
      </c>
      <c r="J1976" s="16">
        <v>85.96</v>
      </c>
      <c r="K1976" s="16">
        <v>1795.54</v>
      </c>
      <c r="L1976" s="17">
        <f>SUM(C1976:K1976)</f>
        <v>4332.72</v>
      </c>
      <c r="M1976" s="23" t="str">
        <f>A1976&amp;"|"&amp;B1976</f>
        <v>P0165|Jul</v>
      </c>
    </row>
    <row r="1977" spans="1:13" ht="15" customHeight="1" x14ac:dyDescent="0.25">
      <c r="A1977" s="14" t="s">
        <v>389</v>
      </c>
      <c r="B1977" s="14" t="s">
        <v>30</v>
      </c>
      <c r="C1977" s="16">
        <v>10.23</v>
      </c>
      <c r="D1977" s="16">
        <v>48.35</v>
      </c>
      <c r="E1977" s="16">
        <v>18.77</v>
      </c>
      <c r="F1977" s="16">
        <v>264</v>
      </c>
      <c r="G1977" s="16">
        <v>0</v>
      </c>
      <c r="H1977" s="16">
        <v>1719.18</v>
      </c>
      <c r="I1977" s="16">
        <v>246.42</v>
      </c>
      <c r="J1977" s="16">
        <v>85.96</v>
      </c>
      <c r="K1977" s="16">
        <v>1656.27</v>
      </c>
      <c r="L1977" s="17">
        <f>SUM(C1977:K1977)</f>
        <v>4049.1800000000003</v>
      </c>
      <c r="M1977" s="23" t="str">
        <f>A1977&amp;"|"&amp;B1977</f>
        <v>P0165|Aug</v>
      </c>
    </row>
    <row r="1978" spans="1:13" ht="15" customHeight="1" x14ac:dyDescent="0.25">
      <c r="A1978" s="14" t="s">
        <v>389</v>
      </c>
      <c r="B1978" s="14" t="s">
        <v>31</v>
      </c>
      <c r="C1978" s="16">
        <v>26.09</v>
      </c>
      <c r="D1978" s="16">
        <v>52.03</v>
      </c>
      <c r="E1978" s="16">
        <v>13.25</v>
      </c>
      <c r="F1978" s="16">
        <v>264</v>
      </c>
      <c r="G1978" s="16">
        <v>0</v>
      </c>
      <c r="H1978" s="16">
        <v>1719.18</v>
      </c>
      <c r="I1978" s="16">
        <v>246.42</v>
      </c>
      <c r="J1978" s="16">
        <v>85.96</v>
      </c>
      <c r="K1978" s="16">
        <v>354.6</v>
      </c>
      <c r="L1978" s="17">
        <f>SUM(C1978:K1978)</f>
        <v>2761.53</v>
      </c>
      <c r="M1978" s="23" t="str">
        <f>A1978&amp;"|"&amp;B1978</f>
        <v>P0165|Sep</v>
      </c>
    </row>
    <row r="1979" spans="1:13" ht="15" customHeight="1" x14ac:dyDescent="0.25">
      <c r="A1979" s="14" t="s">
        <v>389</v>
      </c>
      <c r="B1979" s="14" t="s">
        <v>32</v>
      </c>
      <c r="C1979" s="16">
        <v>47.11</v>
      </c>
      <c r="D1979" s="16">
        <v>43.24</v>
      </c>
      <c r="E1979" s="16">
        <v>13.17</v>
      </c>
      <c r="F1979" s="16">
        <v>264</v>
      </c>
      <c r="G1979" s="16">
        <v>0</v>
      </c>
      <c r="H1979" s="16">
        <v>1719.18</v>
      </c>
      <c r="I1979" s="16">
        <v>246.42</v>
      </c>
      <c r="J1979" s="16">
        <v>85.96</v>
      </c>
      <c r="K1979" s="16">
        <v>245.27</v>
      </c>
      <c r="L1979" s="17">
        <f>SUM(C1979:K1979)</f>
        <v>2664.35</v>
      </c>
      <c r="M1979" s="23" t="str">
        <f>A1979&amp;"|"&amp;B1979</f>
        <v>P0165|Oct</v>
      </c>
    </row>
    <row r="1980" spans="1:13" ht="15" customHeight="1" x14ac:dyDescent="0.25">
      <c r="A1980" s="14" t="s">
        <v>389</v>
      </c>
      <c r="B1980" s="14" t="s">
        <v>33</v>
      </c>
      <c r="C1980" s="16">
        <v>15.96</v>
      </c>
      <c r="D1980" s="16">
        <v>82.23</v>
      </c>
      <c r="E1980" s="16">
        <v>6.02</v>
      </c>
      <c r="F1980" s="16">
        <v>264</v>
      </c>
      <c r="G1980" s="16">
        <v>83.28</v>
      </c>
      <c r="H1980" s="16">
        <v>1719.18</v>
      </c>
      <c r="I1980" s="16">
        <v>246.42</v>
      </c>
      <c r="J1980" s="16">
        <v>85.96</v>
      </c>
      <c r="K1980" s="16">
        <v>63.29</v>
      </c>
      <c r="L1980" s="17">
        <f>SUM(C1980:K1980)</f>
        <v>2566.34</v>
      </c>
      <c r="M1980" s="23" t="str">
        <f>A1980&amp;"|"&amp;B1980</f>
        <v>P0165|Nov</v>
      </c>
    </row>
    <row r="1981" spans="1:13" ht="15" customHeight="1" x14ac:dyDescent="0.25">
      <c r="A1981" s="14" t="s">
        <v>389</v>
      </c>
      <c r="B1981" s="14" t="s">
        <v>34</v>
      </c>
      <c r="C1981" s="16">
        <v>20.94</v>
      </c>
      <c r="D1981" s="16">
        <v>92.82</v>
      </c>
      <c r="E1981" s="16">
        <v>12.74</v>
      </c>
      <c r="F1981" s="16">
        <v>660</v>
      </c>
      <c r="G1981" s="16">
        <v>83.28</v>
      </c>
      <c r="H1981" s="16">
        <v>1719.18</v>
      </c>
      <c r="I1981" s="16">
        <v>246.42</v>
      </c>
      <c r="J1981" s="16">
        <v>85.96</v>
      </c>
      <c r="K1981" s="16">
        <v>111.67</v>
      </c>
      <c r="L1981" s="17">
        <f>SUM(C1981:K1981)</f>
        <v>3033.01</v>
      </c>
      <c r="M1981" s="23" t="str">
        <f>A1981&amp;"|"&amp;B1981</f>
        <v>P0165|Dec</v>
      </c>
    </row>
    <row r="1982" spans="1:13" ht="15" customHeight="1" x14ac:dyDescent="0.25">
      <c r="A1982" s="14" t="s">
        <v>389</v>
      </c>
      <c r="B1982" s="14" t="s">
        <v>35</v>
      </c>
      <c r="C1982" s="16">
        <v>28.03</v>
      </c>
      <c r="D1982" s="16">
        <v>96.61</v>
      </c>
      <c r="E1982" s="16">
        <v>8.1999999999999993</v>
      </c>
      <c r="F1982" s="16">
        <v>660</v>
      </c>
      <c r="G1982" s="16">
        <v>83.28</v>
      </c>
      <c r="H1982" s="16">
        <v>1719.18</v>
      </c>
      <c r="I1982" s="16">
        <v>246.42</v>
      </c>
      <c r="J1982" s="16">
        <v>85.96</v>
      </c>
      <c r="K1982" s="16">
        <v>111.67</v>
      </c>
      <c r="L1982" s="17">
        <f>SUM(C1982:K1982)</f>
        <v>3039.3500000000004</v>
      </c>
      <c r="M1982" s="23" t="str">
        <f>A1982&amp;"|"&amp;B1982</f>
        <v>P0165|Jan</v>
      </c>
    </row>
    <row r="1983" spans="1:13" ht="15" customHeight="1" x14ac:dyDescent="0.25">
      <c r="A1983" s="14" t="s">
        <v>389</v>
      </c>
      <c r="B1983" s="14" t="s">
        <v>36</v>
      </c>
      <c r="C1983" s="16">
        <v>41.04</v>
      </c>
      <c r="D1983" s="16">
        <v>99.12</v>
      </c>
      <c r="E1983" s="16">
        <v>9.3699999999999992</v>
      </c>
      <c r="F1983" s="16">
        <v>528</v>
      </c>
      <c r="G1983" s="16">
        <v>83.28</v>
      </c>
      <c r="H1983" s="16">
        <v>1719.18</v>
      </c>
      <c r="I1983" s="16">
        <v>246.42</v>
      </c>
      <c r="J1983" s="16">
        <v>85.96</v>
      </c>
      <c r="K1983" s="16">
        <v>111.67</v>
      </c>
      <c r="L1983" s="17">
        <f>SUM(C1983:K1983)</f>
        <v>2924.04</v>
      </c>
      <c r="M1983" s="23" t="str">
        <f>A1983&amp;"|"&amp;B1983</f>
        <v>P0165|Feb</v>
      </c>
    </row>
    <row r="1984" spans="1:13" ht="15" customHeight="1" x14ac:dyDescent="0.25">
      <c r="A1984" s="14" t="s">
        <v>389</v>
      </c>
      <c r="B1984" s="14" t="s">
        <v>37</v>
      </c>
      <c r="C1984" s="16">
        <v>29.27</v>
      </c>
      <c r="D1984" s="16">
        <v>81.209999999999994</v>
      </c>
      <c r="E1984" s="16">
        <v>18.38</v>
      </c>
      <c r="F1984" s="16">
        <v>528</v>
      </c>
      <c r="G1984" s="16">
        <v>83.28</v>
      </c>
      <c r="H1984" s="16">
        <v>1719.18</v>
      </c>
      <c r="I1984" s="16">
        <v>246.42</v>
      </c>
      <c r="J1984" s="16">
        <v>85.96</v>
      </c>
      <c r="K1984" s="16">
        <v>111.67</v>
      </c>
      <c r="L1984" s="17">
        <f>SUM(C1984:K1984)</f>
        <v>2903.3700000000003</v>
      </c>
      <c r="M1984" s="23" t="str">
        <f>A1984&amp;"|"&amp;B1984</f>
        <v>P0165|Mar</v>
      </c>
    </row>
    <row r="1985" spans="1:13" ht="15" customHeight="1" x14ac:dyDescent="0.25">
      <c r="A1985" s="14" t="s">
        <v>391</v>
      </c>
      <c r="B1985" s="14" t="s">
        <v>24</v>
      </c>
      <c r="C1985" s="16">
        <v>27.9</v>
      </c>
      <c r="D1985" s="16">
        <v>70.260000000000005</v>
      </c>
      <c r="E1985" s="16">
        <v>24.91</v>
      </c>
      <c r="F1985" s="16">
        <v>316</v>
      </c>
      <c r="G1985" s="16">
        <v>0</v>
      </c>
      <c r="H1985" s="16">
        <v>2148.98</v>
      </c>
      <c r="I1985" s="16">
        <v>309.45</v>
      </c>
      <c r="J1985" s="16">
        <v>85.96</v>
      </c>
      <c r="K1985" s="16">
        <v>99.37</v>
      </c>
      <c r="L1985" s="17">
        <f>SUM(C1985:K1985)</f>
        <v>3082.83</v>
      </c>
      <c r="M1985" s="23" t="str">
        <f>A1985&amp;"|"&amp;B1985</f>
        <v>P0166|Apr</v>
      </c>
    </row>
    <row r="1986" spans="1:13" ht="15" customHeight="1" x14ac:dyDescent="0.25">
      <c r="A1986" s="14" t="s">
        <v>391</v>
      </c>
      <c r="B1986" s="14" t="s">
        <v>26</v>
      </c>
      <c r="C1986" s="16">
        <v>16.54</v>
      </c>
      <c r="D1986" s="16">
        <v>64.91</v>
      </c>
      <c r="E1986" s="16">
        <v>17.079999999999998</v>
      </c>
      <c r="F1986" s="16">
        <v>316</v>
      </c>
      <c r="G1986" s="16">
        <v>0</v>
      </c>
      <c r="H1986" s="16">
        <v>2148.98</v>
      </c>
      <c r="I1986" s="16">
        <v>309.45</v>
      </c>
      <c r="J1986" s="16">
        <v>85.96</v>
      </c>
      <c r="K1986" s="16">
        <v>646.23</v>
      </c>
      <c r="L1986" s="17">
        <f>SUM(C1986:K1986)</f>
        <v>3605.15</v>
      </c>
      <c r="M1986" s="23" t="str">
        <f>A1986&amp;"|"&amp;B1986</f>
        <v>P0166|May</v>
      </c>
    </row>
    <row r="1987" spans="1:13" ht="15" customHeight="1" x14ac:dyDescent="0.25">
      <c r="A1987" s="14" t="s">
        <v>391</v>
      </c>
      <c r="B1987" s="14" t="s">
        <v>28</v>
      </c>
      <c r="C1987" s="16">
        <v>34.44</v>
      </c>
      <c r="D1987" s="16">
        <v>52.85</v>
      </c>
      <c r="E1987" s="16">
        <v>13.01</v>
      </c>
      <c r="F1987" s="16">
        <v>316</v>
      </c>
      <c r="G1987" s="16">
        <v>0</v>
      </c>
      <c r="H1987" s="16">
        <v>2148.98</v>
      </c>
      <c r="I1987" s="16">
        <v>309.45</v>
      </c>
      <c r="J1987" s="16">
        <v>85.96</v>
      </c>
      <c r="K1987" s="16">
        <v>837.3</v>
      </c>
      <c r="L1987" s="17">
        <f>SUM(C1987:K1987)</f>
        <v>3797.99</v>
      </c>
      <c r="M1987" s="23" t="str">
        <f>A1987&amp;"|"&amp;B1987</f>
        <v>P0166|Jun</v>
      </c>
    </row>
    <row r="1988" spans="1:13" ht="15" customHeight="1" x14ac:dyDescent="0.25">
      <c r="A1988" s="14" t="s">
        <v>391</v>
      </c>
      <c r="B1988" s="14" t="s">
        <v>29</v>
      </c>
      <c r="C1988" s="16">
        <v>29.04</v>
      </c>
      <c r="D1988" s="16">
        <v>51.65</v>
      </c>
      <c r="E1988" s="16">
        <v>13.87</v>
      </c>
      <c r="F1988" s="16">
        <v>316</v>
      </c>
      <c r="G1988" s="16">
        <v>0</v>
      </c>
      <c r="H1988" s="16">
        <v>2148.98</v>
      </c>
      <c r="I1988" s="16">
        <v>309.45</v>
      </c>
      <c r="J1988" s="16">
        <v>85.96</v>
      </c>
      <c r="K1988" s="16">
        <v>2244.4299999999998</v>
      </c>
      <c r="L1988" s="17">
        <f>SUM(C1988:K1988)</f>
        <v>5199.3799999999992</v>
      </c>
      <c r="M1988" s="23" t="str">
        <f>A1988&amp;"|"&amp;B1988</f>
        <v>P0166|Jul</v>
      </c>
    </row>
    <row r="1989" spans="1:13" ht="15" customHeight="1" x14ac:dyDescent="0.25">
      <c r="A1989" s="14" t="s">
        <v>391</v>
      </c>
      <c r="B1989" s="14" t="s">
        <v>30</v>
      </c>
      <c r="C1989" s="16">
        <v>21.12</v>
      </c>
      <c r="D1989" s="16">
        <v>34.96</v>
      </c>
      <c r="E1989" s="16">
        <v>15.46</v>
      </c>
      <c r="F1989" s="16">
        <v>474</v>
      </c>
      <c r="G1989" s="16">
        <v>0</v>
      </c>
      <c r="H1989" s="16">
        <v>2148.98</v>
      </c>
      <c r="I1989" s="16">
        <v>309.45</v>
      </c>
      <c r="J1989" s="16">
        <v>85.96</v>
      </c>
      <c r="K1989" s="16">
        <v>2070.33</v>
      </c>
      <c r="L1989" s="17">
        <f>SUM(C1989:K1989)</f>
        <v>5160.26</v>
      </c>
      <c r="M1989" s="23" t="str">
        <f>A1989&amp;"|"&amp;B1989</f>
        <v>P0166|Aug</v>
      </c>
    </row>
    <row r="1990" spans="1:13" ht="15" customHeight="1" x14ac:dyDescent="0.25">
      <c r="A1990" s="14" t="s">
        <v>391</v>
      </c>
      <c r="B1990" s="14" t="s">
        <v>31</v>
      </c>
      <c r="C1990" s="16">
        <v>16.34</v>
      </c>
      <c r="D1990" s="16">
        <v>55.39</v>
      </c>
      <c r="E1990" s="16">
        <v>15.49</v>
      </c>
      <c r="F1990" s="16">
        <v>316</v>
      </c>
      <c r="G1990" s="16">
        <v>0</v>
      </c>
      <c r="H1990" s="16">
        <v>2148.98</v>
      </c>
      <c r="I1990" s="16">
        <v>309.45</v>
      </c>
      <c r="J1990" s="16">
        <v>85.96</v>
      </c>
      <c r="K1990" s="16">
        <v>443.25</v>
      </c>
      <c r="L1990" s="17">
        <f>SUM(C1990:K1990)</f>
        <v>3390.8599999999997</v>
      </c>
      <c r="M1990" s="23" t="str">
        <f>A1990&amp;"|"&amp;B1990</f>
        <v>P0166|Sep</v>
      </c>
    </row>
    <row r="1991" spans="1:13" ht="15" customHeight="1" x14ac:dyDescent="0.25">
      <c r="A1991" s="14" t="s">
        <v>391</v>
      </c>
      <c r="B1991" s="14" t="s">
        <v>32</v>
      </c>
      <c r="C1991" s="16">
        <v>18.190000000000001</v>
      </c>
      <c r="D1991" s="16">
        <v>74.19</v>
      </c>
      <c r="E1991" s="16">
        <v>13.64</v>
      </c>
      <c r="F1991" s="16">
        <v>316</v>
      </c>
      <c r="G1991" s="16">
        <v>0</v>
      </c>
      <c r="H1991" s="16">
        <v>2148.98</v>
      </c>
      <c r="I1991" s="16">
        <v>309.45</v>
      </c>
      <c r="J1991" s="16">
        <v>85.96</v>
      </c>
      <c r="K1991" s="16">
        <v>306.58</v>
      </c>
      <c r="L1991" s="17">
        <f>SUM(C1991:K1991)</f>
        <v>3272.99</v>
      </c>
      <c r="M1991" s="23" t="str">
        <f>A1991&amp;"|"&amp;B1991</f>
        <v>P0166|Oct</v>
      </c>
    </row>
    <row r="1992" spans="1:13" ht="15" customHeight="1" x14ac:dyDescent="0.25">
      <c r="A1992" s="14" t="s">
        <v>391</v>
      </c>
      <c r="B1992" s="14" t="s">
        <v>33</v>
      </c>
      <c r="C1992" s="16">
        <v>12.76</v>
      </c>
      <c r="D1992" s="16">
        <v>77.040000000000006</v>
      </c>
      <c r="E1992" s="16">
        <v>16.059999999999999</v>
      </c>
      <c r="F1992" s="16">
        <v>316</v>
      </c>
      <c r="G1992" s="16">
        <v>100.95</v>
      </c>
      <c r="H1992" s="16">
        <v>2148.98</v>
      </c>
      <c r="I1992" s="16">
        <v>309.45</v>
      </c>
      <c r="J1992" s="16">
        <v>85.96</v>
      </c>
      <c r="K1992" s="16">
        <v>79.11</v>
      </c>
      <c r="L1992" s="17">
        <f>SUM(C1992:K1992)</f>
        <v>3146.31</v>
      </c>
      <c r="M1992" s="23" t="str">
        <f>A1992&amp;"|"&amp;B1992</f>
        <v>P0166|Nov</v>
      </c>
    </row>
    <row r="1993" spans="1:13" ht="15" customHeight="1" x14ac:dyDescent="0.25">
      <c r="A1993" s="14" t="s">
        <v>391</v>
      </c>
      <c r="B1993" s="14" t="s">
        <v>34</v>
      </c>
      <c r="C1993" s="16">
        <v>43.58</v>
      </c>
      <c r="D1993" s="16">
        <v>106.91</v>
      </c>
      <c r="E1993" s="16">
        <v>19.02</v>
      </c>
      <c r="F1993" s="16">
        <v>948</v>
      </c>
      <c r="G1993" s="16">
        <v>100.95</v>
      </c>
      <c r="H1993" s="16">
        <v>2148.98</v>
      </c>
      <c r="I1993" s="16">
        <v>309.45</v>
      </c>
      <c r="J1993" s="16">
        <v>85.96</v>
      </c>
      <c r="K1993" s="16">
        <v>139.59</v>
      </c>
      <c r="L1993" s="17">
        <f>SUM(C1993:K1993)</f>
        <v>3902.44</v>
      </c>
      <c r="M1993" s="23" t="str">
        <f>A1993&amp;"|"&amp;B1993</f>
        <v>P0166|Dec</v>
      </c>
    </row>
    <row r="1994" spans="1:13" ht="15" customHeight="1" x14ac:dyDescent="0.25">
      <c r="A1994" s="14" t="s">
        <v>391</v>
      </c>
      <c r="B1994" s="14" t="s">
        <v>35</v>
      </c>
      <c r="C1994" s="16">
        <v>62.61</v>
      </c>
      <c r="D1994" s="16">
        <v>98.06</v>
      </c>
      <c r="E1994" s="16">
        <v>19.54</v>
      </c>
      <c r="F1994" s="16">
        <v>790</v>
      </c>
      <c r="G1994" s="16">
        <v>100.95</v>
      </c>
      <c r="H1994" s="16">
        <v>2148.98</v>
      </c>
      <c r="I1994" s="16">
        <v>309.45</v>
      </c>
      <c r="J1994" s="16">
        <v>85.96</v>
      </c>
      <c r="K1994" s="16">
        <v>139.59</v>
      </c>
      <c r="L1994" s="17">
        <f>SUM(C1994:K1994)</f>
        <v>3755.1400000000003</v>
      </c>
      <c r="M1994" s="23" t="str">
        <f>A1994&amp;"|"&amp;B1994</f>
        <v>P0166|Jan</v>
      </c>
    </row>
    <row r="1995" spans="1:13" ht="15" customHeight="1" x14ac:dyDescent="0.25">
      <c r="A1995" s="14" t="s">
        <v>391</v>
      </c>
      <c r="B1995" s="14" t="s">
        <v>36</v>
      </c>
      <c r="C1995" s="16">
        <v>23.09</v>
      </c>
      <c r="D1995" s="16">
        <v>99.4</v>
      </c>
      <c r="E1995" s="16">
        <v>14.61</v>
      </c>
      <c r="F1995" s="16">
        <v>632</v>
      </c>
      <c r="G1995" s="16">
        <v>100.95</v>
      </c>
      <c r="H1995" s="16">
        <v>2148.98</v>
      </c>
      <c r="I1995" s="16">
        <v>309.45</v>
      </c>
      <c r="J1995" s="16">
        <v>85.96</v>
      </c>
      <c r="K1995" s="16">
        <v>139.59</v>
      </c>
      <c r="L1995" s="17">
        <f>SUM(C1995:K1995)</f>
        <v>3554.03</v>
      </c>
      <c r="M1995" s="23" t="str">
        <f>A1995&amp;"|"&amp;B1995</f>
        <v>P0166|Feb</v>
      </c>
    </row>
    <row r="1996" spans="1:13" ht="15" customHeight="1" x14ac:dyDescent="0.25">
      <c r="A1996" s="14" t="s">
        <v>391</v>
      </c>
      <c r="B1996" s="14" t="s">
        <v>37</v>
      </c>
      <c r="C1996" s="16">
        <v>25.2</v>
      </c>
      <c r="D1996" s="16">
        <v>83.5</v>
      </c>
      <c r="E1996" s="16">
        <v>14.48</v>
      </c>
      <c r="F1996" s="16">
        <v>632</v>
      </c>
      <c r="G1996" s="16">
        <v>100.95</v>
      </c>
      <c r="H1996" s="16">
        <v>2148.98</v>
      </c>
      <c r="I1996" s="16">
        <v>309.45</v>
      </c>
      <c r="J1996" s="16">
        <v>85.96</v>
      </c>
      <c r="K1996" s="16">
        <v>139.59</v>
      </c>
      <c r="L1996" s="17">
        <f>SUM(C1996:K1996)</f>
        <v>3540.11</v>
      </c>
      <c r="M1996" s="23" t="str">
        <f>A1996&amp;"|"&amp;B1996</f>
        <v>P0166|Mar</v>
      </c>
    </row>
    <row r="1997" spans="1:13" ht="15" customHeight="1" x14ac:dyDescent="0.25">
      <c r="A1997" s="14" t="s">
        <v>393</v>
      </c>
      <c r="B1997" s="14" t="s">
        <v>24</v>
      </c>
      <c r="C1997" s="16">
        <v>19.43</v>
      </c>
      <c r="D1997" s="16">
        <v>52.91</v>
      </c>
      <c r="E1997" s="16">
        <v>10.18</v>
      </c>
      <c r="F1997" s="16">
        <v>108</v>
      </c>
      <c r="G1997" s="16">
        <v>0</v>
      </c>
      <c r="H1997" s="16">
        <v>1346.69</v>
      </c>
      <c r="I1997" s="16">
        <v>194.84</v>
      </c>
      <c r="J1997" s="16">
        <v>85.96</v>
      </c>
      <c r="K1997" s="16">
        <v>59.62</v>
      </c>
      <c r="L1997" s="17">
        <f>SUM(C1997:K1997)</f>
        <v>1877.6299999999999</v>
      </c>
      <c r="M1997" s="23" t="str">
        <f>A1997&amp;"|"&amp;B1997</f>
        <v>P0167|Apr</v>
      </c>
    </row>
    <row r="1998" spans="1:13" ht="15" customHeight="1" x14ac:dyDescent="0.25">
      <c r="A1998" s="14" t="s">
        <v>393</v>
      </c>
      <c r="B1998" s="14" t="s">
        <v>26</v>
      </c>
      <c r="C1998" s="16">
        <v>31.06</v>
      </c>
      <c r="D1998" s="16">
        <v>49.72</v>
      </c>
      <c r="E1998" s="16">
        <v>4.04</v>
      </c>
      <c r="F1998" s="16">
        <v>216</v>
      </c>
      <c r="G1998" s="16">
        <v>0</v>
      </c>
      <c r="H1998" s="16">
        <v>1346.69</v>
      </c>
      <c r="I1998" s="16">
        <v>194.84</v>
      </c>
      <c r="J1998" s="16">
        <v>85.96</v>
      </c>
      <c r="K1998" s="16">
        <v>387.74</v>
      </c>
      <c r="L1998" s="17">
        <f>SUM(C1998:K1998)</f>
        <v>2316.0500000000002</v>
      </c>
      <c r="M1998" s="23" t="str">
        <f>A1998&amp;"|"&amp;B1998</f>
        <v>P0167|May</v>
      </c>
    </row>
    <row r="1999" spans="1:13" ht="15" customHeight="1" x14ac:dyDescent="0.25">
      <c r="A1999" s="14" t="s">
        <v>393</v>
      </c>
      <c r="B1999" s="14" t="s">
        <v>28</v>
      </c>
      <c r="C1999" s="16">
        <v>23.68</v>
      </c>
      <c r="D1999" s="16">
        <v>43.04</v>
      </c>
      <c r="E1999" s="16">
        <v>14.3</v>
      </c>
      <c r="F1999" s="16">
        <v>216</v>
      </c>
      <c r="G1999" s="16">
        <v>0</v>
      </c>
      <c r="H1999" s="16">
        <v>1346.69</v>
      </c>
      <c r="I1999" s="16">
        <v>194.84</v>
      </c>
      <c r="J1999" s="16">
        <v>85.96</v>
      </c>
      <c r="K1999" s="16">
        <v>502.38</v>
      </c>
      <c r="L1999" s="17">
        <f>SUM(C1999:K1999)</f>
        <v>2426.89</v>
      </c>
      <c r="M1999" s="23" t="str">
        <f>A1999&amp;"|"&amp;B1999</f>
        <v>P0167|Jun</v>
      </c>
    </row>
    <row r="2000" spans="1:13" ht="15" customHeight="1" x14ac:dyDescent="0.25">
      <c r="A2000" s="14" t="s">
        <v>393</v>
      </c>
      <c r="B2000" s="14" t="s">
        <v>29</v>
      </c>
      <c r="C2000" s="16">
        <v>20.309999999999999</v>
      </c>
      <c r="D2000" s="16">
        <v>41.38</v>
      </c>
      <c r="E2000" s="16">
        <v>15.65</v>
      </c>
      <c r="F2000" s="16">
        <v>216</v>
      </c>
      <c r="G2000" s="16">
        <v>0</v>
      </c>
      <c r="H2000" s="16">
        <v>1346.69</v>
      </c>
      <c r="I2000" s="16">
        <v>194.84</v>
      </c>
      <c r="J2000" s="16">
        <v>85.96</v>
      </c>
      <c r="K2000" s="16">
        <v>1346.66</v>
      </c>
      <c r="L2000" s="17">
        <f>SUM(C2000:K2000)</f>
        <v>3267.4900000000002</v>
      </c>
      <c r="M2000" s="23" t="str">
        <f>A2000&amp;"|"&amp;B2000</f>
        <v>P0167|Jul</v>
      </c>
    </row>
    <row r="2001" spans="1:13" ht="15" customHeight="1" x14ac:dyDescent="0.25">
      <c r="A2001" s="14" t="s">
        <v>393</v>
      </c>
      <c r="B2001" s="14" t="s">
        <v>30</v>
      </c>
      <c r="C2001" s="16">
        <v>7.57</v>
      </c>
      <c r="D2001" s="16">
        <v>45.19</v>
      </c>
      <c r="E2001" s="16">
        <v>9.0500000000000007</v>
      </c>
      <c r="F2001" s="16">
        <v>216</v>
      </c>
      <c r="G2001" s="16">
        <v>0</v>
      </c>
      <c r="H2001" s="16">
        <v>1346.69</v>
      </c>
      <c r="I2001" s="16">
        <v>194.84</v>
      </c>
      <c r="J2001" s="16">
        <v>85.96</v>
      </c>
      <c r="K2001" s="16">
        <v>1242.2</v>
      </c>
      <c r="L2001" s="17">
        <f>SUM(C2001:K2001)</f>
        <v>3147.5</v>
      </c>
      <c r="M2001" s="23" t="str">
        <f>A2001&amp;"|"&amp;B2001</f>
        <v>P0167|Aug</v>
      </c>
    </row>
    <row r="2002" spans="1:13" ht="15" customHeight="1" x14ac:dyDescent="0.25">
      <c r="A2002" s="14" t="s">
        <v>393</v>
      </c>
      <c r="B2002" s="14" t="s">
        <v>31</v>
      </c>
      <c r="C2002" s="16">
        <v>21.95</v>
      </c>
      <c r="D2002" s="16">
        <v>51.82</v>
      </c>
      <c r="E2002" s="16">
        <v>14.01</v>
      </c>
      <c r="F2002" s="16">
        <v>216</v>
      </c>
      <c r="G2002" s="16">
        <v>0</v>
      </c>
      <c r="H2002" s="16">
        <v>1346.69</v>
      </c>
      <c r="I2002" s="16">
        <v>194.84</v>
      </c>
      <c r="J2002" s="16">
        <v>85.96</v>
      </c>
      <c r="K2002" s="16">
        <v>265.95</v>
      </c>
      <c r="L2002" s="17">
        <f>SUM(C2002:K2002)</f>
        <v>2197.2199999999998</v>
      </c>
      <c r="M2002" s="23" t="str">
        <f>A2002&amp;"|"&amp;B2002</f>
        <v>P0167|Sep</v>
      </c>
    </row>
    <row r="2003" spans="1:13" ht="15" customHeight="1" x14ac:dyDescent="0.25">
      <c r="A2003" s="14" t="s">
        <v>393</v>
      </c>
      <c r="B2003" s="14" t="s">
        <v>32</v>
      </c>
      <c r="C2003" s="16">
        <v>7.57</v>
      </c>
      <c r="D2003" s="16">
        <v>57.61</v>
      </c>
      <c r="E2003" s="16">
        <v>6.83</v>
      </c>
      <c r="F2003" s="16">
        <v>216</v>
      </c>
      <c r="G2003" s="16">
        <v>0</v>
      </c>
      <c r="H2003" s="16">
        <v>1346.69</v>
      </c>
      <c r="I2003" s="16">
        <v>194.84</v>
      </c>
      <c r="J2003" s="16">
        <v>85.96</v>
      </c>
      <c r="K2003" s="16">
        <v>183.95</v>
      </c>
      <c r="L2003" s="17">
        <f>SUM(C2003:K2003)</f>
        <v>2099.4499999999998</v>
      </c>
      <c r="M2003" s="23" t="str">
        <f>A2003&amp;"|"&amp;B2003</f>
        <v>P0167|Oct</v>
      </c>
    </row>
    <row r="2004" spans="1:13" ht="15" customHeight="1" x14ac:dyDescent="0.25">
      <c r="A2004" s="14" t="s">
        <v>393</v>
      </c>
      <c r="B2004" s="14" t="s">
        <v>33</v>
      </c>
      <c r="C2004" s="16">
        <v>20.69</v>
      </c>
      <c r="D2004" s="16">
        <v>63.06</v>
      </c>
      <c r="E2004" s="16">
        <v>12.92</v>
      </c>
      <c r="F2004" s="16">
        <v>216</v>
      </c>
      <c r="G2004" s="16">
        <v>68.14</v>
      </c>
      <c r="H2004" s="16">
        <v>1346.69</v>
      </c>
      <c r="I2004" s="16">
        <v>194.84</v>
      </c>
      <c r="J2004" s="16">
        <v>85.96</v>
      </c>
      <c r="K2004" s="16">
        <v>47.47</v>
      </c>
      <c r="L2004" s="17">
        <f>SUM(C2004:K2004)</f>
        <v>2055.77</v>
      </c>
      <c r="M2004" s="23" t="str">
        <f>A2004&amp;"|"&amp;B2004</f>
        <v>P0167|Nov</v>
      </c>
    </row>
    <row r="2005" spans="1:13" ht="15" customHeight="1" x14ac:dyDescent="0.25">
      <c r="A2005" s="14" t="s">
        <v>393</v>
      </c>
      <c r="B2005" s="14" t="s">
        <v>34</v>
      </c>
      <c r="C2005" s="16">
        <v>19.34</v>
      </c>
      <c r="D2005" s="16">
        <v>78.36</v>
      </c>
      <c r="E2005" s="16">
        <v>12.32</v>
      </c>
      <c r="F2005" s="16">
        <v>540</v>
      </c>
      <c r="G2005" s="16">
        <v>68.14</v>
      </c>
      <c r="H2005" s="16">
        <v>1346.69</v>
      </c>
      <c r="I2005" s="16">
        <v>194.84</v>
      </c>
      <c r="J2005" s="16">
        <v>85.96</v>
      </c>
      <c r="K2005" s="16">
        <v>83.75</v>
      </c>
      <c r="L2005" s="17">
        <f>SUM(C2005:K2005)</f>
        <v>2429.4</v>
      </c>
      <c r="M2005" s="23" t="str">
        <f>A2005&amp;"|"&amp;B2005</f>
        <v>P0167|Dec</v>
      </c>
    </row>
    <row r="2006" spans="1:13" ht="15" customHeight="1" x14ac:dyDescent="0.25">
      <c r="A2006" s="14" t="s">
        <v>393</v>
      </c>
      <c r="B2006" s="14" t="s">
        <v>35</v>
      </c>
      <c r="C2006" s="16">
        <v>17.77</v>
      </c>
      <c r="D2006" s="16">
        <v>86.61</v>
      </c>
      <c r="E2006" s="16">
        <v>10.9</v>
      </c>
      <c r="F2006" s="16">
        <v>432</v>
      </c>
      <c r="G2006" s="16">
        <v>68.14</v>
      </c>
      <c r="H2006" s="16">
        <v>1346.69</v>
      </c>
      <c r="I2006" s="16">
        <v>194.84</v>
      </c>
      <c r="J2006" s="16">
        <v>85.96</v>
      </c>
      <c r="K2006" s="16">
        <v>83.75</v>
      </c>
      <c r="L2006" s="17">
        <f>SUM(C2006:K2006)</f>
        <v>2326.6600000000003</v>
      </c>
      <c r="M2006" s="23" t="str">
        <f>A2006&amp;"|"&amp;B2006</f>
        <v>P0167|Jan</v>
      </c>
    </row>
    <row r="2007" spans="1:13" ht="15" customHeight="1" x14ac:dyDescent="0.25">
      <c r="A2007" s="14" t="s">
        <v>393</v>
      </c>
      <c r="B2007" s="14" t="s">
        <v>36</v>
      </c>
      <c r="C2007" s="16">
        <v>7.57</v>
      </c>
      <c r="D2007" s="16">
        <v>78.900000000000006</v>
      </c>
      <c r="E2007" s="16">
        <v>6.67</v>
      </c>
      <c r="F2007" s="16">
        <v>324</v>
      </c>
      <c r="G2007" s="16">
        <v>68.14</v>
      </c>
      <c r="H2007" s="16">
        <v>1346.69</v>
      </c>
      <c r="I2007" s="16">
        <v>194.84</v>
      </c>
      <c r="J2007" s="16">
        <v>85.96</v>
      </c>
      <c r="K2007" s="16">
        <v>83.75</v>
      </c>
      <c r="L2007" s="17">
        <f>SUM(C2007:K2007)</f>
        <v>2196.52</v>
      </c>
      <c r="M2007" s="23" t="str">
        <f>A2007&amp;"|"&amp;B2007</f>
        <v>P0167|Feb</v>
      </c>
    </row>
    <row r="2008" spans="1:13" ht="15" customHeight="1" x14ac:dyDescent="0.25">
      <c r="A2008" s="14" t="s">
        <v>393</v>
      </c>
      <c r="B2008" s="14" t="s">
        <v>37</v>
      </c>
      <c r="C2008" s="16">
        <v>25.17</v>
      </c>
      <c r="D2008" s="16">
        <v>72.83</v>
      </c>
      <c r="E2008" s="16">
        <v>10.3</v>
      </c>
      <c r="F2008" s="16">
        <v>324</v>
      </c>
      <c r="G2008" s="16">
        <v>68.14</v>
      </c>
      <c r="H2008" s="16">
        <v>1346.69</v>
      </c>
      <c r="I2008" s="16">
        <v>194.84</v>
      </c>
      <c r="J2008" s="16">
        <v>85.96</v>
      </c>
      <c r="K2008" s="16">
        <v>83.75</v>
      </c>
      <c r="L2008" s="17">
        <f>SUM(C2008:K2008)</f>
        <v>2211.6799999999998</v>
      </c>
      <c r="M2008" s="23" t="str">
        <f>A2008&amp;"|"&amp;B2008</f>
        <v>P0167|Mar</v>
      </c>
    </row>
    <row r="2009" spans="1:13" ht="15" customHeight="1" x14ac:dyDescent="0.25">
      <c r="A2009" s="14" t="s">
        <v>395</v>
      </c>
      <c r="B2009" s="14" t="s">
        <v>24</v>
      </c>
      <c r="C2009" s="16">
        <v>8.32</v>
      </c>
      <c r="D2009" s="16">
        <v>71.06</v>
      </c>
      <c r="E2009" s="16">
        <v>17.2</v>
      </c>
      <c r="F2009" s="16">
        <v>316</v>
      </c>
      <c r="G2009" s="16">
        <v>0</v>
      </c>
      <c r="H2009" s="16">
        <v>2148.98</v>
      </c>
      <c r="I2009" s="16">
        <v>309.45</v>
      </c>
      <c r="J2009" s="16">
        <v>85.96</v>
      </c>
      <c r="K2009" s="16">
        <v>99.37</v>
      </c>
      <c r="L2009" s="17">
        <f>SUM(C2009:K2009)</f>
        <v>3056.3399999999997</v>
      </c>
      <c r="M2009" s="23" t="str">
        <f>A2009&amp;"|"&amp;B2009</f>
        <v>P0168|Apr</v>
      </c>
    </row>
    <row r="2010" spans="1:13" ht="15" customHeight="1" x14ac:dyDescent="0.25">
      <c r="A2010" s="14" t="s">
        <v>395</v>
      </c>
      <c r="B2010" s="14" t="s">
        <v>26</v>
      </c>
      <c r="C2010" s="16">
        <v>7.57</v>
      </c>
      <c r="D2010" s="16">
        <v>62.1</v>
      </c>
      <c r="E2010" s="16">
        <v>16.54</v>
      </c>
      <c r="F2010" s="16">
        <v>316</v>
      </c>
      <c r="G2010" s="16">
        <v>0</v>
      </c>
      <c r="H2010" s="16">
        <v>2148.98</v>
      </c>
      <c r="I2010" s="16">
        <v>309.45</v>
      </c>
      <c r="J2010" s="16">
        <v>85.96</v>
      </c>
      <c r="K2010" s="16">
        <v>646.23</v>
      </c>
      <c r="L2010" s="17">
        <f>SUM(C2010:K2010)</f>
        <v>3592.83</v>
      </c>
      <c r="M2010" s="23" t="str">
        <f>A2010&amp;"|"&amp;B2010</f>
        <v>P0168|May</v>
      </c>
    </row>
    <row r="2011" spans="1:13" ht="15" customHeight="1" x14ac:dyDescent="0.25">
      <c r="A2011" s="14" t="s">
        <v>395</v>
      </c>
      <c r="B2011" s="14" t="s">
        <v>28</v>
      </c>
      <c r="C2011" s="16">
        <v>32.630000000000003</v>
      </c>
      <c r="D2011" s="16">
        <v>48.43</v>
      </c>
      <c r="E2011" s="16">
        <v>16.96</v>
      </c>
      <c r="F2011" s="16">
        <v>316</v>
      </c>
      <c r="G2011" s="16">
        <v>0</v>
      </c>
      <c r="H2011" s="16">
        <v>2148.98</v>
      </c>
      <c r="I2011" s="16">
        <v>309.45</v>
      </c>
      <c r="J2011" s="16">
        <v>85.96</v>
      </c>
      <c r="K2011" s="16">
        <v>837.3</v>
      </c>
      <c r="L2011" s="17">
        <f>SUM(C2011:K2011)</f>
        <v>3795.71</v>
      </c>
      <c r="M2011" s="23" t="str">
        <f>A2011&amp;"|"&amp;B2011</f>
        <v>P0168|Jun</v>
      </c>
    </row>
    <row r="2012" spans="1:13" ht="15" customHeight="1" x14ac:dyDescent="0.25">
      <c r="A2012" s="14" t="s">
        <v>395</v>
      </c>
      <c r="B2012" s="14" t="s">
        <v>29</v>
      </c>
      <c r="C2012" s="16">
        <v>26.9</v>
      </c>
      <c r="D2012" s="16">
        <v>55.98</v>
      </c>
      <c r="E2012" s="16">
        <v>19.53</v>
      </c>
      <c r="F2012" s="16">
        <v>316</v>
      </c>
      <c r="G2012" s="16">
        <v>0</v>
      </c>
      <c r="H2012" s="16">
        <v>2148.98</v>
      </c>
      <c r="I2012" s="16">
        <v>309.45</v>
      </c>
      <c r="J2012" s="16">
        <v>85.96</v>
      </c>
      <c r="K2012" s="16">
        <v>2244.4299999999998</v>
      </c>
      <c r="L2012" s="17">
        <f>SUM(C2012:K2012)</f>
        <v>5207.2299999999996</v>
      </c>
      <c r="M2012" s="23" t="str">
        <f>A2012&amp;"|"&amp;B2012</f>
        <v>P0168|Jul</v>
      </c>
    </row>
    <row r="2013" spans="1:13" ht="15" customHeight="1" x14ac:dyDescent="0.25">
      <c r="A2013" s="14" t="s">
        <v>395</v>
      </c>
      <c r="B2013" s="14" t="s">
        <v>30</v>
      </c>
      <c r="C2013" s="16">
        <v>35.979999999999997</v>
      </c>
      <c r="D2013" s="16">
        <v>49.26</v>
      </c>
      <c r="E2013" s="16">
        <v>16.07</v>
      </c>
      <c r="F2013" s="16">
        <v>316</v>
      </c>
      <c r="G2013" s="16">
        <v>0</v>
      </c>
      <c r="H2013" s="16">
        <v>2148.98</v>
      </c>
      <c r="I2013" s="16">
        <v>309.45</v>
      </c>
      <c r="J2013" s="16">
        <v>85.96</v>
      </c>
      <c r="K2013" s="16">
        <v>2070.33</v>
      </c>
      <c r="L2013" s="17">
        <f>SUM(C2013:K2013)</f>
        <v>5032.03</v>
      </c>
      <c r="M2013" s="23" t="str">
        <f>A2013&amp;"|"&amp;B2013</f>
        <v>P0168|Aug</v>
      </c>
    </row>
    <row r="2014" spans="1:13" ht="15" customHeight="1" x14ac:dyDescent="0.25">
      <c r="A2014" s="14" t="s">
        <v>395</v>
      </c>
      <c r="B2014" s="14" t="s">
        <v>31</v>
      </c>
      <c r="C2014" s="16">
        <v>31.4</v>
      </c>
      <c r="D2014" s="16">
        <v>65.48</v>
      </c>
      <c r="E2014" s="16">
        <v>17.84</v>
      </c>
      <c r="F2014" s="16">
        <v>316</v>
      </c>
      <c r="G2014" s="16">
        <v>0</v>
      </c>
      <c r="H2014" s="16">
        <v>2148.98</v>
      </c>
      <c r="I2014" s="16">
        <v>309.45</v>
      </c>
      <c r="J2014" s="16">
        <v>85.96</v>
      </c>
      <c r="K2014" s="16">
        <v>443.25</v>
      </c>
      <c r="L2014" s="17">
        <f>SUM(C2014:K2014)</f>
        <v>3418.3599999999997</v>
      </c>
      <c r="M2014" s="23" t="str">
        <f>A2014&amp;"|"&amp;B2014</f>
        <v>P0168|Sep</v>
      </c>
    </row>
    <row r="2015" spans="1:13" ht="15" customHeight="1" x14ac:dyDescent="0.25">
      <c r="A2015" s="14" t="s">
        <v>395</v>
      </c>
      <c r="B2015" s="14" t="s">
        <v>32</v>
      </c>
      <c r="C2015" s="16">
        <v>36.31</v>
      </c>
      <c r="D2015" s="16">
        <v>66.209999999999994</v>
      </c>
      <c r="E2015" s="16">
        <v>4.04</v>
      </c>
      <c r="F2015" s="16">
        <v>316</v>
      </c>
      <c r="G2015" s="16">
        <v>0</v>
      </c>
      <c r="H2015" s="16">
        <v>2148.98</v>
      </c>
      <c r="I2015" s="16">
        <v>309.45</v>
      </c>
      <c r="J2015" s="16">
        <v>85.96</v>
      </c>
      <c r="K2015" s="16">
        <v>306.58</v>
      </c>
      <c r="L2015" s="17">
        <f>SUM(C2015:K2015)</f>
        <v>3273.5299999999997</v>
      </c>
      <c r="M2015" s="23" t="str">
        <f>A2015&amp;"|"&amp;B2015</f>
        <v>P0168|Oct</v>
      </c>
    </row>
    <row r="2016" spans="1:13" ht="15" customHeight="1" x14ac:dyDescent="0.25">
      <c r="A2016" s="14" t="s">
        <v>395</v>
      </c>
      <c r="B2016" s="14" t="s">
        <v>33</v>
      </c>
      <c r="C2016" s="16">
        <v>38.74</v>
      </c>
      <c r="D2016" s="16">
        <v>82.89</v>
      </c>
      <c r="E2016" s="16">
        <v>12.28</v>
      </c>
      <c r="F2016" s="16">
        <v>316</v>
      </c>
      <c r="G2016" s="16">
        <v>100.95</v>
      </c>
      <c r="H2016" s="16">
        <v>2148.98</v>
      </c>
      <c r="I2016" s="16">
        <v>309.45</v>
      </c>
      <c r="J2016" s="16">
        <v>85.96</v>
      </c>
      <c r="K2016" s="16">
        <v>79.11</v>
      </c>
      <c r="L2016" s="17">
        <f>SUM(C2016:K2016)</f>
        <v>3174.36</v>
      </c>
      <c r="M2016" s="23" t="str">
        <f>A2016&amp;"|"&amp;B2016</f>
        <v>P0168|Nov</v>
      </c>
    </row>
    <row r="2017" spans="1:13" ht="15" customHeight="1" x14ac:dyDescent="0.25">
      <c r="A2017" s="14" t="s">
        <v>395</v>
      </c>
      <c r="B2017" s="14" t="s">
        <v>34</v>
      </c>
      <c r="C2017" s="16">
        <v>26.83</v>
      </c>
      <c r="D2017" s="16">
        <v>96.16</v>
      </c>
      <c r="E2017" s="16">
        <v>12.81</v>
      </c>
      <c r="F2017" s="16">
        <v>790</v>
      </c>
      <c r="G2017" s="16">
        <v>100.95</v>
      </c>
      <c r="H2017" s="16">
        <v>2148.98</v>
      </c>
      <c r="I2017" s="16">
        <v>309.45</v>
      </c>
      <c r="J2017" s="16">
        <v>85.96</v>
      </c>
      <c r="K2017" s="16">
        <v>139.59</v>
      </c>
      <c r="L2017" s="17">
        <f>SUM(C2017:K2017)</f>
        <v>3710.73</v>
      </c>
      <c r="M2017" s="23" t="str">
        <f>A2017&amp;"|"&amp;B2017</f>
        <v>P0168|Dec</v>
      </c>
    </row>
    <row r="2018" spans="1:13" ht="15" customHeight="1" x14ac:dyDescent="0.25">
      <c r="A2018" s="14" t="s">
        <v>395</v>
      </c>
      <c r="B2018" s="14" t="s">
        <v>35</v>
      </c>
      <c r="C2018" s="16">
        <v>33.79</v>
      </c>
      <c r="D2018" s="16">
        <v>106.62</v>
      </c>
      <c r="E2018" s="16">
        <v>15.26</v>
      </c>
      <c r="F2018" s="16">
        <v>790</v>
      </c>
      <c r="G2018" s="16">
        <v>100.95</v>
      </c>
      <c r="H2018" s="16">
        <v>2148.98</v>
      </c>
      <c r="I2018" s="16">
        <v>309.45</v>
      </c>
      <c r="J2018" s="16">
        <v>85.96</v>
      </c>
      <c r="K2018" s="16">
        <v>139.59</v>
      </c>
      <c r="L2018" s="17">
        <f>SUM(C2018:K2018)</f>
        <v>3730.6</v>
      </c>
      <c r="M2018" s="23" t="str">
        <f>A2018&amp;"|"&amp;B2018</f>
        <v>P0168|Jan</v>
      </c>
    </row>
    <row r="2019" spans="1:13" ht="15" customHeight="1" x14ac:dyDescent="0.25">
      <c r="A2019" s="14" t="s">
        <v>395</v>
      </c>
      <c r="B2019" s="14" t="s">
        <v>36</v>
      </c>
      <c r="C2019" s="16">
        <v>31.78</v>
      </c>
      <c r="D2019" s="16">
        <v>95.64</v>
      </c>
      <c r="E2019" s="16">
        <v>20.47</v>
      </c>
      <c r="F2019" s="16">
        <v>632</v>
      </c>
      <c r="G2019" s="16">
        <v>100.95</v>
      </c>
      <c r="H2019" s="16">
        <v>2148.98</v>
      </c>
      <c r="I2019" s="16">
        <v>309.45</v>
      </c>
      <c r="J2019" s="16">
        <v>85.96</v>
      </c>
      <c r="K2019" s="16">
        <v>139.59</v>
      </c>
      <c r="L2019" s="17">
        <f>SUM(C2019:K2019)</f>
        <v>3564.82</v>
      </c>
      <c r="M2019" s="23" t="str">
        <f>A2019&amp;"|"&amp;B2019</f>
        <v>P0168|Feb</v>
      </c>
    </row>
    <row r="2020" spans="1:13" ht="15" customHeight="1" x14ac:dyDescent="0.25">
      <c r="A2020" s="14" t="s">
        <v>395</v>
      </c>
      <c r="B2020" s="14" t="s">
        <v>37</v>
      </c>
      <c r="C2020" s="16">
        <v>32.47</v>
      </c>
      <c r="D2020" s="16">
        <v>90.79</v>
      </c>
      <c r="E2020" s="16">
        <v>20.100000000000001</v>
      </c>
      <c r="F2020" s="16">
        <v>632</v>
      </c>
      <c r="G2020" s="16">
        <v>100.95</v>
      </c>
      <c r="H2020" s="16">
        <v>2148.98</v>
      </c>
      <c r="I2020" s="16">
        <v>309.45</v>
      </c>
      <c r="J2020" s="16">
        <v>85.96</v>
      </c>
      <c r="K2020" s="16">
        <v>139.59</v>
      </c>
      <c r="L2020" s="17">
        <f>SUM(C2020:K2020)</f>
        <v>3560.29</v>
      </c>
      <c r="M2020" s="23" t="str">
        <f>A2020&amp;"|"&amp;B2020</f>
        <v>P0168|Mar</v>
      </c>
    </row>
    <row r="2021" spans="1:13" ht="15" customHeight="1" x14ac:dyDescent="0.25">
      <c r="A2021" s="14" t="s">
        <v>397</v>
      </c>
      <c r="B2021" s="14" t="s">
        <v>24</v>
      </c>
      <c r="C2021" s="16">
        <v>7.57</v>
      </c>
      <c r="D2021" s="16">
        <v>42.52</v>
      </c>
      <c r="E2021" s="16">
        <v>4.04</v>
      </c>
      <c r="F2021" s="16">
        <v>140</v>
      </c>
      <c r="G2021" s="16">
        <v>0</v>
      </c>
      <c r="H2021" s="16">
        <v>744.98</v>
      </c>
      <c r="I2021" s="16">
        <v>108.88</v>
      </c>
      <c r="J2021" s="16">
        <v>85.96</v>
      </c>
      <c r="K2021" s="16">
        <v>19.87</v>
      </c>
      <c r="L2021" s="17">
        <f>SUM(C2021:K2021)</f>
        <v>1153.82</v>
      </c>
      <c r="M2021" s="23" t="str">
        <f>A2021&amp;"|"&amp;B2021</f>
        <v>P0169|Apr</v>
      </c>
    </row>
    <row r="2022" spans="1:13" ht="15" customHeight="1" x14ac:dyDescent="0.25">
      <c r="A2022" s="14" t="s">
        <v>397</v>
      </c>
      <c r="B2022" s="14" t="s">
        <v>26</v>
      </c>
      <c r="C2022" s="16">
        <v>7.57</v>
      </c>
      <c r="D2022" s="16">
        <v>40.950000000000003</v>
      </c>
      <c r="E2022" s="16">
        <v>6.43</v>
      </c>
      <c r="F2022" s="16">
        <v>140</v>
      </c>
      <c r="G2022" s="16">
        <v>0</v>
      </c>
      <c r="H2022" s="16">
        <v>744.98</v>
      </c>
      <c r="I2022" s="16">
        <v>108.88</v>
      </c>
      <c r="J2022" s="16">
        <v>85.96</v>
      </c>
      <c r="K2022" s="16">
        <v>129.25</v>
      </c>
      <c r="L2022" s="17">
        <f>SUM(C2022:K2022)</f>
        <v>1264.02</v>
      </c>
      <c r="M2022" s="23" t="str">
        <f>A2022&amp;"|"&amp;B2022</f>
        <v>P0169|May</v>
      </c>
    </row>
    <row r="2023" spans="1:13" ht="15" customHeight="1" x14ac:dyDescent="0.25">
      <c r="A2023" s="14" t="s">
        <v>397</v>
      </c>
      <c r="B2023" s="14" t="s">
        <v>28</v>
      </c>
      <c r="C2023" s="16">
        <v>10.55</v>
      </c>
      <c r="D2023" s="16">
        <v>38.36</v>
      </c>
      <c r="E2023" s="16">
        <v>5.8</v>
      </c>
      <c r="F2023" s="16">
        <v>140</v>
      </c>
      <c r="G2023" s="16">
        <v>0</v>
      </c>
      <c r="H2023" s="16">
        <v>744.98</v>
      </c>
      <c r="I2023" s="16">
        <v>108.88</v>
      </c>
      <c r="J2023" s="16">
        <v>85.96</v>
      </c>
      <c r="K2023" s="16">
        <v>167.46</v>
      </c>
      <c r="L2023" s="17">
        <f>SUM(C2023:K2023)</f>
        <v>1301.9900000000002</v>
      </c>
      <c r="M2023" s="23" t="str">
        <f>A2023&amp;"|"&amp;B2023</f>
        <v>P0169|Jun</v>
      </c>
    </row>
    <row r="2024" spans="1:13" ht="15" customHeight="1" x14ac:dyDescent="0.25">
      <c r="A2024" s="14" t="s">
        <v>397</v>
      </c>
      <c r="B2024" s="14" t="s">
        <v>29</v>
      </c>
      <c r="C2024" s="16">
        <v>7.57</v>
      </c>
      <c r="D2024" s="16">
        <v>26.08</v>
      </c>
      <c r="E2024" s="16">
        <v>4.04</v>
      </c>
      <c r="F2024" s="16">
        <v>140</v>
      </c>
      <c r="G2024" s="16">
        <v>0</v>
      </c>
      <c r="H2024" s="16">
        <v>744.98</v>
      </c>
      <c r="I2024" s="16">
        <v>108.88</v>
      </c>
      <c r="J2024" s="16">
        <v>85.96</v>
      </c>
      <c r="K2024" s="16">
        <v>448.89</v>
      </c>
      <c r="L2024" s="17">
        <f>SUM(C2024:K2024)</f>
        <v>1566.4</v>
      </c>
      <c r="M2024" s="23" t="str">
        <f>A2024&amp;"|"&amp;B2024</f>
        <v>P0169|Jul</v>
      </c>
    </row>
    <row r="2025" spans="1:13" ht="15" customHeight="1" x14ac:dyDescent="0.25">
      <c r="A2025" s="14" t="s">
        <v>397</v>
      </c>
      <c r="B2025" s="14" t="s">
        <v>30</v>
      </c>
      <c r="C2025" s="16">
        <v>7.57</v>
      </c>
      <c r="D2025" s="16">
        <v>23.72</v>
      </c>
      <c r="E2025" s="16">
        <v>4.04</v>
      </c>
      <c r="F2025" s="16">
        <v>210</v>
      </c>
      <c r="G2025" s="16">
        <v>0</v>
      </c>
      <c r="H2025" s="16">
        <v>744.98</v>
      </c>
      <c r="I2025" s="16">
        <v>108.88</v>
      </c>
      <c r="J2025" s="16">
        <v>85.96</v>
      </c>
      <c r="K2025" s="16">
        <v>414.07</v>
      </c>
      <c r="L2025" s="17">
        <f>SUM(C2025:K2025)</f>
        <v>1599.22</v>
      </c>
      <c r="M2025" s="23" t="str">
        <f>A2025&amp;"|"&amp;B2025</f>
        <v>P0169|Aug</v>
      </c>
    </row>
    <row r="2026" spans="1:13" ht="15" customHeight="1" x14ac:dyDescent="0.25">
      <c r="A2026" s="14" t="s">
        <v>397</v>
      </c>
      <c r="B2026" s="14" t="s">
        <v>31</v>
      </c>
      <c r="C2026" s="16">
        <v>7.57</v>
      </c>
      <c r="D2026" s="16">
        <v>40.07</v>
      </c>
      <c r="E2026" s="16">
        <v>4.04</v>
      </c>
      <c r="F2026" s="16">
        <v>140</v>
      </c>
      <c r="G2026" s="16">
        <v>0</v>
      </c>
      <c r="H2026" s="16">
        <v>744.98</v>
      </c>
      <c r="I2026" s="16">
        <v>108.88</v>
      </c>
      <c r="J2026" s="16">
        <v>85.96</v>
      </c>
      <c r="K2026" s="16">
        <v>88.65</v>
      </c>
      <c r="L2026" s="17">
        <f>SUM(C2026:K2026)</f>
        <v>1220.1500000000001</v>
      </c>
      <c r="M2026" s="23" t="str">
        <f>A2026&amp;"|"&amp;B2026</f>
        <v>P0169|Sep</v>
      </c>
    </row>
    <row r="2027" spans="1:13" ht="15" customHeight="1" x14ac:dyDescent="0.25">
      <c r="A2027" s="14" t="s">
        <v>397</v>
      </c>
      <c r="B2027" s="14" t="s">
        <v>32</v>
      </c>
      <c r="C2027" s="16">
        <v>36.57</v>
      </c>
      <c r="D2027" s="16">
        <v>36.18</v>
      </c>
      <c r="E2027" s="16">
        <v>7.86</v>
      </c>
      <c r="F2027" s="16">
        <v>140</v>
      </c>
      <c r="G2027" s="16">
        <v>0</v>
      </c>
      <c r="H2027" s="16">
        <v>744.98</v>
      </c>
      <c r="I2027" s="16">
        <v>108.88</v>
      </c>
      <c r="J2027" s="16">
        <v>85.96</v>
      </c>
      <c r="K2027" s="16">
        <v>61.32</v>
      </c>
      <c r="L2027" s="17">
        <f>SUM(C2027:K2027)</f>
        <v>1221.75</v>
      </c>
      <c r="M2027" s="23" t="str">
        <f>A2027&amp;"|"&amp;B2027</f>
        <v>P0169|Oct</v>
      </c>
    </row>
    <row r="2028" spans="1:13" ht="15" customHeight="1" x14ac:dyDescent="0.25">
      <c r="A2028" s="14" t="s">
        <v>397</v>
      </c>
      <c r="B2028" s="14" t="s">
        <v>33</v>
      </c>
      <c r="C2028" s="16">
        <v>10.99</v>
      </c>
      <c r="D2028" s="16">
        <v>56.49</v>
      </c>
      <c r="E2028" s="16">
        <v>4.04</v>
      </c>
      <c r="F2028" s="16">
        <v>140</v>
      </c>
      <c r="G2028" s="16">
        <v>45.43</v>
      </c>
      <c r="H2028" s="16">
        <v>744.98</v>
      </c>
      <c r="I2028" s="16">
        <v>108.88</v>
      </c>
      <c r="J2028" s="16">
        <v>85.96</v>
      </c>
      <c r="K2028" s="16">
        <v>15.82</v>
      </c>
      <c r="L2028" s="17">
        <f>SUM(C2028:K2028)</f>
        <v>1212.5899999999999</v>
      </c>
      <c r="M2028" s="23" t="str">
        <f>A2028&amp;"|"&amp;B2028</f>
        <v>P0169|Nov</v>
      </c>
    </row>
    <row r="2029" spans="1:13" ht="15" customHeight="1" x14ac:dyDescent="0.25">
      <c r="A2029" s="14" t="s">
        <v>397</v>
      </c>
      <c r="B2029" s="14" t="s">
        <v>34</v>
      </c>
      <c r="C2029" s="16">
        <v>17.100000000000001</v>
      </c>
      <c r="D2029" s="16">
        <v>67.98</v>
      </c>
      <c r="E2029" s="16">
        <v>8.5399999999999991</v>
      </c>
      <c r="F2029" s="16">
        <v>420</v>
      </c>
      <c r="G2029" s="16">
        <v>45.43</v>
      </c>
      <c r="H2029" s="16">
        <v>744.98</v>
      </c>
      <c r="I2029" s="16">
        <v>108.88</v>
      </c>
      <c r="J2029" s="16">
        <v>85.96</v>
      </c>
      <c r="K2029" s="16">
        <v>27.92</v>
      </c>
      <c r="L2029" s="17">
        <f>SUM(C2029:K2029)</f>
        <v>1526.79</v>
      </c>
      <c r="M2029" s="23" t="str">
        <f>A2029&amp;"|"&amp;B2029</f>
        <v>P0169|Dec</v>
      </c>
    </row>
    <row r="2030" spans="1:13" ht="15" customHeight="1" x14ac:dyDescent="0.25">
      <c r="A2030" s="14" t="s">
        <v>397</v>
      </c>
      <c r="B2030" s="14" t="s">
        <v>35</v>
      </c>
      <c r="C2030" s="16">
        <v>7.57</v>
      </c>
      <c r="D2030" s="16">
        <v>55.29</v>
      </c>
      <c r="E2030" s="16">
        <v>4.04</v>
      </c>
      <c r="F2030" s="16">
        <v>420</v>
      </c>
      <c r="G2030" s="16">
        <v>45.43</v>
      </c>
      <c r="H2030" s="16">
        <v>744.98</v>
      </c>
      <c r="I2030" s="16">
        <v>108.88</v>
      </c>
      <c r="J2030" s="16">
        <v>85.96</v>
      </c>
      <c r="K2030" s="16">
        <v>27.92</v>
      </c>
      <c r="L2030" s="17">
        <f>SUM(C2030:K2030)</f>
        <v>1500.0700000000002</v>
      </c>
      <c r="M2030" s="23" t="str">
        <f>A2030&amp;"|"&amp;B2030</f>
        <v>P0169|Jan</v>
      </c>
    </row>
    <row r="2031" spans="1:13" ht="15" customHeight="1" x14ac:dyDescent="0.25">
      <c r="A2031" s="14" t="s">
        <v>397</v>
      </c>
      <c r="B2031" s="14" t="s">
        <v>36</v>
      </c>
      <c r="C2031" s="16">
        <v>7.57</v>
      </c>
      <c r="D2031" s="16">
        <v>60.01</v>
      </c>
      <c r="E2031" s="16">
        <v>4.04</v>
      </c>
      <c r="F2031" s="16">
        <v>350</v>
      </c>
      <c r="G2031" s="16">
        <v>45.43</v>
      </c>
      <c r="H2031" s="16">
        <v>744.98</v>
      </c>
      <c r="I2031" s="16">
        <v>108.88</v>
      </c>
      <c r="J2031" s="16">
        <v>85.96</v>
      </c>
      <c r="K2031" s="16">
        <v>27.92</v>
      </c>
      <c r="L2031" s="17">
        <f>SUM(C2031:K2031)</f>
        <v>1434.79</v>
      </c>
      <c r="M2031" s="23" t="str">
        <f>A2031&amp;"|"&amp;B2031</f>
        <v>P0169|Feb</v>
      </c>
    </row>
    <row r="2032" spans="1:13" ht="15" customHeight="1" x14ac:dyDescent="0.25">
      <c r="A2032" s="14" t="s">
        <v>397</v>
      </c>
      <c r="B2032" s="14" t="s">
        <v>37</v>
      </c>
      <c r="C2032" s="16">
        <v>7.57</v>
      </c>
      <c r="D2032" s="16">
        <v>47.36</v>
      </c>
      <c r="E2032" s="16">
        <v>4.04</v>
      </c>
      <c r="F2032" s="16">
        <v>280</v>
      </c>
      <c r="G2032" s="16">
        <v>45.43</v>
      </c>
      <c r="H2032" s="16">
        <v>744.98</v>
      </c>
      <c r="I2032" s="16">
        <v>108.88</v>
      </c>
      <c r="J2032" s="16">
        <v>85.96</v>
      </c>
      <c r="K2032" s="16">
        <v>27.92</v>
      </c>
      <c r="L2032" s="17">
        <f>SUM(C2032:K2032)</f>
        <v>1352.1400000000003</v>
      </c>
      <c r="M2032" s="23" t="str">
        <f>A2032&amp;"|"&amp;B2032</f>
        <v>P0169|Mar</v>
      </c>
    </row>
    <row r="2033" spans="1:13" ht="15" customHeight="1" x14ac:dyDescent="0.25">
      <c r="A2033" s="14" t="s">
        <v>399</v>
      </c>
      <c r="B2033" s="14" t="s">
        <v>24</v>
      </c>
      <c r="C2033" s="16">
        <v>20.32</v>
      </c>
      <c r="D2033" s="16">
        <v>47.65</v>
      </c>
      <c r="E2033" s="16">
        <v>4.04</v>
      </c>
      <c r="F2033" s="16">
        <v>176</v>
      </c>
      <c r="G2033" s="16">
        <v>0</v>
      </c>
      <c r="H2033" s="16">
        <v>1031.51</v>
      </c>
      <c r="I2033" s="16">
        <v>149</v>
      </c>
      <c r="J2033" s="16">
        <v>85.96</v>
      </c>
      <c r="K2033" s="16">
        <v>39.75</v>
      </c>
      <c r="L2033" s="17">
        <f>SUM(C2033:K2033)</f>
        <v>1554.23</v>
      </c>
      <c r="M2033" s="23" t="str">
        <f>A2033&amp;"|"&amp;B2033</f>
        <v>P0170|Apr</v>
      </c>
    </row>
    <row r="2034" spans="1:13" ht="15" customHeight="1" x14ac:dyDescent="0.25">
      <c r="A2034" s="14" t="s">
        <v>399</v>
      </c>
      <c r="B2034" s="14" t="s">
        <v>26</v>
      </c>
      <c r="C2034" s="16">
        <v>7.57</v>
      </c>
      <c r="D2034" s="16">
        <v>37.83</v>
      </c>
      <c r="E2034" s="16">
        <v>4.04</v>
      </c>
      <c r="F2034" s="16">
        <v>176</v>
      </c>
      <c r="G2034" s="16">
        <v>0</v>
      </c>
      <c r="H2034" s="16">
        <v>1031.51</v>
      </c>
      <c r="I2034" s="16">
        <v>149</v>
      </c>
      <c r="J2034" s="16">
        <v>85.96</v>
      </c>
      <c r="K2034" s="16">
        <v>258.49</v>
      </c>
      <c r="L2034" s="17">
        <f>SUM(C2034:K2034)</f>
        <v>1750.4</v>
      </c>
      <c r="M2034" s="23" t="str">
        <f>A2034&amp;"|"&amp;B2034</f>
        <v>P0170|May</v>
      </c>
    </row>
    <row r="2035" spans="1:13" ht="15" customHeight="1" x14ac:dyDescent="0.25">
      <c r="A2035" s="14" t="s">
        <v>399</v>
      </c>
      <c r="B2035" s="14" t="s">
        <v>28</v>
      </c>
      <c r="C2035" s="16">
        <v>13.53</v>
      </c>
      <c r="D2035" s="16">
        <v>39.090000000000003</v>
      </c>
      <c r="E2035" s="16">
        <v>4.04</v>
      </c>
      <c r="F2035" s="16">
        <v>176</v>
      </c>
      <c r="G2035" s="16">
        <v>0</v>
      </c>
      <c r="H2035" s="16">
        <v>1031.51</v>
      </c>
      <c r="I2035" s="16">
        <v>149</v>
      </c>
      <c r="J2035" s="16">
        <v>85.96</v>
      </c>
      <c r="K2035" s="16">
        <v>334.92</v>
      </c>
      <c r="L2035" s="17">
        <f>SUM(C2035:K2035)</f>
        <v>1834.0500000000002</v>
      </c>
      <c r="M2035" s="23" t="str">
        <f>A2035&amp;"|"&amp;B2035</f>
        <v>P0170|Jun</v>
      </c>
    </row>
    <row r="2036" spans="1:13" ht="15" customHeight="1" x14ac:dyDescent="0.25">
      <c r="A2036" s="14" t="s">
        <v>399</v>
      </c>
      <c r="B2036" s="14" t="s">
        <v>29</v>
      </c>
      <c r="C2036" s="16">
        <v>12.09</v>
      </c>
      <c r="D2036" s="16">
        <v>37.97</v>
      </c>
      <c r="E2036" s="16">
        <v>7.04</v>
      </c>
      <c r="F2036" s="16">
        <v>176</v>
      </c>
      <c r="G2036" s="16">
        <v>0</v>
      </c>
      <c r="H2036" s="16">
        <v>1031.51</v>
      </c>
      <c r="I2036" s="16">
        <v>149</v>
      </c>
      <c r="J2036" s="16">
        <v>85.96</v>
      </c>
      <c r="K2036" s="16">
        <v>897.77</v>
      </c>
      <c r="L2036" s="17">
        <f>SUM(C2036:K2036)</f>
        <v>2397.34</v>
      </c>
      <c r="M2036" s="23" t="str">
        <f>A2036&amp;"|"&amp;B2036</f>
        <v>P0170|Jul</v>
      </c>
    </row>
    <row r="2037" spans="1:13" ht="15" customHeight="1" x14ac:dyDescent="0.25">
      <c r="A2037" s="14" t="s">
        <v>399</v>
      </c>
      <c r="B2037" s="14" t="s">
        <v>30</v>
      </c>
      <c r="C2037" s="16">
        <v>18.27</v>
      </c>
      <c r="D2037" s="16">
        <v>40.950000000000003</v>
      </c>
      <c r="E2037" s="16">
        <v>5.27</v>
      </c>
      <c r="F2037" s="16">
        <v>176</v>
      </c>
      <c r="G2037" s="16">
        <v>0</v>
      </c>
      <c r="H2037" s="16">
        <v>1031.51</v>
      </c>
      <c r="I2037" s="16">
        <v>149</v>
      </c>
      <c r="J2037" s="16">
        <v>85.96</v>
      </c>
      <c r="K2037" s="16">
        <v>828.13</v>
      </c>
      <c r="L2037" s="17">
        <f>SUM(C2037:K2037)</f>
        <v>2335.09</v>
      </c>
      <c r="M2037" s="23" t="str">
        <f>A2037&amp;"|"&amp;B2037</f>
        <v>P0170|Aug</v>
      </c>
    </row>
    <row r="2038" spans="1:13" ht="15" customHeight="1" x14ac:dyDescent="0.25">
      <c r="A2038" s="14" t="s">
        <v>399</v>
      </c>
      <c r="B2038" s="14" t="s">
        <v>31</v>
      </c>
      <c r="C2038" s="16">
        <v>18.04</v>
      </c>
      <c r="D2038" s="16">
        <v>48.14</v>
      </c>
      <c r="E2038" s="16">
        <v>8.35</v>
      </c>
      <c r="F2038" s="16">
        <v>176</v>
      </c>
      <c r="G2038" s="16">
        <v>0</v>
      </c>
      <c r="H2038" s="16">
        <v>1031.51</v>
      </c>
      <c r="I2038" s="16">
        <v>149</v>
      </c>
      <c r="J2038" s="16">
        <v>85.96</v>
      </c>
      <c r="K2038" s="16">
        <v>177.3</v>
      </c>
      <c r="L2038" s="17">
        <f>SUM(C2038:K2038)</f>
        <v>1694.3</v>
      </c>
      <c r="M2038" s="23" t="str">
        <f>A2038&amp;"|"&amp;B2038</f>
        <v>P0170|Sep</v>
      </c>
    </row>
    <row r="2039" spans="1:13" ht="15" customHeight="1" x14ac:dyDescent="0.25">
      <c r="A2039" s="14" t="s">
        <v>399</v>
      </c>
      <c r="B2039" s="14" t="s">
        <v>32</v>
      </c>
      <c r="C2039" s="16">
        <v>7.57</v>
      </c>
      <c r="D2039" s="16">
        <v>43.8</v>
      </c>
      <c r="E2039" s="16">
        <v>4.04</v>
      </c>
      <c r="F2039" s="16">
        <v>176</v>
      </c>
      <c r="G2039" s="16">
        <v>0</v>
      </c>
      <c r="H2039" s="16">
        <v>1031.51</v>
      </c>
      <c r="I2039" s="16">
        <v>149</v>
      </c>
      <c r="J2039" s="16">
        <v>85.96</v>
      </c>
      <c r="K2039" s="16">
        <v>122.63</v>
      </c>
      <c r="L2039" s="17">
        <f>SUM(C2039:K2039)</f>
        <v>1620.5100000000002</v>
      </c>
      <c r="M2039" s="23" t="str">
        <f>A2039&amp;"|"&amp;B2039</f>
        <v>P0170|Oct</v>
      </c>
    </row>
    <row r="2040" spans="1:13" ht="15" customHeight="1" x14ac:dyDescent="0.25">
      <c r="A2040" s="14" t="s">
        <v>399</v>
      </c>
      <c r="B2040" s="14" t="s">
        <v>33</v>
      </c>
      <c r="C2040" s="16">
        <v>9.31</v>
      </c>
      <c r="D2040" s="16">
        <v>49.08</v>
      </c>
      <c r="E2040" s="16">
        <v>4.95</v>
      </c>
      <c r="F2040" s="16">
        <v>176</v>
      </c>
      <c r="G2040" s="16">
        <v>55.52</v>
      </c>
      <c r="H2040" s="16">
        <v>1031.51</v>
      </c>
      <c r="I2040" s="16">
        <v>149</v>
      </c>
      <c r="J2040" s="16">
        <v>85.96</v>
      </c>
      <c r="K2040" s="16">
        <v>31.64</v>
      </c>
      <c r="L2040" s="17">
        <f>SUM(C2040:K2040)</f>
        <v>1592.97</v>
      </c>
      <c r="M2040" s="23" t="str">
        <f>A2040&amp;"|"&amp;B2040</f>
        <v>P0170|Nov</v>
      </c>
    </row>
    <row r="2041" spans="1:13" ht="15" customHeight="1" x14ac:dyDescent="0.25">
      <c r="A2041" s="14" t="s">
        <v>399</v>
      </c>
      <c r="B2041" s="14" t="s">
        <v>34</v>
      </c>
      <c r="C2041" s="16">
        <v>284.02999999999997</v>
      </c>
      <c r="D2041" s="16">
        <v>64.25</v>
      </c>
      <c r="E2041" s="16">
        <v>6.14</v>
      </c>
      <c r="F2041" s="16">
        <v>528</v>
      </c>
      <c r="G2041" s="16">
        <v>55.52</v>
      </c>
      <c r="H2041" s="16">
        <v>1031.51</v>
      </c>
      <c r="I2041" s="16">
        <v>149</v>
      </c>
      <c r="J2041" s="16">
        <v>85.96</v>
      </c>
      <c r="K2041" s="16">
        <v>55.84</v>
      </c>
      <c r="L2041" s="17">
        <f>SUM(C2041:K2041)</f>
        <v>2260.25</v>
      </c>
      <c r="M2041" s="23" t="str">
        <f>A2041&amp;"|"&amp;B2041</f>
        <v>P0170|Dec</v>
      </c>
    </row>
    <row r="2042" spans="1:13" ht="15" customHeight="1" x14ac:dyDescent="0.25">
      <c r="A2042" s="14" t="s">
        <v>399</v>
      </c>
      <c r="B2042" s="14" t="s">
        <v>35</v>
      </c>
      <c r="C2042" s="16">
        <v>7.57</v>
      </c>
      <c r="D2042" s="16">
        <v>72.42</v>
      </c>
      <c r="E2042" s="16">
        <v>6.42</v>
      </c>
      <c r="F2042" s="16">
        <v>440</v>
      </c>
      <c r="G2042" s="16">
        <v>55.52</v>
      </c>
      <c r="H2042" s="16">
        <v>1031.51</v>
      </c>
      <c r="I2042" s="16">
        <v>149</v>
      </c>
      <c r="J2042" s="16">
        <v>85.96</v>
      </c>
      <c r="K2042" s="16">
        <v>55.84</v>
      </c>
      <c r="L2042" s="17">
        <f>SUM(C2042:K2042)</f>
        <v>1904.24</v>
      </c>
      <c r="M2042" s="23" t="str">
        <f>A2042&amp;"|"&amp;B2042</f>
        <v>P0170|Jan</v>
      </c>
    </row>
    <row r="2043" spans="1:13" ht="15" customHeight="1" x14ac:dyDescent="0.25">
      <c r="A2043" s="14" t="s">
        <v>399</v>
      </c>
      <c r="B2043" s="14" t="s">
        <v>36</v>
      </c>
      <c r="C2043" s="16">
        <v>20.5</v>
      </c>
      <c r="D2043" s="16">
        <v>66.67</v>
      </c>
      <c r="E2043" s="16">
        <v>4.04</v>
      </c>
      <c r="F2043" s="16">
        <v>352</v>
      </c>
      <c r="G2043" s="16">
        <v>55.52</v>
      </c>
      <c r="H2043" s="16">
        <v>1031.51</v>
      </c>
      <c r="I2043" s="16">
        <v>149</v>
      </c>
      <c r="J2043" s="16">
        <v>85.96</v>
      </c>
      <c r="K2043" s="16">
        <v>55.84</v>
      </c>
      <c r="L2043" s="17">
        <f>SUM(C2043:K2043)</f>
        <v>1821.04</v>
      </c>
      <c r="M2043" s="23" t="str">
        <f>A2043&amp;"|"&amp;B2043</f>
        <v>P0170|Feb</v>
      </c>
    </row>
    <row r="2044" spans="1:13" ht="15" customHeight="1" x14ac:dyDescent="0.25">
      <c r="A2044" s="14" t="s">
        <v>399</v>
      </c>
      <c r="B2044" s="14" t="s">
        <v>37</v>
      </c>
      <c r="C2044" s="16">
        <v>24.96</v>
      </c>
      <c r="D2044" s="16">
        <v>74.19</v>
      </c>
      <c r="E2044" s="16">
        <v>6.5</v>
      </c>
      <c r="F2044" s="16">
        <v>352</v>
      </c>
      <c r="G2044" s="16">
        <v>55.52</v>
      </c>
      <c r="H2044" s="16">
        <v>1031.51</v>
      </c>
      <c r="I2044" s="16">
        <v>149</v>
      </c>
      <c r="J2044" s="16">
        <v>85.96</v>
      </c>
      <c r="K2044" s="16">
        <v>55.84</v>
      </c>
      <c r="L2044" s="17">
        <f>SUM(C2044:K2044)</f>
        <v>1835.4799999999998</v>
      </c>
      <c r="M2044" s="23" t="str">
        <f>A2044&amp;"|"&amp;B2044</f>
        <v>P0170|Mar</v>
      </c>
    </row>
    <row r="2045" spans="1:13" ht="15" customHeight="1" x14ac:dyDescent="0.25">
      <c r="A2045" s="14" t="s">
        <v>401</v>
      </c>
      <c r="B2045" s="14" t="s">
        <v>24</v>
      </c>
      <c r="C2045" s="16">
        <v>11.91</v>
      </c>
      <c r="D2045" s="16">
        <v>52.76</v>
      </c>
      <c r="E2045" s="16">
        <v>7.67</v>
      </c>
      <c r="F2045" s="16">
        <v>176</v>
      </c>
      <c r="G2045" s="16">
        <v>0</v>
      </c>
      <c r="H2045" s="16">
        <v>1031.51</v>
      </c>
      <c r="I2045" s="16">
        <v>149</v>
      </c>
      <c r="J2045" s="16">
        <v>85.96</v>
      </c>
      <c r="K2045" s="16">
        <v>39.75</v>
      </c>
      <c r="L2045" s="17">
        <f>SUM(C2045:K2045)</f>
        <v>1554.56</v>
      </c>
      <c r="M2045" s="23" t="str">
        <f>A2045&amp;"|"&amp;B2045</f>
        <v>P0171|Apr</v>
      </c>
    </row>
    <row r="2046" spans="1:13" ht="15" customHeight="1" x14ac:dyDescent="0.25">
      <c r="A2046" s="14" t="s">
        <v>401</v>
      </c>
      <c r="B2046" s="14" t="s">
        <v>26</v>
      </c>
      <c r="C2046" s="16">
        <v>246.1</v>
      </c>
      <c r="D2046" s="16">
        <v>32.06</v>
      </c>
      <c r="E2046" s="16">
        <v>9.36</v>
      </c>
      <c r="F2046" s="16">
        <v>176</v>
      </c>
      <c r="G2046" s="16">
        <v>0</v>
      </c>
      <c r="H2046" s="16">
        <v>1031.51</v>
      </c>
      <c r="I2046" s="16">
        <v>149</v>
      </c>
      <c r="J2046" s="16">
        <v>85.96</v>
      </c>
      <c r="K2046" s="16">
        <v>258.49</v>
      </c>
      <c r="L2046" s="17">
        <f>SUM(C2046:K2046)</f>
        <v>1988.48</v>
      </c>
      <c r="M2046" s="23" t="str">
        <f>A2046&amp;"|"&amp;B2046</f>
        <v>P0171|May</v>
      </c>
    </row>
    <row r="2047" spans="1:13" ht="15" customHeight="1" x14ac:dyDescent="0.25">
      <c r="A2047" s="14" t="s">
        <v>401</v>
      </c>
      <c r="B2047" s="14" t="s">
        <v>28</v>
      </c>
      <c r="C2047" s="16">
        <v>7.57</v>
      </c>
      <c r="D2047" s="16">
        <v>39.770000000000003</v>
      </c>
      <c r="E2047" s="16">
        <v>11.25</v>
      </c>
      <c r="F2047" s="16">
        <v>176</v>
      </c>
      <c r="G2047" s="16">
        <v>0</v>
      </c>
      <c r="H2047" s="16">
        <v>1031.51</v>
      </c>
      <c r="I2047" s="16">
        <v>149</v>
      </c>
      <c r="J2047" s="16">
        <v>85.96</v>
      </c>
      <c r="K2047" s="16">
        <v>334.92</v>
      </c>
      <c r="L2047" s="17">
        <f>SUM(C2047:K2047)</f>
        <v>1835.98</v>
      </c>
      <c r="M2047" s="23" t="str">
        <f>A2047&amp;"|"&amp;B2047</f>
        <v>P0171|Jun</v>
      </c>
    </row>
    <row r="2048" spans="1:13" ht="15" customHeight="1" x14ac:dyDescent="0.25">
      <c r="A2048" s="14" t="s">
        <v>401</v>
      </c>
      <c r="B2048" s="14" t="s">
        <v>29</v>
      </c>
      <c r="C2048" s="16">
        <v>7.57</v>
      </c>
      <c r="D2048" s="16">
        <v>31.05</v>
      </c>
      <c r="E2048" s="16">
        <v>6.76</v>
      </c>
      <c r="F2048" s="16">
        <v>264</v>
      </c>
      <c r="G2048" s="16">
        <v>0</v>
      </c>
      <c r="H2048" s="16">
        <v>1031.51</v>
      </c>
      <c r="I2048" s="16">
        <v>149</v>
      </c>
      <c r="J2048" s="16">
        <v>85.96</v>
      </c>
      <c r="K2048" s="16">
        <v>897.77</v>
      </c>
      <c r="L2048" s="17">
        <f>SUM(C2048:K2048)</f>
        <v>2473.62</v>
      </c>
      <c r="M2048" s="23" t="str">
        <f>A2048&amp;"|"&amp;B2048</f>
        <v>P0171|Jul</v>
      </c>
    </row>
    <row r="2049" spans="1:13" ht="15" customHeight="1" x14ac:dyDescent="0.25">
      <c r="A2049" s="14" t="s">
        <v>401</v>
      </c>
      <c r="B2049" s="14" t="s">
        <v>30</v>
      </c>
      <c r="C2049" s="16">
        <v>15.45</v>
      </c>
      <c r="D2049" s="16">
        <v>32.299999999999997</v>
      </c>
      <c r="E2049" s="16">
        <v>5.0199999999999996</v>
      </c>
      <c r="F2049" s="16">
        <v>264</v>
      </c>
      <c r="G2049" s="16">
        <v>0</v>
      </c>
      <c r="H2049" s="16">
        <v>1031.51</v>
      </c>
      <c r="I2049" s="16">
        <v>149</v>
      </c>
      <c r="J2049" s="16">
        <v>85.96</v>
      </c>
      <c r="K2049" s="16">
        <v>828.13</v>
      </c>
      <c r="L2049" s="17">
        <f>SUM(C2049:K2049)</f>
        <v>2411.37</v>
      </c>
      <c r="M2049" s="23" t="str">
        <f>A2049&amp;"|"&amp;B2049</f>
        <v>P0171|Aug</v>
      </c>
    </row>
    <row r="2050" spans="1:13" ht="15" customHeight="1" x14ac:dyDescent="0.25">
      <c r="A2050" s="14" t="s">
        <v>401</v>
      </c>
      <c r="B2050" s="14" t="s">
        <v>31</v>
      </c>
      <c r="C2050" s="16">
        <v>30.89</v>
      </c>
      <c r="D2050" s="16">
        <v>41.62</v>
      </c>
      <c r="E2050" s="16">
        <v>13.17</v>
      </c>
      <c r="F2050" s="16">
        <v>176</v>
      </c>
      <c r="G2050" s="16">
        <v>0</v>
      </c>
      <c r="H2050" s="16">
        <v>1031.51</v>
      </c>
      <c r="I2050" s="16">
        <v>149</v>
      </c>
      <c r="J2050" s="16">
        <v>85.96</v>
      </c>
      <c r="K2050" s="16">
        <v>177.3</v>
      </c>
      <c r="L2050" s="17">
        <f>SUM(C2050:K2050)</f>
        <v>1705.45</v>
      </c>
      <c r="M2050" s="23" t="str">
        <f>A2050&amp;"|"&amp;B2050</f>
        <v>P0171|Sep</v>
      </c>
    </row>
    <row r="2051" spans="1:13" ht="15" customHeight="1" x14ac:dyDescent="0.25">
      <c r="A2051" s="14" t="s">
        <v>401</v>
      </c>
      <c r="B2051" s="14" t="s">
        <v>32</v>
      </c>
      <c r="C2051" s="16">
        <v>15.43</v>
      </c>
      <c r="D2051" s="16">
        <v>45.41</v>
      </c>
      <c r="E2051" s="16">
        <v>4.04</v>
      </c>
      <c r="F2051" s="16">
        <v>176</v>
      </c>
      <c r="G2051" s="16">
        <v>0</v>
      </c>
      <c r="H2051" s="16">
        <v>1031.51</v>
      </c>
      <c r="I2051" s="16">
        <v>149</v>
      </c>
      <c r="J2051" s="16">
        <v>85.96</v>
      </c>
      <c r="K2051" s="16">
        <v>122.63</v>
      </c>
      <c r="L2051" s="17">
        <f>SUM(C2051:K2051)</f>
        <v>1629.98</v>
      </c>
      <c r="M2051" s="23" t="str">
        <f>A2051&amp;"|"&amp;B2051</f>
        <v>P0171|Oct</v>
      </c>
    </row>
    <row r="2052" spans="1:13" ht="15" customHeight="1" x14ac:dyDescent="0.25">
      <c r="A2052" s="14" t="s">
        <v>401</v>
      </c>
      <c r="B2052" s="14" t="s">
        <v>33</v>
      </c>
      <c r="C2052" s="16">
        <v>7.57</v>
      </c>
      <c r="D2052" s="16">
        <v>55.69</v>
      </c>
      <c r="E2052" s="16">
        <v>4.04</v>
      </c>
      <c r="F2052" s="16">
        <v>176</v>
      </c>
      <c r="G2052" s="16">
        <v>55.52</v>
      </c>
      <c r="H2052" s="16">
        <v>1031.51</v>
      </c>
      <c r="I2052" s="16">
        <v>149</v>
      </c>
      <c r="J2052" s="16">
        <v>85.96</v>
      </c>
      <c r="K2052" s="16">
        <v>31.64</v>
      </c>
      <c r="L2052" s="17">
        <f>SUM(C2052:K2052)</f>
        <v>1596.93</v>
      </c>
      <c r="M2052" s="23" t="str">
        <f>A2052&amp;"|"&amp;B2052</f>
        <v>P0171|Nov</v>
      </c>
    </row>
    <row r="2053" spans="1:13" ht="15" customHeight="1" x14ac:dyDescent="0.25">
      <c r="A2053" s="14" t="s">
        <v>401</v>
      </c>
      <c r="B2053" s="14" t="s">
        <v>34</v>
      </c>
      <c r="C2053" s="16">
        <v>13.95</v>
      </c>
      <c r="D2053" s="16">
        <v>80.63</v>
      </c>
      <c r="E2053" s="16">
        <v>4.04</v>
      </c>
      <c r="F2053" s="16">
        <v>528</v>
      </c>
      <c r="G2053" s="16">
        <v>55.52</v>
      </c>
      <c r="H2053" s="16">
        <v>1031.51</v>
      </c>
      <c r="I2053" s="16">
        <v>149</v>
      </c>
      <c r="J2053" s="16">
        <v>85.96</v>
      </c>
      <c r="K2053" s="16">
        <v>55.84</v>
      </c>
      <c r="L2053" s="17">
        <f>SUM(C2053:K2053)</f>
        <v>2004.45</v>
      </c>
      <c r="M2053" s="23" t="str">
        <f>A2053&amp;"|"&amp;B2053</f>
        <v>P0171|Dec</v>
      </c>
    </row>
    <row r="2054" spans="1:13" ht="15" customHeight="1" x14ac:dyDescent="0.25">
      <c r="A2054" s="14" t="s">
        <v>401</v>
      </c>
      <c r="B2054" s="14" t="s">
        <v>35</v>
      </c>
      <c r="C2054" s="16">
        <v>7.57</v>
      </c>
      <c r="D2054" s="16">
        <v>72.25</v>
      </c>
      <c r="E2054" s="16">
        <v>14.82</v>
      </c>
      <c r="F2054" s="16">
        <v>440</v>
      </c>
      <c r="G2054" s="16">
        <v>55.52</v>
      </c>
      <c r="H2054" s="16">
        <v>1031.51</v>
      </c>
      <c r="I2054" s="16">
        <v>149</v>
      </c>
      <c r="J2054" s="16">
        <v>85.96</v>
      </c>
      <c r="K2054" s="16">
        <v>55.84</v>
      </c>
      <c r="L2054" s="17">
        <f>SUM(C2054:K2054)</f>
        <v>1912.47</v>
      </c>
      <c r="M2054" s="23" t="str">
        <f>A2054&amp;"|"&amp;B2054</f>
        <v>P0171|Jan</v>
      </c>
    </row>
    <row r="2055" spans="1:13" ht="15" customHeight="1" x14ac:dyDescent="0.25">
      <c r="A2055" s="14" t="s">
        <v>401</v>
      </c>
      <c r="B2055" s="14" t="s">
        <v>36</v>
      </c>
      <c r="C2055" s="16">
        <v>14.26</v>
      </c>
      <c r="D2055" s="16">
        <v>61.77</v>
      </c>
      <c r="E2055" s="16">
        <v>4.04</v>
      </c>
      <c r="F2055" s="16">
        <v>440</v>
      </c>
      <c r="G2055" s="16">
        <v>55.52</v>
      </c>
      <c r="H2055" s="16">
        <v>1031.51</v>
      </c>
      <c r="I2055" s="16">
        <v>149</v>
      </c>
      <c r="J2055" s="16">
        <v>85.96</v>
      </c>
      <c r="K2055" s="16">
        <v>55.84</v>
      </c>
      <c r="L2055" s="17">
        <f>SUM(C2055:K2055)</f>
        <v>1897.8999999999999</v>
      </c>
      <c r="M2055" s="23" t="str">
        <f>A2055&amp;"|"&amp;B2055</f>
        <v>P0171|Feb</v>
      </c>
    </row>
    <row r="2056" spans="1:13" ht="15" customHeight="1" x14ac:dyDescent="0.25">
      <c r="A2056" s="14" t="s">
        <v>401</v>
      </c>
      <c r="B2056" s="14" t="s">
        <v>37</v>
      </c>
      <c r="C2056" s="16">
        <v>7.57</v>
      </c>
      <c r="D2056" s="16">
        <v>61.1</v>
      </c>
      <c r="E2056" s="16">
        <v>12.15</v>
      </c>
      <c r="F2056" s="16">
        <v>352</v>
      </c>
      <c r="G2056" s="16">
        <v>55.52</v>
      </c>
      <c r="H2056" s="16">
        <v>1031.51</v>
      </c>
      <c r="I2056" s="16">
        <v>149</v>
      </c>
      <c r="J2056" s="16">
        <v>85.96</v>
      </c>
      <c r="K2056" s="16">
        <v>55.84</v>
      </c>
      <c r="L2056" s="17">
        <f>SUM(C2056:K2056)</f>
        <v>1810.6499999999999</v>
      </c>
      <c r="M2056" s="23" t="str">
        <f>A2056&amp;"|"&amp;B2056</f>
        <v>P0171|Mar</v>
      </c>
    </row>
    <row r="2057" spans="1:13" ht="15" customHeight="1" x14ac:dyDescent="0.25">
      <c r="A2057" s="14" t="s">
        <v>403</v>
      </c>
      <c r="B2057" s="14" t="s">
        <v>24</v>
      </c>
      <c r="C2057" s="16">
        <v>194.68</v>
      </c>
      <c r="D2057" s="16">
        <v>56.06</v>
      </c>
      <c r="E2057" s="16">
        <v>9.86</v>
      </c>
      <c r="F2057" s="16">
        <v>176</v>
      </c>
      <c r="G2057" s="16">
        <v>0</v>
      </c>
      <c r="H2057" s="16">
        <v>1031.51</v>
      </c>
      <c r="I2057" s="16">
        <v>149</v>
      </c>
      <c r="J2057" s="16">
        <v>85.96</v>
      </c>
      <c r="K2057" s="16">
        <v>39.75</v>
      </c>
      <c r="L2057" s="17">
        <f>SUM(C2057:K2057)</f>
        <v>1742.8200000000002</v>
      </c>
      <c r="M2057" s="23" t="str">
        <f>A2057&amp;"|"&amp;B2057</f>
        <v>P0172|Apr</v>
      </c>
    </row>
    <row r="2058" spans="1:13" ht="15" customHeight="1" x14ac:dyDescent="0.25">
      <c r="A2058" s="14" t="s">
        <v>403</v>
      </c>
      <c r="B2058" s="14" t="s">
        <v>26</v>
      </c>
      <c r="C2058" s="16">
        <v>23.27</v>
      </c>
      <c r="D2058" s="16">
        <v>46.28</v>
      </c>
      <c r="E2058" s="16">
        <v>6.23</v>
      </c>
      <c r="F2058" s="16">
        <v>176</v>
      </c>
      <c r="G2058" s="16">
        <v>0</v>
      </c>
      <c r="H2058" s="16">
        <v>1031.51</v>
      </c>
      <c r="I2058" s="16">
        <v>149</v>
      </c>
      <c r="J2058" s="16">
        <v>85.96</v>
      </c>
      <c r="K2058" s="16">
        <v>258.49</v>
      </c>
      <c r="L2058" s="17">
        <f>SUM(C2058:K2058)</f>
        <v>1776.74</v>
      </c>
      <c r="M2058" s="23" t="str">
        <f>A2058&amp;"|"&amp;B2058</f>
        <v>P0172|May</v>
      </c>
    </row>
    <row r="2059" spans="1:13" ht="15" customHeight="1" x14ac:dyDescent="0.25">
      <c r="A2059" s="14" t="s">
        <v>403</v>
      </c>
      <c r="B2059" s="14" t="s">
        <v>28</v>
      </c>
      <c r="C2059" s="16">
        <v>24.12</v>
      </c>
      <c r="D2059" s="16">
        <v>45.95</v>
      </c>
      <c r="E2059" s="16">
        <v>8.24</v>
      </c>
      <c r="F2059" s="16">
        <v>176</v>
      </c>
      <c r="G2059" s="16">
        <v>0</v>
      </c>
      <c r="H2059" s="16">
        <v>1031.51</v>
      </c>
      <c r="I2059" s="16">
        <v>149</v>
      </c>
      <c r="J2059" s="16">
        <v>85.96</v>
      </c>
      <c r="K2059" s="16">
        <v>334.92</v>
      </c>
      <c r="L2059" s="17">
        <f>SUM(C2059:K2059)</f>
        <v>1855.7</v>
      </c>
      <c r="M2059" s="23" t="str">
        <f>A2059&amp;"|"&amp;B2059</f>
        <v>P0172|Jun</v>
      </c>
    </row>
    <row r="2060" spans="1:13" ht="15" customHeight="1" x14ac:dyDescent="0.25">
      <c r="A2060" s="14" t="s">
        <v>403</v>
      </c>
      <c r="B2060" s="14" t="s">
        <v>29</v>
      </c>
      <c r="C2060" s="16">
        <v>24.22</v>
      </c>
      <c r="D2060" s="16">
        <v>37.42</v>
      </c>
      <c r="E2060" s="16">
        <v>4.83</v>
      </c>
      <c r="F2060" s="16">
        <v>264</v>
      </c>
      <c r="G2060" s="16">
        <v>0</v>
      </c>
      <c r="H2060" s="16">
        <v>1031.51</v>
      </c>
      <c r="I2060" s="16">
        <v>149</v>
      </c>
      <c r="J2060" s="16">
        <v>85.96</v>
      </c>
      <c r="K2060" s="16">
        <v>897.77</v>
      </c>
      <c r="L2060" s="17">
        <f>SUM(C2060:K2060)</f>
        <v>2494.71</v>
      </c>
      <c r="M2060" s="23" t="str">
        <f>A2060&amp;"|"&amp;B2060</f>
        <v>P0172|Jul</v>
      </c>
    </row>
    <row r="2061" spans="1:13" ht="15" customHeight="1" x14ac:dyDescent="0.25">
      <c r="A2061" s="14" t="s">
        <v>403</v>
      </c>
      <c r="B2061" s="14" t="s">
        <v>30</v>
      </c>
      <c r="C2061" s="16">
        <v>7.57</v>
      </c>
      <c r="D2061" s="16">
        <v>34.42</v>
      </c>
      <c r="E2061" s="16">
        <v>13.73</v>
      </c>
      <c r="F2061" s="16">
        <v>264</v>
      </c>
      <c r="G2061" s="16">
        <v>0</v>
      </c>
      <c r="H2061" s="16">
        <v>1031.51</v>
      </c>
      <c r="I2061" s="16">
        <v>149</v>
      </c>
      <c r="J2061" s="16">
        <v>85.96</v>
      </c>
      <c r="K2061" s="16">
        <v>828.13</v>
      </c>
      <c r="L2061" s="17">
        <f>SUM(C2061:K2061)</f>
        <v>2414.3200000000002</v>
      </c>
      <c r="M2061" s="23" t="str">
        <f>A2061&amp;"|"&amp;B2061</f>
        <v>P0172|Aug</v>
      </c>
    </row>
    <row r="2062" spans="1:13" ht="15" customHeight="1" x14ac:dyDescent="0.25">
      <c r="A2062" s="14" t="s">
        <v>403</v>
      </c>
      <c r="B2062" s="14" t="s">
        <v>31</v>
      </c>
      <c r="C2062" s="16">
        <v>14.94</v>
      </c>
      <c r="D2062" s="16">
        <v>47.59</v>
      </c>
      <c r="E2062" s="16">
        <v>4.04</v>
      </c>
      <c r="F2062" s="16">
        <v>176</v>
      </c>
      <c r="G2062" s="16">
        <v>0</v>
      </c>
      <c r="H2062" s="16">
        <v>1031.51</v>
      </c>
      <c r="I2062" s="16">
        <v>149</v>
      </c>
      <c r="J2062" s="16">
        <v>85.96</v>
      </c>
      <c r="K2062" s="16">
        <v>177.3</v>
      </c>
      <c r="L2062" s="17">
        <f>SUM(C2062:K2062)</f>
        <v>1686.34</v>
      </c>
      <c r="M2062" s="23" t="str">
        <f>A2062&amp;"|"&amp;B2062</f>
        <v>P0172|Sep</v>
      </c>
    </row>
    <row r="2063" spans="1:13" ht="15" customHeight="1" x14ac:dyDescent="0.25">
      <c r="A2063" s="14" t="s">
        <v>403</v>
      </c>
      <c r="B2063" s="14" t="s">
        <v>32</v>
      </c>
      <c r="C2063" s="16">
        <v>7.57</v>
      </c>
      <c r="D2063" s="16">
        <v>51.08</v>
      </c>
      <c r="E2063" s="16">
        <v>7.56</v>
      </c>
      <c r="F2063" s="16">
        <v>176</v>
      </c>
      <c r="G2063" s="16">
        <v>0</v>
      </c>
      <c r="H2063" s="16">
        <v>1031.51</v>
      </c>
      <c r="I2063" s="16">
        <v>149</v>
      </c>
      <c r="J2063" s="16">
        <v>85.96</v>
      </c>
      <c r="K2063" s="16">
        <v>122.63</v>
      </c>
      <c r="L2063" s="17">
        <f>SUM(C2063:K2063)</f>
        <v>1631.31</v>
      </c>
      <c r="M2063" s="23" t="str">
        <f>A2063&amp;"|"&amp;B2063</f>
        <v>P0172|Oct</v>
      </c>
    </row>
    <row r="2064" spans="1:13" ht="15" customHeight="1" x14ac:dyDescent="0.25">
      <c r="A2064" s="14" t="s">
        <v>403</v>
      </c>
      <c r="B2064" s="14" t="s">
        <v>33</v>
      </c>
      <c r="C2064" s="16">
        <v>12.49</v>
      </c>
      <c r="D2064" s="16">
        <v>66.7</v>
      </c>
      <c r="E2064" s="16">
        <v>4.04</v>
      </c>
      <c r="F2064" s="16">
        <v>176</v>
      </c>
      <c r="G2064" s="16">
        <v>55.52</v>
      </c>
      <c r="H2064" s="16">
        <v>1031.51</v>
      </c>
      <c r="I2064" s="16">
        <v>149</v>
      </c>
      <c r="J2064" s="16">
        <v>85.96</v>
      </c>
      <c r="K2064" s="16">
        <v>31.64</v>
      </c>
      <c r="L2064" s="17">
        <f>SUM(C2064:K2064)</f>
        <v>1612.8600000000001</v>
      </c>
      <c r="M2064" s="23" t="str">
        <f>A2064&amp;"|"&amp;B2064</f>
        <v>P0172|Nov</v>
      </c>
    </row>
    <row r="2065" spans="1:13" ht="15" customHeight="1" x14ac:dyDescent="0.25">
      <c r="A2065" s="14" t="s">
        <v>403</v>
      </c>
      <c r="B2065" s="14" t="s">
        <v>34</v>
      </c>
      <c r="C2065" s="16">
        <v>7.57</v>
      </c>
      <c r="D2065" s="16">
        <v>62.5</v>
      </c>
      <c r="E2065" s="16">
        <v>4.42</v>
      </c>
      <c r="F2065" s="16">
        <v>528</v>
      </c>
      <c r="G2065" s="16">
        <v>55.52</v>
      </c>
      <c r="H2065" s="16">
        <v>1031.51</v>
      </c>
      <c r="I2065" s="16">
        <v>149</v>
      </c>
      <c r="J2065" s="16">
        <v>85.96</v>
      </c>
      <c r="K2065" s="16">
        <v>55.84</v>
      </c>
      <c r="L2065" s="17">
        <f>SUM(C2065:K2065)</f>
        <v>1980.32</v>
      </c>
      <c r="M2065" s="23" t="str">
        <f>A2065&amp;"|"&amp;B2065</f>
        <v>P0172|Dec</v>
      </c>
    </row>
    <row r="2066" spans="1:13" ht="15" customHeight="1" x14ac:dyDescent="0.25">
      <c r="A2066" s="14" t="s">
        <v>403</v>
      </c>
      <c r="B2066" s="14" t="s">
        <v>35</v>
      </c>
      <c r="C2066" s="16">
        <v>11.16</v>
      </c>
      <c r="D2066" s="16">
        <v>76.16</v>
      </c>
      <c r="E2066" s="16">
        <v>7.32</v>
      </c>
      <c r="F2066" s="16">
        <v>440</v>
      </c>
      <c r="G2066" s="16">
        <v>55.52</v>
      </c>
      <c r="H2066" s="16">
        <v>1031.51</v>
      </c>
      <c r="I2066" s="16">
        <v>149</v>
      </c>
      <c r="J2066" s="16">
        <v>85.96</v>
      </c>
      <c r="K2066" s="16">
        <v>55.84</v>
      </c>
      <c r="L2066" s="17">
        <f>SUM(C2066:K2066)</f>
        <v>1912.47</v>
      </c>
      <c r="M2066" s="23" t="str">
        <f>A2066&amp;"|"&amp;B2066</f>
        <v>P0172|Jan</v>
      </c>
    </row>
    <row r="2067" spans="1:13" ht="15" customHeight="1" x14ac:dyDescent="0.25">
      <c r="A2067" s="14" t="s">
        <v>403</v>
      </c>
      <c r="B2067" s="14" t="s">
        <v>36</v>
      </c>
      <c r="C2067" s="16">
        <v>7.57</v>
      </c>
      <c r="D2067" s="16">
        <v>72.09</v>
      </c>
      <c r="E2067" s="16">
        <v>12.46</v>
      </c>
      <c r="F2067" s="16">
        <v>352</v>
      </c>
      <c r="G2067" s="16">
        <v>55.52</v>
      </c>
      <c r="H2067" s="16">
        <v>1031.51</v>
      </c>
      <c r="I2067" s="16">
        <v>149</v>
      </c>
      <c r="J2067" s="16">
        <v>85.96</v>
      </c>
      <c r="K2067" s="16">
        <v>55.84</v>
      </c>
      <c r="L2067" s="17">
        <f>SUM(C2067:K2067)</f>
        <v>1821.95</v>
      </c>
      <c r="M2067" s="23" t="str">
        <f>A2067&amp;"|"&amp;B2067</f>
        <v>P0172|Feb</v>
      </c>
    </row>
    <row r="2068" spans="1:13" ht="15" customHeight="1" x14ac:dyDescent="0.25">
      <c r="A2068" s="14" t="s">
        <v>403</v>
      </c>
      <c r="B2068" s="14" t="s">
        <v>37</v>
      </c>
      <c r="C2068" s="16">
        <v>14.56</v>
      </c>
      <c r="D2068" s="16">
        <v>65.83</v>
      </c>
      <c r="E2068" s="16">
        <v>4.55</v>
      </c>
      <c r="F2068" s="16">
        <v>352</v>
      </c>
      <c r="G2068" s="16">
        <v>55.52</v>
      </c>
      <c r="H2068" s="16">
        <v>1031.51</v>
      </c>
      <c r="I2068" s="16">
        <v>149</v>
      </c>
      <c r="J2068" s="16">
        <v>85.96</v>
      </c>
      <c r="K2068" s="16">
        <v>55.84</v>
      </c>
      <c r="L2068" s="17">
        <f>SUM(C2068:K2068)</f>
        <v>1814.77</v>
      </c>
      <c r="M2068" s="23" t="str">
        <f>A2068&amp;"|"&amp;B2068</f>
        <v>P0172|Mar</v>
      </c>
    </row>
    <row r="2069" spans="1:13" ht="15" customHeight="1" x14ac:dyDescent="0.25">
      <c r="A2069" s="14" t="s">
        <v>405</v>
      </c>
      <c r="B2069" s="14" t="s">
        <v>24</v>
      </c>
      <c r="C2069" s="16">
        <v>24.71</v>
      </c>
      <c r="D2069" s="16">
        <v>71.23</v>
      </c>
      <c r="E2069" s="16">
        <v>6.8</v>
      </c>
      <c r="F2069" s="16">
        <v>316</v>
      </c>
      <c r="G2069" s="16">
        <v>0</v>
      </c>
      <c r="H2069" s="16">
        <v>2148.98</v>
      </c>
      <c r="I2069" s="16">
        <v>309.45</v>
      </c>
      <c r="J2069" s="16">
        <v>85.96</v>
      </c>
      <c r="K2069" s="16">
        <v>99.37</v>
      </c>
      <c r="L2069" s="17">
        <f>SUM(C2069:K2069)</f>
        <v>3062.5</v>
      </c>
      <c r="M2069" s="23" t="str">
        <f>A2069&amp;"|"&amp;B2069</f>
        <v>P0173|Apr</v>
      </c>
    </row>
    <row r="2070" spans="1:13" ht="15" customHeight="1" x14ac:dyDescent="0.25">
      <c r="A2070" s="14" t="s">
        <v>405</v>
      </c>
      <c r="B2070" s="14" t="s">
        <v>26</v>
      </c>
      <c r="C2070" s="16">
        <v>19.62</v>
      </c>
      <c r="D2070" s="16">
        <v>66.400000000000006</v>
      </c>
      <c r="E2070" s="16">
        <v>20.77</v>
      </c>
      <c r="F2070" s="16">
        <v>316</v>
      </c>
      <c r="G2070" s="16">
        <v>0</v>
      </c>
      <c r="H2070" s="16">
        <v>2148.98</v>
      </c>
      <c r="I2070" s="16">
        <v>309.45</v>
      </c>
      <c r="J2070" s="16">
        <v>85.96</v>
      </c>
      <c r="K2070" s="16">
        <v>646.23</v>
      </c>
      <c r="L2070" s="17">
        <f>SUM(C2070:K2070)</f>
        <v>3613.41</v>
      </c>
      <c r="M2070" s="23" t="str">
        <f>A2070&amp;"|"&amp;B2070</f>
        <v>P0173|May</v>
      </c>
    </row>
    <row r="2071" spans="1:13" ht="15" customHeight="1" x14ac:dyDescent="0.25">
      <c r="A2071" s="14" t="s">
        <v>405</v>
      </c>
      <c r="B2071" s="14" t="s">
        <v>28</v>
      </c>
      <c r="C2071" s="16">
        <v>35.799999999999997</v>
      </c>
      <c r="D2071" s="16">
        <v>44.01</v>
      </c>
      <c r="E2071" s="16">
        <v>13.73</v>
      </c>
      <c r="F2071" s="16">
        <v>316</v>
      </c>
      <c r="G2071" s="16">
        <v>0</v>
      </c>
      <c r="H2071" s="16">
        <v>2148.98</v>
      </c>
      <c r="I2071" s="16">
        <v>309.45</v>
      </c>
      <c r="J2071" s="16">
        <v>85.96</v>
      </c>
      <c r="K2071" s="16">
        <v>837.3</v>
      </c>
      <c r="L2071" s="17">
        <f>SUM(C2071:K2071)</f>
        <v>3791.2299999999996</v>
      </c>
      <c r="M2071" s="23" t="str">
        <f>A2071&amp;"|"&amp;B2071</f>
        <v>P0173|Jun</v>
      </c>
    </row>
    <row r="2072" spans="1:13" ht="15" customHeight="1" x14ac:dyDescent="0.25">
      <c r="A2072" s="14" t="s">
        <v>405</v>
      </c>
      <c r="B2072" s="14" t="s">
        <v>29</v>
      </c>
      <c r="C2072" s="16">
        <v>36.26</v>
      </c>
      <c r="D2072" s="16">
        <v>48.44</v>
      </c>
      <c r="E2072" s="16">
        <v>4.04</v>
      </c>
      <c r="F2072" s="16">
        <v>316</v>
      </c>
      <c r="G2072" s="16">
        <v>0</v>
      </c>
      <c r="H2072" s="16">
        <v>2148.98</v>
      </c>
      <c r="I2072" s="16">
        <v>309.45</v>
      </c>
      <c r="J2072" s="16">
        <v>85.96</v>
      </c>
      <c r="K2072" s="16">
        <v>2244.4299999999998</v>
      </c>
      <c r="L2072" s="17">
        <f>SUM(C2072:K2072)</f>
        <v>5193.5599999999995</v>
      </c>
      <c r="M2072" s="23" t="str">
        <f>A2072&amp;"|"&amp;B2072</f>
        <v>P0173|Jul</v>
      </c>
    </row>
    <row r="2073" spans="1:13" ht="15" customHeight="1" x14ac:dyDescent="0.25">
      <c r="A2073" s="14" t="s">
        <v>405</v>
      </c>
      <c r="B2073" s="14" t="s">
        <v>30</v>
      </c>
      <c r="C2073" s="16">
        <v>48.05</v>
      </c>
      <c r="D2073" s="16">
        <v>55.53</v>
      </c>
      <c r="E2073" s="16">
        <v>17.260000000000002</v>
      </c>
      <c r="F2073" s="16">
        <v>316</v>
      </c>
      <c r="G2073" s="16">
        <v>0</v>
      </c>
      <c r="H2073" s="16">
        <v>2148.98</v>
      </c>
      <c r="I2073" s="16">
        <v>309.45</v>
      </c>
      <c r="J2073" s="16">
        <v>85.96</v>
      </c>
      <c r="K2073" s="16">
        <v>2070.33</v>
      </c>
      <c r="L2073" s="17">
        <f>SUM(C2073:K2073)</f>
        <v>5051.5599999999995</v>
      </c>
      <c r="M2073" s="23" t="str">
        <f>A2073&amp;"|"&amp;B2073</f>
        <v>P0173|Aug</v>
      </c>
    </row>
    <row r="2074" spans="1:13" ht="15" customHeight="1" x14ac:dyDescent="0.25">
      <c r="A2074" s="14" t="s">
        <v>405</v>
      </c>
      <c r="B2074" s="14" t="s">
        <v>31</v>
      </c>
      <c r="C2074" s="16">
        <v>36.520000000000003</v>
      </c>
      <c r="D2074" s="16">
        <v>52.18</v>
      </c>
      <c r="E2074" s="16">
        <v>16.940000000000001</v>
      </c>
      <c r="F2074" s="16">
        <v>316</v>
      </c>
      <c r="G2074" s="16">
        <v>0</v>
      </c>
      <c r="H2074" s="16">
        <v>2148.98</v>
      </c>
      <c r="I2074" s="16">
        <v>309.45</v>
      </c>
      <c r="J2074" s="16">
        <v>85.96</v>
      </c>
      <c r="K2074" s="16">
        <v>443.25</v>
      </c>
      <c r="L2074" s="17">
        <f>SUM(C2074:K2074)</f>
        <v>3409.2799999999997</v>
      </c>
      <c r="M2074" s="23" t="str">
        <f>A2074&amp;"|"&amp;B2074</f>
        <v>P0173|Sep</v>
      </c>
    </row>
    <row r="2075" spans="1:13" ht="15" customHeight="1" x14ac:dyDescent="0.25">
      <c r="A2075" s="14" t="s">
        <v>405</v>
      </c>
      <c r="B2075" s="14" t="s">
        <v>32</v>
      </c>
      <c r="C2075" s="16">
        <v>30.27</v>
      </c>
      <c r="D2075" s="16">
        <v>55.2</v>
      </c>
      <c r="E2075" s="16">
        <v>19.12</v>
      </c>
      <c r="F2075" s="16">
        <v>316</v>
      </c>
      <c r="G2075" s="16">
        <v>0</v>
      </c>
      <c r="H2075" s="16">
        <v>2148.98</v>
      </c>
      <c r="I2075" s="16">
        <v>309.45</v>
      </c>
      <c r="J2075" s="16">
        <v>85.96</v>
      </c>
      <c r="K2075" s="16">
        <v>306.58</v>
      </c>
      <c r="L2075" s="17">
        <f>SUM(C2075:K2075)</f>
        <v>3271.56</v>
      </c>
      <c r="M2075" s="23" t="str">
        <f>A2075&amp;"|"&amp;B2075</f>
        <v>P0173|Oct</v>
      </c>
    </row>
    <row r="2076" spans="1:13" ht="15" customHeight="1" x14ac:dyDescent="0.25">
      <c r="A2076" s="14" t="s">
        <v>405</v>
      </c>
      <c r="B2076" s="14" t="s">
        <v>33</v>
      </c>
      <c r="C2076" s="16">
        <v>37.979999999999997</v>
      </c>
      <c r="D2076" s="16">
        <v>90.37</v>
      </c>
      <c r="E2076" s="16">
        <v>7.05</v>
      </c>
      <c r="F2076" s="16">
        <v>316</v>
      </c>
      <c r="G2076" s="16">
        <v>100.95</v>
      </c>
      <c r="H2076" s="16">
        <v>2148.98</v>
      </c>
      <c r="I2076" s="16">
        <v>309.45</v>
      </c>
      <c r="J2076" s="16">
        <v>85.96</v>
      </c>
      <c r="K2076" s="16">
        <v>79.11</v>
      </c>
      <c r="L2076" s="17">
        <f>SUM(C2076:K2076)</f>
        <v>3175.85</v>
      </c>
      <c r="M2076" s="23" t="str">
        <f>A2076&amp;"|"&amp;B2076</f>
        <v>P0173|Nov</v>
      </c>
    </row>
    <row r="2077" spans="1:13" ht="15" customHeight="1" x14ac:dyDescent="0.25">
      <c r="A2077" s="14" t="s">
        <v>405</v>
      </c>
      <c r="B2077" s="14" t="s">
        <v>34</v>
      </c>
      <c r="C2077" s="16">
        <v>21.55</v>
      </c>
      <c r="D2077" s="16">
        <v>90.87</v>
      </c>
      <c r="E2077" s="16">
        <v>12.59</v>
      </c>
      <c r="F2077" s="16">
        <v>790</v>
      </c>
      <c r="G2077" s="16">
        <v>100.95</v>
      </c>
      <c r="H2077" s="16">
        <v>2148.98</v>
      </c>
      <c r="I2077" s="16">
        <v>309.45</v>
      </c>
      <c r="J2077" s="16">
        <v>85.96</v>
      </c>
      <c r="K2077" s="16">
        <v>139.59</v>
      </c>
      <c r="L2077" s="17">
        <f>SUM(C2077:K2077)</f>
        <v>3699.94</v>
      </c>
      <c r="M2077" s="23" t="str">
        <f>A2077&amp;"|"&amp;B2077</f>
        <v>P0173|Dec</v>
      </c>
    </row>
    <row r="2078" spans="1:13" ht="15" customHeight="1" x14ac:dyDescent="0.25">
      <c r="A2078" s="14" t="s">
        <v>405</v>
      </c>
      <c r="B2078" s="14" t="s">
        <v>35</v>
      </c>
      <c r="C2078" s="16">
        <v>27.97</v>
      </c>
      <c r="D2078" s="16">
        <v>104.31</v>
      </c>
      <c r="E2078" s="16">
        <v>8.64</v>
      </c>
      <c r="F2078" s="16">
        <v>790</v>
      </c>
      <c r="G2078" s="16">
        <v>100.95</v>
      </c>
      <c r="H2078" s="16">
        <v>2148.98</v>
      </c>
      <c r="I2078" s="16">
        <v>309.45</v>
      </c>
      <c r="J2078" s="16">
        <v>85.96</v>
      </c>
      <c r="K2078" s="16">
        <v>139.59</v>
      </c>
      <c r="L2078" s="17">
        <f>SUM(C2078:K2078)</f>
        <v>3715.8500000000004</v>
      </c>
      <c r="M2078" s="23" t="str">
        <f>A2078&amp;"|"&amp;B2078</f>
        <v>P0173|Jan</v>
      </c>
    </row>
    <row r="2079" spans="1:13" ht="15" customHeight="1" x14ac:dyDescent="0.25">
      <c r="A2079" s="14" t="s">
        <v>405</v>
      </c>
      <c r="B2079" s="14" t="s">
        <v>36</v>
      </c>
      <c r="C2079" s="16">
        <v>26.28</v>
      </c>
      <c r="D2079" s="16">
        <v>100.7</v>
      </c>
      <c r="E2079" s="16">
        <v>17.45</v>
      </c>
      <c r="F2079" s="16">
        <v>474</v>
      </c>
      <c r="G2079" s="16">
        <v>100.95</v>
      </c>
      <c r="H2079" s="16">
        <v>2148.98</v>
      </c>
      <c r="I2079" s="16">
        <v>309.45</v>
      </c>
      <c r="J2079" s="16">
        <v>85.96</v>
      </c>
      <c r="K2079" s="16">
        <v>139.59</v>
      </c>
      <c r="L2079" s="17">
        <f>SUM(C2079:K2079)</f>
        <v>3403.36</v>
      </c>
      <c r="M2079" s="23" t="str">
        <f>A2079&amp;"|"&amp;B2079</f>
        <v>P0173|Feb</v>
      </c>
    </row>
    <row r="2080" spans="1:13" ht="15" customHeight="1" x14ac:dyDescent="0.25">
      <c r="A2080" s="14" t="s">
        <v>405</v>
      </c>
      <c r="B2080" s="14" t="s">
        <v>37</v>
      </c>
      <c r="C2080" s="16">
        <v>23.49</v>
      </c>
      <c r="D2080" s="16">
        <v>82.28</v>
      </c>
      <c r="E2080" s="16">
        <v>7.45</v>
      </c>
      <c r="F2080" s="16">
        <v>474</v>
      </c>
      <c r="G2080" s="16">
        <v>100.95</v>
      </c>
      <c r="H2080" s="16">
        <v>2148.98</v>
      </c>
      <c r="I2080" s="16">
        <v>309.45</v>
      </c>
      <c r="J2080" s="16">
        <v>85.96</v>
      </c>
      <c r="K2080" s="16">
        <v>139.59</v>
      </c>
      <c r="L2080" s="17">
        <f>SUM(C2080:K2080)</f>
        <v>3372.15</v>
      </c>
      <c r="M2080" s="23" t="str">
        <f>A2080&amp;"|"&amp;B2080</f>
        <v>P0173|Mar</v>
      </c>
    </row>
    <row r="2081" spans="1:13" ht="15" customHeight="1" x14ac:dyDescent="0.25">
      <c r="A2081" s="14" t="s">
        <v>407</v>
      </c>
      <c r="B2081" s="14" t="s">
        <v>24</v>
      </c>
      <c r="C2081" s="16">
        <v>11.2</v>
      </c>
      <c r="D2081" s="16">
        <v>46.56</v>
      </c>
      <c r="E2081" s="16">
        <v>4.04</v>
      </c>
      <c r="F2081" s="16">
        <v>140</v>
      </c>
      <c r="G2081" s="16">
        <v>0</v>
      </c>
      <c r="H2081" s="16">
        <v>744.98</v>
      </c>
      <c r="I2081" s="16">
        <v>108.88</v>
      </c>
      <c r="J2081" s="16">
        <v>85.96</v>
      </c>
      <c r="K2081" s="16">
        <v>19.87</v>
      </c>
      <c r="L2081" s="17">
        <f>SUM(C2081:K2081)</f>
        <v>1161.4899999999998</v>
      </c>
      <c r="M2081" s="23" t="str">
        <f>A2081&amp;"|"&amp;B2081</f>
        <v>P0174|Apr</v>
      </c>
    </row>
    <row r="2082" spans="1:13" ht="15" customHeight="1" x14ac:dyDescent="0.25">
      <c r="A2082" s="14" t="s">
        <v>407</v>
      </c>
      <c r="B2082" s="14" t="s">
        <v>26</v>
      </c>
      <c r="C2082" s="16">
        <v>14.43</v>
      </c>
      <c r="D2082" s="16">
        <v>44.22</v>
      </c>
      <c r="E2082" s="16">
        <v>8.0500000000000007</v>
      </c>
      <c r="F2082" s="16">
        <v>140</v>
      </c>
      <c r="G2082" s="16">
        <v>0</v>
      </c>
      <c r="H2082" s="16">
        <v>744.98</v>
      </c>
      <c r="I2082" s="16">
        <v>108.88</v>
      </c>
      <c r="J2082" s="16">
        <v>85.96</v>
      </c>
      <c r="K2082" s="16">
        <v>129.25</v>
      </c>
      <c r="L2082" s="17">
        <f>SUM(C2082:K2082)</f>
        <v>1275.77</v>
      </c>
      <c r="M2082" s="23" t="str">
        <f>A2082&amp;"|"&amp;B2082</f>
        <v>P0174|May</v>
      </c>
    </row>
    <row r="2083" spans="1:13" ht="15" customHeight="1" x14ac:dyDescent="0.25">
      <c r="A2083" s="14" t="s">
        <v>407</v>
      </c>
      <c r="B2083" s="14" t="s">
        <v>28</v>
      </c>
      <c r="C2083" s="16">
        <v>7.57</v>
      </c>
      <c r="D2083" s="16">
        <v>30.46</v>
      </c>
      <c r="E2083" s="16">
        <v>4.04</v>
      </c>
      <c r="F2083" s="16">
        <v>140</v>
      </c>
      <c r="G2083" s="16">
        <v>0</v>
      </c>
      <c r="H2083" s="16">
        <v>744.98</v>
      </c>
      <c r="I2083" s="16">
        <v>108.88</v>
      </c>
      <c r="J2083" s="16">
        <v>85.96</v>
      </c>
      <c r="K2083" s="16">
        <v>167.46</v>
      </c>
      <c r="L2083" s="17">
        <f>SUM(C2083:K2083)</f>
        <v>1289.3499999999999</v>
      </c>
      <c r="M2083" s="23" t="str">
        <f>A2083&amp;"|"&amp;B2083</f>
        <v>P0174|Jun</v>
      </c>
    </row>
    <row r="2084" spans="1:13" ht="15" customHeight="1" x14ac:dyDescent="0.25">
      <c r="A2084" s="14" t="s">
        <v>407</v>
      </c>
      <c r="B2084" s="14" t="s">
        <v>29</v>
      </c>
      <c r="C2084" s="16">
        <v>7.57</v>
      </c>
      <c r="D2084" s="16">
        <v>33.01</v>
      </c>
      <c r="E2084" s="16">
        <v>4.04</v>
      </c>
      <c r="F2084" s="16">
        <v>140</v>
      </c>
      <c r="G2084" s="16">
        <v>0</v>
      </c>
      <c r="H2084" s="16">
        <v>744.98</v>
      </c>
      <c r="I2084" s="16">
        <v>108.88</v>
      </c>
      <c r="J2084" s="16">
        <v>85.96</v>
      </c>
      <c r="K2084" s="16">
        <v>448.89</v>
      </c>
      <c r="L2084" s="17">
        <f>SUM(C2084:K2084)</f>
        <v>1573.33</v>
      </c>
      <c r="M2084" s="23" t="str">
        <f>A2084&amp;"|"&amp;B2084</f>
        <v>P0174|Jul</v>
      </c>
    </row>
    <row r="2085" spans="1:13" ht="15" customHeight="1" x14ac:dyDescent="0.25">
      <c r="A2085" s="14" t="s">
        <v>407</v>
      </c>
      <c r="B2085" s="14" t="s">
        <v>30</v>
      </c>
      <c r="C2085" s="16">
        <v>24.61</v>
      </c>
      <c r="D2085" s="16">
        <v>25.46</v>
      </c>
      <c r="E2085" s="16">
        <v>4.04</v>
      </c>
      <c r="F2085" s="16">
        <v>140</v>
      </c>
      <c r="G2085" s="16">
        <v>0</v>
      </c>
      <c r="H2085" s="16">
        <v>744.98</v>
      </c>
      <c r="I2085" s="16">
        <v>108.88</v>
      </c>
      <c r="J2085" s="16">
        <v>85.96</v>
      </c>
      <c r="K2085" s="16">
        <v>414.07</v>
      </c>
      <c r="L2085" s="17">
        <f>SUM(C2085:K2085)</f>
        <v>1548</v>
      </c>
      <c r="M2085" s="23" t="str">
        <f>A2085&amp;"|"&amp;B2085</f>
        <v>P0174|Aug</v>
      </c>
    </row>
    <row r="2086" spans="1:13" ht="15" customHeight="1" x14ac:dyDescent="0.25">
      <c r="A2086" s="14" t="s">
        <v>407</v>
      </c>
      <c r="B2086" s="14" t="s">
        <v>31</v>
      </c>
      <c r="C2086" s="16">
        <v>114.17</v>
      </c>
      <c r="D2086" s="16">
        <v>29.72</v>
      </c>
      <c r="E2086" s="16">
        <v>4.88</v>
      </c>
      <c r="F2086" s="16">
        <v>140</v>
      </c>
      <c r="G2086" s="16">
        <v>0</v>
      </c>
      <c r="H2086" s="16">
        <v>744.98</v>
      </c>
      <c r="I2086" s="16">
        <v>108.88</v>
      </c>
      <c r="J2086" s="16">
        <v>85.96</v>
      </c>
      <c r="K2086" s="16">
        <v>88.65</v>
      </c>
      <c r="L2086" s="17">
        <f>SUM(C2086:K2086)</f>
        <v>1317.2400000000002</v>
      </c>
      <c r="M2086" s="23" t="str">
        <f>A2086&amp;"|"&amp;B2086</f>
        <v>P0174|Sep</v>
      </c>
    </row>
    <row r="2087" spans="1:13" ht="15" customHeight="1" x14ac:dyDescent="0.25">
      <c r="A2087" s="14" t="s">
        <v>407</v>
      </c>
      <c r="B2087" s="14" t="s">
        <v>32</v>
      </c>
      <c r="C2087" s="16">
        <v>7.57</v>
      </c>
      <c r="D2087" s="16">
        <v>39.61</v>
      </c>
      <c r="E2087" s="16">
        <v>4.04</v>
      </c>
      <c r="F2087" s="16">
        <v>140</v>
      </c>
      <c r="G2087" s="16">
        <v>0</v>
      </c>
      <c r="H2087" s="16">
        <v>744.98</v>
      </c>
      <c r="I2087" s="16">
        <v>108.88</v>
      </c>
      <c r="J2087" s="16">
        <v>85.96</v>
      </c>
      <c r="K2087" s="16">
        <v>61.32</v>
      </c>
      <c r="L2087" s="17">
        <f>SUM(C2087:K2087)</f>
        <v>1192.3599999999999</v>
      </c>
      <c r="M2087" s="23" t="str">
        <f>A2087&amp;"|"&amp;B2087</f>
        <v>P0174|Oct</v>
      </c>
    </row>
    <row r="2088" spans="1:13" ht="15" customHeight="1" x14ac:dyDescent="0.25">
      <c r="A2088" s="14" t="s">
        <v>407</v>
      </c>
      <c r="B2088" s="14" t="s">
        <v>33</v>
      </c>
      <c r="C2088" s="16">
        <v>7.57</v>
      </c>
      <c r="D2088" s="16">
        <v>42.25</v>
      </c>
      <c r="E2088" s="16">
        <v>8.27</v>
      </c>
      <c r="F2088" s="16">
        <v>140</v>
      </c>
      <c r="G2088" s="16">
        <v>45.43</v>
      </c>
      <c r="H2088" s="16">
        <v>744.98</v>
      </c>
      <c r="I2088" s="16">
        <v>108.88</v>
      </c>
      <c r="J2088" s="16">
        <v>85.96</v>
      </c>
      <c r="K2088" s="16">
        <v>15.82</v>
      </c>
      <c r="L2088" s="17">
        <f>SUM(C2088:K2088)</f>
        <v>1199.1600000000001</v>
      </c>
      <c r="M2088" s="23" t="str">
        <f>A2088&amp;"|"&amp;B2088</f>
        <v>P0174|Nov</v>
      </c>
    </row>
    <row r="2089" spans="1:13" ht="15" customHeight="1" x14ac:dyDescent="0.25">
      <c r="A2089" s="14" t="s">
        <v>407</v>
      </c>
      <c r="B2089" s="14" t="s">
        <v>34</v>
      </c>
      <c r="C2089" s="16">
        <v>12.21</v>
      </c>
      <c r="D2089" s="16">
        <v>67.94</v>
      </c>
      <c r="E2089" s="16">
        <v>4.04</v>
      </c>
      <c r="F2089" s="16">
        <v>350</v>
      </c>
      <c r="G2089" s="16">
        <v>45.43</v>
      </c>
      <c r="H2089" s="16">
        <v>744.98</v>
      </c>
      <c r="I2089" s="16">
        <v>108.88</v>
      </c>
      <c r="J2089" s="16">
        <v>85.96</v>
      </c>
      <c r="K2089" s="16">
        <v>27.92</v>
      </c>
      <c r="L2089" s="17">
        <f>SUM(C2089:K2089)</f>
        <v>1447.3600000000001</v>
      </c>
      <c r="M2089" s="23" t="str">
        <f>A2089&amp;"|"&amp;B2089</f>
        <v>P0174|Dec</v>
      </c>
    </row>
    <row r="2090" spans="1:13" ht="15" customHeight="1" x14ac:dyDescent="0.25">
      <c r="A2090" s="14" t="s">
        <v>407</v>
      </c>
      <c r="B2090" s="14" t="s">
        <v>35</v>
      </c>
      <c r="C2090" s="16">
        <v>7.57</v>
      </c>
      <c r="D2090" s="16">
        <v>53.89</v>
      </c>
      <c r="E2090" s="16">
        <v>4.76</v>
      </c>
      <c r="F2090" s="16">
        <v>280</v>
      </c>
      <c r="G2090" s="16">
        <v>45.43</v>
      </c>
      <c r="H2090" s="16">
        <v>744.98</v>
      </c>
      <c r="I2090" s="16">
        <v>108.88</v>
      </c>
      <c r="J2090" s="16">
        <v>85.96</v>
      </c>
      <c r="K2090" s="16">
        <v>27.92</v>
      </c>
      <c r="L2090" s="17">
        <f>SUM(C2090:K2090)</f>
        <v>1359.3900000000003</v>
      </c>
      <c r="M2090" s="23" t="str">
        <f>A2090&amp;"|"&amp;B2090</f>
        <v>P0174|Jan</v>
      </c>
    </row>
    <row r="2091" spans="1:13" ht="15" customHeight="1" x14ac:dyDescent="0.25">
      <c r="A2091" s="14" t="s">
        <v>407</v>
      </c>
      <c r="B2091" s="14" t="s">
        <v>36</v>
      </c>
      <c r="C2091" s="16">
        <v>271.77</v>
      </c>
      <c r="D2091" s="16">
        <v>60.34</v>
      </c>
      <c r="E2091" s="16">
        <v>10.5</v>
      </c>
      <c r="F2091" s="16">
        <v>210</v>
      </c>
      <c r="G2091" s="16">
        <v>45.43</v>
      </c>
      <c r="H2091" s="16">
        <v>744.98</v>
      </c>
      <c r="I2091" s="16">
        <v>108.88</v>
      </c>
      <c r="J2091" s="16">
        <v>85.96</v>
      </c>
      <c r="K2091" s="16">
        <v>27.92</v>
      </c>
      <c r="L2091" s="17">
        <f>SUM(C2091:K2091)</f>
        <v>1565.7800000000002</v>
      </c>
      <c r="M2091" s="23" t="str">
        <f>A2091&amp;"|"&amp;B2091</f>
        <v>P0174|Feb</v>
      </c>
    </row>
    <row r="2092" spans="1:13" ht="15" customHeight="1" x14ac:dyDescent="0.25">
      <c r="A2092" s="14" t="s">
        <v>407</v>
      </c>
      <c r="B2092" s="14" t="s">
        <v>37</v>
      </c>
      <c r="C2092" s="16">
        <v>14.15</v>
      </c>
      <c r="D2092" s="16">
        <v>49.77</v>
      </c>
      <c r="E2092" s="16">
        <v>8.43</v>
      </c>
      <c r="F2092" s="16">
        <v>280</v>
      </c>
      <c r="G2092" s="16">
        <v>45.43</v>
      </c>
      <c r="H2092" s="16">
        <v>744.98</v>
      </c>
      <c r="I2092" s="16">
        <v>108.88</v>
      </c>
      <c r="J2092" s="16">
        <v>85.96</v>
      </c>
      <c r="K2092" s="16">
        <v>27.92</v>
      </c>
      <c r="L2092" s="17">
        <f>SUM(C2092:K2092)</f>
        <v>1365.52</v>
      </c>
      <c r="M2092" s="23" t="str">
        <f>A2092&amp;"|"&amp;B2092</f>
        <v>P0174|Mar</v>
      </c>
    </row>
    <row r="2093" spans="1:13" ht="15" customHeight="1" x14ac:dyDescent="0.25">
      <c r="A2093" s="14" t="s">
        <v>409</v>
      </c>
      <c r="B2093" s="14" t="s">
        <v>24</v>
      </c>
      <c r="C2093" s="16">
        <v>47.54</v>
      </c>
      <c r="D2093" s="16">
        <v>59.45</v>
      </c>
      <c r="E2093" s="16">
        <v>7.64</v>
      </c>
      <c r="F2093" s="16">
        <v>264</v>
      </c>
      <c r="G2093" s="16">
        <v>0</v>
      </c>
      <c r="H2093" s="16">
        <v>1719.18</v>
      </c>
      <c r="I2093" s="16">
        <v>246.42</v>
      </c>
      <c r="J2093" s="16">
        <v>85.96</v>
      </c>
      <c r="K2093" s="16">
        <v>79.5</v>
      </c>
      <c r="L2093" s="17">
        <f>SUM(C2093:K2093)</f>
        <v>2509.69</v>
      </c>
      <c r="M2093" s="23" t="str">
        <f>A2093&amp;"|"&amp;B2093</f>
        <v>P0175|Apr</v>
      </c>
    </row>
    <row r="2094" spans="1:13" ht="15" customHeight="1" x14ac:dyDescent="0.25">
      <c r="A2094" s="14" t="s">
        <v>409</v>
      </c>
      <c r="B2094" s="14" t="s">
        <v>26</v>
      </c>
      <c r="C2094" s="16">
        <v>35.159999999999997</v>
      </c>
      <c r="D2094" s="16">
        <v>55.62</v>
      </c>
      <c r="E2094" s="16">
        <v>9.19</v>
      </c>
      <c r="F2094" s="16">
        <v>264</v>
      </c>
      <c r="G2094" s="16">
        <v>0</v>
      </c>
      <c r="H2094" s="16">
        <v>1719.18</v>
      </c>
      <c r="I2094" s="16">
        <v>246.42</v>
      </c>
      <c r="J2094" s="16">
        <v>85.96</v>
      </c>
      <c r="K2094" s="16">
        <v>516.99</v>
      </c>
      <c r="L2094" s="17">
        <f>SUM(C2094:K2094)</f>
        <v>2932.5200000000004</v>
      </c>
      <c r="M2094" s="23" t="str">
        <f>A2094&amp;"|"&amp;B2094</f>
        <v>P0175|May</v>
      </c>
    </row>
    <row r="2095" spans="1:13" ht="15" customHeight="1" x14ac:dyDescent="0.25">
      <c r="A2095" s="14" t="s">
        <v>409</v>
      </c>
      <c r="B2095" s="14" t="s">
        <v>28</v>
      </c>
      <c r="C2095" s="16">
        <v>16.89</v>
      </c>
      <c r="D2095" s="16">
        <v>40.520000000000003</v>
      </c>
      <c r="E2095" s="16">
        <v>12.84</v>
      </c>
      <c r="F2095" s="16">
        <v>396</v>
      </c>
      <c r="G2095" s="16">
        <v>0</v>
      </c>
      <c r="H2095" s="16">
        <v>1719.18</v>
      </c>
      <c r="I2095" s="16">
        <v>246.42</v>
      </c>
      <c r="J2095" s="16">
        <v>85.96</v>
      </c>
      <c r="K2095" s="16">
        <v>669.84</v>
      </c>
      <c r="L2095" s="17">
        <f>SUM(C2095:K2095)</f>
        <v>3187.6500000000005</v>
      </c>
      <c r="M2095" s="23" t="str">
        <f>A2095&amp;"|"&amp;B2095</f>
        <v>P0175|Jun</v>
      </c>
    </row>
    <row r="2096" spans="1:13" ht="15" customHeight="1" x14ac:dyDescent="0.25">
      <c r="A2096" s="14" t="s">
        <v>409</v>
      </c>
      <c r="B2096" s="14" t="s">
        <v>29</v>
      </c>
      <c r="C2096" s="16">
        <v>21.14</v>
      </c>
      <c r="D2096" s="16">
        <v>35.94</v>
      </c>
      <c r="E2096" s="16">
        <v>16.23</v>
      </c>
      <c r="F2096" s="16">
        <v>396</v>
      </c>
      <c r="G2096" s="16">
        <v>0</v>
      </c>
      <c r="H2096" s="16">
        <v>1719.18</v>
      </c>
      <c r="I2096" s="16">
        <v>246.42</v>
      </c>
      <c r="J2096" s="16">
        <v>85.96</v>
      </c>
      <c r="K2096" s="16">
        <v>1795.54</v>
      </c>
      <c r="L2096" s="17">
        <f>SUM(C2096:K2096)</f>
        <v>4316.41</v>
      </c>
      <c r="M2096" s="23" t="str">
        <f>A2096&amp;"|"&amp;B2096</f>
        <v>P0175|Jul</v>
      </c>
    </row>
    <row r="2097" spans="1:13" ht="15" customHeight="1" x14ac:dyDescent="0.25">
      <c r="A2097" s="14" t="s">
        <v>409</v>
      </c>
      <c r="B2097" s="14" t="s">
        <v>30</v>
      </c>
      <c r="C2097" s="16">
        <v>26.86</v>
      </c>
      <c r="D2097" s="16">
        <v>42.97</v>
      </c>
      <c r="E2097" s="16">
        <v>10.25</v>
      </c>
      <c r="F2097" s="16">
        <v>396</v>
      </c>
      <c r="G2097" s="16">
        <v>0</v>
      </c>
      <c r="H2097" s="16">
        <v>1719.18</v>
      </c>
      <c r="I2097" s="16">
        <v>246.42</v>
      </c>
      <c r="J2097" s="16">
        <v>85.96</v>
      </c>
      <c r="K2097" s="16">
        <v>1656.27</v>
      </c>
      <c r="L2097" s="17">
        <f>SUM(C2097:K2097)</f>
        <v>4183.91</v>
      </c>
      <c r="M2097" s="23" t="str">
        <f>A2097&amp;"|"&amp;B2097</f>
        <v>P0175|Aug</v>
      </c>
    </row>
    <row r="2098" spans="1:13" ht="15" customHeight="1" x14ac:dyDescent="0.25">
      <c r="A2098" s="14" t="s">
        <v>409</v>
      </c>
      <c r="B2098" s="14" t="s">
        <v>31</v>
      </c>
      <c r="C2098" s="16">
        <v>27.42</v>
      </c>
      <c r="D2098" s="16">
        <v>47.83</v>
      </c>
      <c r="E2098" s="16">
        <v>16.84</v>
      </c>
      <c r="F2098" s="16">
        <v>264</v>
      </c>
      <c r="G2098" s="16">
        <v>0</v>
      </c>
      <c r="H2098" s="16">
        <v>1719.18</v>
      </c>
      <c r="I2098" s="16">
        <v>246.42</v>
      </c>
      <c r="J2098" s="16">
        <v>85.96</v>
      </c>
      <c r="K2098" s="16">
        <v>354.6</v>
      </c>
      <c r="L2098" s="17">
        <f>SUM(C2098:K2098)</f>
        <v>2762.25</v>
      </c>
      <c r="M2098" s="23" t="str">
        <f>A2098&amp;"|"&amp;B2098</f>
        <v>P0175|Sep</v>
      </c>
    </row>
    <row r="2099" spans="1:13" ht="15" customHeight="1" x14ac:dyDescent="0.25">
      <c r="A2099" s="14" t="s">
        <v>409</v>
      </c>
      <c r="B2099" s="14" t="s">
        <v>32</v>
      </c>
      <c r="C2099" s="16">
        <v>8.52</v>
      </c>
      <c r="D2099" s="16">
        <v>53.25</v>
      </c>
      <c r="E2099" s="16">
        <v>15.59</v>
      </c>
      <c r="F2099" s="16">
        <v>264</v>
      </c>
      <c r="G2099" s="16">
        <v>0</v>
      </c>
      <c r="H2099" s="16">
        <v>1719.18</v>
      </c>
      <c r="I2099" s="16">
        <v>246.42</v>
      </c>
      <c r="J2099" s="16">
        <v>85.96</v>
      </c>
      <c r="K2099" s="16">
        <v>245.27</v>
      </c>
      <c r="L2099" s="17">
        <f>SUM(C2099:K2099)</f>
        <v>2638.19</v>
      </c>
      <c r="M2099" s="23" t="str">
        <f>A2099&amp;"|"&amp;B2099</f>
        <v>P0175|Oct</v>
      </c>
    </row>
    <row r="2100" spans="1:13" ht="15" customHeight="1" x14ac:dyDescent="0.25">
      <c r="A2100" s="14" t="s">
        <v>409</v>
      </c>
      <c r="B2100" s="14" t="s">
        <v>33</v>
      </c>
      <c r="C2100" s="16">
        <v>25.08</v>
      </c>
      <c r="D2100" s="16">
        <v>77.540000000000006</v>
      </c>
      <c r="E2100" s="16">
        <v>14.21</v>
      </c>
      <c r="F2100" s="16">
        <v>264</v>
      </c>
      <c r="G2100" s="16">
        <v>83.28</v>
      </c>
      <c r="H2100" s="16">
        <v>1719.18</v>
      </c>
      <c r="I2100" s="16">
        <v>246.42</v>
      </c>
      <c r="J2100" s="16">
        <v>85.96</v>
      </c>
      <c r="K2100" s="16">
        <v>63.29</v>
      </c>
      <c r="L2100" s="17">
        <f>SUM(C2100:K2100)</f>
        <v>2578.96</v>
      </c>
      <c r="M2100" s="23" t="str">
        <f>A2100&amp;"|"&amp;B2100</f>
        <v>P0175|Nov</v>
      </c>
    </row>
    <row r="2101" spans="1:13" ht="15" customHeight="1" x14ac:dyDescent="0.25">
      <c r="A2101" s="14" t="s">
        <v>409</v>
      </c>
      <c r="B2101" s="14" t="s">
        <v>34</v>
      </c>
      <c r="C2101" s="16">
        <v>25.77</v>
      </c>
      <c r="D2101" s="16">
        <v>86.8</v>
      </c>
      <c r="E2101" s="16">
        <v>11.01</v>
      </c>
      <c r="F2101" s="16">
        <v>792</v>
      </c>
      <c r="G2101" s="16">
        <v>83.28</v>
      </c>
      <c r="H2101" s="16">
        <v>1719.18</v>
      </c>
      <c r="I2101" s="16">
        <v>246.42</v>
      </c>
      <c r="J2101" s="16">
        <v>85.96</v>
      </c>
      <c r="K2101" s="16">
        <v>111.67</v>
      </c>
      <c r="L2101" s="17">
        <f>SUM(C2101:K2101)</f>
        <v>3162.09</v>
      </c>
      <c r="M2101" s="23" t="str">
        <f>A2101&amp;"|"&amp;B2101</f>
        <v>P0175|Dec</v>
      </c>
    </row>
    <row r="2102" spans="1:13" ht="15" customHeight="1" x14ac:dyDescent="0.25">
      <c r="A2102" s="14" t="s">
        <v>409</v>
      </c>
      <c r="B2102" s="14" t="s">
        <v>35</v>
      </c>
      <c r="C2102" s="16">
        <v>199.83</v>
      </c>
      <c r="D2102" s="16">
        <v>86.85</v>
      </c>
      <c r="E2102" s="16">
        <v>12.9</v>
      </c>
      <c r="F2102" s="16">
        <v>792</v>
      </c>
      <c r="G2102" s="16">
        <v>83.28</v>
      </c>
      <c r="H2102" s="16">
        <v>1719.18</v>
      </c>
      <c r="I2102" s="16">
        <v>246.42</v>
      </c>
      <c r="J2102" s="16">
        <v>85.96</v>
      </c>
      <c r="K2102" s="16">
        <v>111.67</v>
      </c>
      <c r="L2102" s="17">
        <f>SUM(C2102:K2102)</f>
        <v>3338.09</v>
      </c>
      <c r="M2102" s="23" t="str">
        <f>A2102&amp;"|"&amp;B2102</f>
        <v>P0175|Jan</v>
      </c>
    </row>
    <row r="2103" spans="1:13" ht="15" customHeight="1" x14ac:dyDescent="0.25">
      <c r="A2103" s="14" t="s">
        <v>409</v>
      </c>
      <c r="B2103" s="14" t="s">
        <v>36</v>
      </c>
      <c r="C2103" s="16">
        <v>21.5</v>
      </c>
      <c r="D2103" s="16">
        <v>89.08</v>
      </c>
      <c r="E2103" s="16">
        <v>9.11</v>
      </c>
      <c r="F2103" s="16">
        <v>660</v>
      </c>
      <c r="G2103" s="16">
        <v>83.28</v>
      </c>
      <c r="H2103" s="16">
        <v>1719.18</v>
      </c>
      <c r="I2103" s="16">
        <v>246.42</v>
      </c>
      <c r="J2103" s="16">
        <v>85.96</v>
      </c>
      <c r="K2103" s="16">
        <v>111.67</v>
      </c>
      <c r="L2103" s="17">
        <f>SUM(C2103:K2103)</f>
        <v>3026.2000000000003</v>
      </c>
      <c r="M2103" s="23" t="str">
        <f>A2103&amp;"|"&amp;B2103</f>
        <v>P0175|Feb</v>
      </c>
    </row>
    <row r="2104" spans="1:13" ht="15" customHeight="1" x14ac:dyDescent="0.25">
      <c r="A2104" s="14" t="s">
        <v>409</v>
      </c>
      <c r="B2104" s="14" t="s">
        <v>37</v>
      </c>
      <c r="C2104" s="16">
        <v>23.56</v>
      </c>
      <c r="D2104" s="16">
        <v>79.94</v>
      </c>
      <c r="E2104" s="16">
        <v>7.69</v>
      </c>
      <c r="F2104" s="16">
        <v>660</v>
      </c>
      <c r="G2104" s="16">
        <v>83.28</v>
      </c>
      <c r="H2104" s="16">
        <v>1719.18</v>
      </c>
      <c r="I2104" s="16">
        <v>246.42</v>
      </c>
      <c r="J2104" s="16">
        <v>85.96</v>
      </c>
      <c r="K2104" s="16">
        <v>111.67</v>
      </c>
      <c r="L2104" s="17">
        <f>SUM(C2104:K2104)</f>
        <v>3017.7000000000003</v>
      </c>
      <c r="M2104" s="23" t="str">
        <f>A2104&amp;"|"&amp;B2104</f>
        <v>P0175|Mar</v>
      </c>
    </row>
    <row r="2105" spans="1:13" ht="15" customHeight="1" x14ac:dyDescent="0.25">
      <c r="A2105" s="14" t="s">
        <v>411</v>
      </c>
      <c r="B2105" s="14" t="s">
        <v>24</v>
      </c>
      <c r="C2105" s="16">
        <v>7.57</v>
      </c>
      <c r="D2105" s="16">
        <v>34.520000000000003</v>
      </c>
      <c r="E2105" s="16">
        <v>10.94</v>
      </c>
      <c r="F2105" s="16">
        <v>140</v>
      </c>
      <c r="G2105" s="16">
        <v>0</v>
      </c>
      <c r="H2105" s="16">
        <v>744.98</v>
      </c>
      <c r="I2105" s="16">
        <v>108.88</v>
      </c>
      <c r="J2105" s="16">
        <v>85.96</v>
      </c>
      <c r="K2105" s="16">
        <v>19.87</v>
      </c>
      <c r="L2105" s="17">
        <f>SUM(C2105:K2105)</f>
        <v>1152.7199999999998</v>
      </c>
      <c r="M2105" s="23" t="str">
        <f>A2105&amp;"|"&amp;B2105</f>
        <v>P0176|Apr</v>
      </c>
    </row>
    <row r="2106" spans="1:13" ht="15" customHeight="1" x14ac:dyDescent="0.25">
      <c r="A2106" s="14" t="s">
        <v>411</v>
      </c>
      <c r="B2106" s="14" t="s">
        <v>26</v>
      </c>
      <c r="C2106" s="16">
        <v>13.46</v>
      </c>
      <c r="D2106" s="16">
        <v>42.96</v>
      </c>
      <c r="E2106" s="16">
        <v>4.04</v>
      </c>
      <c r="F2106" s="16">
        <v>140</v>
      </c>
      <c r="G2106" s="16">
        <v>0</v>
      </c>
      <c r="H2106" s="16">
        <v>744.98</v>
      </c>
      <c r="I2106" s="16">
        <v>108.88</v>
      </c>
      <c r="J2106" s="16">
        <v>85.96</v>
      </c>
      <c r="K2106" s="16">
        <v>129.25</v>
      </c>
      <c r="L2106" s="17">
        <f>SUM(C2106:K2106)</f>
        <v>1269.5300000000002</v>
      </c>
      <c r="M2106" s="23" t="str">
        <f>A2106&amp;"|"&amp;B2106</f>
        <v>P0176|May</v>
      </c>
    </row>
    <row r="2107" spans="1:13" ht="15" customHeight="1" x14ac:dyDescent="0.25">
      <c r="A2107" s="14" t="s">
        <v>411</v>
      </c>
      <c r="B2107" s="14" t="s">
        <v>28</v>
      </c>
      <c r="C2107" s="16">
        <v>7.57</v>
      </c>
      <c r="D2107" s="16">
        <v>28.16</v>
      </c>
      <c r="E2107" s="16">
        <v>4.04</v>
      </c>
      <c r="F2107" s="16">
        <v>140</v>
      </c>
      <c r="G2107" s="16">
        <v>0</v>
      </c>
      <c r="H2107" s="16">
        <v>744.98</v>
      </c>
      <c r="I2107" s="16">
        <v>108.88</v>
      </c>
      <c r="J2107" s="16">
        <v>85.96</v>
      </c>
      <c r="K2107" s="16">
        <v>167.46</v>
      </c>
      <c r="L2107" s="17">
        <f>SUM(C2107:K2107)</f>
        <v>1287.0500000000002</v>
      </c>
      <c r="M2107" s="23" t="str">
        <f>A2107&amp;"|"&amp;B2107</f>
        <v>P0176|Jun</v>
      </c>
    </row>
    <row r="2108" spans="1:13" ht="15" customHeight="1" x14ac:dyDescent="0.25">
      <c r="A2108" s="14" t="s">
        <v>411</v>
      </c>
      <c r="B2108" s="14" t="s">
        <v>29</v>
      </c>
      <c r="C2108" s="16">
        <v>7.57</v>
      </c>
      <c r="D2108" s="16">
        <v>27.51</v>
      </c>
      <c r="E2108" s="16">
        <v>4.04</v>
      </c>
      <c r="F2108" s="16">
        <v>140</v>
      </c>
      <c r="G2108" s="16">
        <v>0</v>
      </c>
      <c r="H2108" s="16">
        <v>744.98</v>
      </c>
      <c r="I2108" s="16">
        <v>108.88</v>
      </c>
      <c r="J2108" s="16">
        <v>85.96</v>
      </c>
      <c r="K2108" s="16">
        <v>448.89</v>
      </c>
      <c r="L2108" s="17">
        <f>SUM(C2108:K2108)</f>
        <v>1567.83</v>
      </c>
      <c r="M2108" s="23" t="str">
        <f>A2108&amp;"|"&amp;B2108</f>
        <v>P0176|Jul</v>
      </c>
    </row>
    <row r="2109" spans="1:13" ht="15" customHeight="1" x14ac:dyDescent="0.25">
      <c r="A2109" s="14" t="s">
        <v>411</v>
      </c>
      <c r="B2109" s="14" t="s">
        <v>30</v>
      </c>
      <c r="C2109" s="16">
        <v>13.49</v>
      </c>
      <c r="D2109" s="16">
        <v>15.22</v>
      </c>
      <c r="E2109" s="16">
        <v>4.04</v>
      </c>
      <c r="F2109" s="16">
        <v>140</v>
      </c>
      <c r="G2109" s="16">
        <v>0</v>
      </c>
      <c r="H2109" s="16">
        <v>744.98</v>
      </c>
      <c r="I2109" s="16">
        <v>108.88</v>
      </c>
      <c r="J2109" s="16">
        <v>85.96</v>
      </c>
      <c r="K2109" s="16">
        <v>414.07</v>
      </c>
      <c r="L2109" s="17">
        <f>SUM(C2109:K2109)</f>
        <v>1526.64</v>
      </c>
      <c r="M2109" s="23" t="str">
        <f>A2109&amp;"|"&amp;B2109</f>
        <v>P0176|Aug</v>
      </c>
    </row>
    <row r="2110" spans="1:13" ht="15" customHeight="1" x14ac:dyDescent="0.25">
      <c r="A2110" s="14" t="s">
        <v>411</v>
      </c>
      <c r="B2110" s="14" t="s">
        <v>31</v>
      </c>
      <c r="C2110" s="16">
        <v>15.36</v>
      </c>
      <c r="D2110" s="16">
        <v>34.15</v>
      </c>
      <c r="E2110" s="16">
        <v>5.01</v>
      </c>
      <c r="F2110" s="16">
        <v>140</v>
      </c>
      <c r="G2110" s="16">
        <v>0</v>
      </c>
      <c r="H2110" s="16">
        <v>744.98</v>
      </c>
      <c r="I2110" s="16">
        <v>108.88</v>
      </c>
      <c r="J2110" s="16">
        <v>85.96</v>
      </c>
      <c r="K2110" s="16">
        <v>88.65</v>
      </c>
      <c r="L2110" s="17">
        <f>SUM(C2110:K2110)</f>
        <v>1222.9900000000002</v>
      </c>
      <c r="M2110" s="23" t="str">
        <f>A2110&amp;"|"&amp;B2110</f>
        <v>P0176|Sep</v>
      </c>
    </row>
    <row r="2111" spans="1:13" ht="15" customHeight="1" x14ac:dyDescent="0.25">
      <c r="A2111" s="14" t="s">
        <v>411</v>
      </c>
      <c r="B2111" s="14" t="s">
        <v>32</v>
      </c>
      <c r="C2111" s="16">
        <v>7.75</v>
      </c>
      <c r="D2111" s="16">
        <v>36.75</v>
      </c>
      <c r="E2111" s="16">
        <v>4.04</v>
      </c>
      <c r="F2111" s="16">
        <v>140</v>
      </c>
      <c r="G2111" s="16">
        <v>0</v>
      </c>
      <c r="H2111" s="16">
        <v>744.98</v>
      </c>
      <c r="I2111" s="16">
        <v>108.88</v>
      </c>
      <c r="J2111" s="16">
        <v>85.96</v>
      </c>
      <c r="K2111" s="16">
        <v>61.32</v>
      </c>
      <c r="L2111" s="17">
        <f>SUM(C2111:K2111)</f>
        <v>1189.68</v>
      </c>
      <c r="M2111" s="23" t="str">
        <f>A2111&amp;"|"&amp;B2111</f>
        <v>P0176|Oct</v>
      </c>
    </row>
    <row r="2112" spans="1:13" ht="15" customHeight="1" x14ac:dyDescent="0.25">
      <c r="A2112" s="14" t="s">
        <v>411</v>
      </c>
      <c r="B2112" s="14" t="s">
        <v>33</v>
      </c>
      <c r="C2112" s="16">
        <v>10.01</v>
      </c>
      <c r="D2112" s="16">
        <v>46.75</v>
      </c>
      <c r="E2112" s="16">
        <v>6.95</v>
      </c>
      <c r="F2112" s="16">
        <v>140</v>
      </c>
      <c r="G2112" s="16">
        <v>45.43</v>
      </c>
      <c r="H2112" s="16">
        <v>744.98</v>
      </c>
      <c r="I2112" s="16">
        <v>108.88</v>
      </c>
      <c r="J2112" s="16">
        <v>85.96</v>
      </c>
      <c r="K2112" s="16">
        <v>15.82</v>
      </c>
      <c r="L2112" s="17">
        <f>SUM(C2112:K2112)</f>
        <v>1204.78</v>
      </c>
      <c r="M2112" s="23" t="str">
        <f>A2112&amp;"|"&amp;B2112</f>
        <v>P0176|Nov</v>
      </c>
    </row>
    <row r="2113" spans="1:13" ht="15" customHeight="1" x14ac:dyDescent="0.25">
      <c r="A2113" s="14" t="s">
        <v>411</v>
      </c>
      <c r="B2113" s="14" t="s">
        <v>34</v>
      </c>
      <c r="C2113" s="16">
        <v>12.3</v>
      </c>
      <c r="D2113" s="16">
        <v>53.41</v>
      </c>
      <c r="E2113" s="16">
        <v>4.04</v>
      </c>
      <c r="F2113" s="16">
        <v>420</v>
      </c>
      <c r="G2113" s="16">
        <v>45.43</v>
      </c>
      <c r="H2113" s="16">
        <v>744.98</v>
      </c>
      <c r="I2113" s="16">
        <v>108.88</v>
      </c>
      <c r="J2113" s="16">
        <v>85.96</v>
      </c>
      <c r="K2113" s="16">
        <v>27.92</v>
      </c>
      <c r="L2113" s="17">
        <f>SUM(C2113:K2113)</f>
        <v>1502.92</v>
      </c>
      <c r="M2113" s="23" t="str">
        <f>A2113&amp;"|"&amp;B2113</f>
        <v>P0176|Dec</v>
      </c>
    </row>
    <row r="2114" spans="1:13" ht="15" customHeight="1" x14ac:dyDescent="0.25">
      <c r="A2114" s="14" t="s">
        <v>411</v>
      </c>
      <c r="B2114" s="14" t="s">
        <v>35</v>
      </c>
      <c r="C2114" s="16">
        <v>19.02</v>
      </c>
      <c r="D2114" s="16">
        <v>62.7</v>
      </c>
      <c r="E2114" s="16">
        <v>4.04</v>
      </c>
      <c r="F2114" s="16">
        <v>350</v>
      </c>
      <c r="G2114" s="16">
        <v>45.43</v>
      </c>
      <c r="H2114" s="16">
        <v>744.98</v>
      </c>
      <c r="I2114" s="16">
        <v>108.88</v>
      </c>
      <c r="J2114" s="16">
        <v>85.96</v>
      </c>
      <c r="K2114" s="16">
        <v>27.92</v>
      </c>
      <c r="L2114" s="17">
        <f>SUM(C2114:K2114)</f>
        <v>1448.9300000000003</v>
      </c>
      <c r="M2114" s="23" t="str">
        <f>A2114&amp;"|"&amp;B2114</f>
        <v>P0176|Jan</v>
      </c>
    </row>
    <row r="2115" spans="1:13" ht="15" customHeight="1" x14ac:dyDescent="0.25">
      <c r="A2115" s="14" t="s">
        <v>411</v>
      </c>
      <c r="B2115" s="14" t="s">
        <v>36</v>
      </c>
      <c r="C2115" s="16">
        <v>255.54</v>
      </c>
      <c r="D2115" s="16">
        <v>50.72</v>
      </c>
      <c r="E2115" s="16">
        <v>11.13</v>
      </c>
      <c r="F2115" s="16">
        <v>280</v>
      </c>
      <c r="G2115" s="16">
        <v>45.43</v>
      </c>
      <c r="H2115" s="16">
        <v>744.98</v>
      </c>
      <c r="I2115" s="16">
        <v>108.88</v>
      </c>
      <c r="J2115" s="16">
        <v>85.96</v>
      </c>
      <c r="K2115" s="16">
        <v>27.92</v>
      </c>
      <c r="L2115" s="17">
        <f>SUM(C2115:K2115)</f>
        <v>1610.56</v>
      </c>
      <c r="M2115" s="23" t="str">
        <f>A2115&amp;"|"&amp;B2115</f>
        <v>P0176|Feb</v>
      </c>
    </row>
    <row r="2116" spans="1:13" ht="15" customHeight="1" x14ac:dyDescent="0.25">
      <c r="A2116" s="14" t="s">
        <v>411</v>
      </c>
      <c r="B2116" s="14" t="s">
        <v>37</v>
      </c>
      <c r="C2116" s="16">
        <v>22.94</v>
      </c>
      <c r="D2116" s="16">
        <v>47.65</v>
      </c>
      <c r="E2116" s="16">
        <v>13.46</v>
      </c>
      <c r="F2116" s="16">
        <v>280</v>
      </c>
      <c r="G2116" s="16">
        <v>45.43</v>
      </c>
      <c r="H2116" s="16">
        <v>744.98</v>
      </c>
      <c r="I2116" s="16">
        <v>108.88</v>
      </c>
      <c r="J2116" s="16">
        <v>85.96</v>
      </c>
      <c r="K2116" s="16">
        <v>27.92</v>
      </c>
      <c r="L2116" s="17">
        <f>SUM(C2116:K2116)</f>
        <v>1377.2200000000003</v>
      </c>
      <c r="M2116" s="23" t="str">
        <f>A2116&amp;"|"&amp;B2116</f>
        <v>P0176|Mar</v>
      </c>
    </row>
    <row r="2117" spans="1:13" ht="15" customHeight="1" x14ac:dyDescent="0.25">
      <c r="A2117" s="14" t="s">
        <v>413</v>
      </c>
      <c r="B2117" s="14" t="s">
        <v>24</v>
      </c>
      <c r="C2117" s="16">
        <v>13.43</v>
      </c>
      <c r="D2117" s="16">
        <v>48.05</v>
      </c>
      <c r="E2117" s="16">
        <v>8.27</v>
      </c>
      <c r="F2117" s="16">
        <v>176</v>
      </c>
      <c r="G2117" s="16">
        <v>0</v>
      </c>
      <c r="H2117" s="16">
        <v>1031.51</v>
      </c>
      <c r="I2117" s="16">
        <v>149</v>
      </c>
      <c r="J2117" s="16">
        <v>85.96</v>
      </c>
      <c r="K2117" s="16">
        <v>39.75</v>
      </c>
      <c r="L2117" s="17">
        <f>SUM(C2117:K2117)</f>
        <v>1551.97</v>
      </c>
      <c r="M2117" s="23" t="str">
        <f>A2117&amp;"|"&amp;B2117</f>
        <v>P0177|Apr</v>
      </c>
    </row>
    <row r="2118" spans="1:13" ht="15" customHeight="1" x14ac:dyDescent="0.25">
      <c r="A2118" s="14" t="s">
        <v>413</v>
      </c>
      <c r="B2118" s="14" t="s">
        <v>26</v>
      </c>
      <c r="C2118" s="16">
        <v>13.05</v>
      </c>
      <c r="D2118" s="16">
        <v>51.7</v>
      </c>
      <c r="E2118" s="16">
        <v>7.74</v>
      </c>
      <c r="F2118" s="16">
        <v>176</v>
      </c>
      <c r="G2118" s="16">
        <v>0</v>
      </c>
      <c r="H2118" s="16">
        <v>1031.51</v>
      </c>
      <c r="I2118" s="16">
        <v>149</v>
      </c>
      <c r="J2118" s="16">
        <v>85.96</v>
      </c>
      <c r="K2118" s="16">
        <v>258.49</v>
      </c>
      <c r="L2118" s="17">
        <f>SUM(C2118:K2118)</f>
        <v>1773.45</v>
      </c>
      <c r="M2118" s="23" t="str">
        <f>A2118&amp;"|"&amp;B2118</f>
        <v>P0177|May</v>
      </c>
    </row>
    <row r="2119" spans="1:13" ht="15" customHeight="1" x14ac:dyDescent="0.25">
      <c r="A2119" s="14" t="s">
        <v>413</v>
      </c>
      <c r="B2119" s="14" t="s">
        <v>28</v>
      </c>
      <c r="C2119" s="16">
        <v>21.35</v>
      </c>
      <c r="D2119" s="16">
        <v>25.07</v>
      </c>
      <c r="E2119" s="16">
        <v>7.28</v>
      </c>
      <c r="F2119" s="16">
        <v>176</v>
      </c>
      <c r="G2119" s="16">
        <v>0</v>
      </c>
      <c r="H2119" s="16">
        <v>1031.51</v>
      </c>
      <c r="I2119" s="16">
        <v>149</v>
      </c>
      <c r="J2119" s="16">
        <v>85.96</v>
      </c>
      <c r="K2119" s="16">
        <v>334.92</v>
      </c>
      <c r="L2119" s="17">
        <f>SUM(C2119:K2119)</f>
        <v>1831.0900000000001</v>
      </c>
      <c r="M2119" s="23" t="str">
        <f>A2119&amp;"|"&amp;B2119</f>
        <v>P0177|Jun</v>
      </c>
    </row>
    <row r="2120" spans="1:13" ht="15" customHeight="1" x14ac:dyDescent="0.25">
      <c r="A2120" s="14" t="s">
        <v>413</v>
      </c>
      <c r="B2120" s="14" t="s">
        <v>29</v>
      </c>
      <c r="C2120" s="16">
        <v>8.4700000000000006</v>
      </c>
      <c r="D2120" s="16">
        <v>40.92</v>
      </c>
      <c r="E2120" s="16">
        <v>5.1100000000000003</v>
      </c>
      <c r="F2120" s="16">
        <v>264</v>
      </c>
      <c r="G2120" s="16">
        <v>0</v>
      </c>
      <c r="H2120" s="16">
        <v>1031.51</v>
      </c>
      <c r="I2120" s="16">
        <v>149</v>
      </c>
      <c r="J2120" s="16">
        <v>85.96</v>
      </c>
      <c r="K2120" s="16">
        <v>897.77</v>
      </c>
      <c r="L2120" s="17">
        <f>SUM(C2120:K2120)</f>
        <v>2482.7399999999998</v>
      </c>
      <c r="M2120" s="23" t="str">
        <f>A2120&amp;"|"&amp;B2120</f>
        <v>P0177|Jul</v>
      </c>
    </row>
    <row r="2121" spans="1:13" ht="15" customHeight="1" x14ac:dyDescent="0.25">
      <c r="A2121" s="14" t="s">
        <v>413</v>
      </c>
      <c r="B2121" s="14" t="s">
        <v>30</v>
      </c>
      <c r="C2121" s="16">
        <v>7.57</v>
      </c>
      <c r="D2121" s="16">
        <v>39.68</v>
      </c>
      <c r="E2121" s="16">
        <v>4.04</v>
      </c>
      <c r="F2121" s="16">
        <v>264</v>
      </c>
      <c r="G2121" s="16">
        <v>0</v>
      </c>
      <c r="H2121" s="16">
        <v>1031.51</v>
      </c>
      <c r="I2121" s="16">
        <v>149</v>
      </c>
      <c r="J2121" s="16">
        <v>85.96</v>
      </c>
      <c r="K2121" s="16">
        <v>828.13</v>
      </c>
      <c r="L2121" s="17">
        <f>SUM(C2121:K2121)</f>
        <v>2409.89</v>
      </c>
      <c r="M2121" s="23" t="str">
        <f>A2121&amp;"|"&amp;B2121</f>
        <v>P0177|Aug</v>
      </c>
    </row>
    <row r="2122" spans="1:13" ht="15" customHeight="1" x14ac:dyDescent="0.25">
      <c r="A2122" s="14" t="s">
        <v>413</v>
      </c>
      <c r="B2122" s="14" t="s">
        <v>31</v>
      </c>
      <c r="C2122" s="16">
        <v>11.78</v>
      </c>
      <c r="D2122" s="16">
        <v>40.4</v>
      </c>
      <c r="E2122" s="16">
        <v>4.04</v>
      </c>
      <c r="F2122" s="16">
        <v>176</v>
      </c>
      <c r="G2122" s="16">
        <v>0</v>
      </c>
      <c r="H2122" s="16">
        <v>1031.51</v>
      </c>
      <c r="I2122" s="16">
        <v>149</v>
      </c>
      <c r="J2122" s="16">
        <v>85.96</v>
      </c>
      <c r="K2122" s="16">
        <v>177.3</v>
      </c>
      <c r="L2122" s="17">
        <f>SUM(C2122:K2122)</f>
        <v>1675.99</v>
      </c>
      <c r="M2122" s="23" t="str">
        <f>A2122&amp;"|"&amp;B2122</f>
        <v>P0177|Sep</v>
      </c>
    </row>
    <row r="2123" spans="1:13" ht="15" customHeight="1" x14ac:dyDescent="0.25">
      <c r="A2123" s="14" t="s">
        <v>413</v>
      </c>
      <c r="B2123" s="14" t="s">
        <v>32</v>
      </c>
      <c r="C2123" s="16">
        <v>11.81</v>
      </c>
      <c r="D2123" s="16">
        <v>54.42</v>
      </c>
      <c r="E2123" s="16">
        <v>7.28</v>
      </c>
      <c r="F2123" s="16">
        <v>176</v>
      </c>
      <c r="G2123" s="16">
        <v>0</v>
      </c>
      <c r="H2123" s="16">
        <v>1031.51</v>
      </c>
      <c r="I2123" s="16">
        <v>149</v>
      </c>
      <c r="J2123" s="16">
        <v>85.96</v>
      </c>
      <c r="K2123" s="16">
        <v>122.63</v>
      </c>
      <c r="L2123" s="17">
        <f>SUM(C2123:K2123)</f>
        <v>1638.6100000000001</v>
      </c>
      <c r="M2123" s="23" t="str">
        <f>A2123&amp;"|"&amp;B2123</f>
        <v>P0177|Oct</v>
      </c>
    </row>
    <row r="2124" spans="1:13" ht="15" customHeight="1" x14ac:dyDescent="0.25">
      <c r="A2124" s="14" t="s">
        <v>413</v>
      </c>
      <c r="B2124" s="14" t="s">
        <v>33</v>
      </c>
      <c r="C2124" s="16">
        <v>15.98</v>
      </c>
      <c r="D2124" s="16">
        <v>44.33</v>
      </c>
      <c r="E2124" s="16">
        <v>7.29</v>
      </c>
      <c r="F2124" s="16">
        <v>264</v>
      </c>
      <c r="G2124" s="16">
        <v>55.52</v>
      </c>
      <c r="H2124" s="16">
        <v>1031.51</v>
      </c>
      <c r="I2124" s="16">
        <v>149</v>
      </c>
      <c r="J2124" s="16">
        <v>85.96</v>
      </c>
      <c r="K2124" s="16">
        <v>31.64</v>
      </c>
      <c r="L2124" s="17">
        <f>SUM(C2124:K2124)</f>
        <v>1685.2300000000002</v>
      </c>
      <c r="M2124" s="23" t="str">
        <f>A2124&amp;"|"&amp;B2124</f>
        <v>P0177|Nov</v>
      </c>
    </row>
    <row r="2125" spans="1:13" ht="15" customHeight="1" x14ac:dyDescent="0.25">
      <c r="A2125" s="14" t="s">
        <v>413</v>
      </c>
      <c r="B2125" s="14" t="s">
        <v>34</v>
      </c>
      <c r="C2125" s="16">
        <v>7.57</v>
      </c>
      <c r="D2125" s="16">
        <v>67.239999999999995</v>
      </c>
      <c r="E2125" s="16">
        <v>4.04</v>
      </c>
      <c r="F2125" s="16">
        <v>528</v>
      </c>
      <c r="G2125" s="16">
        <v>55.52</v>
      </c>
      <c r="H2125" s="16">
        <v>1031.51</v>
      </c>
      <c r="I2125" s="16">
        <v>149</v>
      </c>
      <c r="J2125" s="16">
        <v>85.96</v>
      </c>
      <c r="K2125" s="16">
        <v>55.84</v>
      </c>
      <c r="L2125" s="17">
        <f>SUM(C2125:K2125)</f>
        <v>1984.68</v>
      </c>
      <c r="M2125" s="23" t="str">
        <f>A2125&amp;"|"&amp;B2125</f>
        <v>P0177|Dec</v>
      </c>
    </row>
    <row r="2126" spans="1:13" ht="15" customHeight="1" x14ac:dyDescent="0.25">
      <c r="A2126" s="14" t="s">
        <v>413</v>
      </c>
      <c r="B2126" s="14" t="s">
        <v>35</v>
      </c>
      <c r="C2126" s="16">
        <v>10.36</v>
      </c>
      <c r="D2126" s="16">
        <v>67.739999999999995</v>
      </c>
      <c r="E2126" s="16">
        <v>4.6399999999999997</v>
      </c>
      <c r="F2126" s="16">
        <v>528</v>
      </c>
      <c r="G2126" s="16">
        <v>55.52</v>
      </c>
      <c r="H2126" s="16">
        <v>1031.51</v>
      </c>
      <c r="I2126" s="16">
        <v>149</v>
      </c>
      <c r="J2126" s="16">
        <v>85.96</v>
      </c>
      <c r="K2126" s="16">
        <v>55.84</v>
      </c>
      <c r="L2126" s="17">
        <f>SUM(C2126:K2126)</f>
        <v>1988.57</v>
      </c>
      <c r="M2126" s="23" t="str">
        <f>A2126&amp;"|"&amp;B2126</f>
        <v>P0177|Jan</v>
      </c>
    </row>
    <row r="2127" spans="1:13" ht="15" customHeight="1" x14ac:dyDescent="0.25">
      <c r="A2127" s="14" t="s">
        <v>413</v>
      </c>
      <c r="B2127" s="14" t="s">
        <v>36</v>
      </c>
      <c r="C2127" s="16">
        <v>13.39</v>
      </c>
      <c r="D2127" s="16">
        <v>63.85</v>
      </c>
      <c r="E2127" s="16">
        <v>12.46</v>
      </c>
      <c r="F2127" s="16">
        <v>440</v>
      </c>
      <c r="G2127" s="16">
        <v>55.52</v>
      </c>
      <c r="H2127" s="16">
        <v>1031.51</v>
      </c>
      <c r="I2127" s="16">
        <v>149</v>
      </c>
      <c r="J2127" s="16">
        <v>85.96</v>
      </c>
      <c r="K2127" s="16">
        <v>55.84</v>
      </c>
      <c r="L2127" s="17">
        <f>SUM(C2127:K2127)</f>
        <v>1907.53</v>
      </c>
      <c r="M2127" s="23" t="str">
        <f>A2127&amp;"|"&amp;B2127</f>
        <v>P0177|Feb</v>
      </c>
    </row>
    <row r="2128" spans="1:13" ht="15" customHeight="1" x14ac:dyDescent="0.25">
      <c r="A2128" s="14" t="s">
        <v>413</v>
      </c>
      <c r="B2128" s="14" t="s">
        <v>37</v>
      </c>
      <c r="C2128" s="16">
        <v>7.57</v>
      </c>
      <c r="D2128" s="16">
        <v>60.22</v>
      </c>
      <c r="E2128" s="16">
        <v>7.96</v>
      </c>
      <c r="F2128" s="16">
        <v>352</v>
      </c>
      <c r="G2128" s="16">
        <v>55.52</v>
      </c>
      <c r="H2128" s="16">
        <v>1031.51</v>
      </c>
      <c r="I2128" s="16">
        <v>149</v>
      </c>
      <c r="J2128" s="16">
        <v>85.96</v>
      </c>
      <c r="K2128" s="16">
        <v>55.84</v>
      </c>
      <c r="L2128" s="17">
        <f>SUM(C2128:K2128)</f>
        <v>1805.58</v>
      </c>
      <c r="M2128" s="23" t="str">
        <f>A2128&amp;"|"&amp;B2128</f>
        <v>P0177|Mar</v>
      </c>
    </row>
    <row r="2129" spans="1:13" ht="15" customHeight="1" x14ac:dyDescent="0.25">
      <c r="A2129" s="14" t="s">
        <v>415</v>
      </c>
      <c r="B2129" s="14" t="s">
        <v>24</v>
      </c>
      <c r="C2129" s="16">
        <v>9.1999999999999993</v>
      </c>
      <c r="D2129" s="16">
        <v>66.69</v>
      </c>
      <c r="E2129" s="16">
        <v>8.09</v>
      </c>
      <c r="F2129" s="16">
        <v>216</v>
      </c>
      <c r="G2129" s="16">
        <v>0</v>
      </c>
      <c r="H2129" s="16">
        <v>1346.69</v>
      </c>
      <c r="I2129" s="16">
        <v>194.84</v>
      </c>
      <c r="J2129" s="16">
        <v>85.96</v>
      </c>
      <c r="K2129" s="16">
        <v>59.62</v>
      </c>
      <c r="L2129" s="17">
        <f>SUM(C2129:K2129)</f>
        <v>1987.09</v>
      </c>
      <c r="M2129" s="23" t="str">
        <f>A2129&amp;"|"&amp;B2129</f>
        <v>P0178|Apr</v>
      </c>
    </row>
    <row r="2130" spans="1:13" ht="15" customHeight="1" x14ac:dyDescent="0.25">
      <c r="A2130" s="14" t="s">
        <v>415</v>
      </c>
      <c r="B2130" s="14" t="s">
        <v>26</v>
      </c>
      <c r="C2130" s="16">
        <v>14.4</v>
      </c>
      <c r="D2130" s="16">
        <v>50.21</v>
      </c>
      <c r="E2130" s="16">
        <v>6.77</v>
      </c>
      <c r="F2130" s="16">
        <v>216</v>
      </c>
      <c r="G2130" s="16">
        <v>0</v>
      </c>
      <c r="H2130" s="16">
        <v>1346.69</v>
      </c>
      <c r="I2130" s="16">
        <v>194.84</v>
      </c>
      <c r="J2130" s="16">
        <v>85.96</v>
      </c>
      <c r="K2130" s="16">
        <v>387.74</v>
      </c>
      <c r="L2130" s="17">
        <f>SUM(C2130:K2130)</f>
        <v>2302.61</v>
      </c>
      <c r="M2130" s="23" t="str">
        <f>A2130&amp;"|"&amp;B2130</f>
        <v>P0178|May</v>
      </c>
    </row>
    <row r="2131" spans="1:13" ht="15" customHeight="1" x14ac:dyDescent="0.25">
      <c r="A2131" s="14" t="s">
        <v>415</v>
      </c>
      <c r="B2131" s="14" t="s">
        <v>28</v>
      </c>
      <c r="C2131" s="16">
        <v>9.99</v>
      </c>
      <c r="D2131" s="16">
        <v>37.44</v>
      </c>
      <c r="E2131" s="16">
        <v>6.68</v>
      </c>
      <c r="F2131" s="16">
        <v>216</v>
      </c>
      <c r="G2131" s="16">
        <v>0</v>
      </c>
      <c r="H2131" s="16">
        <v>1346.69</v>
      </c>
      <c r="I2131" s="16">
        <v>194.84</v>
      </c>
      <c r="J2131" s="16">
        <v>85.96</v>
      </c>
      <c r="K2131" s="16">
        <v>502.38</v>
      </c>
      <c r="L2131" s="17">
        <f>SUM(C2131:K2131)</f>
        <v>2399.98</v>
      </c>
      <c r="M2131" s="23" t="str">
        <f>A2131&amp;"|"&amp;B2131</f>
        <v>P0178|Jun</v>
      </c>
    </row>
    <row r="2132" spans="1:13" ht="15" customHeight="1" x14ac:dyDescent="0.25">
      <c r="A2132" s="14" t="s">
        <v>415</v>
      </c>
      <c r="B2132" s="14" t="s">
        <v>29</v>
      </c>
      <c r="C2132" s="16">
        <v>21.58</v>
      </c>
      <c r="D2132" s="16">
        <v>33.69</v>
      </c>
      <c r="E2132" s="16">
        <v>9.7799999999999994</v>
      </c>
      <c r="F2132" s="16">
        <v>324</v>
      </c>
      <c r="G2132" s="16">
        <v>0</v>
      </c>
      <c r="H2132" s="16">
        <v>1346.69</v>
      </c>
      <c r="I2132" s="16">
        <v>194.84</v>
      </c>
      <c r="J2132" s="16">
        <v>85.96</v>
      </c>
      <c r="K2132" s="16">
        <v>1346.66</v>
      </c>
      <c r="L2132" s="17">
        <f>SUM(C2132:K2132)</f>
        <v>3363.2</v>
      </c>
      <c r="M2132" s="23" t="str">
        <f>A2132&amp;"|"&amp;B2132</f>
        <v>P0178|Jul</v>
      </c>
    </row>
    <row r="2133" spans="1:13" ht="15" customHeight="1" x14ac:dyDescent="0.25">
      <c r="A2133" s="14" t="s">
        <v>415</v>
      </c>
      <c r="B2133" s="14" t="s">
        <v>30</v>
      </c>
      <c r="C2133" s="16">
        <v>7.57</v>
      </c>
      <c r="D2133" s="16">
        <v>37.28</v>
      </c>
      <c r="E2133" s="16">
        <v>6.69</v>
      </c>
      <c r="F2133" s="16">
        <v>324</v>
      </c>
      <c r="G2133" s="16">
        <v>0</v>
      </c>
      <c r="H2133" s="16">
        <v>1346.69</v>
      </c>
      <c r="I2133" s="16">
        <v>194.84</v>
      </c>
      <c r="J2133" s="16">
        <v>85.96</v>
      </c>
      <c r="K2133" s="16">
        <v>1242.2</v>
      </c>
      <c r="L2133" s="17">
        <f>SUM(C2133:K2133)</f>
        <v>3245.23</v>
      </c>
      <c r="M2133" s="23" t="str">
        <f>A2133&amp;"|"&amp;B2133</f>
        <v>P0178|Aug</v>
      </c>
    </row>
    <row r="2134" spans="1:13" ht="15" customHeight="1" x14ac:dyDescent="0.25">
      <c r="A2134" s="14" t="s">
        <v>415</v>
      </c>
      <c r="B2134" s="14" t="s">
        <v>31</v>
      </c>
      <c r="C2134" s="16">
        <v>28.04</v>
      </c>
      <c r="D2134" s="16">
        <v>49.61</v>
      </c>
      <c r="E2134" s="16">
        <v>8.3000000000000007</v>
      </c>
      <c r="F2134" s="16">
        <v>216</v>
      </c>
      <c r="G2134" s="16">
        <v>0</v>
      </c>
      <c r="H2134" s="16">
        <v>1346.69</v>
      </c>
      <c r="I2134" s="16">
        <v>194.84</v>
      </c>
      <c r="J2134" s="16">
        <v>85.96</v>
      </c>
      <c r="K2134" s="16">
        <v>265.95</v>
      </c>
      <c r="L2134" s="17">
        <f>SUM(C2134:K2134)</f>
        <v>2195.39</v>
      </c>
      <c r="M2134" s="23" t="str">
        <f>A2134&amp;"|"&amp;B2134</f>
        <v>P0178|Sep</v>
      </c>
    </row>
    <row r="2135" spans="1:13" ht="15" customHeight="1" x14ac:dyDescent="0.25">
      <c r="A2135" s="14" t="s">
        <v>415</v>
      </c>
      <c r="B2135" s="14" t="s">
        <v>32</v>
      </c>
      <c r="C2135" s="16">
        <v>23.03</v>
      </c>
      <c r="D2135" s="16">
        <v>57.84</v>
      </c>
      <c r="E2135" s="16">
        <v>10.75</v>
      </c>
      <c r="F2135" s="16">
        <v>216</v>
      </c>
      <c r="G2135" s="16">
        <v>0</v>
      </c>
      <c r="H2135" s="16">
        <v>1346.69</v>
      </c>
      <c r="I2135" s="16">
        <v>194.84</v>
      </c>
      <c r="J2135" s="16">
        <v>85.96</v>
      </c>
      <c r="K2135" s="16">
        <v>183.95</v>
      </c>
      <c r="L2135" s="17">
        <f>SUM(C2135:K2135)</f>
        <v>2119.06</v>
      </c>
      <c r="M2135" s="23" t="str">
        <f>A2135&amp;"|"&amp;B2135</f>
        <v>P0178|Oct</v>
      </c>
    </row>
    <row r="2136" spans="1:13" ht="15" customHeight="1" x14ac:dyDescent="0.25">
      <c r="A2136" s="14" t="s">
        <v>415</v>
      </c>
      <c r="B2136" s="14" t="s">
        <v>33</v>
      </c>
      <c r="C2136" s="16">
        <v>12.54</v>
      </c>
      <c r="D2136" s="16">
        <v>53.07</v>
      </c>
      <c r="E2136" s="16">
        <v>11.92</v>
      </c>
      <c r="F2136" s="16">
        <v>216</v>
      </c>
      <c r="G2136" s="16">
        <v>68.14</v>
      </c>
      <c r="H2136" s="16">
        <v>1346.69</v>
      </c>
      <c r="I2136" s="16">
        <v>194.84</v>
      </c>
      <c r="J2136" s="16">
        <v>85.96</v>
      </c>
      <c r="K2136" s="16">
        <v>47.47</v>
      </c>
      <c r="L2136" s="17">
        <f>SUM(C2136:K2136)</f>
        <v>2036.63</v>
      </c>
      <c r="M2136" s="23" t="str">
        <f>A2136&amp;"|"&amp;B2136</f>
        <v>P0178|Nov</v>
      </c>
    </row>
    <row r="2137" spans="1:13" ht="15" customHeight="1" x14ac:dyDescent="0.25">
      <c r="A2137" s="14" t="s">
        <v>415</v>
      </c>
      <c r="B2137" s="14" t="s">
        <v>34</v>
      </c>
      <c r="C2137" s="16">
        <v>9.85</v>
      </c>
      <c r="D2137" s="16">
        <v>73.09</v>
      </c>
      <c r="E2137" s="16">
        <v>12.8</v>
      </c>
      <c r="F2137" s="16">
        <v>648</v>
      </c>
      <c r="G2137" s="16">
        <v>68.14</v>
      </c>
      <c r="H2137" s="16">
        <v>1346.69</v>
      </c>
      <c r="I2137" s="16">
        <v>194.84</v>
      </c>
      <c r="J2137" s="16">
        <v>85.96</v>
      </c>
      <c r="K2137" s="16">
        <v>83.75</v>
      </c>
      <c r="L2137" s="17">
        <f>SUM(C2137:K2137)</f>
        <v>2523.1200000000003</v>
      </c>
      <c r="M2137" s="23" t="str">
        <f>A2137&amp;"|"&amp;B2137</f>
        <v>P0178|Dec</v>
      </c>
    </row>
    <row r="2138" spans="1:13" ht="15" customHeight="1" x14ac:dyDescent="0.25">
      <c r="A2138" s="14" t="s">
        <v>415</v>
      </c>
      <c r="B2138" s="14" t="s">
        <v>35</v>
      </c>
      <c r="C2138" s="16">
        <v>17.5</v>
      </c>
      <c r="D2138" s="16">
        <v>77.83</v>
      </c>
      <c r="E2138" s="16">
        <v>12.91</v>
      </c>
      <c r="F2138" s="16">
        <v>540</v>
      </c>
      <c r="G2138" s="16">
        <v>68.14</v>
      </c>
      <c r="H2138" s="16">
        <v>1346.69</v>
      </c>
      <c r="I2138" s="16">
        <v>194.84</v>
      </c>
      <c r="J2138" s="16">
        <v>85.96</v>
      </c>
      <c r="K2138" s="16">
        <v>83.75</v>
      </c>
      <c r="L2138" s="17">
        <f>SUM(C2138:K2138)</f>
        <v>2427.6200000000003</v>
      </c>
      <c r="M2138" s="23" t="str">
        <f>A2138&amp;"|"&amp;B2138</f>
        <v>P0178|Jan</v>
      </c>
    </row>
    <row r="2139" spans="1:13" ht="15" customHeight="1" x14ac:dyDescent="0.25">
      <c r="A2139" s="14" t="s">
        <v>415</v>
      </c>
      <c r="B2139" s="14" t="s">
        <v>36</v>
      </c>
      <c r="C2139" s="16">
        <v>29.84</v>
      </c>
      <c r="D2139" s="16">
        <v>80.73</v>
      </c>
      <c r="E2139" s="16">
        <v>4.33</v>
      </c>
      <c r="F2139" s="16">
        <v>432</v>
      </c>
      <c r="G2139" s="16">
        <v>68.14</v>
      </c>
      <c r="H2139" s="16">
        <v>1346.69</v>
      </c>
      <c r="I2139" s="16">
        <v>194.84</v>
      </c>
      <c r="J2139" s="16">
        <v>85.96</v>
      </c>
      <c r="K2139" s="16">
        <v>83.75</v>
      </c>
      <c r="L2139" s="17">
        <f>SUM(C2139:K2139)</f>
        <v>2326.2800000000002</v>
      </c>
      <c r="M2139" s="23" t="str">
        <f>A2139&amp;"|"&amp;B2139</f>
        <v>P0178|Feb</v>
      </c>
    </row>
    <row r="2140" spans="1:13" ht="15" customHeight="1" x14ac:dyDescent="0.25">
      <c r="A2140" s="14" t="s">
        <v>415</v>
      </c>
      <c r="B2140" s="14" t="s">
        <v>37</v>
      </c>
      <c r="C2140" s="16">
        <v>18.059999999999999</v>
      </c>
      <c r="D2140" s="16">
        <v>60.17</v>
      </c>
      <c r="E2140" s="16">
        <v>8.27</v>
      </c>
      <c r="F2140" s="16">
        <v>432</v>
      </c>
      <c r="G2140" s="16">
        <v>68.14</v>
      </c>
      <c r="H2140" s="16">
        <v>1346.69</v>
      </c>
      <c r="I2140" s="16">
        <v>194.84</v>
      </c>
      <c r="J2140" s="16">
        <v>85.96</v>
      </c>
      <c r="K2140" s="16">
        <v>83.75</v>
      </c>
      <c r="L2140" s="17">
        <f>SUM(C2140:K2140)</f>
        <v>2297.88</v>
      </c>
      <c r="M2140" s="23" t="str">
        <f>A2140&amp;"|"&amp;B2140</f>
        <v>P0178|Mar</v>
      </c>
    </row>
    <row r="2141" spans="1:13" ht="15" customHeight="1" x14ac:dyDescent="0.25">
      <c r="A2141" s="14" t="s">
        <v>417</v>
      </c>
      <c r="B2141" s="14" t="s">
        <v>24</v>
      </c>
      <c r="C2141" s="16">
        <v>30.42</v>
      </c>
      <c r="D2141" s="16">
        <v>46.22</v>
      </c>
      <c r="E2141" s="16">
        <v>11.92</v>
      </c>
      <c r="F2141" s="16">
        <v>176</v>
      </c>
      <c r="G2141" s="16">
        <v>0</v>
      </c>
      <c r="H2141" s="16">
        <v>1031.51</v>
      </c>
      <c r="I2141" s="16">
        <v>149</v>
      </c>
      <c r="J2141" s="16">
        <v>85.96</v>
      </c>
      <c r="K2141" s="16">
        <v>39.75</v>
      </c>
      <c r="L2141" s="17">
        <f>SUM(C2141:K2141)</f>
        <v>1570.78</v>
      </c>
      <c r="M2141" s="23" t="str">
        <f>A2141&amp;"|"&amp;B2141</f>
        <v>P0179|Apr</v>
      </c>
    </row>
    <row r="2142" spans="1:13" ht="15" customHeight="1" x14ac:dyDescent="0.25">
      <c r="A2142" s="14" t="s">
        <v>417</v>
      </c>
      <c r="B2142" s="14" t="s">
        <v>26</v>
      </c>
      <c r="C2142" s="16">
        <v>22.4</v>
      </c>
      <c r="D2142" s="16">
        <v>42.68</v>
      </c>
      <c r="E2142" s="16">
        <v>4.04</v>
      </c>
      <c r="F2142" s="16">
        <v>176</v>
      </c>
      <c r="G2142" s="16">
        <v>0</v>
      </c>
      <c r="H2142" s="16">
        <v>1031.51</v>
      </c>
      <c r="I2142" s="16">
        <v>149</v>
      </c>
      <c r="J2142" s="16">
        <v>85.96</v>
      </c>
      <c r="K2142" s="16">
        <v>258.49</v>
      </c>
      <c r="L2142" s="17">
        <f>SUM(C2142:K2142)</f>
        <v>1770.0800000000002</v>
      </c>
      <c r="M2142" s="23" t="str">
        <f>A2142&amp;"|"&amp;B2142</f>
        <v>P0179|May</v>
      </c>
    </row>
    <row r="2143" spans="1:13" ht="15" customHeight="1" x14ac:dyDescent="0.25">
      <c r="A2143" s="14" t="s">
        <v>417</v>
      </c>
      <c r="B2143" s="14" t="s">
        <v>28</v>
      </c>
      <c r="C2143" s="16">
        <v>21.32</v>
      </c>
      <c r="D2143" s="16">
        <v>36.28</v>
      </c>
      <c r="E2143" s="16">
        <v>8.14</v>
      </c>
      <c r="F2143" s="16">
        <v>176</v>
      </c>
      <c r="G2143" s="16">
        <v>0</v>
      </c>
      <c r="H2143" s="16">
        <v>1031.51</v>
      </c>
      <c r="I2143" s="16">
        <v>149</v>
      </c>
      <c r="J2143" s="16">
        <v>85.96</v>
      </c>
      <c r="K2143" s="16">
        <v>334.92</v>
      </c>
      <c r="L2143" s="17">
        <f>SUM(C2143:K2143)</f>
        <v>1843.13</v>
      </c>
      <c r="M2143" s="23" t="str">
        <f>A2143&amp;"|"&amp;B2143</f>
        <v>P0179|Jun</v>
      </c>
    </row>
    <row r="2144" spans="1:13" ht="15" customHeight="1" x14ac:dyDescent="0.25">
      <c r="A2144" s="14" t="s">
        <v>417</v>
      </c>
      <c r="B2144" s="14" t="s">
        <v>29</v>
      </c>
      <c r="C2144" s="16">
        <v>7.57</v>
      </c>
      <c r="D2144" s="16">
        <v>32.659999999999997</v>
      </c>
      <c r="E2144" s="16">
        <v>4.04</v>
      </c>
      <c r="F2144" s="16">
        <v>264</v>
      </c>
      <c r="G2144" s="16">
        <v>0</v>
      </c>
      <c r="H2144" s="16">
        <v>1031.51</v>
      </c>
      <c r="I2144" s="16">
        <v>149</v>
      </c>
      <c r="J2144" s="16">
        <v>85.96</v>
      </c>
      <c r="K2144" s="16">
        <v>897.77</v>
      </c>
      <c r="L2144" s="17">
        <f>SUM(C2144:K2144)</f>
        <v>2472.5100000000002</v>
      </c>
      <c r="M2144" s="23" t="str">
        <f>A2144&amp;"|"&amp;B2144</f>
        <v>P0179|Jul</v>
      </c>
    </row>
    <row r="2145" spans="1:13" ht="15" customHeight="1" x14ac:dyDescent="0.25">
      <c r="A2145" s="14" t="s">
        <v>417</v>
      </c>
      <c r="B2145" s="14" t="s">
        <v>30</v>
      </c>
      <c r="C2145" s="16">
        <v>7.57</v>
      </c>
      <c r="D2145" s="16">
        <v>37.020000000000003</v>
      </c>
      <c r="E2145" s="16">
        <v>9.27</v>
      </c>
      <c r="F2145" s="16">
        <v>264</v>
      </c>
      <c r="G2145" s="16">
        <v>0</v>
      </c>
      <c r="H2145" s="16">
        <v>1031.51</v>
      </c>
      <c r="I2145" s="16">
        <v>149</v>
      </c>
      <c r="J2145" s="16">
        <v>85.96</v>
      </c>
      <c r="K2145" s="16">
        <v>828.13</v>
      </c>
      <c r="L2145" s="17">
        <f>SUM(C2145:K2145)</f>
        <v>2412.46</v>
      </c>
      <c r="M2145" s="23" t="str">
        <f>A2145&amp;"|"&amp;B2145</f>
        <v>P0179|Aug</v>
      </c>
    </row>
    <row r="2146" spans="1:13" ht="15" customHeight="1" x14ac:dyDescent="0.25">
      <c r="A2146" s="14" t="s">
        <v>417</v>
      </c>
      <c r="B2146" s="14" t="s">
        <v>31</v>
      </c>
      <c r="C2146" s="16">
        <v>7.57</v>
      </c>
      <c r="D2146" s="16">
        <v>32.39</v>
      </c>
      <c r="E2146" s="16">
        <v>4.04</v>
      </c>
      <c r="F2146" s="16">
        <v>176</v>
      </c>
      <c r="G2146" s="16">
        <v>0</v>
      </c>
      <c r="H2146" s="16">
        <v>1031.51</v>
      </c>
      <c r="I2146" s="16">
        <v>149</v>
      </c>
      <c r="J2146" s="16">
        <v>85.96</v>
      </c>
      <c r="K2146" s="16">
        <v>177.3</v>
      </c>
      <c r="L2146" s="17">
        <f>SUM(C2146:K2146)</f>
        <v>1663.77</v>
      </c>
      <c r="M2146" s="23" t="str">
        <f>A2146&amp;"|"&amp;B2146</f>
        <v>P0179|Sep</v>
      </c>
    </row>
    <row r="2147" spans="1:13" ht="15" customHeight="1" x14ac:dyDescent="0.25">
      <c r="A2147" s="14" t="s">
        <v>417</v>
      </c>
      <c r="B2147" s="14" t="s">
        <v>32</v>
      </c>
      <c r="C2147" s="16">
        <v>10.220000000000001</v>
      </c>
      <c r="D2147" s="16">
        <v>41.81</v>
      </c>
      <c r="E2147" s="16">
        <v>4.04</v>
      </c>
      <c r="F2147" s="16">
        <v>176</v>
      </c>
      <c r="G2147" s="16">
        <v>0</v>
      </c>
      <c r="H2147" s="16">
        <v>1031.51</v>
      </c>
      <c r="I2147" s="16">
        <v>149</v>
      </c>
      <c r="J2147" s="16">
        <v>85.96</v>
      </c>
      <c r="K2147" s="16">
        <v>122.63</v>
      </c>
      <c r="L2147" s="17">
        <f>SUM(C2147:K2147)</f>
        <v>1621.17</v>
      </c>
      <c r="M2147" s="23" t="str">
        <f>A2147&amp;"|"&amp;B2147</f>
        <v>P0179|Oct</v>
      </c>
    </row>
    <row r="2148" spans="1:13" ht="15" customHeight="1" x14ac:dyDescent="0.25">
      <c r="A2148" s="14" t="s">
        <v>417</v>
      </c>
      <c r="B2148" s="14" t="s">
        <v>33</v>
      </c>
      <c r="C2148" s="16">
        <v>12.03</v>
      </c>
      <c r="D2148" s="16">
        <v>58.89</v>
      </c>
      <c r="E2148" s="16">
        <v>7.24</v>
      </c>
      <c r="F2148" s="16">
        <v>176</v>
      </c>
      <c r="G2148" s="16">
        <v>55.52</v>
      </c>
      <c r="H2148" s="16">
        <v>1031.51</v>
      </c>
      <c r="I2148" s="16">
        <v>149</v>
      </c>
      <c r="J2148" s="16">
        <v>85.96</v>
      </c>
      <c r="K2148" s="16">
        <v>31.64</v>
      </c>
      <c r="L2148" s="17">
        <f>SUM(C2148:K2148)</f>
        <v>1607.7900000000002</v>
      </c>
      <c r="M2148" s="23" t="str">
        <f>A2148&amp;"|"&amp;B2148</f>
        <v>P0179|Nov</v>
      </c>
    </row>
    <row r="2149" spans="1:13" ht="15" customHeight="1" x14ac:dyDescent="0.25">
      <c r="A2149" s="14" t="s">
        <v>417</v>
      </c>
      <c r="B2149" s="14" t="s">
        <v>34</v>
      </c>
      <c r="C2149" s="16">
        <v>23.14</v>
      </c>
      <c r="D2149" s="16">
        <v>67.77</v>
      </c>
      <c r="E2149" s="16">
        <v>13.28</v>
      </c>
      <c r="F2149" s="16">
        <v>528</v>
      </c>
      <c r="G2149" s="16">
        <v>55.52</v>
      </c>
      <c r="H2149" s="16">
        <v>1031.51</v>
      </c>
      <c r="I2149" s="16">
        <v>149</v>
      </c>
      <c r="J2149" s="16">
        <v>85.96</v>
      </c>
      <c r="K2149" s="16">
        <v>55.84</v>
      </c>
      <c r="L2149" s="17">
        <f>SUM(C2149:K2149)</f>
        <v>2010.02</v>
      </c>
      <c r="M2149" s="23" t="str">
        <f>A2149&amp;"|"&amp;B2149</f>
        <v>P0179|Dec</v>
      </c>
    </row>
    <row r="2150" spans="1:13" ht="15" customHeight="1" x14ac:dyDescent="0.25">
      <c r="A2150" s="14" t="s">
        <v>417</v>
      </c>
      <c r="B2150" s="14" t="s">
        <v>35</v>
      </c>
      <c r="C2150" s="16">
        <v>16.87</v>
      </c>
      <c r="D2150" s="16">
        <v>73.86</v>
      </c>
      <c r="E2150" s="16">
        <v>4.04</v>
      </c>
      <c r="F2150" s="16">
        <v>528</v>
      </c>
      <c r="G2150" s="16">
        <v>55.52</v>
      </c>
      <c r="H2150" s="16">
        <v>1031.51</v>
      </c>
      <c r="I2150" s="16">
        <v>149</v>
      </c>
      <c r="J2150" s="16">
        <v>85.96</v>
      </c>
      <c r="K2150" s="16">
        <v>55.84</v>
      </c>
      <c r="L2150" s="17">
        <f>SUM(C2150:K2150)</f>
        <v>2000.6</v>
      </c>
      <c r="M2150" s="23" t="str">
        <f>A2150&amp;"|"&amp;B2150</f>
        <v>P0179|Jan</v>
      </c>
    </row>
    <row r="2151" spans="1:13" ht="15" customHeight="1" x14ac:dyDescent="0.25">
      <c r="A2151" s="14" t="s">
        <v>417</v>
      </c>
      <c r="B2151" s="14" t="s">
        <v>36</v>
      </c>
      <c r="C2151" s="16">
        <v>16.63</v>
      </c>
      <c r="D2151" s="16">
        <v>68.42</v>
      </c>
      <c r="E2151" s="16">
        <v>4.04</v>
      </c>
      <c r="F2151" s="16">
        <v>440</v>
      </c>
      <c r="G2151" s="16">
        <v>55.52</v>
      </c>
      <c r="H2151" s="16">
        <v>1031.51</v>
      </c>
      <c r="I2151" s="16">
        <v>149</v>
      </c>
      <c r="J2151" s="16">
        <v>85.96</v>
      </c>
      <c r="K2151" s="16">
        <v>55.84</v>
      </c>
      <c r="L2151" s="17">
        <f>SUM(C2151:K2151)</f>
        <v>1906.9199999999998</v>
      </c>
      <c r="M2151" s="23" t="str">
        <f>A2151&amp;"|"&amp;B2151</f>
        <v>P0179|Feb</v>
      </c>
    </row>
    <row r="2152" spans="1:13" ht="15" customHeight="1" x14ac:dyDescent="0.25">
      <c r="A2152" s="14" t="s">
        <v>417</v>
      </c>
      <c r="B2152" s="14" t="s">
        <v>37</v>
      </c>
      <c r="C2152" s="16">
        <v>238.33</v>
      </c>
      <c r="D2152" s="16">
        <v>56.59</v>
      </c>
      <c r="E2152" s="16">
        <v>4.04</v>
      </c>
      <c r="F2152" s="16">
        <v>440</v>
      </c>
      <c r="G2152" s="16">
        <v>55.52</v>
      </c>
      <c r="H2152" s="16">
        <v>1031.51</v>
      </c>
      <c r="I2152" s="16">
        <v>149</v>
      </c>
      <c r="J2152" s="16">
        <v>85.96</v>
      </c>
      <c r="K2152" s="16">
        <v>55.84</v>
      </c>
      <c r="L2152" s="17">
        <f>SUM(C2152:K2152)</f>
        <v>2116.79</v>
      </c>
      <c r="M2152" s="23" t="str">
        <f>A2152&amp;"|"&amp;B2152</f>
        <v>P0179|Mar</v>
      </c>
    </row>
    <row r="2153" spans="1:13" ht="15" customHeight="1" x14ac:dyDescent="0.25">
      <c r="A2153" s="14" t="s">
        <v>419</v>
      </c>
      <c r="B2153" s="14" t="s">
        <v>24</v>
      </c>
      <c r="C2153" s="16">
        <v>18.78</v>
      </c>
      <c r="D2153" s="16">
        <v>59.13</v>
      </c>
      <c r="E2153" s="16">
        <v>8.4</v>
      </c>
      <c r="F2153" s="16">
        <v>216</v>
      </c>
      <c r="G2153" s="16">
        <v>0</v>
      </c>
      <c r="H2153" s="16">
        <v>1346.69</v>
      </c>
      <c r="I2153" s="16">
        <v>194.84</v>
      </c>
      <c r="J2153" s="16">
        <v>85.96</v>
      </c>
      <c r="K2153" s="16">
        <v>59.62</v>
      </c>
      <c r="L2153" s="17">
        <f>SUM(C2153:K2153)</f>
        <v>1989.4199999999998</v>
      </c>
      <c r="M2153" s="23" t="str">
        <f>A2153&amp;"|"&amp;B2153</f>
        <v>P0180|Apr</v>
      </c>
    </row>
    <row r="2154" spans="1:13" ht="15" customHeight="1" x14ac:dyDescent="0.25">
      <c r="A2154" s="14" t="s">
        <v>419</v>
      </c>
      <c r="B2154" s="14" t="s">
        <v>26</v>
      </c>
      <c r="C2154" s="16">
        <v>7.57</v>
      </c>
      <c r="D2154" s="16">
        <v>46.52</v>
      </c>
      <c r="E2154" s="16">
        <v>10.65</v>
      </c>
      <c r="F2154" s="16">
        <v>216</v>
      </c>
      <c r="G2154" s="16">
        <v>0</v>
      </c>
      <c r="H2154" s="16">
        <v>1346.69</v>
      </c>
      <c r="I2154" s="16">
        <v>194.84</v>
      </c>
      <c r="J2154" s="16">
        <v>85.96</v>
      </c>
      <c r="K2154" s="16">
        <v>387.74</v>
      </c>
      <c r="L2154" s="17">
        <f>SUM(C2154:K2154)</f>
        <v>2295.9700000000003</v>
      </c>
      <c r="M2154" s="23" t="str">
        <f>A2154&amp;"|"&amp;B2154</f>
        <v>P0180|May</v>
      </c>
    </row>
    <row r="2155" spans="1:13" ht="15" customHeight="1" x14ac:dyDescent="0.25">
      <c r="A2155" s="14" t="s">
        <v>419</v>
      </c>
      <c r="B2155" s="14" t="s">
        <v>28</v>
      </c>
      <c r="C2155" s="16">
        <v>7.57</v>
      </c>
      <c r="D2155" s="16">
        <v>36.119999999999997</v>
      </c>
      <c r="E2155" s="16">
        <v>13.7</v>
      </c>
      <c r="F2155" s="16">
        <v>216</v>
      </c>
      <c r="G2155" s="16">
        <v>0</v>
      </c>
      <c r="H2155" s="16">
        <v>1346.69</v>
      </c>
      <c r="I2155" s="16">
        <v>194.84</v>
      </c>
      <c r="J2155" s="16">
        <v>85.96</v>
      </c>
      <c r="K2155" s="16">
        <v>502.38</v>
      </c>
      <c r="L2155" s="17">
        <f>SUM(C2155:K2155)</f>
        <v>2403.2599999999998</v>
      </c>
      <c r="M2155" s="23" t="str">
        <f>A2155&amp;"|"&amp;B2155</f>
        <v>P0180|Jun</v>
      </c>
    </row>
    <row r="2156" spans="1:13" ht="15" customHeight="1" x14ac:dyDescent="0.25">
      <c r="A2156" s="14" t="s">
        <v>419</v>
      </c>
      <c r="B2156" s="14" t="s">
        <v>29</v>
      </c>
      <c r="C2156" s="16">
        <v>22.37</v>
      </c>
      <c r="D2156" s="16">
        <v>43.68</v>
      </c>
      <c r="E2156" s="16">
        <v>15.13</v>
      </c>
      <c r="F2156" s="16">
        <v>216</v>
      </c>
      <c r="G2156" s="16">
        <v>0</v>
      </c>
      <c r="H2156" s="16">
        <v>1346.69</v>
      </c>
      <c r="I2156" s="16">
        <v>194.84</v>
      </c>
      <c r="J2156" s="16">
        <v>85.96</v>
      </c>
      <c r="K2156" s="16">
        <v>1346.66</v>
      </c>
      <c r="L2156" s="17">
        <f>SUM(C2156:K2156)</f>
        <v>3271.33</v>
      </c>
      <c r="M2156" s="23" t="str">
        <f>A2156&amp;"|"&amp;B2156</f>
        <v>P0180|Jul</v>
      </c>
    </row>
    <row r="2157" spans="1:13" ht="15" customHeight="1" x14ac:dyDescent="0.25">
      <c r="A2157" s="14" t="s">
        <v>419</v>
      </c>
      <c r="B2157" s="14" t="s">
        <v>30</v>
      </c>
      <c r="C2157" s="16">
        <v>10.27</v>
      </c>
      <c r="D2157" s="16">
        <v>38.979999999999997</v>
      </c>
      <c r="E2157" s="16">
        <v>9.73</v>
      </c>
      <c r="F2157" s="16">
        <v>216</v>
      </c>
      <c r="G2157" s="16">
        <v>0</v>
      </c>
      <c r="H2157" s="16">
        <v>1346.69</v>
      </c>
      <c r="I2157" s="16">
        <v>194.84</v>
      </c>
      <c r="J2157" s="16">
        <v>85.96</v>
      </c>
      <c r="K2157" s="16">
        <v>1242.2</v>
      </c>
      <c r="L2157" s="17">
        <f>SUM(C2157:K2157)</f>
        <v>3144.67</v>
      </c>
      <c r="M2157" s="23" t="str">
        <f>A2157&amp;"|"&amp;B2157</f>
        <v>P0180|Aug</v>
      </c>
    </row>
    <row r="2158" spans="1:13" ht="15" customHeight="1" x14ac:dyDescent="0.25">
      <c r="A2158" s="14" t="s">
        <v>419</v>
      </c>
      <c r="B2158" s="14" t="s">
        <v>31</v>
      </c>
      <c r="C2158" s="16">
        <v>25.54</v>
      </c>
      <c r="D2158" s="16">
        <v>43.96</v>
      </c>
      <c r="E2158" s="16">
        <v>15.27</v>
      </c>
      <c r="F2158" s="16">
        <v>216</v>
      </c>
      <c r="G2158" s="16">
        <v>0</v>
      </c>
      <c r="H2158" s="16">
        <v>1346.69</v>
      </c>
      <c r="I2158" s="16">
        <v>194.84</v>
      </c>
      <c r="J2158" s="16">
        <v>85.96</v>
      </c>
      <c r="K2158" s="16">
        <v>265.95</v>
      </c>
      <c r="L2158" s="17">
        <f>SUM(C2158:K2158)</f>
        <v>2194.21</v>
      </c>
      <c r="M2158" s="23" t="str">
        <f>A2158&amp;"|"&amp;B2158</f>
        <v>P0180|Sep</v>
      </c>
    </row>
    <row r="2159" spans="1:13" ht="15" customHeight="1" x14ac:dyDescent="0.25">
      <c r="A2159" s="14" t="s">
        <v>419</v>
      </c>
      <c r="B2159" s="14" t="s">
        <v>32</v>
      </c>
      <c r="C2159" s="16">
        <v>7.57</v>
      </c>
      <c r="D2159" s="16">
        <v>57.78</v>
      </c>
      <c r="E2159" s="16">
        <v>4.9000000000000004</v>
      </c>
      <c r="F2159" s="16">
        <v>216</v>
      </c>
      <c r="G2159" s="16">
        <v>0</v>
      </c>
      <c r="H2159" s="16">
        <v>1346.69</v>
      </c>
      <c r="I2159" s="16">
        <v>194.84</v>
      </c>
      <c r="J2159" s="16">
        <v>85.96</v>
      </c>
      <c r="K2159" s="16">
        <v>183.95</v>
      </c>
      <c r="L2159" s="17">
        <f>SUM(C2159:K2159)</f>
        <v>2097.69</v>
      </c>
      <c r="M2159" s="23" t="str">
        <f>A2159&amp;"|"&amp;B2159</f>
        <v>P0180|Oct</v>
      </c>
    </row>
    <row r="2160" spans="1:13" ht="15" customHeight="1" x14ac:dyDescent="0.25">
      <c r="A2160" s="14" t="s">
        <v>419</v>
      </c>
      <c r="B2160" s="14" t="s">
        <v>33</v>
      </c>
      <c r="C2160" s="16">
        <v>22.83</v>
      </c>
      <c r="D2160" s="16">
        <v>60.13</v>
      </c>
      <c r="E2160" s="16">
        <v>8.89</v>
      </c>
      <c r="F2160" s="16">
        <v>216</v>
      </c>
      <c r="G2160" s="16">
        <v>68.14</v>
      </c>
      <c r="H2160" s="16">
        <v>1346.69</v>
      </c>
      <c r="I2160" s="16">
        <v>194.84</v>
      </c>
      <c r="J2160" s="16">
        <v>85.96</v>
      </c>
      <c r="K2160" s="16">
        <v>47.47</v>
      </c>
      <c r="L2160" s="17">
        <f>SUM(C2160:K2160)</f>
        <v>2050.9499999999998</v>
      </c>
      <c r="M2160" s="23" t="str">
        <f>A2160&amp;"|"&amp;B2160</f>
        <v>P0180|Nov</v>
      </c>
    </row>
    <row r="2161" spans="1:13" ht="15" customHeight="1" x14ac:dyDescent="0.25">
      <c r="A2161" s="14" t="s">
        <v>419</v>
      </c>
      <c r="B2161" s="14" t="s">
        <v>34</v>
      </c>
      <c r="C2161" s="16">
        <v>277.12</v>
      </c>
      <c r="D2161" s="16">
        <v>81.209999999999994</v>
      </c>
      <c r="E2161" s="16">
        <v>8.82</v>
      </c>
      <c r="F2161" s="16">
        <v>540</v>
      </c>
      <c r="G2161" s="16">
        <v>68.14</v>
      </c>
      <c r="H2161" s="16">
        <v>1346.69</v>
      </c>
      <c r="I2161" s="16">
        <v>194.84</v>
      </c>
      <c r="J2161" s="16">
        <v>85.96</v>
      </c>
      <c r="K2161" s="16">
        <v>83.75</v>
      </c>
      <c r="L2161" s="17">
        <f>SUM(C2161:K2161)</f>
        <v>2686.53</v>
      </c>
      <c r="M2161" s="23" t="str">
        <f>A2161&amp;"|"&amp;B2161</f>
        <v>P0180|Dec</v>
      </c>
    </row>
    <row r="2162" spans="1:13" ht="15" customHeight="1" x14ac:dyDescent="0.25">
      <c r="A2162" s="14" t="s">
        <v>419</v>
      </c>
      <c r="B2162" s="14" t="s">
        <v>35</v>
      </c>
      <c r="C2162" s="16">
        <v>19.100000000000001</v>
      </c>
      <c r="D2162" s="16">
        <v>78.430000000000007</v>
      </c>
      <c r="E2162" s="16">
        <v>14.26</v>
      </c>
      <c r="F2162" s="16">
        <v>540</v>
      </c>
      <c r="G2162" s="16">
        <v>68.14</v>
      </c>
      <c r="H2162" s="16">
        <v>1346.69</v>
      </c>
      <c r="I2162" s="16">
        <v>194.84</v>
      </c>
      <c r="J2162" s="16">
        <v>85.96</v>
      </c>
      <c r="K2162" s="16">
        <v>83.75</v>
      </c>
      <c r="L2162" s="17">
        <f>SUM(C2162:K2162)</f>
        <v>2431.17</v>
      </c>
      <c r="M2162" s="23" t="str">
        <f>A2162&amp;"|"&amp;B2162</f>
        <v>P0180|Jan</v>
      </c>
    </row>
    <row r="2163" spans="1:13" ht="15" customHeight="1" x14ac:dyDescent="0.25">
      <c r="A2163" s="14" t="s">
        <v>419</v>
      </c>
      <c r="B2163" s="14" t="s">
        <v>36</v>
      </c>
      <c r="C2163" s="16">
        <v>26.56</v>
      </c>
      <c r="D2163" s="16">
        <v>76.78</v>
      </c>
      <c r="E2163" s="16">
        <v>8.64</v>
      </c>
      <c r="F2163" s="16">
        <v>432</v>
      </c>
      <c r="G2163" s="16">
        <v>68.14</v>
      </c>
      <c r="H2163" s="16">
        <v>1346.69</v>
      </c>
      <c r="I2163" s="16">
        <v>194.84</v>
      </c>
      <c r="J2163" s="16">
        <v>85.96</v>
      </c>
      <c r="K2163" s="16">
        <v>83.75</v>
      </c>
      <c r="L2163" s="17">
        <f>SUM(C2163:K2163)</f>
        <v>2323.36</v>
      </c>
      <c r="M2163" s="23" t="str">
        <f>A2163&amp;"|"&amp;B2163</f>
        <v>P0180|Feb</v>
      </c>
    </row>
    <row r="2164" spans="1:13" ht="15" customHeight="1" x14ac:dyDescent="0.25">
      <c r="A2164" s="14" t="s">
        <v>419</v>
      </c>
      <c r="B2164" s="14" t="s">
        <v>37</v>
      </c>
      <c r="C2164" s="16">
        <v>19.39</v>
      </c>
      <c r="D2164" s="16">
        <v>53.42</v>
      </c>
      <c r="E2164" s="16">
        <v>7.06</v>
      </c>
      <c r="F2164" s="16">
        <v>324</v>
      </c>
      <c r="G2164" s="16">
        <v>68.14</v>
      </c>
      <c r="H2164" s="16">
        <v>1346.69</v>
      </c>
      <c r="I2164" s="16">
        <v>194.84</v>
      </c>
      <c r="J2164" s="16">
        <v>85.96</v>
      </c>
      <c r="K2164" s="16">
        <v>83.75</v>
      </c>
      <c r="L2164" s="17">
        <f>SUM(C2164:K2164)</f>
        <v>2183.25</v>
      </c>
      <c r="M2164" s="23" t="str">
        <f>A2164&amp;"|"&amp;B2164</f>
        <v>P0180|Mar</v>
      </c>
    </row>
    <row r="2165" spans="1:13" ht="15" customHeight="1" x14ac:dyDescent="0.25">
      <c r="A2165" s="14" t="s">
        <v>421</v>
      </c>
      <c r="B2165" s="14" t="s">
        <v>24</v>
      </c>
      <c r="C2165" s="16">
        <v>269.86</v>
      </c>
      <c r="D2165" s="16">
        <v>54.59</v>
      </c>
      <c r="E2165" s="16">
        <v>10.81</v>
      </c>
      <c r="F2165" s="16">
        <v>216</v>
      </c>
      <c r="G2165" s="16">
        <v>0</v>
      </c>
      <c r="H2165" s="16">
        <v>1346.69</v>
      </c>
      <c r="I2165" s="16">
        <v>194.84</v>
      </c>
      <c r="J2165" s="16">
        <v>85.96</v>
      </c>
      <c r="K2165" s="16">
        <v>59.62</v>
      </c>
      <c r="L2165" s="17">
        <f>SUM(C2165:K2165)</f>
        <v>2238.37</v>
      </c>
      <c r="M2165" s="23" t="str">
        <f>A2165&amp;"|"&amp;B2165</f>
        <v>P0181|Apr</v>
      </c>
    </row>
    <row r="2166" spans="1:13" ht="15" customHeight="1" x14ac:dyDescent="0.25">
      <c r="A2166" s="14" t="s">
        <v>421</v>
      </c>
      <c r="B2166" s="14" t="s">
        <v>26</v>
      </c>
      <c r="C2166" s="16">
        <v>25.6</v>
      </c>
      <c r="D2166" s="16">
        <v>54.53</v>
      </c>
      <c r="E2166" s="16">
        <v>15.07</v>
      </c>
      <c r="F2166" s="16">
        <v>216</v>
      </c>
      <c r="G2166" s="16">
        <v>0</v>
      </c>
      <c r="H2166" s="16">
        <v>1346.69</v>
      </c>
      <c r="I2166" s="16">
        <v>194.84</v>
      </c>
      <c r="J2166" s="16">
        <v>85.96</v>
      </c>
      <c r="K2166" s="16">
        <v>387.74</v>
      </c>
      <c r="L2166" s="17">
        <f>SUM(C2166:K2166)</f>
        <v>2326.4300000000003</v>
      </c>
      <c r="M2166" s="23" t="str">
        <f>A2166&amp;"|"&amp;B2166</f>
        <v>P0181|May</v>
      </c>
    </row>
    <row r="2167" spans="1:13" ht="15" customHeight="1" x14ac:dyDescent="0.25">
      <c r="A2167" s="14" t="s">
        <v>421</v>
      </c>
      <c r="B2167" s="14" t="s">
        <v>28</v>
      </c>
      <c r="C2167" s="16">
        <v>29.12</v>
      </c>
      <c r="D2167" s="16">
        <v>41.16</v>
      </c>
      <c r="E2167" s="16">
        <v>7</v>
      </c>
      <c r="F2167" s="16">
        <v>216</v>
      </c>
      <c r="G2167" s="16">
        <v>0</v>
      </c>
      <c r="H2167" s="16">
        <v>1346.69</v>
      </c>
      <c r="I2167" s="16">
        <v>194.84</v>
      </c>
      <c r="J2167" s="16">
        <v>85.96</v>
      </c>
      <c r="K2167" s="16">
        <v>502.38</v>
      </c>
      <c r="L2167" s="17">
        <f>SUM(C2167:K2167)</f>
        <v>2423.15</v>
      </c>
      <c r="M2167" s="23" t="str">
        <f>A2167&amp;"|"&amp;B2167</f>
        <v>P0181|Jun</v>
      </c>
    </row>
    <row r="2168" spans="1:13" ht="15" customHeight="1" x14ac:dyDescent="0.25">
      <c r="A2168" s="14" t="s">
        <v>421</v>
      </c>
      <c r="B2168" s="14" t="s">
        <v>29</v>
      </c>
      <c r="C2168" s="16">
        <v>17.78</v>
      </c>
      <c r="D2168" s="16">
        <v>41.36</v>
      </c>
      <c r="E2168" s="16">
        <v>7.41</v>
      </c>
      <c r="F2168" s="16">
        <v>216</v>
      </c>
      <c r="G2168" s="16">
        <v>0</v>
      </c>
      <c r="H2168" s="16">
        <v>1346.69</v>
      </c>
      <c r="I2168" s="16">
        <v>194.84</v>
      </c>
      <c r="J2168" s="16">
        <v>85.96</v>
      </c>
      <c r="K2168" s="16">
        <v>1346.66</v>
      </c>
      <c r="L2168" s="17">
        <f>SUM(C2168:K2168)</f>
        <v>3256.7</v>
      </c>
      <c r="M2168" s="23" t="str">
        <f>A2168&amp;"|"&amp;B2168</f>
        <v>P0181|Jul</v>
      </c>
    </row>
    <row r="2169" spans="1:13" ht="15" customHeight="1" x14ac:dyDescent="0.25">
      <c r="A2169" s="14" t="s">
        <v>421</v>
      </c>
      <c r="B2169" s="14" t="s">
        <v>30</v>
      </c>
      <c r="C2169" s="16">
        <v>15.64</v>
      </c>
      <c r="D2169" s="16">
        <v>42.47</v>
      </c>
      <c r="E2169" s="16">
        <v>7.17</v>
      </c>
      <c r="F2169" s="16">
        <v>216</v>
      </c>
      <c r="G2169" s="16">
        <v>0</v>
      </c>
      <c r="H2169" s="16">
        <v>1346.69</v>
      </c>
      <c r="I2169" s="16">
        <v>194.84</v>
      </c>
      <c r="J2169" s="16">
        <v>85.96</v>
      </c>
      <c r="K2169" s="16">
        <v>1242.2</v>
      </c>
      <c r="L2169" s="17">
        <f>SUM(C2169:K2169)</f>
        <v>3150.9700000000003</v>
      </c>
      <c r="M2169" s="23" t="str">
        <f>A2169&amp;"|"&amp;B2169</f>
        <v>P0181|Aug</v>
      </c>
    </row>
    <row r="2170" spans="1:13" ht="15" customHeight="1" x14ac:dyDescent="0.25">
      <c r="A2170" s="14" t="s">
        <v>421</v>
      </c>
      <c r="B2170" s="14" t="s">
        <v>31</v>
      </c>
      <c r="C2170" s="16">
        <v>10.119999999999999</v>
      </c>
      <c r="D2170" s="16">
        <v>40.15</v>
      </c>
      <c r="E2170" s="16">
        <v>8.57</v>
      </c>
      <c r="F2170" s="16">
        <v>216</v>
      </c>
      <c r="G2170" s="16">
        <v>0</v>
      </c>
      <c r="H2170" s="16">
        <v>1346.69</v>
      </c>
      <c r="I2170" s="16">
        <v>194.84</v>
      </c>
      <c r="J2170" s="16">
        <v>85.96</v>
      </c>
      <c r="K2170" s="16">
        <v>265.95</v>
      </c>
      <c r="L2170" s="17">
        <f>SUM(C2170:K2170)</f>
        <v>2168.2799999999997</v>
      </c>
      <c r="M2170" s="23" t="str">
        <f>A2170&amp;"|"&amp;B2170</f>
        <v>P0181|Sep</v>
      </c>
    </row>
    <row r="2171" spans="1:13" ht="15" customHeight="1" x14ac:dyDescent="0.25">
      <c r="A2171" s="14" t="s">
        <v>421</v>
      </c>
      <c r="B2171" s="14" t="s">
        <v>32</v>
      </c>
      <c r="C2171" s="16">
        <v>9.42</v>
      </c>
      <c r="D2171" s="16">
        <v>51.21</v>
      </c>
      <c r="E2171" s="16">
        <v>8.7899999999999991</v>
      </c>
      <c r="F2171" s="16">
        <v>216</v>
      </c>
      <c r="G2171" s="16">
        <v>0</v>
      </c>
      <c r="H2171" s="16">
        <v>1346.69</v>
      </c>
      <c r="I2171" s="16">
        <v>194.84</v>
      </c>
      <c r="J2171" s="16">
        <v>85.96</v>
      </c>
      <c r="K2171" s="16">
        <v>183.95</v>
      </c>
      <c r="L2171" s="17">
        <f>SUM(C2171:K2171)</f>
        <v>2096.86</v>
      </c>
      <c r="M2171" s="23" t="str">
        <f>A2171&amp;"|"&amp;B2171</f>
        <v>P0181|Oct</v>
      </c>
    </row>
    <row r="2172" spans="1:13" ht="15" customHeight="1" x14ac:dyDescent="0.25">
      <c r="A2172" s="14" t="s">
        <v>421</v>
      </c>
      <c r="B2172" s="14" t="s">
        <v>33</v>
      </c>
      <c r="C2172" s="16">
        <v>8.99</v>
      </c>
      <c r="D2172" s="16">
        <v>69.42</v>
      </c>
      <c r="E2172" s="16">
        <v>9.15</v>
      </c>
      <c r="F2172" s="16">
        <v>216</v>
      </c>
      <c r="G2172" s="16">
        <v>68.14</v>
      </c>
      <c r="H2172" s="16">
        <v>1346.69</v>
      </c>
      <c r="I2172" s="16">
        <v>194.84</v>
      </c>
      <c r="J2172" s="16">
        <v>85.96</v>
      </c>
      <c r="K2172" s="16">
        <v>47.47</v>
      </c>
      <c r="L2172" s="17">
        <f>SUM(C2172:K2172)</f>
        <v>2046.66</v>
      </c>
      <c r="M2172" s="23" t="str">
        <f>A2172&amp;"|"&amp;B2172</f>
        <v>P0181|Nov</v>
      </c>
    </row>
    <row r="2173" spans="1:13" ht="15" customHeight="1" x14ac:dyDescent="0.25">
      <c r="A2173" s="14" t="s">
        <v>421</v>
      </c>
      <c r="B2173" s="14" t="s">
        <v>34</v>
      </c>
      <c r="C2173" s="16">
        <v>7.57</v>
      </c>
      <c r="D2173" s="16">
        <v>87.88</v>
      </c>
      <c r="E2173" s="16">
        <v>13.58</v>
      </c>
      <c r="F2173" s="16">
        <v>540</v>
      </c>
      <c r="G2173" s="16">
        <v>68.14</v>
      </c>
      <c r="H2173" s="16">
        <v>1346.69</v>
      </c>
      <c r="I2173" s="16">
        <v>194.84</v>
      </c>
      <c r="J2173" s="16">
        <v>85.96</v>
      </c>
      <c r="K2173" s="16">
        <v>83.75</v>
      </c>
      <c r="L2173" s="17">
        <f>SUM(C2173:K2173)</f>
        <v>2428.4100000000003</v>
      </c>
      <c r="M2173" s="23" t="str">
        <f>A2173&amp;"|"&amp;B2173</f>
        <v>P0181|Dec</v>
      </c>
    </row>
    <row r="2174" spans="1:13" ht="15" customHeight="1" x14ac:dyDescent="0.25">
      <c r="A2174" s="14" t="s">
        <v>421</v>
      </c>
      <c r="B2174" s="14" t="s">
        <v>35</v>
      </c>
      <c r="C2174" s="16">
        <v>19.52</v>
      </c>
      <c r="D2174" s="16">
        <v>72.59</v>
      </c>
      <c r="E2174" s="16">
        <v>4.7300000000000004</v>
      </c>
      <c r="F2174" s="16">
        <v>540</v>
      </c>
      <c r="G2174" s="16">
        <v>68.14</v>
      </c>
      <c r="H2174" s="16">
        <v>1346.69</v>
      </c>
      <c r="I2174" s="16">
        <v>194.84</v>
      </c>
      <c r="J2174" s="16">
        <v>85.96</v>
      </c>
      <c r="K2174" s="16">
        <v>83.75</v>
      </c>
      <c r="L2174" s="17">
        <f>SUM(C2174:K2174)</f>
        <v>2416.2200000000003</v>
      </c>
      <c r="M2174" s="23" t="str">
        <f>A2174&amp;"|"&amp;B2174</f>
        <v>P0181|Jan</v>
      </c>
    </row>
    <row r="2175" spans="1:13" ht="15" customHeight="1" x14ac:dyDescent="0.25">
      <c r="A2175" s="14" t="s">
        <v>421</v>
      </c>
      <c r="B2175" s="14" t="s">
        <v>36</v>
      </c>
      <c r="C2175" s="16">
        <v>31.42</v>
      </c>
      <c r="D2175" s="16">
        <v>76.37</v>
      </c>
      <c r="E2175" s="16">
        <v>7.34</v>
      </c>
      <c r="F2175" s="16">
        <v>432</v>
      </c>
      <c r="G2175" s="16">
        <v>68.14</v>
      </c>
      <c r="H2175" s="16">
        <v>1346.69</v>
      </c>
      <c r="I2175" s="16">
        <v>194.84</v>
      </c>
      <c r="J2175" s="16">
        <v>85.96</v>
      </c>
      <c r="K2175" s="16">
        <v>83.75</v>
      </c>
      <c r="L2175" s="17">
        <f>SUM(C2175:K2175)</f>
        <v>2326.5100000000002</v>
      </c>
      <c r="M2175" s="23" t="str">
        <f>A2175&amp;"|"&amp;B2175</f>
        <v>P0181|Feb</v>
      </c>
    </row>
    <row r="2176" spans="1:13" ht="15" customHeight="1" x14ac:dyDescent="0.25">
      <c r="A2176" s="14" t="s">
        <v>421</v>
      </c>
      <c r="B2176" s="14" t="s">
        <v>37</v>
      </c>
      <c r="C2176" s="16">
        <v>14.81</v>
      </c>
      <c r="D2176" s="16">
        <v>72.22</v>
      </c>
      <c r="E2176" s="16">
        <v>4.87</v>
      </c>
      <c r="F2176" s="16">
        <v>432</v>
      </c>
      <c r="G2176" s="16">
        <v>68.14</v>
      </c>
      <c r="H2176" s="16">
        <v>1346.69</v>
      </c>
      <c r="I2176" s="16">
        <v>194.84</v>
      </c>
      <c r="J2176" s="16">
        <v>85.96</v>
      </c>
      <c r="K2176" s="16">
        <v>83.75</v>
      </c>
      <c r="L2176" s="17">
        <f>SUM(C2176:K2176)</f>
        <v>2303.2800000000002</v>
      </c>
      <c r="M2176" s="23" t="str">
        <f>A2176&amp;"|"&amp;B2176</f>
        <v>P0181|Mar</v>
      </c>
    </row>
    <row r="2177" spans="1:13" ht="15" customHeight="1" x14ac:dyDescent="0.25">
      <c r="A2177" s="14" t="s">
        <v>423</v>
      </c>
      <c r="B2177" s="14" t="s">
        <v>24</v>
      </c>
      <c r="C2177" s="16">
        <v>29.59</v>
      </c>
      <c r="D2177" s="16">
        <v>39.97</v>
      </c>
      <c r="E2177" s="16">
        <v>4.04</v>
      </c>
      <c r="F2177" s="16">
        <v>176</v>
      </c>
      <c r="G2177" s="16">
        <v>0</v>
      </c>
      <c r="H2177" s="16">
        <v>1031.51</v>
      </c>
      <c r="I2177" s="16">
        <v>149</v>
      </c>
      <c r="J2177" s="16">
        <v>85.96</v>
      </c>
      <c r="K2177" s="16">
        <v>39.75</v>
      </c>
      <c r="L2177" s="17">
        <f>SUM(C2177:K2177)</f>
        <v>1555.8200000000002</v>
      </c>
      <c r="M2177" s="23" t="str">
        <f>A2177&amp;"|"&amp;B2177</f>
        <v>P0182|Apr</v>
      </c>
    </row>
    <row r="2178" spans="1:13" ht="15" customHeight="1" x14ac:dyDescent="0.25">
      <c r="A2178" s="14" t="s">
        <v>423</v>
      </c>
      <c r="B2178" s="14" t="s">
        <v>26</v>
      </c>
      <c r="C2178" s="16">
        <v>14.53</v>
      </c>
      <c r="D2178" s="16">
        <v>40.03</v>
      </c>
      <c r="E2178" s="16">
        <v>10.07</v>
      </c>
      <c r="F2178" s="16">
        <v>176</v>
      </c>
      <c r="G2178" s="16">
        <v>0</v>
      </c>
      <c r="H2178" s="16">
        <v>1031.51</v>
      </c>
      <c r="I2178" s="16">
        <v>149</v>
      </c>
      <c r="J2178" s="16">
        <v>85.96</v>
      </c>
      <c r="K2178" s="16">
        <v>258.49</v>
      </c>
      <c r="L2178" s="17">
        <f>SUM(C2178:K2178)</f>
        <v>1765.59</v>
      </c>
      <c r="M2178" s="23" t="str">
        <f>A2178&amp;"|"&amp;B2178</f>
        <v>P0182|May</v>
      </c>
    </row>
    <row r="2179" spans="1:13" ht="15" customHeight="1" x14ac:dyDescent="0.25">
      <c r="A2179" s="14" t="s">
        <v>423</v>
      </c>
      <c r="B2179" s="14" t="s">
        <v>28</v>
      </c>
      <c r="C2179" s="16">
        <v>14.02</v>
      </c>
      <c r="D2179" s="16">
        <v>36.24</v>
      </c>
      <c r="E2179" s="16">
        <v>6.69</v>
      </c>
      <c r="F2179" s="16">
        <v>176</v>
      </c>
      <c r="G2179" s="16">
        <v>0</v>
      </c>
      <c r="H2179" s="16">
        <v>1031.51</v>
      </c>
      <c r="I2179" s="16">
        <v>149</v>
      </c>
      <c r="J2179" s="16">
        <v>85.96</v>
      </c>
      <c r="K2179" s="16">
        <v>334.92</v>
      </c>
      <c r="L2179" s="17">
        <f>SUM(C2179:K2179)</f>
        <v>1834.3400000000001</v>
      </c>
      <c r="M2179" s="23" t="str">
        <f>A2179&amp;"|"&amp;B2179</f>
        <v>P0182|Jun</v>
      </c>
    </row>
    <row r="2180" spans="1:13" ht="15" customHeight="1" x14ac:dyDescent="0.25">
      <c r="A2180" s="14" t="s">
        <v>423</v>
      </c>
      <c r="B2180" s="14" t="s">
        <v>29</v>
      </c>
      <c r="C2180" s="16">
        <v>26.31</v>
      </c>
      <c r="D2180" s="16">
        <v>39.86</v>
      </c>
      <c r="E2180" s="16">
        <v>4.04</v>
      </c>
      <c r="F2180" s="16">
        <v>264</v>
      </c>
      <c r="G2180" s="16">
        <v>0</v>
      </c>
      <c r="H2180" s="16">
        <v>1031.51</v>
      </c>
      <c r="I2180" s="16">
        <v>149</v>
      </c>
      <c r="J2180" s="16">
        <v>85.96</v>
      </c>
      <c r="K2180" s="16">
        <v>897.77</v>
      </c>
      <c r="L2180" s="17">
        <f>SUM(C2180:K2180)</f>
        <v>2498.4499999999998</v>
      </c>
      <c r="M2180" s="23" t="str">
        <f>A2180&amp;"|"&amp;B2180</f>
        <v>P0182|Jul</v>
      </c>
    </row>
    <row r="2181" spans="1:13" ht="15" customHeight="1" x14ac:dyDescent="0.25">
      <c r="A2181" s="14" t="s">
        <v>423</v>
      </c>
      <c r="B2181" s="14" t="s">
        <v>30</v>
      </c>
      <c r="C2181" s="16">
        <v>7.57</v>
      </c>
      <c r="D2181" s="16">
        <v>36.6</v>
      </c>
      <c r="E2181" s="16">
        <v>7.93</v>
      </c>
      <c r="F2181" s="16">
        <v>264</v>
      </c>
      <c r="G2181" s="16">
        <v>0</v>
      </c>
      <c r="H2181" s="16">
        <v>1031.51</v>
      </c>
      <c r="I2181" s="16">
        <v>149</v>
      </c>
      <c r="J2181" s="16">
        <v>85.96</v>
      </c>
      <c r="K2181" s="16">
        <v>828.13</v>
      </c>
      <c r="L2181" s="17">
        <f>SUM(C2181:K2181)</f>
        <v>2410.7000000000003</v>
      </c>
      <c r="M2181" s="23" t="str">
        <f>A2181&amp;"|"&amp;B2181</f>
        <v>P0182|Aug</v>
      </c>
    </row>
    <row r="2182" spans="1:13" ht="15" customHeight="1" x14ac:dyDescent="0.25">
      <c r="A2182" s="14" t="s">
        <v>423</v>
      </c>
      <c r="B2182" s="14" t="s">
        <v>31</v>
      </c>
      <c r="C2182" s="16">
        <v>19.309999999999999</v>
      </c>
      <c r="D2182" s="16">
        <v>45.41</v>
      </c>
      <c r="E2182" s="16">
        <v>7.17</v>
      </c>
      <c r="F2182" s="16">
        <v>176</v>
      </c>
      <c r="G2182" s="16">
        <v>0</v>
      </c>
      <c r="H2182" s="16">
        <v>1031.51</v>
      </c>
      <c r="I2182" s="16">
        <v>149</v>
      </c>
      <c r="J2182" s="16">
        <v>85.96</v>
      </c>
      <c r="K2182" s="16">
        <v>177.3</v>
      </c>
      <c r="L2182" s="17">
        <f>SUM(C2182:K2182)</f>
        <v>1691.66</v>
      </c>
      <c r="M2182" s="23" t="str">
        <f>A2182&amp;"|"&amp;B2182</f>
        <v>P0182|Sep</v>
      </c>
    </row>
    <row r="2183" spans="1:13" ht="15" customHeight="1" x14ac:dyDescent="0.25">
      <c r="A2183" s="14" t="s">
        <v>423</v>
      </c>
      <c r="B2183" s="14" t="s">
        <v>32</v>
      </c>
      <c r="C2183" s="16">
        <v>14.48</v>
      </c>
      <c r="D2183" s="16">
        <v>43.54</v>
      </c>
      <c r="E2183" s="16">
        <v>7.26</v>
      </c>
      <c r="F2183" s="16">
        <v>176</v>
      </c>
      <c r="G2183" s="16">
        <v>0</v>
      </c>
      <c r="H2183" s="16">
        <v>1031.51</v>
      </c>
      <c r="I2183" s="16">
        <v>149</v>
      </c>
      <c r="J2183" s="16">
        <v>85.96</v>
      </c>
      <c r="K2183" s="16">
        <v>122.63</v>
      </c>
      <c r="L2183" s="17">
        <f>SUM(C2183:K2183)</f>
        <v>1630.38</v>
      </c>
      <c r="M2183" s="23" t="str">
        <f>A2183&amp;"|"&amp;B2183</f>
        <v>P0182|Oct</v>
      </c>
    </row>
    <row r="2184" spans="1:13" ht="15" customHeight="1" x14ac:dyDescent="0.25">
      <c r="A2184" s="14" t="s">
        <v>423</v>
      </c>
      <c r="B2184" s="14" t="s">
        <v>33</v>
      </c>
      <c r="C2184" s="16">
        <v>24.48</v>
      </c>
      <c r="D2184" s="16">
        <v>57.83</v>
      </c>
      <c r="E2184" s="16">
        <v>12</v>
      </c>
      <c r="F2184" s="16">
        <v>176</v>
      </c>
      <c r="G2184" s="16">
        <v>55.52</v>
      </c>
      <c r="H2184" s="16">
        <v>1031.51</v>
      </c>
      <c r="I2184" s="16">
        <v>149</v>
      </c>
      <c r="J2184" s="16">
        <v>85.96</v>
      </c>
      <c r="K2184" s="16">
        <v>31.64</v>
      </c>
      <c r="L2184" s="17">
        <f>SUM(C2184:K2184)</f>
        <v>1623.94</v>
      </c>
      <c r="M2184" s="23" t="str">
        <f>A2184&amp;"|"&amp;B2184</f>
        <v>P0182|Nov</v>
      </c>
    </row>
    <row r="2185" spans="1:13" ht="15" customHeight="1" x14ac:dyDescent="0.25">
      <c r="A2185" s="14" t="s">
        <v>423</v>
      </c>
      <c r="B2185" s="14" t="s">
        <v>34</v>
      </c>
      <c r="C2185" s="16">
        <v>7.57</v>
      </c>
      <c r="D2185" s="16">
        <v>73.709999999999994</v>
      </c>
      <c r="E2185" s="16">
        <v>16.739999999999998</v>
      </c>
      <c r="F2185" s="16">
        <v>528</v>
      </c>
      <c r="G2185" s="16">
        <v>55.52</v>
      </c>
      <c r="H2185" s="16">
        <v>1031.51</v>
      </c>
      <c r="I2185" s="16">
        <v>149</v>
      </c>
      <c r="J2185" s="16">
        <v>85.96</v>
      </c>
      <c r="K2185" s="16">
        <v>55.84</v>
      </c>
      <c r="L2185" s="17">
        <f>SUM(C2185:K2185)</f>
        <v>2003.85</v>
      </c>
      <c r="M2185" s="23" t="str">
        <f>A2185&amp;"|"&amp;B2185</f>
        <v>P0182|Dec</v>
      </c>
    </row>
    <row r="2186" spans="1:13" ht="15" customHeight="1" x14ac:dyDescent="0.25">
      <c r="A2186" s="14" t="s">
        <v>423</v>
      </c>
      <c r="B2186" s="14" t="s">
        <v>35</v>
      </c>
      <c r="C2186" s="16">
        <v>38.46</v>
      </c>
      <c r="D2186" s="16">
        <v>65.86</v>
      </c>
      <c r="E2186" s="16">
        <v>15.07</v>
      </c>
      <c r="F2186" s="16">
        <v>528</v>
      </c>
      <c r="G2186" s="16">
        <v>55.52</v>
      </c>
      <c r="H2186" s="16">
        <v>1031.51</v>
      </c>
      <c r="I2186" s="16">
        <v>149</v>
      </c>
      <c r="J2186" s="16">
        <v>85.96</v>
      </c>
      <c r="K2186" s="16">
        <v>55.84</v>
      </c>
      <c r="L2186" s="17">
        <f>SUM(C2186:K2186)</f>
        <v>2025.22</v>
      </c>
      <c r="M2186" s="23" t="str">
        <f>A2186&amp;"|"&amp;B2186</f>
        <v>P0182|Jan</v>
      </c>
    </row>
    <row r="2187" spans="1:13" ht="15" customHeight="1" x14ac:dyDescent="0.25">
      <c r="A2187" s="14" t="s">
        <v>423</v>
      </c>
      <c r="B2187" s="14" t="s">
        <v>36</v>
      </c>
      <c r="C2187" s="16">
        <v>8.14</v>
      </c>
      <c r="D2187" s="16">
        <v>76.709999999999994</v>
      </c>
      <c r="E2187" s="16">
        <v>4.04</v>
      </c>
      <c r="F2187" s="16">
        <v>440</v>
      </c>
      <c r="G2187" s="16">
        <v>55.52</v>
      </c>
      <c r="H2187" s="16">
        <v>1031.51</v>
      </c>
      <c r="I2187" s="16">
        <v>149</v>
      </c>
      <c r="J2187" s="16">
        <v>85.96</v>
      </c>
      <c r="K2187" s="16">
        <v>55.84</v>
      </c>
      <c r="L2187" s="17">
        <f>SUM(C2187:K2187)</f>
        <v>1906.72</v>
      </c>
      <c r="M2187" s="23" t="str">
        <f>A2187&amp;"|"&amp;B2187</f>
        <v>P0182|Feb</v>
      </c>
    </row>
    <row r="2188" spans="1:13" ht="15" customHeight="1" x14ac:dyDescent="0.25">
      <c r="A2188" s="14" t="s">
        <v>423</v>
      </c>
      <c r="B2188" s="14" t="s">
        <v>37</v>
      </c>
      <c r="C2188" s="16">
        <v>17.8</v>
      </c>
      <c r="D2188" s="16">
        <v>68.66</v>
      </c>
      <c r="E2188" s="16">
        <v>9.43</v>
      </c>
      <c r="F2188" s="16">
        <v>440</v>
      </c>
      <c r="G2188" s="16">
        <v>55.52</v>
      </c>
      <c r="H2188" s="16">
        <v>1031.51</v>
      </c>
      <c r="I2188" s="16">
        <v>149</v>
      </c>
      <c r="J2188" s="16">
        <v>85.96</v>
      </c>
      <c r="K2188" s="16">
        <v>55.84</v>
      </c>
      <c r="L2188" s="17">
        <f>SUM(C2188:K2188)</f>
        <v>1913.72</v>
      </c>
      <c r="M2188" s="23" t="str">
        <f>A2188&amp;"|"&amp;B2188</f>
        <v>P0182|Mar</v>
      </c>
    </row>
    <row r="2189" spans="1:13" ht="15" customHeight="1" x14ac:dyDescent="0.25">
      <c r="A2189" s="14" t="s">
        <v>425</v>
      </c>
      <c r="B2189" s="14" t="s">
        <v>24</v>
      </c>
      <c r="C2189" s="16">
        <v>35.33</v>
      </c>
      <c r="D2189" s="16">
        <v>58.81</v>
      </c>
      <c r="E2189" s="16">
        <v>13.36</v>
      </c>
      <c r="F2189" s="16">
        <v>264</v>
      </c>
      <c r="G2189" s="16">
        <v>0</v>
      </c>
      <c r="H2189" s="16">
        <v>1719.18</v>
      </c>
      <c r="I2189" s="16">
        <v>246.42</v>
      </c>
      <c r="J2189" s="16">
        <v>85.96</v>
      </c>
      <c r="K2189" s="16">
        <v>79.5</v>
      </c>
      <c r="L2189" s="17">
        <f>SUM(C2189:K2189)</f>
        <v>2502.5600000000004</v>
      </c>
      <c r="M2189" s="23" t="str">
        <f>A2189&amp;"|"&amp;B2189</f>
        <v>P0183|Apr</v>
      </c>
    </row>
    <row r="2190" spans="1:13" ht="15" customHeight="1" x14ac:dyDescent="0.25">
      <c r="A2190" s="14" t="s">
        <v>425</v>
      </c>
      <c r="B2190" s="14" t="s">
        <v>26</v>
      </c>
      <c r="C2190" s="16">
        <v>22.59</v>
      </c>
      <c r="D2190" s="16">
        <v>61</v>
      </c>
      <c r="E2190" s="16">
        <v>16.66</v>
      </c>
      <c r="F2190" s="16">
        <v>264</v>
      </c>
      <c r="G2190" s="16">
        <v>0</v>
      </c>
      <c r="H2190" s="16">
        <v>1719.18</v>
      </c>
      <c r="I2190" s="16">
        <v>246.42</v>
      </c>
      <c r="J2190" s="16">
        <v>85.96</v>
      </c>
      <c r="K2190" s="16">
        <v>516.99</v>
      </c>
      <c r="L2190" s="17">
        <f>SUM(C2190:K2190)</f>
        <v>2932.8</v>
      </c>
      <c r="M2190" s="23" t="str">
        <f>A2190&amp;"|"&amp;B2190</f>
        <v>P0183|May</v>
      </c>
    </row>
    <row r="2191" spans="1:13" ht="15" customHeight="1" x14ac:dyDescent="0.25">
      <c r="A2191" s="14" t="s">
        <v>425</v>
      </c>
      <c r="B2191" s="14" t="s">
        <v>28</v>
      </c>
      <c r="C2191" s="16">
        <v>38.24</v>
      </c>
      <c r="D2191" s="16">
        <v>45.82</v>
      </c>
      <c r="E2191" s="16">
        <v>4.04</v>
      </c>
      <c r="F2191" s="16">
        <v>264</v>
      </c>
      <c r="G2191" s="16">
        <v>0</v>
      </c>
      <c r="H2191" s="16">
        <v>1719.18</v>
      </c>
      <c r="I2191" s="16">
        <v>246.42</v>
      </c>
      <c r="J2191" s="16">
        <v>85.96</v>
      </c>
      <c r="K2191" s="16">
        <v>669.84</v>
      </c>
      <c r="L2191" s="17">
        <f>SUM(C2191:K2191)</f>
        <v>3073.5000000000005</v>
      </c>
      <c r="M2191" s="23" t="str">
        <f>A2191&amp;"|"&amp;B2191</f>
        <v>P0183|Jun</v>
      </c>
    </row>
    <row r="2192" spans="1:13" ht="15" customHeight="1" x14ac:dyDescent="0.25">
      <c r="A2192" s="14" t="s">
        <v>425</v>
      </c>
      <c r="B2192" s="14" t="s">
        <v>29</v>
      </c>
      <c r="C2192" s="16">
        <v>25.69</v>
      </c>
      <c r="D2192" s="16">
        <v>38.28</v>
      </c>
      <c r="E2192" s="16">
        <v>10.78</v>
      </c>
      <c r="F2192" s="16">
        <v>396</v>
      </c>
      <c r="G2192" s="16">
        <v>0</v>
      </c>
      <c r="H2192" s="16">
        <v>1719.18</v>
      </c>
      <c r="I2192" s="16">
        <v>246.42</v>
      </c>
      <c r="J2192" s="16">
        <v>85.96</v>
      </c>
      <c r="K2192" s="16">
        <v>1795.54</v>
      </c>
      <c r="L2192" s="17">
        <f>SUM(C2192:K2192)</f>
        <v>4317.8500000000004</v>
      </c>
      <c r="M2192" s="23" t="str">
        <f>A2192&amp;"|"&amp;B2192</f>
        <v>P0183|Jul</v>
      </c>
    </row>
    <row r="2193" spans="1:13" ht="15" customHeight="1" x14ac:dyDescent="0.25">
      <c r="A2193" s="14" t="s">
        <v>425</v>
      </c>
      <c r="B2193" s="14" t="s">
        <v>30</v>
      </c>
      <c r="C2193" s="16">
        <v>38.86</v>
      </c>
      <c r="D2193" s="16">
        <v>53.14</v>
      </c>
      <c r="E2193" s="16">
        <v>6.75</v>
      </c>
      <c r="F2193" s="16">
        <v>396</v>
      </c>
      <c r="G2193" s="16">
        <v>0</v>
      </c>
      <c r="H2193" s="16">
        <v>1719.18</v>
      </c>
      <c r="I2193" s="16">
        <v>246.42</v>
      </c>
      <c r="J2193" s="16">
        <v>85.96</v>
      </c>
      <c r="K2193" s="16">
        <v>1656.27</v>
      </c>
      <c r="L2193" s="17">
        <f>SUM(C2193:K2193)</f>
        <v>4202.58</v>
      </c>
      <c r="M2193" s="23" t="str">
        <f>A2193&amp;"|"&amp;B2193</f>
        <v>P0183|Aug</v>
      </c>
    </row>
    <row r="2194" spans="1:13" ht="15" customHeight="1" x14ac:dyDescent="0.25">
      <c r="A2194" s="14" t="s">
        <v>425</v>
      </c>
      <c r="B2194" s="14" t="s">
        <v>31</v>
      </c>
      <c r="C2194" s="16">
        <v>17.3</v>
      </c>
      <c r="D2194" s="16">
        <v>49.18</v>
      </c>
      <c r="E2194" s="16">
        <v>7.24</v>
      </c>
      <c r="F2194" s="16">
        <v>264</v>
      </c>
      <c r="G2194" s="16">
        <v>0</v>
      </c>
      <c r="H2194" s="16">
        <v>1719.18</v>
      </c>
      <c r="I2194" s="16">
        <v>246.42</v>
      </c>
      <c r="J2194" s="16">
        <v>85.96</v>
      </c>
      <c r="K2194" s="16">
        <v>354.6</v>
      </c>
      <c r="L2194" s="17">
        <f>SUM(C2194:K2194)</f>
        <v>2743.88</v>
      </c>
      <c r="M2194" s="23" t="str">
        <f>A2194&amp;"|"&amp;B2194</f>
        <v>P0183|Sep</v>
      </c>
    </row>
    <row r="2195" spans="1:13" ht="15" customHeight="1" x14ac:dyDescent="0.25">
      <c r="A2195" s="14" t="s">
        <v>425</v>
      </c>
      <c r="B2195" s="14" t="s">
        <v>32</v>
      </c>
      <c r="C2195" s="16">
        <v>19.98</v>
      </c>
      <c r="D2195" s="16">
        <v>58.57</v>
      </c>
      <c r="E2195" s="16">
        <v>10.92</v>
      </c>
      <c r="F2195" s="16">
        <v>264</v>
      </c>
      <c r="G2195" s="16">
        <v>0</v>
      </c>
      <c r="H2195" s="16">
        <v>1719.18</v>
      </c>
      <c r="I2195" s="16">
        <v>246.42</v>
      </c>
      <c r="J2195" s="16">
        <v>85.96</v>
      </c>
      <c r="K2195" s="16">
        <v>245.27</v>
      </c>
      <c r="L2195" s="17">
        <f>SUM(C2195:K2195)</f>
        <v>2650.3</v>
      </c>
      <c r="M2195" s="23" t="str">
        <f>A2195&amp;"|"&amp;B2195</f>
        <v>P0183|Oct</v>
      </c>
    </row>
    <row r="2196" spans="1:13" ht="15" customHeight="1" x14ac:dyDescent="0.25">
      <c r="A2196" s="14" t="s">
        <v>425</v>
      </c>
      <c r="B2196" s="14" t="s">
        <v>33</v>
      </c>
      <c r="C2196" s="16">
        <v>15.87</v>
      </c>
      <c r="D2196" s="16">
        <v>75.459999999999994</v>
      </c>
      <c r="E2196" s="16">
        <v>18.29</v>
      </c>
      <c r="F2196" s="16">
        <v>264</v>
      </c>
      <c r="G2196" s="16">
        <v>83.28</v>
      </c>
      <c r="H2196" s="16">
        <v>1719.18</v>
      </c>
      <c r="I2196" s="16">
        <v>246.42</v>
      </c>
      <c r="J2196" s="16">
        <v>85.96</v>
      </c>
      <c r="K2196" s="16">
        <v>63.29</v>
      </c>
      <c r="L2196" s="17">
        <f>SUM(C2196:K2196)</f>
        <v>2571.75</v>
      </c>
      <c r="M2196" s="23" t="str">
        <f>A2196&amp;"|"&amp;B2196</f>
        <v>P0183|Nov</v>
      </c>
    </row>
    <row r="2197" spans="1:13" ht="15" customHeight="1" x14ac:dyDescent="0.25">
      <c r="A2197" s="14" t="s">
        <v>425</v>
      </c>
      <c r="B2197" s="14" t="s">
        <v>34</v>
      </c>
      <c r="C2197" s="16">
        <v>23.08</v>
      </c>
      <c r="D2197" s="16">
        <v>88.69</v>
      </c>
      <c r="E2197" s="16">
        <v>10.84</v>
      </c>
      <c r="F2197" s="16">
        <v>792</v>
      </c>
      <c r="G2197" s="16">
        <v>83.28</v>
      </c>
      <c r="H2197" s="16">
        <v>1719.18</v>
      </c>
      <c r="I2197" s="16">
        <v>246.42</v>
      </c>
      <c r="J2197" s="16">
        <v>85.96</v>
      </c>
      <c r="K2197" s="16">
        <v>111.67</v>
      </c>
      <c r="L2197" s="17">
        <f>SUM(C2197:K2197)</f>
        <v>3161.1200000000003</v>
      </c>
      <c r="M2197" s="23" t="str">
        <f>A2197&amp;"|"&amp;B2197</f>
        <v>P0183|Dec</v>
      </c>
    </row>
    <row r="2198" spans="1:13" ht="15" customHeight="1" x14ac:dyDescent="0.25">
      <c r="A2198" s="14" t="s">
        <v>425</v>
      </c>
      <c r="B2198" s="14" t="s">
        <v>35</v>
      </c>
      <c r="C2198" s="16">
        <v>8.2200000000000006</v>
      </c>
      <c r="D2198" s="16">
        <v>91.39</v>
      </c>
      <c r="E2198" s="16">
        <v>9.85</v>
      </c>
      <c r="F2198" s="16">
        <v>660</v>
      </c>
      <c r="G2198" s="16">
        <v>83.28</v>
      </c>
      <c r="H2198" s="16">
        <v>1719.18</v>
      </c>
      <c r="I2198" s="16">
        <v>246.42</v>
      </c>
      <c r="J2198" s="16">
        <v>85.96</v>
      </c>
      <c r="K2198" s="16">
        <v>111.67</v>
      </c>
      <c r="L2198" s="17">
        <f>SUM(C2198:K2198)</f>
        <v>3015.9700000000003</v>
      </c>
      <c r="M2198" s="23" t="str">
        <f>A2198&amp;"|"&amp;B2198</f>
        <v>P0183|Jan</v>
      </c>
    </row>
    <row r="2199" spans="1:13" ht="15" customHeight="1" x14ac:dyDescent="0.25">
      <c r="A2199" s="14" t="s">
        <v>425</v>
      </c>
      <c r="B2199" s="14" t="s">
        <v>36</v>
      </c>
      <c r="C2199" s="16">
        <v>15.21</v>
      </c>
      <c r="D2199" s="16">
        <v>88.17</v>
      </c>
      <c r="E2199" s="16">
        <v>6.61</v>
      </c>
      <c r="F2199" s="16">
        <v>660</v>
      </c>
      <c r="G2199" s="16">
        <v>83.28</v>
      </c>
      <c r="H2199" s="16">
        <v>1719.18</v>
      </c>
      <c r="I2199" s="16">
        <v>246.42</v>
      </c>
      <c r="J2199" s="16">
        <v>85.96</v>
      </c>
      <c r="K2199" s="16">
        <v>111.67</v>
      </c>
      <c r="L2199" s="17">
        <f>SUM(C2199:K2199)</f>
        <v>3016.5</v>
      </c>
      <c r="M2199" s="23" t="str">
        <f>A2199&amp;"|"&amp;B2199</f>
        <v>P0183|Feb</v>
      </c>
    </row>
    <row r="2200" spans="1:13" ht="15" customHeight="1" x14ac:dyDescent="0.25">
      <c r="A2200" s="14" t="s">
        <v>425</v>
      </c>
      <c r="B2200" s="14" t="s">
        <v>37</v>
      </c>
      <c r="C2200" s="16">
        <v>37.65</v>
      </c>
      <c r="D2200" s="16">
        <v>86.07</v>
      </c>
      <c r="E2200" s="16">
        <v>13.54</v>
      </c>
      <c r="F2200" s="16">
        <v>528</v>
      </c>
      <c r="G2200" s="16">
        <v>83.28</v>
      </c>
      <c r="H2200" s="16">
        <v>1719.18</v>
      </c>
      <c r="I2200" s="16">
        <v>246.42</v>
      </c>
      <c r="J2200" s="16">
        <v>85.96</v>
      </c>
      <c r="K2200" s="16">
        <v>111.67</v>
      </c>
      <c r="L2200" s="17">
        <f>SUM(C2200:K2200)</f>
        <v>2911.7700000000004</v>
      </c>
      <c r="M2200" s="23" t="str">
        <f>A2200&amp;"|"&amp;B2200</f>
        <v>P0183|Mar</v>
      </c>
    </row>
    <row r="2201" spans="1:13" ht="15" customHeight="1" x14ac:dyDescent="0.25">
      <c r="A2201" s="14" t="s">
        <v>427</v>
      </c>
      <c r="B2201" s="14" t="s">
        <v>24</v>
      </c>
      <c r="C2201" s="16">
        <v>161.38999999999999</v>
      </c>
      <c r="D2201" s="16">
        <v>52.66</v>
      </c>
      <c r="E2201" s="16">
        <v>6.56</v>
      </c>
      <c r="F2201" s="16">
        <v>176</v>
      </c>
      <c r="G2201" s="16">
        <v>0</v>
      </c>
      <c r="H2201" s="16">
        <v>1031.51</v>
      </c>
      <c r="I2201" s="16">
        <v>149</v>
      </c>
      <c r="J2201" s="16">
        <v>85.96</v>
      </c>
      <c r="K2201" s="16">
        <v>39.75</v>
      </c>
      <c r="L2201" s="17">
        <f>SUM(C2201:K2201)</f>
        <v>1702.83</v>
      </c>
      <c r="M2201" s="23" t="str">
        <f>A2201&amp;"|"&amp;B2201</f>
        <v>P0184|Apr</v>
      </c>
    </row>
    <row r="2202" spans="1:13" ht="15" customHeight="1" x14ac:dyDescent="0.25">
      <c r="A2202" s="14" t="s">
        <v>427</v>
      </c>
      <c r="B2202" s="14" t="s">
        <v>26</v>
      </c>
      <c r="C2202" s="16">
        <v>7.57</v>
      </c>
      <c r="D2202" s="16">
        <v>44.62</v>
      </c>
      <c r="E2202" s="16">
        <v>4.57</v>
      </c>
      <c r="F2202" s="16">
        <v>176</v>
      </c>
      <c r="G2202" s="16">
        <v>0</v>
      </c>
      <c r="H2202" s="16">
        <v>1031.51</v>
      </c>
      <c r="I2202" s="16">
        <v>149</v>
      </c>
      <c r="J2202" s="16">
        <v>85.96</v>
      </c>
      <c r="K2202" s="16">
        <v>258.49</v>
      </c>
      <c r="L2202" s="17">
        <f>SUM(C2202:K2202)</f>
        <v>1757.72</v>
      </c>
      <c r="M2202" s="23" t="str">
        <f>A2202&amp;"|"&amp;B2202</f>
        <v>P0184|May</v>
      </c>
    </row>
    <row r="2203" spans="1:13" ht="15" customHeight="1" x14ac:dyDescent="0.25">
      <c r="A2203" s="14" t="s">
        <v>427</v>
      </c>
      <c r="B2203" s="14" t="s">
        <v>28</v>
      </c>
      <c r="C2203" s="16">
        <v>15.75</v>
      </c>
      <c r="D2203" s="16">
        <v>44.38</v>
      </c>
      <c r="E2203" s="16">
        <v>4.04</v>
      </c>
      <c r="F2203" s="16">
        <v>176</v>
      </c>
      <c r="G2203" s="16">
        <v>0</v>
      </c>
      <c r="H2203" s="16">
        <v>1031.51</v>
      </c>
      <c r="I2203" s="16">
        <v>149</v>
      </c>
      <c r="J2203" s="16">
        <v>85.96</v>
      </c>
      <c r="K2203" s="16">
        <v>334.92</v>
      </c>
      <c r="L2203" s="17">
        <f>SUM(C2203:K2203)</f>
        <v>1841.5600000000002</v>
      </c>
      <c r="M2203" s="23" t="str">
        <f>A2203&amp;"|"&amp;B2203</f>
        <v>P0184|Jun</v>
      </c>
    </row>
    <row r="2204" spans="1:13" ht="15" customHeight="1" x14ac:dyDescent="0.25">
      <c r="A2204" s="14" t="s">
        <v>427</v>
      </c>
      <c r="B2204" s="14" t="s">
        <v>29</v>
      </c>
      <c r="C2204" s="16">
        <v>14.33</v>
      </c>
      <c r="D2204" s="16">
        <v>48.22</v>
      </c>
      <c r="E2204" s="16">
        <v>9.65</v>
      </c>
      <c r="F2204" s="16">
        <v>264</v>
      </c>
      <c r="G2204" s="16">
        <v>0</v>
      </c>
      <c r="H2204" s="16">
        <v>1031.51</v>
      </c>
      <c r="I2204" s="16">
        <v>149</v>
      </c>
      <c r="J2204" s="16">
        <v>85.96</v>
      </c>
      <c r="K2204" s="16">
        <v>897.77</v>
      </c>
      <c r="L2204" s="17">
        <f>SUM(C2204:K2204)</f>
        <v>2500.44</v>
      </c>
      <c r="M2204" s="23" t="str">
        <f>A2204&amp;"|"&amp;B2204</f>
        <v>P0184|Jul</v>
      </c>
    </row>
    <row r="2205" spans="1:13" ht="15" customHeight="1" x14ac:dyDescent="0.25">
      <c r="A2205" s="14" t="s">
        <v>427</v>
      </c>
      <c r="B2205" s="14" t="s">
        <v>30</v>
      </c>
      <c r="C2205" s="16">
        <v>156.49</v>
      </c>
      <c r="D2205" s="16">
        <v>36.86</v>
      </c>
      <c r="E2205" s="16">
        <v>8.15</v>
      </c>
      <c r="F2205" s="16">
        <v>264</v>
      </c>
      <c r="G2205" s="16">
        <v>0</v>
      </c>
      <c r="H2205" s="16">
        <v>1031.51</v>
      </c>
      <c r="I2205" s="16">
        <v>149</v>
      </c>
      <c r="J2205" s="16">
        <v>85.96</v>
      </c>
      <c r="K2205" s="16">
        <v>828.13</v>
      </c>
      <c r="L2205" s="17">
        <f>SUM(C2205:K2205)</f>
        <v>2560.1</v>
      </c>
      <c r="M2205" s="23" t="str">
        <f>A2205&amp;"|"&amp;B2205</f>
        <v>P0184|Aug</v>
      </c>
    </row>
    <row r="2206" spans="1:13" ht="15" customHeight="1" x14ac:dyDescent="0.25">
      <c r="A2206" s="14" t="s">
        <v>427</v>
      </c>
      <c r="B2206" s="14" t="s">
        <v>31</v>
      </c>
      <c r="C2206" s="16">
        <v>7.57</v>
      </c>
      <c r="D2206" s="16">
        <v>36.64</v>
      </c>
      <c r="E2206" s="16">
        <v>10.83</v>
      </c>
      <c r="F2206" s="16">
        <v>176</v>
      </c>
      <c r="G2206" s="16">
        <v>0</v>
      </c>
      <c r="H2206" s="16">
        <v>1031.51</v>
      </c>
      <c r="I2206" s="16">
        <v>149</v>
      </c>
      <c r="J2206" s="16">
        <v>85.96</v>
      </c>
      <c r="K2206" s="16">
        <v>177.3</v>
      </c>
      <c r="L2206" s="17">
        <f>SUM(C2206:K2206)</f>
        <v>1674.81</v>
      </c>
      <c r="M2206" s="23" t="str">
        <f>A2206&amp;"|"&amp;B2206</f>
        <v>P0184|Sep</v>
      </c>
    </row>
    <row r="2207" spans="1:13" ht="15" customHeight="1" x14ac:dyDescent="0.25">
      <c r="A2207" s="14" t="s">
        <v>427</v>
      </c>
      <c r="B2207" s="14" t="s">
        <v>32</v>
      </c>
      <c r="C2207" s="16">
        <v>18.48</v>
      </c>
      <c r="D2207" s="16">
        <v>47.76</v>
      </c>
      <c r="E2207" s="16">
        <v>9.18</v>
      </c>
      <c r="F2207" s="16">
        <v>176</v>
      </c>
      <c r="G2207" s="16">
        <v>0</v>
      </c>
      <c r="H2207" s="16">
        <v>1031.51</v>
      </c>
      <c r="I2207" s="16">
        <v>149</v>
      </c>
      <c r="J2207" s="16">
        <v>85.96</v>
      </c>
      <c r="K2207" s="16">
        <v>122.63</v>
      </c>
      <c r="L2207" s="17">
        <f>SUM(C2207:K2207)</f>
        <v>1640.52</v>
      </c>
      <c r="M2207" s="23" t="str">
        <f>A2207&amp;"|"&amp;B2207</f>
        <v>P0184|Oct</v>
      </c>
    </row>
    <row r="2208" spans="1:13" ht="15" customHeight="1" x14ac:dyDescent="0.25">
      <c r="A2208" s="14" t="s">
        <v>427</v>
      </c>
      <c r="B2208" s="14" t="s">
        <v>33</v>
      </c>
      <c r="C2208" s="16">
        <v>26.3</v>
      </c>
      <c r="D2208" s="16">
        <v>56.03</v>
      </c>
      <c r="E2208" s="16">
        <v>5.0199999999999996</v>
      </c>
      <c r="F2208" s="16">
        <v>176</v>
      </c>
      <c r="G2208" s="16">
        <v>55.52</v>
      </c>
      <c r="H2208" s="16">
        <v>1031.51</v>
      </c>
      <c r="I2208" s="16">
        <v>149</v>
      </c>
      <c r="J2208" s="16">
        <v>85.96</v>
      </c>
      <c r="K2208" s="16">
        <v>31.64</v>
      </c>
      <c r="L2208" s="17">
        <f>SUM(C2208:K2208)</f>
        <v>1616.9800000000002</v>
      </c>
      <c r="M2208" s="23" t="str">
        <f>A2208&amp;"|"&amp;B2208</f>
        <v>P0184|Nov</v>
      </c>
    </row>
    <row r="2209" spans="1:13" ht="15" customHeight="1" x14ac:dyDescent="0.25">
      <c r="A2209" s="14" t="s">
        <v>427</v>
      </c>
      <c r="B2209" s="14" t="s">
        <v>34</v>
      </c>
      <c r="C2209" s="16">
        <v>23.96</v>
      </c>
      <c r="D2209" s="16">
        <v>71.260000000000005</v>
      </c>
      <c r="E2209" s="16">
        <v>4.04</v>
      </c>
      <c r="F2209" s="16">
        <v>528</v>
      </c>
      <c r="G2209" s="16">
        <v>55.52</v>
      </c>
      <c r="H2209" s="16">
        <v>1031.51</v>
      </c>
      <c r="I2209" s="16">
        <v>149</v>
      </c>
      <c r="J2209" s="16">
        <v>85.96</v>
      </c>
      <c r="K2209" s="16">
        <v>55.84</v>
      </c>
      <c r="L2209" s="17">
        <f>SUM(C2209:K2209)</f>
        <v>2005.09</v>
      </c>
      <c r="M2209" s="23" t="str">
        <f>A2209&amp;"|"&amp;B2209</f>
        <v>P0184|Dec</v>
      </c>
    </row>
    <row r="2210" spans="1:13" ht="15" customHeight="1" x14ac:dyDescent="0.25">
      <c r="A2210" s="14" t="s">
        <v>427</v>
      </c>
      <c r="B2210" s="14" t="s">
        <v>35</v>
      </c>
      <c r="C2210" s="16">
        <v>30.66</v>
      </c>
      <c r="D2210" s="16">
        <v>63.3</v>
      </c>
      <c r="E2210" s="16">
        <v>4.04</v>
      </c>
      <c r="F2210" s="16">
        <v>440</v>
      </c>
      <c r="G2210" s="16">
        <v>55.52</v>
      </c>
      <c r="H2210" s="16">
        <v>1031.51</v>
      </c>
      <c r="I2210" s="16">
        <v>149</v>
      </c>
      <c r="J2210" s="16">
        <v>85.96</v>
      </c>
      <c r="K2210" s="16">
        <v>55.84</v>
      </c>
      <c r="L2210" s="17">
        <f>SUM(C2210:K2210)</f>
        <v>1915.83</v>
      </c>
      <c r="M2210" s="23" t="str">
        <f>A2210&amp;"|"&amp;B2210</f>
        <v>P0184|Jan</v>
      </c>
    </row>
    <row r="2211" spans="1:13" ht="15" customHeight="1" x14ac:dyDescent="0.25">
      <c r="A2211" s="14" t="s">
        <v>427</v>
      </c>
      <c r="B2211" s="14" t="s">
        <v>36</v>
      </c>
      <c r="C2211" s="16">
        <v>13.84</v>
      </c>
      <c r="D2211" s="16">
        <v>70.400000000000006</v>
      </c>
      <c r="E2211" s="16">
        <v>8.7100000000000009</v>
      </c>
      <c r="F2211" s="16">
        <v>440</v>
      </c>
      <c r="G2211" s="16">
        <v>55.52</v>
      </c>
      <c r="H2211" s="16">
        <v>1031.51</v>
      </c>
      <c r="I2211" s="16">
        <v>149</v>
      </c>
      <c r="J2211" s="16">
        <v>85.96</v>
      </c>
      <c r="K2211" s="16">
        <v>55.84</v>
      </c>
      <c r="L2211" s="17">
        <f>SUM(C2211:K2211)</f>
        <v>1910.78</v>
      </c>
      <c r="M2211" s="23" t="str">
        <f>A2211&amp;"|"&amp;B2211</f>
        <v>P0184|Feb</v>
      </c>
    </row>
    <row r="2212" spans="1:13" ht="15" customHeight="1" x14ac:dyDescent="0.25">
      <c r="A2212" s="14" t="s">
        <v>427</v>
      </c>
      <c r="B2212" s="14" t="s">
        <v>37</v>
      </c>
      <c r="C2212" s="16">
        <v>9.09</v>
      </c>
      <c r="D2212" s="16">
        <v>54.28</v>
      </c>
      <c r="E2212" s="16">
        <v>7.85</v>
      </c>
      <c r="F2212" s="16">
        <v>352</v>
      </c>
      <c r="G2212" s="16">
        <v>55.52</v>
      </c>
      <c r="H2212" s="16">
        <v>1031.51</v>
      </c>
      <c r="I2212" s="16">
        <v>149</v>
      </c>
      <c r="J2212" s="16">
        <v>85.96</v>
      </c>
      <c r="K2212" s="16">
        <v>55.84</v>
      </c>
      <c r="L2212" s="17">
        <f>SUM(C2212:K2212)</f>
        <v>1801.05</v>
      </c>
      <c r="M2212" s="23" t="str">
        <f>A2212&amp;"|"&amp;B2212</f>
        <v>P0184|Mar</v>
      </c>
    </row>
    <row r="2213" spans="1:13" ht="15" customHeight="1" x14ac:dyDescent="0.25">
      <c r="A2213" s="14" t="s">
        <v>429</v>
      </c>
      <c r="B2213" s="14" t="s">
        <v>24</v>
      </c>
      <c r="C2213" s="16">
        <v>18.170000000000002</v>
      </c>
      <c r="D2213" s="16">
        <v>41.1</v>
      </c>
      <c r="E2213" s="16">
        <v>4.6500000000000004</v>
      </c>
      <c r="F2213" s="16">
        <v>176</v>
      </c>
      <c r="G2213" s="16">
        <v>0</v>
      </c>
      <c r="H2213" s="16">
        <v>1031.51</v>
      </c>
      <c r="I2213" s="16">
        <v>149</v>
      </c>
      <c r="J2213" s="16">
        <v>85.96</v>
      </c>
      <c r="K2213" s="16">
        <v>39.75</v>
      </c>
      <c r="L2213" s="17">
        <f>SUM(C2213:K2213)</f>
        <v>1546.14</v>
      </c>
      <c r="M2213" s="23" t="str">
        <f>A2213&amp;"|"&amp;B2213</f>
        <v>P0185|Apr</v>
      </c>
    </row>
    <row r="2214" spans="1:13" ht="15" customHeight="1" x14ac:dyDescent="0.25">
      <c r="A2214" s="14" t="s">
        <v>429</v>
      </c>
      <c r="B2214" s="14" t="s">
        <v>26</v>
      </c>
      <c r="C2214" s="16">
        <v>8.4</v>
      </c>
      <c r="D2214" s="16">
        <v>50.71</v>
      </c>
      <c r="E2214" s="16">
        <v>9.02</v>
      </c>
      <c r="F2214" s="16">
        <v>176</v>
      </c>
      <c r="G2214" s="16">
        <v>0</v>
      </c>
      <c r="H2214" s="16">
        <v>1031.51</v>
      </c>
      <c r="I2214" s="16">
        <v>149</v>
      </c>
      <c r="J2214" s="16">
        <v>85.96</v>
      </c>
      <c r="K2214" s="16">
        <v>258.49</v>
      </c>
      <c r="L2214" s="17">
        <f>SUM(C2214:K2214)</f>
        <v>1769.09</v>
      </c>
      <c r="M2214" s="23" t="str">
        <f>A2214&amp;"|"&amp;B2214</f>
        <v>P0185|May</v>
      </c>
    </row>
    <row r="2215" spans="1:13" ht="15" customHeight="1" x14ac:dyDescent="0.25">
      <c r="A2215" s="14" t="s">
        <v>429</v>
      </c>
      <c r="B2215" s="14" t="s">
        <v>28</v>
      </c>
      <c r="C2215" s="16">
        <v>8.27</v>
      </c>
      <c r="D2215" s="16">
        <v>41.14</v>
      </c>
      <c r="E2215" s="16">
        <v>8.6300000000000008</v>
      </c>
      <c r="F2215" s="16">
        <v>176</v>
      </c>
      <c r="G2215" s="16">
        <v>0</v>
      </c>
      <c r="H2215" s="16">
        <v>1031.51</v>
      </c>
      <c r="I2215" s="16">
        <v>149</v>
      </c>
      <c r="J2215" s="16">
        <v>85.96</v>
      </c>
      <c r="K2215" s="16">
        <v>334.92</v>
      </c>
      <c r="L2215" s="17">
        <f>SUM(C2215:K2215)</f>
        <v>1835.43</v>
      </c>
      <c r="M2215" s="23" t="str">
        <f>A2215&amp;"|"&amp;B2215</f>
        <v>P0185|Jun</v>
      </c>
    </row>
    <row r="2216" spans="1:13" ht="15" customHeight="1" x14ac:dyDescent="0.25">
      <c r="A2216" s="14" t="s">
        <v>429</v>
      </c>
      <c r="B2216" s="14" t="s">
        <v>29</v>
      </c>
      <c r="C2216" s="16">
        <v>7.57</v>
      </c>
      <c r="D2216" s="16">
        <v>33.299999999999997</v>
      </c>
      <c r="E2216" s="16">
        <v>4.04</v>
      </c>
      <c r="F2216" s="16">
        <v>264</v>
      </c>
      <c r="G2216" s="16">
        <v>0</v>
      </c>
      <c r="H2216" s="16">
        <v>1031.51</v>
      </c>
      <c r="I2216" s="16">
        <v>149</v>
      </c>
      <c r="J2216" s="16">
        <v>85.96</v>
      </c>
      <c r="K2216" s="16">
        <v>897.77</v>
      </c>
      <c r="L2216" s="17">
        <f>SUM(C2216:K2216)</f>
        <v>2473.15</v>
      </c>
      <c r="M2216" s="23" t="str">
        <f>A2216&amp;"|"&amp;B2216</f>
        <v>P0185|Jul</v>
      </c>
    </row>
    <row r="2217" spans="1:13" ht="15" customHeight="1" x14ac:dyDescent="0.25">
      <c r="A2217" s="14" t="s">
        <v>429</v>
      </c>
      <c r="B2217" s="14" t="s">
        <v>30</v>
      </c>
      <c r="C2217" s="16">
        <v>16.649999999999999</v>
      </c>
      <c r="D2217" s="16">
        <v>35.11</v>
      </c>
      <c r="E2217" s="16">
        <v>5.75</v>
      </c>
      <c r="F2217" s="16">
        <v>264</v>
      </c>
      <c r="G2217" s="16">
        <v>0</v>
      </c>
      <c r="H2217" s="16">
        <v>1031.51</v>
      </c>
      <c r="I2217" s="16">
        <v>149</v>
      </c>
      <c r="J2217" s="16">
        <v>85.96</v>
      </c>
      <c r="K2217" s="16">
        <v>828.13</v>
      </c>
      <c r="L2217" s="17">
        <f>SUM(C2217:K2217)</f>
        <v>2416.11</v>
      </c>
      <c r="M2217" s="23" t="str">
        <f>A2217&amp;"|"&amp;B2217</f>
        <v>P0185|Aug</v>
      </c>
    </row>
    <row r="2218" spans="1:13" ht="15" customHeight="1" x14ac:dyDescent="0.25">
      <c r="A2218" s="14" t="s">
        <v>429</v>
      </c>
      <c r="B2218" s="14" t="s">
        <v>31</v>
      </c>
      <c r="C2218" s="16">
        <v>9.7799999999999994</v>
      </c>
      <c r="D2218" s="16">
        <v>29.44</v>
      </c>
      <c r="E2218" s="16">
        <v>4.04</v>
      </c>
      <c r="F2218" s="16">
        <v>176</v>
      </c>
      <c r="G2218" s="16">
        <v>0</v>
      </c>
      <c r="H2218" s="16">
        <v>1031.51</v>
      </c>
      <c r="I2218" s="16">
        <v>149</v>
      </c>
      <c r="J2218" s="16">
        <v>85.96</v>
      </c>
      <c r="K2218" s="16">
        <v>177.3</v>
      </c>
      <c r="L2218" s="17">
        <f>SUM(C2218:K2218)</f>
        <v>1663.03</v>
      </c>
      <c r="M2218" s="23" t="str">
        <f>A2218&amp;"|"&amp;B2218</f>
        <v>P0185|Sep</v>
      </c>
    </row>
    <row r="2219" spans="1:13" ht="15" customHeight="1" x14ac:dyDescent="0.25">
      <c r="A2219" s="14" t="s">
        <v>429</v>
      </c>
      <c r="B2219" s="14" t="s">
        <v>32</v>
      </c>
      <c r="C2219" s="16">
        <v>7.57</v>
      </c>
      <c r="D2219" s="16">
        <v>39.03</v>
      </c>
      <c r="E2219" s="16">
        <v>8.56</v>
      </c>
      <c r="F2219" s="16">
        <v>176</v>
      </c>
      <c r="G2219" s="16">
        <v>0</v>
      </c>
      <c r="H2219" s="16">
        <v>1031.51</v>
      </c>
      <c r="I2219" s="16">
        <v>149</v>
      </c>
      <c r="J2219" s="16">
        <v>85.96</v>
      </c>
      <c r="K2219" s="16">
        <v>122.63</v>
      </c>
      <c r="L2219" s="17">
        <f>SUM(C2219:K2219)</f>
        <v>1620.2600000000002</v>
      </c>
      <c r="M2219" s="23" t="str">
        <f>A2219&amp;"|"&amp;B2219</f>
        <v>P0185|Oct</v>
      </c>
    </row>
    <row r="2220" spans="1:13" ht="15" customHeight="1" x14ac:dyDescent="0.25">
      <c r="A2220" s="14" t="s">
        <v>429</v>
      </c>
      <c r="B2220" s="14" t="s">
        <v>33</v>
      </c>
      <c r="C2220" s="16">
        <v>7.57</v>
      </c>
      <c r="D2220" s="16">
        <v>54.57</v>
      </c>
      <c r="E2220" s="16">
        <v>4.2</v>
      </c>
      <c r="F2220" s="16">
        <v>176</v>
      </c>
      <c r="G2220" s="16">
        <v>55.52</v>
      </c>
      <c r="H2220" s="16">
        <v>1031.51</v>
      </c>
      <c r="I2220" s="16">
        <v>149</v>
      </c>
      <c r="J2220" s="16">
        <v>85.96</v>
      </c>
      <c r="K2220" s="16">
        <v>31.64</v>
      </c>
      <c r="L2220" s="17">
        <f>SUM(C2220:K2220)</f>
        <v>1595.97</v>
      </c>
      <c r="M2220" s="23" t="str">
        <f>A2220&amp;"|"&amp;B2220</f>
        <v>P0185|Nov</v>
      </c>
    </row>
    <row r="2221" spans="1:13" ht="15" customHeight="1" x14ac:dyDescent="0.25">
      <c r="A2221" s="14" t="s">
        <v>429</v>
      </c>
      <c r="B2221" s="14" t="s">
        <v>34</v>
      </c>
      <c r="C2221" s="16">
        <v>22.05</v>
      </c>
      <c r="D2221" s="16">
        <v>65.7</v>
      </c>
      <c r="E2221" s="16">
        <v>11.18</v>
      </c>
      <c r="F2221" s="16">
        <v>528</v>
      </c>
      <c r="G2221" s="16">
        <v>55.52</v>
      </c>
      <c r="H2221" s="16">
        <v>1031.51</v>
      </c>
      <c r="I2221" s="16">
        <v>149</v>
      </c>
      <c r="J2221" s="16">
        <v>85.96</v>
      </c>
      <c r="K2221" s="16">
        <v>55.84</v>
      </c>
      <c r="L2221" s="17">
        <f>SUM(C2221:K2221)</f>
        <v>2004.76</v>
      </c>
      <c r="M2221" s="23" t="str">
        <f>A2221&amp;"|"&amp;B2221</f>
        <v>P0185|Dec</v>
      </c>
    </row>
    <row r="2222" spans="1:13" ht="15" customHeight="1" x14ac:dyDescent="0.25">
      <c r="A2222" s="14" t="s">
        <v>429</v>
      </c>
      <c r="B2222" s="14" t="s">
        <v>35</v>
      </c>
      <c r="C2222" s="16">
        <v>27.7</v>
      </c>
      <c r="D2222" s="16">
        <v>75.17</v>
      </c>
      <c r="E2222" s="16">
        <v>4.04</v>
      </c>
      <c r="F2222" s="16">
        <v>440</v>
      </c>
      <c r="G2222" s="16">
        <v>55.52</v>
      </c>
      <c r="H2222" s="16">
        <v>1031.51</v>
      </c>
      <c r="I2222" s="16">
        <v>149</v>
      </c>
      <c r="J2222" s="16">
        <v>85.96</v>
      </c>
      <c r="K2222" s="16">
        <v>55.84</v>
      </c>
      <c r="L2222" s="17">
        <f>SUM(C2222:K2222)</f>
        <v>1924.74</v>
      </c>
      <c r="M2222" s="23" t="str">
        <f>A2222&amp;"|"&amp;B2222</f>
        <v>P0185|Jan</v>
      </c>
    </row>
    <row r="2223" spans="1:13" ht="15" customHeight="1" x14ac:dyDescent="0.25">
      <c r="A2223" s="14" t="s">
        <v>429</v>
      </c>
      <c r="B2223" s="14" t="s">
        <v>36</v>
      </c>
      <c r="C2223" s="16">
        <v>7.57</v>
      </c>
      <c r="D2223" s="16">
        <v>63.39</v>
      </c>
      <c r="E2223" s="16">
        <v>4.04</v>
      </c>
      <c r="F2223" s="16">
        <v>440</v>
      </c>
      <c r="G2223" s="16">
        <v>55.52</v>
      </c>
      <c r="H2223" s="16">
        <v>1031.51</v>
      </c>
      <c r="I2223" s="16">
        <v>149</v>
      </c>
      <c r="J2223" s="16">
        <v>85.96</v>
      </c>
      <c r="K2223" s="16">
        <v>55.84</v>
      </c>
      <c r="L2223" s="17">
        <f>SUM(C2223:K2223)</f>
        <v>1892.83</v>
      </c>
      <c r="M2223" s="23" t="str">
        <f>A2223&amp;"|"&amp;B2223</f>
        <v>P0185|Feb</v>
      </c>
    </row>
    <row r="2224" spans="1:13" ht="15" customHeight="1" x14ac:dyDescent="0.25">
      <c r="A2224" s="14" t="s">
        <v>429</v>
      </c>
      <c r="B2224" s="14" t="s">
        <v>37</v>
      </c>
      <c r="C2224" s="16">
        <v>13.93</v>
      </c>
      <c r="D2224" s="16">
        <v>57.91</v>
      </c>
      <c r="E2224" s="16">
        <v>8.27</v>
      </c>
      <c r="F2224" s="16">
        <v>352</v>
      </c>
      <c r="G2224" s="16">
        <v>55.52</v>
      </c>
      <c r="H2224" s="16">
        <v>1031.51</v>
      </c>
      <c r="I2224" s="16">
        <v>149</v>
      </c>
      <c r="J2224" s="16">
        <v>85.96</v>
      </c>
      <c r="K2224" s="16">
        <v>55.84</v>
      </c>
      <c r="L2224" s="17">
        <f>SUM(C2224:K2224)</f>
        <v>1809.9399999999998</v>
      </c>
      <c r="M2224" s="23" t="str">
        <f>A2224&amp;"|"&amp;B2224</f>
        <v>P0185|Mar</v>
      </c>
    </row>
    <row r="2225" spans="1:13" ht="15" customHeight="1" x14ac:dyDescent="0.25">
      <c r="A2225" s="14" t="s">
        <v>431</v>
      </c>
      <c r="B2225" s="14" t="s">
        <v>24</v>
      </c>
      <c r="C2225" s="16">
        <v>22.31</v>
      </c>
      <c r="D2225" s="16">
        <v>39.47</v>
      </c>
      <c r="E2225" s="16">
        <v>8.2200000000000006</v>
      </c>
      <c r="F2225" s="16">
        <v>176</v>
      </c>
      <c r="G2225" s="16">
        <v>0</v>
      </c>
      <c r="H2225" s="16">
        <v>1031.51</v>
      </c>
      <c r="I2225" s="16">
        <v>149</v>
      </c>
      <c r="J2225" s="16">
        <v>85.96</v>
      </c>
      <c r="K2225" s="16">
        <v>39.75</v>
      </c>
      <c r="L2225" s="17">
        <f>SUM(C2225:K2225)</f>
        <v>1552.22</v>
      </c>
      <c r="M2225" s="23" t="str">
        <f>A2225&amp;"|"&amp;B2225</f>
        <v>P0186|Apr</v>
      </c>
    </row>
    <row r="2226" spans="1:13" ht="15" customHeight="1" x14ac:dyDescent="0.25">
      <c r="A2226" s="14" t="s">
        <v>431</v>
      </c>
      <c r="B2226" s="14" t="s">
        <v>26</v>
      </c>
      <c r="C2226" s="16">
        <v>7.57</v>
      </c>
      <c r="D2226" s="16">
        <v>49.04</v>
      </c>
      <c r="E2226" s="16">
        <v>4.04</v>
      </c>
      <c r="F2226" s="16">
        <v>176</v>
      </c>
      <c r="G2226" s="16">
        <v>0</v>
      </c>
      <c r="H2226" s="16">
        <v>1031.51</v>
      </c>
      <c r="I2226" s="16">
        <v>149</v>
      </c>
      <c r="J2226" s="16">
        <v>85.96</v>
      </c>
      <c r="K2226" s="16">
        <v>258.49</v>
      </c>
      <c r="L2226" s="17">
        <f>SUM(C2226:K2226)</f>
        <v>1761.6100000000001</v>
      </c>
      <c r="M2226" s="23" t="str">
        <f>A2226&amp;"|"&amp;B2226</f>
        <v>P0186|May</v>
      </c>
    </row>
    <row r="2227" spans="1:13" ht="15" customHeight="1" x14ac:dyDescent="0.25">
      <c r="A2227" s="14" t="s">
        <v>431</v>
      </c>
      <c r="B2227" s="14" t="s">
        <v>28</v>
      </c>
      <c r="C2227" s="16">
        <v>7.57</v>
      </c>
      <c r="D2227" s="16">
        <v>32.369999999999997</v>
      </c>
      <c r="E2227" s="16">
        <v>5.4</v>
      </c>
      <c r="F2227" s="16">
        <v>176</v>
      </c>
      <c r="G2227" s="16">
        <v>0</v>
      </c>
      <c r="H2227" s="16">
        <v>1031.51</v>
      </c>
      <c r="I2227" s="16">
        <v>149</v>
      </c>
      <c r="J2227" s="16">
        <v>85.96</v>
      </c>
      <c r="K2227" s="16">
        <v>334.92</v>
      </c>
      <c r="L2227" s="17">
        <f>SUM(C2227:K2227)</f>
        <v>1822.73</v>
      </c>
      <c r="M2227" s="23" t="str">
        <f>A2227&amp;"|"&amp;B2227</f>
        <v>P0186|Jun</v>
      </c>
    </row>
    <row r="2228" spans="1:13" ht="15" customHeight="1" x14ac:dyDescent="0.25">
      <c r="A2228" s="14" t="s">
        <v>431</v>
      </c>
      <c r="B2228" s="14" t="s">
        <v>29</v>
      </c>
      <c r="C2228" s="16">
        <v>24.95</v>
      </c>
      <c r="D2228" s="16">
        <v>28.3</v>
      </c>
      <c r="E2228" s="16">
        <v>6.98</v>
      </c>
      <c r="F2228" s="16">
        <v>176</v>
      </c>
      <c r="G2228" s="16">
        <v>0</v>
      </c>
      <c r="H2228" s="16">
        <v>1031.51</v>
      </c>
      <c r="I2228" s="16">
        <v>149</v>
      </c>
      <c r="J2228" s="16">
        <v>85.96</v>
      </c>
      <c r="K2228" s="16">
        <v>897.77</v>
      </c>
      <c r="L2228" s="17">
        <f>SUM(C2228:K2228)</f>
        <v>2400.4700000000003</v>
      </c>
      <c r="M2228" s="23" t="str">
        <f>A2228&amp;"|"&amp;B2228</f>
        <v>P0186|Jul</v>
      </c>
    </row>
    <row r="2229" spans="1:13" ht="15" customHeight="1" x14ac:dyDescent="0.25">
      <c r="A2229" s="14" t="s">
        <v>431</v>
      </c>
      <c r="B2229" s="14" t="s">
        <v>30</v>
      </c>
      <c r="C2229" s="16">
        <v>7.57</v>
      </c>
      <c r="D2229" s="16">
        <v>30.47</v>
      </c>
      <c r="E2229" s="16">
        <v>4.9000000000000004</v>
      </c>
      <c r="F2229" s="16">
        <v>176</v>
      </c>
      <c r="G2229" s="16">
        <v>0</v>
      </c>
      <c r="H2229" s="16">
        <v>1031.51</v>
      </c>
      <c r="I2229" s="16">
        <v>149</v>
      </c>
      <c r="J2229" s="16">
        <v>85.96</v>
      </c>
      <c r="K2229" s="16">
        <v>828.13</v>
      </c>
      <c r="L2229" s="17">
        <f>SUM(C2229:K2229)</f>
        <v>2313.54</v>
      </c>
      <c r="M2229" s="23" t="str">
        <f>A2229&amp;"|"&amp;B2229</f>
        <v>P0186|Aug</v>
      </c>
    </row>
    <row r="2230" spans="1:13" ht="15" customHeight="1" x14ac:dyDescent="0.25">
      <c r="A2230" s="14" t="s">
        <v>431</v>
      </c>
      <c r="B2230" s="14" t="s">
        <v>31</v>
      </c>
      <c r="C2230" s="16">
        <v>7.57</v>
      </c>
      <c r="D2230" s="16">
        <v>36.58</v>
      </c>
      <c r="E2230" s="16">
        <v>4.04</v>
      </c>
      <c r="F2230" s="16">
        <v>176</v>
      </c>
      <c r="G2230" s="16">
        <v>0</v>
      </c>
      <c r="H2230" s="16">
        <v>1031.51</v>
      </c>
      <c r="I2230" s="16">
        <v>149</v>
      </c>
      <c r="J2230" s="16">
        <v>85.96</v>
      </c>
      <c r="K2230" s="16">
        <v>177.3</v>
      </c>
      <c r="L2230" s="17">
        <f>SUM(C2230:K2230)</f>
        <v>1667.96</v>
      </c>
      <c r="M2230" s="23" t="str">
        <f>A2230&amp;"|"&amp;B2230</f>
        <v>P0186|Sep</v>
      </c>
    </row>
    <row r="2231" spans="1:13" ht="15" customHeight="1" x14ac:dyDescent="0.25">
      <c r="A2231" s="14" t="s">
        <v>431</v>
      </c>
      <c r="B2231" s="14" t="s">
        <v>32</v>
      </c>
      <c r="C2231" s="16">
        <v>13.55</v>
      </c>
      <c r="D2231" s="16">
        <v>47.84</v>
      </c>
      <c r="E2231" s="16">
        <v>10.71</v>
      </c>
      <c r="F2231" s="16">
        <v>176</v>
      </c>
      <c r="G2231" s="16">
        <v>0</v>
      </c>
      <c r="H2231" s="16">
        <v>1031.51</v>
      </c>
      <c r="I2231" s="16">
        <v>149</v>
      </c>
      <c r="J2231" s="16">
        <v>85.96</v>
      </c>
      <c r="K2231" s="16">
        <v>122.63</v>
      </c>
      <c r="L2231" s="17">
        <f>SUM(C2231:K2231)</f>
        <v>1637.1999999999998</v>
      </c>
      <c r="M2231" s="23" t="str">
        <f>A2231&amp;"|"&amp;B2231</f>
        <v>P0186|Oct</v>
      </c>
    </row>
    <row r="2232" spans="1:13" ht="15" customHeight="1" x14ac:dyDescent="0.25">
      <c r="A2232" s="14" t="s">
        <v>431</v>
      </c>
      <c r="B2232" s="14" t="s">
        <v>33</v>
      </c>
      <c r="C2232" s="16">
        <v>8.84</v>
      </c>
      <c r="D2232" s="16">
        <v>49.38</v>
      </c>
      <c r="E2232" s="16">
        <v>8.57</v>
      </c>
      <c r="F2232" s="16">
        <v>176</v>
      </c>
      <c r="G2232" s="16">
        <v>55.52</v>
      </c>
      <c r="H2232" s="16">
        <v>1031.51</v>
      </c>
      <c r="I2232" s="16">
        <v>149</v>
      </c>
      <c r="J2232" s="16">
        <v>85.96</v>
      </c>
      <c r="K2232" s="16">
        <v>31.64</v>
      </c>
      <c r="L2232" s="17">
        <f>SUM(C2232:K2232)</f>
        <v>1596.42</v>
      </c>
      <c r="M2232" s="23" t="str">
        <f>A2232&amp;"|"&amp;B2232</f>
        <v>P0186|Nov</v>
      </c>
    </row>
    <row r="2233" spans="1:13" ht="15" customHeight="1" x14ac:dyDescent="0.25">
      <c r="A2233" s="14" t="s">
        <v>431</v>
      </c>
      <c r="B2233" s="14" t="s">
        <v>34</v>
      </c>
      <c r="C2233" s="16">
        <v>7.88</v>
      </c>
      <c r="D2233" s="16">
        <v>67.61</v>
      </c>
      <c r="E2233" s="16">
        <v>4.04</v>
      </c>
      <c r="F2233" s="16">
        <v>528</v>
      </c>
      <c r="G2233" s="16">
        <v>55.52</v>
      </c>
      <c r="H2233" s="16">
        <v>1031.51</v>
      </c>
      <c r="I2233" s="16">
        <v>149</v>
      </c>
      <c r="J2233" s="16">
        <v>85.96</v>
      </c>
      <c r="K2233" s="16">
        <v>55.84</v>
      </c>
      <c r="L2233" s="17">
        <f>SUM(C2233:K2233)</f>
        <v>1985.36</v>
      </c>
      <c r="M2233" s="23" t="str">
        <f>A2233&amp;"|"&amp;B2233</f>
        <v>P0186|Dec</v>
      </c>
    </row>
    <row r="2234" spans="1:13" ht="15" customHeight="1" x14ac:dyDescent="0.25">
      <c r="A2234" s="14" t="s">
        <v>431</v>
      </c>
      <c r="B2234" s="14" t="s">
        <v>35</v>
      </c>
      <c r="C2234" s="16">
        <v>110.1</v>
      </c>
      <c r="D2234" s="16">
        <v>75.08</v>
      </c>
      <c r="E2234" s="16">
        <v>4.04</v>
      </c>
      <c r="F2234" s="16">
        <v>440</v>
      </c>
      <c r="G2234" s="16">
        <v>55.52</v>
      </c>
      <c r="H2234" s="16">
        <v>1031.51</v>
      </c>
      <c r="I2234" s="16">
        <v>149</v>
      </c>
      <c r="J2234" s="16">
        <v>85.96</v>
      </c>
      <c r="K2234" s="16">
        <v>55.84</v>
      </c>
      <c r="L2234" s="17">
        <f>SUM(C2234:K2234)</f>
        <v>2007.05</v>
      </c>
      <c r="M2234" s="23" t="str">
        <f>A2234&amp;"|"&amp;B2234</f>
        <v>P0186|Jan</v>
      </c>
    </row>
    <row r="2235" spans="1:13" ht="15" customHeight="1" x14ac:dyDescent="0.25">
      <c r="A2235" s="14" t="s">
        <v>431</v>
      </c>
      <c r="B2235" s="14" t="s">
        <v>36</v>
      </c>
      <c r="C2235" s="16">
        <v>11.19</v>
      </c>
      <c r="D2235" s="16">
        <v>68.319999999999993</v>
      </c>
      <c r="E2235" s="16">
        <v>12.6</v>
      </c>
      <c r="F2235" s="16">
        <v>440</v>
      </c>
      <c r="G2235" s="16">
        <v>55.52</v>
      </c>
      <c r="H2235" s="16">
        <v>1031.51</v>
      </c>
      <c r="I2235" s="16">
        <v>149</v>
      </c>
      <c r="J2235" s="16">
        <v>85.96</v>
      </c>
      <c r="K2235" s="16">
        <v>55.84</v>
      </c>
      <c r="L2235" s="17">
        <f>SUM(C2235:K2235)</f>
        <v>1909.9399999999998</v>
      </c>
      <c r="M2235" s="23" t="str">
        <f>A2235&amp;"|"&amp;B2235</f>
        <v>P0186|Feb</v>
      </c>
    </row>
    <row r="2236" spans="1:13" ht="15" customHeight="1" x14ac:dyDescent="0.25">
      <c r="A2236" s="14" t="s">
        <v>431</v>
      </c>
      <c r="B2236" s="14" t="s">
        <v>37</v>
      </c>
      <c r="C2236" s="16">
        <v>17.89</v>
      </c>
      <c r="D2236" s="16">
        <v>52.88</v>
      </c>
      <c r="E2236" s="16">
        <v>8.2200000000000006</v>
      </c>
      <c r="F2236" s="16">
        <v>352</v>
      </c>
      <c r="G2236" s="16">
        <v>55.52</v>
      </c>
      <c r="H2236" s="16">
        <v>1031.51</v>
      </c>
      <c r="I2236" s="16">
        <v>149</v>
      </c>
      <c r="J2236" s="16">
        <v>85.96</v>
      </c>
      <c r="K2236" s="16">
        <v>55.84</v>
      </c>
      <c r="L2236" s="17">
        <f>SUM(C2236:K2236)</f>
        <v>1808.82</v>
      </c>
      <c r="M2236" s="23" t="str">
        <f>A2236&amp;"|"&amp;B2236</f>
        <v>P0186|Mar</v>
      </c>
    </row>
    <row r="2237" spans="1:13" ht="15" customHeight="1" x14ac:dyDescent="0.25">
      <c r="A2237" s="14" t="s">
        <v>433</v>
      </c>
      <c r="B2237" s="14" t="s">
        <v>24</v>
      </c>
      <c r="C2237" s="16">
        <v>11.35</v>
      </c>
      <c r="D2237" s="16">
        <v>38.700000000000003</v>
      </c>
      <c r="E2237" s="16">
        <v>6.67</v>
      </c>
      <c r="F2237" s="16">
        <v>176</v>
      </c>
      <c r="G2237" s="16">
        <v>0</v>
      </c>
      <c r="H2237" s="16">
        <v>1031.51</v>
      </c>
      <c r="I2237" s="16">
        <v>149</v>
      </c>
      <c r="J2237" s="16">
        <v>85.96</v>
      </c>
      <c r="K2237" s="16">
        <v>39.75</v>
      </c>
      <c r="L2237" s="17">
        <f>SUM(C2237:K2237)</f>
        <v>1538.94</v>
      </c>
      <c r="M2237" s="23" t="str">
        <f>A2237&amp;"|"&amp;B2237</f>
        <v>P0187|Apr</v>
      </c>
    </row>
    <row r="2238" spans="1:13" ht="15" customHeight="1" x14ac:dyDescent="0.25">
      <c r="A2238" s="14" t="s">
        <v>433</v>
      </c>
      <c r="B2238" s="14" t="s">
        <v>26</v>
      </c>
      <c r="C2238" s="16">
        <v>16.440000000000001</v>
      </c>
      <c r="D2238" s="16">
        <v>52.99</v>
      </c>
      <c r="E2238" s="16">
        <v>6.54</v>
      </c>
      <c r="F2238" s="16">
        <v>176</v>
      </c>
      <c r="G2238" s="16">
        <v>0</v>
      </c>
      <c r="H2238" s="16">
        <v>1031.51</v>
      </c>
      <c r="I2238" s="16">
        <v>149</v>
      </c>
      <c r="J2238" s="16">
        <v>85.96</v>
      </c>
      <c r="K2238" s="16">
        <v>258.49</v>
      </c>
      <c r="L2238" s="17">
        <f>SUM(C2238:K2238)</f>
        <v>1776.93</v>
      </c>
      <c r="M2238" s="23" t="str">
        <f>A2238&amp;"|"&amp;B2238</f>
        <v>P0187|May</v>
      </c>
    </row>
    <row r="2239" spans="1:13" ht="15" customHeight="1" x14ac:dyDescent="0.25">
      <c r="A2239" s="14" t="s">
        <v>433</v>
      </c>
      <c r="B2239" s="14" t="s">
        <v>28</v>
      </c>
      <c r="C2239" s="16">
        <v>11.24</v>
      </c>
      <c r="D2239" s="16">
        <v>39.71</v>
      </c>
      <c r="E2239" s="16">
        <v>8.9600000000000009</v>
      </c>
      <c r="F2239" s="16">
        <v>176</v>
      </c>
      <c r="G2239" s="16">
        <v>0</v>
      </c>
      <c r="H2239" s="16">
        <v>1031.51</v>
      </c>
      <c r="I2239" s="16">
        <v>149</v>
      </c>
      <c r="J2239" s="16">
        <v>85.96</v>
      </c>
      <c r="K2239" s="16">
        <v>334.92</v>
      </c>
      <c r="L2239" s="17">
        <f>SUM(C2239:K2239)</f>
        <v>1837.3000000000002</v>
      </c>
      <c r="M2239" s="23" t="str">
        <f>A2239&amp;"|"&amp;B2239</f>
        <v>P0187|Jun</v>
      </c>
    </row>
    <row r="2240" spans="1:13" ht="15" customHeight="1" x14ac:dyDescent="0.25">
      <c r="A2240" s="14" t="s">
        <v>433</v>
      </c>
      <c r="B2240" s="14" t="s">
        <v>29</v>
      </c>
      <c r="C2240" s="16">
        <v>19.649999999999999</v>
      </c>
      <c r="D2240" s="16">
        <v>38.93</v>
      </c>
      <c r="E2240" s="16">
        <v>4.04</v>
      </c>
      <c r="F2240" s="16">
        <v>176</v>
      </c>
      <c r="G2240" s="16">
        <v>0</v>
      </c>
      <c r="H2240" s="16">
        <v>1031.51</v>
      </c>
      <c r="I2240" s="16">
        <v>149</v>
      </c>
      <c r="J2240" s="16">
        <v>85.96</v>
      </c>
      <c r="K2240" s="16">
        <v>897.77</v>
      </c>
      <c r="L2240" s="17">
        <f>SUM(C2240:K2240)</f>
        <v>2402.86</v>
      </c>
      <c r="M2240" s="23" t="str">
        <f>A2240&amp;"|"&amp;B2240</f>
        <v>P0187|Jul</v>
      </c>
    </row>
    <row r="2241" spans="1:13" ht="15" customHeight="1" x14ac:dyDescent="0.25">
      <c r="A2241" s="14" t="s">
        <v>433</v>
      </c>
      <c r="B2241" s="14" t="s">
        <v>30</v>
      </c>
      <c r="C2241" s="16">
        <v>7.57</v>
      </c>
      <c r="D2241" s="16">
        <v>40.49</v>
      </c>
      <c r="E2241" s="16">
        <v>10.43</v>
      </c>
      <c r="F2241" s="16">
        <v>176</v>
      </c>
      <c r="G2241" s="16">
        <v>0</v>
      </c>
      <c r="H2241" s="16">
        <v>1031.51</v>
      </c>
      <c r="I2241" s="16">
        <v>149</v>
      </c>
      <c r="J2241" s="16">
        <v>85.96</v>
      </c>
      <c r="K2241" s="16">
        <v>828.13</v>
      </c>
      <c r="L2241" s="17">
        <f>SUM(C2241:K2241)</f>
        <v>2329.09</v>
      </c>
      <c r="M2241" s="23" t="str">
        <f>A2241&amp;"|"&amp;B2241</f>
        <v>P0187|Aug</v>
      </c>
    </row>
    <row r="2242" spans="1:13" ht="15" customHeight="1" x14ac:dyDescent="0.25">
      <c r="A2242" s="14" t="s">
        <v>433</v>
      </c>
      <c r="B2242" s="14" t="s">
        <v>31</v>
      </c>
      <c r="C2242" s="16">
        <v>20.78</v>
      </c>
      <c r="D2242" s="16">
        <v>43.02</v>
      </c>
      <c r="E2242" s="16">
        <v>4.7699999999999996</v>
      </c>
      <c r="F2242" s="16">
        <v>176</v>
      </c>
      <c r="G2242" s="16">
        <v>0</v>
      </c>
      <c r="H2242" s="16">
        <v>1031.51</v>
      </c>
      <c r="I2242" s="16">
        <v>149</v>
      </c>
      <c r="J2242" s="16">
        <v>85.96</v>
      </c>
      <c r="K2242" s="16">
        <v>177.3</v>
      </c>
      <c r="L2242" s="17">
        <f>SUM(C2242:K2242)</f>
        <v>1688.34</v>
      </c>
      <c r="M2242" s="23" t="str">
        <f>A2242&amp;"|"&amp;B2242</f>
        <v>P0187|Sep</v>
      </c>
    </row>
    <row r="2243" spans="1:13" ht="15" customHeight="1" x14ac:dyDescent="0.25">
      <c r="A2243" s="14" t="s">
        <v>433</v>
      </c>
      <c r="B2243" s="14" t="s">
        <v>32</v>
      </c>
      <c r="C2243" s="16">
        <v>18.89</v>
      </c>
      <c r="D2243" s="16">
        <v>45.22</v>
      </c>
      <c r="E2243" s="16">
        <v>4.38</v>
      </c>
      <c r="F2243" s="16">
        <v>176</v>
      </c>
      <c r="G2243" s="16">
        <v>0</v>
      </c>
      <c r="H2243" s="16">
        <v>1031.51</v>
      </c>
      <c r="I2243" s="16">
        <v>149</v>
      </c>
      <c r="J2243" s="16">
        <v>85.96</v>
      </c>
      <c r="K2243" s="16">
        <v>122.63</v>
      </c>
      <c r="L2243" s="17">
        <f>SUM(C2243:K2243)</f>
        <v>1633.5900000000001</v>
      </c>
      <c r="M2243" s="23" t="str">
        <f>A2243&amp;"|"&amp;B2243</f>
        <v>P0187|Oct</v>
      </c>
    </row>
    <row r="2244" spans="1:13" ht="15" customHeight="1" x14ac:dyDescent="0.25">
      <c r="A2244" s="14" t="s">
        <v>433</v>
      </c>
      <c r="B2244" s="14" t="s">
        <v>33</v>
      </c>
      <c r="C2244" s="16">
        <v>7.57</v>
      </c>
      <c r="D2244" s="16">
        <v>42.19</v>
      </c>
      <c r="E2244" s="16">
        <v>4.4000000000000004</v>
      </c>
      <c r="F2244" s="16">
        <v>176</v>
      </c>
      <c r="G2244" s="16">
        <v>55.52</v>
      </c>
      <c r="H2244" s="16">
        <v>1031.51</v>
      </c>
      <c r="I2244" s="16">
        <v>149</v>
      </c>
      <c r="J2244" s="16">
        <v>85.96</v>
      </c>
      <c r="K2244" s="16">
        <v>31.64</v>
      </c>
      <c r="L2244" s="17">
        <f>SUM(C2244:K2244)</f>
        <v>1583.7900000000002</v>
      </c>
      <c r="M2244" s="23" t="str">
        <f>A2244&amp;"|"&amp;B2244</f>
        <v>P0187|Nov</v>
      </c>
    </row>
    <row r="2245" spans="1:13" ht="15" customHeight="1" x14ac:dyDescent="0.25">
      <c r="A2245" s="14" t="s">
        <v>433</v>
      </c>
      <c r="B2245" s="14" t="s">
        <v>34</v>
      </c>
      <c r="C2245" s="16">
        <v>7.57</v>
      </c>
      <c r="D2245" s="16">
        <v>63.29</v>
      </c>
      <c r="E2245" s="16">
        <v>7.01</v>
      </c>
      <c r="F2245" s="16">
        <v>440</v>
      </c>
      <c r="G2245" s="16">
        <v>55.52</v>
      </c>
      <c r="H2245" s="16">
        <v>1031.51</v>
      </c>
      <c r="I2245" s="16">
        <v>149</v>
      </c>
      <c r="J2245" s="16">
        <v>85.96</v>
      </c>
      <c r="K2245" s="16">
        <v>55.84</v>
      </c>
      <c r="L2245" s="17">
        <f>SUM(C2245:K2245)</f>
        <v>1895.7</v>
      </c>
      <c r="M2245" s="23" t="str">
        <f>A2245&amp;"|"&amp;B2245</f>
        <v>P0187|Dec</v>
      </c>
    </row>
    <row r="2246" spans="1:13" ht="15" customHeight="1" x14ac:dyDescent="0.25">
      <c r="A2246" s="14" t="s">
        <v>433</v>
      </c>
      <c r="B2246" s="14" t="s">
        <v>35</v>
      </c>
      <c r="C2246" s="16">
        <v>9.39</v>
      </c>
      <c r="D2246" s="16">
        <v>73.34</v>
      </c>
      <c r="E2246" s="16">
        <v>6.61</v>
      </c>
      <c r="F2246" s="16">
        <v>352</v>
      </c>
      <c r="G2246" s="16">
        <v>55.52</v>
      </c>
      <c r="H2246" s="16">
        <v>1031.51</v>
      </c>
      <c r="I2246" s="16">
        <v>149</v>
      </c>
      <c r="J2246" s="16">
        <v>85.96</v>
      </c>
      <c r="K2246" s="16">
        <v>55.84</v>
      </c>
      <c r="L2246" s="17">
        <f>SUM(C2246:K2246)</f>
        <v>1819.1699999999998</v>
      </c>
      <c r="M2246" s="23" t="str">
        <f>A2246&amp;"|"&amp;B2246</f>
        <v>P0187|Jan</v>
      </c>
    </row>
    <row r="2247" spans="1:13" ht="15" customHeight="1" x14ac:dyDescent="0.25">
      <c r="A2247" s="14" t="s">
        <v>433</v>
      </c>
      <c r="B2247" s="14" t="s">
        <v>36</v>
      </c>
      <c r="C2247" s="16">
        <v>26.02</v>
      </c>
      <c r="D2247" s="16">
        <v>72.11</v>
      </c>
      <c r="E2247" s="16">
        <v>4.04</v>
      </c>
      <c r="F2247" s="16">
        <v>440</v>
      </c>
      <c r="G2247" s="16">
        <v>55.52</v>
      </c>
      <c r="H2247" s="16">
        <v>1031.51</v>
      </c>
      <c r="I2247" s="16">
        <v>149</v>
      </c>
      <c r="J2247" s="16">
        <v>85.96</v>
      </c>
      <c r="K2247" s="16">
        <v>55.84</v>
      </c>
      <c r="L2247" s="17">
        <f>SUM(C2247:K2247)</f>
        <v>1919.9999999999998</v>
      </c>
      <c r="M2247" s="23" t="str">
        <f>A2247&amp;"|"&amp;B2247</f>
        <v>P0187|Feb</v>
      </c>
    </row>
    <row r="2248" spans="1:13" ht="15" customHeight="1" x14ac:dyDescent="0.25">
      <c r="A2248" s="14" t="s">
        <v>433</v>
      </c>
      <c r="B2248" s="14" t="s">
        <v>37</v>
      </c>
      <c r="C2248" s="16">
        <v>17.25</v>
      </c>
      <c r="D2248" s="16">
        <v>69.03</v>
      </c>
      <c r="E2248" s="16">
        <v>4.04</v>
      </c>
      <c r="F2248" s="16">
        <v>264</v>
      </c>
      <c r="G2248" s="16">
        <v>55.52</v>
      </c>
      <c r="H2248" s="16">
        <v>1031.51</v>
      </c>
      <c r="I2248" s="16">
        <v>149</v>
      </c>
      <c r="J2248" s="16">
        <v>85.96</v>
      </c>
      <c r="K2248" s="16">
        <v>55.84</v>
      </c>
      <c r="L2248" s="17">
        <f>SUM(C2248:K2248)</f>
        <v>1732.1499999999999</v>
      </c>
      <c r="M2248" s="23" t="str">
        <f>A2248&amp;"|"&amp;B2248</f>
        <v>P0187|Mar</v>
      </c>
    </row>
    <row r="2249" spans="1:13" ht="15" customHeight="1" x14ac:dyDescent="0.25">
      <c r="A2249" s="14" t="s">
        <v>435</v>
      </c>
      <c r="B2249" s="14" t="s">
        <v>24</v>
      </c>
      <c r="C2249" s="16">
        <v>12.77</v>
      </c>
      <c r="D2249" s="16">
        <v>48.97</v>
      </c>
      <c r="E2249" s="16">
        <v>4.04</v>
      </c>
      <c r="F2249" s="16">
        <v>176</v>
      </c>
      <c r="G2249" s="16">
        <v>0</v>
      </c>
      <c r="H2249" s="16">
        <v>1031.51</v>
      </c>
      <c r="I2249" s="16">
        <v>149</v>
      </c>
      <c r="J2249" s="16">
        <v>85.96</v>
      </c>
      <c r="K2249" s="16">
        <v>39.75</v>
      </c>
      <c r="L2249" s="17">
        <f>SUM(C2249:K2249)</f>
        <v>1548</v>
      </c>
      <c r="M2249" s="23" t="str">
        <f>A2249&amp;"|"&amp;B2249</f>
        <v>P0188|Apr</v>
      </c>
    </row>
    <row r="2250" spans="1:13" ht="15" customHeight="1" x14ac:dyDescent="0.25">
      <c r="A2250" s="14" t="s">
        <v>435</v>
      </c>
      <c r="B2250" s="14" t="s">
        <v>26</v>
      </c>
      <c r="C2250" s="16">
        <v>24.8</v>
      </c>
      <c r="D2250" s="16">
        <v>45</v>
      </c>
      <c r="E2250" s="16">
        <v>4.04</v>
      </c>
      <c r="F2250" s="16">
        <v>176</v>
      </c>
      <c r="G2250" s="16">
        <v>0</v>
      </c>
      <c r="H2250" s="16">
        <v>1031.51</v>
      </c>
      <c r="I2250" s="16">
        <v>149</v>
      </c>
      <c r="J2250" s="16">
        <v>85.96</v>
      </c>
      <c r="K2250" s="16">
        <v>258.49</v>
      </c>
      <c r="L2250" s="17">
        <f>SUM(C2250:K2250)</f>
        <v>1774.8</v>
      </c>
      <c r="M2250" s="23" t="str">
        <f>A2250&amp;"|"&amp;B2250</f>
        <v>P0188|May</v>
      </c>
    </row>
    <row r="2251" spans="1:13" ht="15" customHeight="1" x14ac:dyDescent="0.25">
      <c r="A2251" s="14" t="s">
        <v>435</v>
      </c>
      <c r="B2251" s="14" t="s">
        <v>28</v>
      </c>
      <c r="C2251" s="16">
        <v>19.2</v>
      </c>
      <c r="D2251" s="16">
        <v>40.299999999999997</v>
      </c>
      <c r="E2251" s="16">
        <v>8.69</v>
      </c>
      <c r="F2251" s="16">
        <v>176</v>
      </c>
      <c r="G2251" s="16">
        <v>0</v>
      </c>
      <c r="H2251" s="16">
        <v>1031.51</v>
      </c>
      <c r="I2251" s="16">
        <v>149</v>
      </c>
      <c r="J2251" s="16">
        <v>85.96</v>
      </c>
      <c r="K2251" s="16">
        <v>334.92</v>
      </c>
      <c r="L2251" s="17">
        <f>SUM(C2251:K2251)</f>
        <v>1845.5800000000002</v>
      </c>
      <c r="M2251" s="23" t="str">
        <f>A2251&amp;"|"&amp;B2251</f>
        <v>P0188|Jun</v>
      </c>
    </row>
    <row r="2252" spans="1:13" ht="15" customHeight="1" x14ac:dyDescent="0.25">
      <c r="A2252" s="14" t="s">
        <v>435</v>
      </c>
      <c r="B2252" s="14" t="s">
        <v>29</v>
      </c>
      <c r="C2252" s="16">
        <v>9.7100000000000009</v>
      </c>
      <c r="D2252" s="16">
        <v>42.3</v>
      </c>
      <c r="E2252" s="16">
        <v>4.04</v>
      </c>
      <c r="F2252" s="16">
        <v>176</v>
      </c>
      <c r="G2252" s="16">
        <v>0</v>
      </c>
      <c r="H2252" s="16">
        <v>1031.51</v>
      </c>
      <c r="I2252" s="16">
        <v>149</v>
      </c>
      <c r="J2252" s="16">
        <v>85.96</v>
      </c>
      <c r="K2252" s="16">
        <v>897.77</v>
      </c>
      <c r="L2252" s="17">
        <f>SUM(C2252:K2252)</f>
        <v>2396.29</v>
      </c>
      <c r="M2252" s="23" t="str">
        <f>A2252&amp;"|"&amp;B2252</f>
        <v>P0188|Jul</v>
      </c>
    </row>
    <row r="2253" spans="1:13" ht="15" customHeight="1" x14ac:dyDescent="0.25">
      <c r="A2253" s="14" t="s">
        <v>435</v>
      </c>
      <c r="B2253" s="14" t="s">
        <v>30</v>
      </c>
      <c r="C2253" s="16">
        <v>31.28</v>
      </c>
      <c r="D2253" s="16">
        <v>32.659999999999997</v>
      </c>
      <c r="E2253" s="16">
        <v>9.08</v>
      </c>
      <c r="F2253" s="16">
        <v>176</v>
      </c>
      <c r="G2253" s="16">
        <v>0</v>
      </c>
      <c r="H2253" s="16">
        <v>1031.51</v>
      </c>
      <c r="I2253" s="16">
        <v>149</v>
      </c>
      <c r="J2253" s="16">
        <v>85.96</v>
      </c>
      <c r="K2253" s="16">
        <v>828.13</v>
      </c>
      <c r="L2253" s="17">
        <f>SUM(C2253:K2253)</f>
        <v>2343.62</v>
      </c>
      <c r="M2253" s="23" t="str">
        <f>A2253&amp;"|"&amp;B2253</f>
        <v>P0188|Aug</v>
      </c>
    </row>
    <row r="2254" spans="1:13" ht="15" customHeight="1" x14ac:dyDescent="0.25">
      <c r="A2254" s="14" t="s">
        <v>435</v>
      </c>
      <c r="B2254" s="14" t="s">
        <v>31</v>
      </c>
      <c r="C2254" s="16">
        <v>12.4</v>
      </c>
      <c r="D2254" s="16">
        <v>45.77</v>
      </c>
      <c r="E2254" s="16">
        <v>4.04</v>
      </c>
      <c r="F2254" s="16">
        <v>176</v>
      </c>
      <c r="G2254" s="16">
        <v>0</v>
      </c>
      <c r="H2254" s="16">
        <v>1031.51</v>
      </c>
      <c r="I2254" s="16">
        <v>149</v>
      </c>
      <c r="J2254" s="16">
        <v>85.96</v>
      </c>
      <c r="K2254" s="16">
        <v>177.3</v>
      </c>
      <c r="L2254" s="17">
        <f>SUM(C2254:K2254)</f>
        <v>1681.98</v>
      </c>
      <c r="M2254" s="23" t="str">
        <f>A2254&amp;"|"&amp;B2254</f>
        <v>P0188|Sep</v>
      </c>
    </row>
    <row r="2255" spans="1:13" ht="15" customHeight="1" x14ac:dyDescent="0.25">
      <c r="A2255" s="14" t="s">
        <v>435</v>
      </c>
      <c r="B2255" s="14" t="s">
        <v>32</v>
      </c>
      <c r="C2255" s="16">
        <v>7.57</v>
      </c>
      <c r="D2255" s="16">
        <v>50.94</v>
      </c>
      <c r="E2255" s="16">
        <v>4.04</v>
      </c>
      <c r="F2255" s="16">
        <v>176</v>
      </c>
      <c r="G2255" s="16">
        <v>0</v>
      </c>
      <c r="H2255" s="16">
        <v>1031.51</v>
      </c>
      <c r="I2255" s="16">
        <v>149</v>
      </c>
      <c r="J2255" s="16">
        <v>85.96</v>
      </c>
      <c r="K2255" s="16">
        <v>122.63</v>
      </c>
      <c r="L2255" s="17">
        <f>SUM(C2255:K2255)</f>
        <v>1627.65</v>
      </c>
      <c r="M2255" s="23" t="str">
        <f>A2255&amp;"|"&amp;B2255</f>
        <v>P0188|Oct</v>
      </c>
    </row>
    <row r="2256" spans="1:13" ht="15" customHeight="1" x14ac:dyDescent="0.25">
      <c r="A2256" s="14" t="s">
        <v>435</v>
      </c>
      <c r="B2256" s="14" t="s">
        <v>33</v>
      </c>
      <c r="C2256" s="16">
        <v>200.29</v>
      </c>
      <c r="D2256" s="16">
        <v>49.14</v>
      </c>
      <c r="E2256" s="16">
        <v>12.35</v>
      </c>
      <c r="F2256" s="16">
        <v>176</v>
      </c>
      <c r="G2256" s="16">
        <v>55.52</v>
      </c>
      <c r="H2256" s="16">
        <v>1031.51</v>
      </c>
      <c r="I2256" s="16">
        <v>149</v>
      </c>
      <c r="J2256" s="16">
        <v>85.96</v>
      </c>
      <c r="K2256" s="16">
        <v>31.64</v>
      </c>
      <c r="L2256" s="17">
        <f>SUM(C2256:K2256)</f>
        <v>1791.41</v>
      </c>
      <c r="M2256" s="23" t="str">
        <f>A2256&amp;"|"&amp;B2256</f>
        <v>P0188|Nov</v>
      </c>
    </row>
    <row r="2257" spans="1:13" ht="15" customHeight="1" x14ac:dyDescent="0.25">
      <c r="A2257" s="14" t="s">
        <v>435</v>
      </c>
      <c r="B2257" s="14" t="s">
        <v>34</v>
      </c>
      <c r="C2257" s="16">
        <v>15.62</v>
      </c>
      <c r="D2257" s="16">
        <v>62.62</v>
      </c>
      <c r="E2257" s="16">
        <v>9.98</v>
      </c>
      <c r="F2257" s="16">
        <v>440</v>
      </c>
      <c r="G2257" s="16">
        <v>55.52</v>
      </c>
      <c r="H2257" s="16">
        <v>1031.51</v>
      </c>
      <c r="I2257" s="16">
        <v>149</v>
      </c>
      <c r="J2257" s="16">
        <v>85.96</v>
      </c>
      <c r="K2257" s="16">
        <v>55.84</v>
      </c>
      <c r="L2257" s="17">
        <f>SUM(C2257:K2257)</f>
        <v>1906.05</v>
      </c>
      <c r="M2257" s="23" t="str">
        <f>A2257&amp;"|"&amp;B2257</f>
        <v>P0188|Dec</v>
      </c>
    </row>
    <row r="2258" spans="1:13" ht="15" customHeight="1" x14ac:dyDescent="0.25">
      <c r="A2258" s="14" t="s">
        <v>435</v>
      </c>
      <c r="B2258" s="14" t="s">
        <v>35</v>
      </c>
      <c r="C2258" s="16">
        <v>13.23</v>
      </c>
      <c r="D2258" s="16">
        <v>68.11</v>
      </c>
      <c r="E2258" s="16">
        <v>8.75</v>
      </c>
      <c r="F2258" s="16">
        <v>440</v>
      </c>
      <c r="G2258" s="16">
        <v>55.52</v>
      </c>
      <c r="H2258" s="16">
        <v>1031.51</v>
      </c>
      <c r="I2258" s="16">
        <v>149</v>
      </c>
      <c r="J2258" s="16">
        <v>85.96</v>
      </c>
      <c r="K2258" s="16">
        <v>55.84</v>
      </c>
      <c r="L2258" s="17">
        <f>SUM(C2258:K2258)</f>
        <v>1907.9199999999998</v>
      </c>
      <c r="M2258" s="23" t="str">
        <f>A2258&amp;"|"&amp;B2258</f>
        <v>P0188|Jan</v>
      </c>
    </row>
    <row r="2259" spans="1:13" ht="15" customHeight="1" x14ac:dyDescent="0.25">
      <c r="A2259" s="14" t="s">
        <v>435</v>
      </c>
      <c r="B2259" s="14" t="s">
        <v>36</v>
      </c>
      <c r="C2259" s="16">
        <v>32.57</v>
      </c>
      <c r="D2259" s="16">
        <v>71.05</v>
      </c>
      <c r="E2259" s="16">
        <v>4.04</v>
      </c>
      <c r="F2259" s="16">
        <v>352</v>
      </c>
      <c r="G2259" s="16">
        <v>55.52</v>
      </c>
      <c r="H2259" s="16">
        <v>1031.51</v>
      </c>
      <c r="I2259" s="16">
        <v>149</v>
      </c>
      <c r="J2259" s="16">
        <v>85.96</v>
      </c>
      <c r="K2259" s="16">
        <v>55.84</v>
      </c>
      <c r="L2259" s="17">
        <f>SUM(C2259:K2259)</f>
        <v>1837.49</v>
      </c>
      <c r="M2259" s="23" t="str">
        <f>A2259&amp;"|"&amp;B2259</f>
        <v>P0188|Feb</v>
      </c>
    </row>
    <row r="2260" spans="1:13" ht="15" customHeight="1" x14ac:dyDescent="0.25">
      <c r="A2260" s="14" t="s">
        <v>435</v>
      </c>
      <c r="B2260" s="14" t="s">
        <v>37</v>
      </c>
      <c r="C2260" s="16">
        <v>15.82</v>
      </c>
      <c r="D2260" s="16">
        <v>66.08</v>
      </c>
      <c r="E2260" s="16">
        <v>10.44</v>
      </c>
      <c r="F2260" s="16">
        <v>264</v>
      </c>
      <c r="G2260" s="16">
        <v>55.52</v>
      </c>
      <c r="H2260" s="16">
        <v>1031.51</v>
      </c>
      <c r="I2260" s="16">
        <v>149</v>
      </c>
      <c r="J2260" s="16">
        <v>85.96</v>
      </c>
      <c r="K2260" s="16">
        <v>55.84</v>
      </c>
      <c r="L2260" s="17">
        <f>SUM(C2260:K2260)</f>
        <v>1734.1699999999998</v>
      </c>
      <c r="M2260" s="23" t="str">
        <f>A2260&amp;"|"&amp;B2260</f>
        <v>P0188|Mar</v>
      </c>
    </row>
    <row r="2261" spans="1:13" ht="15" customHeight="1" x14ac:dyDescent="0.25">
      <c r="A2261" s="14" t="s">
        <v>437</v>
      </c>
      <c r="B2261" s="14" t="s">
        <v>24</v>
      </c>
      <c r="C2261" s="16">
        <v>24.13</v>
      </c>
      <c r="D2261" s="16">
        <v>64.12</v>
      </c>
      <c r="E2261" s="16">
        <v>14.26</v>
      </c>
      <c r="F2261" s="16">
        <v>316</v>
      </c>
      <c r="G2261" s="16">
        <v>0</v>
      </c>
      <c r="H2261" s="16">
        <v>2148.98</v>
      </c>
      <c r="I2261" s="16">
        <v>309.45</v>
      </c>
      <c r="J2261" s="16">
        <v>85.96</v>
      </c>
      <c r="K2261" s="16">
        <v>99.37</v>
      </c>
      <c r="L2261" s="17">
        <f>SUM(C2261:K2261)</f>
        <v>3062.2699999999995</v>
      </c>
      <c r="M2261" s="23" t="str">
        <f>A2261&amp;"|"&amp;B2261</f>
        <v>P0189|Apr</v>
      </c>
    </row>
    <row r="2262" spans="1:13" ht="15" customHeight="1" x14ac:dyDescent="0.25">
      <c r="A2262" s="14" t="s">
        <v>437</v>
      </c>
      <c r="B2262" s="14" t="s">
        <v>26</v>
      </c>
      <c r="C2262" s="16">
        <v>24.18</v>
      </c>
      <c r="D2262" s="16">
        <v>67.98</v>
      </c>
      <c r="E2262" s="16">
        <v>20.99</v>
      </c>
      <c r="F2262" s="16">
        <v>316</v>
      </c>
      <c r="G2262" s="16">
        <v>0</v>
      </c>
      <c r="H2262" s="16">
        <v>2148.98</v>
      </c>
      <c r="I2262" s="16">
        <v>309.45</v>
      </c>
      <c r="J2262" s="16">
        <v>85.96</v>
      </c>
      <c r="K2262" s="16">
        <v>646.23</v>
      </c>
      <c r="L2262" s="17">
        <f>SUM(C2262:K2262)</f>
        <v>3619.77</v>
      </c>
      <c r="M2262" s="23" t="str">
        <f>A2262&amp;"|"&amp;B2262</f>
        <v>P0189|May</v>
      </c>
    </row>
    <row r="2263" spans="1:13" ht="15" customHeight="1" x14ac:dyDescent="0.25">
      <c r="A2263" s="14" t="s">
        <v>437</v>
      </c>
      <c r="B2263" s="14" t="s">
        <v>28</v>
      </c>
      <c r="C2263" s="16">
        <v>34.6</v>
      </c>
      <c r="D2263" s="16">
        <v>46.53</v>
      </c>
      <c r="E2263" s="16">
        <v>18.72</v>
      </c>
      <c r="F2263" s="16">
        <v>316</v>
      </c>
      <c r="G2263" s="16">
        <v>0</v>
      </c>
      <c r="H2263" s="16">
        <v>2148.98</v>
      </c>
      <c r="I2263" s="16">
        <v>309.45</v>
      </c>
      <c r="J2263" s="16">
        <v>85.96</v>
      </c>
      <c r="K2263" s="16">
        <v>837.3</v>
      </c>
      <c r="L2263" s="17">
        <f>SUM(C2263:K2263)</f>
        <v>3797.54</v>
      </c>
      <c r="M2263" s="23" t="str">
        <f>A2263&amp;"|"&amp;B2263</f>
        <v>P0189|Jun</v>
      </c>
    </row>
    <row r="2264" spans="1:13" ht="15" customHeight="1" x14ac:dyDescent="0.25">
      <c r="A2264" s="14" t="s">
        <v>437</v>
      </c>
      <c r="B2264" s="14" t="s">
        <v>29</v>
      </c>
      <c r="C2264" s="16">
        <v>32.01</v>
      </c>
      <c r="D2264" s="16">
        <v>54.98</v>
      </c>
      <c r="E2264" s="16">
        <v>8.75</v>
      </c>
      <c r="F2264" s="16">
        <v>474</v>
      </c>
      <c r="G2264" s="16">
        <v>0</v>
      </c>
      <c r="H2264" s="16">
        <v>2148.98</v>
      </c>
      <c r="I2264" s="16">
        <v>309.45</v>
      </c>
      <c r="J2264" s="16">
        <v>85.96</v>
      </c>
      <c r="K2264" s="16">
        <v>2244.4299999999998</v>
      </c>
      <c r="L2264" s="17">
        <f>SUM(C2264:K2264)</f>
        <v>5358.5599999999995</v>
      </c>
      <c r="M2264" s="23" t="str">
        <f>A2264&amp;"|"&amp;B2264</f>
        <v>P0189|Jul</v>
      </c>
    </row>
    <row r="2265" spans="1:13" ht="15" customHeight="1" x14ac:dyDescent="0.25">
      <c r="A2265" s="14" t="s">
        <v>437</v>
      </c>
      <c r="B2265" s="14" t="s">
        <v>30</v>
      </c>
      <c r="C2265" s="16">
        <v>59.29</v>
      </c>
      <c r="D2265" s="16">
        <v>42.83</v>
      </c>
      <c r="E2265" s="16">
        <v>18.14</v>
      </c>
      <c r="F2265" s="16">
        <v>474</v>
      </c>
      <c r="G2265" s="16">
        <v>0</v>
      </c>
      <c r="H2265" s="16">
        <v>2148.98</v>
      </c>
      <c r="I2265" s="16">
        <v>309.45</v>
      </c>
      <c r="J2265" s="16">
        <v>85.96</v>
      </c>
      <c r="K2265" s="16">
        <v>2070.33</v>
      </c>
      <c r="L2265" s="17">
        <f>SUM(C2265:K2265)</f>
        <v>5208.9799999999996</v>
      </c>
      <c r="M2265" s="23" t="str">
        <f>A2265&amp;"|"&amp;B2265</f>
        <v>P0189|Aug</v>
      </c>
    </row>
    <row r="2266" spans="1:13" ht="15" customHeight="1" x14ac:dyDescent="0.25">
      <c r="A2266" s="14" t="s">
        <v>437</v>
      </c>
      <c r="B2266" s="14" t="s">
        <v>31</v>
      </c>
      <c r="C2266" s="16">
        <v>21.4</v>
      </c>
      <c r="D2266" s="16">
        <v>69.52</v>
      </c>
      <c r="E2266" s="16">
        <v>25.55</v>
      </c>
      <c r="F2266" s="16">
        <v>316</v>
      </c>
      <c r="G2266" s="16">
        <v>0</v>
      </c>
      <c r="H2266" s="16">
        <v>2148.98</v>
      </c>
      <c r="I2266" s="16">
        <v>309.45</v>
      </c>
      <c r="J2266" s="16">
        <v>85.96</v>
      </c>
      <c r="K2266" s="16">
        <v>443.25</v>
      </c>
      <c r="L2266" s="17">
        <f>SUM(C2266:K2266)</f>
        <v>3420.1099999999997</v>
      </c>
      <c r="M2266" s="23" t="str">
        <f>A2266&amp;"|"&amp;B2266</f>
        <v>P0189|Sep</v>
      </c>
    </row>
    <row r="2267" spans="1:13" ht="15" customHeight="1" x14ac:dyDescent="0.25">
      <c r="A2267" s="14" t="s">
        <v>437</v>
      </c>
      <c r="B2267" s="14" t="s">
        <v>32</v>
      </c>
      <c r="C2267" s="16">
        <v>21.22</v>
      </c>
      <c r="D2267" s="16">
        <v>76.11</v>
      </c>
      <c r="E2267" s="16">
        <v>23.96</v>
      </c>
      <c r="F2267" s="16">
        <v>316</v>
      </c>
      <c r="G2267" s="16">
        <v>0</v>
      </c>
      <c r="H2267" s="16">
        <v>2148.98</v>
      </c>
      <c r="I2267" s="16">
        <v>309.45</v>
      </c>
      <c r="J2267" s="16">
        <v>85.96</v>
      </c>
      <c r="K2267" s="16">
        <v>306.58</v>
      </c>
      <c r="L2267" s="17">
        <f>SUM(C2267:K2267)</f>
        <v>3288.2599999999998</v>
      </c>
      <c r="M2267" s="23" t="str">
        <f>A2267&amp;"|"&amp;B2267</f>
        <v>P0189|Oct</v>
      </c>
    </row>
    <row r="2268" spans="1:13" ht="15" customHeight="1" x14ac:dyDescent="0.25">
      <c r="A2268" s="14" t="s">
        <v>437</v>
      </c>
      <c r="B2268" s="14" t="s">
        <v>33</v>
      </c>
      <c r="C2268" s="16">
        <v>47.09</v>
      </c>
      <c r="D2268" s="16">
        <v>86.36</v>
      </c>
      <c r="E2268" s="16">
        <v>14.07</v>
      </c>
      <c r="F2268" s="16">
        <v>474</v>
      </c>
      <c r="G2268" s="16">
        <v>100.95</v>
      </c>
      <c r="H2268" s="16">
        <v>2148.98</v>
      </c>
      <c r="I2268" s="16">
        <v>309.45</v>
      </c>
      <c r="J2268" s="16">
        <v>85.96</v>
      </c>
      <c r="K2268" s="16">
        <v>79.11</v>
      </c>
      <c r="L2268" s="17">
        <f>SUM(C2268:K2268)</f>
        <v>3345.97</v>
      </c>
      <c r="M2268" s="23" t="str">
        <f>A2268&amp;"|"&amp;B2268</f>
        <v>P0189|Nov</v>
      </c>
    </row>
    <row r="2269" spans="1:13" ht="15" customHeight="1" x14ac:dyDescent="0.25">
      <c r="A2269" s="14" t="s">
        <v>437</v>
      </c>
      <c r="B2269" s="14" t="s">
        <v>34</v>
      </c>
      <c r="C2269" s="16">
        <v>21.27</v>
      </c>
      <c r="D2269" s="16">
        <v>103.36</v>
      </c>
      <c r="E2269" s="16">
        <v>11.99</v>
      </c>
      <c r="F2269" s="16">
        <v>948</v>
      </c>
      <c r="G2269" s="16">
        <v>100.95</v>
      </c>
      <c r="H2269" s="16">
        <v>2148.98</v>
      </c>
      <c r="I2269" s="16">
        <v>309.45</v>
      </c>
      <c r="J2269" s="16">
        <v>85.96</v>
      </c>
      <c r="K2269" s="16">
        <v>139.59</v>
      </c>
      <c r="L2269" s="17">
        <f>SUM(C2269:K2269)</f>
        <v>3869.55</v>
      </c>
      <c r="M2269" s="23" t="str">
        <f>A2269&amp;"|"&amp;B2269</f>
        <v>P0189|Dec</v>
      </c>
    </row>
    <row r="2270" spans="1:13" ht="15" customHeight="1" x14ac:dyDescent="0.25">
      <c r="A2270" s="14" t="s">
        <v>437</v>
      </c>
      <c r="B2270" s="14" t="s">
        <v>35</v>
      </c>
      <c r="C2270" s="16">
        <v>26.54</v>
      </c>
      <c r="D2270" s="16">
        <v>99.8</v>
      </c>
      <c r="E2270" s="16">
        <v>25.09</v>
      </c>
      <c r="F2270" s="16">
        <v>790</v>
      </c>
      <c r="G2270" s="16">
        <v>100.95</v>
      </c>
      <c r="H2270" s="16">
        <v>2148.98</v>
      </c>
      <c r="I2270" s="16">
        <v>309.45</v>
      </c>
      <c r="J2270" s="16">
        <v>85.96</v>
      </c>
      <c r="K2270" s="16">
        <v>139.59</v>
      </c>
      <c r="L2270" s="17">
        <f>SUM(C2270:K2270)</f>
        <v>3726.36</v>
      </c>
      <c r="M2270" s="23" t="str">
        <f>A2270&amp;"|"&amp;B2270</f>
        <v>P0189|Jan</v>
      </c>
    </row>
    <row r="2271" spans="1:13" ht="15" customHeight="1" x14ac:dyDescent="0.25">
      <c r="A2271" s="14" t="s">
        <v>437</v>
      </c>
      <c r="B2271" s="14" t="s">
        <v>36</v>
      </c>
      <c r="C2271" s="16">
        <v>35.54</v>
      </c>
      <c r="D2271" s="16">
        <v>95.76</v>
      </c>
      <c r="E2271" s="16">
        <v>9.66</v>
      </c>
      <c r="F2271" s="16">
        <v>790</v>
      </c>
      <c r="G2271" s="16">
        <v>100.95</v>
      </c>
      <c r="H2271" s="16">
        <v>2148.98</v>
      </c>
      <c r="I2271" s="16">
        <v>309.45</v>
      </c>
      <c r="J2271" s="16">
        <v>85.96</v>
      </c>
      <c r="K2271" s="16">
        <v>139.59</v>
      </c>
      <c r="L2271" s="17">
        <f>SUM(C2271:K2271)</f>
        <v>3715.8900000000003</v>
      </c>
      <c r="M2271" s="23" t="str">
        <f>A2271&amp;"|"&amp;B2271</f>
        <v>P0189|Feb</v>
      </c>
    </row>
    <row r="2272" spans="1:13" ht="15" customHeight="1" x14ac:dyDescent="0.25">
      <c r="A2272" s="14" t="s">
        <v>437</v>
      </c>
      <c r="B2272" s="14" t="s">
        <v>37</v>
      </c>
      <c r="C2272" s="16">
        <v>42.96</v>
      </c>
      <c r="D2272" s="16">
        <v>86.03</v>
      </c>
      <c r="E2272" s="16">
        <v>15.75</v>
      </c>
      <c r="F2272" s="16">
        <v>632</v>
      </c>
      <c r="G2272" s="16">
        <v>100.95</v>
      </c>
      <c r="H2272" s="16">
        <v>2148.98</v>
      </c>
      <c r="I2272" s="16">
        <v>309.45</v>
      </c>
      <c r="J2272" s="16">
        <v>85.96</v>
      </c>
      <c r="K2272" s="16">
        <v>139.59</v>
      </c>
      <c r="L2272" s="17">
        <f>SUM(C2272:K2272)</f>
        <v>3561.67</v>
      </c>
      <c r="M2272" s="23" t="str">
        <f>A2272&amp;"|"&amp;B2272</f>
        <v>P0189|Mar</v>
      </c>
    </row>
    <row r="2273" spans="1:13" ht="15" customHeight="1" x14ac:dyDescent="0.25">
      <c r="A2273" s="14" t="s">
        <v>439</v>
      </c>
      <c r="B2273" s="14" t="s">
        <v>24</v>
      </c>
      <c r="C2273" s="16">
        <v>51.19</v>
      </c>
      <c r="D2273" s="16">
        <v>56.84</v>
      </c>
      <c r="E2273" s="16">
        <v>12.25</v>
      </c>
      <c r="F2273" s="16">
        <v>264</v>
      </c>
      <c r="G2273" s="16">
        <v>0</v>
      </c>
      <c r="H2273" s="16">
        <v>1719.18</v>
      </c>
      <c r="I2273" s="16">
        <v>246.42</v>
      </c>
      <c r="J2273" s="16">
        <v>85.96</v>
      </c>
      <c r="K2273" s="16">
        <v>79.5</v>
      </c>
      <c r="L2273" s="17">
        <f>SUM(C2273:K2273)</f>
        <v>2515.34</v>
      </c>
      <c r="M2273" s="23" t="str">
        <f>A2273&amp;"|"&amp;B2273</f>
        <v>P0190|Apr</v>
      </c>
    </row>
    <row r="2274" spans="1:13" ht="15" customHeight="1" x14ac:dyDescent="0.25">
      <c r="A2274" s="14" t="s">
        <v>439</v>
      </c>
      <c r="B2274" s="14" t="s">
        <v>26</v>
      </c>
      <c r="C2274" s="16">
        <v>10.09</v>
      </c>
      <c r="D2274" s="16">
        <v>61.24</v>
      </c>
      <c r="E2274" s="16">
        <v>12.54</v>
      </c>
      <c r="F2274" s="16">
        <v>264</v>
      </c>
      <c r="G2274" s="16">
        <v>0</v>
      </c>
      <c r="H2274" s="16">
        <v>1719.18</v>
      </c>
      <c r="I2274" s="16">
        <v>246.42</v>
      </c>
      <c r="J2274" s="16">
        <v>85.96</v>
      </c>
      <c r="K2274" s="16">
        <v>516.99</v>
      </c>
      <c r="L2274" s="17">
        <f>SUM(C2274:K2274)</f>
        <v>2916.42</v>
      </c>
      <c r="M2274" s="23" t="str">
        <f>A2274&amp;"|"&amp;B2274</f>
        <v>P0190|May</v>
      </c>
    </row>
    <row r="2275" spans="1:13" ht="15" customHeight="1" x14ac:dyDescent="0.25">
      <c r="A2275" s="14" t="s">
        <v>439</v>
      </c>
      <c r="B2275" s="14" t="s">
        <v>28</v>
      </c>
      <c r="C2275" s="16">
        <v>20.13</v>
      </c>
      <c r="D2275" s="16">
        <v>57.09</v>
      </c>
      <c r="E2275" s="16">
        <v>14.34</v>
      </c>
      <c r="F2275" s="16">
        <v>264</v>
      </c>
      <c r="G2275" s="16">
        <v>0</v>
      </c>
      <c r="H2275" s="16">
        <v>1719.18</v>
      </c>
      <c r="I2275" s="16">
        <v>246.42</v>
      </c>
      <c r="J2275" s="16">
        <v>85.96</v>
      </c>
      <c r="K2275" s="16">
        <v>669.84</v>
      </c>
      <c r="L2275" s="17">
        <f>SUM(C2275:K2275)</f>
        <v>3076.9600000000005</v>
      </c>
      <c r="M2275" s="23" t="str">
        <f>A2275&amp;"|"&amp;B2275</f>
        <v>P0190|Jun</v>
      </c>
    </row>
    <row r="2276" spans="1:13" ht="15" customHeight="1" x14ac:dyDescent="0.25">
      <c r="A2276" s="14" t="s">
        <v>439</v>
      </c>
      <c r="B2276" s="14" t="s">
        <v>29</v>
      </c>
      <c r="C2276" s="16">
        <v>29.52</v>
      </c>
      <c r="D2276" s="16">
        <v>41.74</v>
      </c>
      <c r="E2276" s="16">
        <v>14.96</v>
      </c>
      <c r="F2276" s="16">
        <v>396</v>
      </c>
      <c r="G2276" s="16">
        <v>0</v>
      </c>
      <c r="H2276" s="16">
        <v>1719.18</v>
      </c>
      <c r="I2276" s="16">
        <v>246.42</v>
      </c>
      <c r="J2276" s="16">
        <v>85.96</v>
      </c>
      <c r="K2276" s="16">
        <v>1795.54</v>
      </c>
      <c r="L2276" s="17">
        <f>SUM(C2276:K2276)</f>
        <v>4329.32</v>
      </c>
      <c r="M2276" s="23" t="str">
        <f>A2276&amp;"|"&amp;B2276</f>
        <v>P0190|Jul</v>
      </c>
    </row>
    <row r="2277" spans="1:13" ht="15" customHeight="1" x14ac:dyDescent="0.25">
      <c r="A2277" s="14" t="s">
        <v>439</v>
      </c>
      <c r="B2277" s="14" t="s">
        <v>30</v>
      </c>
      <c r="C2277" s="16">
        <v>33.479999999999997</v>
      </c>
      <c r="D2277" s="16">
        <v>40.35</v>
      </c>
      <c r="E2277" s="16">
        <v>11.41</v>
      </c>
      <c r="F2277" s="16">
        <v>396</v>
      </c>
      <c r="G2277" s="16">
        <v>0</v>
      </c>
      <c r="H2277" s="16">
        <v>1719.18</v>
      </c>
      <c r="I2277" s="16">
        <v>246.42</v>
      </c>
      <c r="J2277" s="16">
        <v>85.96</v>
      </c>
      <c r="K2277" s="16">
        <v>1656.27</v>
      </c>
      <c r="L2277" s="17">
        <f>SUM(C2277:K2277)</f>
        <v>4189.07</v>
      </c>
      <c r="M2277" s="23" t="str">
        <f>A2277&amp;"|"&amp;B2277</f>
        <v>P0190|Aug</v>
      </c>
    </row>
    <row r="2278" spans="1:13" ht="15" customHeight="1" x14ac:dyDescent="0.25">
      <c r="A2278" s="14" t="s">
        <v>439</v>
      </c>
      <c r="B2278" s="14" t="s">
        <v>31</v>
      </c>
      <c r="C2278" s="16">
        <v>36.520000000000003</v>
      </c>
      <c r="D2278" s="16">
        <v>45.21</v>
      </c>
      <c r="E2278" s="16">
        <v>11.68</v>
      </c>
      <c r="F2278" s="16">
        <v>264</v>
      </c>
      <c r="G2278" s="16">
        <v>0</v>
      </c>
      <c r="H2278" s="16">
        <v>1719.18</v>
      </c>
      <c r="I2278" s="16">
        <v>246.42</v>
      </c>
      <c r="J2278" s="16">
        <v>85.96</v>
      </c>
      <c r="K2278" s="16">
        <v>354.6</v>
      </c>
      <c r="L2278" s="17">
        <f>SUM(C2278:K2278)</f>
        <v>2763.57</v>
      </c>
      <c r="M2278" s="23" t="str">
        <f>A2278&amp;"|"&amp;B2278</f>
        <v>P0190|Sep</v>
      </c>
    </row>
    <row r="2279" spans="1:13" ht="15" customHeight="1" x14ac:dyDescent="0.25">
      <c r="A2279" s="14" t="s">
        <v>439</v>
      </c>
      <c r="B2279" s="14" t="s">
        <v>32</v>
      </c>
      <c r="C2279" s="16">
        <v>22.73</v>
      </c>
      <c r="D2279" s="16">
        <v>58.31</v>
      </c>
      <c r="E2279" s="16">
        <v>4.04</v>
      </c>
      <c r="F2279" s="16">
        <v>264</v>
      </c>
      <c r="G2279" s="16">
        <v>0</v>
      </c>
      <c r="H2279" s="16">
        <v>1719.18</v>
      </c>
      <c r="I2279" s="16">
        <v>246.42</v>
      </c>
      <c r="J2279" s="16">
        <v>85.96</v>
      </c>
      <c r="K2279" s="16">
        <v>245.27</v>
      </c>
      <c r="L2279" s="17">
        <f>SUM(C2279:K2279)</f>
        <v>2645.9100000000003</v>
      </c>
      <c r="M2279" s="23" t="str">
        <f>A2279&amp;"|"&amp;B2279</f>
        <v>P0190|Oct</v>
      </c>
    </row>
    <row r="2280" spans="1:13" ht="15" customHeight="1" x14ac:dyDescent="0.25">
      <c r="A2280" s="14" t="s">
        <v>439</v>
      </c>
      <c r="B2280" s="14" t="s">
        <v>33</v>
      </c>
      <c r="C2280" s="16">
        <v>10</v>
      </c>
      <c r="D2280" s="16">
        <v>60.68</v>
      </c>
      <c r="E2280" s="16">
        <v>13.76</v>
      </c>
      <c r="F2280" s="16">
        <v>264</v>
      </c>
      <c r="G2280" s="16">
        <v>83.28</v>
      </c>
      <c r="H2280" s="16">
        <v>1719.18</v>
      </c>
      <c r="I2280" s="16">
        <v>246.42</v>
      </c>
      <c r="J2280" s="16">
        <v>85.96</v>
      </c>
      <c r="K2280" s="16">
        <v>63.29</v>
      </c>
      <c r="L2280" s="17">
        <f>SUM(C2280:K2280)</f>
        <v>2546.5700000000002</v>
      </c>
      <c r="M2280" s="23" t="str">
        <f>A2280&amp;"|"&amp;B2280</f>
        <v>P0190|Nov</v>
      </c>
    </row>
    <row r="2281" spans="1:13" ht="15" customHeight="1" x14ac:dyDescent="0.25">
      <c r="A2281" s="14" t="s">
        <v>439</v>
      </c>
      <c r="B2281" s="14" t="s">
        <v>34</v>
      </c>
      <c r="C2281" s="16">
        <v>20.49</v>
      </c>
      <c r="D2281" s="16">
        <v>85.79</v>
      </c>
      <c r="E2281" s="16">
        <v>5.0999999999999996</v>
      </c>
      <c r="F2281" s="16">
        <v>792</v>
      </c>
      <c r="G2281" s="16">
        <v>83.28</v>
      </c>
      <c r="H2281" s="16">
        <v>1719.18</v>
      </c>
      <c r="I2281" s="16">
        <v>246.42</v>
      </c>
      <c r="J2281" s="16">
        <v>85.96</v>
      </c>
      <c r="K2281" s="16">
        <v>111.67</v>
      </c>
      <c r="L2281" s="17">
        <f>SUM(C2281:K2281)</f>
        <v>3149.8900000000003</v>
      </c>
      <c r="M2281" s="23" t="str">
        <f>A2281&amp;"|"&amp;B2281</f>
        <v>P0190|Dec</v>
      </c>
    </row>
    <row r="2282" spans="1:13" ht="15" customHeight="1" x14ac:dyDescent="0.25">
      <c r="A2282" s="14" t="s">
        <v>439</v>
      </c>
      <c r="B2282" s="14" t="s">
        <v>35</v>
      </c>
      <c r="C2282" s="16">
        <v>15.1</v>
      </c>
      <c r="D2282" s="16">
        <v>102.84</v>
      </c>
      <c r="E2282" s="16">
        <v>4.04</v>
      </c>
      <c r="F2282" s="16">
        <v>792</v>
      </c>
      <c r="G2282" s="16">
        <v>83.28</v>
      </c>
      <c r="H2282" s="16">
        <v>1719.18</v>
      </c>
      <c r="I2282" s="16">
        <v>246.42</v>
      </c>
      <c r="J2282" s="16">
        <v>85.96</v>
      </c>
      <c r="K2282" s="16">
        <v>111.67</v>
      </c>
      <c r="L2282" s="17">
        <f>SUM(C2282:K2282)</f>
        <v>3160.4900000000002</v>
      </c>
      <c r="M2282" s="23" t="str">
        <f>A2282&amp;"|"&amp;B2282</f>
        <v>P0190|Jan</v>
      </c>
    </row>
    <row r="2283" spans="1:13" ht="15" customHeight="1" x14ac:dyDescent="0.25">
      <c r="A2283" s="14" t="s">
        <v>439</v>
      </c>
      <c r="B2283" s="14" t="s">
        <v>36</v>
      </c>
      <c r="C2283" s="16">
        <v>16.73</v>
      </c>
      <c r="D2283" s="16">
        <v>89.82</v>
      </c>
      <c r="E2283" s="16">
        <v>19.04</v>
      </c>
      <c r="F2283" s="16">
        <v>660</v>
      </c>
      <c r="G2283" s="16">
        <v>83.28</v>
      </c>
      <c r="H2283" s="16">
        <v>1719.18</v>
      </c>
      <c r="I2283" s="16">
        <v>246.42</v>
      </c>
      <c r="J2283" s="16">
        <v>85.96</v>
      </c>
      <c r="K2283" s="16">
        <v>111.67</v>
      </c>
      <c r="L2283" s="17">
        <f>SUM(C2283:K2283)</f>
        <v>3032.1000000000004</v>
      </c>
      <c r="M2283" s="23" t="str">
        <f>A2283&amp;"|"&amp;B2283</f>
        <v>P0190|Feb</v>
      </c>
    </row>
    <row r="2284" spans="1:13" ht="15" customHeight="1" x14ac:dyDescent="0.25">
      <c r="A2284" s="14" t="s">
        <v>439</v>
      </c>
      <c r="B2284" s="14" t="s">
        <v>37</v>
      </c>
      <c r="C2284" s="16">
        <v>36.03</v>
      </c>
      <c r="D2284" s="16">
        <v>68.989999999999995</v>
      </c>
      <c r="E2284" s="16">
        <v>10.82</v>
      </c>
      <c r="F2284" s="16">
        <v>528</v>
      </c>
      <c r="G2284" s="16">
        <v>83.28</v>
      </c>
      <c r="H2284" s="16">
        <v>1719.18</v>
      </c>
      <c r="I2284" s="16">
        <v>246.42</v>
      </c>
      <c r="J2284" s="16">
        <v>85.96</v>
      </c>
      <c r="K2284" s="16">
        <v>111.67</v>
      </c>
      <c r="L2284" s="17">
        <f>SUM(C2284:K2284)</f>
        <v>2890.3500000000004</v>
      </c>
      <c r="M2284" s="23" t="str">
        <f>A2284&amp;"|"&amp;B2284</f>
        <v>P0190|Mar</v>
      </c>
    </row>
    <row r="2285" spans="1:13" ht="15" customHeight="1" x14ac:dyDescent="0.25">
      <c r="A2285" s="14" t="s">
        <v>441</v>
      </c>
      <c r="B2285" s="14" t="s">
        <v>24</v>
      </c>
      <c r="C2285" s="16">
        <v>7.57</v>
      </c>
      <c r="D2285" s="16">
        <v>49.03</v>
      </c>
      <c r="E2285" s="16">
        <v>11.66</v>
      </c>
      <c r="F2285" s="16">
        <v>176</v>
      </c>
      <c r="G2285" s="16">
        <v>0</v>
      </c>
      <c r="H2285" s="16">
        <v>1031.51</v>
      </c>
      <c r="I2285" s="16">
        <v>149</v>
      </c>
      <c r="J2285" s="16">
        <v>85.96</v>
      </c>
      <c r="K2285" s="16">
        <v>39.75</v>
      </c>
      <c r="L2285" s="17">
        <f>SUM(C2285:K2285)</f>
        <v>1550.48</v>
      </c>
      <c r="M2285" s="23" t="str">
        <f>A2285&amp;"|"&amp;B2285</f>
        <v>P0191|Apr</v>
      </c>
    </row>
    <row r="2286" spans="1:13" ht="15" customHeight="1" x14ac:dyDescent="0.25">
      <c r="A2286" s="14" t="s">
        <v>441</v>
      </c>
      <c r="B2286" s="14" t="s">
        <v>26</v>
      </c>
      <c r="C2286" s="16">
        <v>283.17</v>
      </c>
      <c r="D2286" s="16">
        <v>55.13</v>
      </c>
      <c r="E2286" s="16">
        <v>4.55</v>
      </c>
      <c r="F2286" s="16">
        <v>176</v>
      </c>
      <c r="G2286" s="16">
        <v>0</v>
      </c>
      <c r="H2286" s="16">
        <v>1031.51</v>
      </c>
      <c r="I2286" s="16">
        <v>149</v>
      </c>
      <c r="J2286" s="16">
        <v>85.96</v>
      </c>
      <c r="K2286" s="16">
        <v>258.49</v>
      </c>
      <c r="L2286" s="17">
        <f>SUM(C2286:K2286)</f>
        <v>2043.8100000000002</v>
      </c>
      <c r="M2286" s="23" t="str">
        <f>A2286&amp;"|"&amp;B2286</f>
        <v>P0191|May</v>
      </c>
    </row>
    <row r="2287" spans="1:13" ht="15" customHeight="1" x14ac:dyDescent="0.25">
      <c r="A2287" s="14" t="s">
        <v>441</v>
      </c>
      <c r="B2287" s="14" t="s">
        <v>28</v>
      </c>
      <c r="C2287" s="16">
        <v>13.78</v>
      </c>
      <c r="D2287" s="16">
        <v>40.21</v>
      </c>
      <c r="E2287" s="16">
        <v>4.04</v>
      </c>
      <c r="F2287" s="16">
        <v>176</v>
      </c>
      <c r="G2287" s="16">
        <v>0</v>
      </c>
      <c r="H2287" s="16">
        <v>1031.51</v>
      </c>
      <c r="I2287" s="16">
        <v>149</v>
      </c>
      <c r="J2287" s="16">
        <v>85.96</v>
      </c>
      <c r="K2287" s="16">
        <v>334.92</v>
      </c>
      <c r="L2287" s="17">
        <f>SUM(C2287:K2287)</f>
        <v>1835.42</v>
      </c>
      <c r="M2287" s="23" t="str">
        <f>A2287&amp;"|"&amp;B2287</f>
        <v>P0191|Jun</v>
      </c>
    </row>
    <row r="2288" spans="1:13" ht="15" customHeight="1" x14ac:dyDescent="0.25">
      <c r="A2288" s="14" t="s">
        <v>441</v>
      </c>
      <c r="B2288" s="14" t="s">
        <v>29</v>
      </c>
      <c r="C2288" s="16">
        <v>12.6</v>
      </c>
      <c r="D2288" s="16">
        <v>28.32</v>
      </c>
      <c r="E2288" s="16">
        <v>8.66</v>
      </c>
      <c r="F2288" s="16">
        <v>264</v>
      </c>
      <c r="G2288" s="16">
        <v>0</v>
      </c>
      <c r="H2288" s="16">
        <v>1031.51</v>
      </c>
      <c r="I2288" s="16">
        <v>149</v>
      </c>
      <c r="J2288" s="16">
        <v>85.96</v>
      </c>
      <c r="K2288" s="16">
        <v>897.77</v>
      </c>
      <c r="L2288" s="17">
        <f>SUM(C2288:K2288)</f>
        <v>2477.8199999999997</v>
      </c>
      <c r="M2288" s="23" t="str">
        <f>A2288&amp;"|"&amp;B2288</f>
        <v>P0191|Jul</v>
      </c>
    </row>
    <row r="2289" spans="1:13" ht="15" customHeight="1" x14ac:dyDescent="0.25">
      <c r="A2289" s="14" t="s">
        <v>441</v>
      </c>
      <c r="B2289" s="14" t="s">
        <v>30</v>
      </c>
      <c r="C2289" s="16">
        <v>24.83</v>
      </c>
      <c r="D2289" s="16">
        <v>29.88</v>
      </c>
      <c r="E2289" s="16">
        <v>4.51</v>
      </c>
      <c r="F2289" s="16">
        <v>264</v>
      </c>
      <c r="G2289" s="16">
        <v>0</v>
      </c>
      <c r="H2289" s="16">
        <v>1031.51</v>
      </c>
      <c r="I2289" s="16">
        <v>149</v>
      </c>
      <c r="J2289" s="16">
        <v>85.96</v>
      </c>
      <c r="K2289" s="16">
        <v>828.13</v>
      </c>
      <c r="L2289" s="17">
        <f>SUM(C2289:K2289)</f>
        <v>2417.8200000000002</v>
      </c>
      <c r="M2289" s="23" t="str">
        <f>A2289&amp;"|"&amp;B2289</f>
        <v>P0191|Aug</v>
      </c>
    </row>
    <row r="2290" spans="1:13" ht="15" customHeight="1" x14ac:dyDescent="0.25">
      <c r="A2290" s="14" t="s">
        <v>441</v>
      </c>
      <c r="B2290" s="14" t="s">
        <v>31</v>
      </c>
      <c r="C2290" s="16">
        <v>23.37</v>
      </c>
      <c r="D2290" s="16">
        <v>35.43</v>
      </c>
      <c r="E2290" s="16">
        <v>4.04</v>
      </c>
      <c r="F2290" s="16">
        <v>176</v>
      </c>
      <c r="G2290" s="16">
        <v>0</v>
      </c>
      <c r="H2290" s="16">
        <v>1031.51</v>
      </c>
      <c r="I2290" s="16">
        <v>149</v>
      </c>
      <c r="J2290" s="16">
        <v>85.96</v>
      </c>
      <c r="K2290" s="16">
        <v>177.3</v>
      </c>
      <c r="L2290" s="17">
        <f>SUM(C2290:K2290)</f>
        <v>1682.61</v>
      </c>
      <c r="M2290" s="23" t="str">
        <f>A2290&amp;"|"&amp;B2290</f>
        <v>P0191|Sep</v>
      </c>
    </row>
    <row r="2291" spans="1:13" ht="15" customHeight="1" x14ac:dyDescent="0.25">
      <c r="A2291" s="14" t="s">
        <v>441</v>
      </c>
      <c r="B2291" s="14" t="s">
        <v>32</v>
      </c>
      <c r="C2291" s="16">
        <v>17.3</v>
      </c>
      <c r="D2291" s="16">
        <v>47.58</v>
      </c>
      <c r="E2291" s="16">
        <v>4.04</v>
      </c>
      <c r="F2291" s="16">
        <v>176</v>
      </c>
      <c r="G2291" s="16">
        <v>0</v>
      </c>
      <c r="H2291" s="16">
        <v>1031.51</v>
      </c>
      <c r="I2291" s="16">
        <v>149</v>
      </c>
      <c r="J2291" s="16">
        <v>85.96</v>
      </c>
      <c r="K2291" s="16">
        <v>122.63</v>
      </c>
      <c r="L2291" s="17">
        <f>SUM(C2291:K2291)</f>
        <v>1634.02</v>
      </c>
      <c r="M2291" s="23" t="str">
        <f>A2291&amp;"|"&amp;B2291</f>
        <v>P0191|Oct</v>
      </c>
    </row>
    <row r="2292" spans="1:13" ht="15" customHeight="1" x14ac:dyDescent="0.25">
      <c r="A2292" s="14" t="s">
        <v>441</v>
      </c>
      <c r="B2292" s="14" t="s">
        <v>33</v>
      </c>
      <c r="C2292" s="16">
        <v>17.649999999999999</v>
      </c>
      <c r="D2292" s="16">
        <v>62.72</v>
      </c>
      <c r="E2292" s="16">
        <v>9.02</v>
      </c>
      <c r="F2292" s="16">
        <v>176</v>
      </c>
      <c r="G2292" s="16">
        <v>55.52</v>
      </c>
      <c r="H2292" s="16">
        <v>1031.51</v>
      </c>
      <c r="I2292" s="16">
        <v>149</v>
      </c>
      <c r="J2292" s="16">
        <v>85.96</v>
      </c>
      <c r="K2292" s="16">
        <v>31.64</v>
      </c>
      <c r="L2292" s="17">
        <f>SUM(C2292:K2292)</f>
        <v>1619.0200000000002</v>
      </c>
      <c r="M2292" s="23" t="str">
        <f>A2292&amp;"|"&amp;B2292</f>
        <v>P0191|Nov</v>
      </c>
    </row>
    <row r="2293" spans="1:13" ht="15" customHeight="1" x14ac:dyDescent="0.25">
      <c r="A2293" s="14" t="s">
        <v>441</v>
      </c>
      <c r="B2293" s="14" t="s">
        <v>34</v>
      </c>
      <c r="C2293" s="16">
        <v>11.42</v>
      </c>
      <c r="D2293" s="16">
        <v>66.88</v>
      </c>
      <c r="E2293" s="16">
        <v>4.04</v>
      </c>
      <c r="F2293" s="16">
        <v>528</v>
      </c>
      <c r="G2293" s="16">
        <v>55.52</v>
      </c>
      <c r="H2293" s="16">
        <v>1031.51</v>
      </c>
      <c r="I2293" s="16">
        <v>149</v>
      </c>
      <c r="J2293" s="16">
        <v>85.96</v>
      </c>
      <c r="K2293" s="16">
        <v>55.84</v>
      </c>
      <c r="L2293" s="17">
        <f>SUM(C2293:K2293)</f>
        <v>1988.1699999999998</v>
      </c>
      <c r="M2293" s="23" t="str">
        <f>A2293&amp;"|"&amp;B2293</f>
        <v>P0191|Dec</v>
      </c>
    </row>
    <row r="2294" spans="1:13" ht="15" customHeight="1" x14ac:dyDescent="0.25">
      <c r="A2294" s="14" t="s">
        <v>441</v>
      </c>
      <c r="B2294" s="14" t="s">
        <v>35</v>
      </c>
      <c r="C2294" s="16">
        <v>32.47</v>
      </c>
      <c r="D2294" s="16">
        <v>69.16</v>
      </c>
      <c r="E2294" s="16">
        <v>10.46</v>
      </c>
      <c r="F2294" s="16">
        <v>528</v>
      </c>
      <c r="G2294" s="16">
        <v>55.52</v>
      </c>
      <c r="H2294" s="16">
        <v>1031.51</v>
      </c>
      <c r="I2294" s="16">
        <v>149</v>
      </c>
      <c r="J2294" s="16">
        <v>85.96</v>
      </c>
      <c r="K2294" s="16">
        <v>55.84</v>
      </c>
      <c r="L2294" s="17">
        <f>SUM(C2294:K2294)</f>
        <v>2017.9199999999998</v>
      </c>
      <c r="M2294" s="23" t="str">
        <f>A2294&amp;"|"&amp;B2294</f>
        <v>P0191|Jan</v>
      </c>
    </row>
    <row r="2295" spans="1:13" ht="15" customHeight="1" x14ac:dyDescent="0.25">
      <c r="A2295" s="14" t="s">
        <v>441</v>
      </c>
      <c r="B2295" s="14" t="s">
        <v>36</v>
      </c>
      <c r="C2295" s="16">
        <v>17.62</v>
      </c>
      <c r="D2295" s="16">
        <v>60.95</v>
      </c>
      <c r="E2295" s="16">
        <v>10.84</v>
      </c>
      <c r="F2295" s="16">
        <v>440</v>
      </c>
      <c r="G2295" s="16">
        <v>55.52</v>
      </c>
      <c r="H2295" s="16">
        <v>1031.51</v>
      </c>
      <c r="I2295" s="16">
        <v>149</v>
      </c>
      <c r="J2295" s="16">
        <v>85.96</v>
      </c>
      <c r="K2295" s="16">
        <v>55.84</v>
      </c>
      <c r="L2295" s="17">
        <f>SUM(C2295:K2295)</f>
        <v>1907.24</v>
      </c>
      <c r="M2295" s="23" t="str">
        <f>A2295&amp;"|"&amp;B2295</f>
        <v>P0191|Feb</v>
      </c>
    </row>
    <row r="2296" spans="1:13" ht="15" customHeight="1" x14ac:dyDescent="0.25">
      <c r="A2296" s="14" t="s">
        <v>441</v>
      </c>
      <c r="B2296" s="14" t="s">
        <v>37</v>
      </c>
      <c r="C2296" s="16">
        <v>13.07</v>
      </c>
      <c r="D2296" s="16">
        <v>54.48</v>
      </c>
      <c r="E2296" s="16">
        <v>12.01</v>
      </c>
      <c r="F2296" s="16">
        <v>352</v>
      </c>
      <c r="G2296" s="16">
        <v>55.52</v>
      </c>
      <c r="H2296" s="16">
        <v>1031.51</v>
      </c>
      <c r="I2296" s="16">
        <v>149</v>
      </c>
      <c r="J2296" s="16">
        <v>85.96</v>
      </c>
      <c r="K2296" s="16">
        <v>55.84</v>
      </c>
      <c r="L2296" s="17">
        <f>SUM(C2296:K2296)</f>
        <v>1809.3899999999999</v>
      </c>
      <c r="M2296" s="23" t="str">
        <f>A2296&amp;"|"&amp;B2296</f>
        <v>P0191|Mar</v>
      </c>
    </row>
    <row r="2297" spans="1:13" ht="15" customHeight="1" x14ac:dyDescent="0.25">
      <c r="A2297" s="14" t="s">
        <v>443</v>
      </c>
      <c r="B2297" s="14" t="s">
        <v>24</v>
      </c>
      <c r="C2297" s="16">
        <v>9.17</v>
      </c>
      <c r="D2297" s="16">
        <v>53.31</v>
      </c>
      <c r="E2297" s="16">
        <v>7.61</v>
      </c>
      <c r="F2297" s="16">
        <v>176</v>
      </c>
      <c r="G2297" s="16">
        <v>0</v>
      </c>
      <c r="H2297" s="16">
        <v>1031.51</v>
      </c>
      <c r="I2297" s="16">
        <v>149</v>
      </c>
      <c r="J2297" s="16">
        <v>85.96</v>
      </c>
      <c r="K2297" s="16">
        <v>39.75</v>
      </c>
      <c r="L2297" s="17">
        <f>SUM(C2297:K2297)</f>
        <v>1552.31</v>
      </c>
      <c r="M2297" s="23" t="str">
        <f>A2297&amp;"|"&amp;B2297</f>
        <v>P0192|Apr</v>
      </c>
    </row>
    <row r="2298" spans="1:13" ht="15" customHeight="1" x14ac:dyDescent="0.25">
      <c r="A2298" s="14" t="s">
        <v>443</v>
      </c>
      <c r="B2298" s="14" t="s">
        <v>26</v>
      </c>
      <c r="C2298" s="16">
        <v>7.57</v>
      </c>
      <c r="D2298" s="16">
        <v>51.12</v>
      </c>
      <c r="E2298" s="16">
        <v>6.84</v>
      </c>
      <c r="F2298" s="16">
        <v>176</v>
      </c>
      <c r="G2298" s="16">
        <v>0</v>
      </c>
      <c r="H2298" s="16">
        <v>1031.51</v>
      </c>
      <c r="I2298" s="16">
        <v>149</v>
      </c>
      <c r="J2298" s="16">
        <v>85.96</v>
      </c>
      <c r="K2298" s="16">
        <v>258.49</v>
      </c>
      <c r="L2298" s="17">
        <f>SUM(C2298:K2298)</f>
        <v>1766.49</v>
      </c>
      <c r="M2298" s="23" t="str">
        <f>A2298&amp;"|"&amp;B2298</f>
        <v>P0192|May</v>
      </c>
    </row>
    <row r="2299" spans="1:13" ht="15" customHeight="1" x14ac:dyDescent="0.25">
      <c r="A2299" s="14" t="s">
        <v>443</v>
      </c>
      <c r="B2299" s="14" t="s">
        <v>28</v>
      </c>
      <c r="C2299" s="16">
        <v>25.24</v>
      </c>
      <c r="D2299" s="16">
        <v>35.06</v>
      </c>
      <c r="E2299" s="16">
        <v>4.04</v>
      </c>
      <c r="F2299" s="16">
        <v>176</v>
      </c>
      <c r="G2299" s="16">
        <v>0</v>
      </c>
      <c r="H2299" s="16">
        <v>1031.51</v>
      </c>
      <c r="I2299" s="16">
        <v>149</v>
      </c>
      <c r="J2299" s="16">
        <v>85.96</v>
      </c>
      <c r="K2299" s="16">
        <v>334.92</v>
      </c>
      <c r="L2299" s="17">
        <f>SUM(C2299:K2299)</f>
        <v>1841.73</v>
      </c>
      <c r="M2299" s="23" t="str">
        <f>A2299&amp;"|"&amp;B2299</f>
        <v>P0192|Jun</v>
      </c>
    </row>
    <row r="2300" spans="1:13" ht="15" customHeight="1" x14ac:dyDescent="0.25">
      <c r="A2300" s="14" t="s">
        <v>443</v>
      </c>
      <c r="B2300" s="14" t="s">
        <v>29</v>
      </c>
      <c r="C2300" s="16">
        <v>16.940000000000001</v>
      </c>
      <c r="D2300" s="16">
        <v>24.27</v>
      </c>
      <c r="E2300" s="16">
        <v>4.04</v>
      </c>
      <c r="F2300" s="16">
        <v>176</v>
      </c>
      <c r="G2300" s="16">
        <v>0</v>
      </c>
      <c r="H2300" s="16">
        <v>1031.51</v>
      </c>
      <c r="I2300" s="16">
        <v>149</v>
      </c>
      <c r="J2300" s="16">
        <v>85.96</v>
      </c>
      <c r="K2300" s="16">
        <v>897.77</v>
      </c>
      <c r="L2300" s="17">
        <f>SUM(C2300:K2300)</f>
        <v>2385.4899999999998</v>
      </c>
      <c r="M2300" s="23" t="str">
        <f>A2300&amp;"|"&amp;B2300</f>
        <v>P0192|Jul</v>
      </c>
    </row>
    <row r="2301" spans="1:13" ht="15" customHeight="1" x14ac:dyDescent="0.25">
      <c r="A2301" s="14" t="s">
        <v>443</v>
      </c>
      <c r="B2301" s="14" t="s">
        <v>30</v>
      </c>
      <c r="C2301" s="16">
        <v>13.64</v>
      </c>
      <c r="D2301" s="16">
        <v>24.27</v>
      </c>
      <c r="E2301" s="16">
        <v>9.83</v>
      </c>
      <c r="F2301" s="16">
        <v>176</v>
      </c>
      <c r="G2301" s="16">
        <v>0</v>
      </c>
      <c r="H2301" s="16">
        <v>1031.51</v>
      </c>
      <c r="I2301" s="16">
        <v>149</v>
      </c>
      <c r="J2301" s="16">
        <v>85.96</v>
      </c>
      <c r="K2301" s="16">
        <v>828.13</v>
      </c>
      <c r="L2301" s="17">
        <f>SUM(C2301:K2301)</f>
        <v>2318.34</v>
      </c>
      <c r="M2301" s="23" t="str">
        <f>A2301&amp;"|"&amp;B2301</f>
        <v>P0192|Aug</v>
      </c>
    </row>
    <row r="2302" spans="1:13" ht="15" customHeight="1" x14ac:dyDescent="0.25">
      <c r="A2302" s="14" t="s">
        <v>443</v>
      </c>
      <c r="B2302" s="14" t="s">
        <v>31</v>
      </c>
      <c r="C2302" s="16">
        <v>7.57</v>
      </c>
      <c r="D2302" s="16">
        <v>38.18</v>
      </c>
      <c r="E2302" s="16">
        <v>11.25</v>
      </c>
      <c r="F2302" s="16">
        <v>176</v>
      </c>
      <c r="G2302" s="16">
        <v>0</v>
      </c>
      <c r="H2302" s="16">
        <v>1031.51</v>
      </c>
      <c r="I2302" s="16">
        <v>149</v>
      </c>
      <c r="J2302" s="16">
        <v>85.96</v>
      </c>
      <c r="K2302" s="16">
        <v>177.3</v>
      </c>
      <c r="L2302" s="17">
        <f>SUM(C2302:K2302)</f>
        <v>1676.77</v>
      </c>
      <c r="M2302" s="23" t="str">
        <f>A2302&amp;"|"&amp;B2302</f>
        <v>P0192|Sep</v>
      </c>
    </row>
    <row r="2303" spans="1:13" ht="15" customHeight="1" x14ac:dyDescent="0.25">
      <c r="A2303" s="14" t="s">
        <v>443</v>
      </c>
      <c r="B2303" s="14" t="s">
        <v>32</v>
      </c>
      <c r="C2303" s="16">
        <v>199.69</v>
      </c>
      <c r="D2303" s="16">
        <v>47.15</v>
      </c>
      <c r="E2303" s="16">
        <v>7.55</v>
      </c>
      <c r="F2303" s="16">
        <v>176</v>
      </c>
      <c r="G2303" s="16">
        <v>0</v>
      </c>
      <c r="H2303" s="16">
        <v>1031.51</v>
      </c>
      <c r="I2303" s="16">
        <v>149</v>
      </c>
      <c r="J2303" s="16">
        <v>85.96</v>
      </c>
      <c r="K2303" s="16">
        <v>122.63</v>
      </c>
      <c r="L2303" s="17">
        <f>SUM(C2303:K2303)</f>
        <v>1819.4900000000002</v>
      </c>
      <c r="M2303" s="23" t="str">
        <f>A2303&amp;"|"&amp;B2303</f>
        <v>P0192|Oct</v>
      </c>
    </row>
    <row r="2304" spans="1:13" ht="15" customHeight="1" x14ac:dyDescent="0.25">
      <c r="A2304" s="14" t="s">
        <v>443</v>
      </c>
      <c r="B2304" s="14" t="s">
        <v>33</v>
      </c>
      <c r="C2304" s="16">
        <v>10.08</v>
      </c>
      <c r="D2304" s="16">
        <v>55.09</v>
      </c>
      <c r="E2304" s="16">
        <v>8.64</v>
      </c>
      <c r="F2304" s="16">
        <v>176</v>
      </c>
      <c r="G2304" s="16">
        <v>55.52</v>
      </c>
      <c r="H2304" s="16">
        <v>1031.51</v>
      </c>
      <c r="I2304" s="16">
        <v>149</v>
      </c>
      <c r="J2304" s="16">
        <v>85.96</v>
      </c>
      <c r="K2304" s="16">
        <v>31.64</v>
      </c>
      <c r="L2304" s="17">
        <f>SUM(C2304:K2304)</f>
        <v>1603.44</v>
      </c>
      <c r="M2304" s="23" t="str">
        <f>A2304&amp;"|"&amp;B2304</f>
        <v>P0192|Nov</v>
      </c>
    </row>
    <row r="2305" spans="1:13" ht="15" customHeight="1" x14ac:dyDescent="0.25">
      <c r="A2305" s="14" t="s">
        <v>443</v>
      </c>
      <c r="B2305" s="14" t="s">
        <v>34</v>
      </c>
      <c r="C2305" s="16">
        <v>237.52</v>
      </c>
      <c r="D2305" s="16">
        <v>68.849999999999994</v>
      </c>
      <c r="E2305" s="16">
        <v>10.199999999999999</v>
      </c>
      <c r="F2305" s="16">
        <v>440</v>
      </c>
      <c r="G2305" s="16">
        <v>55.52</v>
      </c>
      <c r="H2305" s="16">
        <v>1031.51</v>
      </c>
      <c r="I2305" s="16">
        <v>149</v>
      </c>
      <c r="J2305" s="16">
        <v>85.96</v>
      </c>
      <c r="K2305" s="16">
        <v>55.84</v>
      </c>
      <c r="L2305" s="17">
        <f>SUM(C2305:K2305)</f>
        <v>2134.4</v>
      </c>
      <c r="M2305" s="23" t="str">
        <f>A2305&amp;"|"&amp;B2305</f>
        <v>P0192|Dec</v>
      </c>
    </row>
    <row r="2306" spans="1:13" ht="15" customHeight="1" x14ac:dyDescent="0.25">
      <c r="A2306" s="14" t="s">
        <v>443</v>
      </c>
      <c r="B2306" s="14" t="s">
        <v>35</v>
      </c>
      <c r="C2306" s="16">
        <v>20.83</v>
      </c>
      <c r="D2306" s="16">
        <v>82</v>
      </c>
      <c r="E2306" s="16">
        <v>4.04</v>
      </c>
      <c r="F2306" s="16">
        <v>352</v>
      </c>
      <c r="G2306" s="16">
        <v>55.52</v>
      </c>
      <c r="H2306" s="16">
        <v>1031.51</v>
      </c>
      <c r="I2306" s="16">
        <v>149</v>
      </c>
      <c r="J2306" s="16">
        <v>85.96</v>
      </c>
      <c r="K2306" s="16">
        <v>55.84</v>
      </c>
      <c r="L2306" s="17">
        <f>SUM(C2306:K2306)</f>
        <v>1836.7</v>
      </c>
      <c r="M2306" s="23" t="str">
        <f>A2306&amp;"|"&amp;B2306</f>
        <v>P0192|Jan</v>
      </c>
    </row>
    <row r="2307" spans="1:13" ht="15" customHeight="1" x14ac:dyDescent="0.25">
      <c r="A2307" s="14" t="s">
        <v>443</v>
      </c>
      <c r="B2307" s="14" t="s">
        <v>36</v>
      </c>
      <c r="C2307" s="16">
        <v>24.21</v>
      </c>
      <c r="D2307" s="16">
        <v>57.67</v>
      </c>
      <c r="E2307" s="16">
        <v>8.48</v>
      </c>
      <c r="F2307" s="16">
        <v>352</v>
      </c>
      <c r="G2307" s="16">
        <v>55.52</v>
      </c>
      <c r="H2307" s="16">
        <v>1031.51</v>
      </c>
      <c r="I2307" s="16">
        <v>149</v>
      </c>
      <c r="J2307" s="16">
        <v>85.96</v>
      </c>
      <c r="K2307" s="16">
        <v>55.84</v>
      </c>
      <c r="L2307" s="17">
        <f>SUM(C2307:K2307)</f>
        <v>1820.1899999999998</v>
      </c>
      <c r="M2307" s="23" t="str">
        <f>A2307&amp;"|"&amp;B2307</f>
        <v>P0192|Feb</v>
      </c>
    </row>
    <row r="2308" spans="1:13" ht="15" customHeight="1" x14ac:dyDescent="0.25">
      <c r="A2308" s="14" t="s">
        <v>443</v>
      </c>
      <c r="B2308" s="14" t="s">
        <v>37</v>
      </c>
      <c r="C2308" s="16">
        <v>7.57</v>
      </c>
      <c r="D2308" s="16">
        <v>54.4</v>
      </c>
      <c r="E2308" s="16">
        <v>11.23</v>
      </c>
      <c r="F2308" s="16">
        <v>352</v>
      </c>
      <c r="G2308" s="16">
        <v>55.52</v>
      </c>
      <c r="H2308" s="16">
        <v>1031.51</v>
      </c>
      <c r="I2308" s="16">
        <v>149</v>
      </c>
      <c r="J2308" s="16">
        <v>85.96</v>
      </c>
      <c r="K2308" s="16">
        <v>55.84</v>
      </c>
      <c r="L2308" s="17">
        <f>SUM(C2308:K2308)</f>
        <v>1803.03</v>
      </c>
      <c r="M2308" s="23" t="str">
        <f>A2308&amp;"|"&amp;B2308</f>
        <v>P0192|Mar</v>
      </c>
    </row>
    <row r="2309" spans="1:13" ht="15" customHeight="1" x14ac:dyDescent="0.25">
      <c r="A2309" s="14" t="s">
        <v>445</v>
      </c>
      <c r="B2309" s="14" t="s">
        <v>24</v>
      </c>
      <c r="C2309" s="16">
        <v>261.51</v>
      </c>
      <c r="D2309" s="16">
        <v>48.18</v>
      </c>
      <c r="E2309" s="16">
        <v>4.04</v>
      </c>
      <c r="F2309" s="16">
        <v>176</v>
      </c>
      <c r="G2309" s="16">
        <v>0</v>
      </c>
      <c r="H2309" s="16">
        <v>1031.51</v>
      </c>
      <c r="I2309" s="16">
        <v>149</v>
      </c>
      <c r="J2309" s="16">
        <v>85.96</v>
      </c>
      <c r="K2309" s="16">
        <v>39.75</v>
      </c>
      <c r="L2309" s="17">
        <f>SUM(C2309:K2309)</f>
        <v>1795.95</v>
      </c>
      <c r="M2309" s="23" t="str">
        <f>A2309&amp;"|"&amp;B2309</f>
        <v>P0193|Apr</v>
      </c>
    </row>
    <row r="2310" spans="1:13" ht="15" customHeight="1" x14ac:dyDescent="0.25">
      <c r="A2310" s="14" t="s">
        <v>445</v>
      </c>
      <c r="B2310" s="14" t="s">
        <v>26</v>
      </c>
      <c r="C2310" s="16">
        <v>25.2</v>
      </c>
      <c r="D2310" s="16">
        <v>42.49</v>
      </c>
      <c r="E2310" s="16">
        <v>6.77</v>
      </c>
      <c r="F2310" s="16">
        <v>176</v>
      </c>
      <c r="G2310" s="16">
        <v>0</v>
      </c>
      <c r="H2310" s="16">
        <v>1031.51</v>
      </c>
      <c r="I2310" s="16">
        <v>149</v>
      </c>
      <c r="J2310" s="16">
        <v>85.96</v>
      </c>
      <c r="K2310" s="16">
        <v>258.49</v>
      </c>
      <c r="L2310" s="17">
        <f>SUM(C2310:K2310)</f>
        <v>1775.42</v>
      </c>
      <c r="M2310" s="23" t="str">
        <f>A2310&amp;"|"&amp;B2310</f>
        <v>P0193|May</v>
      </c>
    </row>
    <row r="2311" spans="1:13" ht="15" customHeight="1" x14ac:dyDescent="0.25">
      <c r="A2311" s="14" t="s">
        <v>445</v>
      </c>
      <c r="B2311" s="14" t="s">
        <v>28</v>
      </c>
      <c r="C2311" s="16">
        <v>18.89</v>
      </c>
      <c r="D2311" s="16">
        <v>33.51</v>
      </c>
      <c r="E2311" s="16">
        <v>12.17</v>
      </c>
      <c r="F2311" s="16">
        <v>176</v>
      </c>
      <c r="G2311" s="16">
        <v>0</v>
      </c>
      <c r="H2311" s="16">
        <v>1031.51</v>
      </c>
      <c r="I2311" s="16">
        <v>149</v>
      </c>
      <c r="J2311" s="16">
        <v>85.96</v>
      </c>
      <c r="K2311" s="16">
        <v>334.92</v>
      </c>
      <c r="L2311" s="17">
        <f>SUM(C2311:K2311)</f>
        <v>1841.96</v>
      </c>
      <c r="M2311" s="23" t="str">
        <f>A2311&amp;"|"&amp;B2311</f>
        <v>P0193|Jun</v>
      </c>
    </row>
    <row r="2312" spans="1:13" ht="15" customHeight="1" x14ac:dyDescent="0.25">
      <c r="A2312" s="14" t="s">
        <v>445</v>
      </c>
      <c r="B2312" s="14" t="s">
        <v>29</v>
      </c>
      <c r="C2312" s="16">
        <v>23.54</v>
      </c>
      <c r="D2312" s="16">
        <v>25.44</v>
      </c>
      <c r="E2312" s="16">
        <v>4.8</v>
      </c>
      <c r="F2312" s="16">
        <v>176</v>
      </c>
      <c r="G2312" s="16">
        <v>0</v>
      </c>
      <c r="H2312" s="16">
        <v>1031.51</v>
      </c>
      <c r="I2312" s="16">
        <v>149</v>
      </c>
      <c r="J2312" s="16">
        <v>85.96</v>
      </c>
      <c r="K2312" s="16">
        <v>897.77</v>
      </c>
      <c r="L2312" s="17">
        <f>SUM(C2312:K2312)</f>
        <v>2394.02</v>
      </c>
      <c r="M2312" s="23" t="str">
        <f>A2312&amp;"|"&amp;B2312</f>
        <v>P0193|Jul</v>
      </c>
    </row>
    <row r="2313" spans="1:13" ht="15" customHeight="1" x14ac:dyDescent="0.25">
      <c r="A2313" s="14" t="s">
        <v>445</v>
      </c>
      <c r="B2313" s="14" t="s">
        <v>30</v>
      </c>
      <c r="C2313" s="16">
        <v>23.6</v>
      </c>
      <c r="D2313" s="16">
        <v>32.46</v>
      </c>
      <c r="E2313" s="16">
        <v>4.08</v>
      </c>
      <c r="F2313" s="16">
        <v>176</v>
      </c>
      <c r="G2313" s="16">
        <v>0</v>
      </c>
      <c r="H2313" s="16">
        <v>1031.51</v>
      </c>
      <c r="I2313" s="16">
        <v>149</v>
      </c>
      <c r="J2313" s="16">
        <v>85.96</v>
      </c>
      <c r="K2313" s="16">
        <v>828.13</v>
      </c>
      <c r="L2313" s="17">
        <f>SUM(C2313:K2313)</f>
        <v>2330.7400000000002</v>
      </c>
      <c r="M2313" s="23" t="str">
        <f>A2313&amp;"|"&amp;B2313</f>
        <v>P0193|Aug</v>
      </c>
    </row>
    <row r="2314" spans="1:13" ht="15" customHeight="1" x14ac:dyDescent="0.25">
      <c r="A2314" s="14" t="s">
        <v>445</v>
      </c>
      <c r="B2314" s="14" t="s">
        <v>31</v>
      </c>
      <c r="C2314" s="16">
        <v>17.14</v>
      </c>
      <c r="D2314" s="16">
        <v>50.03</v>
      </c>
      <c r="E2314" s="16">
        <v>7.87</v>
      </c>
      <c r="F2314" s="16">
        <v>176</v>
      </c>
      <c r="G2314" s="16">
        <v>0</v>
      </c>
      <c r="H2314" s="16">
        <v>1031.51</v>
      </c>
      <c r="I2314" s="16">
        <v>149</v>
      </c>
      <c r="J2314" s="16">
        <v>85.96</v>
      </c>
      <c r="K2314" s="16">
        <v>177.3</v>
      </c>
      <c r="L2314" s="17">
        <f>SUM(C2314:K2314)</f>
        <v>1694.81</v>
      </c>
      <c r="M2314" s="23" t="str">
        <f>A2314&amp;"|"&amp;B2314</f>
        <v>P0193|Sep</v>
      </c>
    </row>
    <row r="2315" spans="1:13" ht="15" customHeight="1" x14ac:dyDescent="0.25">
      <c r="A2315" s="14" t="s">
        <v>445</v>
      </c>
      <c r="B2315" s="14" t="s">
        <v>32</v>
      </c>
      <c r="C2315" s="16">
        <v>251.63</v>
      </c>
      <c r="D2315" s="16">
        <v>60.45</v>
      </c>
      <c r="E2315" s="16">
        <v>5.3</v>
      </c>
      <c r="F2315" s="16">
        <v>176</v>
      </c>
      <c r="G2315" s="16">
        <v>0</v>
      </c>
      <c r="H2315" s="16">
        <v>1031.51</v>
      </c>
      <c r="I2315" s="16">
        <v>149</v>
      </c>
      <c r="J2315" s="16">
        <v>85.96</v>
      </c>
      <c r="K2315" s="16">
        <v>122.63</v>
      </c>
      <c r="L2315" s="17">
        <f>SUM(C2315:K2315)</f>
        <v>1882.48</v>
      </c>
      <c r="M2315" s="23" t="str">
        <f>A2315&amp;"|"&amp;B2315</f>
        <v>P0193|Oct</v>
      </c>
    </row>
    <row r="2316" spans="1:13" ht="15" customHeight="1" x14ac:dyDescent="0.25">
      <c r="A2316" s="14" t="s">
        <v>445</v>
      </c>
      <c r="B2316" s="14" t="s">
        <v>33</v>
      </c>
      <c r="C2316" s="16">
        <v>7.57</v>
      </c>
      <c r="D2316" s="16">
        <v>49.56</v>
      </c>
      <c r="E2316" s="16">
        <v>8.81</v>
      </c>
      <c r="F2316" s="16">
        <v>176</v>
      </c>
      <c r="G2316" s="16">
        <v>55.52</v>
      </c>
      <c r="H2316" s="16">
        <v>1031.51</v>
      </c>
      <c r="I2316" s="16">
        <v>149</v>
      </c>
      <c r="J2316" s="16">
        <v>85.96</v>
      </c>
      <c r="K2316" s="16">
        <v>31.64</v>
      </c>
      <c r="L2316" s="17">
        <f>SUM(C2316:K2316)</f>
        <v>1595.5700000000002</v>
      </c>
      <c r="M2316" s="23" t="str">
        <f>A2316&amp;"|"&amp;B2316</f>
        <v>P0193|Nov</v>
      </c>
    </row>
    <row r="2317" spans="1:13" ht="15" customHeight="1" x14ac:dyDescent="0.25">
      <c r="A2317" s="14" t="s">
        <v>445</v>
      </c>
      <c r="B2317" s="14" t="s">
        <v>34</v>
      </c>
      <c r="C2317" s="16">
        <v>12.55</v>
      </c>
      <c r="D2317" s="16">
        <v>69.36</v>
      </c>
      <c r="E2317" s="16">
        <v>11.72</v>
      </c>
      <c r="F2317" s="16">
        <v>352</v>
      </c>
      <c r="G2317" s="16">
        <v>55.52</v>
      </c>
      <c r="H2317" s="16">
        <v>1031.51</v>
      </c>
      <c r="I2317" s="16">
        <v>149</v>
      </c>
      <c r="J2317" s="16">
        <v>85.96</v>
      </c>
      <c r="K2317" s="16">
        <v>55.84</v>
      </c>
      <c r="L2317" s="17">
        <f>SUM(C2317:K2317)</f>
        <v>1823.4599999999998</v>
      </c>
      <c r="M2317" s="23" t="str">
        <f>A2317&amp;"|"&amp;B2317</f>
        <v>P0193|Dec</v>
      </c>
    </row>
    <row r="2318" spans="1:13" ht="15" customHeight="1" x14ac:dyDescent="0.25">
      <c r="A2318" s="14" t="s">
        <v>445</v>
      </c>
      <c r="B2318" s="14" t="s">
        <v>35</v>
      </c>
      <c r="C2318" s="16">
        <v>22.1</v>
      </c>
      <c r="D2318" s="16">
        <v>70.53</v>
      </c>
      <c r="E2318" s="16">
        <v>4.04</v>
      </c>
      <c r="F2318" s="16">
        <v>352</v>
      </c>
      <c r="G2318" s="16">
        <v>55.52</v>
      </c>
      <c r="H2318" s="16">
        <v>1031.51</v>
      </c>
      <c r="I2318" s="16">
        <v>149</v>
      </c>
      <c r="J2318" s="16">
        <v>85.96</v>
      </c>
      <c r="K2318" s="16">
        <v>55.84</v>
      </c>
      <c r="L2318" s="17">
        <f>SUM(C2318:K2318)</f>
        <v>1826.5</v>
      </c>
      <c r="M2318" s="23" t="str">
        <f>A2318&amp;"|"&amp;B2318</f>
        <v>P0193|Jan</v>
      </c>
    </row>
    <row r="2319" spans="1:13" ht="15" customHeight="1" x14ac:dyDescent="0.25">
      <c r="A2319" s="14" t="s">
        <v>445</v>
      </c>
      <c r="B2319" s="14" t="s">
        <v>36</v>
      </c>
      <c r="C2319" s="16">
        <v>23.82</v>
      </c>
      <c r="D2319" s="16">
        <v>78.819999999999993</v>
      </c>
      <c r="E2319" s="16">
        <v>4.04</v>
      </c>
      <c r="F2319" s="16">
        <v>352</v>
      </c>
      <c r="G2319" s="16">
        <v>55.52</v>
      </c>
      <c r="H2319" s="16">
        <v>1031.51</v>
      </c>
      <c r="I2319" s="16">
        <v>149</v>
      </c>
      <c r="J2319" s="16">
        <v>85.96</v>
      </c>
      <c r="K2319" s="16">
        <v>55.84</v>
      </c>
      <c r="L2319" s="17">
        <f>SUM(C2319:K2319)</f>
        <v>1836.51</v>
      </c>
      <c r="M2319" s="23" t="str">
        <f>A2319&amp;"|"&amp;B2319</f>
        <v>P0193|Feb</v>
      </c>
    </row>
    <row r="2320" spans="1:13" ht="15" customHeight="1" x14ac:dyDescent="0.25">
      <c r="A2320" s="14" t="s">
        <v>445</v>
      </c>
      <c r="B2320" s="14" t="s">
        <v>37</v>
      </c>
      <c r="C2320" s="16">
        <v>15.96</v>
      </c>
      <c r="D2320" s="16">
        <v>43.81</v>
      </c>
      <c r="E2320" s="16">
        <v>4.04</v>
      </c>
      <c r="F2320" s="16">
        <v>264</v>
      </c>
      <c r="G2320" s="16">
        <v>55.52</v>
      </c>
      <c r="H2320" s="16">
        <v>1031.51</v>
      </c>
      <c r="I2320" s="16">
        <v>149</v>
      </c>
      <c r="J2320" s="16">
        <v>85.96</v>
      </c>
      <c r="K2320" s="16">
        <v>55.84</v>
      </c>
      <c r="L2320" s="17">
        <f>SUM(C2320:K2320)</f>
        <v>1705.6399999999999</v>
      </c>
      <c r="M2320" s="23" t="str">
        <f>A2320&amp;"|"&amp;B2320</f>
        <v>P0193|Mar</v>
      </c>
    </row>
    <row r="2321" spans="1:13" ht="15" customHeight="1" x14ac:dyDescent="0.25">
      <c r="A2321" s="14" t="s">
        <v>447</v>
      </c>
      <c r="B2321" s="14" t="s">
        <v>24</v>
      </c>
      <c r="C2321" s="16">
        <v>26.22</v>
      </c>
      <c r="D2321" s="16">
        <v>55.17</v>
      </c>
      <c r="E2321" s="16">
        <v>10.8</v>
      </c>
      <c r="F2321" s="16">
        <v>216</v>
      </c>
      <c r="G2321" s="16">
        <v>0</v>
      </c>
      <c r="H2321" s="16">
        <v>1346.69</v>
      </c>
      <c r="I2321" s="16">
        <v>194.84</v>
      </c>
      <c r="J2321" s="16">
        <v>85.96</v>
      </c>
      <c r="K2321" s="16">
        <v>59.62</v>
      </c>
      <c r="L2321" s="17">
        <f>SUM(C2321:K2321)</f>
        <v>1995.3</v>
      </c>
      <c r="M2321" s="23" t="str">
        <f>A2321&amp;"|"&amp;B2321</f>
        <v>P0194|Apr</v>
      </c>
    </row>
    <row r="2322" spans="1:13" ht="15" customHeight="1" x14ac:dyDescent="0.25">
      <c r="A2322" s="14" t="s">
        <v>447</v>
      </c>
      <c r="B2322" s="14" t="s">
        <v>26</v>
      </c>
      <c r="C2322" s="16">
        <v>20.399999999999999</v>
      </c>
      <c r="D2322" s="16">
        <v>63.95</v>
      </c>
      <c r="E2322" s="16">
        <v>4.04</v>
      </c>
      <c r="F2322" s="16">
        <v>216</v>
      </c>
      <c r="G2322" s="16">
        <v>0</v>
      </c>
      <c r="H2322" s="16">
        <v>1346.69</v>
      </c>
      <c r="I2322" s="16">
        <v>194.84</v>
      </c>
      <c r="J2322" s="16">
        <v>85.96</v>
      </c>
      <c r="K2322" s="16">
        <v>387.74</v>
      </c>
      <c r="L2322" s="17">
        <f>SUM(C2322:K2322)</f>
        <v>2319.62</v>
      </c>
      <c r="M2322" s="23" t="str">
        <f>A2322&amp;"|"&amp;B2322</f>
        <v>P0194|May</v>
      </c>
    </row>
    <row r="2323" spans="1:13" ht="15" customHeight="1" x14ac:dyDescent="0.25">
      <c r="A2323" s="14" t="s">
        <v>447</v>
      </c>
      <c r="B2323" s="14" t="s">
        <v>28</v>
      </c>
      <c r="C2323" s="16">
        <v>23</v>
      </c>
      <c r="D2323" s="16">
        <v>39.93</v>
      </c>
      <c r="E2323" s="16">
        <v>11.69</v>
      </c>
      <c r="F2323" s="16">
        <v>216</v>
      </c>
      <c r="G2323" s="16">
        <v>0</v>
      </c>
      <c r="H2323" s="16">
        <v>1346.69</v>
      </c>
      <c r="I2323" s="16">
        <v>194.84</v>
      </c>
      <c r="J2323" s="16">
        <v>85.96</v>
      </c>
      <c r="K2323" s="16">
        <v>502.38</v>
      </c>
      <c r="L2323" s="17">
        <f>SUM(C2323:K2323)</f>
        <v>2420.4899999999998</v>
      </c>
      <c r="M2323" s="23" t="str">
        <f>A2323&amp;"|"&amp;B2323</f>
        <v>P0194|Jun</v>
      </c>
    </row>
    <row r="2324" spans="1:13" ht="15" customHeight="1" x14ac:dyDescent="0.25">
      <c r="A2324" s="14" t="s">
        <v>447</v>
      </c>
      <c r="B2324" s="14" t="s">
        <v>29</v>
      </c>
      <c r="C2324" s="16">
        <v>22.96</v>
      </c>
      <c r="D2324" s="16">
        <v>43.78</v>
      </c>
      <c r="E2324" s="16">
        <v>4.04</v>
      </c>
      <c r="F2324" s="16">
        <v>324</v>
      </c>
      <c r="G2324" s="16">
        <v>0</v>
      </c>
      <c r="H2324" s="16">
        <v>1346.69</v>
      </c>
      <c r="I2324" s="16">
        <v>194.84</v>
      </c>
      <c r="J2324" s="16">
        <v>85.96</v>
      </c>
      <c r="K2324" s="16">
        <v>1346.66</v>
      </c>
      <c r="L2324" s="17">
        <f>SUM(C2324:K2324)</f>
        <v>3368.9300000000003</v>
      </c>
      <c r="M2324" s="23" t="str">
        <f>A2324&amp;"|"&amp;B2324</f>
        <v>P0194|Jul</v>
      </c>
    </row>
    <row r="2325" spans="1:13" ht="15" customHeight="1" x14ac:dyDescent="0.25">
      <c r="A2325" s="14" t="s">
        <v>447</v>
      </c>
      <c r="B2325" s="14" t="s">
        <v>30</v>
      </c>
      <c r="C2325" s="16">
        <v>30.59</v>
      </c>
      <c r="D2325" s="16">
        <v>43.54</v>
      </c>
      <c r="E2325" s="16">
        <v>10.82</v>
      </c>
      <c r="F2325" s="16">
        <v>216</v>
      </c>
      <c r="G2325" s="16">
        <v>0</v>
      </c>
      <c r="H2325" s="16">
        <v>1346.69</v>
      </c>
      <c r="I2325" s="16">
        <v>194.84</v>
      </c>
      <c r="J2325" s="16">
        <v>85.96</v>
      </c>
      <c r="K2325" s="16">
        <v>1242.2</v>
      </c>
      <c r="L2325" s="17">
        <f>SUM(C2325:K2325)</f>
        <v>3170.6400000000003</v>
      </c>
      <c r="M2325" s="23" t="str">
        <f>A2325&amp;"|"&amp;B2325</f>
        <v>P0194|Aug</v>
      </c>
    </row>
    <row r="2326" spans="1:13" ht="15" customHeight="1" x14ac:dyDescent="0.25">
      <c r="A2326" s="14" t="s">
        <v>447</v>
      </c>
      <c r="B2326" s="14" t="s">
        <v>31</v>
      </c>
      <c r="C2326" s="16">
        <v>7.57</v>
      </c>
      <c r="D2326" s="16">
        <v>39.68</v>
      </c>
      <c r="E2326" s="16">
        <v>13.67</v>
      </c>
      <c r="F2326" s="16">
        <v>216</v>
      </c>
      <c r="G2326" s="16">
        <v>0</v>
      </c>
      <c r="H2326" s="16">
        <v>1346.69</v>
      </c>
      <c r="I2326" s="16">
        <v>194.84</v>
      </c>
      <c r="J2326" s="16">
        <v>85.96</v>
      </c>
      <c r="K2326" s="16">
        <v>265.95</v>
      </c>
      <c r="L2326" s="17">
        <f>SUM(C2326:K2326)</f>
        <v>2170.36</v>
      </c>
      <c r="M2326" s="23" t="str">
        <f>A2326&amp;"|"&amp;B2326</f>
        <v>P0194|Sep</v>
      </c>
    </row>
    <row r="2327" spans="1:13" ht="15" customHeight="1" x14ac:dyDescent="0.25">
      <c r="A2327" s="14" t="s">
        <v>447</v>
      </c>
      <c r="B2327" s="14" t="s">
        <v>32</v>
      </c>
      <c r="C2327" s="16">
        <v>14.87</v>
      </c>
      <c r="D2327" s="16">
        <v>52.73</v>
      </c>
      <c r="E2327" s="16">
        <v>7.38</v>
      </c>
      <c r="F2327" s="16">
        <v>216</v>
      </c>
      <c r="G2327" s="16">
        <v>0</v>
      </c>
      <c r="H2327" s="16">
        <v>1346.69</v>
      </c>
      <c r="I2327" s="16">
        <v>194.84</v>
      </c>
      <c r="J2327" s="16">
        <v>85.96</v>
      </c>
      <c r="K2327" s="16">
        <v>183.95</v>
      </c>
      <c r="L2327" s="17">
        <f>SUM(C2327:K2327)</f>
        <v>2102.42</v>
      </c>
      <c r="M2327" s="23" t="str">
        <f>A2327&amp;"|"&amp;B2327</f>
        <v>P0194|Oct</v>
      </c>
    </row>
    <row r="2328" spans="1:13" ht="15" customHeight="1" x14ac:dyDescent="0.25">
      <c r="A2328" s="14" t="s">
        <v>447</v>
      </c>
      <c r="B2328" s="14" t="s">
        <v>33</v>
      </c>
      <c r="C2328" s="16">
        <v>19.07</v>
      </c>
      <c r="D2328" s="16">
        <v>60.47</v>
      </c>
      <c r="E2328" s="16">
        <v>7.05</v>
      </c>
      <c r="F2328" s="16">
        <v>216</v>
      </c>
      <c r="G2328" s="16">
        <v>68.14</v>
      </c>
      <c r="H2328" s="16">
        <v>1346.69</v>
      </c>
      <c r="I2328" s="16">
        <v>194.84</v>
      </c>
      <c r="J2328" s="16">
        <v>85.96</v>
      </c>
      <c r="K2328" s="16">
        <v>47.47</v>
      </c>
      <c r="L2328" s="17">
        <f>SUM(C2328:K2328)</f>
        <v>2045.69</v>
      </c>
      <c r="M2328" s="23" t="str">
        <f>A2328&amp;"|"&amp;B2328</f>
        <v>P0194|Nov</v>
      </c>
    </row>
    <row r="2329" spans="1:13" ht="15" customHeight="1" x14ac:dyDescent="0.25">
      <c r="A2329" s="14" t="s">
        <v>447</v>
      </c>
      <c r="B2329" s="14" t="s">
        <v>34</v>
      </c>
      <c r="C2329" s="16">
        <v>26.67</v>
      </c>
      <c r="D2329" s="16">
        <v>74.92</v>
      </c>
      <c r="E2329" s="16">
        <v>14.79</v>
      </c>
      <c r="F2329" s="16">
        <v>648</v>
      </c>
      <c r="G2329" s="16">
        <v>68.14</v>
      </c>
      <c r="H2329" s="16">
        <v>1346.69</v>
      </c>
      <c r="I2329" s="16">
        <v>194.84</v>
      </c>
      <c r="J2329" s="16">
        <v>85.96</v>
      </c>
      <c r="K2329" s="16">
        <v>83.75</v>
      </c>
      <c r="L2329" s="17">
        <f>SUM(C2329:K2329)</f>
        <v>2543.7600000000002</v>
      </c>
      <c r="M2329" s="23" t="str">
        <f>A2329&amp;"|"&amp;B2329</f>
        <v>P0194|Dec</v>
      </c>
    </row>
    <row r="2330" spans="1:13" ht="15" customHeight="1" x14ac:dyDescent="0.25">
      <c r="A2330" s="14" t="s">
        <v>447</v>
      </c>
      <c r="B2330" s="14" t="s">
        <v>35</v>
      </c>
      <c r="C2330" s="16">
        <v>22.28</v>
      </c>
      <c r="D2330" s="16">
        <v>87.11</v>
      </c>
      <c r="E2330" s="16">
        <v>10.31</v>
      </c>
      <c r="F2330" s="16">
        <v>540</v>
      </c>
      <c r="G2330" s="16">
        <v>68.14</v>
      </c>
      <c r="H2330" s="16">
        <v>1346.69</v>
      </c>
      <c r="I2330" s="16">
        <v>194.84</v>
      </c>
      <c r="J2330" s="16">
        <v>85.96</v>
      </c>
      <c r="K2330" s="16">
        <v>83.75</v>
      </c>
      <c r="L2330" s="17">
        <f>SUM(C2330:K2330)</f>
        <v>2439.0800000000004</v>
      </c>
      <c r="M2330" s="23" t="str">
        <f>A2330&amp;"|"&amp;B2330</f>
        <v>P0194|Jan</v>
      </c>
    </row>
    <row r="2331" spans="1:13" ht="15" customHeight="1" x14ac:dyDescent="0.25">
      <c r="A2331" s="14" t="s">
        <v>447</v>
      </c>
      <c r="B2331" s="14" t="s">
        <v>36</v>
      </c>
      <c r="C2331" s="16">
        <v>16.36</v>
      </c>
      <c r="D2331" s="16">
        <v>86.7</v>
      </c>
      <c r="E2331" s="16">
        <v>13.11</v>
      </c>
      <c r="F2331" s="16">
        <v>432</v>
      </c>
      <c r="G2331" s="16">
        <v>68.14</v>
      </c>
      <c r="H2331" s="16">
        <v>1346.69</v>
      </c>
      <c r="I2331" s="16">
        <v>194.84</v>
      </c>
      <c r="J2331" s="16">
        <v>85.96</v>
      </c>
      <c r="K2331" s="16">
        <v>83.75</v>
      </c>
      <c r="L2331" s="17">
        <f>SUM(C2331:K2331)</f>
        <v>2327.5500000000002</v>
      </c>
      <c r="M2331" s="23" t="str">
        <f>A2331&amp;"|"&amp;B2331</f>
        <v>P0194|Feb</v>
      </c>
    </row>
    <row r="2332" spans="1:13" ht="15" customHeight="1" x14ac:dyDescent="0.25">
      <c r="A2332" s="14" t="s">
        <v>447</v>
      </c>
      <c r="B2332" s="14" t="s">
        <v>37</v>
      </c>
      <c r="C2332" s="16">
        <v>32.81</v>
      </c>
      <c r="D2332" s="16">
        <v>60.02</v>
      </c>
      <c r="E2332" s="16">
        <v>19.23</v>
      </c>
      <c r="F2332" s="16">
        <v>432</v>
      </c>
      <c r="G2332" s="16">
        <v>68.14</v>
      </c>
      <c r="H2332" s="16">
        <v>1346.69</v>
      </c>
      <c r="I2332" s="16">
        <v>194.84</v>
      </c>
      <c r="J2332" s="16">
        <v>85.96</v>
      </c>
      <c r="K2332" s="16">
        <v>83.75</v>
      </c>
      <c r="L2332" s="17">
        <f>SUM(C2332:K2332)</f>
        <v>2323.44</v>
      </c>
      <c r="M2332" s="23" t="str">
        <f>A2332&amp;"|"&amp;B2332</f>
        <v>P0194|Mar</v>
      </c>
    </row>
    <row r="2333" spans="1:13" ht="15" customHeight="1" x14ac:dyDescent="0.25">
      <c r="A2333" s="14" t="s">
        <v>449</v>
      </c>
      <c r="B2333" s="14" t="s">
        <v>24</v>
      </c>
      <c r="C2333" s="16">
        <v>21.25</v>
      </c>
      <c r="D2333" s="16">
        <v>55.04</v>
      </c>
      <c r="E2333" s="16">
        <v>4.6500000000000004</v>
      </c>
      <c r="F2333" s="16">
        <v>176</v>
      </c>
      <c r="G2333" s="16">
        <v>0</v>
      </c>
      <c r="H2333" s="16">
        <v>1031.51</v>
      </c>
      <c r="I2333" s="16">
        <v>149</v>
      </c>
      <c r="J2333" s="16">
        <v>85.96</v>
      </c>
      <c r="K2333" s="16">
        <v>39.75</v>
      </c>
      <c r="L2333" s="17">
        <f>SUM(C2333:K2333)</f>
        <v>1563.16</v>
      </c>
      <c r="M2333" s="23" t="str">
        <f>A2333&amp;"|"&amp;B2333</f>
        <v>P0195|Apr</v>
      </c>
    </row>
    <row r="2334" spans="1:13" ht="15" customHeight="1" x14ac:dyDescent="0.25">
      <c r="A2334" s="14" t="s">
        <v>449</v>
      </c>
      <c r="B2334" s="14" t="s">
        <v>26</v>
      </c>
      <c r="C2334" s="16">
        <v>16.420000000000002</v>
      </c>
      <c r="D2334" s="16">
        <v>62.16</v>
      </c>
      <c r="E2334" s="16">
        <v>7.48</v>
      </c>
      <c r="F2334" s="16">
        <v>176</v>
      </c>
      <c r="G2334" s="16">
        <v>0</v>
      </c>
      <c r="H2334" s="16">
        <v>1031.51</v>
      </c>
      <c r="I2334" s="16">
        <v>149</v>
      </c>
      <c r="J2334" s="16">
        <v>85.96</v>
      </c>
      <c r="K2334" s="16">
        <v>258.49</v>
      </c>
      <c r="L2334" s="17">
        <f>SUM(C2334:K2334)</f>
        <v>1787.02</v>
      </c>
      <c r="M2334" s="23" t="str">
        <f>A2334&amp;"|"&amp;B2334</f>
        <v>P0195|May</v>
      </c>
    </row>
    <row r="2335" spans="1:13" ht="15" customHeight="1" x14ac:dyDescent="0.25">
      <c r="A2335" s="14" t="s">
        <v>449</v>
      </c>
      <c r="B2335" s="14" t="s">
        <v>28</v>
      </c>
      <c r="C2335" s="16">
        <v>25.07</v>
      </c>
      <c r="D2335" s="16">
        <v>44.17</v>
      </c>
      <c r="E2335" s="16">
        <v>4.04</v>
      </c>
      <c r="F2335" s="16">
        <v>176</v>
      </c>
      <c r="G2335" s="16">
        <v>0</v>
      </c>
      <c r="H2335" s="16">
        <v>1031.51</v>
      </c>
      <c r="I2335" s="16">
        <v>149</v>
      </c>
      <c r="J2335" s="16">
        <v>85.96</v>
      </c>
      <c r="K2335" s="16">
        <v>334.92</v>
      </c>
      <c r="L2335" s="17">
        <f>SUM(C2335:K2335)</f>
        <v>1850.67</v>
      </c>
      <c r="M2335" s="23" t="str">
        <f>A2335&amp;"|"&amp;B2335</f>
        <v>P0195|Jun</v>
      </c>
    </row>
    <row r="2336" spans="1:13" ht="15" customHeight="1" x14ac:dyDescent="0.25">
      <c r="A2336" s="14" t="s">
        <v>449</v>
      </c>
      <c r="B2336" s="14" t="s">
        <v>29</v>
      </c>
      <c r="C2336" s="16">
        <v>7.57</v>
      </c>
      <c r="D2336" s="16">
        <v>29.47</v>
      </c>
      <c r="E2336" s="16">
        <v>11.22</v>
      </c>
      <c r="F2336" s="16">
        <v>264</v>
      </c>
      <c r="G2336" s="16">
        <v>0</v>
      </c>
      <c r="H2336" s="16">
        <v>1031.51</v>
      </c>
      <c r="I2336" s="16">
        <v>149</v>
      </c>
      <c r="J2336" s="16">
        <v>85.96</v>
      </c>
      <c r="K2336" s="16">
        <v>897.77</v>
      </c>
      <c r="L2336" s="17">
        <f>SUM(C2336:K2336)</f>
        <v>2476.5</v>
      </c>
      <c r="M2336" s="23" t="str">
        <f>A2336&amp;"|"&amp;B2336</f>
        <v>P0195|Jul</v>
      </c>
    </row>
    <row r="2337" spans="1:13" ht="15" customHeight="1" x14ac:dyDescent="0.25">
      <c r="A2337" s="14" t="s">
        <v>449</v>
      </c>
      <c r="B2337" s="14" t="s">
        <v>30</v>
      </c>
      <c r="C2337" s="16">
        <v>9.9600000000000009</v>
      </c>
      <c r="D2337" s="16">
        <v>41.3</v>
      </c>
      <c r="E2337" s="16">
        <v>8.2200000000000006</v>
      </c>
      <c r="F2337" s="16">
        <v>176</v>
      </c>
      <c r="G2337" s="16">
        <v>0</v>
      </c>
      <c r="H2337" s="16">
        <v>1031.51</v>
      </c>
      <c r="I2337" s="16">
        <v>149</v>
      </c>
      <c r="J2337" s="16">
        <v>85.96</v>
      </c>
      <c r="K2337" s="16">
        <v>828.13</v>
      </c>
      <c r="L2337" s="17">
        <f>SUM(C2337:K2337)</f>
        <v>2330.08</v>
      </c>
      <c r="M2337" s="23" t="str">
        <f>A2337&amp;"|"&amp;B2337</f>
        <v>P0195|Aug</v>
      </c>
    </row>
    <row r="2338" spans="1:13" ht="15" customHeight="1" x14ac:dyDescent="0.25">
      <c r="A2338" s="14" t="s">
        <v>449</v>
      </c>
      <c r="B2338" s="14" t="s">
        <v>31</v>
      </c>
      <c r="C2338" s="16">
        <v>29.69</v>
      </c>
      <c r="D2338" s="16">
        <v>32.479999999999997</v>
      </c>
      <c r="E2338" s="16">
        <v>9.16</v>
      </c>
      <c r="F2338" s="16">
        <v>176</v>
      </c>
      <c r="G2338" s="16">
        <v>0</v>
      </c>
      <c r="H2338" s="16">
        <v>1031.51</v>
      </c>
      <c r="I2338" s="16">
        <v>149</v>
      </c>
      <c r="J2338" s="16">
        <v>85.96</v>
      </c>
      <c r="K2338" s="16">
        <v>177.3</v>
      </c>
      <c r="L2338" s="17">
        <f>SUM(C2338:K2338)</f>
        <v>1691.1</v>
      </c>
      <c r="M2338" s="23" t="str">
        <f>A2338&amp;"|"&amp;B2338</f>
        <v>P0195|Sep</v>
      </c>
    </row>
    <row r="2339" spans="1:13" ht="15" customHeight="1" x14ac:dyDescent="0.25">
      <c r="A2339" s="14" t="s">
        <v>449</v>
      </c>
      <c r="B2339" s="14" t="s">
        <v>32</v>
      </c>
      <c r="C2339" s="16">
        <v>9.2899999999999991</v>
      </c>
      <c r="D2339" s="16">
        <v>59.11</v>
      </c>
      <c r="E2339" s="16">
        <v>7.25</v>
      </c>
      <c r="F2339" s="16">
        <v>176</v>
      </c>
      <c r="G2339" s="16">
        <v>0</v>
      </c>
      <c r="H2339" s="16">
        <v>1031.51</v>
      </c>
      <c r="I2339" s="16">
        <v>149</v>
      </c>
      <c r="J2339" s="16">
        <v>85.96</v>
      </c>
      <c r="K2339" s="16">
        <v>122.63</v>
      </c>
      <c r="L2339" s="17">
        <f>SUM(C2339:K2339)</f>
        <v>1640.75</v>
      </c>
      <c r="M2339" s="23" t="str">
        <f>A2339&amp;"|"&amp;B2339</f>
        <v>P0195|Oct</v>
      </c>
    </row>
    <row r="2340" spans="1:13" ht="15" customHeight="1" x14ac:dyDescent="0.25">
      <c r="A2340" s="14" t="s">
        <v>449</v>
      </c>
      <c r="B2340" s="14" t="s">
        <v>33</v>
      </c>
      <c r="C2340" s="16">
        <v>14.22</v>
      </c>
      <c r="D2340" s="16">
        <v>53.26</v>
      </c>
      <c r="E2340" s="16">
        <v>5.38</v>
      </c>
      <c r="F2340" s="16">
        <v>176</v>
      </c>
      <c r="G2340" s="16">
        <v>55.52</v>
      </c>
      <c r="H2340" s="16">
        <v>1031.51</v>
      </c>
      <c r="I2340" s="16">
        <v>149</v>
      </c>
      <c r="J2340" s="16">
        <v>85.96</v>
      </c>
      <c r="K2340" s="16">
        <v>31.64</v>
      </c>
      <c r="L2340" s="17">
        <f>SUM(C2340:K2340)</f>
        <v>1602.49</v>
      </c>
      <c r="M2340" s="23" t="str">
        <f>A2340&amp;"|"&amp;B2340</f>
        <v>P0195|Nov</v>
      </c>
    </row>
    <row r="2341" spans="1:13" ht="15" customHeight="1" x14ac:dyDescent="0.25">
      <c r="A2341" s="14" t="s">
        <v>449</v>
      </c>
      <c r="B2341" s="14" t="s">
        <v>34</v>
      </c>
      <c r="C2341" s="16">
        <v>9.9600000000000009</v>
      </c>
      <c r="D2341" s="16">
        <v>69.099999999999994</v>
      </c>
      <c r="E2341" s="16">
        <v>4.78</v>
      </c>
      <c r="F2341" s="16">
        <v>528</v>
      </c>
      <c r="G2341" s="16">
        <v>55.52</v>
      </c>
      <c r="H2341" s="16">
        <v>1031.51</v>
      </c>
      <c r="I2341" s="16">
        <v>149</v>
      </c>
      <c r="J2341" s="16">
        <v>85.96</v>
      </c>
      <c r="K2341" s="16">
        <v>55.84</v>
      </c>
      <c r="L2341" s="17">
        <f>SUM(C2341:K2341)</f>
        <v>1989.6699999999998</v>
      </c>
      <c r="M2341" s="23" t="str">
        <f>A2341&amp;"|"&amp;B2341</f>
        <v>P0195|Dec</v>
      </c>
    </row>
    <row r="2342" spans="1:13" ht="15" customHeight="1" x14ac:dyDescent="0.25">
      <c r="A2342" s="14" t="s">
        <v>449</v>
      </c>
      <c r="B2342" s="14" t="s">
        <v>35</v>
      </c>
      <c r="C2342" s="16">
        <v>7.57</v>
      </c>
      <c r="D2342" s="16">
        <v>74.540000000000006</v>
      </c>
      <c r="E2342" s="16">
        <v>4.51</v>
      </c>
      <c r="F2342" s="16">
        <v>440</v>
      </c>
      <c r="G2342" s="16">
        <v>55.52</v>
      </c>
      <c r="H2342" s="16">
        <v>1031.51</v>
      </c>
      <c r="I2342" s="16">
        <v>149</v>
      </c>
      <c r="J2342" s="16">
        <v>85.96</v>
      </c>
      <c r="K2342" s="16">
        <v>55.84</v>
      </c>
      <c r="L2342" s="17">
        <f>SUM(C2342:K2342)</f>
        <v>1904.45</v>
      </c>
      <c r="M2342" s="23" t="str">
        <f>A2342&amp;"|"&amp;B2342</f>
        <v>P0195|Jan</v>
      </c>
    </row>
    <row r="2343" spans="1:13" ht="15" customHeight="1" x14ac:dyDescent="0.25">
      <c r="A2343" s="14" t="s">
        <v>449</v>
      </c>
      <c r="B2343" s="14" t="s">
        <v>36</v>
      </c>
      <c r="C2343" s="16">
        <v>16.84</v>
      </c>
      <c r="D2343" s="16">
        <v>79.75</v>
      </c>
      <c r="E2343" s="16">
        <v>10.18</v>
      </c>
      <c r="F2343" s="16">
        <v>440</v>
      </c>
      <c r="G2343" s="16">
        <v>55.52</v>
      </c>
      <c r="H2343" s="16">
        <v>1031.51</v>
      </c>
      <c r="I2343" s="16">
        <v>149</v>
      </c>
      <c r="J2343" s="16">
        <v>85.96</v>
      </c>
      <c r="K2343" s="16">
        <v>55.84</v>
      </c>
      <c r="L2343" s="17">
        <f>SUM(C2343:K2343)</f>
        <v>1924.6</v>
      </c>
      <c r="M2343" s="23" t="str">
        <f>A2343&amp;"|"&amp;B2343</f>
        <v>P0195|Feb</v>
      </c>
    </row>
    <row r="2344" spans="1:13" ht="15" customHeight="1" x14ac:dyDescent="0.25">
      <c r="A2344" s="14" t="s">
        <v>449</v>
      </c>
      <c r="B2344" s="14" t="s">
        <v>37</v>
      </c>
      <c r="C2344" s="16">
        <v>10.029999999999999</v>
      </c>
      <c r="D2344" s="16">
        <v>58.53</v>
      </c>
      <c r="E2344" s="16">
        <v>4.04</v>
      </c>
      <c r="F2344" s="16">
        <v>352</v>
      </c>
      <c r="G2344" s="16">
        <v>55.52</v>
      </c>
      <c r="H2344" s="16">
        <v>1031.51</v>
      </c>
      <c r="I2344" s="16">
        <v>149</v>
      </c>
      <c r="J2344" s="16">
        <v>85.96</v>
      </c>
      <c r="K2344" s="16">
        <v>55.84</v>
      </c>
      <c r="L2344" s="17">
        <f>SUM(C2344:K2344)</f>
        <v>1802.43</v>
      </c>
      <c r="M2344" s="23" t="str">
        <f>A2344&amp;"|"&amp;B2344</f>
        <v>P0195|Mar</v>
      </c>
    </row>
    <row r="2345" spans="1:13" ht="15" customHeight="1" x14ac:dyDescent="0.25">
      <c r="A2345" s="14" t="s">
        <v>451</v>
      </c>
      <c r="B2345" s="14" t="s">
        <v>24</v>
      </c>
      <c r="C2345" s="16">
        <v>8.0399999999999991</v>
      </c>
      <c r="D2345" s="16">
        <v>60.11</v>
      </c>
      <c r="E2345" s="16">
        <v>9.84</v>
      </c>
      <c r="F2345" s="16">
        <v>216</v>
      </c>
      <c r="G2345" s="16">
        <v>0</v>
      </c>
      <c r="H2345" s="16">
        <v>1346.69</v>
      </c>
      <c r="I2345" s="16">
        <v>194.84</v>
      </c>
      <c r="J2345" s="16">
        <v>85.96</v>
      </c>
      <c r="K2345" s="16">
        <v>59.62</v>
      </c>
      <c r="L2345" s="17">
        <f>SUM(C2345:K2345)</f>
        <v>1981.1</v>
      </c>
      <c r="M2345" s="23" t="str">
        <f>A2345&amp;"|"&amp;B2345</f>
        <v>P0196|Apr</v>
      </c>
    </row>
    <row r="2346" spans="1:13" ht="15" customHeight="1" x14ac:dyDescent="0.25">
      <c r="A2346" s="14" t="s">
        <v>451</v>
      </c>
      <c r="B2346" s="14" t="s">
        <v>26</v>
      </c>
      <c r="C2346" s="16">
        <v>15.19</v>
      </c>
      <c r="D2346" s="16">
        <v>47.19</v>
      </c>
      <c r="E2346" s="16">
        <v>4.04</v>
      </c>
      <c r="F2346" s="16">
        <v>216</v>
      </c>
      <c r="G2346" s="16">
        <v>0</v>
      </c>
      <c r="H2346" s="16">
        <v>1346.69</v>
      </c>
      <c r="I2346" s="16">
        <v>194.84</v>
      </c>
      <c r="J2346" s="16">
        <v>85.96</v>
      </c>
      <c r="K2346" s="16">
        <v>387.74</v>
      </c>
      <c r="L2346" s="17">
        <f>SUM(C2346:K2346)</f>
        <v>2297.65</v>
      </c>
      <c r="M2346" s="23" t="str">
        <f>A2346&amp;"|"&amp;B2346</f>
        <v>P0196|May</v>
      </c>
    </row>
    <row r="2347" spans="1:13" ht="15" customHeight="1" x14ac:dyDescent="0.25">
      <c r="A2347" s="14" t="s">
        <v>451</v>
      </c>
      <c r="B2347" s="14" t="s">
        <v>28</v>
      </c>
      <c r="C2347" s="16">
        <v>35.630000000000003</v>
      </c>
      <c r="D2347" s="16">
        <v>51.14</v>
      </c>
      <c r="E2347" s="16">
        <v>11.76</v>
      </c>
      <c r="F2347" s="16">
        <v>216</v>
      </c>
      <c r="G2347" s="16">
        <v>0</v>
      </c>
      <c r="H2347" s="16">
        <v>1346.69</v>
      </c>
      <c r="I2347" s="16">
        <v>194.84</v>
      </c>
      <c r="J2347" s="16">
        <v>85.96</v>
      </c>
      <c r="K2347" s="16">
        <v>502.38</v>
      </c>
      <c r="L2347" s="17">
        <f>SUM(C2347:K2347)</f>
        <v>2444.4</v>
      </c>
      <c r="M2347" s="23" t="str">
        <f>A2347&amp;"|"&amp;B2347</f>
        <v>P0196|Jun</v>
      </c>
    </row>
    <row r="2348" spans="1:13" ht="15" customHeight="1" x14ac:dyDescent="0.25">
      <c r="A2348" s="14" t="s">
        <v>451</v>
      </c>
      <c r="B2348" s="14" t="s">
        <v>29</v>
      </c>
      <c r="C2348" s="16">
        <v>34.020000000000003</v>
      </c>
      <c r="D2348" s="16">
        <v>39.22</v>
      </c>
      <c r="E2348" s="16">
        <v>8.42</v>
      </c>
      <c r="F2348" s="16">
        <v>324</v>
      </c>
      <c r="G2348" s="16">
        <v>0</v>
      </c>
      <c r="H2348" s="16">
        <v>1346.69</v>
      </c>
      <c r="I2348" s="16">
        <v>194.84</v>
      </c>
      <c r="J2348" s="16">
        <v>85.96</v>
      </c>
      <c r="K2348" s="16">
        <v>1346.66</v>
      </c>
      <c r="L2348" s="17">
        <f>SUM(C2348:K2348)</f>
        <v>3379.8100000000004</v>
      </c>
      <c r="M2348" s="23" t="str">
        <f>A2348&amp;"|"&amp;B2348</f>
        <v>P0196|Jul</v>
      </c>
    </row>
    <row r="2349" spans="1:13" ht="15" customHeight="1" x14ac:dyDescent="0.25">
      <c r="A2349" s="14" t="s">
        <v>451</v>
      </c>
      <c r="B2349" s="14" t="s">
        <v>30</v>
      </c>
      <c r="C2349" s="16">
        <v>16.579999999999998</v>
      </c>
      <c r="D2349" s="16">
        <v>37.29</v>
      </c>
      <c r="E2349" s="16">
        <v>10.32</v>
      </c>
      <c r="F2349" s="16">
        <v>324</v>
      </c>
      <c r="G2349" s="16">
        <v>0</v>
      </c>
      <c r="H2349" s="16">
        <v>1346.69</v>
      </c>
      <c r="I2349" s="16">
        <v>194.84</v>
      </c>
      <c r="J2349" s="16">
        <v>85.96</v>
      </c>
      <c r="K2349" s="16">
        <v>1242.2</v>
      </c>
      <c r="L2349" s="17">
        <f>SUM(C2349:K2349)</f>
        <v>3257.88</v>
      </c>
      <c r="M2349" s="23" t="str">
        <f>A2349&amp;"|"&amp;B2349</f>
        <v>P0196|Aug</v>
      </c>
    </row>
    <row r="2350" spans="1:13" ht="15" customHeight="1" x14ac:dyDescent="0.25">
      <c r="A2350" s="14" t="s">
        <v>451</v>
      </c>
      <c r="B2350" s="14" t="s">
        <v>31</v>
      </c>
      <c r="C2350" s="16">
        <v>15.26</v>
      </c>
      <c r="D2350" s="16">
        <v>54.19</v>
      </c>
      <c r="E2350" s="16">
        <v>5.91</v>
      </c>
      <c r="F2350" s="16">
        <v>216</v>
      </c>
      <c r="G2350" s="16">
        <v>0</v>
      </c>
      <c r="H2350" s="16">
        <v>1346.69</v>
      </c>
      <c r="I2350" s="16">
        <v>194.84</v>
      </c>
      <c r="J2350" s="16">
        <v>85.96</v>
      </c>
      <c r="K2350" s="16">
        <v>265.95</v>
      </c>
      <c r="L2350" s="17">
        <f>SUM(C2350:K2350)</f>
        <v>2184.8000000000002</v>
      </c>
      <c r="M2350" s="23" t="str">
        <f>A2350&amp;"|"&amp;B2350</f>
        <v>P0196|Sep</v>
      </c>
    </row>
    <row r="2351" spans="1:13" ht="15" customHeight="1" x14ac:dyDescent="0.25">
      <c r="A2351" s="14" t="s">
        <v>451</v>
      </c>
      <c r="B2351" s="14" t="s">
        <v>32</v>
      </c>
      <c r="C2351" s="16">
        <v>16.7</v>
      </c>
      <c r="D2351" s="16">
        <v>57.62</v>
      </c>
      <c r="E2351" s="16">
        <v>5.09</v>
      </c>
      <c r="F2351" s="16">
        <v>216</v>
      </c>
      <c r="G2351" s="16">
        <v>0</v>
      </c>
      <c r="H2351" s="16">
        <v>1346.69</v>
      </c>
      <c r="I2351" s="16">
        <v>194.84</v>
      </c>
      <c r="J2351" s="16">
        <v>85.96</v>
      </c>
      <c r="K2351" s="16">
        <v>183.95</v>
      </c>
      <c r="L2351" s="17">
        <f>SUM(C2351:K2351)</f>
        <v>2106.85</v>
      </c>
      <c r="M2351" s="23" t="str">
        <f>A2351&amp;"|"&amp;B2351</f>
        <v>P0196|Oct</v>
      </c>
    </row>
    <row r="2352" spans="1:13" ht="15" customHeight="1" x14ac:dyDescent="0.25">
      <c r="A2352" s="14" t="s">
        <v>451</v>
      </c>
      <c r="B2352" s="14" t="s">
        <v>33</v>
      </c>
      <c r="C2352" s="16">
        <v>226.4</v>
      </c>
      <c r="D2352" s="16">
        <v>72.66</v>
      </c>
      <c r="E2352" s="16">
        <v>6.23</v>
      </c>
      <c r="F2352" s="16">
        <v>216</v>
      </c>
      <c r="G2352" s="16">
        <v>68.14</v>
      </c>
      <c r="H2352" s="16">
        <v>1346.69</v>
      </c>
      <c r="I2352" s="16">
        <v>194.84</v>
      </c>
      <c r="J2352" s="16">
        <v>85.96</v>
      </c>
      <c r="K2352" s="16">
        <v>47.47</v>
      </c>
      <c r="L2352" s="17">
        <f>SUM(C2352:K2352)</f>
        <v>2264.39</v>
      </c>
      <c r="M2352" s="23" t="str">
        <f>A2352&amp;"|"&amp;B2352</f>
        <v>P0196|Nov</v>
      </c>
    </row>
    <row r="2353" spans="1:13" ht="15" customHeight="1" x14ac:dyDescent="0.25">
      <c r="A2353" s="14" t="s">
        <v>451</v>
      </c>
      <c r="B2353" s="14" t="s">
        <v>34</v>
      </c>
      <c r="C2353" s="16">
        <v>33.57</v>
      </c>
      <c r="D2353" s="16">
        <v>83.63</v>
      </c>
      <c r="E2353" s="16">
        <v>6.57</v>
      </c>
      <c r="F2353" s="16">
        <v>540</v>
      </c>
      <c r="G2353" s="16">
        <v>68.14</v>
      </c>
      <c r="H2353" s="16">
        <v>1346.69</v>
      </c>
      <c r="I2353" s="16">
        <v>194.84</v>
      </c>
      <c r="J2353" s="16">
        <v>85.96</v>
      </c>
      <c r="K2353" s="16">
        <v>83.75</v>
      </c>
      <c r="L2353" s="17">
        <f>SUM(C2353:K2353)</f>
        <v>2443.15</v>
      </c>
      <c r="M2353" s="23" t="str">
        <f>A2353&amp;"|"&amp;B2353</f>
        <v>P0196|Dec</v>
      </c>
    </row>
    <row r="2354" spans="1:13" ht="15" customHeight="1" x14ac:dyDescent="0.25">
      <c r="A2354" s="14" t="s">
        <v>451</v>
      </c>
      <c r="B2354" s="14" t="s">
        <v>35</v>
      </c>
      <c r="C2354" s="16">
        <v>35.56</v>
      </c>
      <c r="D2354" s="16">
        <v>84.82</v>
      </c>
      <c r="E2354" s="16">
        <v>4.04</v>
      </c>
      <c r="F2354" s="16">
        <v>648</v>
      </c>
      <c r="G2354" s="16">
        <v>68.14</v>
      </c>
      <c r="H2354" s="16">
        <v>1346.69</v>
      </c>
      <c r="I2354" s="16">
        <v>194.84</v>
      </c>
      <c r="J2354" s="16">
        <v>85.96</v>
      </c>
      <c r="K2354" s="16">
        <v>83.75</v>
      </c>
      <c r="L2354" s="17">
        <f>SUM(C2354:K2354)</f>
        <v>2551.8000000000002</v>
      </c>
      <c r="M2354" s="23" t="str">
        <f>A2354&amp;"|"&amp;B2354</f>
        <v>P0196|Jan</v>
      </c>
    </row>
    <row r="2355" spans="1:13" ht="15" customHeight="1" x14ac:dyDescent="0.25">
      <c r="A2355" s="14" t="s">
        <v>451</v>
      </c>
      <c r="B2355" s="14" t="s">
        <v>36</v>
      </c>
      <c r="C2355" s="16">
        <v>16.29</v>
      </c>
      <c r="D2355" s="16">
        <v>93.74</v>
      </c>
      <c r="E2355" s="16">
        <v>10.3</v>
      </c>
      <c r="F2355" s="16">
        <v>432</v>
      </c>
      <c r="G2355" s="16">
        <v>68.14</v>
      </c>
      <c r="H2355" s="16">
        <v>1346.69</v>
      </c>
      <c r="I2355" s="16">
        <v>194.84</v>
      </c>
      <c r="J2355" s="16">
        <v>85.96</v>
      </c>
      <c r="K2355" s="16">
        <v>83.75</v>
      </c>
      <c r="L2355" s="17">
        <f>SUM(C2355:K2355)</f>
        <v>2331.71</v>
      </c>
      <c r="M2355" s="23" t="str">
        <f>A2355&amp;"|"&amp;B2355</f>
        <v>P0196|Feb</v>
      </c>
    </row>
    <row r="2356" spans="1:13" ht="15" customHeight="1" x14ac:dyDescent="0.25">
      <c r="A2356" s="14" t="s">
        <v>451</v>
      </c>
      <c r="B2356" s="14" t="s">
        <v>37</v>
      </c>
      <c r="C2356" s="16">
        <v>22.4</v>
      </c>
      <c r="D2356" s="16">
        <v>73.34</v>
      </c>
      <c r="E2356" s="16">
        <v>9.02</v>
      </c>
      <c r="F2356" s="16">
        <v>432</v>
      </c>
      <c r="G2356" s="16">
        <v>68.14</v>
      </c>
      <c r="H2356" s="16">
        <v>1346.69</v>
      </c>
      <c r="I2356" s="16">
        <v>194.84</v>
      </c>
      <c r="J2356" s="16">
        <v>85.96</v>
      </c>
      <c r="K2356" s="16">
        <v>83.75</v>
      </c>
      <c r="L2356" s="17">
        <f>SUM(C2356:K2356)</f>
        <v>2316.1400000000003</v>
      </c>
      <c r="M2356" s="23" t="str">
        <f>A2356&amp;"|"&amp;B2356</f>
        <v>P0196|Mar</v>
      </c>
    </row>
    <row r="2357" spans="1:13" ht="15" customHeight="1" x14ac:dyDescent="0.25">
      <c r="A2357" s="14" t="s">
        <v>453</v>
      </c>
      <c r="B2357" s="14" t="s">
        <v>24</v>
      </c>
      <c r="C2357" s="16">
        <v>38.71</v>
      </c>
      <c r="D2357" s="16">
        <v>69.569999999999993</v>
      </c>
      <c r="E2357" s="16">
        <v>16.14</v>
      </c>
      <c r="F2357" s="16">
        <v>316</v>
      </c>
      <c r="G2357" s="16">
        <v>0</v>
      </c>
      <c r="H2357" s="16">
        <v>2148.98</v>
      </c>
      <c r="I2357" s="16">
        <v>309.45</v>
      </c>
      <c r="J2357" s="16">
        <v>85.96</v>
      </c>
      <c r="K2357" s="16">
        <v>99.37</v>
      </c>
      <c r="L2357" s="17">
        <f>SUM(C2357:K2357)</f>
        <v>3084.18</v>
      </c>
      <c r="M2357" s="23" t="str">
        <f>A2357&amp;"|"&amp;B2357</f>
        <v>P0197|Apr</v>
      </c>
    </row>
    <row r="2358" spans="1:13" ht="15" customHeight="1" x14ac:dyDescent="0.25">
      <c r="A2358" s="14" t="s">
        <v>453</v>
      </c>
      <c r="B2358" s="14" t="s">
        <v>26</v>
      </c>
      <c r="C2358" s="16">
        <v>38.869999999999997</v>
      </c>
      <c r="D2358" s="16">
        <v>62.36</v>
      </c>
      <c r="E2358" s="16">
        <v>22.16</v>
      </c>
      <c r="F2358" s="16">
        <v>316</v>
      </c>
      <c r="G2358" s="16">
        <v>0</v>
      </c>
      <c r="H2358" s="16">
        <v>2148.98</v>
      </c>
      <c r="I2358" s="16">
        <v>309.45</v>
      </c>
      <c r="J2358" s="16">
        <v>85.96</v>
      </c>
      <c r="K2358" s="16">
        <v>646.23</v>
      </c>
      <c r="L2358" s="17">
        <f>SUM(C2358:K2358)</f>
        <v>3630.0099999999998</v>
      </c>
      <c r="M2358" s="23" t="str">
        <f>A2358&amp;"|"&amp;B2358</f>
        <v>P0197|May</v>
      </c>
    </row>
    <row r="2359" spans="1:13" ht="15" customHeight="1" x14ac:dyDescent="0.25">
      <c r="A2359" s="14" t="s">
        <v>453</v>
      </c>
      <c r="B2359" s="14" t="s">
        <v>28</v>
      </c>
      <c r="C2359" s="16">
        <v>27.18</v>
      </c>
      <c r="D2359" s="16">
        <v>52.6</v>
      </c>
      <c r="E2359" s="16">
        <v>18.899999999999999</v>
      </c>
      <c r="F2359" s="16">
        <v>316</v>
      </c>
      <c r="G2359" s="16">
        <v>0</v>
      </c>
      <c r="H2359" s="16">
        <v>2148.98</v>
      </c>
      <c r="I2359" s="16">
        <v>309.45</v>
      </c>
      <c r="J2359" s="16">
        <v>85.96</v>
      </c>
      <c r="K2359" s="16">
        <v>837.3</v>
      </c>
      <c r="L2359" s="17">
        <f>SUM(C2359:K2359)</f>
        <v>3796.37</v>
      </c>
      <c r="M2359" s="23" t="str">
        <f>A2359&amp;"|"&amp;B2359</f>
        <v>P0197|Jun</v>
      </c>
    </row>
    <row r="2360" spans="1:13" ht="15" customHeight="1" x14ac:dyDescent="0.25">
      <c r="A2360" s="14" t="s">
        <v>453</v>
      </c>
      <c r="B2360" s="14" t="s">
        <v>29</v>
      </c>
      <c r="C2360" s="16">
        <v>40.26</v>
      </c>
      <c r="D2360" s="16">
        <v>48.24</v>
      </c>
      <c r="E2360" s="16">
        <v>19.18</v>
      </c>
      <c r="F2360" s="16">
        <v>474</v>
      </c>
      <c r="G2360" s="16">
        <v>0</v>
      </c>
      <c r="H2360" s="16">
        <v>2148.98</v>
      </c>
      <c r="I2360" s="16">
        <v>309.45</v>
      </c>
      <c r="J2360" s="16">
        <v>85.96</v>
      </c>
      <c r="K2360" s="16">
        <v>2244.4299999999998</v>
      </c>
      <c r="L2360" s="17">
        <f>SUM(C2360:K2360)</f>
        <v>5370.5</v>
      </c>
      <c r="M2360" s="23" t="str">
        <f>A2360&amp;"|"&amp;B2360</f>
        <v>P0197|Jul</v>
      </c>
    </row>
    <row r="2361" spans="1:13" ht="15" customHeight="1" x14ac:dyDescent="0.25">
      <c r="A2361" s="14" t="s">
        <v>453</v>
      </c>
      <c r="B2361" s="14" t="s">
        <v>30</v>
      </c>
      <c r="C2361" s="16">
        <v>43.49</v>
      </c>
      <c r="D2361" s="16">
        <v>49.65</v>
      </c>
      <c r="E2361" s="16">
        <v>10.47</v>
      </c>
      <c r="F2361" s="16">
        <v>316</v>
      </c>
      <c r="G2361" s="16">
        <v>0</v>
      </c>
      <c r="H2361" s="16">
        <v>2148.98</v>
      </c>
      <c r="I2361" s="16">
        <v>309.45</v>
      </c>
      <c r="J2361" s="16">
        <v>85.96</v>
      </c>
      <c r="K2361" s="16">
        <v>2070.33</v>
      </c>
      <c r="L2361" s="17">
        <f>SUM(C2361:K2361)</f>
        <v>5034.33</v>
      </c>
      <c r="M2361" s="23" t="str">
        <f>A2361&amp;"|"&amp;B2361</f>
        <v>P0197|Aug</v>
      </c>
    </row>
    <row r="2362" spans="1:13" ht="15" customHeight="1" x14ac:dyDescent="0.25">
      <c r="A2362" s="14" t="s">
        <v>453</v>
      </c>
      <c r="B2362" s="14" t="s">
        <v>31</v>
      </c>
      <c r="C2362" s="16">
        <v>290.67</v>
      </c>
      <c r="D2362" s="16">
        <v>56.54</v>
      </c>
      <c r="E2362" s="16">
        <v>6.02</v>
      </c>
      <c r="F2362" s="16">
        <v>316</v>
      </c>
      <c r="G2362" s="16">
        <v>0</v>
      </c>
      <c r="H2362" s="16">
        <v>2148.98</v>
      </c>
      <c r="I2362" s="16">
        <v>309.45</v>
      </c>
      <c r="J2362" s="16">
        <v>85.96</v>
      </c>
      <c r="K2362" s="16">
        <v>443.25</v>
      </c>
      <c r="L2362" s="17">
        <f>SUM(C2362:K2362)</f>
        <v>3656.87</v>
      </c>
      <c r="M2362" s="23" t="str">
        <f>A2362&amp;"|"&amp;B2362</f>
        <v>P0197|Sep</v>
      </c>
    </row>
    <row r="2363" spans="1:13" ht="15" customHeight="1" x14ac:dyDescent="0.25">
      <c r="A2363" s="14" t="s">
        <v>453</v>
      </c>
      <c r="B2363" s="14" t="s">
        <v>32</v>
      </c>
      <c r="C2363" s="16">
        <v>28.99</v>
      </c>
      <c r="D2363" s="16">
        <v>71.81</v>
      </c>
      <c r="E2363" s="16">
        <v>10.41</v>
      </c>
      <c r="F2363" s="16">
        <v>316</v>
      </c>
      <c r="G2363" s="16">
        <v>0</v>
      </c>
      <c r="H2363" s="16">
        <v>2148.98</v>
      </c>
      <c r="I2363" s="16">
        <v>309.45</v>
      </c>
      <c r="J2363" s="16">
        <v>85.96</v>
      </c>
      <c r="K2363" s="16">
        <v>306.58</v>
      </c>
      <c r="L2363" s="17">
        <f>SUM(C2363:K2363)</f>
        <v>3278.18</v>
      </c>
      <c r="M2363" s="23" t="str">
        <f>A2363&amp;"|"&amp;B2363</f>
        <v>P0197|Oct</v>
      </c>
    </row>
    <row r="2364" spans="1:13" ht="15" customHeight="1" x14ac:dyDescent="0.25">
      <c r="A2364" s="14" t="s">
        <v>453</v>
      </c>
      <c r="B2364" s="14" t="s">
        <v>33</v>
      </c>
      <c r="C2364" s="16">
        <v>40.21</v>
      </c>
      <c r="D2364" s="16">
        <v>72.92</v>
      </c>
      <c r="E2364" s="16">
        <v>16.940000000000001</v>
      </c>
      <c r="F2364" s="16">
        <v>474</v>
      </c>
      <c r="G2364" s="16">
        <v>100.95</v>
      </c>
      <c r="H2364" s="16">
        <v>2148.98</v>
      </c>
      <c r="I2364" s="16">
        <v>309.45</v>
      </c>
      <c r="J2364" s="16">
        <v>85.96</v>
      </c>
      <c r="K2364" s="16">
        <v>79.11</v>
      </c>
      <c r="L2364" s="17">
        <f>SUM(C2364:K2364)</f>
        <v>3328.52</v>
      </c>
      <c r="M2364" s="23" t="str">
        <f>A2364&amp;"|"&amp;B2364</f>
        <v>P0197|Nov</v>
      </c>
    </row>
    <row r="2365" spans="1:13" ht="15" customHeight="1" x14ac:dyDescent="0.25">
      <c r="A2365" s="14" t="s">
        <v>453</v>
      </c>
      <c r="B2365" s="14" t="s">
        <v>34</v>
      </c>
      <c r="C2365" s="16">
        <v>157.49</v>
      </c>
      <c r="D2365" s="16">
        <v>110.23</v>
      </c>
      <c r="E2365" s="16">
        <v>16.34</v>
      </c>
      <c r="F2365" s="16">
        <v>790</v>
      </c>
      <c r="G2365" s="16">
        <v>100.95</v>
      </c>
      <c r="H2365" s="16">
        <v>2148.98</v>
      </c>
      <c r="I2365" s="16">
        <v>309.45</v>
      </c>
      <c r="J2365" s="16">
        <v>85.96</v>
      </c>
      <c r="K2365" s="16">
        <v>139.59</v>
      </c>
      <c r="L2365" s="17">
        <f>SUM(C2365:K2365)</f>
        <v>3858.99</v>
      </c>
      <c r="M2365" s="23" t="str">
        <f>A2365&amp;"|"&amp;B2365</f>
        <v>P0197|Dec</v>
      </c>
    </row>
    <row r="2366" spans="1:13" ht="15" customHeight="1" x14ac:dyDescent="0.25">
      <c r="A2366" s="14" t="s">
        <v>453</v>
      </c>
      <c r="B2366" s="14" t="s">
        <v>35</v>
      </c>
      <c r="C2366" s="16">
        <v>32.65</v>
      </c>
      <c r="D2366" s="16">
        <v>96.4</v>
      </c>
      <c r="E2366" s="16">
        <v>11.38</v>
      </c>
      <c r="F2366" s="16">
        <v>790</v>
      </c>
      <c r="G2366" s="16">
        <v>100.95</v>
      </c>
      <c r="H2366" s="16">
        <v>2148.98</v>
      </c>
      <c r="I2366" s="16">
        <v>309.45</v>
      </c>
      <c r="J2366" s="16">
        <v>85.96</v>
      </c>
      <c r="K2366" s="16">
        <v>139.59</v>
      </c>
      <c r="L2366" s="17">
        <f>SUM(C2366:K2366)</f>
        <v>3715.36</v>
      </c>
      <c r="M2366" s="23" t="str">
        <f>A2366&amp;"|"&amp;B2366</f>
        <v>P0197|Jan</v>
      </c>
    </row>
    <row r="2367" spans="1:13" ht="15" customHeight="1" x14ac:dyDescent="0.25">
      <c r="A2367" s="14" t="s">
        <v>453</v>
      </c>
      <c r="B2367" s="14" t="s">
        <v>36</v>
      </c>
      <c r="C2367" s="16">
        <v>290.18</v>
      </c>
      <c r="D2367" s="16">
        <v>106.58</v>
      </c>
      <c r="E2367" s="16">
        <v>15.58</v>
      </c>
      <c r="F2367" s="16">
        <v>632</v>
      </c>
      <c r="G2367" s="16">
        <v>100.95</v>
      </c>
      <c r="H2367" s="16">
        <v>2148.98</v>
      </c>
      <c r="I2367" s="16">
        <v>309.45</v>
      </c>
      <c r="J2367" s="16">
        <v>85.96</v>
      </c>
      <c r="K2367" s="16">
        <v>139.59</v>
      </c>
      <c r="L2367" s="17">
        <f>SUM(C2367:K2367)</f>
        <v>3829.27</v>
      </c>
      <c r="M2367" s="23" t="str">
        <f>A2367&amp;"|"&amp;B2367</f>
        <v>P0197|Feb</v>
      </c>
    </row>
    <row r="2368" spans="1:13" ht="15" customHeight="1" x14ac:dyDescent="0.25">
      <c r="A2368" s="14" t="s">
        <v>453</v>
      </c>
      <c r="B2368" s="14" t="s">
        <v>37</v>
      </c>
      <c r="C2368" s="16">
        <v>22.99</v>
      </c>
      <c r="D2368" s="16">
        <v>82.35</v>
      </c>
      <c r="E2368" s="16">
        <v>12.44</v>
      </c>
      <c r="F2368" s="16">
        <v>632</v>
      </c>
      <c r="G2368" s="16">
        <v>100.95</v>
      </c>
      <c r="H2368" s="16">
        <v>2148.98</v>
      </c>
      <c r="I2368" s="16">
        <v>309.45</v>
      </c>
      <c r="J2368" s="16">
        <v>85.96</v>
      </c>
      <c r="K2368" s="16">
        <v>139.59</v>
      </c>
      <c r="L2368" s="17">
        <f>SUM(C2368:K2368)</f>
        <v>3534.71</v>
      </c>
      <c r="M2368" s="23" t="str">
        <f>A2368&amp;"|"&amp;B2368</f>
        <v>P0197|Mar</v>
      </c>
    </row>
    <row r="2369" spans="1:13" ht="15" customHeight="1" x14ac:dyDescent="0.25">
      <c r="A2369" s="14" t="s">
        <v>455</v>
      </c>
      <c r="B2369" s="14" t="s">
        <v>24</v>
      </c>
      <c r="C2369" s="16">
        <v>7.57</v>
      </c>
      <c r="D2369" s="16">
        <v>56.53</v>
      </c>
      <c r="E2369" s="16">
        <v>7.95</v>
      </c>
      <c r="F2369" s="16">
        <v>216</v>
      </c>
      <c r="G2369" s="16">
        <v>0</v>
      </c>
      <c r="H2369" s="16">
        <v>1346.69</v>
      </c>
      <c r="I2369" s="16">
        <v>194.84</v>
      </c>
      <c r="J2369" s="16">
        <v>85.96</v>
      </c>
      <c r="K2369" s="16">
        <v>59.62</v>
      </c>
      <c r="L2369" s="17">
        <f>SUM(C2369:K2369)</f>
        <v>1975.1599999999999</v>
      </c>
      <c r="M2369" s="23" t="str">
        <f>A2369&amp;"|"&amp;B2369</f>
        <v>P0198|Apr</v>
      </c>
    </row>
    <row r="2370" spans="1:13" ht="15" customHeight="1" x14ac:dyDescent="0.25">
      <c r="A2370" s="14" t="s">
        <v>455</v>
      </c>
      <c r="B2370" s="14" t="s">
        <v>26</v>
      </c>
      <c r="C2370" s="16">
        <v>8.3800000000000008</v>
      </c>
      <c r="D2370" s="16">
        <v>49.61</v>
      </c>
      <c r="E2370" s="16">
        <v>10.9</v>
      </c>
      <c r="F2370" s="16">
        <v>216</v>
      </c>
      <c r="G2370" s="16">
        <v>0</v>
      </c>
      <c r="H2370" s="16">
        <v>1346.69</v>
      </c>
      <c r="I2370" s="16">
        <v>194.84</v>
      </c>
      <c r="J2370" s="16">
        <v>85.96</v>
      </c>
      <c r="K2370" s="16">
        <v>387.74</v>
      </c>
      <c r="L2370" s="17">
        <f>SUM(C2370:K2370)</f>
        <v>2300.12</v>
      </c>
      <c r="M2370" s="23" t="str">
        <f>A2370&amp;"|"&amp;B2370</f>
        <v>P0198|May</v>
      </c>
    </row>
    <row r="2371" spans="1:13" ht="15" customHeight="1" x14ac:dyDescent="0.25">
      <c r="A2371" s="14" t="s">
        <v>455</v>
      </c>
      <c r="B2371" s="14" t="s">
        <v>28</v>
      </c>
      <c r="C2371" s="16">
        <v>18.239999999999998</v>
      </c>
      <c r="D2371" s="16">
        <v>39.64</v>
      </c>
      <c r="E2371" s="16">
        <v>4.04</v>
      </c>
      <c r="F2371" s="16">
        <v>216</v>
      </c>
      <c r="G2371" s="16">
        <v>0</v>
      </c>
      <c r="H2371" s="16">
        <v>1346.69</v>
      </c>
      <c r="I2371" s="16">
        <v>194.84</v>
      </c>
      <c r="J2371" s="16">
        <v>85.96</v>
      </c>
      <c r="K2371" s="16">
        <v>502.38</v>
      </c>
      <c r="L2371" s="17">
        <f>SUM(C2371:K2371)</f>
        <v>2407.79</v>
      </c>
      <c r="M2371" s="23" t="str">
        <f>A2371&amp;"|"&amp;B2371</f>
        <v>P0198|Jun</v>
      </c>
    </row>
    <row r="2372" spans="1:13" ht="15" customHeight="1" x14ac:dyDescent="0.25">
      <c r="A2372" s="14" t="s">
        <v>455</v>
      </c>
      <c r="B2372" s="14" t="s">
        <v>29</v>
      </c>
      <c r="C2372" s="16">
        <v>34.56</v>
      </c>
      <c r="D2372" s="16">
        <v>43.95</v>
      </c>
      <c r="E2372" s="16">
        <v>4.38</v>
      </c>
      <c r="F2372" s="16">
        <v>216</v>
      </c>
      <c r="G2372" s="16">
        <v>0</v>
      </c>
      <c r="H2372" s="16">
        <v>1346.69</v>
      </c>
      <c r="I2372" s="16">
        <v>194.84</v>
      </c>
      <c r="J2372" s="16">
        <v>85.96</v>
      </c>
      <c r="K2372" s="16">
        <v>1346.66</v>
      </c>
      <c r="L2372" s="17">
        <f>SUM(C2372:K2372)</f>
        <v>3273.04</v>
      </c>
      <c r="M2372" s="23" t="str">
        <f>A2372&amp;"|"&amp;B2372</f>
        <v>P0198|Jul</v>
      </c>
    </row>
    <row r="2373" spans="1:13" ht="15" customHeight="1" x14ac:dyDescent="0.25">
      <c r="A2373" s="14" t="s">
        <v>455</v>
      </c>
      <c r="B2373" s="14" t="s">
        <v>30</v>
      </c>
      <c r="C2373" s="16">
        <v>29.2</v>
      </c>
      <c r="D2373" s="16">
        <v>36.06</v>
      </c>
      <c r="E2373" s="16">
        <v>9.26</v>
      </c>
      <c r="F2373" s="16">
        <v>216</v>
      </c>
      <c r="G2373" s="16">
        <v>0</v>
      </c>
      <c r="H2373" s="16">
        <v>1346.69</v>
      </c>
      <c r="I2373" s="16">
        <v>194.84</v>
      </c>
      <c r="J2373" s="16">
        <v>85.96</v>
      </c>
      <c r="K2373" s="16">
        <v>1242.2</v>
      </c>
      <c r="L2373" s="17">
        <f>SUM(C2373:K2373)</f>
        <v>3160.21</v>
      </c>
      <c r="M2373" s="23" t="str">
        <f>A2373&amp;"|"&amp;B2373</f>
        <v>P0198|Aug</v>
      </c>
    </row>
    <row r="2374" spans="1:13" ht="15" customHeight="1" x14ac:dyDescent="0.25">
      <c r="A2374" s="14" t="s">
        <v>455</v>
      </c>
      <c r="B2374" s="14" t="s">
        <v>31</v>
      </c>
      <c r="C2374" s="16">
        <v>12.83</v>
      </c>
      <c r="D2374" s="16">
        <v>43.64</v>
      </c>
      <c r="E2374" s="16">
        <v>8.1300000000000008</v>
      </c>
      <c r="F2374" s="16">
        <v>216</v>
      </c>
      <c r="G2374" s="16">
        <v>0</v>
      </c>
      <c r="H2374" s="16">
        <v>1346.69</v>
      </c>
      <c r="I2374" s="16">
        <v>194.84</v>
      </c>
      <c r="J2374" s="16">
        <v>85.96</v>
      </c>
      <c r="K2374" s="16">
        <v>265.95</v>
      </c>
      <c r="L2374" s="17">
        <f>SUM(C2374:K2374)</f>
        <v>2174.04</v>
      </c>
      <c r="M2374" s="23" t="str">
        <f>A2374&amp;"|"&amp;B2374</f>
        <v>P0198|Sep</v>
      </c>
    </row>
    <row r="2375" spans="1:13" ht="15" customHeight="1" x14ac:dyDescent="0.25">
      <c r="A2375" s="14" t="s">
        <v>455</v>
      </c>
      <c r="B2375" s="14" t="s">
        <v>32</v>
      </c>
      <c r="C2375" s="16">
        <v>16.11</v>
      </c>
      <c r="D2375" s="16">
        <v>47.26</v>
      </c>
      <c r="E2375" s="16">
        <v>11.43</v>
      </c>
      <c r="F2375" s="16">
        <v>216</v>
      </c>
      <c r="G2375" s="16">
        <v>0</v>
      </c>
      <c r="H2375" s="16">
        <v>1346.69</v>
      </c>
      <c r="I2375" s="16">
        <v>194.84</v>
      </c>
      <c r="J2375" s="16">
        <v>85.96</v>
      </c>
      <c r="K2375" s="16">
        <v>183.95</v>
      </c>
      <c r="L2375" s="17">
        <f>SUM(C2375:K2375)</f>
        <v>2102.2399999999998</v>
      </c>
      <c r="M2375" s="23" t="str">
        <f>A2375&amp;"|"&amp;B2375</f>
        <v>P0198|Oct</v>
      </c>
    </row>
    <row r="2376" spans="1:13" ht="15" customHeight="1" x14ac:dyDescent="0.25">
      <c r="A2376" s="14" t="s">
        <v>455</v>
      </c>
      <c r="B2376" s="14" t="s">
        <v>33</v>
      </c>
      <c r="C2376" s="16">
        <v>35.18</v>
      </c>
      <c r="D2376" s="16">
        <v>53.26</v>
      </c>
      <c r="E2376" s="16">
        <v>13.08</v>
      </c>
      <c r="F2376" s="16">
        <v>216</v>
      </c>
      <c r="G2376" s="16">
        <v>68.14</v>
      </c>
      <c r="H2376" s="16">
        <v>1346.69</v>
      </c>
      <c r="I2376" s="16">
        <v>194.84</v>
      </c>
      <c r="J2376" s="16">
        <v>85.96</v>
      </c>
      <c r="K2376" s="16">
        <v>47.47</v>
      </c>
      <c r="L2376" s="17">
        <f>SUM(C2376:K2376)</f>
        <v>2060.62</v>
      </c>
      <c r="M2376" s="23" t="str">
        <f>A2376&amp;"|"&amp;B2376</f>
        <v>P0198|Nov</v>
      </c>
    </row>
    <row r="2377" spans="1:13" ht="15" customHeight="1" x14ac:dyDescent="0.25">
      <c r="A2377" s="14" t="s">
        <v>455</v>
      </c>
      <c r="B2377" s="14" t="s">
        <v>34</v>
      </c>
      <c r="C2377" s="16">
        <v>12.22</v>
      </c>
      <c r="D2377" s="16">
        <v>76.48</v>
      </c>
      <c r="E2377" s="16">
        <v>7.83</v>
      </c>
      <c r="F2377" s="16">
        <v>540</v>
      </c>
      <c r="G2377" s="16">
        <v>68.14</v>
      </c>
      <c r="H2377" s="16">
        <v>1346.69</v>
      </c>
      <c r="I2377" s="16">
        <v>194.84</v>
      </c>
      <c r="J2377" s="16">
        <v>85.96</v>
      </c>
      <c r="K2377" s="16">
        <v>83.75</v>
      </c>
      <c r="L2377" s="17">
        <f>SUM(C2377:K2377)</f>
        <v>2415.9100000000003</v>
      </c>
      <c r="M2377" s="23" t="str">
        <f>A2377&amp;"|"&amp;B2377</f>
        <v>P0198|Dec</v>
      </c>
    </row>
    <row r="2378" spans="1:13" ht="15" customHeight="1" x14ac:dyDescent="0.25">
      <c r="A2378" s="14" t="s">
        <v>455</v>
      </c>
      <c r="B2378" s="14" t="s">
        <v>35</v>
      </c>
      <c r="C2378" s="16">
        <v>11.17</v>
      </c>
      <c r="D2378" s="16">
        <v>82.38</v>
      </c>
      <c r="E2378" s="16">
        <v>11.05</v>
      </c>
      <c r="F2378" s="16">
        <v>432</v>
      </c>
      <c r="G2378" s="16">
        <v>68.14</v>
      </c>
      <c r="H2378" s="16">
        <v>1346.69</v>
      </c>
      <c r="I2378" s="16">
        <v>194.84</v>
      </c>
      <c r="J2378" s="16">
        <v>85.96</v>
      </c>
      <c r="K2378" s="16">
        <v>83.75</v>
      </c>
      <c r="L2378" s="17">
        <f>SUM(C2378:K2378)</f>
        <v>2315.98</v>
      </c>
      <c r="M2378" s="23" t="str">
        <f>A2378&amp;"|"&amp;B2378</f>
        <v>P0198|Jan</v>
      </c>
    </row>
    <row r="2379" spans="1:13" ht="15" customHeight="1" x14ac:dyDescent="0.25">
      <c r="A2379" s="14" t="s">
        <v>455</v>
      </c>
      <c r="B2379" s="14" t="s">
        <v>36</v>
      </c>
      <c r="C2379" s="16">
        <v>30.04</v>
      </c>
      <c r="D2379" s="16">
        <v>80.599999999999994</v>
      </c>
      <c r="E2379" s="16">
        <v>6.01</v>
      </c>
      <c r="F2379" s="16">
        <v>432</v>
      </c>
      <c r="G2379" s="16">
        <v>68.14</v>
      </c>
      <c r="H2379" s="16">
        <v>1346.69</v>
      </c>
      <c r="I2379" s="16">
        <v>194.84</v>
      </c>
      <c r="J2379" s="16">
        <v>85.96</v>
      </c>
      <c r="K2379" s="16">
        <v>83.75</v>
      </c>
      <c r="L2379" s="17">
        <f>SUM(C2379:K2379)</f>
        <v>2328.0300000000002</v>
      </c>
      <c r="M2379" s="23" t="str">
        <f>A2379&amp;"|"&amp;B2379</f>
        <v>P0198|Feb</v>
      </c>
    </row>
    <row r="2380" spans="1:13" ht="15" customHeight="1" x14ac:dyDescent="0.25">
      <c r="A2380" s="14" t="s">
        <v>455</v>
      </c>
      <c r="B2380" s="14" t="s">
        <v>37</v>
      </c>
      <c r="C2380" s="16">
        <v>32.630000000000003</v>
      </c>
      <c r="D2380" s="16">
        <v>67.59</v>
      </c>
      <c r="E2380" s="16">
        <v>7.71</v>
      </c>
      <c r="F2380" s="16">
        <v>324</v>
      </c>
      <c r="G2380" s="16">
        <v>68.14</v>
      </c>
      <c r="H2380" s="16">
        <v>1346.69</v>
      </c>
      <c r="I2380" s="16">
        <v>194.84</v>
      </c>
      <c r="J2380" s="16">
        <v>85.96</v>
      </c>
      <c r="K2380" s="16">
        <v>83.75</v>
      </c>
      <c r="L2380" s="17">
        <f>SUM(C2380:K2380)</f>
        <v>2211.31</v>
      </c>
      <c r="M2380" s="23" t="str">
        <f>A2380&amp;"|"&amp;B2380</f>
        <v>P0198|Mar</v>
      </c>
    </row>
    <row r="2381" spans="1:13" ht="15" customHeight="1" x14ac:dyDescent="0.25">
      <c r="A2381" s="14" t="s">
        <v>457</v>
      </c>
      <c r="B2381" s="14" t="s">
        <v>24</v>
      </c>
      <c r="C2381" s="16">
        <v>27.84</v>
      </c>
      <c r="D2381" s="16">
        <v>55.17</v>
      </c>
      <c r="E2381" s="16">
        <v>11.37</v>
      </c>
      <c r="F2381" s="16">
        <v>216</v>
      </c>
      <c r="G2381" s="16">
        <v>0</v>
      </c>
      <c r="H2381" s="16">
        <v>1346.69</v>
      </c>
      <c r="I2381" s="16">
        <v>194.84</v>
      </c>
      <c r="J2381" s="16">
        <v>85.96</v>
      </c>
      <c r="K2381" s="16">
        <v>59.62</v>
      </c>
      <c r="L2381" s="17">
        <f>SUM(C2381:K2381)</f>
        <v>1997.49</v>
      </c>
      <c r="M2381" s="23" t="str">
        <f>A2381&amp;"|"&amp;B2381</f>
        <v>P0199|Apr</v>
      </c>
    </row>
    <row r="2382" spans="1:13" ht="15" customHeight="1" x14ac:dyDescent="0.25">
      <c r="A2382" s="14" t="s">
        <v>457</v>
      </c>
      <c r="B2382" s="14" t="s">
        <v>26</v>
      </c>
      <c r="C2382" s="16">
        <v>13.9</v>
      </c>
      <c r="D2382" s="16">
        <v>53.13</v>
      </c>
      <c r="E2382" s="16">
        <v>13.81</v>
      </c>
      <c r="F2382" s="16">
        <v>216</v>
      </c>
      <c r="G2382" s="16">
        <v>0</v>
      </c>
      <c r="H2382" s="16">
        <v>1346.69</v>
      </c>
      <c r="I2382" s="16">
        <v>194.84</v>
      </c>
      <c r="J2382" s="16">
        <v>85.96</v>
      </c>
      <c r="K2382" s="16">
        <v>387.74</v>
      </c>
      <c r="L2382" s="17">
        <f>SUM(C2382:K2382)</f>
        <v>2312.0700000000002</v>
      </c>
      <c r="M2382" s="23" t="str">
        <f>A2382&amp;"|"&amp;B2382</f>
        <v>P0199|May</v>
      </c>
    </row>
    <row r="2383" spans="1:13" ht="15" customHeight="1" x14ac:dyDescent="0.25">
      <c r="A2383" s="14" t="s">
        <v>457</v>
      </c>
      <c r="B2383" s="14" t="s">
        <v>28</v>
      </c>
      <c r="C2383" s="16">
        <v>14.24</v>
      </c>
      <c r="D2383" s="16">
        <v>39.9</v>
      </c>
      <c r="E2383" s="16">
        <v>5.36</v>
      </c>
      <c r="F2383" s="16">
        <v>216</v>
      </c>
      <c r="G2383" s="16">
        <v>0</v>
      </c>
      <c r="H2383" s="16">
        <v>1346.69</v>
      </c>
      <c r="I2383" s="16">
        <v>194.84</v>
      </c>
      <c r="J2383" s="16">
        <v>85.96</v>
      </c>
      <c r="K2383" s="16">
        <v>502.38</v>
      </c>
      <c r="L2383" s="17">
        <f>SUM(C2383:K2383)</f>
        <v>2405.37</v>
      </c>
      <c r="M2383" s="23" t="str">
        <f>A2383&amp;"|"&amp;B2383</f>
        <v>P0199|Jun</v>
      </c>
    </row>
    <row r="2384" spans="1:13" ht="15" customHeight="1" x14ac:dyDescent="0.25">
      <c r="A2384" s="14" t="s">
        <v>457</v>
      </c>
      <c r="B2384" s="14" t="s">
        <v>29</v>
      </c>
      <c r="C2384" s="16">
        <v>27.23</v>
      </c>
      <c r="D2384" s="16">
        <v>38.659999999999997</v>
      </c>
      <c r="E2384" s="16">
        <v>9.2899999999999991</v>
      </c>
      <c r="F2384" s="16">
        <v>216</v>
      </c>
      <c r="G2384" s="16">
        <v>0</v>
      </c>
      <c r="H2384" s="16">
        <v>1346.69</v>
      </c>
      <c r="I2384" s="16">
        <v>194.84</v>
      </c>
      <c r="J2384" s="16">
        <v>85.96</v>
      </c>
      <c r="K2384" s="16">
        <v>1346.66</v>
      </c>
      <c r="L2384" s="17">
        <f>SUM(C2384:K2384)</f>
        <v>3265.33</v>
      </c>
      <c r="M2384" s="23" t="str">
        <f>A2384&amp;"|"&amp;B2384</f>
        <v>P0199|Jul</v>
      </c>
    </row>
    <row r="2385" spans="1:13" ht="15" customHeight="1" x14ac:dyDescent="0.25">
      <c r="A2385" s="14" t="s">
        <v>457</v>
      </c>
      <c r="B2385" s="14" t="s">
        <v>30</v>
      </c>
      <c r="C2385" s="16">
        <v>18.66</v>
      </c>
      <c r="D2385" s="16">
        <v>42.91</v>
      </c>
      <c r="E2385" s="16">
        <v>16.57</v>
      </c>
      <c r="F2385" s="16">
        <v>216</v>
      </c>
      <c r="G2385" s="16">
        <v>0</v>
      </c>
      <c r="H2385" s="16">
        <v>1346.69</v>
      </c>
      <c r="I2385" s="16">
        <v>194.84</v>
      </c>
      <c r="J2385" s="16">
        <v>85.96</v>
      </c>
      <c r="K2385" s="16">
        <v>1242.2</v>
      </c>
      <c r="L2385" s="17">
        <f>SUM(C2385:K2385)</f>
        <v>3163.83</v>
      </c>
      <c r="M2385" s="23" t="str">
        <f>A2385&amp;"|"&amp;B2385</f>
        <v>P0199|Aug</v>
      </c>
    </row>
    <row r="2386" spans="1:13" ht="15" customHeight="1" x14ac:dyDescent="0.25">
      <c r="A2386" s="14" t="s">
        <v>457</v>
      </c>
      <c r="B2386" s="14" t="s">
        <v>31</v>
      </c>
      <c r="C2386" s="16">
        <v>21.74</v>
      </c>
      <c r="D2386" s="16">
        <v>43.49</v>
      </c>
      <c r="E2386" s="16">
        <v>4.04</v>
      </c>
      <c r="F2386" s="16">
        <v>216</v>
      </c>
      <c r="G2386" s="16">
        <v>0</v>
      </c>
      <c r="H2386" s="16">
        <v>1346.69</v>
      </c>
      <c r="I2386" s="16">
        <v>194.84</v>
      </c>
      <c r="J2386" s="16">
        <v>85.96</v>
      </c>
      <c r="K2386" s="16">
        <v>265.95</v>
      </c>
      <c r="L2386" s="17">
        <f>SUM(C2386:K2386)</f>
        <v>2178.71</v>
      </c>
      <c r="M2386" s="23" t="str">
        <f>A2386&amp;"|"&amp;B2386</f>
        <v>P0199|Sep</v>
      </c>
    </row>
    <row r="2387" spans="1:13" ht="15" customHeight="1" x14ac:dyDescent="0.25">
      <c r="A2387" s="14" t="s">
        <v>457</v>
      </c>
      <c r="B2387" s="14" t="s">
        <v>32</v>
      </c>
      <c r="C2387" s="16">
        <v>40.869999999999997</v>
      </c>
      <c r="D2387" s="16">
        <v>57.74</v>
      </c>
      <c r="E2387" s="16">
        <v>6.42</v>
      </c>
      <c r="F2387" s="16">
        <v>216</v>
      </c>
      <c r="G2387" s="16">
        <v>0</v>
      </c>
      <c r="H2387" s="16">
        <v>1346.69</v>
      </c>
      <c r="I2387" s="16">
        <v>194.84</v>
      </c>
      <c r="J2387" s="16">
        <v>85.96</v>
      </c>
      <c r="K2387" s="16">
        <v>183.95</v>
      </c>
      <c r="L2387" s="17">
        <f>SUM(C2387:K2387)</f>
        <v>2132.4699999999998</v>
      </c>
      <c r="M2387" s="23" t="str">
        <f>A2387&amp;"|"&amp;B2387</f>
        <v>P0199|Oct</v>
      </c>
    </row>
    <row r="2388" spans="1:13" ht="15" customHeight="1" x14ac:dyDescent="0.25">
      <c r="A2388" s="14" t="s">
        <v>457</v>
      </c>
      <c r="B2388" s="14" t="s">
        <v>33</v>
      </c>
      <c r="C2388" s="16">
        <v>8.7899999999999991</v>
      </c>
      <c r="D2388" s="16">
        <v>64.91</v>
      </c>
      <c r="E2388" s="16">
        <v>18.23</v>
      </c>
      <c r="F2388" s="16">
        <v>216</v>
      </c>
      <c r="G2388" s="16">
        <v>68.14</v>
      </c>
      <c r="H2388" s="16">
        <v>1346.69</v>
      </c>
      <c r="I2388" s="16">
        <v>194.84</v>
      </c>
      <c r="J2388" s="16">
        <v>85.96</v>
      </c>
      <c r="K2388" s="16">
        <v>47.47</v>
      </c>
      <c r="L2388" s="17">
        <f>SUM(C2388:K2388)</f>
        <v>2051.0299999999997</v>
      </c>
      <c r="M2388" s="23" t="str">
        <f>A2388&amp;"|"&amp;B2388</f>
        <v>P0199|Nov</v>
      </c>
    </row>
    <row r="2389" spans="1:13" ht="15" customHeight="1" x14ac:dyDescent="0.25">
      <c r="A2389" s="14" t="s">
        <v>457</v>
      </c>
      <c r="B2389" s="14" t="s">
        <v>34</v>
      </c>
      <c r="C2389" s="16">
        <v>10.09</v>
      </c>
      <c r="D2389" s="16">
        <v>87.31</v>
      </c>
      <c r="E2389" s="16">
        <v>5.98</v>
      </c>
      <c r="F2389" s="16">
        <v>648</v>
      </c>
      <c r="G2389" s="16">
        <v>68.14</v>
      </c>
      <c r="H2389" s="16">
        <v>1346.69</v>
      </c>
      <c r="I2389" s="16">
        <v>194.84</v>
      </c>
      <c r="J2389" s="16">
        <v>85.96</v>
      </c>
      <c r="K2389" s="16">
        <v>83.75</v>
      </c>
      <c r="L2389" s="17">
        <f>SUM(C2389:K2389)</f>
        <v>2530.7600000000002</v>
      </c>
      <c r="M2389" s="23" t="str">
        <f>A2389&amp;"|"&amp;B2389</f>
        <v>P0199|Dec</v>
      </c>
    </row>
    <row r="2390" spans="1:13" ht="15" customHeight="1" x14ac:dyDescent="0.25">
      <c r="A2390" s="14" t="s">
        <v>457</v>
      </c>
      <c r="B2390" s="14" t="s">
        <v>35</v>
      </c>
      <c r="C2390" s="16">
        <v>33.130000000000003</v>
      </c>
      <c r="D2390" s="16">
        <v>79.540000000000006</v>
      </c>
      <c r="E2390" s="16">
        <v>9.6199999999999992</v>
      </c>
      <c r="F2390" s="16">
        <v>540</v>
      </c>
      <c r="G2390" s="16">
        <v>68.14</v>
      </c>
      <c r="H2390" s="16">
        <v>1346.69</v>
      </c>
      <c r="I2390" s="16">
        <v>194.84</v>
      </c>
      <c r="J2390" s="16">
        <v>85.96</v>
      </c>
      <c r="K2390" s="16">
        <v>83.75</v>
      </c>
      <c r="L2390" s="17">
        <f>SUM(C2390:K2390)</f>
        <v>2441.67</v>
      </c>
      <c r="M2390" s="23" t="str">
        <f>A2390&amp;"|"&amp;B2390</f>
        <v>P0199|Jan</v>
      </c>
    </row>
    <row r="2391" spans="1:13" ht="15" customHeight="1" x14ac:dyDescent="0.25">
      <c r="A2391" s="14" t="s">
        <v>457</v>
      </c>
      <c r="B2391" s="14" t="s">
        <v>36</v>
      </c>
      <c r="C2391" s="16">
        <v>30.06</v>
      </c>
      <c r="D2391" s="16">
        <v>76.23</v>
      </c>
      <c r="E2391" s="16">
        <v>19.09</v>
      </c>
      <c r="F2391" s="16">
        <v>432</v>
      </c>
      <c r="G2391" s="16">
        <v>68.14</v>
      </c>
      <c r="H2391" s="16">
        <v>1346.69</v>
      </c>
      <c r="I2391" s="16">
        <v>194.84</v>
      </c>
      <c r="J2391" s="16">
        <v>85.96</v>
      </c>
      <c r="K2391" s="16">
        <v>83.75</v>
      </c>
      <c r="L2391" s="17">
        <f>SUM(C2391:K2391)</f>
        <v>2336.7600000000002</v>
      </c>
      <c r="M2391" s="23" t="str">
        <f>A2391&amp;"|"&amp;B2391</f>
        <v>P0199|Feb</v>
      </c>
    </row>
    <row r="2392" spans="1:13" ht="15" customHeight="1" x14ac:dyDescent="0.25">
      <c r="A2392" s="14" t="s">
        <v>457</v>
      </c>
      <c r="B2392" s="14" t="s">
        <v>37</v>
      </c>
      <c r="C2392" s="16">
        <v>23.2</v>
      </c>
      <c r="D2392" s="16">
        <v>80.31</v>
      </c>
      <c r="E2392" s="16">
        <v>5.67</v>
      </c>
      <c r="F2392" s="16">
        <v>432</v>
      </c>
      <c r="G2392" s="16">
        <v>68.14</v>
      </c>
      <c r="H2392" s="16">
        <v>1346.69</v>
      </c>
      <c r="I2392" s="16">
        <v>194.84</v>
      </c>
      <c r="J2392" s="16">
        <v>85.96</v>
      </c>
      <c r="K2392" s="16">
        <v>83.75</v>
      </c>
      <c r="L2392" s="17">
        <f>SUM(C2392:K2392)</f>
        <v>2320.5600000000004</v>
      </c>
      <c r="M2392" s="23" t="str">
        <f>A2392&amp;"|"&amp;B2392</f>
        <v>P0199|Mar</v>
      </c>
    </row>
    <row r="2393" spans="1:13" ht="15" customHeight="1" x14ac:dyDescent="0.25">
      <c r="A2393" s="14" t="s">
        <v>459</v>
      </c>
      <c r="B2393" s="14" t="s">
        <v>24</v>
      </c>
      <c r="C2393" s="16">
        <v>41.94</v>
      </c>
      <c r="D2393" s="16">
        <v>59.1</v>
      </c>
      <c r="E2393" s="16">
        <v>12.36</v>
      </c>
      <c r="F2393" s="16">
        <v>216</v>
      </c>
      <c r="G2393" s="16">
        <v>0</v>
      </c>
      <c r="H2393" s="16">
        <v>1346.69</v>
      </c>
      <c r="I2393" s="16">
        <v>194.84</v>
      </c>
      <c r="J2393" s="16">
        <v>85.96</v>
      </c>
      <c r="K2393" s="16">
        <v>59.62</v>
      </c>
      <c r="L2393" s="17">
        <f>SUM(C2393:K2393)</f>
        <v>2016.51</v>
      </c>
      <c r="M2393" s="23" t="str">
        <f>A2393&amp;"|"&amp;B2393</f>
        <v>P0200|Apr</v>
      </c>
    </row>
    <row r="2394" spans="1:13" ht="15" customHeight="1" x14ac:dyDescent="0.25">
      <c r="A2394" s="14" t="s">
        <v>459</v>
      </c>
      <c r="B2394" s="14" t="s">
        <v>26</v>
      </c>
      <c r="C2394" s="16">
        <v>18.600000000000001</v>
      </c>
      <c r="D2394" s="16">
        <v>54.31</v>
      </c>
      <c r="E2394" s="16">
        <v>10.15</v>
      </c>
      <c r="F2394" s="16">
        <v>216</v>
      </c>
      <c r="G2394" s="16">
        <v>0</v>
      </c>
      <c r="H2394" s="16">
        <v>1346.69</v>
      </c>
      <c r="I2394" s="16">
        <v>194.84</v>
      </c>
      <c r="J2394" s="16">
        <v>85.96</v>
      </c>
      <c r="K2394" s="16">
        <v>387.74</v>
      </c>
      <c r="L2394" s="17">
        <f>SUM(C2394:K2394)</f>
        <v>2314.29</v>
      </c>
      <c r="M2394" s="23" t="str">
        <f>A2394&amp;"|"&amp;B2394</f>
        <v>P0200|May</v>
      </c>
    </row>
    <row r="2395" spans="1:13" ht="15" customHeight="1" x14ac:dyDescent="0.25">
      <c r="A2395" s="14" t="s">
        <v>459</v>
      </c>
      <c r="B2395" s="14" t="s">
        <v>28</v>
      </c>
      <c r="C2395" s="16">
        <v>35.74</v>
      </c>
      <c r="D2395" s="16">
        <v>38.76</v>
      </c>
      <c r="E2395" s="16">
        <v>13.76</v>
      </c>
      <c r="F2395" s="16">
        <v>216</v>
      </c>
      <c r="G2395" s="16">
        <v>0</v>
      </c>
      <c r="H2395" s="16">
        <v>1346.69</v>
      </c>
      <c r="I2395" s="16">
        <v>194.84</v>
      </c>
      <c r="J2395" s="16">
        <v>85.96</v>
      </c>
      <c r="K2395" s="16">
        <v>502.38</v>
      </c>
      <c r="L2395" s="17">
        <f>SUM(C2395:K2395)</f>
        <v>2434.13</v>
      </c>
      <c r="M2395" s="23" t="str">
        <f>A2395&amp;"|"&amp;B2395</f>
        <v>P0200|Jun</v>
      </c>
    </row>
    <row r="2396" spans="1:13" ht="15" customHeight="1" x14ac:dyDescent="0.25">
      <c r="A2396" s="14" t="s">
        <v>459</v>
      </c>
      <c r="B2396" s="14" t="s">
        <v>29</v>
      </c>
      <c r="C2396" s="16">
        <v>20.92</v>
      </c>
      <c r="D2396" s="16">
        <v>33.67</v>
      </c>
      <c r="E2396" s="16">
        <v>7.68</v>
      </c>
      <c r="F2396" s="16">
        <v>324</v>
      </c>
      <c r="G2396" s="16">
        <v>0</v>
      </c>
      <c r="H2396" s="16">
        <v>1346.69</v>
      </c>
      <c r="I2396" s="16">
        <v>194.84</v>
      </c>
      <c r="J2396" s="16">
        <v>85.96</v>
      </c>
      <c r="K2396" s="16">
        <v>1346.66</v>
      </c>
      <c r="L2396" s="17">
        <f>SUM(C2396:K2396)</f>
        <v>3360.42</v>
      </c>
      <c r="M2396" s="23" t="str">
        <f>A2396&amp;"|"&amp;B2396</f>
        <v>P0200|Jul</v>
      </c>
    </row>
    <row r="2397" spans="1:13" ht="15" customHeight="1" x14ac:dyDescent="0.25">
      <c r="A2397" s="14" t="s">
        <v>459</v>
      </c>
      <c r="B2397" s="14" t="s">
        <v>30</v>
      </c>
      <c r="C2397" s="16">
        <v>21.45</v>
      </c>
      <c r="D2397" s="16">
        <v>36.92</v>
      </c>
      <c r="E2397" s="16">
        <v>13.25</v>
      </c>
      <c r="F2397" s="16">
        <v>216</v>
      </c>
      <c r="G2397" s="16">
        <v>0</v>
      </c>
      <c r="H2397" s="16">
        <v>1346.69</v>
      </c>
      <c r="I2397" s="16">
        <v>194.84</v>
      </c>
      <c r="J2397" s="16">
        <v>85.96</v>
      </c>
      <c r="K2397" s="16">
        <v>1242.2</v>
      </c>
      <c r="L2397" s="17">
        <f>SUM(C2397:K2397)</f>
        <v>3157.31</v>
      </c>
      <c r="M2397" s="23" t="str">
        <f>A2397&amp;"|"&amp;B2397</f>
        <v>P0200|Aug</v>
      </c>
    </row>
    <row r="2398" spans="1:13" ht="15" customHeight="1" x14ac:dyDescent="0.25">
      <c r="A2398" s="14" t="s">
        <v>459</v>
      </c>
      <c r="B2398" s="14" t="s">
        <v>31</v>
      </c>
      <c r="C2398" s="16">
        <v>25.38</v>
      </c>
      <c r="D2398" s="16">
        <v>49.56</v>
      </c>
      <c r="E2398" s="16">
        <v>4.53</v>
      </c>
      <c r="F2398" s="16">
        <v>216</v>
      </c>
      <c r="G2398" s="16">
        <v>0</v>
      </c>
      <c r="H2398" s="16">
        <v>1346.69</v>
      </c>
      <c r="I2398" s="16">
        <v>194.84</v>
      </c>
      <c r="J2398" s="16">
        <v>85.96</v>
      </c>
      <c r="K2398" s="16">
        <v>265.95</v>
      </c>
      <c r="L2398" s="17">
        <f>SUM(C2398:K2398)</f>
        <v>2188.91</v>
      </c>
      <c r="M2398" s="23" t="str">
        <f>A2398&amp;"|"&amp;B2398</f>
        <v>P0200|Sep</v>
      </c>
    </row>
    <row r="2399" spans="1:13" ht="15" customHeight="1" x14ac:dyDescent="0.25">
      <c r="A2399" s="14" t="s">
        <v>459</v>
      </c>
      <c r="B2399" s="14" t="s">
        <v>32</v>
      </c>
      <c r="C2399" s="16">
        <v>23.68</v>
      </c>
      <c r="D2399" s="16">
        <v>55.47</v>
      </c>
      <c r="E2399" s="16">
        <v>4.04</v>
      </c>
      <c r="F2399" s="16">
        <v>216</v>
      </c>
      <c r="G2399" s="16">
        <v>0</v>
      </c>
      <c r="H2399" s="16">
        <v>1346.69</v>
      </c>
      <c r="I2399" s="16">
        <v>194.84</v>
      </c>
      <c r="J2399" s="16">
        <v>85.96</v>
      </c>
      <c r="K2399" s="16">
        <v>183.95</v>
      </c>
      <c r="L2399" s="17">
        <f>SUM(C2399:K2399)</f>
        <v>2110.63</v>
      </c>
      <c r="M2399" s="23" t="str">
        <f>A2399&amp;"|"&amp;B2399</f>
        <v>P0200|Oct</v>
      </c>
    </row>
    <row r="2400" spans="1:13" ht="15" customHeight="1" x14ac:dyDescent="0.25">
      <c r="A2400" s="14" t="s">
        <v>459</v>
      </c>
      <c r="B2400" s="14" t="s">
        <v>33</v>
      </c>
      <c r="C2400" s="16">
        <v>12.08</v>
      </c>
      <c r="D2400" s="16">
        <v>68.89</v>
      </c>
      <c r="E2400" s="16">
        <v>14.14</v>
      </c>
      <c r="F2400" s="16">
        <v>216</v>
      </c>
      <c r="G2400" s="16">
        <v>68.14</v>
      </c>
      <c r="H2400" s="16">
        <v>1346.69</v>
      </c>
      <c r="I2400" s="16">
        <v>194.84</v>
      </c>
      <c r="J2400" s="16">
        <v>85.96</v>
      </c>
      <c r="K2400" s="16">
        <v>47.47</v>
      </c>
      <c r="L2400" s="17">
        <f>SUM(C2400:K2400)</f>
        <v>2054.21</v>
      </c>
      <c r="M2400" s="23" t="str">
        <f>A2400&amp;"|"&amp;B2400</f>
        <v>P0200|Nov</v>
      </c>
    </row>
    <row r="2401" spans="1:13" ht="15" customHeight="1" x14ac:dyDescent="0.25">
      <c r="A2401" s="14" t="s">
        <v>459</v>
      </c>
      <c r="B2401" s="14" t="s">
        <v>34</v>
      </c>
      <c r="C2401" s="16">
        <v>12.39</v>
      </c>
      <c r="D2401" s="16">
        <v>77.81</v>
      </c>
      <c r="E2401" s="16">
        <v>19.11</v>
      </c>
      <c r="F2401" s="16">
        <v>648</v>
      </c>
      <c r="G2401" s="16">
        <v>68.14</v>
      </c>
      <c r="H2401" s="16">
        <v>1346.69</v>
      </c>
      <c r="I2401" s="16">
        <v>194.84</v>
      </c>
      <c r="J2401" s="16">
        <v>85.96</v>
      </c>
      <c r="K2401" s="16">
        <v>83.75</v>
      </c>
      <c r="L2401" s="17">
        <f>SUM(C2401:K2401)</f>
        <v>2536.69</v>
      </c>
      <c r="M2401" s="23" t="str">
        <f>A2401&amp;"|"&amp;B2401</f>
        <v>P0200|Dec</v>
      </c>
    </row>
    <row r="2402" spans="1:13" ht="15" customHeight="1" x14ac:dyDescent="0.25">
      <c r="A2402" s="14" t="s">
        <v>459</v>
      </c>
      <c r="B2402" s="14" t="s">
        <v>35</v>
      </c>
      <c r="C2402" s="16">
        <v>11.62</v>
      </c>
      <c r="D2402" s="16">
        <v>86.15</v>
      </c>
      <c r="E2402" s="16">
        <v>5.27</v>
      </c>
      <c r="F2402" s="16">
        <v>540</v>
      </c>
      <c r="G2402" s="16">
        <v>68.14</v>
      </c>
      <c r="H2402" s="16">
        <v>1346.69</v>
      </c>
      <c r="I2402" s="16">
        <v>194.84</v>
      </c>
      <c r="J2402" s="16">
        <v>85.96</v>
      </c>
      <c r="K2402" s="16">
        <v>83.75</v>
      </c>
      <c r="L2402" s="17">
        <f>SUM(C2402:K2402)</f>
        <v>2422.42</v>
      </c>
      <c r="M2402" s="23" t="str">
        <f>A2402&amp;"|"&amp;B2402</f>
        <v>P0200|Jan</v>
      </c>
    </row>
    <row r="2403" spans="1:13" ht="15" customHeight="1" x14ac:dyDescent="0.25">
      <c r="A2403" s="14" t="s">
        <v>459</v>
      </c>
      <c r="B2403" s="14" t="s">
        <v>36</v>
      </c>
      <c r="C2403" s="16">
        <v>26.55</v>
      </c>
      <c r="D2403" s="16">
        <v>86.53</v>
      </c>
      <c r="E2403" s="16">
        <v>14.24</v>
      </c>
      <c r="F2403" s="16">
        <v>540</v>
      </c>
      <c r="G2403" s="16">
        <v>68.14</v>
      </c>
      <c r="H2403" s="16">
        <v>1346.69</v>
      </c>
      <c r="I2403" s="16">
        <v>194.84</v>
      </c>
      <c r="J2403" s="16">
        <v>85.96</v>
      </c>
      <c r="K2403" s="16">
        <v>83.75</v>
      </c>
      <c r="L2403" s="17">
        <f>SUM(C2403:K2403)</f>
        <v>2446.7000000000003</v>
      </c>
      <c r="M2403" s="23" t="str">
        <f>A2403&amp;"|"&amp;B2403</f>
        <v>P0200|Feb</v>
      </c>
    </row>
    <row r="2404" spans="1:13" ht="15" customHeight="1" x14ac:dyDescent="0.25">
      <c r="A2404" s="14" t="s">
        <v>459</v>
      </c>
      <c r="B2404" s="14" t="s">
        <v>37</v>
      </c>
      <c r="C2404" s="16">
        <v>32.4</v>
      </c>
      <c r="D2404" s="16">
        <v>67.760000000000005</v>
      </c>
      <c r="E2404" s="16">
        <v>5.63</v>
      </c>
      <c r="F2404" s="16">
        <v>432</v>
      </c>
      <c r="G2404" s="16">
        <v>68.14</v>
      </c>
      <c r="H2404" s="16">
        <v>1346.69</v>
      </c>
      <c r="I2404" s="16">
        <v>194.84</v>
      </c>
      <c r="J2404" s="16">
        <v>85.96</v>
      </c>
      <c r="K2404" s="16">
        <v>83.75</v>
      </c>
      <c r="L2404" s="17">
        <f>SUM(C2404:K2404)</f>
        <v>2317.17</v>
      </c>
      <c r="M2404" s="23" t="str">
        <f>A2404&amp;"|"&amp;B2404</f>
        <v>P0200|Mar</v>
      </c>
    </row>
    <row r="2405" spans="1:13" ht="15" customHeight="1" x14ac:dyDescent="0.25">
      <c r="A2405" s="14" t="s">
        <v>461</v>
      </c>
      <c r="B2405" s="14" t="s">
        <v>24</v>
      </c>
      <c r="C2405" s="16">
        <v>32.770000000000003</v>
      </c>
      <c r="D2405" s="16">
        <v>57.22</v>
      </c>
      <c r="E2405" s="16">
        <v>20.36</v>
      </c>
      <c r="F2405" s="16">
        <v>264</v>
      </c>
      <c r="G2405" s="16">
        <v>0</v>
      </c>
      <c r="H2405" s="16">
        <v>1719.18</v>
      </c>
      <c r="I2405" s="16">
        <v>246.42</v>
      </c>
      <c r="J2405" s="16">
        <v>85.96</v>
      </c>
      <c r="K2405" s="16">
        <v>79.5</v>
      </c>
      <c r="L2405" s="17">
        <f>SUM(C2405:K2405)</f>
        <v>2505.4100000000003</v>
      </c>
      <c r="M2405" s="23" t="str">
        <f>A2405&amp;"|"&amp;B2405</f>
        <v>P0201|Apr</v>
      </c>
    </row>
    <row r="2406" spans="1:13" ht="15" customHeight="1" x14ac:dyDescent="0.25">
      <c r="A2406" s="14" t="s">
        <v>461</v>
      </c>
      <c r="B2406" s="14" t="s">
        <v>26</v>
      </c>
      <c r="C2406" s="16">
        <v>31.2</v>
      </c>
      <c r="D2406" s="16">
        <v>53.32</v>
      </c>
      <c r="E2406" s="16">
        <v>19.23</v>
      </c>
      <c r="F2406" s="16">
        <v>264</v>
      </c>
      <c r="G2406" s="16">
        <v>0</v>
      </c>
      <c r="H2406" s="16">
        <v>1719.18</v>
      </c>
      <c r="I2406" s="16">
        <v>246.42</v>
      </c>
      <c r="J2406" s="16">
        <v>85.96</v>
      </c>
      <c r="K2406" s="16">
        <v>516.99</v>
      </c>
      <c r="L2406" s="17">
        <f>SUM(C2406:K2406)</f>
        <v>2936.3</v>
      </c>
      <c r="M2406" s="23" t="str">
        <f>A2406&amp;"|"&amp;B2406</f>
        <v>P0201|May</v>
      </c>
    </row>
    <row r="2407" spans="1:13" ht="15" customHeight="1" x14ac:dyDescent="0.25">
      <c r="A2407" s="14" t="s">
        <v>461</v>
      </c>
      <c r="B2407" s="14" t="s">
        <v>28</v>
      </c>
      <c r="C2407" s="16">
        <v>26.68</v>
      </c>
      <c r="D2407" s="16">
        <v>46.28</v>
      </c>
      <c r="E2407" s="16">
        <v>4.91</v>
      </c>
      <c r="F2407" s="16">
        <v>264</v>
      </c>
      <c r="G2407" s="16">
        <v>0</v>
      </c>
      <c r="H2407" s="16">
        <v>1719.18</v>
      </c>
      <c r="I2407" s="16">
        <v>246.42</v>
      </c>
      <c r="J2407" s="16">
        <v>85.96</v>
      </c>
      <c r="K2407" s="16">
        <v>669.84</v>
      </c>
      <c r="L2407" s="17">
        <f>SUM(C2407:K2407)</f>
        <v>3063.2700000000004</v>
      </c>
      <c r="M2407" s="23" t="str">
        <f>A2407&amp;"|"&amp;B2407</f>
        <v>P0201|Jun</v>
      </c>
    </row>
    <row r="2408" spans="1:13" ht="15" customHeight="1" x14ac:dyDescent="0.25">
      <c r="A2408" s="14" t="s">
        <v>461</v>
      </c>
      <c r="B2408" s="14" t="s">
        <v>29</v>
      </c>
      <c r="C2408" s="16">
        <v>8.64</v>
      </c>
      <c r="D2408" s="16">
        <v>50.83</v>
      </c>
      <c r="E2408" s="16">
        <v>9.41</v>
      </c>
      <c r="F2408" s="16">
        <v>396</v>
      </c>
      <c r="G2408" s="16">
        <v>0</v>
      </c>
      <c r="H2408" s="16">
        <v>1719.18</v>
      </c>
      <c r="I2408" s="16">
        <v>246.42</v>
      </c>
      <c r="J2408" s="16">
        <v>85.96</v>
      </c>
      <c r="K2408" s="16">
        <v>1795.54</v>
      </c>
      <c r="L2408" s="17">
        <f>SUM(C2408:K2408)</f>
        <v>4311.9799999999996</v>
      </c>
      <c r="M2408" s="23" t="str">
        <f>A2408&amp;"|"&amp;B2408</f>
        <v>P0201|Jul</v>
      </c>
    </row>
    <row r="2409" spans="1:13" ht="15" customHeight="1" x14ac:dyDescent="0.25">
      <c r="A2409" s="14" t="s">
        <v>461</v>
      </c>
      <c r="B2409" s="14" t="s">
        <v>30</v>
      </c>
      <c r="C2409" s="16">
        <v>12.55</v>
      </c>
      <c r="D2409" s="16">
        <v>42.66</v>
      </c>
      <c r="E2409" s="16">
        <v>7.49</v>
      </c>
      <c r="F2409" s="16">
        <v>396</v>
      </c>
      <c r="G2409" s="16">
        <v>0</v>
      </c>
      <c r="H2409" s="16">
        <v>1719.18</v>
      </c>
      <c r="I2409" s="16">
        <v>246.42</v>
      </c>
      <c r="J2409" s="16">
        <v>85.96</v>
      </c>
      <c r="K2409" s="16">
        <v>1656.27</v>
      </c>
      <c r="L2409" s="17">
        <f>SUM(C2409:K2409)</f>
        <v>4166.5300000000007</v>
      </c>
      <c r="M2409" s="23" t="str">
        <f>A2409&amp;"|"&amp;B2409</f>
        <v>P0201|Aug</v>
      </c>
    </row>
    <row r="2410" spans="1:13" ht="15" customHeight="1" x14ac:dyDescent="0.25">
      <c r="A2410" s="14" t="s">
        <v>461</v>
      </c>
      <c r="B2410" s="14" t="s">
        <v>31</v>
      </c>
      <c r="C2410" s="16">
        <v>7.57</v>
      </c>
      <c r="D2410" s="16">
        <v>50.74</v>
      </c>
      <c r="E2410" s="16">
        <v>9.3699999999999992</v>
      </c>
      <c r="F2410" s="16">
        <v>264</v>
      </c>
      <c r="G2410" s="16">
        <v>0</v>
      </c>
      <c r="H2410" s="16">
        <v>1719.18</v>
      </c>
      <c r="I2410" s="16">
        <v>246.42</v>
      </c>
      <c r="J2410" s="16">
        <v>85.96</v>
      </c>
      <c r="K2410" s="16">
        <v>354.6</v>
      </c>
      <c r="L2410" s="17">
        <f>SUM(C2410:K2410)</f>
        <v>2737.84</v>
      </c>
      <c r="M2410" s="23" t="str">
        <f>A2410&amp;"|"&amp;B2410</f>
        <v>P0201|Sep</v>
      </c>
    </row>
    <row r="2411" spans="1:13" ht="15" customHeight="1" x14ac:dyDescent="0.25">
      <c r="A2411" s="14" t="s">
        <v>461</v>
      </c>
      <c r="B2411" s="14" t="s">
        <v>32</v>
      </c>
      <c r="C2411" s="16">
        <v>26.94</v>
      </c>
      <c r="D2411" s="16">
        <v>56.61</v>
      </c>
      <c r="E2411" s="16">
        <v>6.37</v>
      </c>
      <c r="F2411" s="16">
        <v>264</v>
      </c>
      <c r="G2411" s="16">
        <v>0</v>
      </c>
      <c r="H2411" s="16">
        <v>1719.18</v>
      </c>
      <c r="I2411" s="16">
        <v>246.42</v>
      </c>
      <c r="J2411" s="16">
        <v>85.96</v>
      </c>
      <c r="K2411" s="16">
        <v>245.27</v>
      </c>
      <c r="L2411" s="17">
        <f>SUM(C2411:K2411)</f>
        <v>2650.75</v>
      </c>
      <c r="M2411" s="23" t="str">
        <f>A2411&amp;"|"&amp;B2411</f>
        <v>P0201|Oct</v>
      </c>
    </row>
    <row r="2412" spans="1:13" ht="15" customHeight="1" x14ac:dyDescent="0.25">
      <c r="A2412" s="14" t="s">
        <v>461</v>
      </c>
      <c r="B2412" s="14" t="s">
        <v>33</v>
      </c>
      <c r="C2412" s="16">
        <v>30.77</v>
      </c>
      <c r="D2412" s="16">
        <v>68.69</v>
      </c>
      <c r="E2412" s="16">
        <v>4.04</v>
      </c>
      <c r="F2412" s="16">
        <v>264</v>
      </c>
      <c r="G2412" s="16">
        <v>83.28</v>
      </c>
      <c r="H2412" s="16">
        <v>1719.18</v>
      </c>
      <c r="I2412" s="16">
        <v>246.42</v>
      </c>
      <c r="J2412" s="16">
        <v>85.96</v>
      </c>
      <c r="K2412" s="16">
        <v>63.29</v>
      </c>
      <c r="L2412" s="17">
        <f>SUM(C2412:K2412)</f>
        <v>2565.63</v>
      </c>
      <c r="M2412" s="23" t="str">
        <f>A2412&amp;"|"&amp;B2412</f>
        <v>P0201|Nov</v>
      </c>
    </row>
    <row r="2413" spans="1:13" ht="15" customHeight="1" x14ac:dyDescent="0.25">
      <c r="A2413" s="14" t="s">
        <v>461</v>
      </c>
      <c r="B2413" s="14" t="s">
        <v>34</v>
      </c>
      <c r="C2413" s="16">
        <v>7.57</v>
      </c>
      <c r="D2413" s="16">
        <v>84.6</v>
      </c>
      <c r="E2413" s="16">
        <v>14.19</v>
      </c>
      <c r="F2413" s="16">
        <v>792</v>
      </c>
      <c r="G2413" s="16">
        <v>83.28</v>
      </c>
      <c r="H2413" s="16">
        <v>1719.18</v>
      </c>
      <c r="I2413" s="16">
        <v>246.42</v>
      </c>
      <c r="J2413" s="16">
        <v>85.96</v>
      </c>
      <c r="K2413" s="16">
        <v>111.67</v>
      </c>
      <c r="L2413" s="17">
        <f>SUM(C2413:K2413)</f>
        <v>3144.8700000000003</v>
      </c>
      <c r="M2413" s="23" t="str">
        <f>A2413&amp;"|"&amp;B2413</f>
        <v>P0201|Dec</v>
      </c>
    </row>
    <row r="2414" spans="1:13" ht="15" customHeight="1" x14ac:dyDescent="0.25">
      <c r="A2414" s="14" t="s">
        <v>461</v>
      </c>
      <c r="B2414" s="14" t="s">
        <v>35</v>
      </c>
      <c r="C2414" s="16">
        <v>192.38</v>
      </c>
      <c r="D2414" s="16">
        <v>86.57</v>
      </c>
      <c r="E2414" s="16">
        <v>11.62</v>
      </c>
      <c r="F2414" s="16">
        <v>792</v>
      </c>
      <c r="G2414" s="16">
        <v>83.28</v>
      </c>
      <c r="H2414" s="16">
        <v>1719.18</v>
      </c>
      <c r="I2414" s="16">
        <v>246.42</v>
      </c>
      <c r="J2414" s="16">
        <v>85.96</v>
      </c>
      <c r="K2414" s="16">
        <v>111.67</v>
      </c>
      <c r="L2414" s="17">
        <f>SUM(C2414:K2414)</f>
        <v>3329.08</v>
      </c>
      <c r="M2414" s="23" t="str">
        <f>A2414&amp;"|"&amp;B2414</f>
        <v>P0201|Jan</v>
      </c>
    </row>
    <row r="2415" spans="1:13" ht="15" customHeight="1" x14ac:dyDescent="0.25">
      <c r="A2415" s="14" t="s">
        <v>461</v>
      </c>
      <c r="B2415" s="14" t="s">
        <v>36</v>
      </c>
      <c r="C2415" s="16">
        <v>24.84</v>
      </c>
      <c r="D2415" s="16">
        <v>95.15</v>
      </c>
      <c r="E2415" s="16">
        <v>10.08</v>
      </c>
      <c r="F2415" s="16">
        <v>528</v>
      </c>
      <c r="G2415" s="16">
        <v>83.28</v>
      </c>
      <c r="H2415" s="16">
        <v>1719.18</v>
      </c>
      <c r="I2415" s="16">
        <v>246.42</v>
      </c>
      <c r="J2415" s="16">
        <v>85.96</v>
      </c>
      <c r="K2415" s="16">
        <v>111.67</v>
      </c>
      <c r="L2415" s="17">
        <f>SUM(C2415:K2415)</f>
        <v>2904.5800000000004</v>
      </c>
      <c r="M2415" s="23" t="str">
        <f>A2415&amp;"|"&amp;B2415</f>
        <v>P0201|Feb</v>
      </c>
    </row>
    <row r="2416" spans="1:13" ht="15" customHeight="1" x14ac:dyDescent="0.25">
      <c r="A2416" s="14" t="s">
        <v>461</v>
      </c>
      <c r="B2416" s="14" t="s">
        <v>37</v>
      </c>
      <c r="C2416" s="16">
        <v>28.25</v>
      </c>
      <c r="D2416" s="16">
        <v>72.650000000000006</v>
      </c>
      <c r="E2416" s="16">
        <v>13.52</v>
      </c>
      <c r="F2416" s="16">
        <v>528</v>
      </c>
      <c r="G2416" s="16">
        <v>83.28</v>
      </c>
      <c r="H2416" s="16">
        <v>1719.18</v>
      </c>
      <c r="I2416" s="16">
        <v>246.42</v>
      </c>
      <c r="J2416" s="16">
        <v>85.96</v>
      </c>
      <c r="K2416" s="16">
        <v>111.67</v>
      </c>
      <c r="L2416" s="17">
        <f>SUM(C2416:K2416)</f>
        <v>2888.9300000000003</v>
      </c>
      <c r="M2416" s="23" t="str">
        <f>A2416&amp;"|"&amp;B2416</f>
        <v>P0201|Mar</v>
      </c>
    </row>
    <row r="2417" spans="1:13" ht="15" customHeight="1" x14ac:dyDescent="0.25">
      <c r="A2417" s="14" t="s">
        <v>463</v>
      </c>
      <c r="B2417" s="14" t="s">
        <v>24</v>
      </c>
      <c r="C2417" s="16">
        <v>12.8</v>
      </c>
      <c r="D2417" s="16">
        <v>39.04</v>
      </c>
      <c r="E2417" s="16">
        <v>5.95</v>
      </c>
      <c r="F2417" s="16">
        <v>140</v>
      </c>
      <c r="G2417" s="16">
        <v>0</v>
      </c>
      <c r="H2417" s="16">
        <v>744.98</v>
      </c>
      <c r="I2417" s="16">
        <v>108.88</v>
      </c>
      <c r="J2417" s="16">
        <v>85.96</v>
      </c>
      <c r="K2417" s="16">
        <v>19.87</v>
      </c>
      <c r="L2417" s="17">
        <f>SUM(C2417:K2417)</f>
        <v>1157.48</v>
      </c>
      <c r="M2417" s="23" t="str">
        <f>A2417&amp;"|"&amp;B2417</f>
        <v>P0202|Apr</v>
      </c>
    </row>
    <row r="2418" spans="1:13" ht="15" customHeight="1" x14ac:dyDescent="0.25">
      <c r="A2418" s="14" t="s">
        <v>463</v>
      </c>
      <c r="B2418" s="14" t="s">
        <v>26</v>
      </c>
      <c r="C2418" s="16">
        <v>7.57</v>
      </c>
      <c r="D2418" s="16">
        <v>30.15</v>
      </c>
      <c r="E2418" s="16">
        <v>4.04</v>
      </c>
      <c r="F2418" s="16">
        <v>140</v>
      </c>
      <c r="G2418" s="16">
        <v>0</v>
      </c>
      <c r="H2418" s="16">
        <v>744.98</v>
      </c>
      <c r="I2418" s="16">
        <v>108.88</v>
      </c>
      <c r="J2418" s="16">
        <v>85.96</v>
      </c>
      <c r="K2418" s="16">
        <v>129.25</v>
      </c>
      <c r="L2418" s="17">
        <f>SUM(C2418:K2418)</f>
        <v>1250.83</v>
      </c>
      <c r="M2418" s="23" t="str">
        <f>A2418&amp;"|"&amp;B2418</f>
        <v>P0202|May</v>
      </c>
    </row>
    <row r="2419" spans="1:13" ht="15" customHeight="1" x14ac:dyDescent="0.25">
      <c r="A2419" s="14" t="s">
        <v>463</v>
      </c>
      <c r="B2419" s="14" t="s">
        <v>28</v>
      </c>
      <c r="C2419" s="16">
        <v>7.57</v>
      </c>
      <c r="D2419" s="16">
        <v>30.6</v>
      </c>
      <c r="E2419" s="16">
        <v>4.08</v>
      </c>
      <c r="F2419" s="16">
        <v>140</v>
      </c>
      <c r="G2419" s="16">
        <v>0</v>
      </c>
      <c r="H2419" s="16">
        <v>744.98</v>
      </c>
      <c r="I2419" s="16">
        <v>108.88</v>
      </c>
      <c r="J2419" s="16">
        <v>85.96</v>
      </c>
      <c r="K2419" s="16">
        <v>167.46</v>
      </c>
      <c r="L2419" s="17">
        <f>SUM(C2419:K2419)</f>
        <v>1289.5300000000002</v>
      </c>
      <c r="M2419" s="23" t="str">
        <f>A2419&amp;"|"&amp;B2419</f>
        <v>P0202|Jun</v>
      </c>
    </row>
    <row r="2420" spans="1:13" ht="15" customHeight="1" x14ac:dyDescent="0.25">
      <c r="A2420" s="14" t="s">
        <v>463</v>
      </c>
      <c r="B2420" s="14" t="s">
        <v>29</v>
      </c>
      <c r="C2420" s="16">
        <v>7.57</v>
      </c>
      <c r="D2420" s="16">
        <v>21.19</v>
      </c>
      <c r="E2420" s="16">
        <v>5.87</v>
      </c>
      <c r="F2420" s="16">
        <v>210</v>
      </c>
      <c r="G2420" s="16">
        <v>0</v>
      </c>
      <c r="H2420" s="16">
        <v>744.98</v>
      </c>
      <c r="I2420" s="16">
        <v>108.88</v>
      </c>
      <c r="J2420" s="16">
        <v>85.96</v>
      </c>
      <c r="K2420" s="16">
        <v>448.89</v>
      </c>
      <c r="L2420" s="17">
        <f>SUM(C2420:K2420)</f>
        <v>1633.3400000000001</v>
      </c>
      <c r="M2420" s="23" t="str">
        <f>A2420&amp;"|"&amp;B2420</f>
        <v>P0202|Jul</v>
      </c>
    </row>
    <row r="2421" spans="1:13" ht="15" customHeight="1" x14ac:dyDescent="0.25">
      <c r="A2421" s="14" t="s">
        <v>463</v>
      </c>
      <c r="B2421" s="14" t="s">
        <v>30</v>
      </c>
      <c r="C2421" s="16">
        <v>10.48</v>
      </c>
      <c r="D2421" s="16">
        <v>31.95</v>
      </c>
      <c r="E2421" s="16">
        <v>4.04</v>
      </c>
      <c r="F2421" s="16">
        <v>210</v>
      </c>
      <c r="G2421" s="16">
        <v>0</v>
      </c>
      <c r="H2421" s="16">
        <v>744.98</v>
      </c>
      <c r="I2421" s="16">
        <v>108.88</v>
      </c>
      <c r="J2421" s="16">
        <v>85.96</v>
      </c>
      <c r="K2421" s="16">
        <v>414.07</v>
      </c>
      <c r="L2421" s="17">
        <f>SUM(C2421:K2421)</f>
        <v>1610.36</v>
      </c>
      <c r="M2421" s="23" t="str">
        <f>A2421&amp;"|"&amp;B2421</f>
        <v>P0202|Aug</v>
      </c>
    </row>
    <row r="2422" spans="1:13" ht="15" customHeight="1" x14ac:dyDescent="0.25">
      <c r="A2422" s="14" t="s">
        <v>463</v>
      </c>
      <c r="B2422" s="14" t="s">
        <v>31</v>
      </c>
      <c r="C2422" s="16">
        <v>7.57</v>
      </c>
      <c r="D2422" s="16">
        <v>36.46</v>
      </c>
      <c r="E2422" s="16">
        <v>6.18</v>
      </c>
      <c r="F2422" s="16">
        <v>140</v>
      </c>
      <c r="G2422" s="16">
        <v>0</v>
      </c>
      <c r="H2422" s="16">
        <v>744.98</v>
      </c>
      <c r="I2422" s="16">
        <v>108.88</v>
      </c>
      <c r="J2422" s="16">
        <v>85.96</v>
      </c>
      <c r="K2422" s="16">
        <v>88.65</v>
      </c>
      <c r="L2422" s="17">
        <f>SUM(C2422:K2422)</f>
        <v>1218.6800000000003</v>
      </c>
      <c r="M2422" s="23" t="str">
        <f>A2422&amp;"|"&amp;B2422</f>
        <v>P0202|Sep</v>
      </c>
    </row>
    <row r="2423" spans="1:13" ht="15" customHeight="1" x14ac:dyDescent="0.25">
      <c r="A2423" s="14" t="s">
        <v>463</v>
      </c>
      <c r="B2423" s="14" t="s">
        <v>32</v>
      </c>
      <c r="C2423" s="16">
        <v>29.22</v>
      </c>
      <c r="D2423" s="16">
        <v>42.3</v>
      </c>
      <c r="E2423" s="16">
        <v>4.04</v>
      </c>
      <c r="F2423" s="16">
        <v>140</v>
      </c>
      <c r="G2423" s="16">
        <v>0</v>
      </c>
      <c r="H2423" s="16">
        <v>744.98</v>
      </c>
      <c r="I2423" s="16">
        <v>108.88</v>
      </c>
      <c r="J2423" s="16">
        <v>85.96</v>
      </c>
      <c r="K2423" s="16">
        <v>61.32</v>
      </c>
      <c r="L2423" s="17">
        <f>SUM(C2423:K2423)</f>
        <v>1216.7</v>
      </c>
      <c r="M2423" s="23" t="str">
        <f>A2423&amp;"|"&amp;B2423</f>
        <v>P0202|Oct</v>
      </c>
    </row>
    <row r="2424" spans="1:13" ht="15" customHeight="1" x14ac:dyDescent="0.25">
      <c r="A2424" s="14" t="s">
        <v>463</v>
      </c>
      <c r="B2424" s="14" t="s">
        <v>33</v>
      </c>
      <c r="C2424" s="16">
        <v>7.57</v>
      </c>
      <c r="D2424" s="16">
        <v>40.799999999999997</v>
      </c>
      <c r="E2424" s="16">
        <v>5.46</v>
      </c>
      <c r="F2424" s="16">
        <v>140</v>
      </c>
      <c r="G2424" s="16">
        <v>45.43</v>
      </c>
      <c r="H2424" s="16">
        <v>744.98</v>
      </c>
      <c r="I2424" s="16">
        <v>108.88</v>
      </c>
      <c r="J2424" s="16">
        <v>85.96</v>
      </c>
      <c r="K2424" s="16">
        <v>15.82</v>
      </c>
      <c r="L2424" s="17">
        <f>SUM(C2424:K2424)</f>
        <v>1194.8999999999999</v>
      </c>
      <c r="M2424" s="23" t="str">
        <f>A2424&amp;"|"&amp;B2424</f>
        <v>P0202|Nov</v>
      </c>
    </row>
    <row r="2425" spans="1:13" ht="15" customHeight="1" x14ac:dyDescent="0.25">
      <c r="A2425" s="14" t="s">
        <v>463</v>
      </c>
      <c r="B2425" s="14" t="s">
        <v>34</v>
      </c>
      <c r="C2425" s="16">
        <v>24.67</v>
      </c>
      <c r="D2425" s="16">
        <v>58.33</v>
      </c>
      <c r="E2425" s="16">
        <v>6.87</v>
      </c>
      <c r="F2425" s="16">
        <v>420</v>
      </c>
      <c r="G2425" s="16">
        <v>45.43</v>
      </c>
      <c r="H2425" s="16">
        <v>744.98</v>
      </c>
      <c r="I2425" s="16">
        <v>108.88</v>
      </c>
      <c r="J2425" s="16">
        <v>85.96</v>
      </c>
      <c r="K2425" s="16">
        <v>27.92</v>
      </c>
      <c r="L2425" s="17">
        <f>SUM(C2425:K2425)</f>
        <v>1523.04</v>
      </c>
      <c r="M2425" s="23" t="str">
        <f>A2425&amp;"|"&amp;B2425</f>
        <v>P0202|Dec</v>
      </c>
    </row>
    <row r="2426" spans="1:13" ht="15" customHeight="1" x14ac:dyDescent="0.25">
      <c r="A2426" s="14" t="s">
        <v>463</v>
      </c>
      <c r="B2426" s="14" t="s">
        <v>35</v>
      </c>
      <c r="C2426" s="16">
        <v>23.23</v>
      </c>
      <c r="D2426" s="16">
        <v>60.66</v>
      </c>
      <c r="E2426" s="16">
        <v>4.04</v>
      </c>
      <c r="F2426" s="16">
        <v>350</v>
      </c>
      <c r="G2426" s="16">
        <v>45.43</v>
      </c>
      <c r="H2426" s="16">
        <v>744.98</v>
      </c>
      <c r="I2426" s="16">
        <v>108.88</v>
      </c>
      <c r="J2426" s="16">
        <v>85.96</v>
      </c>
      <c r="K2426" s="16">
        <v>27.92</v>
      </c>
      <c r="L2426" s="17">
        <f>SUM(C2426:K2426)</f>
        <v>1451.1000000000004</v>
      </c>
      <c r="M2426" s="23" t="str">
        <f>A2426&amp;"|"&amp;B2426</f>
        <v>P0202|Jan</v>
      </c>
    </row>
    <row r="2427" spans="1:13" ht="15" customHeight="1" x14ac:dyDescent="0.25">
      <c r="A2427" s="14" t="s">
        <v>463</v>
      </c>
      <c r="B2427" s="14" t="s">
        <v>36</v>
      </c>
      <c r="C2427" s="16">
        <v>7.72</v>
      </c>
      <c r="D2427" s="16">
        <v>60.91</v>
      </c>
      <c r="E2427" s="16">
        <v>4.04</v>
      </c>
      <c r="F2427" s="16">
        <v>350</v>
      </c>
      <c r="G2427" s="16">
        <v>45.43</v>
      </c>
      <c r="H2427" s="16">
        <v>744.98</v>
      </c>
      <c r="I2427" s="16">
        <v>108.88</v>
      </c>
      <c r="J2427" s="16">
        <v>85.96</v>
      </c>
      <c r="K2427" s="16">
        <v>27.92</v>
      </c>
      <c r="L2427" s="17">
        <f>SUM(C2427:K2427)</f>
        <v>1435.8400000000001</v>
      </c>
      <c r="M2427" s="23" t="str">
        <f>A2427&amp;"|"&amp;B2427</f>
        <v>P0202|Feb</v>
      </c>
    </row>
    <row r="2428" spans="1:13" ht="15" customHeight="1" x14ac:dyDescent="0.25">
      <c r="A2428" s="14" t="s">
        <v>463</v>
      </c>
      <c r="B2428" s="14" t="s">
        <v>37</v>
      </c>
      <c r="C2428" s="16">
        <v>7.57</v>
      </c>
      <c r="D2428" s="16">
        <v>40.14</v>
      </c>
      <c r="E2428" s="16">
        <v>8.5399999999999991</v>
      </c>
      <c r="F2428" s="16">
        <v>280</v>
      </c>
      <c r="G2428" s="16">
        <v>45.43</v>
      </c>
      <c r="H2428" s="16">
        <v>744.98</v>
      </c>
      <c r="I2428" s="16">
        <v>108.88</v>
      </c>
      <c r="J2428" s="16">
        <v>85.96</v>
      </c>
      <c r="K2428" s="16">
        <v>27.92</v>
      </c>
      <c r="L2428" s="17">
        <f>SUM(C2428:K2428)</f>
        <v>1349.42</v>
      </c>
      <c r="M2428" s="23" t="str">
        <f>A2428&amp;"|"&amp;B2428</f>
        <v>P0202|Mar</v>
      </c>
    </row>
    <row r="2429" spans="1:13" ht="15" customHeight="1" x14ac:dyDescent="0.25">
      <c r="A2429" s="14" t="s">
        <v>465</v>
      </c>
      <c r="B2429" s="14" t="s">
        <v>24</v>
      </c>
      <c r="C2429" s="16">
        <v>41</v>
      </c>
      <c r="D2429" s="16">
        <v>62.54</v>
      </c>
      <c r="E2429" s="16">
        <v>13.71</v>
      </c>
      <c r="F2429" s="16">
        <v>264</v>
      </c>
      <c r="G2429" s="16">
        <v>0</v>
      </c>
      <c r="H2429" s="16">
        <v>1719.18</v>
      </c>
      <c r="I2429" s="16">
        <v>246.42</v>
      </c>
      <c r="J2429" s="16">
        <v>85.96</v>
      </c>
      <c r="K2429" s="16">
        <v>79.5</v>
      </c>
      <c r="L2429" s="17">
        <f>SUM(C2429:K2429)</f>
        <v>2512.3100000000004</v>
      </c>
      <c r="M2429" s="23" t="str">
        <f>A2429&amp;"|"&amp;B2429</f>
        <v>P0203|Apr</v>
      </c>
    </row>
    <row r="2430" spans="1:13" ht="15" customHeight="1" x14ac:dyDescent="0.25">
      <c r="A2430" s="14" t="s">
        <v>465</v>
      </c>
      <c r="B2430" s="14" t="s">
        <v>26</v>
      </c>
      <c r="C2430" s="16">
        <v>162.66</v>
      </c>
      <c r="D2430" s="16">
        <v>56.48</v>
      </c>
      <c r="E2430" s="16">
        <v>11.1</v>
      </c>
      <c r="F2430" s="16">
        <v>264</v>
      </c>
      <c r="G2430" s="16">
        <v>0</v>
      </c>
      <c r="H2430" s="16">
        <v>1719.18</v>
      </c>
      <c r="I2430" s="16">
        <v>246.42</v>
      </c>
      <c r="J2430" s="16">
        <v>85.96</v>
      </c>
      <c r="K2430" s="16">
        <v>516.99</v>
      </c>
      <c r="L2430" s="17">
        <f>SUM(C2430:K2430)</f>
        <v>3062.79</v>
      </c>
      <c r="M2430" s="23" t="str">
        <f>A2430&amp;"|"&amp;B2430</f>
        <v>P0203|May</v>
      </c>
    </row>
    <row r="2431" spans="1:13" ht="15" customHeight="1" x14ac:dyDescent="0.25">
      <c r="A2431" s="14" t="s">
        <v>465</v>
      </c>
      <c r="B2431" s="14" t="s">
        <v>28</v>
      </c>
      <c r="C2431" s="16">
        <v>46.52</v>
      </c>
      <c r="D2431" s="16">
        <v>49.47</v>
      </c>
      <c r="E2431" s="16">
        <v>15.77</v>
      </c>
      <c r="F2431" s="16">
        <v>264</v>
      </c>
      <c r="G2431" s="16">
        <v>0</v>
      </c>
      <c r="H2431" s="16">
        <v>1719.18</v>
      </c>
      <c r="I2431" s="16">
        <v>246.42</v>
      </c>
      <c r="J2431" s="16">
        <v>85.96</v>
      </c>
      <c r="K2431" s="16">
        <v>669.84</v>
      </c>
      <c r="L2431" s="17">
        <f>SUM(C2431:K2431)</f>
        <v>3097.1600000000003</v>
      </c>
      <c r="M2431" s="23" t="str">
        <f>A2431&amp;"|"&amp;B2431</f>
        <v>P0203|Jun</v>
      </c>
    </row>
    <row r="2432" spans="1:13" ht="15" customHeight="1" x14ac:dyDescent="0.25">
      <c r="A2432" s="14" t="s">
        <v>465</v>
      </c>
      <c r="B2432" s="14" t="s">
        <v>29</v>
      </c>
      <c r="C2432" s="16">
        <v>11.41</v>
      </c>
      <c r="D2432" s="16">
        <v>52.74</v>
      </c>
      <c r="E2432" s="16">
        <v>16.32</v>
      </c>
      <c r="F2432" s="16">
        <v>396</v>
      </c>
      <c r="G2432" s="16">
        <v>0</v>
      </c>
      <c r="H2432" s="16">
        <v>1719.18</v>
      </c>
      <c r="I2432" s="16">
        <v>246.42</v>
      </c>
      <c r="J2432" s="16">
        <v>85.96</v>
      </c>
      <c r="K2432" s="16">
        <v>1795.54</v>
      </c>
      <c r="L2432" s="17">
        <f>SUM(C2432:K2432)</f>
        <v>4323.57</v>
      </c>
      <c r="M2432" s="23" t="str">
        <f>A2432&amp;"|"&amp;B2432</f>
        <v>P0203|Jul</v>
      </c>
    </row>
    <row r="2433" spans="1:13" ht="15" customHeight="1" x14ac:dyDescent="0.25">
      <c r="A2433" s="14" t="s">
        <v>465</v>
      </c>
      <c r="B2433" s="14" t="s">
        <v>30</v>
      </c>
      <c r="C2433" s="16">
        <v>39.950000000000003</v>
      </c>
      <c r="D2433" s="16">
        <v>39.1</v>
      </c>
      <c r="E2433" s="16">
        <v>11.95</v>
      </c>
      <c r="F2433" s="16">
        <v>396</v>
      </c>
      <c r="G2433" s="16">
        <v>0</v>
      </c>
      <c r="H2433" s="16">
        <v>1719.18</v>
      </c>
      <c r="I2433" s="16">
        <v>246.42</v>
      </c>
      <c r="J2433" s="16">
        <v>85.96</v>
      </c>
      <c r="K2433" s="16">
        <v>1656.27</v>
      </c>
      <c r="L2433" s="17">
        <f>SUM(C2433:K2433)</f>
        <v>4194.83</v>
      </c>
      <c r="M2433" s="23" t="str">
        <f>A2433&amp;"|"&amp;B2433</f>
        <v>P0203|Aug</v>
      </c>
    </row>
    <row r="2434" spans="1:13" ht="15" customHeight="1" x14ac:dyDescent="0.25">
      <c r="A2434" s="14" t="s">
        <v>465</v>
      </c>
      <c r="B2434" s="14" t="s">
        <v>31</v>
      </c>
      <c r="C2434" s="16">
        <v>23.35</v>
      </c>
      <c r="D2434" s="16">
        <v>45.21</v>
      </c>
      <c r="E2434" s="16">
        <v>10.02</v>
      </c>
      <c r="F2434" s="16">
        <v>396</v>
      </c>
      <c r="G2434" s="16">
        <v>0</v>
      </c>
      <c r="H2434" s="16">
        <v>1719.18</v>
      </c>
      <c r="I2434" s="16">
        <v>246.42</v>
      </c>
      <c r="J2434" s="16">
        <v>85.96</v>
      </c>
      <c r="K2434" s="16">
        <v>354.6</v>
      </c>
      <c r="L2434" s="17">
        <f>SUM(C2434:K2434)</f>
        <v>2880.7400000000002</v>
      </c>
      <c r="M2434" s="23" t="str">
        <f>A2434&amp;"|"&amp;B2434</f>
        <v>P0203|Sep</v>
      </c>
    </row>
    <row r="2435" spans="1:13" ht="15" customHeight="1" x14ac:dyDescent="0.25">
      <c r="A2435" s="14" t="s">
        <v>465</v>
      </c>
      <c r="B2435" s="14" t="s">
        <v>32</v>
      </c>
      <c r="C2435" s="16">
        <v>17.21</v>
      </c>
      <c r="D2435" s="16">
        <v>63.17</v>
      </c>
      <c r="E2435" s="16">
        <v>12.82</v>
      </c>
      <c r="F2435" s="16">
        <v>264</v>
      </c>
      <c r="G2435" s="16">
        <v>0</v>
      </c>
      <c r="H2435" s="16">
        <v>1719.18</v>
      </c>
      <c r="I2435" s="16">
        <v>246.42</v>
      </c>
      <c r="J2435" s="16">
        <v>85.96</v>
      </c>
      <c r="K2435" s="16">
        <v>245.27</v>
      </c>
      <c r="L2435" s="17">
        <f>SUM(C2435:K2435)</f>
        <v>2654.03</v>
      </c>
      <c r="M2435" s="23" t="str">
        <f>A2435&amp;"|"&amp;B2435</f>
        <v>P0203|Oct</v>
      </c>
    </row>
    <row r="2436" spans="1:13" ht="15" customHeight="1" x14ac:dyDescent="0.25">
      <c r="A2436" s="14" t="s">
        <v>465</v>
      </c>
      <c r="B2436" s="14" t="s">
        <v>33</v>
      </c>
      <c r="C2436" s="16">
        <v>20.47</v>
      </c>
      <c r="D2436" s="16">
        <v>68.44</v>
      </c>
      <c r="E2436" s="16">
        <v>15.56</v>
      </c>
      <c r="F2436" s="16">
        <v>264</v>
      </c>
      <c r="G2436" s="16">
        <v>83.28</v>
      </c>
      <c r="H2436" s="16">
        <v>1719.18</v>
      </c>
      <c r="I2436" s="16">
        <v>246.42</v>
      </c>
      <c r="J2436" s="16">
        <v>85.96</v>
      </c>
      <c r="K2436" s="16">
        <v>63.29</v>
      </c>
      <c r="L2436" s="17">
        <f>SUM(C2436:K2436)</f>
        <v>2566.6000000000004</v>
      </c>
      <c r="M2436" s="23" t="str">
        <f>A2436&amp;"|"&amp;B2436</f>
        <v>P0203|Nov</v>
      </c>
    </row>
    <row r="2437" spans="1:13" ht="15" customHeight="1" x14ac:dyDescent="0.25">
      <c r="A2437" s="14" t="s">
        <v>465</v>
      </c>
      <c r="B2437" s="14" t="s">
        <v>34</v>
      </c>
      <c r="C2437" s="16">
        <v>19.46</v>
      </c>
      <c r="D2437" s="16">
        <v>89.2</v>
      </c>
      <c r="E2437" s="16">
        <v>9.1199999999999992</v>
      </c>
      <c r="F2437" s="16">
        <v>792</v>
      </c>
      <c r="G2437" s="16">
        <v>83.28</v>
      </c>
      <c r="H2437" s="16">
        <v>1719.18</v>
      </c>
      <c r="I2437" s="16">
        <v>246.42</v>
      </c>
      <c r="J2437" s="16">
        <v>85.96</v>
      </c>
      <c r="K2437" s="16">
        <v>111.67</v>
      </c>
      <c r="L2437" s="17">
        <f>SUM(C2437:K2437)</f>
        <v>3156.29</v>
      </c>
      <c r="M2437" s="23" t="str">
        <f>A2437&amp;"|"&amp;B2437</f>
        <v>P0203|Dec</v>
      </c>
    </row>
    <row r="2438" spans="1:13" ht="15" customHeight="1" x14ac:dyDescent="0.25">
      <c r="A2438" s="14" t="s">
        <v>465</v>
      </c>
      <c r="B2438" s="14" t="s">
        <v>35</v>
      </c>
      <c r="C2438" s="16">
        <v>15.27</v>
      </c>
      <c r="D2438" s="16">
        <v>93.87</v>
      </c>
      <c r="E2438" s="16">
        <v>11.39</v>
      </c>
      <c r="F2438" s="16">
        <v>792</v>
      </c>
      <c r="G2438" s="16">
        <v>83.28</v>
      </c>
      <c r="H2438" s="16">
        <v>1719.18</v>
      </c>
      <c r="I2438" s="16">
        <v>246.42</v>
      </c>
      <c r="J2438" s="16">
        <v>85.96</v>
      </c>
      <c r="K2438" s="16">
        <v>111.67</v>
      </c>
      <c r="L2438" s="17">
        <f>SUM(C2438:K2438)</f>
        <v>3159.04</v>
      </c>
      <c r="M2438" s="23" t="str">
        <f>A2438&amp;"|"&amp;B2438</f>
        <v>P0203|Jan</v>
      </c>
    </row>
    <row r="2439" spans="1:13" ht="15" customHeight="1" x14ac:dyDescent="0.25">
      <c r="A2439" s="14" t="s">
        <v>465</v>
      </c>
      <c r="B2439" s="14" t="s">
        <v>36</v>
      </c>
      <c r="C2439" s="16">
        <v>37.86</v>
      </c>
      <c r="D2439" s="16">
        <v>92.53</v>
      </c>
      <c r="E2439" s="16">
        <v>7.3</v>
      </c>
      <c r="F2439" s="16">
        <v>660</v>
      </c>
      <c r="G2439" s="16">
        <v>83.28</v>
      </c>
      <c r="H2439" s="16">
        <v>1719.18</v>
      </c>
      <c r="I2439" s="16">
        <v>246.42</v>
      </c>
      <c r="J2439" s="16">
        <v>85.96</v>
      </c>
      <c r="K2439" s="16">
        <v>111.67</v>
      </c>
      <c r="L2439" s="17">
        <f>SUM(C2439:K2439)</f>
        <v>3044.2000000000003</v>
      </c>
      <c r="M2439" s="23" t="str">
        <f>A2439&amp;"|"&amp;B2439</f>
        <v>P0203|Feb</v>
      </c>
    </row>
    <row r="2440" spans="1:13" ht="15" customHeight="1" x14ac:dyDescent="0.25">
      <c r="A2440" s="14" t="s">
        <v>465</v>
      </c>
      <c r="B2440" s="14" t="s">
        <v>37</v>
      </c>
      <c r="C2440" s="16">
        <v>24.41</v>
      </c>
      <c r="D2440" s="16">
        <v>65.47</v>
      </c>
      <c r="E2440" s="16">
        <v>24.96</v>
      </c>
      <c r="F2440" s="16">
        <v>528</v>
      </c>
      <c r="G2440" s="16">
        <v>83.28</v>
      </c>
      <c r="H2440" s="16">
        <v>1719.18</v>
      </c>
      <c r="I2440" s="16">
        <v>246.42</v>
      </c>
      <c r="J2440" s="16">
        <v>85.96</v>
      </c>
      <c r="K2440" s="16">
        <v>111.67</v>
      </c>
      <c r="L2440" s="17">
        <f>SUM(C2440:K2440)</f>
        <v>2889.3500000000004</v>
      </c>
      <c r="M2440" s="23" t="str">
        <f>A2440&amp;"|"&amp;B2440</f>
        <v>P0203|Mar</v>
      </c>
    </row>
    <row r="2441" spans="1:13" ht="15" customHeight="1" x14ac:dyDescent="0.25">
      <c r="A2441" s="14" t="s">
        <v>467</v>
      </c>
      <c r="B2441" s="14" t="s">
        <v>24</v>
      </c>
      <c r="C2441" s="16">
        <v>27.67</v>
      </c>
      <c r="D2441" s="16">
        <v>78.930000000000007</v>
      </c>
      <c r="E2441" s="16">
        <v>10.82</v>
      </c>
      <c r="F2441" s="16">
        <v>316</v>
      </c>
      <c r="G2441" s="16">
        <v>0</v>
      </c>
      <c r="H2441" s="16">
        <v>2148.98</v>
      </c>
      <c r="I2441" s="16">
        <v>309.45</v>
      </c>
      <c r="J2441" s="16">
        <v>85.96</v>
      </c>
      <c r="K2441" s="16">
        <v>99.37</v>
      </c>
      <c r="L2441" s="17">
        <f>SUM(C2441:K2441)</f>
        <v>3077.18</v>
      </c>
      <c r="M2441" s="23" t="str">
        <f>A2441&amp;"|"&amp;B2441</f>
        <v>P0204|Apr</v>
      </c>
    </row>
    <row r="2442" spans="1:13" ht="15" customHeight="1" x14ac:dyDescent="0.25">
      <c r="A2442" s="14" t="s">
        <v>467</v>
      </c>
      <c r="B2442" s="14" t="s">
        <v>26</v>
      </c>
      <c r="C2442" s="16">
        <v>22.17</v>
      </c>
      <c r="D2442" s="16">
        <v>58</v>
      </c>
      <c r="E2442" s="16">
        <v>12.07</v>
      </c>
      <c r="F2442" s="16">
        <v>316</v>
      </c>
      <c r="G2442" s="16">
        <v>0</v>
      </c>
      <c r="H2442" s="16">
        <v>2148.98</v>
      </c>
      <c r="I2442" s="16">
        <v>309.45</v>
      </c>
      <c r="J2442" s="16">
        <v>85.96</v>
      </c>
      <c r="K2442" s="16">
        <v>646.23</v>
      </c>
      <c r="L2442" s="17">
        <f>SUM(C2442:K2442)</f>
        <v>3598.86</v>
      </c>
      <c r="M2442" s="23" t="str">
        <f>A2442&amp;"|"&amp;B2442</f>
        <v>P0204|May</v>
      </c>
    </row>
    <row r="2443" spans="1:13" ht="15" customHeight="1" x14ac:dyDescent="0.25">
      <c r="A2443" s="14" t="s">
        <v>467</v>
      </c>
      <c r="B2443" s="14" t="s">
        <v>28</v>
      </c>
      <c r="C2443" s="16">
        <v>17.63</v>
      </c>
      <c r="D2443" s="16">
        <v>37.630000000000003</v>
      </c>
      <c r="E2443" s="16">
        <v>19.25</v>
      </c>
      <c r="F2443" s="16">
        <v>316</v>
      </c>
      <c r="G2443" s="16">
        <v>0</v>
      </c>
      <c r="H2443" s="16">
        <v>2148.98</v>
      </c>
      <c r="I2443" s="16">
        <v>309.45</v>
      </c>
      <c r="J2443" s="16">
        <v>85.96</v>
      </c>
      <c r="K2443" s="16">
        <v>837.3</v>
      </c>
      <c r="L2443" s="17">
        <f>SUM(C2443:K2443)</f>
        <v>3772.2</v>
      </c>
      <c r="M2443" s="23" t="str">
        <f>A2443&amp;"|"&amp;B2443</f>
        <v>P0204|Jun</v>
      </c>
    </row>
    <row r="2444" spans="1:13" ht="15" customHeight="1" x14ac:dyDescent="0.25">
      <c r="A2444" s="14" t="s">
        <v>467</v>
      </c>
      <c r="B2444" s="14" t="s">
        <v>29</v>
      </c>
      <c r="C2444" s="16">
        <v>24.84</v>
      </c>
      <c r="D2444" s="16">
        <v>52.4</v>
      </c>
      <c r="E2444" s="16">
        <v>14.78</v>
      </c>
      <c r="F2444" s="16">
        <v>474</v>
      </c>
      <c r="G2444" s="16">
        <v>0</v>
      </c>
      <c r="H2444" s="16">
        <v>2148.98</v>
      </c>
      <c r="I2444" s="16">
        <v>309.45</v>
      </c>
      <c r="J2444" s="16">
        <v>85.96</v>
      </c>
      <c r="K2444" s="16">
        <v>2244.4299999999998</v>
      </c>
      <c r="L2444" s="17">
        <f>SUM(C2444:K2444)</f>
        <v>5354.84</v>
      </c>
      <c r="M2444" s="23" t="str">
        <f>A2444&amp;"|"&amp;B2444</f>
        <v>P0204|Jul</v>
      </c>
    </row>
    <row r="2445" spans="1:13" ht="15" customHeight="1" x14ac:dyDescent="0.25">
      <c r="A2445" s="14" t="s">
        <v>467</v>
      </c>
      <c r="B2445" s="14" t="s">
        <v>30</v>
      </c>
      <c r="C2445" s="16">
        <v>20.68</v>
      </c>
      <c r="D2445" s="16">
        <v>55.7</v>
      </c>
      <c r="E2445" s="16">
        <v>15.24</v>
      </c>
      <c r="F2445" s="16">
        <v>316</v>
      </c>
      <c r="G2445" s="16">
        <v>0</v>
      </c>
      <c r="H2445" s="16">
        <v>2148.98</v>
      </c>
      <c r="I2445" s="16">
        <v>309.45</v>
      </c>
      <c r="J2445" s="16">
        <v>85.96</v>
      </c>
      <c r="K2445" s="16">
        <v>2070.33</v>
      </c>
      <c r="L2445" s="17">
        <f>SUM(C2445:K2445)</f>
        <v>5022.34</v>
      </c>
      <c r="M2445" s="23" t="str">
        <f>A2445&amp;"|"&amp;B2445</f>
        <v>P0204|Aug</v>
      </c>
    </row>
    <row r="2446" spans="1:13" ht="15" customHeight="1" x14ac:dyDescent="0.25">
      <c r="A2446" s="14" t="s">
        <v>467</v>
      </c>
      <c r="B2446" s="14" t="s">
        <v>31</v>
      </c>
      <c r="C2446" s="16">
        <v>28.39</v>
      </c>
      <c r="D2446" s="16">
        <v>65.22</v>
      </c>
      <c r="E2446" s="16">
        <v>7.54</v>
      </c>
      <c r="F2446" s="16">
        <v>316</v>
      </c>
      <c r="G2446" s="16">
        <v>0</v>
      </c>
      <c r="H2446" s="16">
        <v>2148.98</v>
      </c>
      <c r="I2446" s="16">
        <v>309.45</v>
      </c>
      <c r="J2446" s="16">
        <v>85.96</v>
      </c>
      <c r="K2446" s="16">
        <v>443.25</v>
      </c>
      <c r="L2446" s="17">
        <f>SUM(C2446:K2446)</f>
        <v>3404.79</v>
      </c>
      <c r="M2446" s="23" t="str">
        <f>A2446&amp;"|"&amp;B2446</f>
        <v>P0204|Sep</v>
      </c>
    </row>
    <row r="2447" spans="1:13" ht="15" customHeight="1" x14ac:dyDescent="0.25">
      <c r="A2447" s="14" t="s">
        <v>467</v>
      </c>
      <c r="B2447" s="14" t="s">
        <v>32</v>
      </c>
      <c r="C2447" s="16">
        <v>30.8</v>
      </c>
      <c r="D2447" s="16">
        <v>68.3</v>
      </c>
      <c r="E2447" s="16">
        <v>9.8800000000000008</v>
      </c>
      <c r="F2447" s="16">
        <v>316</v>
      </c>
      <c r="G2447" s="16">
        <v>0</v>
      </c>
      <c r="H2447" s="16">
        <v>2148.98</v>
      </c>
      <c r="I2447" s="16">
        <v>309.45</v>
      </c>
      <c r="J2447" s="16">
        <v>85.96</v>
      </c>
      <c r="K2447" s="16">
        <v>306.58</v>
      </c>
      <c r="L2447" s="17">
        <f>SUM(C2447:K2447)</f>
        <v>3275.95</v>
      </c>
      <c r="M2447" s="23" t="str">
        <f>A2447&amp;"|"&amp;B2447</f>
        <v>P0204|Oct</v>
      </c>
    </row>
    <row r="2448" spans="1:13" ht="15" customHeight="1" x14ac:dyDescent="0.25">
      <c r="A2448" s="14" t="s">
        <v>467</v>
      </c>
      <c r="B2448" s="14" t="s">
        <v>33</v>
      </c>
      <c r="C2448" s="16">
        <v>33.94</v>
      </c>
      <c r="D2448" s="16">
        <v>79.91</v>
      </c>
      <c r="E2448" s="16">
        <v>16.66</v>
      </c>
      <c r="F2448" s="16">
        <v>316</v>
      </c>
      <c r="G2448" s="16">
        <v>100.95</v>
      </c>
      <c r="H2448" s="16">
        <v>2148.98</v>
      </c>
      <c r="I2448" s="16">
        <v>309.45</v>
      </c>
      <c r="J2448" s="16">
        <v>85.96</v>
      </c>
      <c r="K2448" s="16">
        <v>79.11</v>
      </c>
      <c r="L2448" s="17">
        <f>SUM(C2448:K2448)</f>
        <v>3170.96</v>
      </c>
      <c r="M2448" s="23" t="str">
        <f>A2448&amp;"|"&amp;B2448</f>
        <v>P0204|Nov</v>
      </c>
    </row>
    <row r="2449" spans="1:13" ht="15" customHeight="1" x14ac:dyDescent="0.25">
      <c r="A2449" s="14" t="s">
        <v>467</v>
      </c>
      <c r="B2449" s="14" t="s">
        <v>34</v>
      </c>
      <c r="C2449" s="16">
        <v>32.04</v>
      </c>
      <c r="D2449" s="16">
        <v>88.07</v>
      </c>
      <c r="E2449" s="16">
        <v>13.86</v>
      </c>
      <c r="F2449" s="16">
        <v>948</v>
      </c>
      <c r="G2449" s="16">
        <v>100.95</v>
      </c>
      <c r="H2449" s="16">
        <v>2148.98</v>
      </c>
      <c r="I2449" s="16">
        <v>309.45</v>
      </c>
      <c r="J2449" s="16">
        <v>85.96</v>
      </c>
      <c r="K2449" s="16">
        <v>139.59</v>
      </c>
      <c r="L2449" s="17">
        <f>SUM(C2449:K2449)</f>
        <v>3866.9</v>
      </c>
      <c r="M2449" s="23" t="str">
        <f>A2449&amp;"|"&amp;B2449</f>
        <v>P0204|Dec</v>
      </c>
    </row>
    <row r="2450" spans="1:13" ht="15" customHeight="1" x14ac:dyDescent="0.25">
      <c r="A2450" s="14" t="s">
        <v>467</v>
      </c>
      <c r="B2450" s="14" t="s">
        <v>35</v>
      </c>
      <c r="C2450" s="16">
        <v>45.87</v>
      </c>
      <c r="D2450" s="16">
        <v>100.94</v>
      </c>
      <c r="E2450" s="16">
        <v>16.91</v>
      </c>
      <c r="F2450" s="16">
        <v>948</v>
      </c>
      <c r="G2450" s="16">
        <v>100.95</v>
      </c>
      <c r="H2450" s="16">
        <v>2148.98</v>
      </c>
      <c r="I2450" s="16">
        <v>309.45</v>
      </c>
      <c r="J2450" s="16">
        <v>85.96</v>
      </c>
      <c r="K2450" s="16">
        <v>139.59</v>
      </c>
      <c r="L2450" s="17">
        <f>SUM(C2450:K2450)</f>
        <v>3896.65</v>
      </c>
      <c r="M2450" s="23" t="str">
        <f>A2450&amp;"|"&amp;B2450</f>
        <v>P0204|Jan</v>
      </c>
    </row>
    <row r="2451" spans="1:13" ht="15" customHeight="1" x14ac:dyDescent="0.25">
      <c r="A2451" s="14" t="s">
        <v>467</v>
      </c>
      <c r="B2451" s="14" t="s">
        <v>36</v>
      </c>
      <c r="C2451" s="16">
        <v>19.899999999999999</v>
      </c>
      <c r="D2451" s="16">
        <v>101.89</v>
      </c>
      <c r="E2451" s="16">
        <v>18.510000000000002</v>
      </c>
      <c r="F2451" s="16">
        <v>632</v>
      </c>
      <c r="G2451" s="16">
        <v>100.95</v>
      </c>
      <c r="H2451" s="16">
        <v>2148.98</v>
      </c>
      <c r="I2451" s="16">
        <v>309.45</v>
      </c>
      <c r="J2451" s="16">
        <v>85.96</v>
      </c>
      <c r="K2451" s="16">
        <v>139.59</v>
      </c>
      <c r="L2451" s="17">
        <f>SUM(C2451:K2451)</f>
        <v>3557.23</v>
      </c>
      <c r="M2451" s="23" t="str">
        <f>A2451&amp;"|"&amp;B2451</f>
        <v>P0204|Feb</v>
      </c>
    </row>
    <row r="2452" spans="1:13" ht="15" customHeight="1" x14ac:dyDescent="0.25">
      <c r="A2452" s="14" t="s">
        <v>467</v>
      </c>
      <c r="B2452" s="14" t="s">
        <v>37</v>
      </c>
      <c r="C2452" s="16">
        <v>29.82</v>
      </c>
      <c r="D2452" s="16">
        <v>83.68</v>
      </c>
      <c r="E2452" s="16">
        <v>13.9</v>
      </c>
      <c r="F2452" s="16">
        <v>474</v>
      </c>
      <c r="G2452" s="16">
        <v>100.95</v>
      </c>
      <c r="H2452" s="16">
        <v>2148.98</v>
      </c>
      <c r="I2452" s="16">
        <v>309.45</v>
      </c>
      <c r="J2452" s="16">
        <v>85.96</v>
      </c>
      <c r="K2452" s="16">
        <v>139.59</v>
      </c>
      <c r="L2452" s="17">
        <f>SUM(C2452:K2452)</f>
        <v>3386.33</v>
      </c>
      <c r="M2452" s="23" t="str">
        <f>A2452&amp;"|"&amp;B2452</f>
        <v>P0204|Mar</v>
      </c>
    </row>
    <row r="2453" spans="1:13" ht="15" customHeight="1" x14ac:dyDescent="0.25">
      <c r="A2453" s="14" t="s">
        <v>469</v>
      </c>
      <c r="B2453" s="14" t="s">
        <v>24</v>
      </c>
      <c r="C2453" s="16">
        <v>15.03</v>
      </c>
      <c r="D2453" s="16">
        <v>61.12</v>
      </c>
      <c r="E2453" s="16">
        <v>11.48</v>
      </c>
      <c r="F2453" s="16">
        <v>108</v>
      </c>
      <c r="G2453" s="16">
        <v>0</v>
      </c>
      <c r="H2453" s="16">
        <v>1346.69</v>
      </c>
      <c r="I2453" s="16">
        <v>194.84</v>
      </c>
      <c r="J2453" s="16">
        <v>85.96</v>
      </c>
      <c r="K2453" s="16">
        <v>59.62</v>
      </c>
      <c r="L2453" s="17">
        <f>SUM(C2453:K2453)</f>
        <v>1882.74</v>
      </c>
      <c r="M2453" s="23" t="str">
        <f>A2453&amp;"|"&amp;B2453</f>
        <v>P0205|Apr</v>
      </c>
    </row>
    <row r="2454" spans="1:13" ht="15" customHeight="1" x14ac:dyDescent="0.25">
      <c r="A2454" s="14" t="s">
        <v>469</v>
      </c>
      <c r="B2454" s="14" t="s">
        <v>26</v>
      </c>
      <c r="C2454" s="16">
        <v>18.739999999999998</v>
      </c>
      <c r="D2454" s="16">
        <v>62.84</v>
      </c>
      <c r="E2454" s="16">
        <v>6.43</v>
      </c>
      <c r="F2454" s="16">
        <v>216</v>
      </c>
      <c r="G2454" s="16">
        <v>0</v>
      </c>
      <c r="H2454" s="16">
        <v>1346.69</v>
      </c>
      <c r="I2454" s="16">
        <v>194.84</v>
      </c>
      <c r="J2454" s="16">
        <v>85.96</v>
      </c>
      <c r="K2454" s="16">
        <v>387.74</v>
      </c>
      <c r="L2454" s="17">
        <f>SUM(C2454:K2454)</f>
        <v>2319.2399999999998</v>
      </c>
      <c r="M2454" s="23" t="str">
        <f>A2454&amp;"|"&amp;B2454</f>
        <v>P0205|May</v>
      </c>
    </row>
    <row r="2455" spans="1:13" ht="15" customHeight="1" x14ac:dyDescent="0.25">
      <c r="A2455" s="14" t="s">
        <v>469</v>
      </c>
      <c r="B2455" s="14" t="s">
        <v>28</v>
      </c>
      <c r="C2455" s="16">
        <v>22.31</v>
      </c>
      <c r="D2455" s="16">
        <v>52.62</v>
      </c>
      <c r="E2455" s="16">
        <v>13.75</v>
      </c>
      <c r="F2455" s="16">
        <v>216</v>
      </c>
      <c r="G2455" s="16">
        <v>0</v>
      </c>
      <c r="H2455" s="16">
        <v>1346.69</v>
      </c>
      <c r="I2455" s="16">
        <v>194.84</v>
      </c>
      <c r="J2455" s="16">
        <v>85.96</v>
      </c>
      <c r="K2455" s="16">
        <v>502.38</v>
      </c>
      <c r="L2455" s="17">
        <f>SUM(C2455:K2455)</f>
        <v>2434.5500000000002</v>
      </c>
      <c r="M2455" s="23" t="str">
        <f>A2455&amp;"|"&amp;B2455</f>
        <v>P0205|Jun</v>
      </c>
    </row>
    <row r="2456" spans="1:13" ht="15" customHeight="1" x14ac:dyDescent="0.25">
      <c r="A2456" s="14" t="s">
        <v>469</v>
      </c>
      <c r="B2456" s="14" t="s">
        <v>29</v>
      </c>
      <c r="C2456" s="16">
        <v>7.57</v>
      </c>
      <c r="D2456" s="16">
        <v>44.26</v>
      </c>
      <c r="E2456" s="16">
        <v>4.04</v>
      </c>
      <c r="F2456" s="16">
        <v>216</v>
      </c>
      <c r="G2456" s="16">
        <v>0</v>
      </c>
      <c r="H2456" s="16">
        <v>1346.69</v>
      </c>
      <c r="I2456" s="16">
        <v>194.84</v>
      </c>
      <c r="J2456" s="16">
        <v>85.96</v>
      </c>
      <c r="K2456" s="16">
        <v>1346.66</v>
      </c>
      <c r="L2456" s="17">
        <f>SUM(C2456:K2456)</f>
        <v>3246.02</v>
      </c>
      <c r="M2456" s="23" t="str">
        <f>A2456&amp;"|"&amp;B2456</f>
        <v>P0205|Jul</v>
      </c>
    </row>
    <row r="2457" spans="1:13" ht="15" customHeight="1" x14ac:dyDescent="0.25">
      <c r="A2457" s="14" t="s">
        <v>469</v>
      </c>
      <c r="B2457" s="14" t="s">
        <v>30</v>
      </c>
      <c r="C2457" s="16">
        <v>17.829999999999998</v>
      </c>
      <c r="D2457" s="16">
        <v>42.02</v>
      </c>
      <c r="E2457" s="16">
        <v>14.4</v>
      </c>
      <c r="F2457" s="16">
        <v>216</v>
      </c>
      <c r="G2457" s="16">
        <v>0</v>
      </c>
      <c r="H2457" s="16">
        <v>1346.69</v>
      </c>
      <c r="I2457" s="16">
        <v>194.84</v>
      </c>
      <c r="J2457" s="16">
        <v>85.96</v>
      </c>
      <c r="K2457" s="16">
        <v>1242.2</v>
      </c>
      <c r="L2457" s="17">
        <f>SUM(C2457:K2457)</f>
        <v>3159.94</v>
      </c>
      <c r="M2457" s="23" t="str">
        <f>A2457&amp;"|"&amp;B2457</f>
        <v>P0205|Aug</v>
      </c>
    </row>
    <row r="2458" spans="1:13" ht="15" customHeight="1" x14ac:dyDescent="0.25">
      <c r="A2458" s="14" t="s">
        <v>469</v>
      </c>
      <c r="B2458" s="14" t="s">
        <v>31</v>
      </c>
      <c r="C2458" s="16">
        <v>17.059999999999999</v>
      </c>
      <c r="D2458" s="16">
        <v>41.73</v>
      </c>
      <c r="E2458" s="16">
        <v>13.72</v>
      </c>
      <c r="F2458" s="16">
        <v>216</v>
      </c>
      <c r="G2458" s="16">
        <v>0</v>
      </c>
      <c r="H2458" s="16">
        <v>1346.69</v>
      </c>
      <c r="I2458" s="16">
        <v>194.84</v>
      </c>
      <c r="J2458" s="16">
        <v>85.96</v>
      </c>
      <c r="K2458" s="16">
        <v>265.95</v>
      </c>
      <c r="L2458" s="17">
        <f>SUM(C2458:K2458)</f>
        <v>2181.9499999999998</v>
      </c>
      <c r="M2458" s="23" t="str">
        <f>A2458&amp;"|"&amp;B2458</f>
        <v>P0205|Sep</v>
      </c>
    </row>
    <row r="2459" spans="1:13" ht="15" customHeight="1" x14ac:dyDescent="0.25">
      <c r="A2459" s="14" t="s">
        <v>469</v>
      </c>
      <c r="B2459" s="14" t="s">
        <v>32</v>
      </c>
      <c r="C2459" s="16">
        <v>7.57</v>
      </c>
      <c r="D2459" s="16">
        <v>53.45</v>
      </c>
      <c r="E2459" s="16">
        <v>10.87</v>
      </c>
      <c r="F2459" s="16">
        <v>216</v>
      </c>
      <c r="G2459" s="16">
        <v>0</v>
      </c>
      <c r="H2459" s="16">
        <v>1346.69</v>
      </c>
      <c r="I2459" s="16">
        <v>194.84</v>
      </c>
      <c r="J2459" s="16">
        <v>85.96</v>
      </c>
      <c r="K2459" s="16">
        <v>183.95</v>
      </c>
      <c r="L2459" s="17">
        <f>SUM(C2459:K2459)</f>
        <v>2099.33</v>
      </c>
      <c r="M2459" s="23" t="str">
        <f>A2459&amp;"|"&amp;B2459</f>
        <v>P0205|Oct</v>
      </c>
    </row>
    <row r="2460" spans="1:13" ht="15" customHeight="1" x14ac:dyDescent="0.25">
      <c r="A2460" s="14" t="s">
        <v>469</v>
      </c>
      <c r="B2460" s="14" t="s">
        <v>33</v>
      </c>
      <c r="C2460" s="16">
        <v>159.77000000000001</v>
      </c>
      <c r="D2460" s="16">
        <v>66.86</v>
      </c>
      <c r="E2460" s="16">
        <v>4.67</v>
      </c>
      <c r="F2460" s="16">
        <v>216</v>
      </c>
      <c r="G2460" s="16">
        <v>68.14</v>
      </c>
      <c r="H2460" s="16">
        <v>1346.69</v>
      </c>
      <c r="I2460" s="16">
        <v>194.84</v>
      </c>
      <c r="J2460" s="16">
        <v>85.96</v>
      </c>
      <c r="K2460" s="16">
        <v>47.47</v>
      </c>
      <c r="L2460" s="17">
        <f>SUM(C2460:K2460)</f>
        <v>2190.4</v>
      </c>
      <c r="M2460" s="23" t="str">
        <f>A2460&amp;"|"&amp;B2460</f>
        <v>P0205|Nov</v>
      </c>
    </row>
    <row r="2461" spans="1:13" ht="15" customHeight="1" x14ac:dyDescent="0.25">
      <c r="A2461" s="14" t="s">
        <v>469</v>
      </c>
      <c r="B2461" s="14" t="s">
        <v>34</v>
      </c>
      <c r="C2461" s="16">
        <v>20.399999999999999</v>
      </c>
      <c r="D2461" s="16">
        <v>86.58</v>
      </c>
      <c r="E2461" s="16">
        <v>8.18</v>
      </c>
      <c r="F2461" s="16">
        <v>540</v>
      </c>
      <c r="G2461" s="16">
        <v>68.14</v>
      </c>
      <c r="H2461" s="16">
        <v>1346.69</v>
      </c>
      <c r="I2461" s="16">
        <v>194.84</v>
      </c>
      <c r="J2461" s="16">
        <v>85.96</v>
      </c>
      <c r="K2461" s="16">
        <v>83.75</v>
      </c>
      <c r="L2461" s="17">
        <f>SUM(C2461:K2461)</f>
        <v>2434.54</v>
      </c>
      <c r="M2461" s="23" t="str">
        <f>A2461&amp;"|"&amp;B2461</f>
        <v>P0205|Dec</v>
      </c>
    </row>
    <row r="2462" spans="1:13" ht="15" customHeight="1" x14ac:dyDescent="0.25">
      <c r="A2462" s="14" t="s">
        <v>469</v>
      </c>
      <c r="B2462" s="14" t="s">
        <v>35</v>
      </c>
      <c r="C2462" s="16">
        <v>37.15</v>
      </c>
      <c r="D2462" s="16">
        <v>87.07</v>
      </c>
      <c r="E2462" s="16">
        <v>13.43</v>
      </c>
      <c r="F2462" s="16">
        <v>432</v>
      </c>
      <c r="G2462" s="16">
        <v>68.14</v>
      </c>
      <c r="H2462" s="16">
        <v>1346.69</v>
      </c>
      <c r="I2462" s="16">
        <v>194.84</v>
      </c>
      <c r="J2462" s="16">
        <v>85.96</v>
      </c>
      <c r="K2462" s="16">
        <v>83.75</v>
      </c>
      <c r="L2462" s="17">
        <f>SUM(C2462:K2462)</f>
        <v>2349.0300000000002</v>
      </c>
      <c r="M2462" s="23" t="str">
        <f>A2462&amp;"|"&amp;B2462</f>
        <v>P0205|Jan</v>
      </c>
    </row>
    <row r="2463" spans="1:13" ht="15" customHeight="1" x14ac:dyDescent="0.25">
      <c r="A2463" s="14" t="s">
        <v>469</v>
      </c>
      <c r="B2463" s="14" t="s">
        <v>36</v>
      </c>
      <c r="C2463" s="16">
        <v>13.8</v>
      </c>
      <c r="D2463" s="16">
        <v>82.24</v>
      </c>
      <c r="E2463" s="16">
        <v>12.27</v>
      </c>
      <c r="F2463" s="16">
        <v>324</v>
      </c>
      <c r="G2463" s="16">
        <v>68.14</v>
      </c>
      <c r="H2463" s="16">
        <v>1346.69</v>
      </c>
      <c r="I2463" s="16">
        <v>194.84</v>
      </c>
      <c r="J2463" s="16">
        <v>85.96</v>
      </c>
      <c r="K2463" s="16">
        <v>83.75</v>
      </c>
      <c r="L2463" s="17">
        <f>SUM(C2463:K2463)</f>
        <v>2211.69</v>
      </c>
      <c r="M2463" s="23" t="str">
        <f>A2463&amp;"|"&amp;B2463</f>
        <v>P0205|Feb</v>
      </c>
    </row>
    <row r="2464" spans="1:13" ht="15" customHeight="1" x14ac:dyDescent="0.25">
      <c r="A2464" s="14" t="s">
        <v>469</v>
      </c>
      <c r="B2464" s="14" t="s">
        <v>37</v>
      </c>
      <c r="C2464" s="16">
        <v>36.78</v>
      </c>
      <c r="D2464" s="16">
        <v>68.959999999999994</v>
      </c>
      <c r="E2464" s="16">
        <v>9.32</v>
      </c>
      <c r="F2464" s="16">
        <v>324</v>
      </c>
      <c r="G2464" s="16">
        <v>68.14</v>
      </c>
      <c r="H2464" s="16">
        <v>1346.69</v>
      </c>
      <c r="I2464" s="16">
        <v>194.84</v>
      </c>
      <c r="J2464" s="16">
        <v>85.96</v>
      </c>
      <c r="K2464" s="16">
        <v>83.75</v>
      </c>
      <c r="L2464" s="17">
        <f>SUM(C2464:K2464)</f>
        <v>2218.44</v>
      </c>
      <c r="M2464" s="23" t="str">
        <f>A2464&amp;"|"&amp;B2464</f>
        <v>P0205|Mar</v>
      </c>
    </row>
    <row r="2465" spans="1:13" ht="15" customHeight="1" x14ac:dyDescent="0.25">
      <c r="A2465" s="14" t="s">
        <v>471</v>
      </c>
      <c r="B2465" s="14" t="s">
        <v>24</v>
      </c>
      <c r="C2465" s="16">
        <v>7.57</v>
      </c>
      <c r="D2465" s="16">
        <v>56.92</v>
      </c>
      <c r="E2465" s="16">
        <v>7.87</v>
      </c>
      <c r="F2465" s="16">
        <v>176</v>
      </c>
      <c r="G2465" s="16">
        <v>0</v>
      </c>
      <c r="H2465" s="16">
        <v>1031.51</v>
      </c>
      <c r="I2465" s="16">
        <v>149</v>
      </c>
      <c r="J2465" s="16">
        <v>85.96</v>
      </c>
      <c r="K2465" s="16">
        <v>39.75</v>
      </c>
      <c r="L2465" s="17">
        <f>SUM(C2465:K2465)</f>
        <v>1554.58</v>
      </c>
      <c r="M2465" s="23" t="str">
        <f>A2465&amp;"|"&amp;B2465</f>
        <v>P0206|Apr</v>
      </c>
    </row>
    <row r="2466" spans="1:13" ht="15" customHeight="1" x14ac:dyDescent="0.25">
      <c r="A2466" s="14" t="s">
        <v>471</v>
      </c>
      <c r="B2466" s="14" t="s">
        <v>26</v>
      </c>
      <c r="C2466" s="16">
        <v>7.57</v>
      </c>
      <c r="D2466" s="16">
        <v>45.68</v>
      </c>
      <c r="E2466" s="16">
        <v>4.04</v>
      </c>
      <c r="F2466" s="16">
        <v>176</v>
      </c>
      <c r="G2466" s="16">
        <v>0</v>
      </c>
      <c r="H2466" s="16">
        <v>1031.51</v>
      </c>
      <c r="I2466" s="16">
        <v>149</v>
      </c>
      <c r="J2466" s="16">
        <v>85.96</v>
      </c>
      <c r="K2466" s="16">
        <v>258.49</v>
      </c>
      <c r="L2466" s="17">
        <f>SUM(C2466:K2466)</f>
        <v>1758.25</v>
      </c>
      <c r="M2466" s="23" t="str">
        <f>A2466&amp;"|"&amp;B2466</f>
        <v>P0206|May</v>
      </c>
    </row>
    <row r="2467" spans="1:13" ht="15" customHeight="1" x14ac:dyDescent="0.25">
      <c r="A2467" s="14" t="s">
        <v>471</v>
      </c>
      <c r="B2467" s="14" t="s">
        <v>28</v>
      </c>
      <c r="C2467" s="16">
        <v>17.14</v>
      </c>
      <c r="D2467" s="16">
        <v>29.51</v>
      </c>
      <c r="E2467" s="16">
        <v>10.59</v>
      </c>
      <c r="F2467" s="16">
        <v>176</v>
      </c>
      <c r="G2467" s="16">
        <v>0</v>
      </c>
      <c r="H2467" s="16">
        <v>1031.51</v>
      </c>
      <c r="I2467" s="16">
        <v>149</v>
      </c>
      <c r="J2467" s="16">
        <v>85.96</v>
      </c>
      <c r="K2467" s="16">
        <v>334.92</v>
      </c>
      <c r="L2467" s="17">
        <f>SUM(C2467:K2467)</f>
        <v>1834.63</v>
      </c>
      <c r="M2467" s="23" t="str">
        <f>A2467&amp;"|"&amp;B2467</f>
        <v>P0206|Jun</v>
      </c>
    </row>
    <row r="2468" spans="1:13" ht="15" customHeight="1" x14ac:dyDescent="0.25">
      <c r="A2468" s="14" t="s">
        <v>471</v>
      </c>
      <c r="B2468" s="14" t="s">
        <v>29</v>
      </c>
      <c r="C2468" s="16">
        <v>19.48</v>
      </c>
      <c r="D2468" s="16">
        <v>43.35</v>
      </c>
      <c r="E2468" s="16">
        <v>4.04</v>
      </c>
      <c r="F2468" s="16">
        <v>176</v>
      </c>
      <c r="G2468" s="16">
        <v>0</v>
      </c>
      <c r="H2468" s="16">
        <v>1031.51</v>
      </c>
      <c r="I2468" s="16">
        <v>149</v>
      </c>
      <c r="J2468" s="16">
        <v>85.96</v>
      </c>
      <c r="K2468" s="16">
        <v>897.77</v>
      </c>
      <c r="L2468" s="17">
        <f>SUM(C2468:K2468)</f>
        <v>2407.11</v>
      </c>
      <c r="M2468" s="23" t="str">
        <f>A2468&amp;"|"&amp;B2468</f>
        <v>P0206|Jul</v>
      </c>
    </row>
    <row r="2469" spans="1:13" ht="15" customHeight="1" x14ac:dyDescent="0.25">
      <c r="A2469" s="14" t="s">
        <v>471</v>
      </c>
      <c r="B2469" s="14" t="s">
        <v>30</v>
      </c>
      <c r="C2469" s="16">
        <v>7.57</v>
      </c>
      <c r="D2469" s="16">
        <v>37.020000000000003</v>
      </c>
      <c r="E2469" s="16">
        <v>9.75</v>
      </c>
      <c r="F2469" s="16">
        <v>176</v>
      </c>
      <c r="G2469" s="16">
        <v>0</v>
      </c>
      <c r="H2469" s="16">
        <v>1031.51</v>
      </c>
      <c r="I2469" s="16">
        <v>149</v>
      </c>
      <c r="J2469" s="16">
        <v>85.96</v>
      </c>
      <c r="K2469" s="16">
        <v>828.13</v>
      </c>
      <c r="L2469" s="17">
        <f>SUM(C2469:K2469)</f>
        <v>2324.94</v>
      </c>
      <c r="M2469" s="23" t="str">
        <f>A2469&amp;"|"&amp;B2469</f>
        <v>P0206|Aug</v>
      </c>
    </row>
    <row r="2470" spans="1:13" ht="15" customHeight="1" x14ac:dyDescent="0.25">
      <c r="A2470" s="14" t="s">
        <v>471</v>
      </c>
      <c r="B2470" s="14" t="s">
        <v>31</v>
      </c>
      <c r="C2470" s="16">
        <v>257.48</v>
      </c>
      <c r="D2470" s="16">
        <v>40.67</v>
      </c>
      <c r="E2470" s="16">
        <v>4.04</v>
      </c>
      <c r="F2470" s="16">
        <v>176</v>
      </c>
      <c r="G2470" s="16">
        <v>0</v>
      </c>
      <c r="H2470" s="16">
        <v>1031.51</v>
      </c>
      <c r="I2470" s="16">
        <v>149</v>
      </c>
      <c r="J2470" s="16">
        <v>85.96</v>
      </c>
      <c r="K2470" s="16">
        <v>177.3</v>
      </c>
      <c r="L2470" s="17">
        <f>SUM(C2470:K2470)</f>
        <v>1921.96</v>
      </c>
      <c r="M2470" s="23" t="str">
        <f>A2470&amp;"|"&amp;B2470</f>
        <v>P0206|Sep</v>
      </c>
    </row>
    <row r="2471" spans="1:13" ht="15" customHeight="1" x14ac:dyDescent="0.25">
      <c r="A2471" s="14" t="s">
        <v>471</v>
      </c>
      <c r="B2471" s="14" t="s">
        <v>32</v>
      </c>
      <c r="C2471" s="16">
        <v>11.39</v>
      </c>
      <c r="D2471" s="16">
        <v>49.05</v>
      </c>
      <c r="E2471" s="16">
        <v>8.06</v>
      </c>
      <c r="F2471" s="16">
        <v>176</v>
      </c>
      <c r="G2471" s="16">
        <v>0</v>
      </c>
      <c r="H2471" s="16">
        <v>1031.51</v>
      </c>
      <c r="I2471" s="16">
        <v>149</v>
      </c>
      <c r="J2471" s="16">
        <v>85.96</v>
      </c>
      <c r="K2471" s="16">
        <v>122.63</v>
      </c>
      <c r="L2471" s="17">
        <f>SUM(C2471:K2471)</f>
        <v>1633.6</v>
      </c>
      <c r="M2471" s="23" t="str">
        <f>A2471&amp;"|"&amp;B2471</f>
        <v>P0206|Oct</v>
      </c>
    </row>
    <row r="2472" spans="1:13" ht="15" customHeight="1" x14ac:dyDescent="0.25">
      <c r="A2472" s="14" t="s">
        <v>471</v>
      </c>
      <c r="B2472" s="14" t="s">
        <v>33</v>
      </c>
      <c r="C2472" s="16">
        <v>7.57</v>
      </c>
      <c r="D2472" s="16">
        <v>41.04</v>
      </c>
      <c r="E2472" s="16">
        <v>4.04</v>
      </c>
      <c r="F2472" s="16">
        <v>176</v>
      </c>
      <c r="G2472" s="16">
        <v>55.52</v>
      </c>
      <c r="H2472" s="16">
        <v>1031.51</v>
      </c>
      <c r="I2472" s="16">
        <v>149</v>
      </c>
      <c r="J2472" s="16">
        <v>85.96</v>
      </c>
      <c r="K2472" s="16">
        <v>31.64</v>
      </c>
      <c r="L2472" s="17">
        <f>SUM(C2472:K2472)</f>
        <v>1582.2800000000002</v>
      </c>
      <c r="M2472" s="23" t="str">
        <f>A2472&amp;"|"&amp;B2472</f>
        <v>P0206|Nov</v>
      </c>
    </row>
    <row r="2473" spans="1:13" ht="15" customHeight="1" x14ac:dyDescent="0.25">
      <c r="A2473" s="14" t="s">
        <v>471</v>
      </c>
      <c r="B2473" s="14" t="s">
        <v>34</v>
      </c>
      <c r="C2473" s="16">
        <v>7.57</v>
      </c>
      <c r="D2473" s="16">
        <v>73.739999999999995</v>
      </c>
      <c r="E2473" s="16">
        <v>8.35</v>
      </c>
      <c r="F2473" s="16">
        <v>528</v>
      </c>
      <c r="G2473" s="16">
        <v>55.52</v>
      </c>
      <c r="H2473" s="16">
        <v>1031.51</v>
      </c>
      <c r="I2473" s="16">
        <v>149</v>
      </c>
      <c r="J2473" s="16">
        <v>85.96</v>
      </c>
      <c r="K2473" s="16">
        <v>55.84</v>
      </c>
      <c r="L2473" s="17">
        <f>SUM(C2473:K2473)</f>
        <v>1995.49</v>
      </c>
      <c r="M2473" s="23" t="str">
        <f>A2473&amp;"|"&amp;B2473</f>
        <v>P0206|Dec</v>
      </c>
    </row>
    <row r="2474" spans="1:13" ht="15" customHeight="1" x14ac:dyDescent="0.25">
      <c r="A2474" s="14" t="s">
        <v>471</v>
      </c>
      <c r="B2474" s="14" t="s">
        <v>35</v>
      </c>
      <c r="C2474" s="16">
        <v>7.57</v>
      </c>
      <c r="D2474" s="16">
        <v>70.81</v>
      </c>
      <c r="E2474" s="16">
        <v>9.8000000000000007</v>
      </c>
      <c r="F2474" s="16">
        <v>440</v>
      </c>
      <c r="G2474" s="16">
        <v>55.52</v>
      </c>
      <c r="H2474" s="16">
        <v>1031.51</v>
      </c>
      <c r="I2474" s="16">
        <v>149</v>
      </c>
      <c r="J2474" s="16">
        <v>85.96</v>
      </c>
      <c r="K2474" s="16">
        <v>55.84</v>
      </c>
      <c r="L2474" s="17">
        <f>SUM(C2474:K2474)</f>
        <v>1906.01</v>
      </c>
      <c r="M2474" s="23" t="str">
        <f>A2474&amp;"|"&amp;B2474</f>
        <v>P0206|Jan</v>
      </c>
    </row>
    <row r="2475" spans="1:13" ht="15" customHeight="1" x14ac:dyDescent="0.25">
      <c r="A2475" s="14" t="s">
        <v>471</v>
      </c>
      <c r="B2475" s="14" t="s">
        <v>36</v>
      </c>
      <c r="C2475" s="16">
        <v>196.21</v>
      </c>
      <c r="D2475" s="16">
        <v>68.55</v>
      </c>
      <c r="E2475" s="16">
        <v>4.04</v>
      </c>
      <c r="F2475" s="16">
        <v>352</v>
      </c>
      <c r="G2475" s="16">
        <v>55.52</v>
      </c>
      <c r="H2475" s="16">
        <v>1031.51</v>
      </c>
      <c r="I2475" s="16">
        <v>149</v>
      </c>
      <c r="J2475" s="16">
        <v>85.96</v>
      </c>
      <c r="K2475" s="16">
        <v>55.84</v>
      </c>
      <c r="L2475" s="17">
        <f>SUM(C2475:K2475)</f>
        <v>1998.6299999999999</v>
      </c>
      <c r="M2475" s="23" t="str">
        <f>A2475&amp;"|"&amp;B2475</f>
        <v>P0206|Feb</v>
      </c>
    </row>
    <row r="2476" spans="1:13" ht="15" customHeight="1" x14ac:dyDescent="0.25">
      <c r="A2476" s="14" t="s">
        <v>471</v>
      </c>
      <c r="B2476" s="14" t="s">
        <v>37</v>
      </c>
      <c r="C2476" s="16">
        <v>18.98</v>
      </c>
      <c r="D2476" s="16">
        <v>57.88</v>
      </c>
      <c r="E2476" s="16">
        <v>6.19</v>
      </c>
      <c r="F2476" s="16">
        <v>264</v>
      </c>
      <c r="G2476" s="16">
        <v>55.52</v>
      </c>
      <c r="H2476" s="16">
        <v>1031.51</v>
      </c>
      <c r="I2476" s="16">
        <v>149</v>
      </c>
      <c r="J2476" s="16">
        <v>85.96</v>
      </c>
      <c r="K2476" s="16">
        <v>55.84</v>
      </c>
      <c r="L2476" s="17">
        <f>SUM(C2476:K2476)</f>
        <v>1724.8799999999999</v>
      </c>
      <c r="M2476" s="23" t="str">
        <f>A2476&amp;"|"&amp;B2476</f>
        <v>P0206|Mar</v>
      </c>
    </row>
    <row r="2477" spans="1:13" ht="15" customHeight="1" x14ac:dyDescent="0.25">
      <c r="A2477" s="14" t="s">
        <v>473</v>
      </c>
      <c r="B2477" s="14" t="s">
        <v>24</v>
      </c>
      <c r="C2477" s="16">
        <v>17.93</v>
      </c>
      <c r="D2477" s="16">
        <v>66.97</v>
      </c>
      <c r="E2477" s="16">
        <v>18.36</v>
      </c>
      <c r="F2477" s="16">
        <v>264</v>
      </c>
      <c r="G2477" s="16">
        <v>0</v>
      </c>
      <c r="H2477" s="16">
        <v>1719.18</v>
      </c>
      <c r="I2477" s="16">
        <v>246.42</v>
      </c>
      <c r="J2477" s="16">
        <v>85.96</v>
      </c>
      <c r="K2477" s="16">
        <v>79.5</v>
      </c>
      <c r="L2477" s="17">
        <f>SUM(C2477:K2477)</f>
        <v>2498.3200000000002</v>
      </c>
      <c r="M2477" s="23" t="str">
        <f>A2477&amp;"|"&amp;B2477</f>
        <v>P0207|Apr</v>
      </c>
    </row>
    <row r="2478" spans="1:13" ht="15" customHeight="1" x14ac:dyDescent="0.25">
      <c r="A2478" s="14" t="s">
        <v>473</v>
      </c>
      <c r="B2478" s="14" t="s">
        <v>26</v>
      </c>
      <c r="C2478" s="16">
        <v>7.57</v>
      </c>
      <c r="D2478" s="16">
        <v>48.84</v>
      </c>
      <c r="E2478" s="16">
        <v>10.54</v>
      </c>
      <c r="F2478" s="16">
        <v>264</v>
      </c>
      <c r="G2478" s="16">
        <v>0</v>
      </c>
      <c r="H2478" s="16">
        <v>1719.18</v>
      </c>
      <c r="I2478" s="16">
        <v>246.42</v>
      </c>
      <c r="J2478" s="16">
        <v>85.96</v>
      </c>
      <c r="K2478" s="16">
        <v>516.99</v>
      </c>
      <c r="L2478" s="17">
        <f>SUM(C2478:K2478)</f>
        <v>2899.5</v>
      </c>
      <c r="M2478" s="23" t="str">
        <f>A2478&amp;"|"&amp;B2478</f>
        <v>P0207|May</v>
      </c>
    </row>
    <row r="2479" spans="1:13" ht="15" customHeight="1" x14ac:dyDescent="0.25">
      <c r="A2479" s="14" t="s">
        <v>473</v>
      </c>
      <c r="B2479" s="14" t="s">
        <v>28</v>
      </c>
      <c r="C2479" s="16">
        <v>32.229999999999997</v>
      </c>
      <c r="D2479" s="16">
        <v>44.8</v>
      </c>
      <c r="E2479" s="16">
        <v>4.04</v>
      </c>
      <c r="F2479" s="16">
        <v>264</v>
      </c>
      <c r="G2479" s="16">
        <v>0</v>
      </c>
      <c r="H2479" s="16">
        <v>1719.18</v>
      </c>
      <c r="I2479" s="16">
        <v>246.42</v>
      </c>
      <c r="J2479" s="16">
        <v>85.96</v>
      </c>
      <c r="K2479" s="16">
        <v>669.84</v>
      </c>
      <c r="L2479" s="17">
        <f>SUM(C2479:K2479)</f>
        <v>3066.4700000000003</v>
      </c>
      <c r="M2479" s="23" t="str">
        <f>A2479&amp;"|"&amp;B2479</f>
        <v>P0207|Jun</v>
      </c>
    </row>
    <row r="2480" spans="1:13" ht="15" customHeight="1" x14ac:dyDescent="0.25">
      <c r="A2480" s="14" t="s">
        <v>473</v>
      </c>
      <c r="B2480" s="14" t="s">
        <v>29</v>
      </c>
      <c r="C2480" s="16">
        <v>32.19</v>
      </c>
      <c r="D2480" s="16">
        <v>48.14</v>
      </c>
      <c r="E2480" s="16">
        <v>18.510000000000002</v>
      </c>
      <c r="F2480" s="16">
        <v>396</v>
      </c>
      <c r="G2480" s="16">
        <v>0</v>
      </c>
      <c r="H2480" s="16">
        <v>1719.18</v>
      </c>
      <c r="I2480" s="16">
        <v>246.42</v>
      </c>
      <c r="J2480" s="16">
        <v>85.96</v>
      </c>
      <c r="K2480" s="16">
        <v>1795.54</v>
      </c>
      <c r="L2480" s="17">
        <f>SUM(C2480:K2480)</f>
        <v>4341.9400000000005</v>
      </c>
      <c r="M2480" s="23" t="str">
        <f>A2480&amp;"|"&amp;B2480</f>
        <v>P0207|Jul</v>
      </c>
    </row>
    <row r="2481" spans="1:13" ht="15" customHeight="1" x14ac:dyDescent="0.25">
      <c r="A2481" s="14" t="s">
        <v>473</v>
      </c>
      <c r="B2481" s="14" t="s">
        <v>30</v>
      </c>
      <c r="C2481" s="16">
        <v>32.92</v>
      </c>
      <c r="D2481" s="16">
        <v>48.87</v>
      </c>
      <c r="E2481" s="16">
        <v>15.26</v>
      </c>
      <c r="F2481" s="16">
        <v>264</v>
      </c>
      <c r="G2481" s="16">
        <v>0</v>
      </c>
      <c r="H2481" s="16">
        <v>1719.18</v>
      </c>
      <c r="I2481" s="16">
        <v>246.42</v>
      </c>
      <c r="J2481" s="16">
        <v>85.96</v>
      </c>
      <c r="K2481" s="16">
        <v>1656.27</v>
      </c>
      <c r="L2481" s="17">
        <f>SUM(C2481:K2481)</f>
        <v>4068.88</v>
      </c>
      <c r="M2481" s="23" t="str">
        <f>A2481&amp;"|"&amp;B2481</f>
        <v>P0207|Aug</v>
      </c>
    </row>
    <row r="2482" spans="1:13" ht="15" customHeight="1" x14ac:dyDescent="0.25">
      <c r="A2482" s="14" t="s">
        <v>473</v>
      </c>
      <c r="B2482" s="14" t="s">
        <v>31</v>
      </c>
      <c r="C2482" s="16">
        <v>27.88</v>
      </c>
      <c r="D2482" s="16">
        <v>51.74</v>
      </c>
      <c r="E2482" s="16">
        <v>10.33</v>
      </c>
      <c r="F2482" s="16">
        <v>264</v>
      </c>
      <c r="G2482" s="16">
        <v>0</v>
      </c>
      <c r="H2482" s="16">
        <v>1719.18</v>
      </c>
      <c r="I2482" s="16">
        <v>246.42</v>
      </c>
      <c r="J2482" s="16">
        <v>85.96</v>
      </c>
      <c r="K2482" s="16">
        <v>354.6</v>
      </c>
      <c r="L2482" s="17">
        <f>SUM(C2482:K2482)</f>
        <v>2760.11</v>
      </c>
      <c r="M2482" s="23" t="str">
        <f>A2482&amp;"|"&amp;B2482</f>
        <v>P0207|Sep</v>
      </c>
    </row>
    <row r="2483" spans="1:13" ht="15" customHeight="1" x14ac:dyDescent="0.25">
      <c r="A2483" s="14" t="s">
        <v>473</v>
      </c>
      <c r="B2483" s="14" t="s">
        <v>32</v>
      </c>
      <c r="C2483" s="16">
        <v>23.44</v>
      </c>
      <c r="D2483" s="16">
        <v>64.150000000000006</v>
      </c>
      <c r="E2483" s="16">
        <v>16.260000000000002</v>
      </c>
      <c r="F2483" s="16">
        <v>264</v>
      </c>
      <c r="G2483" s="16">
        <v>0</v>
      </c>
      <c r="H2483" s="16">
        <v>1719.18</v>
      </c>
      <c r="I2483" s="16">
        <v>246.42</v>
      </c>
      <c r="J2483" s="16">
        <v>85.96</v>
      </c>
      <c r="K2483" s="16">
        <v>245.27</v>
      </c>
      <c r="L2483" s="17">
        <f>SUM(C2483:K2483)</f>
        <v>2664.6800000000003</v>
      </c>
      <c r="M2483" s="23" t="str">
        <f>A2483&amp;"|"&amp;B2483</f>
        <v>P0207|Oct</v>
      </c>
    </row>
    <row r="2484" spans="1:13" ht="15" customHeight="1" x14ac:dyDescent="0.25">
      <c r="A2484" s="14" t="s">
        <v>473</v>
      </c>
      <c r="B2484" s="14" t="s">
        <v>33</v>
      </c>
      <c r="C2484" s="16">
        <v>20.58</v>
      </c>
      <c r="D2484" s="16">
        <v>70.62</v>
      </c>
      <c r="E2484" s="16">
        <v>15.56</v>
      </c>
      <c r="F2484" s="16">
        <v>264</v>
      </c>
      <c r="G2484" s="16">
        <v>83.28</v>
      </c>
      <c r="H2484" s="16">
        <v>1719.18</v>
      </c>
      <c r="I2484" s="16">
        <v>246.42</v>
      </c>
      <c r="J2484" s="16">
        <v>85.96</v>
      </c>
      <c r="K2484" s="16">
        <v>63.29</v>
      </c>
      <c r="L2484" s="17">
        <f>SUM(C2484:K2484)</f>
        <v>2568.8900000000003</v>
      </c>
      <c r="M2484" s="23" t="str">
        <f>A2484&amp;"|"&amp;B2484</f>
        <v>P0207|Nov</v>
      </c>
    </row>
    <row r="2485" spans="1:13" ht="15" customHeight="1" x14ac:dyDescent="0.25">
      <c r="A2485" s="14" t="s">
        <v>473</v>
      </c>
      <c r="B2485" s="14" t="s">
        <v>34</v>
      </c>
      <c r="C2485" s="16">
        <v>18.010000000000002</v>
      </c>
      <c r="D2485" s="16">
        <v>95.45</v>
      </c>
      <c r="E2485" s="16">
        <v>7.85</v>
      </c>
      <c r="F2485" s="16">
        <v>792</v>
      </c>
      <c r="G2485" s="16">
        <v>83.28</v>
      </c>
      <c r="H2485" s="16">
        <v>1719.18</v>
      </c>
      <c r="I2485" s="16">
        <v>246.42</v>
      </c>
      <c r="J2485" s="16">
        <v>85.96</v>
      </c>
      <c r="K2485" s="16">
        <v>111.67</v>
      </c>
      <c r="L2485" s="17">
        <f>SUM(C2485:K2485)</f>
        <v>3159.82</v>
      </c>
      <c r="M2485" s="23" t="str">
        <f>A2485&amp;"|"&amp;B2485</f>
        <v>P0207|Dec</v>
      </c>
    </row>
    <row r="2486" spans="1:13" ht="15" customHeight="1" x14ac:dyDescent="0.25">
      <c r="A2486" s="14" t="s">
        <v>473</v>
      </c>
      <c r="B2486" s="14" t="s">
        <v>35</v>
      </c>
      <c r="C2486" s="16">
        <v>28.76</v>
      </c>
      <c r="D2486" s="16">
        <v>84.4</v>
      </c>
      <c r="E2486" s="16">
        <v>15.01</v>
      </c>
      <c r="F2486" s="16">
        <v>660</v>
      </c>
      <c r="G2486" s="16">
        <v>83.28</v>
      </c>
      <c r="H2486" s="16">
        <v>1719.18</v>
      </c>
      <c r="I2486" s="16">
        <v>246.42</v>
      </c>
      <c r="J2486" s="16">
        <v>85.96</v>
      </c>
      <c r="K2486" s="16">
        <v>111.67</v>
      </c>
      <c r="L2486" s="17">
        <f>SUM(C2486:K2486)</f>
        <v>3034.6800000000003</v>
      </c>
      <c r="M2486" s="23" t="str">
        <f>A2486&amp;"|"&amp;B2486</f>
        <v>P0207|Jan</v>
      </c>
    </row>
    <row r="2487" spans="1:13" ht="15" customHeight="1" x14ac:dyDescent="0.25">
      <c r="A2487" s="14" t="s">
        <v>473</v>
      </c>
      <c r="B2487" s="14" t="s">
        <v>36</v>
      </c>
      <c r="C2487" s="16">
        <v>9.02</v>
      </c>
      <c r="D2487" s="16">
        <v>93.11</v>
      </c>
      <c r="E2487" s="16">
        <v>12.28</v>
      </c>
      <c r="F2487" s="16">
        <v>528</v>
      </c>
      <c r="G2487" s="16">
        <v>83.28</v>
      </c>
      <c r="H2487" s="16">
        <v>1719.18</v>
      </c>
      <c r="I2487" s="16">
        <v>246.42</v>
      </c>
      <c r="J2487" s="16">
        <v>85.96</v>
      </c>
      <c r="K2487" s="16">
        <v>111.67</v>
      </c>
      <c r="L2487" s="17">
        <f>SUM(C2487:K2487)</f>
        <v>2888.92</v>
      </c>
      <c r="M2487" s="23" t="str">
        <f>A2487&amp;"|"&amp;B2487</f>
        <v>P0207|Feb</v>
      </c>
    </row>
    <row r="2488" spans="1:13" ht="15" customHeight="1" x14ac:dyDescent="0.25">
      <c r="A2488" s="14" t="s">
        <v>473</v>
      </c>
      <c r="B2488" s="14" t="s">
        <v>37</v>
      </c>
      <c r="C2488" s="16">
        <v>20.83</v>
      </c>
      <c r="D2488" s="16">
        <v>64.56</v>
      </c>
      <c r="E2488" s="16">
        <v>14.43</v>
      </c>
      <c r="F2488" s="16">
        <v>528</v>
      </c>
      <c r="G2488" s="16">
        <v>83.28</v>
      </c>
      <c r="H2488" s="16">
        <v>1719.18</v>
      </c>
      <c r="I2488" s="16">
        <v>246.42</v>
      </c>
      <c r="J2488" s="16">
        <v>85.96</v>
      </c>
      <c r="K2488" s="16">
        <v>111.67</v>
      </c>
      <c r="L2488" s="17">
        <f>SUM(C2488:K2488)</f>
        <v>2874.33</v>
      </c>
      <c r="M2488" s="23" t="str">
        <f>A2488&amp;"|"&amp;B2488</f>
        <v>P0207|Mar</v>
      </c>
    </row>
    <row r="2489" spans="1:13" ht="15" customHeight="1" x14ac:dyDescent="0.25">
      <c r="A2489" s="14" t="s">
        <v>475</v>
      </c>
      <c r="B2489" s="14" t="s">
        <v>24</v>
      </c>
      <c r="C2489" s="16">
        <v>32.9</v>
      </c>
      <c r="D2489" s="16">
        <v>76.98</v>
      </c>
      <c r="E2489" s="16">
        <v>16.350000000000001</v>
      </c>
      <c r="F2489" s="16">
        <v>264</v>
      </c>
      <c r="G2489" s="16">
        <v>0</v>
      </c>
      <c r="H2489" s="16">
        <v>1719.18</v>
      </c>
      <c r="I2489" s="16">
        <v>246.42</v>
      </c>
      <c r="J2489" s="16">
        <v>85.96</v>
      </c>
      <c r="K2489" s="16">
        <v>79.5</v>
      </c>
      <c r="L2489" s="17">
        <f>SUM(C2489:K2489)</f>
        <v>2521.29</v>
      </c>
      <c r="M2489" s="23" t="str">
        <f>A2489&amp;"|"&amp;B2489</f>
        <v>P0208|Apr</v>
      </c>
    </row>
    <row r="2490" spans="1:13" ht="15" customHeight="1" x14ac:dyDescent="0.25">
      <c r="A2490" s="14" t="s">
        <v>475</v>
      </c>
      <c r="B2490" s="14" t="s">
        <v>26</v>
      </c>
      <c r="C2490" s="16">
        <v>20.51</v>
      </c>
      <c r="D2490" s="16">
        <v>72.83</v>
      </c>
      <c r="E2490" s="16">
        <v>8.84</v>
      </c>
      <c r="F2490" s="16">
        <v>264</v>
      </c>
      <c r="G2490" s="16">
        <v>0</v>
      </c>
      <c r="H2490" s="16">
        <v>1719.18</v>
      </c>
      <c r="I2490" s="16">
        <v>246.42</v>
      </c>
      <c r="J2490" s="16">
        <v>85.96</v>
      </c>
      <c r="K2490" s="16">
        <v>516.99</v>
      </c>
      <c r="L2490" s="17">
        <f>SUM(C2490:K2490)</f>
        <v>2934.7300000000005</v>
      </c>
      <c r="M2490" s="23" t="str">
        <f>A2490&amp;"|"&amp;B2490</f>
        <v>P0208|May</v>
      </c>
    </row>
    <row r="2491" spans="1:13" ht="15" customHeight="1" x14ac:dyDescent="0.25">
      <c r="A2491" s="14" t="s">
        <v>475</v>
      </c>
      <c r="B2491" s="14" t="s">
        <v>28</v>
      </c>
      <c r="C2491" s="16">
        <v>22.51</v>
      </c>
      <c r="D2491" s="16">
        <v>54.61</v>
      </c>
      <c r="E2491" s="16">
        <v>13.88</v>
      </c>
      <c r="F2491" s="16">
        <v>264</v>
      </c>
      <c r="G2491" s="16">
        <v>0</v>
      </c>
      <c r="H2491" s="16">
        <v>1719.18</v>
      </c>
      <c r="I2491" s="16">
        <v>246.42</v>
      </c>
      <c r="J2491" s="16">
        <v>85.96</v>
      </c>
      <c r="K2491" s="16">
        <v>669.84</v>
      </c>
      <c r="L2491" s="17">
        <f>SUM(C2491:K2491)</f>
        <v>3076.4000000000005</v>
      </c>
      <c r="M2491" s="23" t="str">
        <f>A2491&amp;"|"&amp;B2491</f>
        <v>P0208|Jun</v>
      </c>
    </row>
    <row r="2492" spans="1:13" ht="15" customHeight="1" x14ac:dyDescent="0.25">
      <c r="A2492" s="14" t="s">
        <v>475</v>
      </c>
      <c r="B2492" s="14" t="s">
        <v>29</v>
      </c>
      <c r="C2492" s="16">
        <v>22.95</v>
      </c>
      <c r="D2492" s="16">
        <v>42.56</v>
      </c>
      <c r="E2492" s="16">
        <v>14.23</v>
      </c>
      <c r="F2492" s="16">
        <v>396</v>
      </c>
      <c r="G2492" s="16">
        <v>0</v>
      </c>
      <c r="H2492" s="16">
        <v>1719.18</v>
      </c>
      <c r="I2492" s="16">
        <v>246.42</v>
      </c>
      <c r="J2492" s="16">
        <v>85.96</v>
      </c>
      <c r="K2492" s="16">
        <v>1795.54</v>
      </c>
      <c r="L2492" s="17">
        <f>SUM(C2492:K2492)</f>
        <v>4322.84</v>
      </c>
      <c r="M2492" s="23" t="str">
        <f>A2492&amp;"|"&amp;B2492</f>
        <v>P0208|Jul</v>
      </c>
    </row>
    <row r="2493" spans="1:13" ht="15" customHeight="1" x14ac:dyDescent="0.25">
      <c r="A2493" s="14" t="s">
        <v>475</v>
      </c>
      <c r="B2493" s="14" t="s">
        <v>30</v>
      </c>
      <c r="C2493" s="16">
        <v>30.97</v>
      </c>
      <c r="D2493" s="16">
        <v>38.93</v>
      </c>
      <c r="E2493" s="16">
        <v>10.27</v>
      </c>
      <c r="F2493" s="16">
        <v>396</v>
      </c>
      <c r="G2493" s="16">
        <v>0</v>
      </c>
      <c r="H2493" s="16">
        <v>1719.18</v>
      </c>
      <c r="I2493" s="16">
        <v>246.42</v>
      </c>
      <c r="J2493" s="16">
        <v>85.96</v>
      </c>
      <c r="K2493" s="16">
        <v>1656.27</v>
      </c>
      <c r="L2493" s="17">
        <f>SUM(C2493:K2493)</f>
        <v>4184</v>
      </c>
      <c r="M2493" s="23" t="str">
        <f>A2493&amp;"|"&amp;B2493</f>
        <v>P0208|Aug</v>
      </c>
    </row>
    <row r="2494" spans="1:13" ht="15" customHeight="1" x14ac:dyDescent="0.25">
      <c r="A2494" s="14" t="s">
        <v>475</v>
      </c>
      <c r="B2494" s="14" t="s">
        <v>31</v>
      </c>
      <c r="C2494" s="16">
        <v>30.46</v>
      </c>
      <c r="D2494" s="16">
        <v>55.78</v>
      </c>
      <c r="E2494" s="16">
        <v>9.9</v>
      </c>
      <c r="F2494" s="16">
        <v>264</v>
      </c>
      <c r="G2494" s="16">
        <v>0</v>
      </c>
      <c r="H2494" s="16">
        <v>1719.18</v>
      </c>
      <c r="I2494" s="16">
        <v>246.42</v>
      </c>
      <c r="J2494" s="16">
        <v>85.96</v>
      </c>
      <c r="K2494" s="16">
        <v>354.6</v>
      </c>
      <c r="L2494" s="17">
        <f>SUM(C2494:K2494)</f>
        <v>2766.3</v>
      </c>
      <c r="M2494" s="23" t="str">
        <f>A2494&amp;"|"&amp;B2494</f>
        <v>P0208|Sep</v>
      </c>
    </row>
    <row r="2495" spans="1:13" ht="15" customHeight="1" x14ac:dyDescent="0.25">
      <c r="A2495" s="14" t="s">
        <v>475</v>
      </c>
      <c r="B2495" s="14" t="s">
        <v>32</v>
      </c>
      <c r="C2495" s="16">
        <v>22.71</v>
      </c>
      <c r="D2495" s="16">
        <v>58.25</v>
      </c>
      <c r="E2495" s="16">
        <v>12.62</v>
      </c>
      <c r="F2495" s="16">
        <v>264</v>
      </c>
      <c r="G2495" s="16">
        <v>0</v>
      </c>
      <c r="H2495" s="16">
        <v>1719.18</v>
      </c>
      <c r="I2495" s="16">
        <v>246.42</v>
      </c>
      <c r="J2495" s="16">
        <v>85.96</v>
      </c>
      <c r="K2495" s="16">
        <v>245.27</v>
      </c>
      <c r="L2495" s="17">
        <f>SUM(C2495:K2495)</f>
        <v>2654.4100000000003</v>
      </c>
      <c r="M2495" s="23" t="str">
        <f>A2495&amp;"|"&amp;B2495</f>
        <v>P0208|Oct</v>
      </c>
    </row>
    <row r="2496" spans="1:13" ht="15" customHeight="1" x14ac:dyDescent="0.25">
      <c r="A2496" s="14" t="s">
        <v>475</v>
      </c>
      <c r="B2496" s="14" t="s">
        <v>33</v>
      </c>
      <c r="C2496" s="16">
        <v>7.57</v>
      </c>
      <c r="D2496" s="16">
        <v>81.62</v>
      </c>
      <c r="E2496" s="16">
        <v>13.01</v>
      </c>
      <c r="F2496" s="16">
        <v>264</v>
      </c>
      <c r="G2496" s="16">
        <v>83.28</v>
      </c>
      <c r="H2496" s="16">
        <v>1719.18</v>
      </c>
      <c r="I2496" s="16">
        <v>246.42</v>
      </c>
      <c r="J2496" s="16">
        <v>85.96</v>
      </c>
      <c r="K2496" s="16">
        <v>63.29</v>
      </c>
      <c r="L2496" s="17">
        <f>SUM(C2496:K2496)</f>
        <v>2564.33</v>
      </c>
      <c r="M2496" s="23" t="str">
        <f>A2496&amp;"|"&amp;B2496</f>
        <v>P0208|Nov</v>
      </c>
    </row>
    <row r="2497" spans="1:13" ht="15" customHeight="1" x14ac:dyDescent="0.25">
      <c r="A2497" s="14" t="s">
        <v>475</v>
      </c>
      <c r="B2497" s="14" t="s">
        <v>34</v>
      </c>
      <c r="C2497" s="16">
        <v>32.14</v>
      </c>
      <c r="D2497" s="16">
        <v>98.93</v>
      </c>
      <c r="E2497" s="16">
        <v>14.33</v>
      </c>
      <c r="F2497" s="16">
        <v>792</v>
      </c>
      <c r="G2497" s="16">
        <v>83.28</v>
      </c>
      <c r="H2497" s="16">
        <v>1719.18</v>
      </c>
      <c r="I2497" s="16">
        <v>246.42</v>
      </c>
      <c r="J2497" s="16">
        <v>85.96</v>
      </c>
      <c r="K2497" s="16">
        <v>111.67</v>
      </c>
      <c r="L2497" s="17">
        <f>SUM(C2497:K2497)</f>
        <v>3183.9100000000003</v>
      </c>
      <c r="M2497" s="23" t="str">
        <f>A2497&amp;"|"&amp;B2497</f>
        <v>P0208|Dec</v>
      </c>
    </row>
    <row r="2498" spans="1:13" ht="15" customHeight="1" x14ac:dyDescent="0.25">
      <c r="A2498" s="14" t="s">
        <v>475</v>
      </c>
      <c r="B2498" s="14" t="s">
        <v>35</v>
      </c>
      <c r="C2498" s="16">
        <v>24.09</v>
      </c>
      <c r="D2498" s="16">
        <v>90.08</v>
      </c>
      <c r="E2498" s="16">
        <v>6.43</v>
      </c>
      <c r="F2498" s="16">
        <v>792</v>
      </c>
      <c r="G2498" s="16">
        <v>83.28</v>
      </c>
      <c r="H2498" s="16">
        <v>1719.18</v>
      </c>
      <c r="I2498" s="16">
        <v>246.42</v>
      </c>
      <c r="J2498" s="16">
        <v>85.96</v>
      </c>
      <c r="K2498" s="16">
        <v>111.67</v>
      </c>
      <c r="L2498" s="17">
        <f>SUM(C2498:K2498)</f>
        <v>3159.11</v>
      </c>
      <c r="M2498" s="23" t="str">
        <f>A2498&amp;"|"&amp;B2498</f>
        <v>P0208|Jan</v>
      </c>
    </row>
    <row r="2499" spans="1:13" ht="15" customHeight="1" x14ac:dyDescent="0.25">
      <c r="A2499" s="14" t="s">
        <v>475</v>
      </c>
      <c r="B2499" s="14" t="s">
        <v>36</v>
      </c>
      <c r="C2499" s="16">
        <v>40.33</v>
      </c>
      <c r="D2499" s="16">
        <v>92.01</v>
      </c>
      <c r="E2499" s="16">
        <v>11.6</v>
      </c>
      <c r="F2499" s="16">
        <v>528</v>
      </c>
      <c r="G2499" s="16">
        <v>83.28</v>
      </c>
      <c r="H2499" s="16">
        <v>1719.18</v>
      </c>
      <c r="I2499" s="16">
        <v>246.42</v>
      </c>
      <c r="J2499" s="16">
        <v>85.96</v>
      </c>
      <c r="K2499" s="16">
        <v>111.67</v>
      </c>
      <c r="L2499" s="17">
        <f>SUM(C2499:K2499)</f>
        <v>2918.4500000000003</v>
      </c>
      <c r="M2499" s="23" t="str">
        <f>A2499&amp;"|"&amp;B2499</f>
        <v>P0208|Feb</v>
      </c>
    </row>
    <row r="2500" spans="1:13" ht="15" customHeight="1" x14ac:dyDescent="0.25">
      <c r="A2500" s="14" t="s">
        <v>475</v>
      </c>
      <c r="B2500" s="14" t="s">
        <v>37</v>
      </c>
      <c r="C2500" s="16">
        <v>7.57</v>
      </c>
      <c r="D2500" s="16">
        <v>75.959999999999994</v>
      </c>
      <c r="E2500" s="16">
        <v>13.44</v>
      </c>
      <c r="F2500" s="16">
        <v>528</v>
      </c>
      <c r="G2500" s="16">
        <v>83.28</v>
      </c>
      <c r="H2500" s="16">
        <v>1719.18</v>
      </c>
      <c r="I2500" s="16">
        <v>246.42</v>
      </c>
      <c r="J2500" s="16">
        <v>85.96</v>
      </c>
      <c r="K2500" s="16">
        <v>111.67</v>
      </c>
      <c r="L2500" s="17">
        <f>SUM(C2500:K2500)</f>
        <v>2871.4800000000005</v>
      </c>
      <c r="M2500" s="23" t="str">
        <f>A2500&amp;"|"&amp;B2500</f>
        <v>P0208|Mar</v>
      </c>
    </row>
    <row r="2501" spans="1:13" ht="15" customHeight="1" x14ac:dyDescent="0.25">
      <c r="A2501" s="14" t="s">
        <v>477</v>
      </c>
      <c r="B2501" s="14" t="s">
        <v>24</v>
      </c>
      <c r="C2501" s="16">
        <v>29.53</v>
      </c>
      <c r="D2501" s="16">
        <v>65.67</v>
      </c>
      <c r="E2501" s="16">
        <v>6.02</v>
      </c>
      <c r="F2501" s="16">
        <v>216</v>
      </c>
      <c r="G2501" s="16">
        <v>0</v>
      </c>
      <c r="H2501" s="16">
        <v>1346.69</v>
      </c>
      <c r="I2501" s="16">
        <v>194.84</v>
      </c>
      <c r="J2501" s="16">
        <v>85.96</v>
      </c>
      <c r="K2501" s="16">
        <v>59.62</v>
      </c>
      <c r="L2501" s="17">
        <f>SUM(C2501:K2501)</f>
        <v>2004.33</v>
      </c>
      <c r="M2501" s="23" t="str">
        <f>A2501&amp;"|"&amp;B2501</f>
        <v>P0209|Apr</v>
      </c>
    </row>
    <row r="2502" spans="1:13" ht="15" customHeight="1" x14ac:dyDescent="0.25">
      <c r="A2502" s="14" t="s">
        <v>477</v>
      </c>
      <c r="B2502" s="14" t="s">
        <v>26</v>
      </c>
      <c r="C2502" s="16">
        <v>7.57</v>
      </c>
      <c r="D2502" s="16">
        <v>44.74</v>
      </c>
      <c r="E2502" s="16">
        <v>5.58</v>
      </c>
      <c r="F2502" s="16">
        <v>216</v>
      </c>
      <c r="G2502" s="16">
        <v>0</v>
      </c>
      <c r="H2502" s="16">
        <v>1346.69</v>
      </c>
      <c r="I2502" s="16">
        <v>194.84</v>
      </c>
      <c r="J2502" s="16">
        <v>85.96</v>
      </c>
      <c r="K2502" s="16">
        <v>387.74</v>
      </c>
      <c r="L2502" s="17">
        <f>SUM(C2502:K2502)</f>
        <v>2289.12</v>
      </c>
      <c r="M2502" s="23" t="str">
        <f>A2502&amp;"|"&amp;B2502</f>
        <v>P0209|May</v>
      </c>
    </row>
    <row r="2503" spans="1:13" ht="15" customHeight="1" x14ac:dyDescent="0.25">
      <c r="A2503" s="14" t="s">
        <v>477</v>
      </c>
      <c r="B2503" s="14" t="s">
        <v>28</v>
      </c>
      <c r="C2503" s="16">
        <v>17.98</v>
      </c>
      <c r="D2503" s="16">
        <v>38.74</v>
      </c>
      <c r="E2503" s="16">
        <v>7.59</v>
      </c>
      <c r="F2503" s="16">
        <v>216</v>
      </c>
      <c r="G2503" s="16">
        <v>0</v>
      </c>
      <c r="H2503" s="16">
        <v>1346.69</v>
      </c>
      <c r="I2503" s="16">
        <v>194.84</v>
      </c>
      <c r="J2503" s="16">
        <v>85.96</v>
      </c>
      <c r="K2503" s="16">
        <v>502.38</v>
      </c>
      <c r="L2503" s="17">
        <f>SUM(C2503:K2503)</f>
        <v>2410.1799999999998</v>
      </c>
      <c r="M2503" s="23" t="str">
        <f>A2503&amp;"|"&amp;B2503</f>
        <v>P0209|Jun</v>
      </c>
    </row>
    <row r="2504" spans="1:13" ht="15" customHeight="1" x14ac:dyDescent="0.25">
      <c r="A2504" s="14" t="s">
        <v>477</v>
      </c>
      <c r="B2504" s="14" t="s">
        <v>29</v>
      </c>
      <c r="C2504" s="16">
        <v>26.71</v>
      </c>
      <c r="D2504" s="16">
        <v>40.450000000000003</v>
      </c>
      <c r="E2504" s="16">
        <v>6.61</v>
      </c>
      <c r="F2504" s="16">
        <v>324</v>
      </c>
      <c r="G2504" s="16">
        <v>0</v>
      </c>
      <c r="H2504" s="16">
        <v>1346.69</v>
      </c>
      <c r="I2504" s="16">
        <v>194.84</v>
      </c>
      <c r="J2504" s="16">
        <v>85.96</v>
      </c>
      <c r="K2504" s="16">
        <v>1346.66</v>
      </c>
      <c r="L2504" s="17">
        <f>SUM(C2504:K2504)</f>
        <v>3371.92</v>
      </c>
      <c r="M2504" s="23" t="str">
        <f>A2504&amp;"|"&amp;B2504</f>
        <v>P0209|Jul</v>
      </c>
    </row>
    <row r="2505" spans="1:13" ht="15" customHeight="1" x14ac:dyDescent="0.25">
      <c r="A2505" s="14" t="s">
        <v>477</v>
      </c>
      <c r="B2505" s="14" t="s">
        <v>30</v>
      </c>
      <c r="C2505" s="16">
        <v>20.98</v>
      </c>
      <c r="D2505" s="16">
        <v>50.49</v>
      </c>
      <c r="E2505" s="16">
        <v>9.5</v>
      </c>
      <c r="F2505" s="16">
        <v>324</v>
      </c>
      <c r="G2505" s="16">
        <v>0</v>
      </c>
      <c r="H2505" s="16">
        <v>1346.69</v>
      </c>
      <c r="I2505" s="16">
        <v>194.84</v>
      </c>
      <c r="J2505" s="16">
        <v>85.96</v>
      </c>
      <c r="K2505" s="16">
        <v>1242.2</v>
      </c>
      <c r="L2505" s="17">
        <f>SUM(C2505:K2505)</f>
        <v>3274.66</v>
      </c>
      <c r="M2505" s="23" t="str">
        <f>A2505&amp;"|"&amp;B2505</f>
        <v>P0209|Aug</v>
      </c>
    </row>
    <row r="2506" spans="1:13" ht="15" customHeight="1" x14ac:dyDescent="0.25">
      <c r="A2506" s="14" t="s">
        <v>477</v>
      </c>
      <c r="B2506" s="14" t="s">
        <v>31</v>
      </c>
      <c r="C2506" s="16">
        <v>26.75</v>
      </c>
      <c r="D2506" s="16">
        <v>54.32</v>
      </c>
      <c r="E2506" s="16">
        <v>7.16</v>
      </c>
      <c r="F2506" s="16">
        <v>216</v>
      </c>
      <c r="G2506" s="16">
        <v>0</v>
      </c>
      <c r="H2506" s="16">
        <v>1346.69</v>
      </c>
      <c r="I2506" s="16">
        <v>194.84</v>
      </c>
      <c r="J2506" s="16">
        <v>85.96</v>
      </c>
      <c r="K2506" s="16">
        <v>265.95</v>
      </c>
      <c r="L2506" s="17">
        <f>SUM(C2506:K2506)</f>
        <v>2197.67</v>
      </c>
      <c r="M2506" s="23" t="str">
        <f>A2506&amp;"|"&amp;B2506</f>
        <v>P0209|Sep</v>
      </c>
    </row>
    <row r="2507" spans="1:13" ht="15" customHeight="1" x14ac:dyDescent="0.25">
      <c r="A2507" s="14" t="s">
        <v>477</v>
      </c>
      <c r="B2507" s="14" t="s">
        <v>32</v>
      </c>
      <c r="C2507" s="16">
        <v>12.06</v>
      </c>
      <c r="D2507" s="16">
        <v>58.19</v>
      </c>
      <c r="E2507" s="16">
        <v>7.06</v>
      </c>
      <c r="F2507" s="16">
        <v>216</v>
      </c>
      <c r="G2507" s="16">
        <v>0</v>
      </c>
      <c r="H2507" s="16">
        <v>1346.69</v>
      </c>
      <c r="I2507" s="16">
        <v>194.84</v>
      </c>
      <c r="J2507" s="16">
        <v>85.96</v>
      </c>
      <c r="K2507" s="16">
        <v>183.95</v>
      </c>
      <c r="L2507" s="17">
        <f>SUM(C2507:K2507)</f>
        <v>2104.75</v>
      </c>
      <c r="M2507" s="23" t="str">
        <f>A2507&amp;"|"&amp;B2507</f>
        <v>P0209|Oct</v>
      </c>
    </row>
    <row r="2508" spans="1:13" ht="15" customHeight="1" x14ac:dyDescent="0.25">
      <c r="A2508" s="14" t="s">
        <v>477</v>
      </c>
      <c r="B2508" s="14" t="s">
        <v>33</v>
      </c>
      <c r="C2508" s="16">
        <v>15.66</v>
      </c>
      <c r="D2508" s="16">
        <v>68.13</v>
      </c>
      <c r="E2508" s="16">
        <v>8.81</v>
      </c>
      <c r="F2508" s="16">
        <v>216</v>
      </c>
      <c r="G2508" s="16">
        <v>68.14</v>
      </c>
      <c r="H2508" s="16">
        <v>1346.69</v>
      </c>
      <c r="I2508" s="16">
        <v>194.84</v>
      </c>
      <c r="J2508" s="16">
        <v>85.96</v>
      </c>
      <c r="K2508" s="16">
        <v>47.47</v>
      </c>
      <c r="L2508" s="17">
        <f>SUM(C2508:K2508)</f>
        <v>2051.6999999999998</v>
      </c>
      <c r="M2508" s="23" t="str">
        <f>A2508&amp;"|"&amp;B2508</f>
        <v>P0209|Nov</v>
      </c>
    </row>
    <row r="2509" spans="1:13" ht="15" customHeight="1" x14ac:dyDescent="0.25">
      <c r="A2509" s="14" t="s">
        <v>477</v>
      </c>
      <c r="B2509" s="14" t="s">
        <v>34</v>
      </c>
      <c r="C2509" s="16">
        <v>7.57</v>
      </c>
      <c r="D2509" s="16">
        <v>74.989999999999995</v>
      </c>
      <c r="E2509" s="16">
        <v>6.38</v>
      </c>
      <c r="F2509" s="16">
        <v>648</v>
      </c>
      <c r="G2509" s="16">
        <v>68.14</v>
      </c>
      <c r="H2509" s="16">
        <v>1346.69</v>
      </c>
      <c r="I2509" s="16">
        <v>194.84</v>
      </c>
      <c r="J2509" s="16">
        <v>85.96</v>
      </c>
      <c r="K2509" s="16">
        <v>83.75</v>
      </c>
      <c r="L2509" s="17">
        <f>SUM(C2509:K2509)</f>
        <v>2516.3200000000002</v>
      </c>
      <c r="M2509" s="23" t="str">
        <f>A2509&amp;"|"&amp;B2509</f>
        <v>P0209|Dec</v>
      </c>
    </row>
    <row r="2510" spans="1:13" ht="15" customHeight="1" x14ac:dyDescent="0.25">
      <c r="A2510" s="14" t="s">
        <v>477</v>
      </c>
      <c r="B2510" s="14" t="s">
        <v>35</v>
      </c>
      <c r="C2510" s="16">
        <v>24.63</v>
      </c>
      <c r="D2510" s="16">
        <v>88.9</v>
      </c>
      <c r="E2510" s="16">
        <v>4.04</v>
      </c>
      <c r="F2510" s="16">
        <v>540</v>
      </c>
      <c r="G2510" s="16">
        <v>68.14</v>
      </c>
      <c r="H2510" s="16">
        <v>1346.69</v>
      </c>
      <c r="I2510" s="16">
        <v>194.84</v>
      </c>
      <c r="J2510" s="16">
        <v>85.96</v>
      </c>
      <c r="K2510" s="16">
        <v>83.75</v>
      </c>
      <c r="L2510" s="17">
        <f>SUM(C2510:K2510)</f>
        <v>2436.9500000000003</v>
      </c>
      <c r="M2510" s="23" t="str">
        <f>A2510&amp;"|"&amp;B2510</f>
        <v>P0209|Jan</v>
      </c>
    </row>
    <row r="2511" spans="1:13" ht="15" customHeight="1" x14ac:dyDescent="0.25">
      <c r="A2511" s="14" t="s">
        <v>477</v>
      </c>
      <c r="B2511" s="14" t="s">
        <v>36</v>
      </c>
      <c r="C2511" s="16">
        <v>10.37</v>
      </c>
      <c r="D2511" s="16">
        <v>76.5</v>
      </c>
      <c r="E2511" s="16">
        <v>10.5</v>
      </c>
      <c r="F2511" s="16">
        <v>540</v>
      </c>
      <c r="G2511" s="16">
        <v>68.14</v>
      </c>
      <c r="H2511" s="16">
        <v>1346.69</v>
      </c>
      <c r="I2511" s="16">
        <v>194.84</v>
      </c>
      <c r="J2511" s="16">
        <v>85.96</v>
      </c>
      <c r="K2511" s="16">
        <v>83.75</v>
      </c>
      <c r="L2511" s="17">
        <f>SUM(C2511:K2511)</f>
        <v>2416.75</v>
      </c>
      <c r="M2511" s="23" t="str">
        <f>A2511&amp;"|"&amp;B2511</f>
        <v>P0209|Feb</v>
      </c>
    </row>
    <row r="2512" spans="1:13" ht="15" customHeight="1" x14ac:dyDescent="0.25">
      <c r="A2512" s="14" t="s">
        <v>477</v>
      </c>
      <c r="B2512" s="14" t="s">
        <v>37</v>
      </c>
      <c r="C2512" s="16">
        <v>21.38</v>
      </c>
      <c r="D2512" s="16">
        <v>73.7</v>
      </c>
      <c r="E2512" s="16">
        <v>5.83</v>
      </c>
      <c r="F2512" s="16">
        <v>432</v>
      </c>
      <c r="G2512" s="16">
        <v>68.14</v>
      </c>
      <c r="H2512" s="16">
        <v>1346.69</v>
      </c>
      <c r="I2512" s="16">
        <v>194.84</v>
      </c>
      <c r="J2512" s="16">
        <v>85.96</v>
      </c>
      <c r="K2512" s="16">
        <v>83.75</v>
      </c>
      <c r="L2512" s="17">
        <f>SUM(C2512:K2512)</f>
        <v>2312.29</v>
      </c>
      <c r="M2512" s="23" t="str">
        <f>A2512&amp;"|"&amp;B2512</f>
        <v>P0209|Mar</v>
      </c>
    </row>
    <row r="2513" spans="1:13" ht="15" customHeight="1" x14ac:dyDescent="0.25">
      <c r="A2513" s="14" t="s">
        <v>479</v>
      </c>
      <c r="B2513" s="14" t="s">
        <v>24</v>
      </c>
      <c r="C2513" s="16">
        <v>7.57</v>
      </c>
      <c r="D2513" s="16">
        <v>34.83</v>
      </c>
      <c r="E2513" s="16">
        <v>4.1399999999999997</v>
      </c>
      <c r="F2513" s="16">
        <v>176</v>
      </c>
      <c r="G2513" s="16">
        <v>0</v>
      </c>
      <c r="H2513" s="16">
        <v>1031.51</v>
      </c>
      <c r="I2513" s="16">
        <v>149</v>
      </c>
      <c r="J2513" s="16">
        <v>85.96</v>
      </c>
      <c r="K2513" s="16">
        <v>39.75</v>
      </c>
      <c r="L2513" s="17">
        <f>SUM(C2513:K2513)</f>
        <v>1528.76</v>
      </c>
      <c r="M2513" s="23" t="str">
        <f>A2513&amp;"|"&amp;B2513</f>
        <v>P0210|Apr</v>
      </c>
    </row>
    <row r="2514" spans="1:13" ht="15" customHeight="1" x14ac:dyDescent="0.25">
      <c r="A2514" s="14" t="s">
        <v>479</v>
      </c>
      <c r="B2514" s="14" t="s">
        <v>26</v>
      </c>
      <c r="C2514" s="16">
        <v>7.57</v>
      </c>
      <c r="D2514" s="16">
        <v>43.57</v>
      </c>
      <c r="E2514" s="16">
        <v>6.16</v>
      </c>
      <c r="F2514" s="16">
        <v>176</v>
      </c>
      <c r="G2514" s="16">
        <v>0</v>
      </c>
      <c r="H2514" s="16">
        <v>1031.51</v>
      </c>
      <c r="I2514" s="16">
        <v>149</v>
      </c>
      <c r="J2514" s="16">
        <v>85.96</v>
      </c>
      <c r="K2514" s="16">
        <v>258.49</v>
      </c>
      <c r="L2514" s="17">
        <f>SUM(C2514:K2514)</f>
        <v>1758.26</v>
      </c>
      <c r="M2514" s="23" t="str">
        <f>A2514&amp;"|"&amp;B2514</f>
        <v>P0210|May</v>
      </c>
    </row>
    <row r="2515" spans="1:13" ht="15" customHeight="1" x14ac:dyDescent="0.25">
      <c r="A2515" s="14" t="s">
        <v>479</v>
      </c>
      <c r="B2515" s="14" t="s">
        <v>28</v>
      </c>
      <c r="C2515" s="16">
        <v>26.67</v>
      </c>
      <c r="D2515" s="16">
        <v>39.049999999999997</v>
      </c>
      <c r="E2515" s="16">
        <v>4.04</v>
      </c>
      <c r="F2515" s="16">
        <v>176</v>
      </c>
      <c r="G2515" s="16">
        <v>0</v>
      </c>
      <c r="H2515" s="16">
        <v>1031.51</v>
      </c>
      <c r="I2515" s="16">
        <v>149</v>
      </c>
      <c r="J2515" s="16">
        <v>85.96</v>
      </c>
      <c r="K2515" s="16">
        <v>334.92</v>
      </c>
      <c r="L2515" s="17">
        <f>SUM(C2515:K2515)</f>
        <v>1847.15</v>
      </c>
      <c r="M2515" s="23" t="str">
        <f>A2515&amp;"|"&amp;B2515</f>
        <v>P0210|Jun</v>
      </c>
    </row>
    <row r="2516" spans="1:13" ht="15" customHeight="1" x14ac:dyDescent="0.25">
      <c r="A2516" s="14" t="s">
        <v>479</v>
      </c>
      <c r="B2516" s="14" t="s">
        <v>29</v>
      </c>
      <c r="C2516" s="16">
        <v>7.57</v>
      </c>
      <c r="D2516" s="16">
        <v>36.26</v>
      </c>
      <c r="E2516" s="16">
        <v>8</v>
      </c>
      <c r="F2516" s="16">
        <v>176</v>
      </c>
      <c r="G2516" s="16">
        <v>0</v>
      </c>
      <c r="H2516" s="16">
        <v>1031.51</v>
      </c>
      <c r="I2516" s="16">
        <v>149</v>
      </c>
      <c r="J2516" s="16">
        <v>85.96</v>
      </c>
      <c r="K2516" s="16">
        <v>897.77</v>
      </c>
      <c r="L2516" s="17">
        <f>SUM(C2516:K2516)</f>
        <v>2392.0699999999997</v>
      </c>
      <c r="M2516" s="23" t="str">
        <f>A2516&amp;"|"&amp;B2516</f>
        <v>P0210|Jul</v>
      </c>
    </row>
    <row r="2517" spans="1:13" ht="15" customHeight="1" x14ac:dyDescent="0.25">
      <c r="A2517" s="14" t="s">
        <v>479</v>
      </c>
      <c r="B2517" s="14" t="s">
        <v>30</v>
      </c>
      <c r="C2517" s="16">
        <v>23.87</v>
      </c>
      <c r="D2517" s="16">
        <v>38.479999999999997</v>
      </c>
      <c r="E2517" s="16">
        <v>9.11</v>
      </c>
      <c r="F2517" s="16">
        <v>264</v>
      </c>
      <c r="G2517" s="16">
        <v>0</v>
      </c>
      <c r="H2517" s="16">
        <v>1031.51</v>
      </c>
      <c r="I2517" s="16">
        <v>149</v>
      </c>
      <c r="J2517" s="16">
        <v>85.96</v>
      </c>
      <c r="K2517" s="16">
        <v>828.13</v>
      </c>
      <c r="L2517" s="17">
        <f>SUM(C2517:K2517)</f>
        <v>2430.06</v>
      </c>
      <c r="M2517" s="23" t="str">
        <f>A2517&amp;"|"&amp;B2517</f>
        <v>P0210|Aug</v>
      </c>
    </row>
    <row r="2518" spans="1:13" ht="15" customHeight="1" x14ac:dyDescent="0.25">
      <c r="A2518" s="14" t="s">
        <v>479</v>
      </c>
      <c r="B2518" s="14" t="s">
        <v>31</v>
      </c>
      <c r="C2518" s="16">
        <v>22.97</v>
      </c>
      <c r="D2518" s="16">
        <v>46.71</v>
      </c>
      <c r="E2518" s="16">
        <v>13.75</v>
      </c>
      <c r="F2518" s="16">
        <v>176</v>
      </c>
      <c r="G2518" s="16">
        <v>0</v>
      </c>
      <c r="H2518" s="16">
        <v>1031.51</v>
      </c>
      <c r="I2518" s="16">
        <v>149</v>
      </c>
      <c r="J2518" s="16">
        <v>85.96</v>
      </c>
      <c r="K2518" s="16">
        <v>177.3</v>
      </c>
      <c r="L2518" s="17">
        <f>SUM(C2518:K2518)</f>
        <v>1703.2</v>
      </c>
      <c r="M2518" s="23" t="str">
        <f>A2518&amp;"|"&amp;B2518</f>
        <v>P0210|Sep</v>
      </c>
    </row>
    <row r="2519" spans="1:13" ht="15" customHeight="1" x14ac:dyDescent="0.25">
      <c r="A2519" s="14" t="s">
        <v>479</v>
      </c>
      <c r="B2519" s="14" t="s">
        <v>32</v>
      </c>
      <c r="C2519" s="16">
        <v>7.57</v>
      </c>
      <c r="D2519" s="16">
        <v>54.32</v>
      </c>
      <c r="E2519" s="16">
        <v>7.78</v>
      </c>
      <c r="F2519" s="16">
        <v>176</v>
      </c>
      <c r="G2519" s="16">
        <v>0</v>
      </c>
      <c r="H2519" s="16">
        <v>1031.51</v>
      </c>
      <c r="I2519" s="16">
        <v>149</v>
      </c>
      <c r="J2519" s="16">
        <v>85.96</v>
      </c>
      <c r="K2519" s="16">
        <v>122.63</v>
      </c>
      <c r="L2519" s="17">
        <f>SUM(C2519:K2519)</f>
        <v>1634.77</v>
      </c>
      <c r="M2519" s="23" t="str">
        <f>A2519&amp;"|"&amp;B2519</f>
        <v>P0210|Oct</v>
      </c>
    </row>
    <row r="2520" spans="1:13" ht="15" customHeight="1" x14ac:dyDescent="0.25">
      <c r="A2520" s="14" t="s">
        <v>479</v>
      </c>
      <c r="B2520" s="14" t="s">
        <v>33</v>
      </c>
      <c r="C2520" s="16">
        <v>20.27</v>
      </c>
      <c r="D2520" s="16">
        <v>56.44</v>
      </c>
      <c r="E2520" s="16">
        <v>5.14</v>
      </c>
      <c r="F2520" s="16">
        <v>176</v>
      </c>
      <c r="G2520" s="16">
        <v>55.52</v>
      </c>
      <c r="H2520" s="16">
        <v>1031.51</v>
      </c>
      <c r="I2520" s="16">
        <v>149</v>
      </c>
      <c r="J2520" s="16">
        <v>85.96</v>
      </c>
      <c r="K2520" s="16">
        <v>31.64</v>
      </c>
      <c r="L2520" s="17">
        <f>SUM(C2520:K2520)</f>
        <v>1611.4800000000002</v>
      </c>
      <c r="M2520" s="23" t="str">
        <f>A2520&amp;"|"&amp;B2520</f>
        <v>P0210|Nov</v>
      </c>
    </row>
    <row r="2521" spans="1:13" ht="15" customHeight="1" x14ac:dyDescent="0.25">
      <c r="A2521" s="14" t="s">
        <v>479</v>
      </c>
      <c r="B2521" s="14" t="s">
        <v>34</v>
      </c>
      <c r="C2521" s="16">
        <v>28.87</v>
      </c>
      <c r="D2521" s="16">
        <v>77.13</v>
      </c>
      <c r="E2521" s="16">
        <v>4.04</v>
      </c>
      <c r="F2521" s="16">
        <v>440</v>
      </c>
      <c r="G2521" s="16">
        <v>55.52</v>
      </c>
      <c r="H2521" s="16">
        <v>1031.51</v>
      </c>
      <c r="I2521" s="16">
        <v>149</v>
      </c>
      <c r="J2521" s="16">
        <v>85.96</v>
      </c>
      <c r="K2521" s="16">
        <v>55.84</v>
      </c>
      <c r="L2521" s="17">
        <f>SUM(C2521:K2521)</f>
        <v>1927.87</v>
      </c>
      <c r="M2521" s="23" t="str">
        <f>A2521&amp;"|"&amp;B2521</f>
        <v>P0210|Dec</v>
      </c>
    </row>
    <row r="2522" spans="1:13" ht="15" customHeight="1" x14ac:dyDescent="0.25">
      <c r="A2522" s="14" t="s">
        <v>479</v>
      </c>
      <c r="B2522" s="14" t="s">
        <v>35</v>
      </c>
      <c r="C2522" s="16">
        <v>17.649999999999999</v>
      </c>
      <c r="D2522" s="16">
        <v>63.41</v>
      </c>
      <c r="E2522" s="16">
        <v>4.04</v>
      </c>
      <c r="F2522" s="16">
        <v>440</v>
      </c>
      <c r="G2522" s="16">
        <v>55.52</v>
      </c>
      <c r="H2522" s="16">
        <v>1031.51</v>
      </c>
      <c r="I2522" s="16">
        <v>149</v>
      </c>
      <c r="J2522" s="16">
        <v>85.96</v>
      </c>
      <c r="K2522" s="16">
        <v>55.84</v>
      </c>
      <c r="L2522" s="17">
        <f>SUM(C2522:K2522)</f>
        <v>1902.93</v>
      </c>
      <c r="M2522" s="23" t="str">
        <f>A2522&amp;"|"&amp;B2522</f>
        <v>P0210|Jan</v>
      </c>
    </row>
    <row r="2523" spans="1:13" ht="15" customHeight="1" x14ac:dyDescent="0.25">
      <c r="A2523" s="14" t="s">
        <v>479</v>
      </c>
      <c r="B2523" s="14" t="s">
        <v>36</v>
      </c>
      <c r="C2523" s="16">
        <v>25.44</v>
      </c>
      <c r="D2523" s="16">
        <v>60.68</v>
      </c>
      <c r="E2523" s="16">
        <v>12.25</v>
      </c>
      <c r="F2523" s="16">
        <v>352</v>
      </c>
      <c r="G2523" s="16">
        <v>55.52</v>
      </c>
      <c r="H2523" s="16">
        <v>1031.51</v>
      </c>
      <c r="I2523" s="16">
        <v>149</v>
      </c>
      <c r="J2523" s="16">
        <v>85.96</v>
      </c>
      <c r="K2523" s="16">
        <v>55.84</v>
      </c>
      <c r="L2523" s="17">
        <f>SUM(C2523:K2523)</f>
        <v>1828.2</v>
      </c>
      <c r="M2523" s="23" t="str">
        <f>A2523&amp;"|"&amp;B2523</f>
        <v>P0210|Feb</v>
      </c>
    </row>
    <row r="2524" spans="1:13" ht="15" customHeight="1" x14ac:dyDescent="0.25">
      <c r="A2524" s="14" t="s">
        <v>479</v>
      </c>
      <c r="B2524" s="14" t="s">
        <v>37</v>
      </c>
      <c r="C2524" s="16">
        <v>18.95</v>
      </c>
      <c r="D2524" s="16">
        <v>63.19</v>
      </c>
      <c r="E2524" s="16">
        <v>4.04</v>
      </c>
      <c r="F2524" s="16">
        <v>264</v>
      </c>
      <c r="G2524" s="16">
        <v>55.52</v>
      </c>
      <c r="H2524" s="16">
        <v>1031.51</v>
      </c>
      <c r="I2524" s="16">
        <v>149</v>
      </c>
      <c r="J2524" s="16">
        <v>85.96</v>
      </c>
      <c r="K2524" s="16">
        <v>55.84</v>
      </c>
      <c r="L2524" s="17">
        <f>SUM(C2524:K2524)</f>
        <v>1728.01</v>
      </c>
      <c r="M2524" s="23" t="str">
        <f>A2524&amp;"|"&amp;B2524</f>
        <v>P0210|Mar</v>
      </c>
    </row>
    <row r="2525" spans="1:13" ht="15" customHeight="1" x14ac:dyDescent="0.25">
      <c r="A2525" s="14" t="s">
        <v>481</v>
      </c>
      <c r="B2525" s="14" t="s">
        <v>24</v>
      </c>
      <c r="C2525" s="16">
        <v>32.79</v>
      </c>
      <c r="D2525" s="16">
        <v>79.69</v>
      </c>
      <c r="E2525" s="16">
        <v>18.71</v>
      </c>
      <c r="F2525" s="16">
        <v>376</v>
      </c>
      <c r="G2525" s="16">
        <v>0</v>
      </c>
      <c r="H2525" s="16">
        <v>2578.77</v>
      </c>
      <c r="I2525" s="16">
        <v>378.22</v>
      </c>
      <c r="J2525" s="16">
        <v>85.96</v>
      </c>
      <c r="K2525" s="16">
        <v>119.25</v>
      </c>
      <c r="L2525" s="17">
        <f>SUM(C2525:K2525)</f>
        <v>3669.3900000000003</v>
      </c>
      <c r="M2525" s="23" t="str">
        <f>A2525&amp;"|"&amp;B2525</f>
        <v>P0211|Apr</v>
      </c>
    </row>
    <row r="2526" spans="1:13" ht="15" customHeight="1" x14ac:dyDescent="0.25">
      <c r="A2526" s="14" t="s">
        <v>481</v>
      </c>
      <c r="B2526" s="14" t="s">
        <v>26</v>
      </c>
      <c r="C2526" s="16">
        <v>39.76</v>
      </c>
      <c r="D2526" s="16">
        <v>64.16</v>
      </c>
      <c r="E2526" s="16">
        <v>17.53</v>
      </c>
      <c r="F2526" s="16">
        <v>376</v>
      </c>
      <c r="G2526" s="16">
        <v>0</v>
      </c>
      <c r="H2526" s="16">
        <v>2578.77</v>
      </c>
      <c r="I2526" s="16">
        <v>378.22</v>
      </c>
      <c r="J2526" s="16">
        <v>85.96</v>
      </c>
      <c r="K2526" s="16">
        <v>775.48</v>
      </c>
      <c r="L2526" s="17">
        <f>SUM(C2526:K2526)</f>
        <v>4315.8799999999992</v>
      </c>
      <c r="M2526" s="23" t="str">
        <f>A2526&amp;"|"&amp;B2526</f>
        <v>P0211|May</v>
      </c>
    </row>
    <row r="2527" spans="1:13" ht="15" customHeight="1" x14ac:dyDescent="0.25">
      <c r="A2527" s="14" t="s">
        <v>481</v>
      </c>
      <c r="B2527" s="14" t="s">
        <v>28</v>
      </c>
      <c r="C2527" s="16">
        <v>43.24</v>
      </c>
      <c r="D2527" s="16">
        <v>60.33</v>
      </c>
      <c r="E2527" s="16">
        <v>21.29</v>
      </c>
      <c r="F2527" s="16">
        <v>376</v>
      </c>
      <c r="G2527" s="16">
        <v>0</v>
      </c>
      <c r="H2527" s="16">
        <v>2578.77</v>
      </c>
      <c r="I2527" s="16">
        <v>378.22</v>
      </c>
      <c r="J2527" s="16">
        <v>85.96</v>
      </c>
      <c r="K2527" s="16">
        <v>1004.76</v>
      </c>
      <c r="L2527" s="17">
        <f>SUM(C2527:K2527)</f>
        <v>4548.5700000000006</v>
      </c>
      <c r="M2527" s="23" t="str">
        <f>A2527&amp;"|"&amp;B2527</f>
        <v>P0211|Jun</v>
      </c>
    </row>
    <row r="2528" spans="1:13" ht="15" customHeight="1" x14ac:dyDescent="0.25">
      <c r="A2528" s="14" t="s">
        <v>481</v>
      </c>
      <c r="B2528" s="14" t="s">
        <v>29</v>
      </c>
      <c r="C2528" s="16">
        <v>43.7</v>
      </c>
      <c r="D2528" s="16">
        <v>52.37</v>
      </c>
      <c r="E2528" s="16">
        <v>15.53</v>
      </c>
      <c r="F2528" s="16">
        <v>564</v>
      </c>
      <c r="G2528" s="16">
        <v>0</v>
      </c>
      <c r="H2528" s="16">
        <v>2578.77</v>
      </c>
      <c r="I2528" s="16">
        <v>378.22</v>
      </c>
      <c r="J2528" s="16">
        <v>85.96</v>
      </c>
      <c r="K2528" s="16">
        <v>2693.31</v>
      </c>
      <c r="L2528" s="17">
        <f>SUM(C2528:K2528)</f>
        <v>6411.8600000000006</v>
      </c>
      <c r="M2528" s="23" t="str">
        <f>A2528&amp;"|"&amp;B2528</f>
        <v>P0211|Jul</v>
      </c>
    </row>
    <row r="2529" spans="1:13" ht="15" customHeight="1" x14ac:dyDescent="0.25">
      <c r="A2529" s="14" t="s">
        <v>481</v>
      </c>
      <c r="B2529" s="14" t="s">
        <v>30</v>
      </c>
      <c r="C2529" s="16">
        <v>24.74</v>
      </c>
      <c r="D2529" s="16">
        <v>55.17</v>
      </c>
      <c r="E2529" s="16">
        <v>17.77</v>
      </c>
      <c r="F2529" s="16">
        <v>564</v>
      </c>
      <c r="G2529" s="16">
        <v>0</v>
      </c>
      <c r="H2529" s="16">
        <v>2578.77</v>
      </c>
      <c r="I2529" s="16">
        <v>378.22</v>
      </c>
      <c r="J2529" s="16">
        <v>85.96</v>
      </c>
      <c r="K2529" s="16">
        <v>2484.4</v>
      </c>
      <c r="L2529" s="17">
        <f>SUM(C2529:K2529)</f>
        <v>6189.0300000000007</v>
      </c>
      <c r="M2529" s="23" t="str">
        <f>A2529&amp;"|"&amp;B2529</f>
        <v>P0211|Aug</v>
      </c>
    </row>
    <row r="2530" spans="1:13" ht="15" customHeight="1" x14ac:dyDescent="0.25">
      <c r="A2530" s="14" t="s">
        <v>481</v>
      </c>
      <c r="B2530" s="14" t="s">
        <v>31</v>
      </c>
      <c r="C2530" s="16">
        <v>41.38</v>
      </c>
      <c r="D2530" s="16">
        <v>66.180000000000007</v>
      </c>
      <c r="E2530" s="16">
        <v>23.31</v>
      </c>
      <c r="F2530" s="16">
        <v>376</v>
      </c>
      <c r="G2530" s="16">
        <v>0</v>
      </c>
      <c r="H2530" s="16">
        <v>2578.77</v>
      </c>
      <c r="I2530" s="16">
        <v>378.22</v>
      </c>
      <c r="J2530" s="16">
        <v>85.96</v>
      </c>
      <c r="K2530" s="16">
        <v>531.9</v>
      </c>
      <c r="L2530" s="17">
        <f>SUM(C2530:K2530)</f>
        <v>4081.72</v>
      </c>
      <c r="M2530" s="23" t="str">
        <f>A2530&amp;"|"&amp;B2530</f>
        <v>P0211|Sep</v>
      </c>
    </row>
    <row r="2531" spans="1:13" ht="15" customHeight="1" x14ac:dyDescent="0.25">
      <c r="A2531" s="14" t="s">
        <v>481</v>
      </c>
      <c r="B2531" s="14" t="s">
        <v>32</v>
      </c>
      <c r="C2531" s="16">
        <v>45.44</v>
      </c>
      <c r="D2531" s="16">
        <v>84.1</v>
      </c>
      <c r="E2531" s="16">
        <v>23.72</v>
      </c>
      <c r="F2531" s="16">
        <v>376</v>
      </c>
      <c r="G2531" s="16">
        <v>0</v>
      </c>
      <c r="H2531" s="16">
        <v>2578.77</v>
      </c>
      <c r="I2531" s="16">
        <v>378.22</v>
      </c>
      <c r="J2531" s="16">
        <v>85.96</v>
      </c>
      <c r="K2531" s="16">
        <v>367.9</v>
      </c>
      <c r="L2531" s="17">
        <f>SUM(C2531:K2531)</f>
        <v>3940.11</v>
      </c>
      <c r="M2531" s="23" t="str">
        <f>A2531&amp;"|"&amp;B2531</f>
        <v>P0211|Oct</v>
      </c>
    </row>
    <row r="2532" spans="1:13" ht="15" customHeight="1" x14ac:dyDescent="0.25">
      <c r="A2532" s="14" t="s">
        <v>481</v>
      </c>
      <c r="B2532" s="14" t="s">
        <v>33</v>
      </c>
      <c r="C2532" s="16">
        <v>34.22</v>
      </c>
      <c r="D2532" s="16">
        <v>96.63</v>
      </c>
      <c r="E2532" s="16">
        <v>16.329999999999998</v>
      </c>
      <c r="F2532" s="16">
        <v>564</v>
      </c>
      <c r="G2532" s="16">
        <v>118.62</v>
      </c>
      <c r="H2532" s="16">
        <v>2578.77</v>
      </c>
      <c r="I2532" s="16">
        <v>378.22</v>
      </c>
      <c r="J2532" s="16">
        <v>85.96</v>
      </c>
      <c r="K2532" s="16">
        <v>94.93</v>
      </c>
      <c r="L2532" s="17">
        <f>SUM(C2532:K2532)</f>
        <v>3967.68</v>
      </c>
      <c r="M2532" s="23" t="str">
        <f>A2532&amp;"|"&amp;B2532</f>
        <v>P0211|Nov</v>
      </c>
    </row>
    <row r="2533" spans="1:13" ht="15" customHeight="1" x14ac:dyDescent="0.25">
      <c r="A2533" s="14" t="s">
        <v>481</v>
      </c>
      <c r="B2533" s="14" t="s">
        <v>34</v>
      </c>
      <c r="C2533" s="16">
        <v>29.15</v>
      </c>
      <c r="D2533" s="16">
        <v>114.27</v>
      </c>
      <c r="E2533" s="16">
        <v>15.3</v>
      </c>
      <c r="F2533" s="16">
        <v>1128</v>
      </c>
      <c r="G2533" s="16">
        <v>118.62</v>
      </c>
      <c r="H2533" s="16">
        <v>2578.77</v>
      </c>
      <c r="I2533" s="16">
        <v>378.22</v>
      </c>
      <c r="J2533" s="16">
        <v>85.96</v>
      </c>
      <c r="K2533" s="16">
        <v>167.51</v>
      </c>
      <c r="L2533" s="17">
        <f>SUM(C2533:K2533)</f>
        <v>4615.8</v>
      </c>
      <c r="M2533" s="23" t="str">
        <f>A2533&amp;"|"&amp;B2533</f>
        <v>P0211|Dec</v>
      </c>
    </row>
    <row r="2534" spans="1:13" ht="15" customHeight="1" x14ac:dyDescent="0.25">
      <c r="A2534" s="14" t="s">
        <v>481</v>
      </c>
      <c r="B2534" s="14" t="s">
        <v>35</v>
      </c>
      <c r="C2534" s="16">
        <v>45.35</v>
      </c>
      <c r="D2534" s="16">
        <v>111.85</v>
      </c>
      <c r="E2534" s="16">
        <v>17.68</v>
      </c>
      <c r="F2534" s="16">
        <v>1128</v>
      </c>
      <c r="G2534" s="16">
        <v>118.62</v>
      </c>
      <c r="H2534" s="16">
        <v>2578.77</v>
      </c>
      <c r="I2534" s="16">
        <v>378.22</v>
      </c>
      <c r="J2534" s="16">
        <v>85.96</v>
      </c>
      <c r="K2534" s="16">
        <v>167.51</v>
      </c>
      <c r="L2534" s="17">
        <f>SUM(C2534:K2534)</f>
        <v>4631.96</v>
      </c>
      <c r="M2534" s="23" t="str">
        <f>A2534&amp;"|"&amp;B2534</f>
        <v>P0211|Jan</v>
      </c>
    </row>
    <row r="2535" spans="1:13" ht="15" customHeight="1" x14ac:dyDescent="0.25">
      <c r="A2535" s="14" t="s">
        <v>481</v>
      </c>
      <c r="B2535" s="14" t="s">
        <v>36</v>
      </c>
      <c r="C2535" s="16">
        <v>31.25</v>
      </c>
      <c r="D2535" s="16">
        <v>108.31</v>
      </c>
      <c r="E2535" s="16">
        <v>14.35</v>
      </c>
      <c r="F2535" s="16">
        <v>940</v>
      </c>
      <c r="G2535" s="16">
        <v>118.62</v>
      </c>
      <c r="H2535" s="16">
        <v>2578.77</v>
      </c>
      <c r="I2535" s="16">
        <v>378.22</v>
      </c>
      <c r="J2535" s="16">
        <v>85.96</v>
      </c>
      <c r="K2535" s="16">
        <v>167.51</v>
      </c>
      <c r="L2535" s="17">
        <f>SUM(C2535:K2535)</f>
        <v>4422.9900000000007</v>
      </c>
      <c r="M2535" s="23" t="str">
        <f>A2535&amp;"|"&amp;B2535</f>
        <v>P0211|Feb</v>
      </c>
    </row>
    <row r="2536" spans="1:13" ht="15" customHeight="1" x14ac:dyDescent="0.25">
      <c r="A2536" s="14" t="s">
        <v>481</v>
      </c>
      <c r="B2536" s="14" t="s">
        <v>37</v>
      </c>
      <c r="C2536" s="16">
        <v>40.1</v>
      </c>
      <c r="D2536" s="16">
        <v>101.78</v>
      </c>
      <c r="E2536" s="16">
        <v>29.21</v>
      </c>
      <c r="F2536" s="16">
        <v>940</v>
      </c>
      <c r="G2536" s="16">
        <v>118.62</v>
      </c>
      <c r="H2536" s="16">
        <v>2578.77</v>
      </c>
      <c r="I2536" s="16">
        <v>378.22</v>
      </c>
      <c r="J2536" s="16">
        <v>85.96</v>
      </c>
      <c r="K2536" s="16">
        <v>167.51</v>
      </c>
      <c r="L2536" s="17">
        <f>SUM(C2536:K2536)</f>
        <v>4440.17</v>
      </c>
      <c r="M2536" s="23" t="str">
        <f>A2536&amp;"|"&amp;B2536</f>
        <v>P0211|Mar</v>
      </c>
    </row>
    <row r="2537" spans="1:13" ht="15" customHeight="1" x14ac:dyDescent="0.25">
      <c r="A2537" s="14" t="s">
        <v>483</v>
      </c>
      <c r="B2537" s="14" t="s">
        <v>24</v>
      </c>
      <c r="C2537" s="16">
        <v>33.200000000000003</v>
      </c>
      <c r="D2537" s="16">
        <v>75.3</v>
      </c>
      <c r="E2537" s="16">
        <v>20.98</v>
      </c>
      <c r="F2537" s="16">
        <v>376</v>
      </c>
      <c r="G2537" s="16">
        <v>0</v>
      </c>
      <c r="H2537" s="16">
        <v>2578.77</v>
      </c>
      <c r="I2537" s="16">
        <v>378.22</v>
      </c>
      <c r="J2537" s="16">
        <v>85.96</v>
      </c>
      <c r="K2537" s="16">
        <v>119.25</v>
      </c>
      <c r="L2537" s="17">
        <f>SUM(C2537:K2537)</f>
        <v>3667.6800000000003</v>
      </c>
      <c r="M2537" s="23" t="str">
        <f>A2537&amp;"|"&amp;B2537</f>
        <v>P0212|Apr</v>
      </c>
    </row>
    <row r="2538" spans="1:13" ht="15" customHeight="1" x14ac:dyDescent="0.25">
      <c r="A2538" s="14" t="s">
        <v>483</v>
      </c>
      <c r="B2538" s="14" t="s">
        <v>26</v>
      </c>
      <c r="C2538" s="16">
        <v>18.559999999999999</v>
      </c>
      <c r="D2538" s="16">
        <v>76.040000000000006</v>
      </c>
      <c r="E2538" s="16">
        <v>13.94</v>
      </c>
      <c r="F2538" s="16">
        <v>376</v>
      </c>
      <c r="G2538" s="16">
        <v>0</v>
      </c>
      <c r="H2538" s="16">
        <v>2578.77</v>
      </c>
      <c r="I2538" s="16">
        <v>378.22</v>
      </c>
      <c r="J2538" s="16">
        <v>85.96</v>
      </c>
      <c r="K2538" s="16">
        <v>775.48</v>
      </c>
      <c r="L2538" s="17">
        <f>SUM(C2538:K2538)</f>
        <v>4302.9699999999993</v>
      </c>
      <c r="M2538" s="23" t="str">
        <f>A2538&amp;"|"&amp;B2538</f>
        <v>P0212|May</v>
      </c>
    </row>
    <row r="2539" spans="1:13" ht="15" customHeight="1" x14ac:dyDescent="0.25">
      <c r="A2539" s="14" t="s">
        <v>483</v>
      </c>
      <c r="B2539" s="14" t="s">
        <v>28</v>
      </c>
      <c r="C2539" s="16">
        <v>44.35</v>
      </c>
      <c r="D2539" s="16">
        <v>47.38</v>
      </c>
      <c r="E2539" s="16">
        <v>19.850000000000001</v>
      </c>
      <c r="F2539" s="16">
        <v>376</v>
      </c>
      <c r="G2539" s="16">
        <v>0</v>
      </c>
      <c r="H2539" s="16">
        <v>2578.77</v>
      </c>
      <c r="I2539" s="16">
        <v>378.22</v>
      </c>
      <c r="J2539" s="16">
        <v>85.96</v>
      </c>
      <c r="K2539" s="16">
        <v>1004.76</v>
      </c>
      <c r="L2539" s="17">
        <f>SUM(C2539:K2539)</f>
        <v>4535.29</v>
      </c>
      <c r="M2539" s="23" t="str">
        <f>A2539&amp;"|"&amp;B2539</f>
        <v>P0212|Jun</v>
      </c>
    </row>
    <row r="2540" spans="1:13" ht="15" customHeight="1" x14ac:dyDescent="0.25">
      <c r="A2540" s="14" t="s">
        <v>483</v>
      </c>
      <c r="B2540" s="14" t="s">
        <v>29</v>
      </c>
      <c r="C2540" s="16">
        <v>35.89</v>
      </c>
      <c r="D2540" s="16">
        <v>53.42</v>
      </c>
      <c r="E2540" s="16">
        <v>15.77</v>
      </c>
      <c r="F2540" s="16">
        <v>564</v>
      </c>
      <c r="G2540" s="16">
        <v>0</v>
      </c>
      <c r="H2540" s="16">
        <v>2578.77</v>
      </c>
      <c r="I2540" s="16">
        <v>378.22</v>
      </c>
      <c r="J2540" s="16">
        <v>85.96</v>
      </c>
      <c r="K2540" s="16">
        <v>2693.31</v>
      </c>
      <c r="L2540" s="17">
        <f>SUM(C2540:K2540)</f>
        <v>6405.34</v>
      </c>
      <c r="M2540" s="23" t="str">
        <f>A2540&amp;"|"&amp;B2540</f>
        <v>P0212|Jul</v>
      </c>
    </row>
    <row r="2541" spans="1:13" ht="15" customHeight="1" x14ac:dyDescent="0.25">
      <c r="A2541" s="14" t="s">
        <v>483</v>
      </c>
      <c r="B2541" s="14" t="s">
        <v>30</v>
      </c>
      <c r="C2541" s="16">
        <v>39.78</v>
      </c>
      <c r="D2541" s="16">
        <v>53</v>
      </c>
      <c r="E2541" s="16">
        <v>21.76</v>
      </c>
      <c r="F2541" s="16">
        <v>564</v>
      </c>
      <c r="G2541" s="16">
        <v>0</v>
      </c>
      <c r="H2541" s="16">
        <v>2578.77</v>
      </c>
      <c r="I2541" s="16">
        <v>378.22</v>
      </c>
      <c r="J2541" s="16">
        <v>85.96</v>
      </c>
      <c r="K2541" s="16">
        <v>2484.4</v>
      </c>
      <c r="L2541" s="17">
        <f>SUM(C2541:K2541)</f>
        <v>6205.8899999999994</v>
      </c>
      <c r="M2541" s="23" t="str">
        <f>A2541&amp;"|"&amp;B2541</f>
        <v>P0212|Aug</v>
      </c>
    </row>
    <row r="2542" spans="1:13" ht="15" customHeight="1" x14ac:dyDescent="0.25">
      <c r="A2542" s="14" t="s">
        <v>483</v>
      </c>
      <c r="B2542" s="14" t="s">
        <v>31</v>
      </c>
      <c r="C2542" s="16">
        <v>38.380000000000003</v>
      </c>
      <c r="D2542" s="16">
        <v>56.1</v>
      </c>
      <c r="E2542" s="16">
        <v>17.34</v>
      </c>
      <c r="F2542" s="16">
        <v>376</v>
      </c>
      <c r="G2542" s="16">
        <v>0</v>
      </c>
      <c r="H2542" s="16">
        <v>2578.77</v>
      </c>
      <c r="I2542" s="16">
        <v>378.22</v>
      </c>
      <c r="J2542" s="16">
        <v>85.96</v>
      </c>
      <c r="K2542" s="16">
        <v>531.9</v>
      </c>
      <c r="L2542" s="17">
        <f>SUM(C2542:K2542)</f>
        <v>4062.6700000000005</v>
      </c>
      <c r="M2542" s="23" t="str">
        <f>A2542&amp;"|"&amp;B2542</f>
        <v>P0212|Sep</v>
      </c>
    </row>
    <row r="2543" spans="1:13" ht="15" customHeight="1" x14ac:dyDescent="0.25">
      <c r="A2543" s="14" t="s">
        <v>483</v>
      </c>
      <c r="B2543" s="14" t="s">
        <v>32</v>
      </c>
      <c r="C2543" s="16">
        <v>28.52</v>
      </c>
      <c r="D2543" s="16">
        <v>71.849999999999994</v>
      </c>
      <c r="E2543" s="16">
        <v>17.03</v>
      </c>
      <c r="F2543" s="16">
        <v>376</v>
      </c>
      <c r="G2543" s="16">
        <v>0</v>
      </c>
      <c r="H2543" s="16">
        <v>2578.77</v>
      </c>
      <c r="I2543" s="16">
        <v>378.22</v>
      </c>
      <c r="J2543" s="16">
        <v>85.96</v>
      </c>
      <c r="K2543" s="16">
        <v>367.9</v>
      </c>
      <c r="L2543" s="17">
        <f>SUM(C2543:K2543)</f>
        <v>3904.2500000000005</v>
      </c>
      <c r="M2543" s="23" t="str">
        <f>A2543&amp;"|"&amp;B2543</f>
        <v>P0212|Oct</v>
      </c>
    </row>
    <row r="2544" spans="1:13" ht="15" customHeight="1" x14ac:dyDescent="0.25">
      <c r="A2544" s="14" t="s">
        <v>483</v>
      </c>
      <c r="B2544" s="14" t="s">
        <v>33</v>
      </c>
      <c r="C2544" s="16">
        <v>28.33</v>
      </c>
      <c r="D2544" s="16">
        <v>97.99</v>
      </c>
      <c r="E2544" s="16">
        <v>17.25</v>
      </c>
      <c r="F2544" s="16">
        <v>376</v>
      </c>
      <c r="G2544" s="16">
        <v>118.62</v>
      </c>
      <c r="H2544" s="16">
        <v>2578.77</v>
      </c>
      <c r="I2544" s="16">
        <v>378.22</v>
      </c>
      <c r="J2544" s="16">
        <v>85.96</v>
      </c>
      <c r="K2544" s="16">
        <v>94.93</v>
      </c>
      <c r="L2544" s="17">
        <f>SUM(C2544:K2544)</f>
        <v>3776.07</v>
      </c>
      <c r="M2544" s="23" t="str">
        <f>A2544&amp;"|"&amp;B2544</f>
        <v>P0212|Nov</v>
      </c>
    </row>
    <row r="2545" spans="1:13" ht="15" customHeight="1" x14ac:dyDescent="0.25">
      <c r="A2545" s="14" t="s">
        <v>483</v>
      </c>
      <c r="B2545" s="14" t="s">
        <v>34</v>
      </c>
      <c r="C2545" s="16">
        <v>43.75</v>
      </c>
      <c r="D2545" s="16">
        <v>101.44</v>
      </c>
      <c r="E2545" s="16">
        <v>13.89</v>
      </c>
      <c r="F2545" s="16">
        <v>1128</v>
      </c>
      <c r="G2545" s="16">
        <v>118.62</v>
      </c>
      <c r="H2545" s="16">
        <v>2578.77</v>
      </c>
      <c r="I2545" s="16">
        <v>378.22</v>
      </c>
      <c r="J2545" s="16">
        <v>85.96</v>
      </c>
      <c r="K2545" s="16">
        <v>167.51</v>
      </c>
      <c r="L2545" s="17">
        <f>SUM(C2545:K2545)</f>
        <v>4616.16</v>
      </c>
      <c r="M2545" s="23" t="str">
        <f>A2545&amp;"|"&amp;B2545</f>
        <v>P0212|Dec</v>
      </c>
    </row>
    <row r="2546" spans="1:13" ht="15" customHeight="1" x14ac:dyDescent="0.25">
      <c r="A2546" s="14" t="s">
        <v>483</v>
      </c>
      <c r="B2546" s="14" t="s">
        <v>35</v>
      </c>
      <c r="C2546" s="16">
        <v>51.07</v>
      </c>
      <c r="D2546" s="16">
        <v>111.25</v>
      </c>
      <c r="E2546" s="16">
        <v>15.33</v>
      </c>
      <c r="F2546" s="16">
        <v>940</v>
      </c>
      <c r="G2546" s="16">
        <v>118.62</v>
      </c>
      <c r="H2546" s="16">
        <v>2578.77</v>
      </c>
      <c r="I2546" s="16">
        <v>378.22</v>
      </c>
      <c r="J2546" s="16">
        <v>85.96</v>
      </c>
      <c r="K2546" s="16">
        <v>167.51</v>
      </c>
      <c r="L2546" s="17">
        <f>SUM(C2546:K2546)</f>
        <v>4446.7300000000005</v>
      </c>
      <c r="M2546" s="23" t="str">
        <f>A2546&amp;"|"&amp;B2546</f>
        <v>P0212|Jan</v>
      </c>
    </row>
    <row r="2547" spans="1:13" ht="15" customHeight="1" x14ac:dyDescent="0.25">
      <c r="A2547" s="14" t="s">
        <v>483</v>
      </c>
      <c r="B2547" s="14" t="s">
        <v>36</v>
      </c>
      <c r="C2547" s="16">
        <v>31.25</v>
      </c>
      <c r="D2547" s="16">
        <v>107.2</v>
      </c>
      <c r="E2547" s="16">
        <v>25.1</v>
      </c>
      <c r="F2547" s="16">
        <v>940</v>
      </c>
      <c r="G2547" s="16">
        <v>118.62</v>
      </c>
      <c r="H2547" s="16">
        <v>2578.77</v>
      </c>
      <c r="I2547" s="16">
        <v>378.22</v>
      </c>
      <c r="J2547" s="16">
        <v>85.96</v>
      </c>
      <c r="K2547" s="16">
        <v>167.51</v>
      </c>
      <c r="L2547" s="17">
        <f>SUM(C2547:K2547)</f>
        <v>4432.63</v>
      </c>
      <c r="M2547" s="23" t="str">
        <f>A2547&amp;"|"&amp;B2547</f>
        <v>P0212|Feb</v>
      </c>
    </row>
    <row r="2548" spans="1:13" ht="15" customHeight="1" x14ac:dyDescent="0.25">
      <c r="A2548" s="14" t="s">
        <v>483</v>
      </c>
      <c r="B2548" s="14" t="s">
        <v>37</v>
      </c>
      <c r="C2548" s="16">
        <v>16.5</v>
      </c>
      <c r="D2548" s="16">
        <v>92.05</v>
      </c>
      <c r="E2548" s="16">
        <v>18.7</v>
      </c>
      <c r="F2548" s="16">
        <v>752</v>
      </c>
      <c r="G2548" s="16">
        <v>118.62</v>
      </c>
      <c r="H2548" s="16">
        <v>2578.77</v>
      </c>
      <c r="I2548" s="16">
        <v>378.22</v>
      </c>
      <c r="J2548" s="16">
        <v>85.96</v>
      </c>
      <c r="K2548" s="16">
        <v>167.51</v>
      </c>
      <c r="L2548" s="17">
        <f>SUM(C2548:K2548)</f>
        <v>4208.33</v>
      </c>
      <c r="M2548" s="23" t="str">
        <f>A2548&amp;"|"&amp;B2548</f>
        <v>P0212|Mar</v>
      </c>
    </row>
    <row r="2549" spans="1:13" ht="15" customHeight="1" x14ac:dyDescent="0.25">
      <c r="A2549" s="14" t="s">
        <v>485</v>
      </c>
      <c r="B2549" s="14" t="s">
        <v>24</v>
      </c>
      <c r="C2549" s="16">
        <v>13.66</v>
      </c>
      <c r="D2549" s="16">
        <v>59.06</v>
      </c>
      <c r="E2549" s="16">
        <v>7.59</v>
      </c>
      <c r="F2549" s="16">
        <v>216</v>
      </c>
      <c r="G2549" s="16">
        <v>0</v>
      </c>
      <c r="H2549" s="16">
        <v>1346.69</v>
      </c>
      <c r="I2549" s="16">
        <v>194.84</v>
      </c>
      <c r="J2549" s="16">
        <v>85.96</v>
      </c>
      <c r="K2549" s="16">
        <v>59.62</v>
      </c>
      <c r="L2549" s="17">
        <f>SUM(C2549:K2549)</f>
        <v>1983.4199999999998</v>
      </c>
      <c r="M2549" s="23" t="str">
        <f>A2549&amp;"|"&amp;B2549</f>
        <v>P0213|Apr</v>
      </c>
    </row>
    <row r="2550" spans="1:13" ht="15" customHeight="1" x14ac:dyDescent="0.25">
      <c r="A2550" s="14" t="s">
        <v>485</v>
      </c>
      <c r="B2550" s="14" t="s">
        <v>26</v>
      </c>
      <c r="C2550" s="16">
        <v>27.59</v>
      </c>
      <c r="D2550" s="16">
        <v>48.89</v>
      </c>
      <c r="E2550" s="16">
        <v>4.63</v>
      </c>
      <c r="F2550" s="16">
        <v>216</v>
      </c>
      <c r="G2550" s="16">
        <v>0</v>
      </c>
      <c r="H2550" s="16">
        <v>1346.69</v>
      </c>
      <c r="I2550" s="16">
        <v>194.84</v>
      </c>
      <c r="J2550" s="16">
        <v>85.96</v>
      </c>
      <c r="K2550" s="16">
        <v>387.74</v>
      </c>
      <c r="L2550" s="17">
        <f>SUM(C2550:K2550)</f>
        <v>2312.34</v>
      </c>
      <c r="M2550" s="23" t="str">
        <f>A2550&amp;"|"&amp;B2550</f>
        <v>P0213|May</v>
      </c>
    </row>
    <row r="2551" spans="1:13" ht="15" customHeight="1" x14ac:dyDescent="0.25">
      <c r="A2551" s="14" t="s">
        <v>485</v>
      </c>
      <c r="B2551" s="14" t="s">
        <v>28</v>
      </c>
      <c r="C2551" s="16">
        <v>11.04</v>
      </c>
      <c r="D2551" s="16">
        <v>29.58</v>
      </c>
      <c r="E2551" s="16">
        <v>9.65</v>
      </c>
      <c r="F2551" s="16">
        <v>216</v>
      </c>
      <c r="G2551" s="16">
        <v>0</v>
      </c>
      <c r="H2551" s="16">
        <v>1346.69</v>
      </c>
      <c r="I2551" s="16">
        <v>194.84</v>
      </c>
      <c r="J2551" s="16">
        <v>85.96</v>
      </c>
      <c r="K2551" s="16">
        <v>502.38</v>
      </c>
      <c r="L2551" s="17">
        <f>SUM(C2551:K2551)</f>
        <v>2396.14</v>
      </c>
      <c r="M2551" s="23" t="str">
        <f>A2551&amp;"|"&amp;B2551</f>
        <v>P0213|Jun</v>
      </c>
    </row>
    <row r="2552" spans="1:13" ht="15" customHeight="1" x14ac:dyDescent="0.25">
      <c r="A2552" s="14" t="s">
        <v>485</v>
      </c>
      <c r="B2552" s="14" t="s">
        <v>29</v>
      </c>
      <c r="C2552" s="16">
        <v>7.57</v>
      </c>
      <c r="D2552" s="16">
        <v>39.6</v>
      </c>
      <c r="E2552" s="16">
        <v>5.39</v>
      </c>
      <c r="F2552" s="16">
        <v>216</v>
      </c>
      <c r="G2552" s="16">
        <v>0</v>
      </c>
      <c r="H2552" s="16">
        <v>1346.69</v>
      </c>
      <c r="I2552" s="16">
        <v>194.84</v>
      </c>
      <c r="J2552" s="16">
        <v>85.96</v>
      </c>
      <c r="K2552" s="16">
        <v>1346.66</v>
      </c>
      <c r="L2552" s="17">
        <f>SUM(C2552:K2552)</f>
        <v>3242.71</v>
      </c>
      <c r="M2552" s="23" t="str">
        <f>A2552&amp;"|"&amp;B2552</f>
        <v>P0213|Jul</v>
      </c>
    </row>
    <row r="2553" spans="1:13" ht="15" customHeight="1" x14ac:dyDescent="0.25">
      <c r="A2553" s="14" t="s">
        <v>485</v>
      </c>
      <c r="B2553" s="14" t="s">
        <v>30</v>
      </c>
      <c r="C2553" s="16">
        <v>8.6999999999999993</v>
      </c>
      <c r="D2553" s="16">
        <v>40.56</v>
      </c>
      <c r="E2553" s="16">
        <v>5.34</v>
      </c>
      <c r="F2553" s="16">
        <v>216</v>
      </c>
      <c r="G2553" s="16">
        <v>0</v>
      </c>
      <c r="H2553" s="16">
        <v>1346.69</v>
      </c>
      <c r="I2553" s="16">
        <v>194.84</v>
      </c>
      <c r="J2553" s="16">
        <v>85.96</v>
      </c>
      <c r="K2553" s="16">
        <v>1242.2</v>
      </c>
      <c r="L2553" s="17">
        <f>SUM(C2553:K2553)</f>
        <v>3140.29</v>
      </c>
      <c r="M2553" s="23" t="str">
        <f>A2553&amp;"|"&amp;B2553</f>
        <v>P0213|Aug</v>
      </c>
    </row>
    <row r="2554" spans="1:13" ht="15" customHeight="1" x14ac:dyDescent="0.25">
      <c r="A2554" s="14" t="s">
        <v>485</v>
      </c>
      <c r="B2554" s="14" t="s">
        <v>31</v>
      </c>
      <c r="C2554" s="16">
        <v>282.08</v>
      </c>
      <c r="D2554" s="16">
        <v>42.19</v>
      </c>
      <c r="E2554" s="16">
        <v>9.89</v>
      </c>
      <c r="F2554" s="16">
        <v>216</v>
      </c>
      <c r="G2554" s="16">
        <v>0</v>
      </c>
      <c r="H2554" s="16">
        <v>1346.69</v>
      </c>
      <c r="I2554" s="16">
        <v>194.84</v>
      </c>
      <c r="J2554" s="16">
        <v>85.96</v>
      </c>
      <c r="K2554" s="16">
        <v>265.95</v>
      </c>
      <c r="L2554" s="17">
        <f>SUM(C2554:K2554)</f>
        <v>2443.6</v>
      </c>
      <c r="M2554" s="23" t="str">
        <f>A2554&amp;"|"&amp;B2554</f>
        <v>P0213|Sep</v>
      </c>
    </row>
    <row r="2555" spans="1:13" ht="15" customHeight="1" x14ac:dyDescent="0.25">
      <c r="A2555" s="14" t="s">
        <v>485</v>
      </c>
      <c r="B2555" s="14" t="s">
        <v>32</v>
      </c>
      <c r="C2555" s="16">
        <v>44.7</v>
      </c>
      <c r="D2555" s="16">
        <v>53.69</v>
      </c>
      <c r="E2555" s="16">
        <v>17.14</v>
      </c>
      <c r="F2555" s="16">
        <v>216</v>
      </c>
      <c r="G2555" s="16">
        <v>0</v>
      </c>
      <c r="H2555" s="16">
        <v>1346.69</v>
      </c>
      <c r="I2555" s="16">
        <v>194.84</v>
      </c>
      <c r="J2555" s="16">
        <v>85.96</v>
      </c>
      <c r="K2555" s="16">
        <v>183.95</v>
      </c>
      <c r="L2555" s="17">
        <f>SUM(C2555:K2555)</f>
        <v>2142.9699999999998</v>
      </c>
      <c r="M2555" s="23" t="str">
        <f>A2555&amp;"|"&amp;B2555</f>
        <v>P0213|Oct</v>
      </c>
    </row>
    <row r="2556" spans="1:13" ht="15" customHeight="1" x14ac:dyDescent="0.25">
      <c r="A2556" s="14" t="s">
        <v>485</v>
      </c>
      <c r="B2556" s="14" t="s">
        <v>33</v>
      </c>
      <c r="C2556" s="16">
        <v>21.26</v>
      </c>
      <c r="D2556" s="16">
        <v>58.68</v>
      </c>
      <c r="E2556" s="16">
        <v>9.43</v>
      </c>
      <c r="F2556" s="16">
        <v>216</v>
      </c>
      <c r="G2556" s="16">
        <v>68.14</v>
      </c>
      <c r="H2556" s="16">
        <v>1346.69</v>
      </c>
      <c r="I2556" s="16">
        <v>194.84</v>
      </c>
      <c r="J2556" s="16">
        <v>85.96</v>
      </c>
      <c r="K2556" s="16">
        <v>47.47</v>
      </c>
      <c r="L2556" s="17">
        <f>SUM(C2556:K2556)</f>
        <v>2048.4699999999998</v>
      </c>
      <c r="M2556" s="23" t="str">
        <f>A2556&amp;"|"&amp;B2556</f>
        <v>P0213|Nov</v>
      </c>
    </row>
    <row r="2557" spans="1:13" ht="15" customHeight="1" x14ac:dyDescent="0.25">
      <c r="A2557" s="14" t="s">
        <v>485</v>
      </c>
      <c r="B2557" s="14" t="s">
        <v>34</v>
      </c>
      <c r="C2557" s="16">
        <v>7.57</v>
      </c>
      <c r="D2557" s="16">
        <v>88.12</v>
      </c>
      <c r="E2557" s="16">
        <v>13.23</v>
      </c>
      <c r="F2557" s="16">
        <v>540</v>
      </c>
      <c r="G2557" s="16">
        <v>68.14</v>
      </c>
      <c r="H2557" s="16">
        <v>1346.69</v>
      </c>
      <c r="I2557" s="16">
        <v>194.84</v>
      </c>
      <c r="J2557" s="16">
        <v>85.96</v>
      </c>
      <c r="K2557" s="16">
        <v>83.75</v>
      </c>
      <c r="L2557" s="17">
        <f>SUM(C2557:K2557)</f>
        <v>2428.3000000000002</v>
      </c>
      <c r="M2557" s="23" t="str">
        <f>A2557&amp;"|"&amp;B2557</f>
        <v>P0213|Dec</v>
      </c>
    </row>
    <row r="2558" spans="1:13" ht="15" customHeight="1" x14ac:dyDescent="0.25">
      <c r="A2558" s="14" t="s">
        <v>485</v>
      </c>
      <c r="B2558" s="14" t="s">
        <v>35</v>
      </c>
      <c r="C2558" s="16">
        <v>11.23</v>
      </c>
      <c r="D2558" s="16">
        <v>89.22</v>
      </c>
      <c r="E2558" s="16">
        <v>7.41</v>
      </c>
      <c r="F2558" s="16">
        <v>432</v>
      </c>
      <c r="G2558" s="16">
        <v>68.14</v>
      </c>
      <c r="H2558" s="16">
        <v>1346.69</v>
      </c>
      <c r="I2558" s="16">
        <v>194.84</v>
      </c>
      <c r="J2558" s="16">
        <v>85.96</v>
      </c>
      <c r="K2558" s="16">
        <v>83.75</v>
      </c>
      <c r="L2558" s="17">
        <f>SUM(C2558:K2558)</f>
        <v>2319.2400000000002</v>
      </c>
      <c r="M2558" s="23" t="str">
        <f>A2558&amp;"|"&amp;B2558</f>
        <v>P0213|Jan</v>
      </c>
    </row>
    <row r="2559" spans="1:13" ht="15" customHeight="1" x14ac:dyDescent="0.25">
      <c r="A2559" s="14" t="s">
        <v>485</v>
      </c>
      <c r="B2559" s="14" t="s">
        <v>36</v>
      </c>
      <c r="C2559" s="16">
        <v>7.57</v>
      </c>
      <c r="D2559" s="16">
        <v>76.34</v>
      </c>
      <c r="E2559" s="16">
        <v>10.87</v>
      </c>
      <c r="F2559" s="16">
        <v>432</v>
      </c>
      <c r="G2559" s="16">
        <v>68.14</v>
      </c>
      <c r="H2559" s="16">
        <v>1346.69</v>
      </c>
      <c r="I2559" s="16">
        <v>194.84</v>
      </c>
      <c r="J2559" s="16">
        <v>85.96</v>
      </c>
      <c r="K2559" s="16">
        <v>83.75</v>
      </c>
      <c r="L2559" s="17">
        <f>SUM(C2559:K2559)</f>
        <v>2306.1600000000003</v>
      </c>
      <c r="M2559" s="23" t="str">
        <f>A2559&amp;"|"&amp;B2559</f>
        <v>P0213|Feb</v>
      </c>
    </row>
    <row r="2560" spans="1:13" ht="15" customHeight="1" x14ac:dyDescent="0.25">
      <c r="A2560" s="14" t="s">
        <v>485</v>
      </c>
      <c r="B2560" s="14" t="s">
        <v>37</v>
      </c>
      <c r="C2560" s="16">
        <v>25.47</v>
      </c>
      <c r="D2560" s="16">
        <v>62.08</v>
      </c>
      <c r="E2560" s="16">
        <v>13.61</v>
      </c>
      <c r="F2560" s="16">
        <v>432</v>
      </c>
      <c r="G2560" s="16">
        <v>68.14</v>
      </c>
      <c r="H2560" s="16">
        <v>1346.69</v>
      </c>
      <c r="I2560" s="16">
        <v>194.84</v>
      </c>
      <c r="J2560" s="16">
        <v>85.96</v>
      </c>
      <c r="K2560" s="16">
        <v>83.75</v>
      </c>
      <c r="L2560" s="17">
        <f>SUM(C2560:K2560)</f>
        <v>2312.54</v>
      </c>
      <c r="M2560" s="23" t="str">
        <f>A2560&amp;"|"&amp;B2560</f>
        <v>P0213|Mar</v>
      </c>
    </row>
    <row r="2561" spans="1:13" ht="15" customHeight="1" x14ac:dyDescent="0.25">
      <c r="A2561" s="14" t="s">
        <v>487</v>
      </c>
      <c r="B2561" s="14" t="s">
        <v>24</v>
      </c>
      <c r="C2561" s="16">
        <v>20.89</v>
      </c>
      <c r="D2561" s="16">
        <v>60.22</v>
      </c>
      <c r="E2561" s="16">
        <v>8.91</v>
      </c>
      <c r="F2561" s="16">
        <v>216</v>
      </c>
      <c r="G2561" s="16">
        <v>0</v>
      </c>
      <c r="H2561" s="16">
        <v>1346.69</v>
      </c>
      <c r="I2561" s="16">
        <v>194.84</v>
      </c>
      <c r="J2561" s="16">
        <v>85.96</v>
      </c>
      <c r="K2561" s="16">
        <v>59.62</v>
      </c>
      <c r="L2561" s="17">
        <f>SUM(C2561:K2561)</f>
        <v>1993.1299999999999</v>
      </c>
      <c r="M2561" s="23" t="str">
        <f>A2561&amp;"|"&amp;B2561</f>
        <v>P0214|Apr</v>
      </c>
    </row>
    <row r="2562" spans="1:13" ht="15" customHeight="1" x14ac:dyDescent="0.25">
      <c r="A2562" s="14" t="s">
        <v>487</v>
      </c>
      <c r="B2562" s="14" t="s">
        <v>26</v>
      </c>
      <c r="C2562" s="16">
        <v>15.94</v>
      </c>
      <c r="D2562" s="16">
        <v>43.83</v>
      </c>
      <c r="E2562" s="16">
        <v>12.28</v>
      </c>
      <c r="F2562" s="16">
        <v>216</v>
      </c>
      <c r="G2562" s="16">
        <v>0</v>
      </c>
      <c r="H2562" s="16">
        <v>1346.69</v>
      </c>
      <c r="I2562" s="16">
        <v>194.84</v>
      </c>
      <c r="J2562" s="16">
        <v>85.96</v>
      </c>
      <c r="K2562" s="16">
        <v>387.74</v>
      </c>
      <c r="L2562" s="17">
        <f>SUM(C2562:K2562)</f>
        <v>2303.2799999999997</v>
      </c>
      <c r="M2562" s="23" t="str">
        <f>A2562&amp;"|"&amp;B2562</f>
        <v>P0214|May</v>
      </c>
    </row>
    <row r="2563" spans="1:13" ht="15" customHeight="1" x14ac:dyDescent="0.25">
      <c r="A2563" s="14" t="s">
        <v>487</v>
      </c>
      <c r="B2563" s="14" t="s">
        <v>28</v>
      </c>
      <c r="C2563" s="16">
        <v>21.45</v>
      </c>
      <c r="D2563" s="16">
        <v>45.49</v>
      </c>
      <c r="E2563" s="16">
        <v>11.33</v>
      </c>
      <c r="F2563" s="16">
        <v>216</v>
      </c>
      <c r="G2563" s="16">
        <v>0</v>
      </c>
      <c r="H2563" s="16">
        <v>1346.69</v>
      </c>
      <c r="I2563" s="16">
        <v>194.84</v>
      </c>
      <c r="J2563" s="16">
        <v>85.96</v>
      </c>
      <c r="K2563" s="16">
        <v>502.38</v>
      </c>
      <c r="L2563" s="17">
        <f>SUM(C2563:K2563)</f>
        <v>2424.14</v>
      </c>
      <c r="M2563" s="23" t="str">
        <f>A2563&amp;"|"&amp;B2563</f>
        <v>P0214|Jun</v>
      </c>
    </row>
    <row r="2564" spans="1:13" ht="15" customHeight="1" x14ac:dyDescent="0.25">
      <c r="A2564" s="14" t="s">
        <v>487</v>
      </c>
      <c r="B2564" s="14" t="s">
        <v>29</v>
      </c>
      <c r="C2564" s="16">
        <v>18.559999999999999</v>
      </c>
      <c r="D2564" s="16">
        <v>44.19</v>
      </c>
      <c r="E2564" s="16">
        <v>11.32</v>
      </c>
      <c r="F2564" s="16">
        <v>216</v>
      </c>
      <c r="G2564" s="16">
        <v>0</v>
      </c>
      <c r="H2564" s="16">
        <v>1346.69</v>
      </c>
      <c r="I2564" s="16">
        <v>194.84</v>
      </c>
      <c r="J2564" s="16">
        <v>85.96</v>
      </c>
      <c r="K2564" s="16">
        <v>1346.66</v>
      </c>
      <c r="L2564" s="17">
        <f>SUM(C2564:K2564)</f>
        <v>3264.2200000000003</v>
      </c>
      <c r="M2564" s="23" t="str">
        <f>A2564&amp;"|"&amp;B2564</f>
        <v>P0214|Jul</v>
      </c>
    </row>
    <row r="2565" spans="1:13" ht="15" customHeight="1" x14ac:dyDescent="0.25">
      <c r="A2565" s="14" t="s">
        <v>487</v>
      </c>
      <c r="B2565" s="14" t="s">
        <v>30</v>
      </c>
      <c r="C2565" s="16">
        <v>7.57</v>
      </c>
      <c r="D2565" s="16">
        <v>32.01</v>
      </c>
      <c r="E2565" s="16">
        <v>7.89</v>
      </c>
      <c r="F2565" s="16">
        <v>216</v>
      </c>
      <c r="G2565" s="16">
        <v>0</v>
      </c>
      <c r="H2565" s="16">
        <v>1346.69</v>
      </c>
      <c r="I2565" s="16">
        <v>194.84</v>
      </c>
      <c r="J2565" s="16">
        <v>85.96</v>
      </c>
      <c r="K2565" s="16">
        <v>1242.2</v>
      </c>
      <c r="L2565" s="17">
        <f>SUM(C2565:K2565)</f>
        <v>3133.16</v>
      </c>
      <c r="M2565" s="23" t="str">
        <f>A2565&amp;"|"&amp;B2565</f>
        <v>P0214|Aug</v>
      </c>
    </row>
    <row r="2566" spans="1:13" ht="15" customHeight="1" x14ac:dyDescent="0.25">
      <c r="A2566" s="14" t="s">
        <v>487</v>
      </c>
      <c r="B2566" s="14" t="s">
        <v>31</v>
      </c>
      <c r="C2566" s="16">
        <v>28.42</v>
      </c>
      <c r="D2566" s="16">
        <v>47.22</v>
      </c>
      <c r="E2566" s="16">
        <v>11.92</v>
      </c>
      <c r="F2566" s="16">
        <v>216</v>
      </c>
      <c r="G2566" s="16">
        <v>0</v>
      </c>
      <c r="H2566" s="16">
        <v>1346.69</v>
      </c>
      <c r="I2566" s="16">
        <v>194.84</v>
      </c>
      <c r="J2566" s="16">
        <v>85.96</v>
      </c>
      <c r="K2566" s="16">
        <v>265.95</v>
      </c>
      <c r="L2566" s="17">
        <f>SUM(C2566:K2566)</f>
        <v>2197</v>
      </c>
      <c r="M2566" s="23" t="str">
        <f>A2566&amp;"|"&amp;B2566</f>
        <v>P0214|Sep</v>
      </c>
    </row>
    <row r="2567" spans="1:13" ht="15" customHeight="1" x14ac:dyDescent="0.25">
      <c r="A2567" s="14" t="s">
        <v>487</v>
      </c>
      <c r="B2567" s="14" t="s">
        <v>32</v>
      </c>
      <c r="C2567" s="16">
        <v>12.36</v>
      </c>
      <c r="D2567" s="16">
        <v>66.349999999999994</v>
      </c>
      <c r="E2567" s="16">
        <v>12.16</v>
      </c>
      <c r="F2567" s="16">
        <v>216</v>
      </c>
      <c r="G2567" s="16">
        <v>0</v>
      </c>
      <c r="H2567" s="16">
        <v>1346.69</v>
      </c>
      <c r="I2567" s="16">
        <v>194.84</v>
      </c>
      <c r="J2567" s="16">
        <v>85.96</v>
      </c>
      <c r="K2567" s="16">
        <v>183.95</v>
      </c>
      <c r="L2567" s="17">
        <f>SUM(C2567:K2567)</f>
        <v>2118.31</v>
      </c>
      <c r="M2567" s="23" t="str">
        <f>A2567&amp;"|"&amp;B2567</f>
        <v>P0214|Oct</v>
      </c>
    </row>
    <row r="2568" spans="1:13" ht="15" customHeight="1" x14ac:dyDescent="0.25">
      <c r="A2568" s="14" t="s">
        <v>487</v>
      </c>
      <c r="B2568" s="14" t="s">
        <v>33</v>
      </c>
      <c r="C2568" s="16">
        <v>18.03</v>
      </c>
      <c r="D2568" s="16">
        <v>63.06</v>
      </c>
      <c r="E2568" s="16">
        <v>12.89</v>
      </c>
      <c r="F2568" s="16">
        <v>216</v>
      </c>
      <c r="G2568" s="16">
        <v>68.14</v>
      </c>
      <c r="H2568" s="16">
        <v>1346.69</v>
      </c>
      <c r="I2568" s="16">
        <v>194.84</v>
      </c>
      <c r="J2568" s="16">
        <v>85.96</v>
      </c>
      <c r="K2568" s="16">
        <v>47.47</v>
      </c>
      <c r="L2568" s="17">
        <f>SUM(C2568:K2568)</f>
        <v>2053.08</v>
      </c>
      <c r="M2568" s="23" t="str">
        <f>A2568&amp;"|"&amp;B2568</f>
        <v>P0214|Nov</v>
      </c>
    </row>
    <row r="2569" spans="1:13" ht="15" customHeight="1" x14ac:dyDescent="0.25">
      <c r="A2569" s="14" t="s">
        <v>487</v>
      </c>
      <c r="B2569" s="14" t="s">
        <v>34</v>
      </c>
      <c r="C2569" s="16">
        <v>142.02000000000001</v>
      </c>
      <c r="D2569" s="16">
        <v>75.75</v>
      </c>
      <c r="E2569" s="16">
        <v>11.56</v>
      </c>
      <c r="F2569" s="16">
        <v>540</v>
      </c>
      <c r="G2569" s="16">
        <v>68.14</v>
      </c>
      <c r="H2569" s="16">
        <v>1346.69</v>
      </c>
      <c r="I2569" s="16">
        <v>194.84</v>
      </c>
      <c r="J2569" s="16">
        <v>85.96</v>
      </c>
      <c r="K2569" s="16">
        <v>83.75</v>
      </c>
      <c r="L2569" s="17">
        <f>SUM(C2569:K2569)</f>
        <v>2548.71</v>
      </c>
      <c r="M2569" s="23" t="str">
        <f>A2569&amp;"|"&amp;B2569</f>
        <v>P0214|Dec</v>
      </c>
    </row>
    <row r="2570" spans="1:13" ht="15" customHeight="1" x14ac:dyDescent="0.25">
      <c r="A2570" s="14" t="s">
        <v>487</v>
      </c>
      <c r="B2570" s="14" t="s">
        <v>35</v>
      </c>
      <c r="C2570" s="16">
        <v>32.68</v>
      </c>
      <c r="D2570" s="16">
        <v>76.88</v>
      </c>
      <c r="E2570" s="16">
        <v>5.07</v>
      </c>
      <c r="F2570" s="16">
        <v>540</v>
      </c>
      <c r="G2570" s="16">
        <v>68.14</v>
      </c>
      <c r="H2570" s="16">
        <v>1346.69</v>
      </c>
      <c r="I2570" s="16">
        <v>194.84</v>
      </c>
      <c r="J2570" s="16">
        <v>85.96</v>
      </c>
      <c r="K2570" s="16">
        <v>83.75</v>
      </c>
      <c r="L2570" s="17">
        <f>SUM(C2570:K2570)</f>
        <v>2434.0100000000002</v>
      </c>
      <c r="M2570" s="23" t="str">
        <f>A2570&amp;"|"&amp;B2570</f>
        <v>P0214|Jan</v>
      </c>
    </row>
    <row r="2571" spans="1:13" ht="15" customHeight="1" x14ac:dyDescent="0.25">
      <c r="A2571" s="14" t="s">
        <v>487</v>
      </c>
      <c r="B2571" s="14" t="s">
        <v>36</v>
      </c>
      <c r="C2571" s="16">
        <v>27.61</v>
      </c>
      <c r="D2571" s="16">
        <v>79.38</v>
      </c>
      <c r="E2571" s="16">
        <v>5.2</v>
      </c>
      <c r="F2571" s="16">
        <v>432</v>
      </c>
      <c r="G2571" s="16">
        <v>68.14</v>
      </c>
      <c r="H2571" s="16">
        <v>1346.69</v>
      </c>
      <c r="I2571" s="16">
        <v>194.84</v>
      </c>
      <c r="J2571" s="16">
        <v>85.96</v>
      </c>
      <c r="K2571" s="16">
        <v>83.75</v>
      </c>
      <c r="L2571" s="17">
        <f>SUM(C2571:K2571)</f>
        <v>2323.5700000000002</v>
      </c>
      <c r="M2571" s="23" t="str">
        <f>A2571&amp;"|"&amp;B2571</f>
        <v>P0214|Feb</v>
      </c>
    </row>
    <row r="2572" spans="1:13" ht="15" customHeight="1" x14ac:dyDescent="0.25">
      <c r="A2572" s="14" t="s">
        <v>487</v>
      </c>
      <c r="B2572" s="14" t="s">
        <v>37</v>
      </c>
      <c r="C2572" s="16">
        <v>15.56</v>
      </c>
      <c r="D2572" s="16">
        <v>71.88</v>
      </c>
      <c r="E2572" s="16">
        <v>10.57</v>
      </c>
      <c r="F2572" s="16">
        <v>432</v>
      </c>
      <c r="G2572" s="16">
        <v>68.14</v>
      </c>
      <c r="H2572" s="16">
        <v>1346.69</v>
      </c>
      <c r="I2572" s="16">
        <v>194.84</v>
      </c>
      <c r="J2572" s="16">
        <v>85.96</v>
      </c>
      <c r="K2572" s="16">
        <v>83.75</v>
      </c>
      <c r="L2572" s="17">
        <f>SUM(C2572:K2572)</f>
        <v>2309.3900000000003</v>
      </c>
      <c r="M2572" s="23" t="str">
        <f>A2572&amp;"|"&amp;B2572</f>
        <v>P0214|Mar</v>
      </c>
    </row>
    <row r="2573" spans="1:13" ht="15" customHeight="1" x14ac:dyDescent="0.25">
      <c r="A2573" s="14" t="s">
        <v>489</v>
      </c>
      <c r="B2573" s="14" t="s">
        <v>24</v>
      </c>
      <c r="C2573" s="16">
        <v>7.57</v>
      </c>
      <c r="D2573" s="16">
        <v>36.950000000000003</v>
      </c>
      <c r="E2573" s="16">
        <v>5.47</v>
      </c>
      <c r="F2573" s="16">
        <v>140</v>
      </c>
      <c r="G2573" s="16">
        <v>0</v>
      </c>
      <c r="H2573" s="16">
        <v>744.98</v>
      </c>
      <c r="I2573" s="16">
        <v>108.88</v>
      </c>
      <c r="J2573" s="16">
        <v>85.96</v>
      </c>
      <c r="K2573" s="16">
        <v>19.87</v>
      </c>
      <c r="L2573" s="17">
        <f>SUM(C2573:K2573)</f>
        <v>1149.6799999999998</v>
      </c>
      <c r="M2573" s="23" t="str">
        <f>A2573&amp;"|"&amp;B2573</f>
        <v>P0215|Apr</v>
      </c>
    </row>
    <row r="2574" spans="1:13" ht="15" customHeight="1" x14ac:dyDescent="0.25">
      <c r="A2574" s="14" t="s">
        <v>489</v>
      </c>
      <c r="B2574" s="14" t="s">
        <v>26</v>
      </c>
      <c r="C2574" s="16">
        <v>7.57</v>
      </c>
      <c r="D2574" s="16">
        <v>38.83</v>
      </c>
      <c r="E2574" s="16">
        <v>4.04</v>
      </c>
      <c r="F2574" s="16">
        <v>140</v>
      </c>
      <c r="G2574" s="16">
        <v>0</v>
      </c>
      <c r="H2574" s="16">
        <v>744.98</v>
      </c>
      <c r="I2574" s="16">
        <v>108.88</v>
      </c>
      <c r="J2574" s="16">
        <v>85.96</v>
      </c>
      <c r="K2574" s="16">
        <v>129.25</v>
      </c>
      <c r="L2574" s="17">
        <f>SUM(C2574:K2574)</f>
        <v>1259.5100000000002</v>
      </c>
      <c r="M2574" s="23" t="str">
        <f>A2574&amp;"|"&amp;B2574</f>
        <v>P0215|May</v>
      </c>
    </row>
    <row r="2575" spans="1:13" ht="15" customHeight="1" x14ac:dyDescent="0.25">
      <c r="A2575" s="14" t="s">
        <v>489</v>
      </c>
      <c r="B2575" s="14" t="s">
        <v>28</v>
      </c>
      <c r="C2575" s="16">
        <v>7.57</v>
      </c>
      <c r="D2575" s="16">
        <v>31.97</v>
      </c>
      <c r="E2575" s="16">
        <v>7.45</v>
      </c>
      <c r="F2575" s="16">
        <v>140</v>
      </c>
      <c r="G2575" s="16">
        <v>0</v>
      </c>
      <c r="H2575" s="16">
        <v>744.98</v>
      </c>
      <c r="I2575" s="16">
        <v>108.88</v>
      </c>
      <c r="J2575" s="16">
        <v>85.96</v>
      </c>
      <c r="K2575" s="16">
        <v>167.46</v>
      </c>
      <c r="L2575" s="17">
        <f>SUM(C2575:K2575)</f>
        <v>1294.27</v>
      </c>
      <c r="M2575" s="23" t="str">
        <f>A2575&amp;"|"&amp;B2575</f>
        <v>P0215|Jun</v>
      </c>
    </row>
    <row r="2576" spans="1:13" ht="15" customHeight="1" x14ac:dyDescent="0.25">
      <c r="A2576" s="14" t="s">
        <v>489</v>
      </c>
      <c r="B2576" s="14" t="s">
        <v>29</v>
      </c>
      <c r="C2576" s="16">
        <v>7.57</v>
      </c>
      <c r="D2576" s="16">
        <v>30.82</v>
      </c>
      <c r="E2576" s="16">
        <v>5.66</v>
      </c>
      <c r="F2576" s="16">
        <v>210</v>
      </c>
      <c r="G2576" s="16">
        <v>0</v>
      </c>
      <c r="H2576" s="16">
        <v>744.98</v>
      </c>
      <c r="I2576" s="16">
        <v>108.88</v>
      </c>
      <c r="J2576" s="16">
        <v>85.96</v>
      </c>
      <c r="K2576" s="16">
        <v>448.89</v>
      </c>
      <c r="L2576" s="17">
        <f>SUM(C2576:K2576)</f>
        <v>1642.7599999999998</v>
      </c>
      <c r="M2576" s="23" t="str">
        <f>A2576&amp;"|"&amp;B2576</f>
        <v>P0215|Jul</v>
      </c>
    </row>
    <row r="2577" spans="1:13" ht="15" customHeight="1" x14ac:dyDescent="0.25">
      <c r="A2577" s="14" t="s">
        <v>489</v>
      </c>
      <c r="B2577" s="14" t="s">
        <v>30</v>
      </c>
      <c r="C2577" s="16">
        <v>7.57</v>
      </c>
      <c r="D2577" s="16">
        <v>25.86</v>
      </c>
      <c r="E2577" s="16">
        <v>4.04</v>
      </c>
      <c r="F2577" s="16">
        <v>140</v>
      </c>
      <c r="G2577" s="16">
        <v>0</v>
      </c>
      <c r="H2577" s="16">
        <v>744.98</v>
      </c>
      <c r="I2577" s="16">
        <v>108.88</v>
      </c>
      <c r="J2577" s="16">
        <v>85.96</v>
      </c>
      <c r="K2577" s="16">
        <v>414.07</v>
      </c>
      <c r="L2577" s="17">
        <f>SUM(C2577:K2577)</f>
        <v>1531.36</v>
      </c>
      <c r="M2577" s="23" t="str">
        <f>A2577&amp;"|"&amp;B2577</f>
        <v>P0215|Aug</v>
      </c>
    </row>
    <row r="2578" spans="1:13" ht="15" customHeight="1" x14ac:dyDescent="0.25">
      <c r="A2578" s="14" t="s">
        <v>489</v>
      </c>
      <c r="B2578" s="14" t="s">
        <v>31</v>
      </c>
      <c r="C2578" s="16">
        <v>124.91</v>
      </c>
      <c r="D2578" s="16">
        <v>34.58</v>
      </c>
      <c r="E2578" s="16">
        <v>5.39</v>
      </c>
      <c r="F2578" s="16">
        <v>140</v>
      </c>
      <c r="G2578" s="16">
        <v>0</v>
      </c>
      <c r="H2578" s="16">
        <v>744.98</v>
      </c>
      <c r="I2578" s="16">
        <v>108.88</v>
      </c>
      <c r="J2578" s="16">
        <v>85.96</v>
      </c>
      <c r="K2578" s="16">
        <v>88.65</v>
      </c>
      <c r="L2578" s="17">
        <f>SUM(C2578:K2578)</f>
        <v>1333.3500000000004</v>
      </c>
      <c r="M2578" s="23" t="str">
        <f>A2578&amp;"|"&amp;B2578</f>
        <v>P0215|Sep</v>
      </c>
    </row>
    <row r="2579" spans="1:13" ht="15" customHeight="1" x14ac:dyDescent="0.25">
      <c r="A2579" s="14" t="s">
        <v>489</v>
      </c>
      <c r="B2579" s="14" t="s">
        <v>32</v>
      </c>
      <c r="C2579" s="16">
        <v>7.57</v>
      </c>
      <c r="D2579" s="16">
        <v>39.29</v>
      </c>
      <c r="E2579" s="16">
        <v>4.04</v>
      </c>
      <c r="F2579" s="16">
        <v>140</v>
      </c>
      <c r="G2579" s="16">
        <v>0</v>
      </c>
      <c r="H2579" s="16">
        <v>744.98</v>
      </c>
      <c r="I2579" s="16">
        <v>108.88</v>
      </c>
      <c r="J2579" s="16">
        <v>85.96</v>
      </c>
      <c r="K2579" s="16">
        <v>61.32</v>
      </c>
      <c r="L2579" s="17">
        <f>SUM(C2579:K2579)</f>
        <v>1192.04</v>
      </c>
      <c r="M2579" s="23" t="str">
        <f>A2579&amp;"|"&amp;B2579</f>
        <v>P0215|Oct</v>
      </c>
    </row>
    <row r="2580" spans="1:13" ht="15" customHeight="1" x14ac:dyDescent="0.25">
      <c r="A2580" s="14" t="s">
        <v>489</v>
      </c>
      <c r="B2580" s="14" t="s">
        <v>33</v>
      </c>
      <c r="C2580" s="16">
        <v>7.57</v>
      </c>
      <c r="D2580" s="16">
        <v>55.65</v>
      </c>
      <c r="E2580" s="16">
        <v>6.52</v>
      </c>
      <c r="F2580" s="16">
        <v>140</v>
      </c>
      <c r="G2580" s="16">
        <v>45.43</v>
      </c>
      <c r="H2580" s="16">
        <v>744.98</v>
      </c>
      <c r="I2580" s="16">
        <v>108.88</v>
      </c>
      <c r="J2580" s="16">
        <v>85.96</v>
      </c>
      <c r="K2580" s="16">
        <v>15.82</v>
      </c>
      <c r="L2580" s="17">
        <f>SUM(C2580:K2580)</f>
        <v>1210.8100000000002</v>
      </c>
      <c r="M2580" s="23" t="str">
        <f>A2580&amp;"|"&amp;B2580</f>
        <v>P0215|Nov</v>
      </c>
    </row>
    <row r="2581" spans="1:13" ht="15" customHeight="1" x14ac:dyDescent="0.25">
      <c r="A2581" s="14" t="s">
        <v>489</v>
      </c>
      <c r="B2581" s="14" t="s">
        <v>34</v>
      </c>
      <c r="C2581" s="16">
        <v>7.57</v>
      </c>
      <c r="D2581" s="16">
        <v>57.2</v>
      </c>
      <c r="E2581" s="16">
        <v>7.09</v>
      </c>
      <c r="F2581" s="16">
        <v>420</v>
      </c>
      <c r="G2581" s="16">
        <v>45.43</v>
      </c>
      <c r="H2581" s="16">
        <v>744.98</v>
      </c>
      <c r="I2581" s="16">
        <v>108.88</v>
      </c>
      <c r="J2581" s="16">
        <v>85.96</v>
      </c>
      <c r="K2581" s="16">
        <v>27.92</v>
      </c>
      <c r="L2581" s="17">
        <f>SUM(C2581:K2581)</f>
        <v>1505.0300000000002</v>
      </c>
      <c r="M2581" s="23" t="str">
        <f>A2581&amp;"|"&amp;B2581</f>
        <v>P0215|Dec</v>
      </c>
    </row>
    <row r="2582" spans="1:13" ht="15" customHeight="1" x14ac:dyDescent="0.25">
      <c r="A2582" s="14" t="s">
        <v>489</v>
      </c>
      <c r="B2582" s="14" t="s">
        <v>35</v>
      </c>
      <c r="C2582" s="16">
        <v>7.57</v>
      </c>
      <c r="D2582" s="16">
        <v>64.02</v>
      </c>
      <c r="E2582" s="16">
        <v>5.86</v>
      </c>
      <c r="F2582" s="16">
        <v>420</v>
      </c>
      <c r="G2582" s="16">
        <v>45.43</v>
      </c>
      <c r="H2582" s="16">
        <v>744.98</v>
      </c>
      <c r="I2582" s="16">
        <v>108.88</v>
      </c>
      <c r="J2582" s="16">
        <v>85.96</v>
      </c>
      <c r="K2582" s="16">
        <v>27.92</v>
      </c>
      <c r="L2582" s="17">
        <f>SUM(C2582:K2582)</f>
        <v>1510.6200000000003</v>
      </c>
      <c r="M2582" s="23" t="str">
        <f>A2582&amp;"|"&amp;B2582</f>
        <v>P0215|Jan</v>
      </c>
    </row>
    <row r="2583" spans="1:13" ht="15" customHeight="1" x14ac:dyDescent="0.25">
      <c r="A2583" s="14" t="s">
        <v>489</v>
      </c>
      <c r="B2583" s="14" t="s">
        <v>36</v>
      </c>
      <c r="C2583" s="16">
        <v>10.9</v>
      </c>
      <c r="D2583" s="16">
        <v>63.13</v>
      </c>
      <c r="E2583" s="16">
        <v>4.04</v>
      </c>
      <c r="F2583" s="16">
        <v>350</v>
      </c>
      <c r="G2583" s="16">
        <v>45.43</v>
      </c>
      <c r="H2583" s="16">
        <v>744.98</v>
      </c>
      <c r="I2583" s="16">
        <v>108.88</v>
      </c>
      <c r="J2583" s="16">
        <v>85.96</v>
      </c>
      <c r="K2583" s="16">
        <v>27.92</v>
      </c>
      <c r="L2583" s="17">
        <f>SUM(C2583:K2583)</f>
        <v>1441.2400000000002</v>
      </c>
      <c r="M2583" s="23" t="str">
        <f>A2583&amp;"|"&amp;B2583</f>
        <v>P0215|Feb</v>
      </c>
    </row>
    <row r="2584" spans="1:13" ht="15" customHeight="1" x14ac:dyDescent="0.25">
      <c r="A2584" s="14" t="s">
        <v>489</v>
      </c>
      <c r="B2584" s="14" t="s">
        <v>37</v>
      </c>
      <c r="C2584" s="16">
        <v>13.22</v>
      </c>
      <c r="D2584" s="16">
        <v>56.53</v>
      </c>
      <c r="E2584" s="16">
        <v>4.04</v>
      </c>
      <c r="F2584" s="16">
        <v>280</v>
      </c>
      <c r="G2584" s="16">
        <v>45.43</v>
      </c>
      <c r="H2584" s="16">
        <v>744.98</v>
      </c>
      <c r="I2584" s="16">
        <v>108.88</v>
      </c>
      <c r="J2584" s="16">
        <v>85.96</v>
      </c>
      <c r="K2584" s="16">
        <v>27.92</v>
      </c>
      <c r="L2584" s="17">
        <f>SUM(C2584:K2584)</f>
        <v>1366.96</v>
      </c>
      <c r="M2584" s="23" t="str">
        <f>A2584&amp;"|"&amp;B2584</f>
        <v>P0215|Mar</v>
      </c>
    </row>
    <row r="2585" spans="1:13" ht="15" customHeight="1" x14ac:dyDescent="0.25">
      <c r="A2585" s="14" t="s">
        <v>491</v>
      </c>
      <c r="B2585" s="14" t="s">
        <v>24</v>
      </c>
      <c r="C2585" s="16">
        <v>43.42</v>
      </c>
      <c r="D2585" s="16">
        <v>83.51</v>
      </c>
      <c r="E2585" s="16">
        <v>15.74</v>
      </c>
      <c r="F2585" s="16">
        <v>376</v>
      </c>
      <c r="G2585" s="16">
        <v>0</v>
      </c>
      <c r="H2585" s="16">
        <v>2578.77</v>
      </c>
      <c r="I2585" s="16">
        <v>378.22</v>
      </c>
      <c r="J2585" s="16">
        <v>85.96</v>
      </c>
      <c r="K2585" s="16">
        <v>119.25</v>
      </c>
      <c r="L2585" s="17">
        <f>SUM(C2585:K2585)</f>
        <v>3680.87</v>
      </c>
      <c r="M2585" s="23" t="str">
        <f>A2585&amp;"|"&amp;B2585</f>
        <v>P0216|Apr</v>
      </c>
    </row>
    <row r="2586" spans="1:13" ht="15" customHeight="1" x14ac:dyDescent="0.25">
      <c r="A2586" s="14" t="s">
        <v>491</v>
      </c>
      <c r="B2586" s="14" t="s">
        <v>26</v>
      </c>
      <c r="C2586" s="16">
        <v>29.5</v>
      </c>
      <c r="D2586" s="16">
        <v>69.88</v>
      </c>
      <c r="E2586" s="16">
        <v>17.63</v>
      </c>
      <c r="F2586" s="16">
        <v>376</v>
      </c>
      <c r="G2586" s="16">
        <v>0</v>
      </c>
      <c r="H2586" s="16">
        <v>2578.77</v>
      </c>
      <c r="I2586" s="16">
        <v>378.22</v>
      </c>
      <c r="J2586" s="16">
        <v>85.96</v>
      </c>
      <c r="K2586" s="16">
        <v>775.48</v>
      </c>
      <c r="L2586" s="17">
        <f>SUM(C2586:K2586)</f>
        <v>4311.4400000000005</v>
      </c>
      <c r="M2586" s="23" t="str">
        <f>A2586&amp;"|"&amp;B2586</f>
        <v>P0216|May</v>
      </c>
    </row>
    <row r="2587" spans="1:13" ht="15" customHeight="1" x14ac:dyDescent="0.25">
      <c r="A2587" s="14" t="s">
        <v>491</v>
      </c>
      <c r="B2587" s="14" t="s">
        <v>28</v>
      </c>
      <c r="C2587" s="16">
        <v>42.83</v>
      </c>
      <c r="D2587" s="16">
        <v>53.21</v>
      </c>
      <c r="E2587" s="16">
        <v>11.11</v>
      </c>
      <c r="F2587" s="16">
        <v>376</v>
      </c>
      <c r="G2587" s="16">
        <v>0</v>
      </c>
      <c r="H2587" s="16">
        <v>2578.77</v>
      </c>
      <c r="I2587" s="16">
        <v>378.22</v>
      </c>
      <c r="J2587" s="16">
        <v>85.96</v>
      </c>
      <c r="K2587" s="16">
        <v>1004.76</v>
      </c>
      <c r="L2587" s="17">
        <f>SUM(C2587:K2587)</f>
        <v>4530.8600000000006</v>
      </c>
      <c r="M2587" s="23" t="str">
        <f>A2587&amp;"|"&amp;B2587</f>
        <v>P0216|Jun</v>
      </c>
    </row>
    <row r="2588" spans="1:13" ht="15" customHeight="1" x14ac:dyDescent="0.25">
      <c r="A2588" s="14" t="s">
        <v>491</v>
      </c>
      <c r="B2588" s="14" t="s">
        <v>29</v>
      </c>
      <c r="C2588" s="16">
        <v>55.18</v>
      </c>
      <c r="D2588" s="16">
        <v>63.13</v>
      </c>
      <c r="E2588" s="16">
        <v>14.01</v>
      </c>
      <c r="F2588" s="16">
        <v>376</v>
      </c>
      <c r="G2588" s="16">
        <v>0</v>
      </c>
      <c r="H2588" s="16">
        <v>2578.77</v>
      </c>
      <c r="I2588" s="16">
        <v>378.22</v>
      </c>
      <c r="J2588" s="16">
        <v>85.96</v>
      </c>
      <c r="K2588" s="16">
        <v>2693.31</v>
      </c>
      <c r="L2588" s="17">
        <f>SUM(C2588:K2588)</f>
        <v>6244.58</v>
      </c>
      <c r="M2588" s="23" t="str">
        <f>A2588&amp;"|"&amp;B2588</f>
        <v>P0216|Jul</v>
      </c>
    </row>
    <row r="2589" spans="1:13" ht="15" customHeight="1" x14ac:dyDescent="0.25">
      <c r="A2589" s="14" t="s">
        <v>491</v>
      </c>
      <c r="B2589" s="14" t="s">
        <v>30</v>
      </c>
      <c r="C2589" s="16">
        <v>41.83</v>
      </c>
      <c r="D2589" s="16">
        <v>56.09</v>
      </c>
      <c r="E2589" s="16">
        <v>17.96</v>
      </c>
      <c r="F2589" s="16">
        <v>376</v>
      </c>
      <c r="G2589" s="16">
        <v>0</v>
      </c>
      <c r="H2589" s="16">
        <v>2578.77</v>
      </c>
      <c r="I2589" s="16">
        <v>378.22</v>
      </c>
      <c r="J2589" s="16">
        <v>85.96</v>
      </c>
      <c r="K2589" s="16">
        <v>2484.4</v>
      </c>
      <c r="L2589" s="17">
        <f>SUM(C2589:K2589)</f>
        <v>6019.23</v>
      </c>
      <c r="M2589" s="23" t="str">
        <f>A2589&amp;"|"&amp;B2589</f>
        <v>P0216|Aug</v>
      </c>
    </row>
    <row r="2590" spans="1:13" ht="15" customHeight="1" x14ac:dyDescent="0.25">
      <c r="A2590" s="14" t="s">
        <v>491</v>
      </c>
      <c r="B2590" s="14" t="s">
        <v>31</v>
      </c>
      <c r="C2590" s="16">
        <v>38.96</v>
      </c>
      <c r="D2590" s="16">
        <v>58.04</v>
      </c>
      <c r="E2590" s="16">
        <v>24.25</v>
      </c>
      <c r="F2590" s="16">
        <v>376</v>
      </c>
      <c r="G2590" s="16">
        <v>0</v>
      </c>
      <c r="H2590" s="16">
        <v>2578.77</v>
      </c>
      <c r="I2590" s="16">
        <v>378.22</v>
      </c>
      <c r="J2590" s="16">
        <v>85.96</v>
      </c>
      <c r="K2590" s="16">
        <v>531.9</v>
      </c>
      <c r="L2590" s="17">
        <f>SUM(C2590:K2590)</f>
        <v>4072.1</v>
      </c>
      <c r="M2590" s="23" t="str">
        <f>A2590&amp;"|"&amp;B2590</f>
        <v>P0216|Sep</v>
      </c>
    </row>
    <row r="2591" spans="1:13" ht="15" customHeight="1" x14ac:dyDescent="0.25">
      <c r="A2591" s="14" t="s">
        <v>491</v>
      </c>
      <c r="B2591" s="14" t="s">
        <v>32</v>
      </c>
      <c r="C2591" s="16">
        <v>293.11</v>
      </c>
      <c r="D2591" s="16">
        <v>73.11</v>
      </c>
      <c r="E2591" s="16">
        <v>17.16</v>
      </c>
      <c r="F2591" s="16">
        <v>376</v>
      </c>
      <c r="G2591" s="16">
        <v>0</v>
      </c>
      <c r="H2591" s="16">
        <v>2578.77</v>
      </c>
      <c r="I2591" s="16">
        <v>378.22</v>
      </c>
      <c r="J2591" s="16">
        <v>85.96</v>
      </c>
      <c r="K2591" s="16">
        <v>367.9</v>
      </c>
      <c r="L2591" s="17">
        <f>SUM(C2591:K2591)</f>
        <v>4170.2299999999996</v>
      </c>
      <c r="M2591" s="23" t="str">
        <f>A2591&amp;"|"&amp;B2591</f>
        <v>P0216|Oct</v>
      </c>
    </row>
    <row r="2592" spans="1:13" ht="15" customHeight="1" x14ac:dyDescent="0.25">
      <c r="A2592" s="14" t="s">
        <v>491</v>
      </c>
      <c r="B2592" s="14" t="s">
        <v>33</v>
      </c>
      <c r="C2592" s="16">
        <v>37.21</v>
      </c>
      <c r="D2592" s="16">
        <v>89.67</v>
      </c>
      <c r="E2592" s="16">
        <v>19.32</v>
      </c>
      <c r="F2592" s="16">
        <v>376</v>
      </c>
      <c r="G2592" s="16">
        <v>118.62</v>
      </c>
      <c r="H2592" s="16">
        <v>2578.77</v>
      </c>
      <c r="I2592" s="16">
        <v>378.22</v>
      </c>
      <c r="J2592" s="16">
        <v>85.96</v>
      </c>
      <c r="K2592" s="16">
        <v>94.93</v>
      </c>
      <c r="L2592" s="17">
        <f>SUM(C2592:K2592)</f>
        <v>3778.7000000000003</v>
      </c>
      <c r="M2592" s="23" t="str">
        <f>A2592&amp;"|"&amp;B2592</f>
        <v>P0216|Nov</v>
      </c>
    </row>
    <row r="2593" spans="1:13" ht="15" customHeight="1" x14ac:dyDescent="0.25">
      <c r="A2593" s="14" t="s">
        <v>491</v>
      </c>
      <c r="B2593" s="14" t="s">
        <v>34</v>
      </c>
      <c r="C2593" s="16">
        <v>7.78</v>
      </c>
      <c r="D2593" s="16">
        <v>93.47</v>
      </c>
      <c r="E2593" s="16">
        <v>18.18</v>
      </c>
      <c r="F2593" s="16">
        <v>940</v>
      </c>
      <c r="G2593" s="16">
        <v>118.62</v>
      </c>
      <c r="H2593" s="16">
        <v>2578.77</v>
      </c>
      <c r="I2593" s="16">
        <v>378.22</v>
      </c>
      <c r="J2593" s="16">
        <v>85.96</v>
      </c>
      <c r="K2593" s="16">
        <v>167.51</v>
      </c>
      <c r="L2593" s="17">
        <f>SUM(C2593:K2593)</f>
        <v>4388.51</v>
      </c>
      <c r="M2593" s="23" t="str">
        <f>A2593&amp;"|"&amp;B2593</f>
        <v>P0216|Dec</v>
      </c>
    </row>
    <row r="2594" spans="1:13" ht="15" customHeight="1" x14ac:dyDescent="0.25">
      <c r="A2594" s="14" t="s">
        <v>491</v>
      </c>
      <c r="B2594" s="14" t="s">
        <v>35</v>
      </c>
      <c r="C2594" s="16">
        <v>150.99</v>
      </c>
      <c r="D2594" s="16">
        <v>118.84</v>
      </c>
      <c r="E2594" s="16">
        <v>13.3</v>
      </c>
      <c r="F2594" s="16">
        <v>940</v>
      </c>
      <c r="G2594" s="16">
        <v>118.62</v>
      </c>
      <c r="H2594" s="16">
        <v>2578.77</v>
      </c>
      <c r="I2594" s="16">
        <v>378.22</v>
      </c>
      <c r="J2594" s="16">
        <v>85.96</v>
      </c>
      <c r="K2594" s="16">
        <v>167.51</v>
      </c>
      <c r="L2594" s="17">
        <f>SUM(C2594:K2594)</f>
        <v>4552.21</v>
      </c>
      <c r="M2594" s="23" t="str">
        <f>A2594&amp;"|"&amp;B2594</f>
        <v>P0216|Jan</v>
      </c>
    </row>
    <row r="2595" spans="1:13" ht="15" customHeight="1" x14ac:dyDescent="0.25">
      <c r="A2595" s="14" t="s">
        <v>491</v>
      </c>
      <c r="B2595" s="14" t="s">
        <v>36</v>
      </c>
      <c r="C2595" s="16">
        <v>20.85</v>
      </c>
      <c r="D2595" s="16">
        <v>98.6</v>
      </c>
      <c r="E2595" s="16">
        <v>20.36</v>
      </c>
      <c r="F2595" s="16">
        <v>752</v>
      </c>
      <c r="G2595" s="16">
        <v>118.62</v>
      </c>
      <c r="H2595" s="16">
        <v>2578.77</v>
      </c>
      <c r="I2595" s="16">
        <v>378.22</v>
      </c>
      <c r="J2595" s="16">
        <v>85.96</v>
      </c>
      <c r="K2595" s="16">
        <v>167.51</v>
      </c>
      <c r="L2595" s="17">
        <f>SUM(C2595:K2595)</f>
        <v>4220.8900000000003</v>
      </c>
      <c r="M2595" s="23" t="str">
        <f>A2595&amp;"|"&amp;B2595</f>
        <v>P0216|Feb</v>
      </c>
    </row>
    <row r="2596" spans="1:13" ht="15" customHeight="1" x14ac:dyDescent="0.25">
      <c r="A2596" s="14" t="s">
        <v>491</v>
      </c>
      <c r="B2596" s="14" t="s">
        <v>37</v>
      </c>
      <c r="C2596" s="16">
        <v>128.62</v>
      </c>
      <c r="D2596" s="16">
        <v>88.19</v>
      </c>
      <c r="E2596" s="16">
        <v>23.65</v>
      </c>
      <c r="F2596" s="16">
        <v>752</v>
      </c>
      <c r="G2596" s="16">
        <v>118.62</v>
      </c>
      <c r="H2596" s="16">
        <v>2578.77</v>
      </c>
      <c r="I2596" s="16">
        <v>378.22</v>
      </c>
      <c r="J2596" s="16">
        <v>85.96</v>
      </c>
      <c r="K2596" s="16">
        <v>167.51</v>
      </c>
      <c r="L2596" s="17">
        <f>SUM(C2596:K2596)</f>
        <v>4321.54</v>
      </c>
      <c r="M2596" s="23" t="str">
        <f>A2596&amp;"|"&amp;B2596</f>
        <v>P0216|Mar</v>
      </c>
    </row>
    <row r="2597" spans="1:13" ht="15" customHeight="1" x14ac:dyDescent="0.25">
      <c r="A2597" s="14" t="s">
        <v>493</v>
      </c>
      <c r="B2597" s="14" t="s">
        <v>24</v>
      </c>
      <c r="C2597" s="16">
        <v>14.93</v>
      </c>
      <c r="D2597" s="16">
        <v>67.37</v>
      </c>
      <c r="E2597" s="16">
        <v>21.49</v>
      </c>
      <c r="F2597" s="16">
        <v>264</v>
      </c>
      <c r="G2597" s="16">
        <v>0</v>
      </c>
      <c r="H2597" s="16">
        <v>1719.18</v>
      </c>
      <c r="I2597" s="16">
        <v>246.42</v>
      </c>
      <c r="J2597" s="16">
        <v>85.96</v>
      </c>
      <c r="K2597" s="16">
        <v>79.5</v>
      </c>
      <c r="L2597" s="17">
        <f>SUM(C2597:K2597)</f>
        <v>2498.8500000000004</v>
      </c>
      <c r="M2597" s="23" t="str">
        <f>A2597&amp;"|"&amp;B2597</f>
        <v>P0217|Apr</v>
      </c>
    </row>
    <row r="2598" spans="1:13" ht="15" customHeight="1" x14ac:dyDescent="0.25">
      <c r="A2598" s="14" t="s">
        <v>493</v>
      </c>
      <c r="B2598" s="14" t="s">
        <v>26</v>
      </c>
      <c r="C2598" s="16">
        <v>25.59</v>
      </c>
      <c r="D2598" s="16">
        <v>56.93</v>
      </c>
      <c r="E2598" s="16">
        <v>14.24</v>
      </c>
      <c r="F2598" s="16">
        <v>264</v>
      </c>
      <c r="G2598" s="16">
        <v>0</v>
      </c>
      <c r="H2598" s="16">
        <v>1719.18</v>
      </c>
      <c r="I2598" s="16">
        <v>246.42</v>
      </c>
      <c r="J2598" s="16">
        <v>85.96</v>
      </c>
      <c r="K2598" s="16">
        <v>516.99</v>
      </c>
      <c r="L2598" s="17">
        <f>SUM(C2598:K2598)</f>
        <v>2929.3100000000004</v>
      </c>
      <c r="M2598" s="23" t="str">
        <f>A2598&amp;"|"&amp;B2598</f>
        <v>P0217|May</v>
      </c>
    </row>
    <row r="2599" spans="1:13" ht="15" customHeight="1" x14ac:dyDescent="0.25">
      <c r="A2599" s="14" t="s">
        <v>493</v>
      </c>
      <c r="B2599" s="14" t="s">
        <v>28</v>
      </c>
      <c r="C2599" s="16">
        <v>17.3</v>
      </c>
      <c r="D2599" s="16">
        <v>37.950000000000003</v>
      </c>
      <c r="E2599" s="16">
        <v>12.77</v>
      </c>
      <c r="F2599" s="16">
        <v>264</v>
      </c>
      <c r="G2599" s="16">
        <v>0</v>
      </c>
      <c r="H2599" s="16">
        <v>1719.18</v>
      </c>
      <c r="I2599" s="16">
        <v>246.42</v>
      </c>
      <c r="J2599" s="16">
        <v>85.96</v>
      </c>
      <c r="K2599" s="16">
        <v>669.84</v>
      </c>
      <c r="L2599" s="17">
        <f>SUM(C2599:K2599)</f>
        <v>3053.42</v>
      </c>
      <c r="M2599" s="23" t="str">
        <f>A2599&amp;"|"&amp;B2599</f>
        <v>P0217|Jun</v>
      </c>
    </row>
    <row r="2600" spans="1:13" ht="15" customHeight="1" x14ac:dyDescent="0.25">
      <c r="A2600" s="14" t="s">
        <v>493</v>
      </c>
      <c r="B2600" s="14" t="s">
        <v>29</v>
      </c>
      <c r="C2600" s="16">
        <v>19.57</v>
      </c>
      <c r="D2600" s="16">
        <v>40.46</v>
      </c>
      <c r="E2600" s="16">
        <v>10.5</v>
      </c>
      <c r="F2600" s="16">
        <v>396</v>
      </c>
      <c r="G2600" s="16">
        <v>0</v>
      </c>
      <c r="H2600" s="16">
        <v>1719.18</v>
      </c>
      <c r="I2600" s="16">
        <v>246.42</v>
      </c>
      <c r="J2600" s="16">
        <v>85.96</v>
      </c>
      <c r="K2600" s="16">
        <v>1795.54</v>
      </c>
      <c r="L2600" s="17">
        <f>SUM(C2600:K2600)</f>
        <v>4313.63</v>
      </c>
      <c r="M2600" s="23" t="str">
        <f>A2600&amp;"|"&amp;B2600</f>
        <v>P0217|Jul</v>
      </c>
    </row>
    <row r="2601" spans="1:13" ht="15" customHeight="1" x14ac:dyDescent="0.25">
      <c r="A2601" s="14" t="s">
        <v>493</v>
      </c>
      <c r="B2601" s="14" t="s">
        <v>30</v>
      </c>
      <c r="C2601" s="16">
        <v>24.89</v>
      </c>
      <c r="D2601" s="16">
        <v>32.19</v>
      </c>
      <c r="E2601" s="16">
        <v>4.8899999999999997</v>
      </c>
      <c r="F2601" s="16">
        <v>396</v>
      </c>
      <c r="G2601" s="16">
        <v>0</v>
      </c>
      <c r="H2601" s="16">
        <v>1719.18</v>
      </c>
      <c r="I2601" s="16">
        <v>246.42</v>
      </c>
      <c r="J2601" s="16">
        <v>85.96</v>
      </c>
      <c r="K2601" s="16">
        <v>1656.27</v>
      </c>
      <c r="L2601" s="17">
        <f>SUM(C2601:K2601)</f>
        <v>4165.8</v>
      </c>
      <c r="M2601" s="23" t="str">
        <f>A2601&amp;"|"&amp;B2601</f>
        <v>P0217|Aug</v>
      </c>
    </row>
    <row r="2602" spans="1:13" ht="15" customHeight="1" x14ac:dyDescent="0.25">
      <c r="A2602" s="14" t="s">
        <v>493</v>
      </c>
      <c r="B2602" s="14" t="s">
        <v>31</v>
      </c>
      <c r="C2602" s="16">
        <v>7.62</v>
      </c>
      <c r="D2602" s="16">
        <v>57.41</v>
      </c>
      <c r="E2602" s="16">
        <v>9.08</v>
      </c>
      <c r="F2602" s="16">
        <v>264</v>
      </c>
      <c r="G2602" s="16">
        <v>0</v>
      </c>
      <c r="H2602" s="16">
        <v>1719.18</v>
      </c>
      <c r="I2602" s="16">
        <v>246.42</v>
      </c>
      <c r="J2602" s="16">
        <v>85.96</v>
      </c>
      <c r="K2602" s="16">
        <v>354.6</v>
      </c>
      <c r="L2602" s="17">
        <f>SUM(C2602:K2602)</f>
        <v>2744.27</v>
      </c>
      <c r="M2602" s="23" t="str">
        <f>A2602&amp;"|"&amp;B2602</f>
        <v>P0217|Sep</v>
      </c>
    </row>
    <row r="2603" spans="1:13" ht="15" customHeight="1" x14ac:dyDescent="0.25">
      <c r="A2603" s="14" t="s">
        <v>493</v>
      </c>
      <c r="B2603" s="14" t="s">
        <v>32</v>
      </c>
      <c r="C2603" s="16">
        <v>34.72</v>
      </c>
      <c r="D2603" s="16">
        <v>61.89</v>
      </c>
      <c r="E2603" s="16">
        <v>12.78</v>
      </c>
      <c r="F2603" s="16">
        <v>264</v>
      </c>
      <c r="G2603" s="16">
        <v>0</v>
      </c>
      <c r="H2603" s="16">
        <v>1719.18</v>
      </c>
      <c r="I2603" s="16">
        <v>246.42</v>
      </c>
      <c r="J2603" s="16">
        <v>85.96</v>
      </c>
      <c r="K2603" s="16">
        <v>245.27</v>
      </c>
      <c r="L2603" s="17">
        <f>SUM(C2603:K2603)</f>
        <v>2670.2200000000003</v>
      </c>
      <c r="M2603" s="23" t="str">
        <f>A2603&amp;"|"&amp;B2603</f>
        <v>P0217|Oct</v>
      </c>
    </row>
    <row r="2604" spans="1:13" ht="15" customHeight="1" x14ac:dyDescent="0.25">
      <c r="A2604" s="14" t="s">
        <v>493</v>
      </c>
      <c r="B2604" s="14" t="s">
        <v>33</v>
      </c>
      <c r="C2604" s="16">
        <v>39.299999999999997</v>
      </c>
      <c r="D2604" s="16">
        <v>65.37</v>
      </c>
      <c r="E2604" s="16">
        <v>12.83</v>
      </c>
      <c r="F2604" s="16">
        <v>264</v>
      </c>
      <c r="G2604" s="16">
        <v>83.28</v>
      </c>
      <c r="H2604" s="16">
        <v>1719.18</v>
      </c>
      <c r="I2604" s="16">
        <v>246.42</v>
      </c>
      <c r="J2604" s="16">
        <v>85.96</v>
      </c>
      <c r="K2604" s="16">
        <v>63.29</v>
      </c>
      <c r="L2604" s="17">
        <f>SUM(C2604:K2604)</f>
        <v>2579.63</v>
      </c>
      <c r="M2604" s="23" t="str">
        <f>A2604&amp;"|"&amp;B2604</f>
        <v>P0217|Nov</v>
      </c>
    </row>
    <row r="2605" spans="1:13" ht="15" customHeight="1" x14ac:dyDescent="0.25">
      <c r="A2605" s="14" t="s">
        <v>493</v>
      </c>
      <c r="B2605" s="14" t="s">
        <v>34</v>
      </c>
      <c r="C2605" s="16">
        <v>7.69</v>
      </c>
      <c r="D2605" s="16">
        <v>99.92</v>
      </c>
      <c r="E2605" s="16">
        <v>15.54</v>
      </c>
      <c r="F2605" s="16">
        <v>792</v>
      </c>
      <c r="G2605" s="16">
        <v>83.28</v>
      </c>
      <c r="H2605" s="16">
        <v>1719.18</v>
      </c>
      <c r="I2605" s="16">
        <v>246.42</v>
      </c>
      <c r="J2605" s="16">
        <v>85.96</v>
      </c>
      <c r="K2605" s="16">
        <v>111.67</v>
      </c>
      <c r="L2605" s="17">
        <f>SUM(C2605:K2605)</f>
        <v>3161.6600000000003</v>
      </c>
      <c r="M2605" s="23" t="str">
        <f>A2605&amp;"|"&amp;B2605</f>
        <v>P0217|Dec</v>
      </c>
    </row>
    <row r="2606" spans="1:13" ht="15" customHeight="1" x14ac:dyDescent="0.25">
      <c r="A2606" s="14" t="s">
        <v>493</v>
      </c>
      <c r="B2606" s="14" t="s">
        <v>35</v>
      </c>
      <c r="C2606" s="16">
        <v>26.92</v>
      </c>
      <c r="D2606" s="16">
        <v>92.54</v>
      </c>
      <c r="E2606" s="16">
        <v>7.18</v>
      </c>
      <c r="F2606" s="16">
        <v>660</v>
      </c>
      <c r="G2606" s="16">
        <v>83.28</v>
      </c>
      <c r="H2606" s="16">
        <v>1719.18</v>
      </c>
      <c r="I2606" s="16">
        <v>246.42</v>
      </c>
      <c r="J2606" s="16">
        <v>85.96</v>
      </c>
      <c r="K2606" s="16">
        <v>111.67</v>
      </c>
      <c r="L2606" s="17">
        <f>SUM(C2606:K2606)</f>
        <v>3033.15</v>
      </c>
      <c r="M2606" s="23" t="str">
        <f>A2606&amp;"|"&amp;B2606</f>
        <v>P0217|Jan</v>
      </c>
    </row>
    <row r="2607" spans="1:13" ht="15" customHeight="1" x14ac:dyDescent="0.25">
      <c r="A2607" s="14" t="s">
        <v>493</v>
      </c>
      <c r="B2607" s="14" t="s">
        <v>36</v>
      </c>
      <c r="C2607" s="16">
        <v>25.64</v>
      </c>
      <c r="D2607" s="16">
        <v>89.4</v>
      </c>
      <c r="E2607" s="16">
        <v>11.69</v>
      </c>
      <c r="F2607" s="16">
        <v>528</v>
      </c>
      <c r="G2607" s="16">
        <v>83.28</v>
      </c>
      <c r="H2607" s="16">
        <v>1719.18</v>
      </c>
      <c r="I2607" s="16">
        <v>246.42</v>
      </c>
      <c r="J2607" s="16">
        <v>85.96</v>
      </c>
      <c r="K2607" s="16">
        <v>111.67</v>
      </c>
      <c r="L2607" s="17">
        <f>SUM(C2607:K2607)</f>
        <v>2901.2400000000002</v>
      </c>
      <c r="M2607" s="23" t="str">
        <f>A2607&amp;"|"&amp;B2607</f>
        <v>P0217|Feb</v>
      </c>
    </row>
    <row r="2608" spans="1:13" ht="15" customHeight="1" x14ac:dyDescent="0.25">
      <c r="A2608" s="14" t="s">
        <v>493</v>
      </c>
      <c r="B2608" s="14" t="s">
        <v>37</v>
      </c>
      <c r="C2608" s="16">
        <v>15.36</v>
      </c>
      <c r="D2608" s="16">
        <v>83.17</v>
      </c>
      <c r="E2608" s="16">
        <v>13.64</v>
      </c>
      <c r="F2608" s="16">
        <v>528</v>
      </c>
      <c r="G2608" s="16">
        <v>83.28</v>
      </c>
      <c r="H2608" s="16">
        <v>1719.18</v>
      </c>
      <c r="I2608" s="16">
        <v>246.42</v>
      </c>
      <c r="J2608" s="16">
        <v>85.96</v>
      </c>
      <c r="K2608" s="16">
        <v>111.67</v>
      </c>
      <c r="L2608" s="17">
        <f>SUM(C2608:K2608)</f>
        <v>2886.6800000000003</v>
      </c>
      <c r="M2608" s="23" t="str">
        <f>A2608&amp;"|"&amp;B2608</f>
        <v>P0217|Mar</v>
      </c>
    </row>
    <row r="2609" spans="1:13" ht="15" customHeight="1" x14ac:dyDescent="0.25">
      <c r="A2609" s="14" t="s">
        <v>495</v>
      </c>
      <c r="B2609" s="14" t="s">
        <v>24</v>
      </c>
      <c r="C2609" s="16">
        <v>32.6</v>
      </c>
      <c r="D2609" s="16">
        <v>64.42</v>
      </c>
      <c r="E2609" s="16">
        <v>8.7799999999999994</v>
      </c>
      <c r="F2609" s="16">
        <v>216</v>
      </c>
      <c r="G2609" s="16">
        <v>0</v>
      </c>
      <c r="H2609" s="16">
        <v>1346.69</v>
      </c>
      <c r="I2609" s="16">
        <v>194.84</v>
      </c>
      <c r="J2609" s="16">
        <v>85.96</v>
      </c>
      <c r="K2609" s="16">
        <v>59.62</v>
      </c>
      <c r="L2609" s="17">
        <f>SUM(C2609:K2609)</f>
        <v>2008.9099999999999</v>
      </c>
      <c r="M2609" s="23" t="str">
        <f>A2609&amp;"|"&amp;B2609</f>
        <v>P0218|Apr</v>
      </c>
    </row>
    <row r="2610" spans="1:13" ht="15" customHeight="1" x14ac:dyDescent="0.25">
      <c r="A2610" s="14" t="s">
        <v>495</v>
      </c>
      <c r="B2610" s="14" t="s">
        <v>26</v>
      </c>
      <c r="C2610" s="16">
        <v>19.98</v>
      </c>
      <c r="D2610" s="16">
        <v>63.69</v>
      </c>
      <c r="E2610" s="16">
        <v>4.9400000000000004</v>
      </c>
      <c r="F2610" s="16">
        <v>216</v>
      </c>
      <c r="G2610" s="16">
        <v>0</v>
      </c>
      <c r="H2610" s="16">
        <v>1346.69</v>
      </c>
      <c r="I2610" s="16">
        <v>194.84</v>
      </c>
      <c r="J2610" s="16">
        <v>85.96</v>
      </c>
      <c r="K2610" s="16">
        <v>387.74</v>
      </c>
      <c r="L2610" s="17">
        <f>SUM(C2610:K2610)</f>
        <v>2319.84</v>
      </c>
      <c r="M2610" s="23" t="str">
        <f>A2610&amp;"|"&amp;B2610</f>
        <v>P0218|May</v>
      </c>
    </row>
    <row r="2611" spans="1:13" ht="15" customHeight="1" x14ac:dyDescent="0.25">
      <c r="A2611" s="14" t="s">
        <v>495</v>
      </c>
      <c r="B2611" s="14" t="s">
        <v>28</v>
      </c>
      <c r="C2611" s="16">
        <v>23.45</v>
      </c>
      <c r="D2611" s="16">
        <v>48.44</v>
      </c>
      <c r="E2611" s="16">
        <v>12.07</v>
      </c>
      <c r="F2611" s="16">
        <v>216</v>
      </c>
      <c r="G2611" s="16">
        <v>0</v>
      </c>
      <c r="H2611" s="16">
        <v>1346.69</v>
      </c>
      <c r="I2611" s="16">
        <v>194.84</v>
      </c>
      <c r="J2611" s="16">
        <v>85.96</v>
      </c>
      <c r="K2611" s="16">
        <v>502.38</v>
      </c>
      <c r="L2611" s="17">
        <f>SUM(C2611:K2611)</f>
        <v>2429.83</v>
      </c>
      <c r="M2611" s="23" t="str">
        <f>A2611&amp;"|"&amp;B2611</f>
        <v>P0218|Jun</v>
      </c>
    </row>
    <row r="2612" spans="1:13" ht="15" customHeight="1" x14ac:dyDescent="0.25">
      <c r="A2612" s="14" t="s">
        <v>495</v>
      </c>
      <c r="B2612" s="14" t="s">
        <v>29</v>
      </c>
      <c r="C2612" s="16">
        <v>20.12</v>
      </c>
      <c r="D2612" s="16">
        <v>47.96</v>
      </c>
      <c r="E2612" s="16">
        <v>6.16</v>
      </c>
      <c r="F2612" s="16">
        <v>324</v>
      </c>
      <c r="G2612" s="16">
        <v>0</v>
      </c>
      <c r="H2612" s="16">
        <v>1346.69</v>
      </c>
      <c r="I2612" s="16">
        <v>194.84</v>
      </c>
      <c r="J2612" s="16">
        <v>85.96</v>
      </c>
      <c r="K2612" s="16">
        <v>1346.66</v>
      </c>
      <c r="L2612" s="17">
        <f>SUM(C2612:K2612)</f>
        <v>3372.3900000000003</v>
      </c>
      <c r="M2612" s="23" t="str">
        <f>A2612&amp;"|"&amp;B2612</f>
        <v>P0218|Jul</v>
      </c>
    </row>
    <row r="2613" spans="1:13" ht="15" customHeight="1" x14ac:dyDescent="0.25">
      <c r="A2613" s="14" t="s">
        <v>495</v>
      </c>
      <c r="B2613" s="14" t="s">
        <v>30</v>
      </c>
      <c r="C2613" s="16">
        <v>9.11</v>
      </c>
      <c r="D2613" s="16">
        <v>29.68</v>
      </c>
      <c r="E2613" s="16">
        <v>12.15</v>
      </c>
      <c r="F2613" s="16">
        <v>324</v>
      </c>
      <c r="G2613" s="16">
        <v>0</v>
      </c>
      <c r="H2613" s="16">
        <v>1346.69</v>
      </c>
      <c r="I2613" s="16">
        <v>194.84</v>
      </c>
      <c r="J2613" s="16">
        <v>85.96</v>
      </c>
      <c r="K2613" s="16">
        <v>1242.2</v>
      </c>
      <c r="L2613" s="17">
        <f>SUM(C2613:K2613)</f>
        <v>3244.63</v>
      </c>
      <c r="M2613" s="23" t="str">
        <f>A2613&amp;"|"&amp;B2613</f>
        <v>P0218|Aug</v>
      </c>
    </row>
    <row r="2614" spans="1:13" ht="15" customHeight="1" x14ac:dyDescent="0.25">
      <c r="A2614" s="14" t="s">
        <v>495</v>
      </c>
      <c r="B2614" s="14" t="s">
        <v>31</v>
      </c>
      <c r="C2614" s="16">
        <v>20.91</v>
      </c>
      <c r="D2614" s="16">
        <v>45.76</v>
      </c>
      <c r="E2614" s="16">
        <v>4.04</v>
      </c>
      <c r="F2614" s="16">
        <v>216</v>
      </c>
      <c r="G2614" s="16">
        <v>0</v>
      </c>
      <c r="H2614" s="16">
        <v>1346.69</v>
      </c>
      <c r="I2614" s="16">
        <v>194.84</v>
      </c>
      <c r="J2614" s="16">
        <v>85.96</v>
      </c>
      <c r="K2614" s="16">
        <v>265.95</v>
      </c>
      <c r="L2614" s="17">
        <f>SUM(C2614:K2614)</f>
        <v>2180.15</v>
      </c>
      <c r="M2614" s="23" t="str">
        <f>A2614&amp;"|"&amp;B2614</f>
        <v>P0218|Sep</v>
      </c>
    </row>
    <row r="2615" spans="1:13" ht="15" customHeight="1" x14ac:dyDescent="0.25">
      <c r="A2615" s="14" t="s">
        <v>495</v>
      </c>
      <c r="B2615" s="14" t="s">
        <v>32</v>
      </c>
      <c r="C2615" s="16">
        <v>16.66</v>
      </c>
      <c r="D2615" s="16">
        <v>48.54</v>
      </c>
      <c r="E2615" s="16">
        <v>7.93</v>
      </c>
      <c r="F2615" s="16">
        <v>216</v>
      </c>
      <c r="G2615" s="16">
        <v>0</v>
      </c>
      <c r="H2615" s="16">
        <v>1346.69</v>
      </c>
      <c r="I2615" s="16">
        <v>194.84</v>
      </c>
      <c r="J2615" s="16">
        <v>85.96</v>
      </c>
      <c r="K2615" s="16">
        <v>183.95</v>
      </c>
      <c r="L2615" s="17">
        <f>SUM(C2615:K2615)</f>
        <v>2100.5700000000002</v>
      </c>
      <c r="M2615" s="23" t="str">
        <f>A2615&amp;"|"&amp;B2615</f>
        <v>P0218|Oct</v>
      </c>
    </row>
    <row r="2616" spans="1:13" ht="15" customHeight="1" x14ac:dyDescent="0.25">
      <c r="A2616" s="14" t="s">
        <v>495</v>
      </c>
      <c r="B2616" s="14" t="s">
        <v>33</v>
      </c>
      <c r="C2616" s="16">
        <v>16.100000000000001</v>
      </c>
      <c r="D2616" s="16">
        <v>66.25</v>
      </c>
      <c r="E2616" s="16">
        <v>8.49</v>
      </c>
      <c r="F2616" s="16">
        <v>216</v>
      </c>
      <c r="G2616" s="16">
        <v>68.14</v>
      </c>
      <c r="H2616" s="16">
        <v>1346.69</v>
      </c>
      <c r="I2616" s="16">
        <v>194.84</v>
      </c>
      <c r="J2616" s="16">
        <v>85.96</v>
      </c>
      <c r="K2616" s="16">
        <v>47.47</v>
      </c>
      <c r="L2616" s="17">
        <f>SUM(C2616:K2616)</f>
        <v>2049.94</v>
      </c>
      <c r="M2616" s="23" t="str">
        <f>A2616&amp;"|"&amp;B2616</f>
        <v>P0218|Nov</v>
      </c>
    </row>
    <row r="2617" spans="1:13" ht="15" customHeight="1" x14ac:dyDescent="0.25">
      <c r="A2617" s="14" t="s">
        <v>495</v>
      </c>
      <c r="B2617" s="14" t="s">
        <v>34</v>
      </c>
      <c r="C2617" s="16">
        <v>23.85</v>
      </c>
      <c r="D2617" s="16">
        <v>69.239999999999995</v>
      </c>
      <c r="E2617" s="16">
        <v>11.8</v>
      </c>
      <c r="F2617" s="16">
        <v>648</v>
      </c>
      <c r="G2617" s="16">
        <v>68.14</v>
      </c>
      <c r="H2617" s="16">
        <v>1346.69</v>
      </c>
      <c r="I2617" s="16">
        <v>194.84</v>
      </c>
      <c r="J2617" s="16">
        <v>85.96</v>
      </c>
      <c r="K2617" s="16">
        <v>83.75</v>
      </c>
      <c r="L2617" s="17">
        <f>SUM(C2617:K2617)</f>
        <v>2532.2700000000004</v>
      </c>
      <c r="M2617" s="23" t="str">
        <f>A2617&amp;"|"&amp;B2617</f>
        <v>P0218|Dec</v>
      </c>
    </row>
    <row r="2618" spans="1:13" ht="15" customHeight="1" x14ac:dyDescent="0.25">
      <c r="A2618" s="14" t="s">
        <v>495</v>
      </c>
      <c r="B2618" s="14" t="s">
        <v>35</v>
      </c>
      <c r="C2618" s="16">
        <v>126.4</v>
      </c>
      <c r="D2618" s="16">
        <v>81.02</v>
      </c>
      <c r="E2618" s="16">
        <v>7.69</v>
      </c>
      <c r="F2618" s="16">
        <v>648</v>
      </c>
      <c r="G2618" s="16">
        <v>68.14</v>
      </c>
      <c r="H2618" s="16">
        <v>1346.69</v>
      </c>
      <c r="I2618" s="16">
        <v>194.84</v>
      </c>
      <c r="J2618" s="16">
        <v>85.96</v>
      </c>
      <c r="K2618" s="16">
        <v>83.75</v>
      </c>
      <c r="L2618" s="17">
        <f>SUM(C2618:K2618)</f>
        <v>2642.4900000000002</v>
      </c>
      <c r="M2618" s="23" t="str">
        <f>A2618&amp;"|"&amp;B2618</f>
        <v>P0218|Jan</v>
      </c>
    </row>
    <row r="2619" spans="1:13" ht="15" customHeight="1" x14ac:dyDescent="0.25">
      <c r="A2619" s="14" t="s">
        <v>495</v>
      </c>
      <c r="B2619" s="14" t="s">
        <v>36</v>
      </c>
      <c r="C2619" s="16">
        <v>19.77</v>
      </c>
      <c r="D2619" s="16">
        <v>74.180000000000007</v>
      </c>
      <c r="E2619" s="16">
        <v>8.68</v>
      </c>
      <c r="F2619" s="16">
        <v>540</v>
      </c>
      <c r="G2619" s="16">
        <v>68.14</v>
      </c>
      <c r="H2619" s="16">
        <v>1346.69</v>
      </c>
      <c r="I2619" s="16">
        <v>194.84</v>
      </c>
      <c r="J2619" s="16">
        <v>85.96</v>
      </c>
      <c r="K2619" s="16">
        <v>83.75</v>
      </c>
      <c r="L2619" s="17">
        <f>SUM(C2619:K2619)</f>
        <v>2422.0100000000002</v>
      </c>
      <c r="M2619" s="23" t="str">
        <f>A2619&amp;"|"&amp;B2619</f>
        <v>P0218|Feb</v>
      </c>
    </row>
    <row r="2620" spans="1:13" ht="15" customHeight="1" x14ac:dyDescent="0.25">
      <c r="A2620" s="14" t="s">
        <v>495</v>
      </c>
      <c r="B2620" s="14" t="s">
        <v>37</v>
      </c>
      <c r="C2620" s="16">
        <v>7.57</v>
      </c>
      <c r="D2620" s="16">
        <v>69</v>
      </c>
      <c r="E2620" s="16">
        <v>5.82</v>
      </c>
      <c r="F2620" s="16">
        <v>432</v>
      </c>
      <c r="G2620" s="16">
        <v>68.14</v>
      </c>
      <c r="H2620" s="16">
        <v>1346.69</v>
      </c>
      <c r="I2620" s="16">
        <v>194.84</v>
      </c>
      <c r="J2620" s="16">
        <v>85.96</v>
      </c>
      <c r="K2620" s="16">
        <v>83.75</v>
      </c>
      <c r="L2620" s="17">
        <f>SUM(C2620:K2620)</f>
        <v>2293.77</v>
      </c>
      <c r="M2620" s="23" t="str">
        <f>A2620&amp;"|"&amp;B2620</f>
        <v>P0218|Mar</v>
      </c>
    </row>
    <row r="2621" spans="1:13" ht="15" customHeight="1" x14ac:dyDescent="0.25">
      <c r="A2621" s="14" t="s">
        <v>497</v>
      </c>
      <c r="B2621" s="14" t="s">
        <v>24</v>
      </c>
      <c r="C2621" s="16">
        <v>19.57</v>
      </c>
      <c r="D2621" s="16">
        <v>66.7</v>
      </c>
      <c r="E2621" s="16">
        <v>15.67</v>
      </c>
      <c r="F2621" s="16">
        <v>264</v>
      </c>
      <c r="G2621" s="16">
        <v>0</v>
      </c>
      <c r="H2621" s="16">
        <v>1719.18</v>
      </c>
      <c r="I2621" s="16">
        <v>246.42</v>
      </c>
      <c r="J2621" s="16">
        <v>85.96</v>
      </c>
      <c r="K2621" s="16">
        <v>79.5</v>
      </c>
      <c r="L2621" s="17">
        <f>SUM(C2621:K2621)</f>
        <v>2497</v>
      </c>
      <c r="M2621" s="23" t="str">
        <f>A2621&amp;"|"&amp;B2621</f>
        <v>P0219|Apr</v>
      </c>
    </row>
    <row r="2622" spans="1:13" ht="15" customHeight="1" x14ac:dyDescent="0.25">
      <c r="A2622" s="14" t="s">
        <v>497</v>
      </c>
      <c r="B2622" s="14" t="s">
        <v>26</v>
      </c>
      <c r="C2622" s="16">
        <v>36.840000000000003</v>
      </c>
      <c r="D2622" s="16">
        <v>50.53</v>
      </c>
      <c r="E2622" s="16">
        <v>14.6</v>
      </c>
      <c r="F2622" s="16">
        <v>264</v>
      </c>
      <c r="G2622" s="16">
        <v>0</v>
      </c>
      <c r="H2622" s="16">
        <v>1719.18</v>
      </c>
      <c r="I2622" s="16">
        <v>246.42</v>
      </c>
      <c r="J2622" s="16">
        <v>85.96</v>
      </c>
      <c r="K2622" s="16">
        <v>516.99</v>
      </c>
      <c r="L2622" s="17">
        <f>SUM(C2622:K2622)</f>
        <v>2934.5200000000004</v>
      </c>
      <c r="M2622" s="23" t="str">
        <f>A2622&amp;"|"&amp;B2622</f>
        <v>P0219|May</v>
      </c>
    </row>
    <row r="2623" spans="1:13" ht="15" customHeight="1" x14ac:dyDescent="0.25">
      <c r="A2623" s="14" t="s">
        <v>497</v>
      </c>
      <c r="B2623" s="14" t="s">
        <v>28</v>
      </c>
      <c r="C2623" s="16">
        <v>19.010000000000002</v>
      </c>
      <c r="D2623" s="16">
        <v>33.229999999999997</v>
      </c>
      <c r="E2623" s="16">
        <v>15.82</v>
      </c>
      <c r="F2623" s="16">
        <v>264</v>
      </c>
      <c r="G2623" s="16">
        <v>0</v>
      </c>
      <c r="H2623" s="16">
        <v>1719.18</v>
      </c>
      <c r="I2623" s="16">
        <v>246.42</v>
      </c>
      <c r="J2623" s="16">
        <v>85.96</v>
      </c>
      <c r="K2623" s="16">
        <v>669.84</v>
      </c>
      <c r="L2623" s="17">
        <f>SUM(C2623:K2623)</f>
        <v>3053.4600000000005</v>
      </c>
      <c r="M2623" s="23" t="str">
        <f>A2623&amp;"|"&amp;B2623</f>
        <v>P0219|Jun</v>
      </c>
    </row>
    <row r="2624" spans="1:13" ht="15" customHeight="1" x14ac:dyDescent="0.25">
      <c r="A2624" s="14" t="s">
        <v>497</v>
      </c>
      <c r="B2624" s="14" t="s">
        <v>29</v>
      </c>
      <c r="C2624" s="16">
        <v>32.83</v>
      </c>
      <c r="D2624" s="16">
        <v>44.08</v>
      </c>
      <c r="E2624" s="16">
        <v>10.68</v>
      </c>
      <c r="F2624" s="16">
        <v>396</v>
      </c>
      <c r="G2624" s="16">
        <v>0</v>
      </c>
      <c r="H2624" s="16">
        <v>1719.18</v>
      </c>
      <c r="I2624" s="16">
        <v>246.42</v>
      </c>
      <c r="J2624" s="16">
        <v>85.96</v>
      </c>
      <c r="K2624" s="16">
        <v>1795.54</v>
      </c>
      <c r="L2624" s="17">
        <f>SUM(C2624:K2624)</f>
        <v>4330.6900000000005</v>
      </c>
      <c r="M2624" s="23" t="str">
        <f>A2624&amp;"|"&amp;B2624</f>
        <v>P0219|Jul</v>
      </c>
    </row>
    <row r="2625" spans="1:13" ht="15" customHeight="1" x14ac:dyDescent="0.25">
      <c r="A2625" s="14" t="s">
        <v>497</v>
      </c>
      <c r="B2625" s="14" t="s">
        <v>30</v>
      </c>
      <c r="C2625" s="16">
        <v>18.57</v>
      </c>
      <c r="D2625" s="16">
        <v>53.48</v>
      </c>
      <c r="E2625" s="16">
        <v>13.44</v>
      </c>
      <c r="F2625" s="16">
        <v>396</v>
      </c>
      <c r="G2625" s="16">
        <v>0</v>
      </c>
      <c r="H2625" s="16">
        <v>1719.18</v>
      </c>
      <c r="I2625" s="16">
        <v>246.42</v>
      </c>
      <c r="J2625" s="16">
        <v>85.96</v>
      </c>
      <c r="K2625" s="16">
        <v>1656.27</v>
      </c>
      <c r="L2625" s="17">
        <f>SUM(C2625:K2625)</f>
        <v>4189.32</v>
      </c>
      <c r="M2625" s="23" t="str">
        <f>A2625&amp;"|"&amp;B2625</f>
        <v>P0219|Aug</v>
      </c>
    </row>
    <row r="2626" spans="1:13" ht="15" customHeight="1" x14ac:dyDescent="0.25">
      <c r="A2626" s="14" t="s">
        <v>497</v>
      </c>
      <c r="B2626" s="14" t="s">
        <v>31</v>
      </c>
      <c r="C2626" s="16">
        <v>16.39</v>
      </c>
      <c r="D2626" s="16">
        <v>41.04</v>
      </c>
      <c r="E2626" s="16">
        <v>13.31</v>
      </c>
      <c r="F2626" s="16">
        <v>264</v>
      </c>
      <c r="G2626" s="16">
        <v>0</v>
      </c>
      <c r="H2626" s="16">
        <v>1719.18</v>
      </c>
      <c r="I2626" s="16">
        <v>246.42</v>
      </c>
      <c r="J2626" s="16">
        <v>85.96</v>
      </c>
      <c r="K2626" s="16">
        <v>354.6</v>
      </c>
      <c r="L2626" s="17">
        <f>SUM(C2626:K2626)</f>
        <v>2740.9</v>
      </c>
      <c r="M2626" s="23" t="str">
        <f>A2626&amp;"|"&amp;B2626</f>
        <v>P0219|Sep</v>
      </c>
    </row>
    <row r="2627" spans="1:13" ht="15" customHeight="1" x14ac:dyDescent="0.25">
      <c r="A2627" s="14" t="s">
        <v>497</v>
      </c>
      <c r="B2627" s="14" t="s">
        <v>32</v>
      </c>
      <c r="C2627" s="16">
        <v>24.44</v>
      </c>
      <c r="D2627" s="16">
        <v>61.49</v>
      </c>
      <c r="E2627" s="16">
        <v>16.600000000000001</v>
      </c>
      <c r="F2627" s="16">
        <v>264</v>
      </c>
      <c r="G2627" s="16">
        <v>0</v>
      </c>
      <c r="H2627" s="16">
        <v>1719.18</v>
      </c>
      <c r="I2627" s="16">
        <v>246.42</v>
      </c>
      <c r="J2627" s="16">
        <v>85.96</v>
      </c>
      <c r="K2627" s="16">
        <v>245.27</v>
      </c>
      <c r="L2627" s="17">
        <f>SUM(C2627:K2627)</f>
        <v>2663.36</v>
      </c>
      <c r="M2627" s="23" t="str">
        <f>A2627&amp;"|"&amp;B2627</f>
        <v>P0219|Oct</v>
      </c>
    </row>
    <row r="2628" spans="1:13" ht="15" customHeight="1" x14ac:dyDescent="0.25">
      <c r="A2628" s="14" t="s">
        <v>497</v>
      </c>
      <c r="B2628" s="14" t="s">
        <v>33</v>
      </c>
      <c r="C2628" s="16">
        <v>28.62</v>
      </c>
      <c r="D2628" s="16">
        <v>72.84</v>
      </c>
      <c r="E2628" s="16">
        <v>7.04</v>
      </c>
      <c r="F2628" s="16">
        <v>264</v>
      </c>
      <c r="G2628" s="16">
        <v>83.28</v>
      </c>
      <c r="H2628" s="16">
        <v>1719.18</v>
      </c>
      <c r="I2628" s="16">
        <v>246.42</v>
      </c>
      <c r="J2628" s="16">
        <v>85.96</v>
      </c>
      <c r="K2628" s="16">
        <v>63.29</v>
      </c>
      <c r="L2628" s="17">
        <f>SUM(C2628:K2628)</f>
        <v>2570.63</v>
      </c>
      <c r="M2628" s="23" t="str">
        <f>A2628&amp;"|"&amp;B2628</f>
        <v>P0219|Nov</v>
      </c>
    </row>
    <row r="2629" spans="1:13" ht="15" customHeight="1" x14ac:dyDescent="0.25">
      <c r="A2629" s="14" t="s">
        <v>497</v>
      </c>
      <c r="B2629" s="14" t="s">
        <v>34</v>
      </c>
      <c r="C2629" s="16">
        <v>10.76</v>
      </c>
      <c r="D2629" s="16">
        <v>79.790000000000006</v>
      </c>
      <c r="E2629" s="16">
        <v>10.35</v>
      </c>
      <c r="F2629" s="16">
        <v>792</v>
      </c>
      <c r="G2629" s="16">
        <v>83.28</v>
      </c>
      <c r="H2629" s="16">
        <v>1719.18</v>
      </c>
      <c r="I2629" s="16">
        <v>246.42</v>
      </c>
      <c r="J2629" s="16">
        <v>85.96</v>
      </c>
      <c r="K2629" s="16">
        <v>111.67</v>
      </c>
      <c r="L2629" s="17">
        <f>SUM(C2629:K2629)</f>
        <v>3139.4100000000003</v>
      </c>
      <c r="M2629" s="23" t="str">
        <f>A2629&amp;"|"&amp;B2629</f>
        <v>P0219|Dec</v>
      </c>
    </row>
    <row r="2630" spans="1:13" ht="15" customHeight="1" x14ac:dyDescent="0.25">
      <c r="A2630" s="14" t="s">
        <v>497</v>
      </c>
      <c r="B2630" s="14" t="s">
        <v>35</v>
      </c>
      <c r="C2630" s="16">
        <v>12.84</v>
      </c>
      <c r="D2630" s="16">
        <v>91.03</v>
      </c>
      <c r="E2630" s="16">
        <v>7.14</v>
      </c>
      <c r="F2630" s="16">
        <v>660</v>
      </c>
      <c r="G2630" s="16">
        <v>83.28</v>
      </c>
      <c r="H2630" s="16">
        <v>1719.18</v>
      </c>
      <c r="I2630" s="16">
        <v>246.42</v>
      </c>
      <c r="J2630" s="16">
        <v>85.96</v>
      </c>
      <c r="K2630" s="16">
        <v>111.67</v>
      </c>
      <c r="L2630" s="17">
        <f>SUM(C2630:K2630)</f>
        <v>3017.5200000000004</v>
      </c>
      <c r="M2630" s="23" t="str">
        <f>A2630&amp;"|"&amp;B2630</f>
        <v>P0219|Jan</v>
      </c>
    </row>
    <row r="2631" spans="1:13" ht="15" customHeight="1" x14ac:dyDescent="0.25">
      <c r="A2631" s="14" t="s">
        <v>497</v>
      </c>
      <c r="B2631" s="14" t="s">
        <v>36</v>
      </c>
      <c r="C2631" s="16">
        <v>26.52</v>
      </c>
      <c r="D2631" s="16">
        <v>94.46</v>
      </c>
      <c r="E2631" s="16">
        <v>16.95</v>
      </c>
      <c r="F2631" s="16">
        <v>660</v>
      </c>
      <c r="G2631" s="16">
        <v>83.28</v>
      </c>
      <c r="H2631" s="16">
        <v>1719.18</v>
      </c>
      <c r="I2631" s="16">
        <v>246.42</v>
      </c>
      <c r="J2631" s="16">
        <v>85.96</v>
      </c>
      <c r="K2631" s="16">
        <v>111.67</v>
      </c>
      <c r="L2631" s="17">
        <f>SUM(C2631:K2631)</f>
        <v>3044.44</v>
      </c>
      <c r="M2631" s="23" t="str">
        <f>A2631&amp;"|"&amp;B2631</f>
        <v>P0219|Feb</v>
      </c>
    </row>
    <row r="2632" spans="1:13" ht="15" customHeight="1" x14ac:dyDescent="0.25">
      <c r="A2632" s="14" t="s">
        <v>497</v>
      </c>
      <c r="B2632" s="14" t="s">
        <v>37</v>
      </c>
      <c r="C2632" s="16">
        <v>21.88</v>
      </c>
      <c r="D2632" s="16">
        <v>72.239999999999995</v>
      </c>
      <c r="E2632" s="16">
        <v>18.68</v>
      </c>
      <c r="F2632" s="16">
        <v>528</v>
      </c>
      <c r="G2632" s="16">
        <v>83.28</v>
      </c>
      <c r="H2632" s="16">
        <v>1719.18</v>
      </c>
      <c r="I2632" s="16">
        <v>246.42</v>
      </c>
      <c r="J2632" s="16">
        <v>85.96</v>
      </c>
      <c r="K2632" s="16">
        <v>111.67</v>
      </c>
      <c r="L2632" s="17">
        <f>SUM(C2632:K2632)</f>
        <v>2887.3100000000004</v>
      </c>
      <c r="M2632" s="23" t="str">
        <f>A2632&amp;"|"&amp;B2632</f>
        <v>P0219|Mar</v>
      </c>
    </row>
    <row r="2633" spans="1:13" ht="15" customHeight="1" x14ac:dyDescent="0.25">
      <c r="A2633" s="14" t="s">
        <v>499</v>
      </c>
      <c r="B2633" s="14" t="s">
        <v>24</v>
      </c>
      <c r="C2633" s="16">
        <v>7.57</v>
      </c>
      <c r="D2633" s="16">
        <v>52.7</v>
      </c>
      <c r="E2633" s="16">
        <v>4.04</v>
      </c>
      <c r="F2633" s="16">
        <v>176</v>
      </c>
      <c r="G2633" s="16">
        <v>0</v>
      </c>
      <c r="H2633" s="16">
        <v>1031.51</v>
      </c>
      <c r="I2633" s="16">
        <v>149</v>
      </c>
      <c r="J2633" s="16">
        <v>85.96</v>
      </c>
      <c r="K2633" s="16">
        <v>39.75</v>
      </c>
      <c r="L2633" s="17">
        <f>SUM(C2633:K2633)</f>
        <v>1546.53</v>
      </c>
      <c r="M2633" s="23" t="str">
        <f>A2633&amp;"|"&amp;B2633</f>
        <v>P0220|Apr</v>
      </c>
    </row>
    <row r="2634" spans="1:13" ht="15" customHeight="1" x14ac:dyDescent="0.25">
      <c r="A2634" s="14" t="s">
        <v>499</v>
      </c>
      <c r="B2634" s="14" t="s">
        <v>26</v>
      </c>
      <c r="C2634" s="16">
        <v>18.850000000000001</v>
      </c>
      <c r="D2634" s="16">
        <v>46.59</v>
      </c>
      <c r="E2634" s="16">
        <v>8.18</v>
      </c>
      <c r="F2634" s="16">
        <v>176</v>
      </c>
      <c r="G2634" s="16">
        <v>0</v>
      </c>
      <c r="H2634" s="16">
        <v>1031.51</v>
      </c>
      <c r="I2634" s="16">
        <v>149</v>
      </c>
      <c r="J2634" s="16">
        <v>85.96</v>
      </c>
      <c r="K2634" s="16">
        <v>258.49</v>
      </c>
      <c r="L2634" s="17">
        <f>SUM(C2634:K2634)</f>
        <v>1774.5800000000002</v>
      </c>
      <c r="M2634" s="23" t="str">
        <f>A2634&amp;"|"&amp;B2634</f>
        <v>P0220|May</v>
      </c>
    </row>
    <row r="2635" spans="1:13" ht="15" customHeight="1" x14ac:dyDescent="0.25">
      <c r="A2635" s="14" t="s">
        <v>499</v>
      </c>
      <c r="B2635" s="14" t="s">
        <v>28</v>
      </c>
      <c r="C2635" s="16">
        <v>25.98</v>
      </c>
      <c r="D2635" s="16">
        <v>38.21</v>
      </c>
      <c r="E2635" s="16">
        <v>4.04</v>
      </c>
      <c r="F2635" s="16">
        <v>176</v>
      </c>
      <c r="G2635" s="16">
        <v>0</v>
      </c>
      <c r="H2635" s="16">
        <v>1031.51</v>
      </c>
      <c r="I2635" s="16">
        <v>149</v>
      </c>
      <c r="J2635" s="16">
        <v>85.96</v>
      </c>
      <c r="K2635" s="16">
        <v>334.92</v>
      </c>
      <c r="L2635" s="17">
        <f>SUM(C2635:K2635)</f>
        <v>1845.6200000000001</v>
      </c>
      <c r="M2635" s="23" t="str">
        <f>A2635&amp;"|"&amp;B2635</f>
        <v>P0220|Jun</v>
      </c>
    </row>
    <row r="2636" spans="1:13" ht="15" customHeight="1" x14ac:dyDescent="0.25">
      <c r="A2636" s="14" t="s">
        <v>499</v>
      </c>
      <c r="B2636" s="14" t="s">
        <v>29</v>
      </c>
      <c r="C2636" s="16">
        <v>240.37</v>
      </c>
      <c r="D2636" s="16">
        <v>38.46</v>
      </c>
      <c r="E2636" s="16">
        <v>4.04</v>
      </c>
      <c r="F2636" s="16">
        <v>264</v>
      </c>
      <c r="G2636" s="16">
        <v>0</v>
      </c>
      <c r="H2636" s="16">
        <v>1031.51</v>
      </c>
      <c r="I2636" s="16">
        <v>149</v>
      </c>
      <c r="J2636" s="16">
        <v>85.96</v>
      </c>
      <c r="K2636" s="16">
        <v>897.77</v>
      </c>
      <c r="L2636" s="17">
        <f>SUM(C2636:K2636)</f>
        <v>2711.11</v>
      </c>
      <c r="M2636" s="23" t="str">
        <f>A2636&amp;"|"&amp;B2636</f>
        <v>P0220|Jul</v>
      </c>
    </row>
    <row r="2637" spans="1:13" ht="15" customHeight="1" x14ac:dyDescent="0.25">
      <c r="A2637" s="14" t="s">
        <v>499</v>
      </c>
      <c r="B2637" s="14" t="s">
        <v>30</v>
      </c>
      <c r="C2637" s="16">
        <v>7.57</v>
      </c>
      <c r="D2637" s="16">
        <v>35.799999999999997</v>
      </c>
      <c r="E2637" s="16">
        <v>9.0399999999999991</v>
      </c>
      <c r="F2637" s="16">
        <v>264</v>
      </c>
      <c r="G2637" s="16">
        <v>0</v>
      </c>
      <c r="H2637" s="16">
        <v>1031.51</v>
      </c>
      <c r="I2637" s="16">
        <v>149</v>
      </c>
      <c r="J2637" s="16">
        <v>85.96</v>
      </c>
      <c r="K2637" s="16">
        <v>828.13</v>
      </c>
      <c r="L2637" s="17">
        <f>SUM(C2637:K2637)</f>
        <v>2411.0100000000002</v>
      </c>
      <c r="M2637" s="23" t="str">
        <f>A2637&amp;"|"&amp;B2637</f>
        <v>P0220|Aug</v>
      </c>
    </row>
    <row r="2638" spans="1:13" ht="15" customHeight="1" x14ac:dyDescent="0.25">
      <c r="A2638" s="14" t="s">
        <v>499</v>
      </c>
      <c r="B2638" s="14" t="s">
        <v>31</v>
      </c>
      <c r="C2638" s="16">
        <v>9.59</v>
      </c>
      <c r="D2638" s="16">
        <v>32.22</v>
      </c>
      <c r="E2638" s="16">
        <v>4.04</v>
      </c>
      <c r="F2638" s="16">
        <v>176</v>
      </c>
      <c r="G2638" s="16">
        <v>0</v>
      </c>
      <c r="H2638" s="16">
        <v>1031.51</v>
      </c>
      <c r="I2638" s="16">
        <v>149</v>
      </c>
      <c r="J2638" s="16">
        <v>85.96</v>
      </c>
      <c r="K2638" s="16">
        <v>177.3</v>
      </c>
      <c r="L2638" s="17">
        <f>SUM(C2638:K2638)</f>
        <v>1665.62</v>
      </c>
      <c r="M2638" s="23" t="str">
        <f>A2638&amp;"|"&amp;B2638</f>
        <v>P0220|Sep</v>
      </c>
    </row>
    <row r="2639" spans="1:13" ht="15" customHeight="1" x14ac:dyDescent="0.25">
      <c r="A2639" s="14" t="s">
        <v>499</v>
      </c>
      <c r="B2639" s="14" t="s">
        <v>32</v>
      </c>
      <c r="C2639" s="16">
        <v>35.340000000000003</v>
      </c>
      <c r="D2639" s="16">
        <v>52.86</v>
      </c>
      <c r="E2639" s="16">
        <v>4.04</v>
      </c>
      <c r="F2639" s="16">
        <v>176</v>
      </c>
      <c r="G2639" s="16">
        <v>0</v>
      </c>
      <c r="H2639" s="16">
        <v>1031.51</v>
      </c>
      <c r="I2639" s="16">
        <v>149</v>
      </c>
      <c r="J2639" s="16">
        <v>85.96</v>
      </c>
      <c r="K2639" s="16">
        <v>122.63</v>
      </c>
      <c r="L2639" s="17">
        <f>SUM(C2639:K2639)</f>
        <v>1657.3400000000001</v>
      </c>
      <c r="M2639" s="23" t="str">
        <f>A2639&amp;"|"&amp;B2639</f>
        <v>P0220|Oct</v>
      </c>
    </row>
    <row r="2640" spans="1:13" ht="15" customHeight="1" x14ac:dyDescent="0.25">
      <c r="A2640" s="14" t="s">
        <v>499</v>
      </c>
      <c r="B2640" s="14" t="s">
        <v>33</v>
      </c>
      <c r="C2640" s="16">
        <v>10.61</v>
      </c>
      <c r="D2640" s="16">
        <v>69.290000000000006</v>
      </c>
      <c r="E2640" s="16">
        <v>4.04</v>
      </c>
      <c r="F2640" s="16">
        <v>176</v>
      </c>
      <c r="G2640" s="16">
        <v>55.52</v>
      </c>
      <c r="H2640" s="16">
        <v>1031.51</v>
      </c>
      <c r="I2640" s="16">
        <v>149</v>
      </c>
      <c r="J2640" s="16">
        <v>85.96</v>
      </c>
      <c r="K2640" s="16">
        <v>31.64</v>
      </c>
      <c r="L2640" s="17">
        <f>SUM(C2640:K2640)</f>
        <v>1613.5700000000002</v>
      </c>
      <c r="M2640" s="23" t="str">
        <f>A2640&amp;"|"&amp;B2640</f>
        <v>P0220|Nov</v>
      </c>
    </row>
    <row r="2641" spans="1:13" ht="15" customHeight="1" x14ac:dyDescent="0.25">
      <c r="A2641" s="14" t="s">
        <v>499</v>
      </c>
      <c r="B2641" s="14" t="s">
        <v>34</v>
      </c>
      <c r="C2641" s="16">
        <v>14.99</v>
      </c>
      <c r="D2641" s="16">
        <v>61.54</v>
      </c>
      <c r="E2641" s="16">
        <v>4.04</v>
      </c>
      <c r="F2641" s="16">
        <v>528</v>
      </c>
      <c r="G2641" s="16">
        <v>55.52</v>
      </c>
      <c r="H2641" s="16">
        <v>1031.51</v>
      </c>
      <c r="I2641" s="16">
        <v>149</v>
      </c>
      <c r="J2641" s="16">
        <v>85.96</v>
      </c>
      <c r="K2641" s="16">
        <v>55.84</v>
      </c>
      <c r="L2641" s="17">
        <f>SUM(C2641:K2641)</f>
        <v>1986.3999999999999</v>
      </c>
      <c r="M2641" s="23" t="str">
        <f>A2641&amp;"|"&amp;B2641</f>
        <v>P0220|Dec</v>
      </c>
    </row>
    <row r="2642" spans="1:13" ht="15" customHeight="1" x14ac:dyDescent="0.25">
      <c r="A2642" s="14" t="s">
        <v>499</v>
      </c>
      <c r="B2642" s="14" t="s">
        <v>35</v>
      </c>
      <c r="C2642" s="16">
        <v>7.57</v>
      </c>
      <c r="D2642" s="16">
        <v>74.73</v>
      </c>
      <c r="E2642" s="16">
        <v>12.29</v>
      </c>
      <c r="F2642" s="16">
        <v>440</v>
      </c>
      <c r="G2642" s="16">
        <v>55.52</v>
      </c>
      <c r="H2642" s="16">
        <v>1031.51</v>
      </c>
      <c r="I2642" s="16">
        <v>149</v>
      </c>
      <c r="J2642" s="16">
        <v>85.96</v>
      </c>
      <c r="K2642" s="16">
        <v>55.84</v>
      </c>
      <c r="L2642" s="17">
        <f>SUM(C2642:K2642)</f>
        <v>1912.4199999999998</v>
      </c>
      <c r="M2642" s="23" t="str">
        <f>A2642&amp;"|"&amp;B2642</f>
        <v>P0220|Jan</v>
      </c>
    </row>
    <row r="2643" spans="1:13" ht="15" customHeight="1" x14ac:dyDescent="0.25">
      <c r="A2643" s="14" t="s">
        <v>499</v>
      </c>
      <c r="B2643" s="14" t="s">
        <v>36</v>
      </c>
      <c r="C2643" s="16">
        <v>7.57</v>
      </c>
      <c r="D2643" s="16">
        <v>69.760000000000005</v>
      </c>
      <c r="E2643" s="16">
        <v>4.04</v>
      </c>
      <c r="F2643" s="16">
        <v>440</v>
      </c>
      <c r="G2643" s="16">
        <v>55.52</v>
      </c>
      <c r="H2643" s="16">
        <v>1031.51</v>
      </c>
      <c r="I2643" s="16">
        <v>149</v>
      </c>
      <c r="J2643" s="16">
        <v>85.96</v>
      </c>
      <c r="K2643" s="16">
        <v>55.84</v>
      </c>
      <c r="L2643" s="17">
        <f>SUM(C2643:K2643)</f>
        <v>1899.2</v>
      </c>
      <c r="M2643" s="23" t="str">
        <f>A2643&amp;"|"&amp;B2643</f>
        <v>P0220|Feb</v>
      </c>
    </row>
    <row r="2644" spans="1:13" ht="15" customHeight="1" x14ac:dyDescent="0.25">
      <c r="A2644" s="14" t="s">
        <v>499</v>
      </c>
      <c r="B2644" s="14" t="s">
        <v>37</v>
      </c>
      <c r="C2644" s="16">
        <v>7.57</v>
      </c>
      <c r="D2644" s="16">
        <v>64.87</v>
      </c>
      <c r="E2644" s="16">
        <v>9.84</v>
      </c>
      <c r="F2644" s="16">
        <v>352</v>
      </c>
      <c r="G2644" s="16">
        <v>55.52</v>
      </c>
      <c r="H2644" s="16">
        <v>1031.51</v>
      </c>
      <c r="I2644" s="16">
        <v>149</v>
      </c>
      <c r="J2644" s="16">
        <v>85.96</v>
      </c>
      <c r="K2644" s="16">
        <v>55.84</v>
      </c>
      <c r="L2644" s="17">
        <f>SUM(C2644:K2644)</f>
        <v>1812.11</v>
      </c>
      <c r="M2644" s="23" t="str">
        <f>A2644&amp;"|"&amp;B2644</f>
        <v>P0220|Mar</v>
      </c>
    </row>
    <row r="2645" spans="1:13" ht="15" customHeight="1" x14ac:dyDescent="0.25">
      <c r="A2645" s="14" t="s">
        <v>501</v>
      </c>
      <c r="B2645" s="14" t="s">
        <v>24</v>
      </c>
      <c r="C2645" s="16">
        <v>7.57</v>
      </c>
      <c r="D2645" s="16">
        <v>49.64</v>
      </c>
      <c r="E2645" s="16">
        <v>6.62</v>
      </c>
      <c r="F2645" s="16">
        <v>176</v>
      </c>
      <c r="G2645" s="16">
        <v>0</v>
      </c>
      <c r="H2645" s="16">
        <v>1031.51</v>
      </c>
      <c r="I2645" s="16">
        <v>149</v>
      </c>
      <c r="J2645" s="16">
        <v>85.96</v>
      </c>
      <c r="K2645" s="16">
        <v>39.75</v>
      </c>
      <c r="L2645" s="17">
        <f>SUM(C2645:K2645)</f>
        <v>1546.05</v>
      </c>
      <c r="M2645" s="23" t="str">
        <f>A2645&amp;"|"&amp;B2645</f>
        <v>P0221|Apr</v>
      </c>
    </row>
    <row r="2646" spans="1:13" ht="15" customHeight="1" x14ac:dyDescent="0.25">
      <c r="A2646" s="14" t="s">
        <v>501</v>
      </c>
      <c r="B2646" s="14" t="s">
        <v>26</v>
      </c>
      <c r="C2646" s="16">
        <v>22.37</v>
      </c>
      <c r="D2646" s="16">
        <v>49.2</v>
      </c>
      <c r="E2646" s="16">
        <v>11.54</v>
      </c>
      <c r="F2646" s="16">
        <v>176</v>
      </c>
      <c r="G2646" s="16">
        <v>0</v>
      </c>
      <c r="H2646" s="16">
        <v>1031.51</v>
      </c>
      <c r="I2646" s="16">
        <v>149</v>
      </c>
      <c r="J2646" s="16">
        <v>85.96</v>
      </c>
      <c r="K2646" s="16">
        <v>258.49</v>
      </c>
      <c r="L2646" s="17">
        <f>SUM(C2646:K2646)</f>
        <v>1784.07</v>
      </c>
      <c r="M2646" s="23" t="str">
        <f>A2646&amp;"|"&amp;B2646</f>
        <v>P0221|May</v>
      </c>
    </row>
    <row r="2647" spans="1:13" ht="15" customHeight="1" x14ac:dyDescent="0.25">
      <c r="A2647" s="14" t="s">
        <v>501</v>
      </c>
      <c r="B2647" s="14" t="s">
        <v>28</v>
      </c>
      <c r="C2647" s="16">
        <v>7.57</v>
      </c>
      <c r="D2647" s="16">
        <v>52.14</v>
      </c>
      <c r="E2647" s="16">
        <v>9.61</v>
      </c>
      <c r="F2647" s="16">
        <v>176</v>
      </c>
      <c r="G2647" s="16">
        <v>0</v>
      </c>
      <c r="H2647" s="16">
        <v>1031.51</v>
      </c>
      <c r="I2647" s="16">
        <v>149</v>
      </c>
      <c r="J2647" s="16">
        <v>85.96</v>
      </c>
      <c r="K2647" s="16">
        <v>334.92</v>
      </c>
      <c r="L2647" s="17">
        <f>SUM(C2647:K2647)</f>
        <v>1846.71</v>
      </c>
      <c r="M2647" s="23" t="str">
        <f>A2647&amp;"|"&amp;B2647</f>
        <v>P0221|Jun</v>
      </c>
    </row>
    <row r="2648" spans="1:13" ht="15" customHeight="1" x14ac:dyDescent="0.25">
      <c r="A2648" s="14" t="s">
        <v>501</v>
      </c>
      <c r="B2648" s="14" t="s">
        <v>29</v>
      </c>
      <c r="C2648" s="16">
        <v>7.57</v>
      </c>
      <c r="D2648" s="16">
        <v>28.99</v>
      </c>
      <c r="E2648" s="16">
        <v>10.41</v>
      </c>
      <c r="F2648" s="16">
        <v>264</v>
      </c>
      <c r="G2648" s="16">
        <v>0</v>
      </c>
      <c r="H2648" s="16">
        <v>1031.51</v>
      </c>
      <c r="I2648" s="16">
        <v>149</v>
      </c>
      <c r="J2648" s="16">
        <v>85.96</v>
      </c>
      <c r="K2648" s="16">
        <v>897.77</v>
      </c>
      <c r="L2648" s="17">
        <f>SUM(C2648:K2648)</f>
        <v>2475.21</v>
      </c>
      <c r="M2648" s="23" t="str">
        <f>A2648&amp;"|"&amp;B2648</f>
        <v>P0221|Jul</v>
      </c>
    </row>
    <row r="2649" spans="1:13" ht="15" customHeight="1" x14ac:dyDescent="0.25">
      <c r="A2649" s="14" t="s">
        <v>501</v>
      </c>
      <c r="B2649" s="14" t="s">
        <v>30</v>
      </c>
      <c r="C2649" s="16">
        <v>7.57</v>
      </c>
      <c r="D2649" s="16">
        <v>39.32</v>
      </c>
      <c r="E2649" s="16">
        <v>6.19</v>
      </c>
      <c r="F2649" s="16">
        <v>264</v>
      </c>
      <c r="G2649" s="16">
        <v>0</v>
      </c>
      <c r="H2649" s="16">
        <v>1031.51</v>
      </c>
      <c r="I2649" s="16">
        <v>149</v>
      </c>
      <c r="J2649" s="16">
        <v>85.96</v>
      </c>
      <c r="K2649" s="16">
        <v>828.13</v>
      </c>
      <c r="L2649" s="17">
        <f>SUM(C2649:K2649)</f>
        <v>2411.6799999999998</v>
      </c>
      <c r="M2649" s="23" t="str">
        <f>A2649&amp;"|"&amp;B2649</f>
        <v>P0221|Aug</v>
      </c>
    </row>
    <row r="2650" spans="1:13" ht="15" customHeight="1" x14ac:dyDescent="0.25">
      <c r="A2650" s="14" t="s">
        <v>501</v>
      </c>
      <c r="B2650" s="14" t="s">
        <v>31</v>
      </c>
      <c r="C2650" s="16">
        <v>19.399999999999999</v>
      </c>
      <c r="D2650" s="16">
        <v>43.38</v>
      </c>
      <c r="E2650" s="16">
        <v>8.1999999999999993</v>
      </c>
      <c r="F2650" s="16">
        <v>176</v>
      </c>
      <c r="G2650" s="16">
        <v>0</v>
      </c>
      <c r="H2650" s="16">
        <v>1031.51</v>
      </c>
      <c r="I2650" s="16">
        <v>149</v>
      </c>
      <c r="J2650" s="16">
        <v>85.96</v>
      </c>
      <c r="K2650" s="16">
        <v>177.3</v>
      </c>
      <c r="L2650" s="17">
        <f>SUM(C2650:K2650)</f>
        <v>1690.75</v>
      </c>
      <c r="M2650" s="23" t="str">
        <f>A2650&amp;"|"&amp;B2650</f>
        <v>P0221|Sep</v>
      </c>
    </row>
    <row r="2651" spans="1:13" ht="15" customHeight="1" x14ac:dyDescent="0.25">
      <c r="A2651" s="14" t="s">
        <v>501</v>
      </c>
      <c r="B2651" s="14" t="s">
        <v>32</v>
      </c>
      <c r="C2651" s="16">
        <v>10.96</v>
      </c>
      <c r="D2651" s="16">
        <v>39.06</v>
      </c>
      <c r="E2651" s="16">
        <v>10.15</v>
      </c>
      <c r="F2651" s="16">
        <v>176</v>
      </c>
      <c r="G2651" s="16">
        <v>0</v>
      </c>
      <c r="H2651" s="16">
        <v>1031.51</v>
      </c>
      <c r="I2651" s="16">
        <v>149</v>
      </c>
      <c r="J2651" s="16">
        <v>85.96</v>
      </c>
      <c r="K2651" s="16">
        <v>122.63</v>
      </c>
      <c r="L2651" s="17">
        <f>SUM(C2651:K2651)</f>
        <v>1625.27</v>
      </c>
      <c r="M2651" s="23" t="str">
        <f>A2651&amp;"|"&amp;B2651</f>
        <v>P0221|Oct</v>
      </c>
    </row>
    <row r="2652" spans="1:13" ht="15" customHeight="1" x14ac:dyDescent="0.25">
      <c r="A2652" s="14" t="s">
        <v>501</v>
      </c>
      <c r="B2652" s="14" t="s">
        <v>33</v>
      </c>
      <c r="C2652" s="16">
        <v>7.57</v>
      </c>
      <c r="D2652" s="16">
        <v>55.23</v>
      </c>
      <c r="E2652" s="16">
        <v>4.04</v>
      </c>
      <c r="F2652" s="16">
        <v>176</v>
      </c>
      <c r="G2652" s="16">
        <v>55.52</v>
      </c>
      <c r="H2652" s="16">
        <v>1031.51</v>
      </c>
      <c r="I2652" s="16">
        <v>149</v>
      </c>
      <c r="J2652" s="16">
        <v>85.96</v>
      </c>
      <c r="K2652" s="16">
        <v>31.64</v>
      </c>
      <c r="L2652" s="17">
        <f>SUM(C2652:K2652)</f>
        <v>1596.47</v>
      </c>
      <c r="M2652" s="23" t="str">
        <f>A2652&amp;"|"&amp;B2652</f>
        <v>P0221|Nov</v>
      </c>
    </row>
    <row r="2653" spans="1:13" ht="15" customHeight="1" x14ac:dyDescent="0.25">
      <c r="A2653" s="14" t="s">
        <v>501</v>
      </c>
      <c r="B2653" s="14" t="s">
        <v>34</v>
      </c>
      <c r="C2653" s="16">
        <v>15.79</v>
      </c>
      <c r="D2653" s="16">
        <v>75.069999999999993</v>
      </c>
      <c r="E2653" s="16">
        <v>4.04</v>
      </c>
      <c r="F2653" s="16">
        <v>528</v>
      </c>
      <c r="G2653" s="16">
        <v>55.52</v>
      </c>
      <c r="H2653" s="16">
        <v>1031.51</v>
      </c>
      <c r="I2653" s="16">
        <v>149</v>
      </c>
      <c r="J2653" s="16">
        <v>85.96</v>
      </c>
      <c r="K2653" s="16">
        <v>55.84</v>
      </c>
      <c r="L2653" s="17">
        <f>SUM(C2653:K2653)</f>
        <v>2000.7299999999998</v>
      </c>
      <c r="M2653" s="23" t="str">
        <f>A2653&amp;"|"&amp;B2653</f>
        <v>P0221|Dec</v>
      </c>
    </row>
    <row r="2654" spans="1:13" ht="15" customHeight="1" x14ac:dyDescent="0.25">
      <c r="A2654" s="14" t="s">
        <v>501</v>
      </c>
      <c r="B2654" s="14" t="s">
        <v>35</v>
      </c>
      <c r="C2654" s="16">
        <v>7.57</v>
      </c>
      <c r="D2654" s="16">
        <v>73.83</v>
      </c>
      <c r="E2654" s="16">
        <v>8.89</v>
      </c>
      <c r="F2654" s="16">
        <v>440</v>
      </c>
      <c r="G2654" s="16">
        <v>55.52</v>
      </c>
      <c r="H2654" s="16">
        <v>1031.51</v>
      </c>
      <c r="I2654" s="16">
        <v>149</v>
      </c>
      <c r="J2654" s="16">
        <v>85.96</v>
      </c>
      <c r="K2654" s="16">
        <v>55.84</v>
      </c>
      <c r="L2654" s="17">
        <f>SUM(C2654:K2654)</f>
        <v>1908.12</v>
      </c>
      <c r="M2654" s="23" t="str">
        <f>A2654&amp;"|"&amp;B2654</f>
        <v>P0221|Jan</v>
      </c>
    </row>
    <row r="2655" spans="1:13" ht="15" customHeight="1" x14ac:dyDescent="0.25">
      <c r="A2655" s="14" t="s">
        <v>501</v>
      </c>
      <c r="B2655" s="14" t="s">
        <v>36</v>
      </c>
      <c r="C2655" s="16">
        <v>17.39</v>
      </c>
      <c r="D2655" s="16">
        <v>75.23</v>
      </c>
      <c r="E2655" s="16">
        <v>4.04</v>
      </c>
      <c r="F2655" s="16">
        <v>352</v>
      </c>
      <c r="G2655" s="16">
        <v>55.52</v>
      </c>
      <c r="H2655" s="16">
        <v>1031.51</v>
      </c>
      <c r="I2655" s="16">
        <v>149</v>
      </c>
      <c r="J2655" s="16">
        <v>85.96</v>
      </c>
      <c r="K2655" s="16">
        <v>55.84</v>
      </c>
      <c r="L2655" s="17">
        <f>SUM(C2655:K2655)</f>
        <v>1826.49</v>
      </c>
      <c r="M2655" s="23" t="str">
        <f>A2655&amp;"|"&amp;B2655</f>
        <v>P0221|Feb</v>
      </c>
    </row>
    <row r="2656" spans="1:13" ht="15" customHeight="1" x14ac:dyDescent="0.25">
      <c r="A2656" s="14" t="s">
        <v>501</v>
      </c>
      <c r="B2656" s="14" t="s">
        <v>37</v>
      </c>
      <c r="C2656" s="16">
        <v>7.57</v>
      </c>
      <c r="D2656" s="16">
        <v>59.62</v>
      </c>
      <c r="E2656" s="16">
        <v>11.32</v>
      </c>
      <c r="F2656" s="16">
        <v>352</v>
      </c>
      <c r="G2656" s="16">
        <v>55.52</v>
      </c>
      <c r="H2656" s="16">
        <v>1031.51</v>
      </c>
      <c r="I2656" s="16">
        <v>149</v>
      </c>
      <c r="J2656" s="16">
        <v>85.96</v>
      </c>
      <c r="K2656" s="16">
        <v>55.84</v>
      </c>
      <c r="L2656" s="17">
        <f>SUM(C2656:K2656)</f>
        <v>1808.34</v>
      </c>
      <c r="M2656" s="23" t="str">
        <f>A2656&amp;"|"&amp;B2656</f>
        <v>P0221|Mar</v>
      </c>
    </row>
    <row r="2657" spans="1:13" ht="15" customHeight="1" x14ac:dyDescent="0.25">
      <c r="A2657" s="14" t="s">
        <v>503</v>
      </c>
      <c r="B2657" s="14" t="s">
        <v>24</v>
      </c>
      <c r="C2657" s="16">
        <v>17.63</v>
      </c>
      <c r="D2657" s="16">
        <v>40.92</v>
      </c>
      <c r="E2657" s="16">
        <v>14.48</v>
      </c>
      <c r="F2657" s="16">
        <v>176</v>
      </c>
      <c r="G2657" s="16">
        <v>0</v>
      </c>
      <c r="H2657" s="16">
        <v>1031.51</v>
      </c>
      <c r="I2657" s="16">
        <v>149</v>
      </c>
      <c r="J2657" s="16">
        <v>85.96</v>
      </c>
      <c r="K2657" s="16">
        <v>39.75</v>
      </c>
      <c r="L2657" s="17">
        <f>SUM(C2657:K2657)</f>
        <v>1555.25</v>
      </c>
      <c r="M2657" s="23" t="str">
        <f>A2657&amp;"|"&amp;B2657</f>
        <v>P0222|Apr</v>
      </c>
    </row>
    <row r="2658" spans="1:13" ht="15" customHeight="1" x14ac:dyDescent="0.25">
      <c r="A2658" s="14" t="s">
        <v>503</v>
      </c>
      <c r="B2658" s="14" t="s">
        <v>26</v>
      </c>
      <c r="C2658" s="16">
        <v>16.98</v>
      </c>
      <c r="D2658" s="16">
        <v>59.53</v>
      </c>
      <c r="E2658" s="16">
        <v>11.76</v>
      </c>
      <c r="F2658" s="16">
        <v>176</v>
      </c>
      <c r="G2658" s="16">
        <v>0</v>
      </c>
      <c r="H2658" s="16">
        <v>1031.51</v>
      </c>
      <c r="I2658" s="16">
        <v>149</v>
      </c>
      <c r="J2658" s="16">
        <v>85.96</v>
      </c>
      <c r="K2658" s="16">
        <v>258.49</v>
      </c>
      <c r="L2658" s="17">
        <f>SUM(C2658:K2658)</f>
        <v>1789.23</v>
      </c>
      <c r="M2658" s="23" t="str">
        <f>A2658&amp;"|"&amp;B2658</f>
        <v>P0222|May</v>
      </c>
    </row>
    <row r="2659" spans="1:13" ht="15" customHeight="1" x14ac:dyDescent="0.25">
      <c r="A2659" s="14" t="s">
        <v>503</v>
      </c>
      <c r="B2659" s="14" t="s">
        <v>28</v>
      </c>
      <c r="C2659" s="16">
        <v>7.57</v>
      </c>
      <c r="D2659" s="16">
        <v>26.49</v>
      </c>
      <c r="E2659" s="16">
        <v>6.34</v>
      </c>
      <c r="F2659" s="16">
        <v>176</v>
      </c>
      <c r="G2659" s="16">
        <v>0</v>
      </c>
      <c r="H2659" s="16">
        <v>1031.51</v>
      </c>
      <c r="I2659" s="16">
        <v>149</v>
      </c>
      <c r="J2659" s="16">
        <v>85.96</v>
      </c>
      <c r="K2659" s="16">
        <v>334.92</v>
      </c>
      <c r="L2659" s="17">
        <f>SUM(C2659:K2659)</f>
        <v>1817.7900000000002</v>
      </c>
      <c r="M2659" s="23" t="str">
        <f>A2659&amp;"|"&amp;B2659</f>
        <v>P0222|Jun</v>
      </c>
    </row>
    <row r="2660" spans="1:13" ht="15" customHeight="1" x14ac:dyDescent="0.25">
      <c r="A2660" s="14" t="s">
        <v>503</v>
      </c>
      <c r="B2660" s="14" t="s">
        <v>29</v>
      </c>
      <c r="C2660" s="16">
        <v>12.91</v>
      </c>
      <c r="D2660" s="16">
        <v>30.94</v>
      </c>
      <c r="E2660" s="16">
        <v>7.41</v>
      </c>
      <c r="F2660" s="16">
        <v>176</v>
      </c>
      <c r="G2660" s="16">
        <v>0</v>
      </c>
      <c r="H2660" s="16">
        <v>1031.51</v>
      </c>
      <c r="I2660" s="16">
        <v>149</v>
      </c>
      <c r="J2660" s="16">
        <v>85.96</v>
      </c>
      <c r="K2660" s="16">
        <v>897.77</v>
      </c>
      <c r="L2660" s="17">
        <f>SUM(C2660:K2660)</f>
        <v>2391.5</v>
      </c>
      <c r="M2660" s="23" t="str">
        <f>A2660&amp;"|"&amp;B2660</f>
        <v>P0222|Jul</v>
      </c>
    </row>
    <row r="2661" spans="1:13" ht="15" customHeight="1" x14ac:dyDescent="0.25">
      <c r="A2661" s="14" t="s">
        <v>503</v>
      </c>
      <c r="B2661" s="14" t="s">
        <v>30</v>
      </c>
      <c r="C2661" s="16">
        <v>12.41</v>
      </c>
      <c r="D2661" s="16">
        <v>27.33</v>
      </c>
      <c r="E2661" s="16">
        <v>7.07</v>
      </c>
      <c r="F2661" s="16">
        <v>176</v>
      </c>
      <c r="G2661" s="16">
        <v>0</v>
      </c>
      <c r="H2661" s="16">
        <v>1031.51</v>
      </c>
      <c r="I2661" s="16">
        <v>149</v>
      </c>
      <c r="J2661" s="16">
        <v>85.96</v>
      </c>
      <c r="K2661" s="16">
        <v>828.13</v>
      </c>
      <c r="L2661" s="17">
        <f>SUM(C2661:K2661)</f>
        <v>2317.41</v>
      </c>
      <c r="M2661" s="23" t="str">
        <f>A2661&amp;"|"&amp;B2661</f>
        <v>P0222|Aug</v>
      </c>
    </row>
    <row r="2662" spans="1:13" ht="15" customHeight="1" x14ac:dyDescent="0.25">
      <c r="A2662" s="14" t="s">
        <v>503</v>
      </c>
      <c r="B2662" s="14" t="s">
        <v>31</v>
      </c>
      <c r="C2662" s="16">
        <v>7.57</v>
      </c>
      <c r="D2662" s="16">
        <v>40.54</v>
      </c>
      <c r="E2662" s="16">
        <v>6.98</v>
      </c>
      <c r="F2662" s="16">
        <v>176</v>
      </c>
      <c r="G2662" s="16">
        <v>0</v>
      </c>
      <c r="H2662" s="16">
        <v>1031.51</v>
      </c>
      <c r="I2662" s="16">
        <v>149</v>
      </c>
      <c r="J2662" s="16">
        <v>85.96</v>
      </c>
      <c r="K2662" s="16">
        <v>177.3</v>
      </c>
      <c r="L2662" s="17">
        <f>SUM(C2662:K2662)</f>
        <v>1674.86</v>
      </c>
      <c r="M2662" s="23" t="str">
        <f>A2662&amp;"|"&amp;B2662</f>
        <v>P0222|Sep</v>
      </c>
    </row>
    <row r="2663" spans="1:13" ht="15" customHeight="1" x14ac:dyDescent="0.25">
      <c r="A2663" s="14" t="s">
        <v>503</v>
      </c>
      <c r="B2663" s="14" t="s">
        <v>32</v>
      </c>
      <c r="C2663" s="16">
        <v>24.57</v>
      </c>
      <c r="D2663" s="16">
        <v>51.09</v>
      </c>
      <c r="E2663" s="16">
        <v>4.04</v>
      </c>
      <c r="F2663" s="16">
        <v>176</v>
      </c>
      <c r="G2663" s="16">
        <v>0</v>
      </c>
      <c r="H2663" s="16">
        <v>1031.51</v>
      </c>
      <c r="I2663" s="16">
        <v>149</v>
      </c>
      <c r="J2663" s="16">
        <v>85.96</v>
      </c>
      <c r="K2663" s="16">
        <v>122.63</v>
      </c>
      <c r="L2663" s="17">
        <f>SUM(C2663:K2663)</f>
        <v>1644.8000000000002</v>
      </c>
      <c r="M2663" s="23" t="str">
        <f>A2663&amp;"|"&amp;B2663</f>
        <v>P0222|Oct</v>
      </c>
    </row>
    <row r="2664" spans="1:13" ht="15" customHeight="1" x14ac:dyDescent="0.25">
      <c r="A2664" s="14" t="s">
        <v>503</v>
      </c>
      <c r="B2664" s="14" t="s">
        <v>33</v>
      </c>
      <c r="C2664" s="16">
        <v>11.1</v>
      </c>
      <c r="D2664" s="16">
        <v>68.84</v>
      </c>
      <c r="E2664" s="16">
        <v>5.14</v>
      </c>
      <c r="F2664" s="16">
        <v>176</v>
      </c>
      <c r="G2664" s="16">
        <v>55.52</v>
      </c>
      <c r="H2664" s="16">
        <v>1031.51</v>
      </c>
      <c r="I2664" s="16">
        <v>149</v>
      </c>
      <c r="J2664" s="16">
        <v>85.96</v>
      </c>
      <c r="K2664" s="16">
        <v>31.64</v>
      </c>
      <c r="L2664" s="17">
        <f>SUM(C2664:K2664)</f>
        <v>1614.71</v>
      </c>
      <c r="M2664" s="23" t="str">
        <f>A2664&amp;"|"&amp;B2664</f>
        <v>P0222|Nov</v>
      </c>
    </row>
    <row r="2665" spans="1:13" ht="15" customHeight="1" x14ac:dyDescent="0.25">
      <c r="A2665" s="14" t="s">
        <v>503</v>
      </c>
      <c r="B2665" s="14" t="s">
        <v>34</v>
      </c>
      <c r="C2665" s="16">
        <v>11.27</v>
      </c>
      <c r="D2665" s="16">
        <v>70.98</v>
      </c>
      <c r="E2665" s="16">
        <v>10.99</v>
      </c>
      <c r="F2665" s="16">
        <v>440</v>
      </c>
      <c r="G2665" s="16">
        <v>55.52</v>
      </c>
      <c r="H2665" s="16">
        <v>1031.51</v>
      </c>
      <c r="I2665" s="16">
        <v>149</v>
      </c>
      <c r="J2665" s="16">
        <v>85.96</v>
      </c>
      <c r="K2665" s="16">
        <v>55.84</v>
      </c>
      <c r="L2665" s="17">
        <f>SUM(C2665:K2665)</f>
        <v>1911.07</v>
      </c>
      <c r="M2665" s="23" t="str">
        <f>A2665&amp;"|"&amp;B2665</f>
        <v>P0222|Dec</v>
      </c>
    </row>
    <row r="2666" spans="1:13" ht="15" customHeight="1" x14ac:dyDescent="0.25">
      <c r="A2666" s="14" t="s">
        <v>503</v>
      </c>
      <c r="B2666" s="14" t="s">
        <v>35</v>
      </c>
      <c r="C2666" s="16">
        <v>34.29</v>
      </c>
      <c r="D2666" s="16">
        <v>70.650000000000006</v>
      </c>
      <c r="E2666" s="16">
        <v>7.44</v>
      </c>
      <c r="F2666" s="16">
        <v>440</v>
      </c>
      <c r="G2666" s="16">
        <v>55.52</v>
      </c>
      <c r="H2666" s="16">
        <v>1031.51</v>
      </c>
      <c r="I2666" s="16">
        <v>149</v>
      </c>
      <c r="J2666" s="16">
        <v>85.96</v>
      </c>
      <c r="K2666" s="16">
        <v>55.84</v>
      </c>
      <c r="L2666" s="17">
        <f>SUM(C2666:K2666)</f>
        <v>1930.2099999999998</v>
      </c>
      <c r="M2666" s="23" t="str">
        <f>A2666&amp;"|"&amp;B2666</f>
        <v>P0222|Jan</v>
      </c>
    </row>
    <row r="2667" spans="1:13" ht="15" customHeight="1" x14ac:dyDescent="0.25">
      <c r="A2667" s="14" t="s">
        <v>503</v>
      </c>
      <c r="B2667" s="14" t="s">
        <v>36</v>
      </c>
      <c r="C2667" s="16">
        <v>13.05</v>
      </c>
      <c r="D2667" s="16">
        <v>46.31</v>
      </c>
      <c r="E2667" s="16">
        <v>10.19</v>
      </c>
      <c r="F2667" s="16">
        <v>352</v>
      </c>
      <c r="G2667" s="16">
        <v>55.52</v>
      </c>
      <c r="H2667" s="16">
        <v>1031.51</v>
      </c>
      <c r="I2667" s="16">
        <v>149</v>
      </c>
      <c r="J2667" s="16">
        <v>85.96</v>
      </c>
      <c r="K2667" s="16">
        <v>55.84</v>
      </c>
      <c r="L2667" s="17">
        <f>SUM(C2667:K2667)</f>
        <v>1799.3799999999999</v>
      </c>
      <c r="M2667" s="23" t="str">
        <f>A2667&amp;"|"&amp;B2667</f>
        <v>P0222|Feb</v>
      </c>
    </row>
    <row r="2668" spans="1:13" ht="15" customHeight="1" x14ac:dyDescent="0.25">
      <c r="A2668" s="14" t="s">
        <v>503</v>
      </c>
      <c r="B2668" s="14" t="s">
        <v>37</v>
      </c>
      <c r="C2668" s="16">
        <v>21.59</v>
      </c>
      <c r="D2668" s="16">
        <v>57.66</v>
      </c>
      <c r="E2668" s="16">
        <v>4.04</v>
      </c>
      <c r="F2668" s="16">
        <v>352</v>
      </c>
      <c r="G2668" s="16">
        <v>55.52</v>
      </c>
      <c r="H2668" s="16">
        <v>1031.51</v>
      </c>
      <c r="I2668" s="16">
        <v>149</v>
      </c>
      <c r="J2668" s="16">
        <v>85.96</v>
      </c>
      <c r="K2668" s="16">
        <v>55.84</v>
      </c>
      <c r="L2668" s="17">
        <f>SUM(C2668:K2668)</f>
        <v>1813.12</v>
      </c>
      <c r="M2668" s="23" t="str">
        <f>A2668&amp;"|"&amp;B2668</f>
        <v>P0222|Mar</v>
      </c>
    </row>
    <row r="2669" spans="1:13" ht="15" customHeight="1" x14ac:dyDescent="0.25">
      <c r="A2669" s="14" t="s">
        <v>505</v>
      </c>
      <c r="B2669" s="14" t="s">
        <v>24</v>
      </c>
      <c r="C2669" s="16">
        <v>208.97</v>
      </c>
      <c r="D2669" s="16">
        <v>63.9</v>
      </c>
      <c r="E2669" s="16">
        <v>4.04</v>
      </c>
      <c r="F2669" s="16">
        <v>216</v>
      </c>
      <c r="G2669" s="16">
        <v>0</v>
      </c>
      <c r="H2669" s="16">
        <v>1346.69</v>
      </c>
      <c r="I2669" s="16">
        <v>194.84</v>
      </c>
      <c r="J2669" s="16">
        <v>85.96</v>
      </c>
      <c r="K2669" s="16">
        <v>59.62</v>
      </c>
      <c r="L2669" s="17">
        <f>SUM(C2669:K2669)</f>
        <v>2180.02</v>
      </c>
      <c r="M2669" s="23" t="str">
        <f>A2669&amp;"|"&amp;B2669</f>
        <v>P0223|Apr</v>
      </c>
    </row>
    <row r="2670" spans="1:13" ht="15" customHeight="1" x14ac:dyDescent="0.25">
      <c r="A2670" s="14" t="s">
        <v>505</v>
      </c>
      <c r="B2670" s="14" t="s">
        <v>26</v>
      </c>
      <c r="C2670" s="16">
        <v>15.19</v>
      </c>
      <c r="D2670" s="16">
        <v>59.13</v>
      </c>
      <c r="E2670" s="16">
        <v>4.62</v>
      </c>
      <c r="F2670" s="16">
        <v>216</v>
      </c>
      <c r="G2670" s="16">
        <v>0</v>
      </c>
      <c r="H2670" s="16">
        <v>1346.69</v>
      </c>
      <c r="I2670" s="16">
        <v>194.84</v>
      </c>
      <c r="J2670" s="16">
        <v>85.96</v>
      </c>
      <c r="K2670" s="16">
        <v>387.74</v>
      </c>
      <c r="L2670" s="17">
        <f>SUM(C2670:K2670)</f>
        <v>2310.17</v>
      </c>
      <c r="M2670" s="23" t="str">
        <f>A2670&amp;"|"&amp;B2670</f>
        <v>P0223|May</v>
      </c>
    </row>
    <row r="2671" spans="1:13" ht="15" customHeight="1" x14ac:dyDescent="0.25">
      <c r="A2671" s="14" t="s">
        <v>505</v>
      </c>
      <c r="B2671" s="14" t="s">
        <v>28</v>
      </c>
      <c r="C2671" s="16">
        <v>17.73</v>
      </c>
      <c r="D2671" s="16">
        <v>50.59</v>
      </c>
      <c r="E2671" s="16">
        <v>9.81</v>
      </c>
      <c r="F2671" s="16">
        <v>216</v>
      </c>
      <c r="G2671" s="16">
        <v>0</v>
      </c>
      <c r="H2671" s="16">
        <v>1346.69</v>
      </c>
      <c r="I2671" s="16">
        <v>194.84</v>
      </c>
      <c r="J2671" s="16">
        <v>85.96</v>
      </c>
      <c r="K2671" s="16">
        <v>502.38</v>
      </c>
      <c r="L2671" s="17">
        <f>SUM(C2671:K2671)</f>
        <v>2424</v>
      </c>
      <c r="M2671" s="23" t="str">
        <f>A2671&amp;"|"&amp;B2671</f>
        <v>P0223|Jun</v>
      </c>
    </row>
    <row r="2672" spans="1:13" ht="15" customHeight="1" x14ac:dyDescent="0.25">
      <c r="A2672" s="14" t="s">
        <v>505</v>
      </c>
      <c r="B2672" s="14" t="s">
        <v>29</v>
      </c>
      <c r="C2672" s="16">
        <v>11.83</v>
      </c>
      <c r="D2672" s="16">
        <v>37.26</v>
      </c>
      <c r="E2672" s="16">
        <v>9.98</v>
      </c>
      <c r="F2672" s="16">
        <v>324</v>
      </c>
      <c r="G2672" s="16">
        <v>0</v>
      </c>
      <c r="H2672" s="16">
        <v>1346.69</v>
      </c>
      <c r="I2672" s="16">
        <v>194.84</v>
      </c>
      <c r="J2672" s="16">
        <v>85.96</v>
      </c>
      <c r="K2672" s="16">
        <v>1346.66</v>
      </c>
      <c r="L2672" s="17">
        <f>SUM(C2672:K2672)</f>
        <v>3357.2200000000003</v>
      </c>
      <c r="M2672" s="23" t="str">
        <f>A2672&amp;"|"&amp;B2672</f>
        <v>P0223|Jul</v>
      </c>
    </row>
    <row r="2673" spans="1:13" ht="15" customHeight="1" x14ac:dyDescent="0.25">
      <c r="A2673" s="14" t="s">
        <v>505</v>
      </c>
      <c r="B2673" s="14" t="s">
        <v>30</v>
      </c>
      <c r="C2673" s="16">
        <v>23.49</v>
      </c>
      <c r="D2673" s="16">
        <v>38.72</v>
      </c>
      <c r="E2673" s="16">
        <v>10.74</v>
      </c>
      <c r="F2673" s="16">
        <v>324</v>
      </c>
      <c r="G2673" s="16">
        <v>0</v>
      </c>
      <c r="H2673" s="16">
        <v>1346.69</v>
      </c>
      <c r="I2673" s="16">
        <v>194.84</v>
      </c>
      <c r="J2673" s="16">
        <v>85.96</v>
      </c>
      <c r="K2673" s="16">
        <v>1242.2</v>
      </c>
      <c r="L2673" s="17">
        <f>SUM(C2673:K2673)</f>
        <v>3266.6400000000003</v>
      </c>
      <c r="M2673" s="23" t="str">
        <f>A2673&amp;"|"&amp;B2673</f>
        <v>P0223|Aug</v>
      </c>
    </row>
    <row r="2674" spans="1:13" ht="15" customHeight="1" x14ac:dyDescent="0.25">
      <c r="A2674" s="14" t="s">
        <v>505</v>
      </c>
      <c r="B2674" s="14" t="s">
        <v>31</v>
      </c>
      <c r="C2674" s="16">
        <v>22.85</v>
      </c>
      <c r="D2674" s="16">
        <v>48.4</v>
      </c>
      <c r="E2674" s="16">
        <v>10.33</v>
      </c>
      <c r="F2674" s="16">
        <v>216</v>
      </c>
      <c r="G2674" s="16">
        <v>0</v>
      </c>
      <c r="H2674" s="16">
        <v>1346.69</v>
      </c>
      <c r="I2674" s="16">
        <v>194.84</v>
      </c>
      <c r="J2674" s="16">
        <v>85.96</v>
      </c>
      <c r="K2674" s="16">
        <v>265.95</v>
      </c>
      <c r="L2674" s="17">
        <f>SUM(C2674:K2674)</f>
        <v>2191.02</v>
      </c>
      <c r="M2674" s="23" t="str">
        <f>A2674&amp;"|"&amp;B2674</f>
        <v>P0223|Sep</v>
      </c>
    </row>
    <row r="2675" spans="1:13" ht="15" customHeight="1" x14ac:dyDescent="0.25">
      <c r="A2675" s="14" t="s">
        <v>505</v>
      </c>
      <c r="B2675" s="14" t="s">
        <v>32</v>
      </c>
      <c r="C2675" s="16">
        <v>17.399999999999999</v>
      </c>
      <c r="D2675" s="16">
        <v>47.56</v>
      </c>
      <c r="E2675" s="16">
        <v>6.99</v>
      </c>
      <c r="F2675" s="16">
        <v>216</v>
      </c>
      <c r="G2675" s="16">
        <v>0</v>
      </c>
      <c r="H2675" s="16">
        <v>1346.69</v>
      </c>
      <c r="I2675" s="16">
        <v>194.84</v>
      </c>
      <c r="J2675" s="16">
        <v>85.96</v>
      </c>
      <c r="K2675" s="16">
        <v>183.95</v>
      </c>
      <c r="L2675" s="17">
        <f>SUM(C2675:K2675)</f>
        <v>2099.39</v>
      </c>
      <c r="M2675" s="23" t="str">
        <f>A2675&amp;"|"&amp;B2675</f>
        <v>P0223|Oct</v>
      </c>
    </row>
    <row r="2676" spans="1:13" ht="15" customHeight="1" x14ac:dyDescent="0.25">
      <c r="A2676" s="14" t="s">
        <v>505</v>
      </c>
      <c r="B2676" s="14" t="s">
        <v>33</v>
      </c>
      <c r="C2676" s="16">
        <v>111.53</v>
      </c>
      <c r="D2676" s="16">
        <v>60.43</v>
      </c>
      <c r="E2676" s="16">
        <v>14.87</v>
      </c>
      <c r="F2676" s="16">
        <v>216</v>
      </c>
      <c r="G2676" s="16">
        <v>68.14</v>
      </c>
      <c r="H2676" s="16">
        <v>1346.69</v>
      </c>
      <c r="I2676" s="16">
        <v>194.84</v>
      </c>
      <c r="J2676" s="16">
        <v>85.96</v>
      </c>
      <c r="K2676" s="16">
        <v>47.47</v>
      </c>
      <c r="L2676" s="17">
        <f>SUM(C2676:K2676)</f>
        <v>2145.9299999999998</v>
      </c>
      <c r="M2676" s="23" t="str">
        <f>A2676&amp;"|"&amp;B2676</f>
        <v>P0223|Nov</v>
      </c>
    </row>
    <row r="2677" spans="1:13" ht="15" customHeight="1" x14ac:dyDescent="0.25">
      <c r="A2677" s="14" t="s">
        <v>505</v>
      </c>
      <c r="B2677" s="14" t="s">
        <v>34</v>
      </c>
      <c r="C2677" s="16">
        <v>16.96</v>
      </c>
      <c r="D2677" s="16">
        <v>81.67</v>
      </c>
      <c r="E2677" s="16">
        <v>8.42</v>
      </c>
      <c r="F2677" s="16">
        <v>648</v>
      </c>
      <c r="G2677" s="16">
        <v>68.14</v>
      </c>
      <c r="H2677" s="16">
        <v>1346.69</v>
      </c>
      <c r="I2677" s="16">
        <v>194.84</v>
      </c>
      <c r="J2677" s="16">
        <v>85.96</v>
      </c>
      <c r="K2677" s="16">
        <v>83.75</v>
      </c>
      <c r="L2677" s="17">
        <f>SUM(C2677:K2677)</f>
        <v>2534.4300000000003</v>
      </c>
      <c r="M2677" s="23" t="str">
        <f>A2677&amp;"|"&amp;B2677</f>
        <v>P0223|Dec</v>
      </c>
    </row>
    <row r="2678" spans="1:13" ht="15" customHeight="1" x14ac:dyDescent="0.25">
      <c r="A2678" s="14" t="s">
        <v>505</v>
      </c>
      <c r="B2678" s="14" t="s">
        <v>35</v>
      </c>
      <c r="C2678" s="16">
        <v>7.57</v>
      </c>
      <c r="D2678" s="16">
        <v>80.040000000000006</v>
      </c>
      <c r="E2678" s="16">
        <v>4.04</v>
      </c>
      <c r="F2678" s="16">
        <v>540</v>
      </c>
      <c r="G2678" s="16">
        <v>68.14</v>
      </c>
      <c r="H2678" s="16">
        <v>1346.69</v>
      </c>
      <c r="I2678" s="16">
        <v>194.84</v>
      </c>
      <c r="J2678" s="16">
        <v>85.96</v>
      </c>
      <c r="K2678" s="16">
        <v>83.75</v>
      </c>
      <c r="L2678" s="17">
        <f>SUM(C2678:K2678)</f>
        <v>2411.0300000000002</v>
      </c>
      <c r="M2678" s="23" t="str">
        <f>A2678&amp;"|"&amp;B2678</f>
        <v>P0223|Jan</v>
      </c>
    </row>
    <row r="2679" spans="1:13" ht="15" customHeight="1" x14ac:dyDescent="0.25">
      <c r="A2679" s="14" t="s">
        <v>505</v>
      </c>
      <c r="B2679" s="14" t="s">
        <v>36</v>
      </c>
      <c r="C2679" s="16">
        <v>12.99</v>
      </c>
      <c r="D2679" s="16">
        <v>73.05</v>
      </c>
      <c r="E2679" s="16">
        <v>10.84</v>
      </c>
      <c r="F2679" s="16">
        <v>540</v>
      </c>
      <c r="G2679" s="16">
        <v>68.14</v>
      </c>
      <c r="H2679" s="16">
        <v>1346.69</v>
      </c>
      <c r="I2679" s="16">
        <v>194.84</v>
      </c>
      <c r="J2679" s="16">
        <v>85.96</v>
      </c>
      <c r="K2679" s="16">
        <v>83.75</v>
      </c>
      <c r="L2679" s="17">
        <f>SUM(C2679:K2679)</f>
        <v>2416.2600000000002</v>
      </c>
      <c r="M2679" s="23" t="str">
        <f>A2679&amp;"|"&amp;B2679</f>
        <v>P0223|Feb</v>
      </c>
    </row>
    <row r="2680" spans="1:13" ht="15" customHeight="1" x14ac:dyDescent="0.25">
      <c r="A2680" s="14" t="s">
        <v>505</v>
      </c>
      <c r="B2680" s="14" t="s">
        <v>37</v>
      </c>
      <c r="C2680" s="16">
        <v>19.77</v>
      </c>
      <c r="D2680" s="16">
        <v>62.56</v>
      </c>
      <c r="E2680" s="16">
        <v>15.73</v>
      </c>
      <c r="F2680" s="16">
        <v>432</v>
      </c>
      <c r="G2680" s="16">
        <v>68.14</v>
      </c>
      <c r="H2680" s="16">
        <v>1346.69</v>
      </c>
      <c r="I2680" s="16">
        <v>194.84</v>
      </c>
      <c r="J2680" s="16">
        <v>85.96</v>
      </c>
      <c r="K2680" s="16">
        <v>83.75</v>
      </c>
      <c r="L2680" s="17">
        <f>SUM(C2680:K2680)</f>
        <v>2309.44</v>
      </c>
      <c r="M2680" s="23" t="str">
        <f>A2680&amp;"|"&amp;B2680</f>
        <v>P0223|Mar</v>
      </c>
    </row>
    <row r="2681" spans="1:13" ht="15" customHeight="1" x14ac:dyDescent="0.25">
      <c r="A2681" s="14" t="s">
        <v>507</v>
      </c>
      <c r="B2681" s="14" t="s">
        <v>24</v>
      </c>
      <c r="C2681" s="16">
        <v>7.57</v>
      </c>
      <c r="D2681" s="16">
        <v>43.37</v>
      </c>
      <c r="E2681" s="16">
        <v>4.6500000000000004</v>
      </c>
      <c r="F2681" s="16">
        <v>140</v>
      </c>
      <c r="G2681" s="16">
        <v>0</v>
      </c>
      <c r="H2681" s="16">
        <v>744.98</v>
      </c>
      <c r="I2681" s="16">
        <v>108.88</v>
      </c>
      <c r="J2681" s="16">
        <v>85.96</v>
      </c>
      <c r="K2681" s="16">
        <v>19.87</v>
      </c>
      <c r="L2681" s="17">
        <f>SUM(C2681:K2681)</f>
        <v>1155.28</v>
      </c>
      <c r="M2681" s="23" t="str">
        <f>A2681&amp;"|"&amp;B2681</f>
        <v>P0224|Apr</v>
      </c>
    </row>
    <row r="2682" spans="1:13" ht="15" customHeight="1" x14ac:dyDescent="0.25">
      <c r="A2682" s="14" t="s">
        <v>507</v>
      </c>
      <c r="B2682" s="14" t="s">
        <v>26</v>
      </c>
      <c r="C2682" s="16">
        <v>7.57</v>
      </c>
      <c r="D2682" s="16">
        <v>34.520000000000003</v>
      </c>
      <c r="E2682" s="16">
        <v>4.2699999999999996</v>
      </c>
      <c r="F2682" s="16">
        <v>140</v>
      </c>
      <c r="G2682" s="16">
        <v>0</v>
      </c>
      <c r="H2682" s="16">
        <v>744.98</v>
      </c>
      <c r="I2682" s="16">
        <v>108.88</v>
      </c>
      <c r="J2682" s="16">
        <v>85.96</v>
      </c>
      <c r="K2682" s="16">
        <v>129.25</v>
      </c>
      <c r="L2682" s="17">
        <f>SUM(C2682:K2682)</f>
        <v>1255.43</v>
      </c>
      <c r="M2682" s="23" t="str">
        <f>A2682&amp;"|"&amp;B2682</f>
        <v>P0224|May</v>
      </c>
    </row>
    <row r="2683" spans="1:13" ht="15" customHeight="1" x14ac:dyDescent="0.25">
      <c r="A2683" s="14" t="s">
        <v>507</v>
      </c>
      <c r="B2683" s="14" t="s">
        <v>28</v>
      </c>
      <c r="C2683" s="16">
        <v>7.57</v>
      </c>
      <c r="D2683" s="16">
        <v>29.67</v>
      </c>
      <c r="E2683" s="16">
        <v>4.04</v>
      </c>
      <c r="F2683" s="16">
        <v>140</v>
      </c>
      <c r="G2683" s="16">
        <v>0</v>
      </c>
      <c r="H2683" s="16">
        <v>744.98</v>
      </c>
      <c r="I2683" s="16">
        <v>108.88</v>
      </c>
      <c r="J2683" s="16">
        <v>85.96</v>
      </c>
      <c r="K2683" s="16">
        <v>167.46</v>
      </c>
      <c r="L2683" s="17">
        <f>SUM(C2683:K2683)</f>
        <v>1288.56</v>
      </c>
      <c r="M2683" s="23" t="str">
        <f>A2683&amp;"|"&amp;B2683</f>
        <v>P0224|Jun</v>
      </c>
    </row>
    <row r="2684" spans="1:13" ht="15" customHeight="1" x14ac:dyDescent="0.25">
      <c r="A2684" s="14" t="s">
        <v>507</v>
      </c>
      <c r="B2684" s="14" t="s">
        <v>29</v>
      </c>
      <c r="C2684" s="16">
        <v>20.85</v>
      </c>
      <c r="D2684" s="16">
        <v>38.51</v>
      </c>
      <c r="E2684" s="16">
        <v>5</v>
      </c>
      <c r="F2684" s="16">
        <v>140</v>
      </c>
      <c r="G2684" s="16">
        <v>0</v>
      </c>
      <c r="H2684" s="16">
        <v>744.98</v>
      </c>
      <c r="I2684" s="16">
        <v>108.88</v>
      </c>
      <c r="J2684" s="16">
        <v>85.96</v>
      </c>
      <c r="K2684" s="16">
        <v>448.89</v>
      </c>
      <c r="L2684" s="17">
        <f>SUM(C2684:K2684)</f>
        <v>1593.0700000000002</v>
      </c>
      <c r="M2684" s="23" t="str">
        <f>A2684&amp;"|"&amp;B2684</f>
        <v>P0224|Jul</v>
      </c>
    </row>
    <row r="2685" spans="1:13" ht="15" customHeight="1" x14ac:dyDescent="0.25">
      <c r="A2685" s="14" t="s">
        <v>507</v>
      </c>
      <c r="B2685" s="14" t="s">
        <v>30</v>
      </c>
      <c r="C2685" s="16">
        <v>10.55</v>
      </c>
      <c r="D2685" s="16">
        <v>25.48</v>
      </c>
      <c r="E2685" s="16">
        <v>5.9</v>
      </c>
      <c r="F2685" s="16">
        <v>140</v>
      </c>
      <c r="G2685" s="16">
        <v>0</v>
      </c>
      <c r="H2685" s="16">
        <v>744.98</v>
      </c>
      <c r="I2685" s="16">
        <v>108.88</v>
      </c>
      <c r="J2685" s="16">
        <v>85.96</v>
      </c>
      <c r="K2685" s="16">
        <v>414.07</v>
      </c>
      <c r="L2685" s="17">
        <f>SUM(C2685:K2685)</f>
        <v>1535.82</v>
      </c>
      <c r="M2685" s="23" t="str">
        <f>A2685&amp;"|"&amp;B2685</f>
        <v>P0224|Aug</v>
      </c>
    </row>
    <row r="2686" spans="1:13" ht="15" customHeight="1" x14ac:dyDescent="0.25">
      <c r="A2686" s="14" t="s">
        <v>507</v>
      </c>
      <c r="B2686" s="14" t="s">
        <v>31</v>
      </c>
      <c r="C2686" s="16">
        <v>8.44</v>
      </c>
      <c r="D2686" s="16">
        <v>35.200000000000003</v>
      </c>
      <c r="E2686" s="16">
        <v>4.04</v>
      </c>
      <c r="F2686" s="16">
        <v>140</v>
      </c>
      <c r="G2686" s="16">
        <v>0</v>
      </c>
      <c r="H2686" s="16">
        <v>744.98</v>
      </c>
      <c r="I2686" s="16">
        <v>108.88</v>
      </c>
      <c r="J2686" s="16">
        <v>85.96</v>
      </c>
      <c r="K2686" s="16">
        <v>88.65</v>
      </c>
      <c r="L2686" s="17">
        <f>SUM(C2686:K2686)</f>
        <v>1216.1500000000001</v>
      </c>
      <c r="M2686" s="23" t="str">
        <f>A2686&amp;"|"&amp;B2686</f>
        <v>P0224|Sep</v>
      </c>
    </row>
    <row r="2687" spans="1:13" ht="15" customHeight="1" x14ac:dyDescent="0.25">
      <c r="A2687" s="14" t="s">
        <v>507</v>
      </c>
      <c r="B2687" s="14" t="s">
        <v>32</v>
      </c>
      <c r="C2687" s="16">
        <v>11.48</v>
      </c>
      <c r="D2687" s="16">
        <v>41.34</v>
      </c>
      <c r="E2687" s="16">
        <v>4.04</v>
      </c>
      <c r="F2687" s="16">
        <v>140</v>
      </c>
      <c r="G2687" s="16">
        <v>0</v>
      </c>
      <c r="H2687" s="16">
        <v>744.98</v>
      </c>
      <c r="I2687" s="16">
        <v>108.88</v>
      </c>
      <c r="J2687" s="16">
        <v>85.96</v>
      </c>
      <c r="K2687" s="16">
        <v>61.32</v>
      </c>
      <c r="L2687" s="17">
        <f>SUM(C2687:K2687)</f>
        <v>1198</v>
      </c>
      <c r="M2687" s="23" t="str">
        <f>A2687&amp;"|"&amp;B2687</f>
        <v>P0224|Oct</v>
      </c>
    </row>
    <row r="2688" spans="1:13" ht="15" customHeight="1" x14ac:dyDescent="0.25">
      <c r="A2688" s="14" t="s">
        <v>507</v>
      </c>
      <c r="B2688" s="14" t="s">
        <v>33</v>
      </c>
      <c r="C2688" s="16">
        <v>13.25</v>
      </c>
      <c r="D2688" s="16">
        <v>46.26</v>
      </c>
      <c r="E2688" s="16">
        <v>4.04</v>
      </c>
      <c r="F2688" s="16">
        <v>140</v>
      </c>
      <c r="G2688" s="16">
        <v>45.43</v>
      </c>
      <c r="H2688" s="16">
        <v>744.98</v>
      </c>
      <c r="I2688" s="16">
        <v>108.88</v>
      </c>
      <c r="J2688" s="16">
        <v>85.96</v>
      </c>
      <c r="K2688" s="16">
        <v>15.82</v>
      </c>
      <c r="L2688" s="17">
        <f>SUM(C2688:K2688)</f>
        <v>1204.6200000000001</v>
      </c>
      <c r="M2688" s="23" t="str">
        <f>A2688&amp;"|"&amp;B2688</f>
        <v>P0224|Nov</v>
      </c>
    </row>
    <row r="2689" spans="1:13" ht="15" customHeight="1" x14ac:dyDescent="0.25">
      <c r="A2689" s="14" t="s">
        <v>507</v>
      </c>
      <c r="B2689" s="14" t="s">
        <v>34</v>
      </c>
      <c r="C2689" s="16">
        <v>12.35</v>
      </c>
      <c r="D2689" s="16">
        <v>56.23</v>
      </c>
      <c r="E2689" s="16">
        <v>5.0199999999999996</v>
      </c>
      <c r="F2689" s="16">
        <v>350</v>
      </c>
      <c r="G2689" s="16">
        <v>45.43</v>
      </c>
      <c r="H2689" s="16">
        <v>744.98</v>
      </c>
      <c r="I2689" s="16">
        <v>108.88</v>
      </c>
      <c r="J2689" s="16">
        <v>85.96</v>
      </c>
      <c r="K2689" s="16">
        <v>27.92</v>
      </c>
      <c r="L2689" s="17">
        <f>SUM(C2689:K2689)</f>
        <v>1436.77</v>
      </c>
      <c r="M2689" s="23" t="str">
        <f>A2689&amp;"|"&amp;B2689</f>
        <v>P0224|Dec</v>
      </c>
    </row>
    <row r="2690" spans="1:13" ht="15" customHeight="1" x14ac:dyDescent="0.25">
      <c r="A2690" s="14" t="s">
        <v>507</v>
      </c>
      <c r="B2690" s="14" t="s">
        <v>35</v>
      </c>
      <c r="C2690" s="16">
        <v>7.57</v>
      </c>
      <c r="D2690" s="16">
        <v>63.37</v>
      </c>
      <c r="E2690" s="16">
        <v>4.04</v>
      </c>
      <c r="F2690" s="16">
        <v>280</v>
      </c>
      <c r="G2690" s="16">
        <v>45.43</v>
      </c>
      <c r="H2690" s="16">
        <v>744.98</v>
      </c>
      <c r="I2690" s="16">
        <v>108.88</v>
      </c>
      <c r="J2690" s="16">
        <v>85.96</v>
      </c>
      <c r="K2690" s="16">
        <v>27.92</v>
      </c>
      <c r="L2690" s="17">
        <f>SUM(C2690:K2690)</f>
        <v>1368.15</v>
      </c>
      <c r="M2690" s="23" t="str">
        <f>A2690&amp;"|"&amp;B2690</f>
        <v>P0224|Jan</v>
      </c>
    </row>
    <row r="2691" spans="1:13" ht="15" customHeight="1" x14ac:dyDescent="0.25">
      <c r="A2691" s="14" t="s">
        <v>507</v>
      </c>
      <c r="B2691" s="14" t="s">
        <v>36</v>
      </c>
      <c r="C2691" s="16">
        <v>22.96</v>
      </c>
      <c r="D2691" s="16">
        <v>61.02</v>
      </c>
      <c r="E2691" s="16">
        <v>4.04</v>
      </c>
      <c r="F2691" s="16">
        <v>280</v>
      </c>
      <c r="G2691" s="16">
        <v>45.43</v>
      </c>
      <c r="H2691" s="16">
        <v>744.98</v>
      </c>
      <c r="I2691" s="16">
        <v>108.88</v>
      </c>
      <c r="J2691" s="16">
        <v>85.96</v>
      </c>
      <c r="K2691" s="16">
        <v>27.92</v>
      </c>
      <c r="L2691" s="17">
        <f>SUM(C2691:K2691)</f>
        <v>1381.19</v>
      </c>
      <c r="M2691" s="23" t="str">
        <f>A2691&amp;"|"&amp;B2691</f>
        <v>P0224|Feb</v>
      </c>
    </row>
    <row r="2692" spans="1:13" ht="15" customHeight="1" x14ac:dyDescent="0.25">
      <c r="A2692" s="14" t="s">
        <v>507</v>
      </c>
      <c r="B2692" s="14" t="s">
        <v>37</v>
      </c>
      <c r="C2692" s="16">
        <v>7.57</v>
      </c>
      <c r="D2692" s="16">
        <v>58.78</v>
      </c>
      <c r="E2692" s="16">
        <v>4.3099999999999996</v>
      </c>
      <c r="F2692" s="16">
        <v>210</v>
      </c>
      <c r="G2692" s="16">
        <v>45.43</v>
      </c>
      <c r="H2692" s="16">
        <v>744.98</v>
      </c>
      <c r="I2692" s="16">
        <v>108.88</v>
      </c>
      <c r="J2692" s="16">
        <v>85.96</v>
      </c>
      <c r="K2692" s="16">
        <v>27.92</v>
      </c>
      <c r="L2692" s="17">
        <f>SUM(C2692:K2692)</f>
        <v>1293.83</v>
      </c>
      <c r="M2692" s="23" t="str">
        <f>A2692&amp;"|"&amp;B2692</f>
        <v>P0224|Mar</v>
      </c>
    </row>
    <row r="2693" spans="1:13" ht="15" customHeight="1" x14ac:dyDescent="0.25">
      <c r="A2693" s="14" t="s">
        <v>509</v>
      </c>
      <c r="B2693" s="14" t="s">
        <v>24</v>
      </c>
      <c r="C2693" s="16">
        <v>17.010000000000002</v>
      </c>
      <c r="D2693" s="16">
        <v>67.180000000000007</v>
      </c>
      <c r="E2693" s="16">
        <v>16.649999999999999</v>
      </c>
      <c r="F2693" s="16">
        <v>316</v>
      </c>
      <c r="G2693" s="16">
        <v>0</v>
      </c>
      <c r="H2693" s="16">
        <v>2148.98</v>
      </c>
      <c r="I2693" s="16">
        <v>309.45</v>
      </c>
      <c r="J2693" s="16">
        <v>85.96</v>
      </c>
      <c r="K2693" s="16">
        <v>99.37</v>
      </c>
      <c r="L2693" s="17">
        <f>SUM(C2693:K2693)</f>
        <v>3060.6</v>
      </c>
      <c r="M2693" s="23" t="str">
        <f>A2693&amp;"|"&amp;B2693</f>
        <v>P0225|Apr</v>
      </c>
    </row>
    <row r="2694" spans="1:13" ht="15" customHeight="1" x14ac:dyDescent="0.25">
      <c r="A2694" s="14" t="s">
        <v>509</v>
      </c>
      <c r="B2694" s="14" t="s">
        <v>26</v>
      </c>
      <c r="C2694" s="16">
        <v>31.63</v>
      </c>
      <c r="D2694" s="16">
        <v>59.27</v>
      </c>
      <c r="E2694" s="16">
        <v>13.49</v>
      </c>
      <c r="F2694" s="16">
        <v>316</v>
      </c>
      <c r="G2694" s="16">
        <v>0</v>
      </c>
      <c r="H2694" s="16">
        <v>2148.98</v>
      </c>
      <c r="I2694" s="16">
        <v>309.45</v>
      </c>
      <c r="J2694" s="16">
        <v>85.96</v>
      </c>
      <c r="K2694" s="16">
        <v>646.23</v>
      </c>
      <c r="L2694" s="17">
        <f>SUM(C2694:K2694)</f>
        <v>3611.0099999999998</v>
      </c>
      <c r="M2694" s="23" t="str">
        <f>A2694&amp;"|"&amp;B2694</f>
        <v>P0225|May</v>
      </c>
    </row>
    <row r="2695" spans="1:13" ht="15" customHeight="1" x14ac:dyDescent="0.25">
      <c r="A2695" s="14" t="s">
        <v>509</v>
      </c>
      <c r="B2695" s="14" t="s">
        <v>28</v>
      </c>
      <c r="C2695" s="16">
        <v>36.15</v>
      </c>
      <c r="D2695" s="16">
        <v>53.01</v>
      </c>
      <c r="E2695" s="16">
        <v>20.62</v>
      </c>
      <c r="F2695" s="16">
        <v>316</v>
      </c>
      <c r="G2695" s="16">
        <v>0</v>
      </c>
      <c r="H2695" s="16">
        <v>2148.98</v>
      </c>
      <c r="I2695" s="16">
        <v>309.45</v>
      </c>
      <c r="J2695" s="16">
        <v>85.96</v>
      </c>
      <c r="K2695" s="16">
        <v>837.3</v>
      </c>
      <c r="L2695" s="17">
        <f>SUM(C2695:K2695)</f>
        <v>3807.4700000000003</v>
      </c>
      <c r="M2695" s="23" t="str">
        <f>A2695&amp;"|"&amp;B2695</f>
        <v>P0225|Jun</v>
      </c>
    </row>
    <row r="2696" spans="1:13" ht="15" customHeight="1" x14ac:dyDescent="0.25">
      <c r="A2696" s="14" t="s">
        <v>509</v>
      </c>
      <c r="B2696" s="14" t="s">
        <v>29</v>
      </c>
      <c r="C2696" s="16">
        <v>61.54</v>
      </c>
      <c r="D2696" s="16">
        <v>58.13</v>
      </c>
      <c r="E2696" s="16">
        <v>11.59</v>
      </c>
      <c r="F2696" s="16">
        <v>474</v>
      </c>
      <c r="G2696" s="16">
        <v>0</v>
      </c>
      <c r="H2696" s="16">
        <v>2148.98</v>
      </c>
      <c r="I2696" s="16">
        <v>309.45</v>
      </c>
      <c r="J2696" s="16">
        <v>85.96</v>
      </c>
      <c r="K2696" s="16">
        <v>2244.4299999999998</v>
      </c>
      <c r="L2696" s="17">
        <f>SUM(C2696:K2696)</f>
        <v>5394.08</v>
      </c>
      <c r="M2696" s="23" t="str">
        <f>A2696&amp;"|"&amp;B2696</f>
        <v>P0225|Jul</v>
      </c>
    </row>
    <row r="2697" spans="1:13" ht="15" customHeight="1" x14ac:dyDescent="0.25">
      <c r="A2697" s="14" t="s">
        <v>509</v>
      </c>
      <c r="B2697" s="14" t="s">
        <v>30</v>
      </c>
      <c r="C2697" s="16">
        <v>17.71</v>
      </c>
      <c r="D2697" s="16">
        <v>44.28</v>
      </c>
      <c r="E2697" s="16">
        <v>22.23</v>
      </c>
      <c r="F2697" s="16">
        <v>474</v>
      </c>
      <c r="G2697" s="16">
        <v>0</v>
      </c>
      <c r="H2697" s="16">
        <v>2148.98</v>
      </c>
      <c r="I2697" s="16">
        <v>309.45</v>
      </c>
      <c r="J2697" s="16">
        <v>85.96</v>
      </c>
      <c r="K2697" s="16">
        <v>2070.33</v>
      </c>
      <c r="L2697" s="17">
        <f>SUM(C2697:K2697)</f>
        <v>5172.9399999999996</v>
      </c>
      <c r="M2697" s="23" t="str">
        <f>A2697&amp;"|"&amp;B2697</f>
        <v>P0225|Aug</v>
      </c>
    </row>
    <row r="2698" spans="1:13" ht="15" customHeight="1" x14ac:dyDescent="0.25">
      <c r="A2698" s="14" t="s">
        <v>509</v>
      </c>
      <c r="B2698" s="14" t="s">
        <v>31</v>
      </c>
      <c r="C2698" s="16">
        <v>21.21</v>
      </c>
      <c r="D2698" s="16">
        <v>54.05</v>
      </c>
      <c r="E2698" s="16">
        <v>16.63</v>
      </c>
      <c r="F2698" s="16">
        <v>316</v>
      </c>
      <c r="G2698" s="16">
        <v>0</v>
      </c>
      <c r="H2698" s="16">
        <v>2148.98</v>
      </c>
      <c r="I2698" s="16">
        <v>309.45</v>
      </c>
      <c r="J2698" s="16">
        <v>85.96</v>
      </c>
      <c r="K2698" s="16">
        <v>443.25</v>
      </c>
      <c r="L2698" s="17">
        <f>SUM(C2698:K2698)</f>
        <v>3395.5299999999997</v>
      </c>
      <c r="M2698" s="23" t="str">
        <f>A2698&amp;"|"&amp;B2698</f>
        <v>P0225|Sep</v>
      </c>
    </row>
    <row r="2699" spans="1:13" ht="15" customHeight="1" x14ac:dyDescent="0.25">
      <c r="A2699" s="14" t="s">
        <v>509</v>
      </c>
      <c r="B2699" s="14" t="s">
        <v>32</v>
      </c>
      <c r="C2699" s="16">
        <v>38.340000000000003</v>
      </c>
      <c r="D2699" s="16">
        <v>63.56</v>
      </c>
      <c r="E2699" s="16">
        <v>15.68</v>
      </c>
      <c r="F2699" s="16">
        <v>316</v>
      </c>
      <c r="G2699" s="16">
        <v>0</v>
      </c>
      <c r="H2699" s="16">
        <v>2148.98</v>
      </c>
      <c r="I2699" s="16">
        <v>309.45</v>
      </c>
      <c r="J2699" s="16">
        <v>85.96</v>
      </c>
      <c r="K2699" s="16">
        <v>306.58</v>
      </c>
      <c r="L2699" s="17">
        <f>SUM(C2699:K2699)</f>
        <v>3284.5499999999997</v>
      </c>
      <c r="M2699" s="23" t="str">
        <f>A2699&amp;"|"&amp;B2699</f>
        <v>P0225|Oct</v>
      </c>
    </row>
    <row r="2700" spans="1:13" ht="15" customHeight="1" x14ac:dyDescent="0.25">
      <c r="A2700" s="14" t="s">
        <v>509</v>
      </c>
      <c r="B2700" s="14" t="s">
        <v>33</v>
      </c>
      <c r="C2700" s="16">
        <v>30.48</v>
      </c>
      <c r="D2700" s="16">
        <v>82.54</v>
      </c>
      <c r="E2700" s="16">
        <v>21.25</v>
      </c>
      <c r="F2700" s="16">
        <v>316</v>
      </c>
      <c r="G2700" s="16">
        <v>100.95</v>
      </c>
      <c r="H2700" s="16">
        <v>2148.98</v>
      </c>
      <c r="I2700" s="16">
        <v>309.45</v>
      </c>
      <c r="J2700" s="16">
        <v>85.96</v>
      </c>
      <c r="K2700" s="16">
        <v>79.11</v>
      </c>
      <c r="L2700" s="17">
        <f>SUM(C2700:K2700)</f>
        <v>3174.72</v>
      </c>
      <c r="M2700" s="23" t="str">
        <f>A2700&amp;"|"&amp;B2700</f>
        <v>P0225|Nov</v>
      </c>
    </row>
    <row r="2701" spans="1:13" ht="15" customHeight="1" x14ac:dyDescent="0.25">
      <c r="A2701" s="14" t="s">
        <v>509</v>
      </c>
      <c r="B2701" s="14" t="s">
        <v>34</v>
      </c>
      <c r="C2701" s="16">
        <v>7.57</v>
      </c>
      <c r="D2701" s="16">
        <v>103.14</v>
      </c>
      <c r="E2701" s="16">
        <v>14.63</v>
      </c>
      <c r="F2701" s="16">
        <v>948</v>
      </c>
      <c r="G2701" s="16">
        <v>100.95</v>
      </c>
      <c r="H2701" s="16">
        <v>2148.98</v>
      </c>
      <c r="I2701" s="16">
        <v>309.45</v>
      </c>
      <c r="J2701" s="16">
        <v>85.96</v>
      </c>
      <c r="K2701" s="16">
        <v>139.59</v>
      </c>
      <c r="L2701" s="17">
        <f>SUM(C2701:K2701)</f>
        <v>3858.27</v>
      </c>
      <c r="M2701" s="23" t="str">
        <f>A2701&amp;"|"&amp;B2701</f>
        <v>P0225|Dec</v>
      </c>
    </row>
    <row r="2702" spans="1:13" ht="15" customHeight="1" x14ac:dyDescent="0.25">
      <c r="A2702" s="14" t="s">
        <v>509</v>
      </c>
      <c r="B2702" s="14" t="s">
        <v>35</v>
      </c>
      <c r="C2702" s="16">
        <v>258.33</v>
      </c>
      <c r="D2702" s="16">
        <v>95.63</v>
      </c>
      <c r="E2702" s="16">
        <v>17.260000000000002</v>
      </c>
      <c r="F2702" s="16">
        <v>790</v>
      </c>
      <c r="G2702" s="16">
        <v>100.95</v>
      </c>
      <c r="H2702" s="16">
        <v>2148.98</v>
      </c>
      <c r="I2702" s="16">
        <v>309.45</v>
      </c>
      <c r="J2702" s="16">
        <v>85.96</v>
      </c>
      <c r="K2702" s="16">
        <v>139.59</v>
      </c>
      <c r="L2702" s="17">
        <f>SUM(C2702:K2702)</f>
        <v>3946.15</v>
      </c>
      <c r="M2702" s="23" t="str">
        <f>A2702&amp;"|"&amp;B2702</f>
        <v>P0225|Jan</v>
      </c>
    </row>
    <row r="2703" spans="1:13" ht="15" customHeight="1" x14ac:dyDescent="0.25">
      <c r="A2703" s="14" t="s">
        <v>509</v>
      </c>
      <c r="B2703" s="14" t="s">
        <v>36</v>
      </c>
      <c r="C2703" s="16">
        <v>37.89</v>
      </c>
      <c r="D2703" s="16">
        <v>101.88</v>
      </c>
      <c r="E2703" s="16">
        <v>22.45</v>
      </c>
      <c r="F2703" s="16">
        <v>632</v>
      </c>
      <c r="G2703" s="16">
        <v>100.95</v>
      </c>
      <c r="H2703" s="16">
        <v>2148.98</v>
      </c>
      <c r="I2703" s="16">
        <v>309.45</v>
      </c>
      <c r="J2703" s="16">
        <v>85.96</v>
      </c>
      <c r="K2703" s="16">
        <v>139.59</v>
      </c>
      <c r="L2703" s="17">
        <f>SUM(C2703:K2703)</f>
        <v>3579.15</v>
      </c>
      <c r="M2703" s="23" t="str">
        <f>A2703&amp;"|"&amp;B2703</f>
        <v>P0225|Feb</v>
      </c>
    </row>
    <row r="2704" spans="1:13" ht="15" customHeight="1" x14ac:dyDescent="0.25">
      <c r="A2704" s="14" t="s">
        <v>509</v>
      </c>
      <c r="B2704" s="14" t="s">
        <v>37</v>
      </c>
      <c r="C2704" s="16">
        <v>32.159999999999997</v>
      </c>
      <c r="D2704" s="16">
        <v>95.51</v>
      </c>
      <c r="E2704" s="16">
        <v>12.45</v>
      </c>
      <c r="F2704" s="16">
        <v>632</v>
      </c>
      <c r="G2704" s="16">
        <v>100.95</v>
      </c>
      <c r="H2704" s="16">
        <v>2148.98</v>
      </c>
      <c r="I2704" s="16">
        <v>309.45</v>
      </c>
      <c r="J2704" s="16">
        <v>85.96</v>
      </c>
      <c r="K2704" s="16">
        <v>139.59</v>
      </c>
      <c r="L2704" s="17">
        <f>SUM(C2704:K2704)</f>
        <v>3557.05</v>
      </c>
      <c r="M2704" s="23" t="str">
        <f>A2704&amp;"|"&amp;B2704</f>
        <v>P0225|Mar</v>
      </c>
    </row>
    <row r="2705" spans="1:13" ht="15" customHeight="1" x14ac:dyDescent="0.25">
      <c r="A2705" s="14" t="s">
        <v>511</v>
      </c>
      <c r="B2705" s="14" t="s">
        <v>24</v>
      </c>
      <c r="C2705" s="16">
        <v>34.39</v>
      </c>
      <c r="D2705" s="16">
        <v>42.43</v>
      </c>
      <c r="E2705" s="16">
        <v>5</v>
      </c>
      <c r="F2705" s="16">
        <v>216</v>
      </c>
      <c r="G2705" s="16">
        <v>0</v>
      </c>
      <c r="H2705" s="16">
        <v>1346.69</v>
      </c>
      <c r="I2705" s="16">
        <v>194.84</v>
      </c>
      <c r="J2705" s="16">
        <v>85.96</v>
      </c>
      <c r="K2705" s="16">
        <v>59.62</v>
      </c>
      <c r="L2705" s="17">
        <f>SUM(C2705:K2705)</f>
        <v>1984.9299999999998</v>
      </c>
      <c r="M2705" s="23" t="str">
        <f>A2705&amp;"|"&amp;B2705</f>
        <v>P0226|Apr</v>
      </c>
    </row>
    <row r="2706" spans="1:13" ht="15" customHeight="1" x14ac:dyDescent="0.25">
      <c r="A2706" s="14" t="s">
        <v>511</v>
      </c>
      <c r="B2706" s="14" t="s">
        <v>26</v>
      </c>
      <c r="C2706" s="16">
        <v>27.31</v>
      </c>
      <c r="D2706" s="16">
        <v>48.44</v>
      </c>
      <c r="E2706" s="16">
        <v>9.1300000000000008</v>
      </c>
      <c r="F2706" s="16">
        <v>216</v>
      </c>
      <c r="G2706" s="16">
        <v>0</v>
      </c>
      <c r="H2706" s="16">
        <v>1346.69</v>
      </c>
      <c r="I2706" s="16">
        <v>194.84</v>
      </c>
      <c r="J2706" s="16">
        <v>85.96</v>
      </c>
      <c r="K2706" s="16">
        <v>387.74</v>
      </c>
      <c r="L2706" s="17">
        <f>SUM(C2706:K2706)</f>
        <v>2316.11</v>
      </c>
      <c r="M2706" s="23" t="str">
        <f>A2706&amp;"|"&amp;B2706</f>
        <v>P0226|May</v>
      </c>
    </row>
    <row r="2707" spans="1:13" ht="15" customHeight="1" x14ac:dyDescent="0.25">
      <c r="A2707" s="14" t="s">
        <v>511</v>
      </c>
      <c r="B2707" s="14" t="s">
        <v>28</v>
      </c>
      <c r="C2707" s="16">
        <v>22.94</v>
      </c>
      <c r="D2707" s="16">
        <v>43.12</v>
      </c>
      <c r="E2707" s="16">
        <v>8.9700000000000006</v>
      </c>
      <c r="F2707" s="16">
        <v>216</v>
      </c>
      <c r="G2707" s="16">
        <v>0</v>
      </c>
      <c r="H2707" s="16">
        <v>1346.69</v>
      </c>
      <c r="I2707" s="16">
        <v>194.84</v>
      </c>
      <c r="J2707" s="16">
        <v>85.96</v>
      </c>
      <c r="K2707" s="16">
        <v>502.38</v>
      </c>
      <c r="L2707" s="17">
        <f>SUM(C2707:K2707)</f>
        <v>2420.9</v>
      </c>
      <c r="M2707" s="23" t="str">
        <f>A2707&amp;"|"&amp;B2707</f>
        <v>P0226|Jun</v>
      </c>
    </row>
    <row r="2708" spans="1:13" ht="15" customHeight="1" x14ac:dyDescent="0.25">
      <c r="A2708" s="14" t="s">
        <v>511</v>
      </c>
      <c r="B2708" s="14" t="s">
        <v>29</v>
      </c>
      <c r="C2708" s="16">
        <v>9.57</v>
      </c>
      <c r="D2708" s="16">
        <v>50.17</v>
      </c>
      <c r="E2708" s="16">
        <v>15.97</v>
      </c>
      <c r="F2708" s="16">
        <v>324</v>
      </c>
      <c r="G2708" s="16">
        <v>0</v>
      </c>
      <c r="H2708" s="16">
        <v>1346.69</v>
      </c>
      <c r="I2708" s="16">
        <v>194.84</v>
      </c>
      <c r="J2708" s="16">
        <v>85.96</v>
      </c>
      <c r="K2708" s="16">
        <v>1346.66</v>
      </c>
      <c r="L2708" s="17">
        <f>SUM(C2708:K2708)</f>
        <v>3373.86</v>
      </c>
      <c r="M2708" s="23" t="str">
        <f>A2708&amp;"|"&amp;B2708</f>
        <v>P0226|Jul</v>
      </c>
    </row>
    <row r="2709" spans="1:13" ht="15" customHeight="1" x14ac:dyDescent="0.25">
      <c r="A2709" s="14" t="s">
        <v>511</v>
      </c>
      <c r="B2709" s="14" t="s">
        <v>30</v>
      </c>
      <c r="C2709" s="16">
        <v>7.57</v>
      </c>
      <c r="D2709" s="16">
        <v>48.49</v>
      </c>
      <c r="E2709" s="16">
        <v>14.67</v>
      </c>
      <c r="F2709" s="16">
        <v>324</v>
      </c>
      <c r="G2709" s="16">
        <v>0</v>
      </c>
      <c r="H2709" s="16">
        <v>1346.69</v>
      </c>
      <c r="I2709" s="16">
        <v>194.84</v>
      </c>
      <c r="J2709" s="16">
        <v>85.96</v>
      </c>
      <c r="K2709" s="16">
        <v>1242.2</v>
      </c>
      <c r="L2709" s="17">
        <f>SUM(C2709:K2709)</f>
        <v>3264.42</v>
      </c>
      <c r="M2709" s="23" t="str">
        <f>A2709&amp;"|"&amp;B2709</f>
        <v>P0226|Aug</v>
      </c>
    </row>
    <row r="2710" spans="1:13" ht="15" customHeight="1" x14ac:dyDescent="0.25">
      <c r="A2710" s="14" t="s">
        <v>511</v>
      </c>
      <c r="B2710" s="14" t="s">
        <v>31</v>
      </c>
      <c r="C2710" s="16">
        <v>7.57</v>
      </c>
      <c r="D2710" s="16">
        <v>41.29</v>
      </c>
      <c r="E2710" s="16">
        <v>7.73</v>
      </c>
      <c r="F2710" s="16">
        <v>216</v>
      </c>
      <c r="G2710" s="16">
        <v>0</v>
      </c>
      <c r="H2710" s="16">
        <v>1346.69</v>
      </c>
      <c r="I2710" s="16">
        <v>194.84</v>
      </c>
      <c r="J2710" s="16">
        <v>85.96</v>
      </c>
      <c r="K2710" s="16">
        <v>265.95</v>
      </c>
      <c r="L2710" s="17">
        <f>SUM(C2710:K2710)</f>
        <v>2166.0300000000002</v>
      </c>
      <c r="M2710" s="23" t="str">
        <f>A2710&amp;"|"&amp;B2710</f>
        <v>P0226|Sep</v>
      </c>
    </row>
    <row r="2711" spans="1:13" ht="15" customHeight="1" x14ac:dyDescent="0.25">
      <c r="A2711" s="14" t="s">
        <v>511</v>
      </c>
      <c r="B2711" s="14" t="s">
        <v>32</v>
      </c>
      <c r="C2711" s="16">
        <v>7.57</v>
      </c>
      <c r="D2711" s="16">
        <v>49.54</v>
      </c>
      <c r="E2711" s="16">
        <v>4.04</v>
      </c>
      <c r="F2711" s="16">
        <v>216</v>
      </c>
      <c r="G2711" s="16">
        <v>0</v>
      </c>
      <c r="H2711" s="16">
        <v>1346.69</v>
      </c>
      <c r="I2711" s="16">
        <v>194.84</v>
      </c>
      <c r="J2711" s="16">
        <v>85.96</v>
      </c>
      <c r="K2711" s="16">
        <v>183.95</v>
      </c>
      <c r="L2711" s="17">
        <f>SUM(C2711:K2711)</f>
        <v>2088.59</v>
      </c>
      <c r="M2711" s="23" t="str">
        <f>A2711&amp;"|"&amp;B2711</f>
        <v>P0226|Oct</v>
      </c>
    </row>
    <row r="2712" spans="1:13" ht="15" customHeight="1" x14ac:dyDescent="0.25">
      <c r="A2712" s="14" t="s">
        <v>511</v>
      </c>
      <c r="B2712" s="14" t="s">
        <v>33</v>
      </c>
      <c r="C2712" s="16">
        <v>249.31</v>
      </c>
      <c r="D2712" s="16">
        <v>64.3</v>
      </c>
      <c r="E2712" s="16">
        <v>4.04</v>
      </c>
      <c r="F2712" s="16">
        <v>216</v>
      </c>
      <c r="G2712" s="16">
        <v>68.14</v>
      </c>
      <c r="H2712" s="16">
        <v>1346.69</v>
      </c>
      <c r="I2712" s="16">
        <v>194.84</v>
      </c>
      <c r="J2712" s="16">
        <v>85.96</v>
      </c>
      <c r="K2712" s="16">
        <v>47.47</v>
      </c>
      <c r="L2712" s="17">
        <f>SUM(C2712:K2712)</f>
        <v>2276.75</v>
      </c>
      <c r="M2712" s="23" t="str">
        <f>A2712&amp;"|"&amp;B2712</f>
        <v>P0226|Nov</v>
      </c>
    </row>
    <row r="2713" spans="1:13" ht="15" customHeight="1" x14ac:dyDescent="0.25">
      <c r="A2713" s="14" t="s">
        <v>511</v>
      </c>
      <c r="B2713" s="14" t="s">
        <v>34</v>
      </c>
      <c r="C2713" s="16">
        <v>29.66</v>
      </c>
      <c r="D2713" s="16">
        <v>82.37</v>
      </c>
      <c r="E2713" s="16">
        <v>10.02</v>
      </c>
      <c r="F2713" s="16">
        <v>648</v>
      </c>
      <c r="G2713" s="16">
        <v>68.14</v>
      </c>
      <c r="H2713" s="16">
        <v>1346.69</v>
      </c>
      <c r="I2713" s="16">
        <v>194.84</v>
      </c>
      <c r="J2713" s="16">
        <v>85.96</v>
      </c>
      <c r="K2713" s="16">
        <v>83.75</v>
      </c>
      <c r="L2713" s="17">
        <f>SUM(C2713:K2713)</f>
        <v>2549.4300000000003</v>
      </c>
      <c r="M2713" s="23" t="str">
        <f>A2713&amp;"|"&amp;B2713</f>
        <v>P0226|Dec</v>
      </c>
    </row>
    <row r="2714" spans="1:13" ht="15" customHeight="1" x14ac:dyDescent="0.25">
      <c r="A2714" s="14" t="s">
        <v>511</v>
      </c>
      <c r="B2714" s="14" t="s">
        <v>35</v>
      </c>
      <c r="C2714" s="16">
        <v>22.82</v>
      </c>
      <c r="D2714" s="16">
        <v>90.86</v>
      </c>
      <c r="E2714" s="16">
        <v>6.01</v>
      </c>
      <c r="F2714" s="16">
        <v>648</v>
      </c>
      <c r="G2714" s="16">
        <v>68.14</v>
      </c>
      <c r="H2714" s="16">
        <v>1346.69</v>
      </c>
      <c r="I2714" s="16">
        <v>194.84</v>
      </c>
      <c r="J2714" s="16">
        <v>85.96</v>
      </c>
      <c r="K2714" s="16">
        <v>83.75</v>
      </c>
      <c r="L2714" s="17">
        <f>SUM(C2714:K2714)</f>
        <v>2547.0700000000002</v>
      </c>
      <c r="M2714" s="23" t="str">
        <f>A2714&amp;"|"&amp;B2714</f>
        <v>P0226|Jan</v>
      </c>
    </row>
    <row r="2715" spans="1:13" ht="15" customHeight="1" x14ac:dyDescent="0.25">
      <c r="A2715" s="14" t="s">
        <v>511</v>
      </c>
      <c r="B2715" s="14" t="s">
        <v>36</v>
      </c>
      <c r="C2715" s="16">
        <v>22.8</v>
      </c>
      <c r="D2715" s="16">
        <v>80.81</v>
      </c>
      <c r="E2715" s="16">
        <v>8.43</v>
      </c>
      <c r="F2715" s="16">
        <v>540</v>
      </c>
      <c r="G2715" s="16">
        <v>68.14</v>
      </c>
      <c r="H2715" s="16">
        <v>1346.69</v>
      </c>
      <c r="I2715" s="16">
        <v>194.84</v>
      </c>
      <c r="J2715" s="16">
        <v>85.96</v>
      </c>
      <c r="K2715" s="16">
        <v>83.75</v>
      </c>
      <c r="L2715" s="17">
        <f>SUM(C2715:K2715)</f>
        <v>2431.42</v>
      </c>
      <c r="M2715" s="23" t="str">
        <f>A2715&amp;"|"&amp;B2715</f>
        <v>P0226|Feb</v>
      </c>
    </row>
    <row r="2716" spans="1:13" ht="15" customHeight="1" x14ac:dyDescent="0.25">
      <c r="A2716" s="14" t="s">
        <v>511</v>
      </c>
      <c r="B2716" s="14" t="s">
        <v>37</v>
      </c>
      <c r="C2716" s="16">
        <v>9.7200000000000006</v>
      </c>
      <c r="D2716" s="16">
        <v>67.010000000000005</v>
      </c>
      <c r="E2716" s="16">
        <v>11.06</v>
      </c>
      <c r="F2716" s="16">
        <v>432</v>
      </c>
      <c r="G2716" s="16">
        <v>68.14</v>
      </c>
      <c r="H2716" s="16">
        <v>1346.69</v>
      </c>
      <c r="I2716" s="16">
        <v>194.84</v>
      </c>
      <c r="J2716" s="16">
        <v>85.96</v>
      </c>
      <c r="K2716" s="16">
        <v>83.75</v>
      </c>
      <c r="L2716" s="17">
        <f>SUM(C2716:K2716)</f>
        <v>2299.17</v>
      </c>
      <c r="M2716" s="23" t="str">
        <f>A2716&amp;"|"&amp;B2716</f>
        <v>P0226|Mar</v>
      </c>
    </row>
    <row r="2717" spans="1:13" ht="15" customHeight="1" x14ac:dyDescent="0.25">
      <c r="A2717" s="14" t="s">
        <v>513</v>
      </c>
      <c r="B2717" s="14" t="s">
        <v>24</v>
      </c>
      <c r="C2717" s="16">
        <v>13.09</v>
      </c>
      <c r="D2717" s="16">
        <v>52.69</v>
      </c>
      <c r="E2717" s="16">
        <v>4.04</v>
      </c>
      <c r="F2717" s="16">
        <v>216</v>
      </c>
      <c r="G2717" s="16">
        <v>0</v>
      </c>
      <c r="H2717" s="16">
        <v>1346.69</v>
      </c>
      <c r="I2717" s="16">
        <v>194.84</v>
      </c>
      <c r="J2717" s="16">
        <v>85.96</v>
      </c>
      <c r="K2717" s="16">
        <v>59.62</v>
      </c>
      <c r="L2717" s="17">
        <f>SUM(C2717:K2717)</f>
        <v>1972.9299999999998</v>
      </c>
      <c r="M2717" s="23" t="str">
        <f>A2717&amp;"|"&amp;B2717</f>
        <v>P0227|Apr</v>
      </c>
    </row>
    <row r="2718" spans="1:13" ht="15" customHeight="1" x14ac:dyDescent="0.25">
      <c r="A2718" s="14" t="s">
        <v>513</v>
      </c>
      <c r="B2718" s="14" t="s">
        <v>26</v>
      </c>
      <c r="C2718" s="16">
        <v>23.9</v>
      </c>
      <c r="D2718" s="16">
        <v>55.35</v>
      </c>
      <c r="E2718" s="16">
        <v>9.85</v>
      </c>
      <c r="F2718" s="16">
        <v>216</v>
      </c>
      <c r="G2718" s="16">
        <v>0</v>
      </c>
      <c r="H2718" s="16">
        <v>1346.69</v>
      </c>
      <c r="I2718" s="16">
        <v>194.84</v>
      </c>
      <c r="J2718" s="16">
        <v>85.96</v>
      </c>
      <c r="K2718" s="16">
        <v>387.74</v>
      </c>
      <c r="L2718" s="17">
        <f>SUM(C2718:K2718)</f>
        <v>2320.33</v>
      </c>
      <c r="M2718" s="23" t="str">
        <f>A2718&amp;"|"&amp;B2718</f>
        <v>P0227|May</v>
      </c>
    </row>
    <row r="2719" spans="1:13" ht="15" customHeight="1" x14ac:dyDescent="0.25">
      <c r="A2719" s="14" t="s">
        <v>513</v>
      </c>
      <c r="B2719" s="14" t="s">
        <v>28</v>
      </c>
      <c r="C2719" s="16">
        <v>22.3</v>
      </c>
      <c r="D2719" s="16">
        <v>43.14</v>
      </c>
      <c r="E2719" s="16">
        <v>6.86</v>
      </c>
      <c r="F2719" s="16">
        <v>216</v>
      </c>
      <c r="G2719" s="16">
        <v>0</v>
      </c>
      <c r="H2719" s="16">
        <v>1346.69</v>
      </c>
      <c r="I2719" s="16">
        <v>194.84</v>
      </c>
      <c r="J2719" s="16">
        <v>85.96</v>
      </c>
      <c r="K2719" s="16">
        <v>502.38</v>
      </c>
      <c r="L2719" s="17">
        <f>SUM(C2719:K2719)</f>
        <v>2418.17</v>
      </c>
      <c r="M2719" s="23" t="str">
        <f>A2719&amp;"|"&amp;B2719</f>
        <v>P0227|Jun</v>
      </c>
    </row>
    <row r="2720" spans="1:13" ht="15" customHeight="1" x14ac:dyDescent="0.25">
      <c r="A2720" s="14" t="s">
        <v>513</v>
      </c>
      <c r="B2720" s="14" t="s">
        <v>29</v>
      </c>
      <c r="C2720" s="16">
        <v>7.79</v>
      </c>
      <c r="D2720" s="16">
        <v>40.67</v>
      </c>
      <c r="E2720" s="16">
        <v>5.65</v>
      </c>
      <c r="F2720" s="16">
        <v>324</v>
      </c>
      <c r="G2720" s="16">
        <v>0</v>
      </c>
      <c r="H2720" s="16">
        <v>1346.69</v>
      </c>
      <c r="I2720" s="16">
        <v>194.84</v>
      </c>
      <c r="J2720" s="16">
        <v>85.96</v>
      </c>
      <c r="K2720" s="16">
        <v>1346.66</v>
      </c>
      <c r="L2720" s="17">
        <f>SUM(C2720:K2720)</f>
        <v>3352.26</v>
      </c>
      <c r="M2720" s="23" t="str">
        <f>A2720&amp;"|"&amp;B2720</f>
        <v>P0227|Jul</v>
      </c>
    </row>
    <row r="2721" spans="1:13" ht="15" customHeight="1" x14ac:dyDescent="0.25">
      <c r="A2721" s="14" t="s">
        <v>513</v>
      </c>
      <c r="B2721" s="14" t="s">
        <v>30</v>
      </c>
      <c r="C2721" s="16">
        <v>24.01</v>
      </c>
      <c r="D2721" s="16">
        <v>31.31</v>
      </c>
      <c r="E2721" s="16">
        <v>11.47</v>
      </c>
      <c r="F2721" s="16">
        <v>216</v>
      </c>
      <c r="G2721" s="16">
        <v>0</v>
      </c>
      <c r="H2721" s="16">
        <v>1346.69</v>
      </c>
      <c r="I2721" s="16">
        <v>194.84</v>
      </c>
      <c r="J2721" s="16">
        <v>85.96</v>
      </c>
      <c r="K2721" s="16">
        <v>1242.2</v>
      </c>
      <c r="L2721" s="17">
        <f>SUM(C2721:K2721)</f>
        <v>3152.48</v>
      </c>
      <c r="M2721" s="23" t="str">
        <f>A2721&amp;"|"&amp;B2721</f>
        <v>P0227|Aug</v>
      </c>
    </row>
    <row r="2722" spans="1:13" ht="15" customHeight="1" x14ac:dyDescent="0.25">
      <c r="A2722" s="14" t="s">
        <v>513</v>
      </c>
      <c r="B2722" s="14" t="s">
        <v>31</v>
      </c>
      <c r="C2722" s="16">
        <v>23.71</v>
      </c>
      <c r="D2722" s="16">
        <v>56.33</v>
      </c>
      <c r="E2722" s="16">
        <v>9.9600000000000009</v>
      </c>
      <c r="F2722" s="16">
        <v>216</v>
      </c>
      <c r="G2722" s="16">
        <v>0</v>
      </c>
      <c r="H2722" s="16">
        <v>1346.69</v>
      </c>
      <c r="I2722" s="16">
        <v>194.84</v>
      </c>
      <c r="J2722" s="16">
        <v>85.96</v>
      </c>
      <c r="K2722" s="16">
        <v>265.95</v>
      </c>
      <c r="L2722" s="17">
        <f>SUM(C2722:K2722)</f>
        <v>2199.44</v>
      </c>
      <c r="M2722" s="23" t="str">
        <f>A2722&amp;"|"&amp;B2722</f>
        <v>P0227|Sep</v>
      </c>
    </row>
    <row r="2723" spans="1:13" ht="15" customHeight="1" x14ac:dyDescent="0.25">
      <c r="A2723" s="14" t="s">
        <v>513</v>
      </c>
      <c r="B2723" s="14" t="s">
        <v>32</v>
      </c>
      <c r="C2723" s="16">
        <v>19.45</v>
      </c>
      <c r="D2723" s="16">
        <v>48.64</v>
      </c>
      <c r="E2723" s="16">
        <v>7.69</v>
      </c>
      <c r="F2723" s="16">
        <v>216</v>
      </c>
      <c r="G2723" s="16">
        <v>0</v>
      </c>
      <c r="H2723" s="16">
        <v>1346.69</v>
      </c>
      <c r="I2723" s="16">
        <v>194.84</v>
      </c>
      <c r="J2723" s="16">
        <v>85.96</v>
      </c>
      <c r="K2723" s="16">
        <v>183.95</v>
      </c>
      <c r="L2723" s="17">
        <f>SUM(C2723:K2723)</f>
        <v>2103.2199999999998</v>
      </c>
      <c r="M2723" s="23" t="str">
        <f>A2723&amp;"|"&amp;B2723</f>
        <v>P0227|Oct</v>
      </c>
    </row>
    <row r="2724" spans="1:13" ht="15" customHeight="1" x14ac:dyDescent="0.25">
      <c r="A2724" s="14" t="s">
        <v>513</v>
      </c>
      <c r="B2724" s="14" t="s">
        <v>33</v>
      </c>
      <c r="C2724" s="16">
        <v>19.73</v>
      </c>
      <c r="D2724" s="16">
        <v>60.23</v>
      </c>
      <c r="E2724" s="16">
        <v>5.76</v>
      </c>
      <c r="F2724" s="16">
        <v>216</v>
      </c>
      <c r="G2724" s="16">
        <v>68.14</v>
      </c>
      <c r="H2724" s="16">
        <v>1346.69</v>
      </c>
      <c r="I2724" s="16">
        <v>194.84</v>
      </c>
      <c r="J2724" s="16">
        <v>85.96</v>
      </c>
      <c r="K2724" s="16">
        <v>47.47</v>
      </c>
      <c r="L2724" s="17">
        <f>SUM(C2724:K2724)</f>
        <v>2044.8200000000002</v>
      </c>
      <c r="M2724" s="23" t="str">
        <f>A2724&amp;"|"&amp;B2724</f>
        <v>P0227|Nov</v>
      </c>
    </row>
    <row r="2725" spans="1:13" ht="15" customHeight="1" x14ac:dyDescent="0.25">
      <c r="A2725" s="14" t="s">
        <v>513</v>
      </c>
      <c r="B2725" s="14" t="s">
        <v>34</v>
      </c>
      <c r="C2725" s="16">
        <v>23.64</v>
      </c>
      <c r="D2725" s="16">
        <v>75.81</v>
      </c>
      <c r="E2725" s="16">
        <v>9.89</v>
      </c>
      <c r="F2725" s="16">
        <v>648</v>
      </c>
      <c r="G2725" s="16">
        <v>68.14</v>
      </c>
      <c r="H2725" s="16">
        <v>1346.69</v>
      </c>
      <c r="I2725" s="16">
        <v>194.84</v>
      </c>
      <c r="J2725" s="16">
        <v>85.96</v>
      </c>
      <c r="K2725" s="16">
        <v>83.75</v>
      </c>
      <c r="L2725" s="17">
        <f>SUM(C2725:K2725)</f>
        <v>2536.7200000000003</v>
      </c>
      <c r="M2725" s="23" t="str">
        <f>A2725&amp;"|"&amp;B2725</f>
        <v>P0227|Dec</v>
      </c>
    </row>
    <row r="2726" spans="1:13" ht="15" customHeight="1" x14ac:dyDescent="0.25">
      <c r="A2726" s="14" t="s">
        <v>513</v>
      </c>
      <c r="B2726" s="14" t="s">
        <v>35</v>
      </c>
      <c r="C2726" s="16">
        <v>11.3</v>
      </c>
      <c r="D2726" s="16">
        <v>78.989999999999995</v>
      </c>
      <c r="E2726" s="16">
        <v>7.72</v>
      </c>
      <c r="F2726" s="16">
        <v>540</v>
      </c>
      <c r="G2726" s="16">
        <v>68.14</v>
      </c>
      <c r="H2726" s="16">
        <v>1346.69</v>
      </c>
      <c r="I2726" s="16">
        <v>194.84</v>
      </c>
      <c r="J2726" s="16">
        <v>85.96</v>
      </c>
      <c r="K2726" s="16">
        <v>83.75</v>
      </c>
      <c r="L2726" s="17">
        <f>SUM(C2726:K2726)</f>
        <v>2417.3900000000003</v>
      </c>
      <c r="M2726" s="23" t="str">
        <f>A2726&amp;"|"&amp;B2726</f>
        <v>P0227|Jan</v>
      </c>
    </row>
    <row r="2727" spans="1:13" ht="15" customHeight="1" x14ac:dyDescent="0.25">
      <c r="A2727" s="14" t="s">
        <v>513</v>
      </c>
      <c r="B2727" s="14" t="s">
        <v>36</v>
      </c>
      <c r="C2727" s="16">
        <v>26.41</v>
      </c>
      <c r="D2727" s="16">
        <v>75.14</v>
      </c>
      <c r="E2727" s="16">
        <v>8.8800000000000008</v>
      </c>
      <c r="F2727" s="16">
        <v>432</v>
      </c>
      <c r="G2727" s="16">
        <v>68.14</v>
      </c>
      <c r="H2727" s="16">
        <v>1346.69</v>
      </c>
      <c r="I2727" s="16">
        <v>194.84</v>
      </c>
      <c r="J2727" s="16">
        <v>85.96</v>
      </c>
      <c r="K2727" s="16">
        <v>83.75</v>
      </c>
      <c r="L2727" s="17">
        <f>SUM(C2727:K2727)</f>
        <v>2321.81</v>
      </c>
      <c r="M2727" s="23" t="str">
        <f>A2727&amp;"|"&amp;B2727</f>
        <v>P0227|Feb</v>
      </c>
    </row>
    <row r="2728" spans="1:13" ht="15" customHeight="1" x14ac:dyDescent="0.25">
      <c r="A2728" s="14" t="s">
        <v>513</v>
      </c>
      <c r="B2728" s="14" t="s">
        <v>37</v>
      </c>
      <c r="C2728" s="16">
        <v>7.57</v>
      </c>
      <c r="D2728" s="16">
        <v>68.53</v>
      </c>
      <c r="E2728" s="16">
        <v>8.77</v>
      </c>
      <c r="F2728" s="16">
        <v>432</v>
      </c>
      <c r="G2728" s="16">
        <v>68.14</v>
      </c>
      <c r="H2728" s="16">
        <v>1346.69</v>
      </c>
      <c r="I2728" s="16">
        <v>194.84</v>
      </c>
      <c r="J2728" s="16">
        <v>85.96</v>
      </c>
      <c r="K2728" s="16">
        <v>83.75</v>
      </c>
      <c r="L2728" s="17">
        <f>SUM(C2728:K2728)</f>
        <v>2296.25</v>
      </c>
      <c r="M2728" s="23" t="str">
        <f>A2728&amp;"|"&amp;B2728</f>
        <v>P0227|Mar</v>
      </c>
    </row>
    <row r="2729" spans="1:13" ht="15" customHeight="1" x14ac:dyDescent="0.25">
      <c r="A2729" s="14" t="s">
        <v>515</v>
      </c>
      <c r="B2729" s="14" t="s">
        <v>24</v>
      </c>
      <c r="C2729" s="16">
        <v>29.2</v>
      </c>
      <c r="D2729" s="16">
        <v>48.42</v>
      </c>
      <c r="E2729" s="16">
        <v>4.8</v>
      </c>
      <c r="F2729" s="16">
        <v>176</v>
      </c>
      <c r="G2729" s="16">
        <v>0</v>
      </c>
      <c r="H2729" s="16">
        <v>1031.51</v>
      </c>
      <c r="I2729" s="16">
        <v>149</v>
      </c>
      <c r="J2729" s="16">
        <v>85.96</v>
      </c>
      <c r="K2729" s="16">
        <v>39.75</v>
      </c>
      <c r="L2729" s="17">
        <f>SUM(C2729:K2729)</f>
        <v>1564.64</v>
      </c>
      <c r="M2729" s="23" t="str">
        <f>A2729&amp;"|"&amp;B2729</f>
        <v>P0228|Apr</v>
      </c>
    </row>
    <row r="2730" spans="1:13" ht="15" customHeight="1" x14ac:dyDescent="0.25">
      <c r="A2730" s="14" t="s">
        <v>515</v>
      </c>
      <c r="B2730" s="14" t="s">
        <v>26</v>
      </c>
      <c r="C2730" s="16">
        <v>23.9</v>
      </c>
      <c r="D2730" s="16">
        <v>47.51</v>
      </c>
      <c r="E2730" s="16">
        <v>4.1500000000000004</v>
      </c>
      <c r="F2730" s="16">
        <v>176</v>
      </c>
      <c r="G2730" s="16">
        <v>0</v>
      </c>
      <c r="H2730" s="16">
        <v>1031.51</v>
      </c>
      <c r="I2730" s="16">
        <v>149</v>
      </c>
      <c r="J2730" s="16">
        <v>85.96</v>
      </c>
      <c r="K2730" s="16">
        <v>258.49</v>
      </c>
      <c r="L2730" s="17">
        <f>SUM(C2730:K2730)</f>
        <v>1776.52</v>
      </c>
      <c r="M2730" s="23" t="str">
        <f>A2730&amp;"|"&amp;B2730</f>
        <v>P0228|May</v>
      </c>
    </row>
    <row r="2731" spans="1:13" ht="15" customHeight="1" x14ac:dyDescent="0.25">
      <c r="A2731" s="14" t="s">
        <v>515</v>
      </c>
      <c r="B2731" s="14" t="s">
        <v>28</v>
      </c>
      <c r="C2731" s="16">
        <v>26.44</v>
      </c>
      <c r="D2731" s="16">
        <v>38.42</v>
      </c>
      <c r="E2731" s="16">
        <v>7.06</v>
      </c>
      <c r="F2731" s="16">
        <v>176</v>
      </c>
      <c r="G2731" s="16">
        <v>0</v>
      </c>
      <c r="H2731" s="16">
        <v>1031.51</v>
      </c>
      <c r="I2731" s="16">
        <v>149</v>
      </c>
      <c r="J2731" s="16">
        <v>85.96</v>
      </c>
      <c r="K2731" s="16">
        <v>334.92</v>
      </c>
      <c r="L2731" s="17">
        <f>SUM(C2731:K2731)</f>
        <v>1849.3100000000002</v>
      </c>
      <c r="M2731" s="23" t="str">
        <f>A2731&amp;"|"&amp;B2731</f>
        <v>P0228|Jun</v>
      </c>
    </row>
    <row r="2732" spans="1:13" ht="15" customHeight="1" x14ac:dyDescent="0.25">
      <c r="A2732" s="14" t="s">
        <v>515</v>
      </c>
      <c r="B2732" s="14" t="s">
        <v>29</v>
      </c>
      <c r="C2732" s="16">
        <v>14.59</v>
      </c>
      <c r="D2732" s="16">
        <v>32.950000000000003</v>
      </c>
      <c r="E2732" s="16">
        <v>10.5</v>
      </c>
      <c r="F2732" s="16">
        <v>264</v>
      </c>
      <c r="G2732" s="16">
        <v>0</v>
      </c>
      <c r="H2732" s="16">
        <v>1031.51</v>
      </c>
      <c r="I2732" s="16">
        <v>149</v>
      </c>
      <c r="J2732" s="16">
        <v>85.96</v>
      </c>
      <c r="K2732" s="16">
        <v>897.77</v>
      </c>
      <c r="L2732" s="17">
        <f>SUM(C2732:K2732)</f>
        <v>2486.2799999999997</v>
      </c>
      <c r="M2732" s="23" t="str">
        <f>A2732&amp;"|"&amp;B2732</f>
        <v>P0228|Jul</v>
      </c>
    </row>
    <row r="2733" spans="1:13" ht="15" customHeight="1" x14ac:dyDescent="0.25">
      <c r="A2733" s="14" t="s">
        <v>515</v>
      </c>
      <c r="B2733" s="14" t="s">
        <v>30</v>
      </c>
      <c r="C2733" s="16">
        <v>15.27</v>
      </c>
      <c r="D2733" s="16">
        <v>43.97</v>
      </c>
      <c r="E2733" s="16">
        <v>4.04</v>
      </c>
      <c r="F2733" s="16">
        <v>264</v>
      </c>
      <c r="G2733" s="16">
        <v>0</v>
      </c>
      <c r="H2733" s="16">
        <v>1031.51</v>
      </c>
      <c r="I2733" s="16">
        <v>149</v>
      </c>
      <c r="J2733" s="16">
        <v>85.96</v>
      </c>
      <c r="K2733" s="16">
        <v>828.13</v>
      </c>
      <c r="L2733" s="17">
        <f>SUM(C2733:K2733)</f>
        <v>2421.88</v>
      </c>
      <c r="M2733" s="23" t="str">
        <f>A2733&amp;"|"&amp;B2733</f>
        <v>P0228|Aug</v>
      </c>
    </row>
    <row r="2734" spans="1:13" ht="15" customHeight="1" x14ac:dyDescent="0.25">
      <c r="A2734" s="14" t="s">
        <v>515</v>
      </c>
      <c r="B2734" s="14" t="s">
        <v>31</v>
      </c>
      <c r="C2734" s="16">
        <v>7.57</v>
      </c>
      <c r="D2734" s="16">
        <v>34.47</v>
      </c>
      <c r="E2734" s="16">
        <v>6.36</v>
      </c>
      <c r="F2734" s="16">
        <v>176</v>
      </c>
      <c r="G2734" s="16">
        <v>0</v>
      </c>
      <c r="H2734" s="16">
        <v>1031.51</v>
      </c>
      <c r="I2734" s="16">
        <v>149</v>
      </c>
      <c r="J2734" s="16">
        <v>85.96</v>
      </c>
      <c r="K2734" s="16">
        <v>177.3</v>
      </c>
      <c r="L2734" s="17">
        <f>SUM(C2734:K2734)</f>
        <v>1668.17</v>
      </c>
      <c r="M2734" s="23" t="str">
        <f>A2734&amp;"|"&amp;B2734</f>
        <v>P0228|Sep</v>
      </c>
    </row>
    <row r="2735" spans="1:13" ht="15" customHeight="1" x14ac:dyDescent="0.25">
      <c r="A2735" s="14" t="s">
        <v>515</v>
      </c>
      <c r="B2735" s="14" t="s">
        <v>32</v>
      </c>
      <c r="C2735" s="16">
        <v>7.57</v>
      </c>
      <c r="D2735" s="16">
        <v>42.1</v>
      </c>
      <c r="E2735" s="16">
        <v>5.86</v>
      </c>
      <c r="F2735" s="16">
        <v>176</v>
      </c>
      <c r="G2735" s="16">
        <v>0</v>
      </c>
      <c r="H2735" s="16">
        <v>1031.51</v>
      </c>
      <c r="I2735" s="16">
        <v>149</v>
      </c>
      <c r="J2735" s="16">
        <v>85.96</v>
      </c>
      <c r="K2735" s="16">
        <v>122.63</v>
      </c>
      <c r="L2735" s="17">
        <f>SUM(C2735:K2735)</f>
        <v>1620.63</v>
      </c>
      <c r="M2735" s="23" t="str">
        <f>A2735&amp;"|"&amp;B2735</f>
        <v>P0228|Oct</v>
      </c>
    </row>
    <row r="2736" spans="1:13" ht="15" customHeight="1" x14ac:dyDescent="0.25">
      <c r="A2736" s="14" t="s">
        <v>515</v>
      </c>
      <c r="B2736" s="14" t="s">
        <v>33</v>
      </c>
      <c r="C2736" s="16">
        <v>25.74</v>
      </c>
      <c r="D2736" s="16">
        <v>62.55</v>
      </c>
      <c r="E2736" s="16">
        <v>15.4</v>
      </c>
      <c r="F2736" s="16">
        <v>176</v>
      </c>
      <c r="G2736" s="16">
        <v>55.52</v>
      </c>
      <c r="H2736" s="16">
        <v>1031.51</v>
      </c>
      <c r="I2736" s="16">
        <v>149</v>
      </c>
      <c r="J2736" s="16">
        <v>85.96</v>
      </c>
      <c r="K2736" s="16">
        <v>31.64</v>
      </c>
      <c r="L2736" s="17">
        <f>SUM(C2736:K2736)</f>
        <v>1633.3200000000002</v>
      </c>
      <c r="M2736" s="23" t="str">
        <f>A2736&amp;"|"&amp;B2736</f>
        <v>P0228|Nov</v>
      </c>
    </row>
    <row r="2737" spans="1:13" ht="15" customHeight="1" x14ac:dyDescent="0.25">
      <c r="A2737" s="14" t="s">
        <v>515</v>
      </c>
      <c r="B2737" s="14" t="s">
        <v>34</v>
      </c>
      <c r="C2737" s="16">
        <v>7.57</v>
      </c>
      <c r="D2737" s="16">
        <v>60.46</v>
      </c>
      <c r="E2737" s="16">
        <v>11.24</v>
      </c>
      <c r="F2737" s="16">
        <v>528</v>
      </c>
      <c r="G2737" s="16">
        <v>55.52</v>
      </c>
      <c r="H2737" s="16">
        <v>1031.51</v>
      </c>
      <c r="I2737" s="16">
        <v>149</v>
      </c>
      <c r="J2737" s="16">
        <v>85.96</v>
      </c>
      <c r="K2737" s="16">
        <v>55.84</v>
      </c>
      <c r="L2737" s="17">
        <f>SUM(C2737:K2737)</f>
        <v>1985.1</v>
      </c>
      <c r="M2737" s="23" t="str">
        <f>A2737&amp;"|"&amp;B2737</f>
        <v>P0228|Dec</v>
      </c>
    </row>
    <row r="2738" spans="1:13" ht="15" customHeight="1" x14ac:dyDescent="0.25">
      <c r="A2738" s="14" t="s">
        <v>515</v>
      </c>
      <c r="B2738" s="14" t="s">
        <v>35</v>
      </c>
      <c r="C2738" s="16">
        <v>9.0299999999999994</v>
      </c>
      <c r="D2738" s="16">
        <v>69.540000000000006</v>
      </c>
      <c r="E2738" s="16">
        <v>8.44</v>
      </c>
      <c r="F2738" s="16">
        <v>440</v>
      </c>
      <c r="G2738" s="16">
        <v>55.52</v>
      </c>
      <c r="H2738" s="16">
        <v>1031.51</v>
      </c>
      <c r="I2738" s="16">
        <v>149</v>
      </c>
      <c r="J2738" s="16">
        <v>85.96</v>
      </c>
      <c r="K2738" s="16">
        <v>55.84</v>
      </c>
      <c r="L2738" s="17">
        <f>SUM(C2738:K2738)</f>
        <v>1904.84</v>
      </c>
      <c r="M2738" s="23" t="str">
        <f>A2738&amp;"|"&amp;B2738</f>
        <v>P0228|Jan</v>
      </c>
    </row>
    <row r="2739" spans="1:13" ht="15" customHeight="1" x14ac:dyDescent="0.25">
      <c r="A2739" s="14" t="s">
        <v>515</v>
      </c>
      <c r="B2739" s="14" t="s">
        <v>36</v>
      </c>
      <c r="C2739" s="16">
        <v>29.63</v>
      </c>
      <c r="D2739" s="16">
        <v>61.8</v>
      </c>
      <c r="E2739" s="16">
        <v>5.05</v>
      </c>
      <c r="F2739" s="16">
        <v>440</v>
      </c>
      <c r="G2739" s="16">
        <v>55.52</v>
      </c>
      <c r="H2739" s="16">
        <v>1031.51</v>
      </c>
      <c r="I2739" s="16">
        <v>149</v>
      </c>
      <c r="J2739" s="16">
        <v>85.96</v>
      </c>
      <c r="K2739" s="16">
        <v>55.84</v>
      </c>
      <c r="L2739" s="17">
        <f>SUM(C2739:K2739)</f>
        <v>1914.31</v>
      </c>
      <c r="M2739" s="23" t="str">
        <f>A2739&amp;"|"&amp;B2739</f>
        <v>P0228|Feb</v>
      </c>
    </row>
    <row r="2740" spans="1:13" ht="15" customHeight="1" x14ac:dyDescent="0.25">
      <c r="A2740" s="14" t="s">
        <v>515</v>
      </c>
      <c r="B2740" s="14" t="s">
        <v>37</v>
      </c>
      <c r="C2740" s="16">
        <v>7.57</v>
      </c>
      <c r="D2740" s="16">
        <v>54.35</v>
      </c>
      <c r="E2740" s="16">
        <v>4.04</v>
      </c>
      <c r="F2740" s="16">
        <v>352</v>
      </c>
      <c r="G2740" s="16">
        <v>55.52</v>
      </c>
      <c r="H2740" s="16">
        <v>1031.51</v>
      </c>
      <c r="I2740" s="16">
        <v>149</v>
      </c>
      <c r="J2740" s="16">
        <v>85.96</v>
      </c>
      <c r="K2740" s="16">
        <v>55.84</v>
      </c>
      <c r="L2740" s="17">
        <f>SUM(C2740:K2740)</f>
        <v>1795.79</v>
      </c>
      <c r="M2740" s="23" t="str">
        <f>A2740&amp;"|"&amp;B2740</f>
        <v>P0228|Mar</v>
      </c>
    </row>
    <row r="2741" spans="1:13" ht="15" customHeight="1" x14ac:dyDescent="0.25">
      <c r="A2741" s="14" t="s">
        <v>517</v>
      </c>
      <c r="B2741" s="14" t="s">
        <v>24</v>
      </c>
      <c r="C2741" s="16">
        <v>29.8</v>
      </c>
      <c r="D2741" s="16">
        <v>66.69</v>
      </c>
      <c r="E2741" s="16">
        <v>13.89</v>
      </c>
      <c r="F2741" s="16">
        <v>264</v>
      </c>
      <c r="G2741" s="16">
        <v>0</v>
      </c>
      <c r="H2741" s="16">
        <v>1719.18</v>
      </c>
      <c r="I2741" s="16">
        <v>246.42</v>
      </c>
      <c r="J2741" s="16">
        <v>85.96</v>
      </c>
      <c r="K2741" s="16">
        <v>79.5</v>
      </c>
      <c r="L2741" s="17">
        <f>SUM(C2741:K2741)</f>
        <v>2505.44</v>
      </c>
      <c r="M2741" s="23" t="str">
        <f>A2741&amp;"|"&amp;B2741</f>
        <v>P0229|Apr</v>
      </c>
    </row>
    <row r="2742" spans="1:13" ht="15" customHeight="1" x14ac:dyDescent="0.25">
      <c r="A2742" s="14" t="s">
        <v>517</v>
      </c>
      <c r="B2742" s="14" t="s">
        <v>26</v>
      </c>
      <c r="C2742" s="16">
        <v>27.14</v>
      </c>
      <c r="D2742" s="16">
        <v>46.43</v>
      </c>
      <c r="E2742" s="16">
        <v>9.9</v>
      </c>
      <c r="F2742" s="16">
        <v>264</v>
      </c>
      <c r="G2742" s="16">
        <v>0</v>
      </c>
      <c r="H2742" s="16">
        <v>1719.18</v>
      </c>
      <c r="I2742" s="16">
        <v>246.42</v>
      </c>
      <c r="J2742" s="16">
        <v>85.96</v>
      </c>
      <c r="K2742" s="16">
        <v>516.99</v>
      </c>
      <c r="L2742" s="17">
        <f>SUM(C2742:K2742)</f>
        <v>2916.0200000000004</v>
      </c>
      <c r="M2742" s="23" t="str">
        <f>A2742&amp;"|"&amp;B2742</f>
        <v>P0229|May</v>
      </c>
    </row>
    <row r="2743" spans="1:13" ht="15" customHeight="1" x14ac:dyDescent="0.25">
      <c r="A2743" s="14" t="s">
        <v>517</v>
      </c>
      <c r="B2743" s="14" t="s">
        <v>28</v>
      </c>
      <c r="C2743" s="16">
        <v>25.81</v>
      </c>
      <c r="D2743" s="16">
        <v>37.020000000000003</v>
      </c>
      <c r="E2743" s="16">
        <v>10.38</v>
      </c>
      <c r="F2743" s="16">
        <v>264</v>
      </c>
      <c r="G2743" s="16">
        <v>0</v>
      </c>
      <c r="H2743" s="16">
        <v>1719.18</v>
      </c>
      <c r="I2743" s="16">
        <v>246.42</v>
      </c>
      <c r="J2743" s="16">
        <v>85.96</v>
      </c>
      <c r="K2743" s="16">
        <v>669.84</v>
      </c>
      <c r="L2743" s="17">
        <f>SUM(C2743:K2743)</f>
        <v>3058.61</v>
      </c>
      <c r="M2743" s="23" t="str">
        <f>A2743&amp;"|"&amp;B2743</f>
        <v>P0229|Jun</v>
      </c>
    </row>
    <row r="2744" spans="1:13" ht="15" customHeight="1" x14ac:dyDescent="0.25">
      <c r="A2744" s="14" t="s">
        <v>517</v>
      </c>
      <c r="B2744" s="14" t="s">
        <v>29</v>
      </c>
      <c r="C2744" s="16">
        <v>36.47</v>
      </c>
      <c r="D2744" s="16">
        <v>47.63</v>
      </c>
      <c r="E2744" s="16">
        <v>14.78</v>
      </c>
      <c r="F2744" s="16">
        <v>396</v>
      </c>
      <c r="G2744" s="16">
        <v>0</v>
      </c>
      <c r="H2744" s="16">
        <v>1719.18</v>
      </c>
      <c r="I2744" s="16">
        <v>246.42</v>
      </c>
      <c r="J2744" s="16">
        <v>85.96</v>
      </c>
      <c r="K2744" s="16">
        <v>1795.54</v>
      </c>
      <c r="L2744" s="17">
        <f>SUM(C2744:K2744)</f>
        <v>4341.9799999999996</v>
      </c>
      <c r="M2744" s="23" t="str">
        <f>A2744&amp;"|"&amp;B2744</f>
        <v>P0229|Jul</v>
      </c>
    </row>
    <row r="2745" spans="1:13" ht="15" customHeight="1" x14ac:dyDescent="0.25">
      <c r="A2745" s="14" t="s">
        <v>517</v>
      </c>
      <c r="B2745" s="14" t="s">
        <v>30</v>
      </c>
      <c r="C2745" s="16">
        <v>15.63</v>
      </c>
      <c r="D2745" s="16">
        <v>41.78</v>
      </c>
      <c r="E2745" s="16">
        <v>17.43</v>
      </c>
      <c r="F2745" s="16">
        <v>396</v>
      </c>
      <c r="G2745" s="16">
        <v>0</v>
      </c>
      <c r="H2745" s="16">
        <v>1719.18</v>
      </c>
      <c r="I2745" s="16">
        <v>246.42</v>
      </c>
      <c r="J2745" s="16">
        <v>85.96</v>
      </c>
      <c r="K2745" s="16">
        <v>1656.27</v>
      </c>
      <c r="L2745" s="17">
        <f>SUM(C2745:K2745)</f>
        <v>4178.67</v>
      </c>
      <c r="M2745" s="23" t="str">
        <f>A2745&amp;"|"&amp;B2745</f>
        <v>P0229|Aug</v>
      </c>
    </row>
    <row r="2746" spans="1:13" ht="15" customHeight="1" x14ac:dyDescent="0.25">
      <c r="A2746" s="14" t="s">
        <v>517</v>
      </c>
      <c r="B2746" s="14" t="s">
        <v>31</v>
      </c>
      <c r="C2746" s="16">
        <v>40.340000000000003</v>
      </c>
      <c r="D2746" s="16">
        <v>41.56</v>
      </c>
      <c r="E2746" s="16">
        <v>15.36</v>
      </c>
      <c r="F2746" s="16">
        <v>264</v>
      </c>
      <c r="G2746" s="16">
        <v>0</v>
      </c>
      <c r="H2746" s="16">
        <v>1719.18</v>
      </c>
      <c r="I2746" s="16">
        <v>246.42</v>
      </c>
      <c r="J2746" s="16">
        <v>85.96</v>
      </c>
      <c r="K2746" s="16">
        <v>354.6</v>
      </c>
      <c r="L2746" s="17">
        <f>SUM(C2746:K2746)</f>
        <v>2767.42</v>
      </c>
      <c r="M2746" s="23" t="str">
        <f>A2746&amp;"|"&amp;B2746</f>
        <v>P0229|Sep</v>
      </c>
    </row>
    <row r="2747" spans="1:13" ht="15" customHeight="1" x14ac:dyDescent="0.25">
      <c r="A2747" s="14" t="s">
        <v>517</v>
      </c>
      <c r="B2747" s="14" t="s">
        <v>32</v>
      </c>
      <c r="C2747" s="16">
        <v>19.25</v>
      </c>
      <c r="D2747" s="16">
        <v>62.97</v>
      </c>
      <c r="E2747" s="16">
        <v>10.210000000000001</v>
      </c>
      <c r="F2747" s="16">
        <v>264</v>
      </c>
      <c r="G2747" s="16">
        <v>0</v>
      </c>
      <c r="H2747" s="16">
        <v>1719.18</v>
      </c>
      <c r="I2747" s="16">
        <v>246.42</v>
      </c>
      <c r="J2747" s="16">
        <v>85.96</v>
      </c>
      <c r="K2747" s="16">
        <v>245.27</v>
      </c>
      <c r="L2747" s="17">
        <f>SUM(C2747:K2747)</f>
        <v>2653.26</v>
      </c>
      <c r="M2747" s="23" t="str">
        <f>A2747&amp;"|"&amp;B2747</f>
        <v>P0229|Oct</v>
      </c>
    </row>
    <row r="2748" spans="1:13" ht="15" customHeight="1" x14ac:dyDescent="0.25">
      <c r="A2748" s="14" t="s">
        <v>517</v>
      </c>
      <c r="B2748" s="14" t="s">
        <v>33</v>
      </c>
      <c r="C2748" s="16">
        <v>202.97</v>
      </c>
      <c r="D2748" s="16">
        <v>71.83</v>
      </c>
      <c r="E2748" s="16">
        <v>4.43</v>
      </c>
      <c r="F2748" s="16">
        <v>264</v>
      </c>
      <c r="G2748" s="16">
        <v>83.28</v>
      </c>
      <c r="H2748" s="16">
        <v>1719.18</v>
      </c>
      <c r="I2748" s="16">
        <v>246.42</v>
      </c>
      <c r="J2748" s="16">
        <v>85.96</v>
      </c>
      <c r="K2748" s="16">
        <v>63.29</v>
      </c>
      <c r="L2748" s="17">
        <f>SUM(C2748:K2748)</f>
        <v>2741.36</v>
      </c>
      <c r="M2748" s="23" t="str">
        <f>A2748&amp;"|"&amp;B2748</f>
        <v>P0229|Nov</v>
      </c>
    </row>
    <row r="2749" spans="1:13" ht="15" customHeight="1" x14ac:dyDescent="0.25">
      <c r="A2749" s="14" t="s">
        <v>517</v>
      </c>
      <c r="B2749" s="14" t="s">
        <v>34</v>
      </c>
      <c r="C2749" s="16">
        <v>207.88</v>
      </c>
      <c r="D2749" s="16">
        <v>87.75</v>
      </c>
      <c r="E2749" s="16">
        <v>12.62</v>
      </c>
      <c r="F2749" s="16">
        <v>660</v>
      </c>
      <c r="G2749" s="16">
        <v>83.28</v>
      </c>
      <c r="H2749" s="16">
        <v>1719.18</v>
      </c>
      <c r="I2749" s="16">
        <v>246.42</v>
      </c>
      <c r="J2749" s="16">
        <v>85.96</v>
      </c>
      <c r="K2749" s="16">
        <v>111.67</v>
      </c>
      <c r="L2749" s="17">
        <f>SUM(C2749:K2749)</f>
        <v>3214.76</v>
      </c>
      <c r="M2749" s="23" t="str">
        <f>A2749&amp;"|"&amp;B2749</f>
        <v>P0229|Dec</v>
      </c>
    </row>
    <row r="2750" spans="1:13" ht="15" customHeight="1" x14ac:dyDescent="0.25">
      <c r="A2750" s="14" t="s">
        <v>517</v>
      </c>
      <c r="B2750" s="14" t="s">
        <v>35</v>
      </c>
      <c r="C2750" s="16">
        <v>25.63</v>
      </c>
      <c r="D2750" s="16">
        <v>91.56</v>
      </c>
      <c r="E2750" s="16">
        <v>8.34</v>
      </c>
      <c r="F2750" s="16">
        <v>660</v>
      </c>
      <c r="G2750" s="16">
        <v>83.28</v>
      </c>
      <c r="H2750" s="16">
        <v>1719.18</v>
      </c>
      <c r="I2750" s="16">
        <v>246.42</v>
      </c>
      <c r="J2750" s="16">
        <v>85.96</v>
      </c>
      <c r="K2750" s="16">
        <v>111.67</v>
      </c>
      <c r="L2750" s="17">
        <f>SUM(C2750:K2750)</f>
        <v>3032.04</v>
      </c>
      <c r="M2750" s="23" t="str">
        <f>A2750&amp;"|"&amp;B2750</f>
        <v>P0229|Jan</v>
      </c>
    </row>
    <row r="2751" spans="1:13" ht="15" customHeight="1" x14ac:dyDescent="0.25">
      <c r="A2751" s="14" t="s">
        <v>517</v>
      </c>
      <c r="B2751" s="14" t="s">
        <v>36</v>
      </c>
      <c r="C2751" s="16">
        <v>34.78</v>
      </c>
      <c r="D2751" s="16">
        <v>84.13</v>
      </c>
      <c r="E2751" s="16">
        <v>12.33</v>
      </c>
      <c r="F2751" s="16">
        <v>660</v>
      </c>
      <c r="G2751" s="16">
        <v>83.28</v>
      </c>
      <c r="H2751" s="16">
        <v>1719.18</v>
      </c>
      <c r="I2751" s="16">
        <v>246.42</v>
      </c>
      <c r="J2751" s="16">
        <v>85.96</v>
      </c>
      <c r="K2751" s="16">
        <v>111.67</v>
      </c>
      <c r="L2751" s="17">
        <f>SUM(C2751:K2751)</f>
        <v>3037.75</v>
      </c>
      <c r="M2751" s="23" t="str">
        <f>A2751&amp;"|"&amp;B2751</f>
        <v>P0229|Feb</v>
      </c>
    </row>
    <row r="2752" spans="1:13" ht="15" customHeight="1" x14ac:dyDescent="0.25">
      <c r="A2752" s="14" t="s">
        <v>517</v>
      </c>
      <c r="B2752" s="14" t="s">
        <v>37</v>
      </c>
      <c r="C2752" s="16">
        <v>26.81</v>
      </c>
      <c r="D2752" s="16">
        <v>73.819999999999993</v>
      </c>
      <c r="E2752" s="16">
        <v>18.260000000000002</v>
      </c>
      <c r="F2752" s="16">
        <v>528</v>
      </c>
      <c r="G2752" s="16">
        <v>83.28</v>
      </c>
      <c r="H2752" s="16">
        <v>1719.18</v>
      </c>
      <c r="I2752" s="16">
        <v>246.42</v>
      </c>
      <c r="J2752" s="16">
        <v>85.96</v>
      </c>
      <c r="K2752" s="16">
        <v>111.67</v>
      </c>
      <c r="L2752" s="17">
        <f>SUM(C2752:K2752)</f>
        <v>2893.4</v>
      </c>
      <c r="M2752" s="23" t="str">
        <f>A2752&amp;"|"&amp;B2752</f>
        <v>P0229|Mar</v>
      </c>
    </row>
    <row r="2753" spans="1:13" ht="15" customHeight="1" x14ac:dyDescent="0.25">
      <c r="A2753" s="14" t="s">
        <v>519</v>
      </c>
      <c r="B2753" s="14" t="s">
        <v>24</v>
      </c>
      <c r="C2753" s="16">
        <v>15.15</v>
      </c>
      <c r="D2753" s="16">
        <v>66.08</v>
      </c>
      <c r="E2753" s="16">
        <v>10.01</v>
      </c>
      <c r="F2753" s="16">
        <v>264</v>
      </c>
      <c r="G2753" s="16">
        <v>0</v>
      </c>
      <c r="H2753" s="16">
        <v>1719.18</v>
      </c>
      <c r="I2753" s="16">
        <v>246.42</v>
      </c>
      <c r="J2753" s="16">
        <v>85.96</v>
      </c>
      <c r="K2753" s="16">
        <v>79.5</v>
      </c>
      <c r="L2753" s="17">
        <f>SUM(C2753:K2753)</f>
        <v>2486.3000000000002</v>
      </c>
      <c r="M2753" s="23" t="str">
        <f>A2753&amp;"|"&amp;B2753</f>
        <v>P0230|Apr</v>
      </c>
    </row>
    <row r="2754" spans="1:13" ht="15" customHeight="1" x14ac:dyDescent="0.25">
      <c r="A2754" s="14" t="s">
        <v>519</v>
      </c>
      <c r="B2754" s="14" t="s">
        <v>26</v>
      </c>
      <c r="C2754" s="16">
        <v>22.11</v>
      </c>
      <c r="D2754" s="16">
        <v>62.39</v>
      </c>
      <c r="E2754" s="16">
        <v>8.43</v>
      </c>
      <c r="F2754" s="16">
        <v>264</v>
      </c>
      <c r="G2754" s="16">
        <v>0</v>
      </c>
      <c r="H2754" s="16">
        <v>1719.18</v>
      </c>
      <c r="I2754" s="16">
        <v>246.42</v>
      </c>
      <c r="J2754" s="16">
        <v>85.96</v>
      </c>
      <c r="K2754" s="16">
        <v>516.99</v>
      </c>
      <c r="L2754" s="17">
        <f>SUM(C2754:K2754)</f>
        <v>2925.4800000000005</v>
      </c>
      <c r="M2754" s="23" t="str">
        <f>A2754&amp;"|"&amp;B2754</f>
        <v>P0230|May</v>
      </c>
    </row>
    <row r="2755" spans="1:13" ht="15" customHeight="1" x14ac:dyDescent="0.25">
      <c r="A2755" s="14" t="s">
        <v>519</v>
      </c>
      <c r="B2755" s="14" t="s">
        <v>28</v>
      </c>
      <c r="C2755" s="16">
        <v>40.92</v>
      </c>
      <c r="D2755" s="16">
        <v>39.869999999999997</v>
      </c>
      <c r="E2755" s="16">
        <v>12.05</v>
      </c>
      <c r="F2755" s="16">
        <v>264</v>
      </c>
      <c r="G2755" s="16">
        <v>0</v>
      </c>
      <c r="H2755" s="16">
        <v>1719.18</v>
      </c>
      <c r="I2755" s="16">
        <v>246.42</v>
      </c>
      <c r="J2755" s="16">
        <v>85.96</v>
      </c>
      <c r="K2755" s="16">
        <v>669.84</v>
      </c>
      <c r="L2755" s="17">
        <f>SUM(C2755:K2755)</f>
        <v>3078.2400000000002</v>
      </c>
      <c r="M2755" s="23" t="str">
        <f>A2755&amp;"|"&amp;B2755</f>
        <v>P0230|Jun</v>
      </c>
    </row>
    <row r="2756" spans="1:13" ht="15" customHeight="1" x14ac:dyDescent="0.25">
      <c r="A2756" s="14" t="s">
        <v>519</v>
      </c>
      <c r="B2756" s="14" t="s">
        <v>29</v>
      </c>
      <c r="C2756" s="16">
        <v>28.4</v>
      </c>
      <c r="D2756" s="16">
        <v>40.659999999999997</v>
      </c>
      <c r="E2756" s="16">
        <v>12.43</v>
      </c>
      <c r="F2756" s="16">
        <v>396</v>
      </c>
      <c r="G2756" s="16">
        <v>0</v>
      </c>
      <c r="H2756" s="16">
        <v>1719.18</v>
      </c>
      <c r="I2756" s="16">
        <v>246.42</v>
      </c>
      <c r="J2756" s="16">
        <v>85.96</v>
      </c>
      <c r="K2756" s="16">
        <v>1795.54</v>
      </c>
      <c r="L2756" s="17">
        <f>SUM(C2756:K2756)</f>
        <v>4324.59</v>
      </c>
      <c r="M2756" s="23" t="str">
        <f>A2756&amp;"|"&amp;B2756</f>
        <v>P0230|Jul</v>
      </c>
    </row>
    <row r="2757" spans="1:13" ht="15" customHeight="1" x14ac:dyDescent="0.25">
      <c r="A2757" s="14" t="s">
        <v>519</v>
      </c>
      <c r="B2757" s="14" t="s">
        <v>30</v>
      </c>
      <c r="C2757" s="16">
        <v>35.94</v>
      </c>
      <c r="D2757" s="16">
        <v>45.03</v>
      </c>
      <c r="E2757" s="16">
        <v>4.09</v>
      </c>
      <c r="F2757" s="16">
        <v>396</v>
      </c>
      <c r="G2757" s="16">
        <v>0</v>
      </c>
      <c r="H2757" s="16">
        <v>1719.18</v>
      </c>
      <c r="I2757" s="16">
        <v>246.42</v>
      </c>
      <c r="J2757" s="16">
        <v>85.96</v>
      </c>
      <c r="K2757" s="16">
        <v>1656.27</v>
      </c>
      <c r="L2757" s="17">
        <f>SUM(C2757:K2757)</f>
        <v>4188.8900000000003</v>
      </c>
      <c r="M2757" s="23" t="str">
        <f>A2757&amp;"|"&amp;B2757</f>
        <v>P0230|Aug</v>
      </c>
    </row>
    <row r="2758" spans="1:13" ht="15" customHeight="1" x14ac:dyDescent="0.25">
      <c r="A2758" s="14" t="s">
        <v>519</v>
      </c>
      <c r="B2758" s="14" t="s">
        <v>31</v>
      </c>
      <c r="C2758" s="16">
        <v>26.3</v>
      </c>
      <c r="D2758" s="16">
        <v>45.43</v>
      </c>
      <c r="E2758" s="16">
        <v>15.96</v>
      </c>
      <c r="F2758" s="16">
        <v>264</v>
      </c>
      <c r="G2758" s="16">
        <v>0</v>
      </c>
      <c r="H2758" s="16">
        <v>1719.18</v>
      </c>
      <c r="I2758" s="16">
        <v>246.42</v>
      </c>
      <c r="J2758" s="16">
        <v>85.96</v>
      </c>
      <c r="K2758" s="16">
        <v>354.6</v>
      </c>
      <c r="L2758" s="17">
        <f>SUM(C2758:K2758)</f>
        <v>2757.85</v>
      </c>
      <c r="M2758" s="23" t="str">
        <f>A2758&amp;"|"&amp;B2758</f>
        <v>P0230|Sep</v>
      </c>
    </row>
    <row r="2759" spans="1:13" ht="15" customHeight="1" x14ac:dyDescent="0.25">
      <c r="A2759" s="14" t="s">
        <v>519</v>
      </c>
      <c r="B2759" s="14" t="s">
        <v>32</v>
      </c>
      <c r="C2759" s="16">
        <v>147.06</v>
      </c>
      <c r="D2759" s="16">
        <v>51.68</v>
      </c>
      <c r="E2759" s="16">
        <v>7.08</v>
      </c>
      <c r="F2759" s="16">
        <v>264</v>
      </c>
      <c r="G2759" s="16">
        <v>0</v>
      </c>
      <c r="H2759" s="16">
        <v>1719.18</v>
      </c>
      <c r="I2759" s="16">
        <v>246.42</v>
      </c>
      <c r="J2759" s="16">
        <v>85.96</v>
      </c>
      <c r="K2759" s="16">
        <v>245.27</v>
      </c>
      <c r="L2759" s="17">
        <f>SUM(C2759:K2759)</f>
        <v>2766.65</v>
      </c>
      <c r="M2759" s="23" t="str">
        <f>A2759&amp;"|"&amp;B2759</f>
        <v>P0230|Oct</v>
      </c>
    </row>
    <row r="2760" spans="1:13" ht="15" customHeight="1" x14ac:dyDescent="0.25">
      <c r="A2760" s="14" t="s">
        <v>519</v>
      </c>
      <c r="B2760" s="14" t="s">
        <v>33</v>
      </c>
      <c r="C2760" s="16">
        <v>13.41</v>
      </c>
      <c r="D2760" s="16">
        <v>65.319999999999993</v>
      </c>
      <c r="E2760" s="16">
        <v>11.48</v>
      </c>
      <c r="F2760" s="16">
        <v>396</v>
      </c>
      <c r="G2760" s="16">
        <v>83.28</v>
      </c>
      <c r="H2760" s="16">
        <v>1719.18</v>
      </c>
      <c r="I2760" s="16">
        <v>246.42</v>
      </c>
      <c r="J2760" s="16">
        <v>85.96</v>
      </c>
      <c r="K2760" s="16">
        <v>63.29</v>
      </c>
      <c r="L2760" s="17">
        <f>SUM(C2760:K2760)</f>
        <v>2684.34</v>
      </c>
      <c r="M2760" s="23" t="str">
        <f>A2760&amp;"|"&amp;B2760</f>
        <v>P0230|Nov</v>
      </c>
    </row>
    <row r="2761" spans="1:13" ht="15" customHeight="1" x14ac:dyDescent="0.25">
      <c r="A2761" s="14" t="s">
        <v>519</v>
      </c>
      <c r="B2761" s="14" t="s">
        <v>34</v>
      </c>
      <c r="C2761" s="16">
        <v>37.159999999999997</v>
      </c>
      <c r="D2761" s="16">
        <v>87.88</v>
      </c>
      <c r="E2761" s="16">
        <v>10.86</v>
      </c>
      <c r="F2761" s="16">
        <v>792</v>
      </c>
      <c r="G2761" s="16">
        <v>83.28</v>
      </c>
      <c r="H2761" s="16">
        <v>1719.18</v>
      </c>
      <c r="I2761" s="16">
        <v>246.42</v>
      </c>
      <c r="J2761" s="16">
        <v>85.96</v>
      </c>
      <c r="K2761" s="16">
        <v>111.67</v>
      </c>
      <c r="L2761" s="17">
        <f>SUM(C2761:K2761)</f>
        <v>3174.4100000000003</v>
      </c>
      <c r="M2761" s="23" t="str">
        <f>A2761&amp;"|"&amp;B2761</f>
        <v>P0230|Dec</v>
      </c>
    </row>
    <row r="2762" spans="1:13" ht="15" customHeight="1" x14ac:dyDescent="0.25">
      <c r="A2762" s="14" t="s">
        <v>519</v>
      </c>
      <c r="B2762" s="14" t="s">
        <v>35</v>
      </c>
      <c r="C2762" s="16">
        <v>7.57</v>
      </c>
      <c r="D2762" s="16">
        <v>92.49</v>
      </c>
      <c r="E2762" s="16">
        <v>8.42</v>
      </c>
      <c r="F2762" s="16">
        <v>792</v>
      </c>
      <c r="G2762" s="16">
        <v>83.28</v>
      </c>
      <c r="H2762" s="16">
        <v>1719.18</v>
      </c>
      <c r="I2762" s="16">
        <v>246.42</v>
      </c>
      <c r="J2762" s="16">
        <v>85.96</v>
      </c>
      <c r="K2762" s="16">
        <v>111.67</v>
      </c>
      <c r="L2762" s="17">
        <f>SUM(C2762:K2762)</f>
        <v>3146.9900000000002</v>
      </c>
      <c r="M2762" s="23" t="str">
        <f>A2762&amp;"|"&amp;B2762</f>
        <v>P0230|Jan</v>
      </c>
    </row>
    <row r="2763" spans="1:13" ht="15" customHeight="1" x14ac:dyDescent="0.25">
      <c r="A2763" s="14" t="s">
        <v>519</v>
      </c>
      <c r="B2763" s="14" t="s">
        <v>36</v>
      </c>
      <c r="C2763" s="16">
        <v>7.57</v>
      </c>
      <c r="D2763" s="16">
        <v>93.8</v>
      </c>
      <c r="E2763" s="16">
        <v>5.0999999999999996</v>
      </c>
      <c r="F2763" s="16">
        <v>660</v>
      </c>
      <c r="G2763" s="16">
        <v>83.28</v>
      </c>
      <c r="H2763" s="16">
        <v>1719.18</v>
      </c>
      <c r="I2763" s="16">
        <v>246.42</v>
      </c>
      <c r="J2763" s="16">
        <v>85.96</v>
      </c>
      <c r="K2763" s="16">
        <v>111.67</v>
      </c>
      <c r="L2763" s="17">
        <f>SUM(C2763:K2763)</f>
        <v>3012.9800000000005</v>
      </c>
      <c r="M2763" s="23" t="str">
        <f>A2763&amp;"|"&amp;B2763</f>
        <v>P0230|Feb</v>
      </c>
    </row>
    <row r="2764" spans="1:13" ht="15" customHeight="1" x14ac:dyDescent="0.25">
      <c r="A2764" s="14" t="s">
        <v>519</v>
      </c>
      <c r="B2764" s="14" t="s">
        <v>37</v>
      </c>
      <c r="C2764" s="16">
        <v>31.52</v>
      </c>
      <c r="D2764" s="16">
        <v>81.17</v>
      </c>
      <c r="E2764" s="16">
        <v>12.32</v>
      </c>
      <c r="F2764" s="16">
        <v>528</v>
      </c>
      <c r="G2764" s="16">
        <v>83.28</v>
      </c>
      <c r="H2764" s="16">
        <v>1719.18</v>
      </c>
      <c r="I2764" s="16">
        <v>246.42</v>
      </c>
      <c r="J2764" s="16">
        <v>85.96</v>
      </c>
      <c r="K2764" s="16">
        <v>111.67</v>
      </c>
      <c r="L2764" s="17">
        <f>SUM(C2764:K2764)</f>
        <v>2899.5200000000004</v>
      </c>
      <c r="M2764" s="23" t="str">
        <f>A2764&amp;"|"&amp;B2764</f>
        <v>P0230|Mar</v>
      </c>
    </row>
    <row r="2765" spans="1:13" ht="15" customHeight="1" x14ac:dyDescent="0.25">
      <c r="A2765" s="14" t="s">
        <v>521</v>
      </c>
      <c r="B2765" s="14" t="s">
        <v>24</v>
      </c>
      <c r="C2765" s="16">
        <v>7.57</v>
      </c>
      <c r="D2765" s="16">
        <v>57.89</v>
      </c>
      <c r="E2765" s="16">
        <v>11.78</v>
      </c>
      <c r="F2765" s="16">
        <v>216</v>
      </c>
      <c r="G2765" s="16">
        <v>0</v>
      </c>
      <c r="H2765" s="16">
        <v>1346.69</v>
      </c>
      <c r="I2765" s="16">
        <v>194.84</v>
      </c>
      <c r="J2765" s="16">
        <v>85.96</v>
      </c>
      <c r="K2765" s="16">
        <v>59.62</v>
      </c>
      <c r="L2765" s="17">
        <f>SUM(C2765:K2765)</f>
        <v>1980.35</v>
      </c>
      <c r="M2765" s="23" t="str">
        <f>A2765&amp;"|"&amp;B2765</f>
        <v>P0231|Apr</v>
      </c>
    </row>
    <row r="2766" spans="1:13" ht="15" customHeight="1" x14ac:dyDescent="0.25">
      <c r="A2766" s="14" t="s">
        <v>521</v>
      </c>
      <c r="B2766" s="14" t="s">
        <v>26</v>
      </c>
      <c r="C2766" s="16">
        <v>21.06</v>
      </c>
      <c r="D2766" s="16">
        <v>49.06</v>
      </c>
      <c r="E2766" s="16">
        <v>6.96</v>
      </c>
      <c r="F2766" s="16">
        <v>324</v>
      </c>
      <c r="G2766" s="16">
        <v>0</v>
      </c>
      <c r="H2766" s="16">
        <v>1346.69</v>
      </c>
      <c r="I2766" s="16">
        <v>194.84</v>
      </c>
      <c r="J2766" s="16">
        <v>85.96</v>
      </c>
      <c r="K2766" s="16">
        <v>387.74</v>
      </c>
      <c r="L2766" s="17">
        <f>SUM(C2766:K2766)</f>
        <v>2416.31</v>
      </c>
      <c r="M2766" s="23" t="str">
        <f>A2766&amp;"|"&amp;B2766</f>
        <v>P0231|May</v>
      </c>
    </row>
    <row r="2767" spans="1:13" ht="15" customHeight="1" x14ac:dyDescent="0.25">
      <c r="A2767" s="14" t="s">
        <v>521</v>
      </c>
      <c r="B2767" s="14" t="s">
        <v>28</v>
      </c>
      <c r="C2767" s="16">
        <v>13.78</v>
      </c>
      <c r="D2767" s="16">
        <v>49.46</v>
      </c>
      <c r="E2767" s="16">
        <v>8.2899999999999991</v>
      </c>
      <c r="F2767" s="16">
        <v>324</v>
      </c>
      <c r="G2767" s="16">
        <v>0</v>
      </c>
      <c r="H2767" s="16">
        <v>1346.69</v>
      </c>
      <c r="I2767" s="16">
        <v>194.84</v>
      </c>
      <c r="J2767" s="16">
        <v>85.96</v>
      </c>
      <c r="K2767" s="16">
        <v>502.38</v>
      </c>
      <c r="L2767" s="17">
        <f>SUM(C2767:K2767)</f>
        <v>2525.4</v>
      </c>
      <c r="M2767" s="23" t="str">
        <f>A2767&amp;"|"&amp;B2767</f>
        <v>P0231|Jun</v>
      </c>
    </row>
    <row r="2768" spans="1:13" ht="15" customHeight="1" x14ac:dyDescent="0.25">
      <c r="A2768" s="14" t="s">
        <v>521</v>
      </c>
      <c r="B2768" s="14" t="s">
        <v>29</v>
      </c>
      <c r="C2768" s="16">
        <v>28.96</v>
      </c>
      <c r="D2768" s="16">
        <v>47.31</v>
      </c>
      <c r="E2768" s="16">
        <v>4.04</v>
      </c>
      <c r="F2768" s="16">
        <v>324</v>
      </c>
      <c r="G2768" s="16">
        <v>0</v>
      </c>
      <c r="H2768" s="16">
        <v>1346.69</v>
      </c>
      <c r="I2768" s="16">
        <v>194.84</v>
      </c>
      <c r="J2768" s="16">
        <v>85.96</v>
      </c>
      <c r="K2768" s="16">
        <v>1346.66</v>
      </c>
      <c r="L2768" s="17">
        <f>SUM(C2768:K2768)</f>
        <v>3378.46</v>
      </c>
      <c r="M2768" s="23" t="str">
        <f>A2768&amp;"|"&amp;B2768</f>
        <v>P0231|Jul</v>
      </c>
    </row>
    <row r="2769" spans="1:13" ht="15" customHeight="1" x14ac:dyDescent="0.25">
      <c r="A2769" s="14" t="s">
        <v>521</v>
      </c>
      <c r="B2769" s="14" t="s">
        <v>30</v>
      </c>
      <c r="C2769" s="16">
        <v>14.99</v>
      </c>
      <c r="D2769" s="16">
        <v>40.72</v>
      </c>
      <c r="E2769" s="16">
        <v>10.25</v>
      </c>
      <c r="F2769" s="16">
        <v>324</v>
      </c>
      <c r="G2769" s="16">
        <v>0</v>
      </c>
      <c r="H2769" s="16">
        <v>1346.69</v>
      </c>
      <c r="I2769" s="16">
        <v>194.84</v>
      </c>
      <c r="J2769" s="16">
        <v>85.96</v>
      </c>
      <c r="K2769" s="16">
        <v>1242.2</v>
      </c>
      <c r="L2769" s="17">
        <f>SUM(C2769:K2769)</f>
        <v>3259.65</v>
      </c>
      <c r="M2769" s="23" t="str">
        <f>A2769&amp;"|"&amp;B2769</f>
        <v>P0231|Aug</v>
      </c>
    </row>
    <row r="2770" spans="1:13" ht="15" customHeight="1" x14ac:dyDescent="0.25">
      <c r="A2770" s="14" t="s">
        <v>521</v>
      </c>
      <c r="B2770" s="14" t="s">
        <v>31</v>
      </c>
      <c r="C2770" s="16">
        <v>9.77</v>
      </c>
      <c r="D2770" s="16">
        <v>52.92</v>
      </c>
      <c r="E2770" s="16">
        <v>6.09</v>
      </c>
      <c r="F2770" s="16">
        <v>324</v>
      </c>
      <c r="G2770" s="16">
        <v>0</v>
      </c>
      <c r="H2770" s="16">
        <v>1346.69</v>
      </c>
      <c r="I2770" s="16">
        <v>194.84</v>
      </c>
      <c r="J2770" s="16">
        <v>85.96</v>
      </c>
      <c r="K2770" s="16">
        <v>265.95</v>
      </c>
      <c r="L2770" s="17">
        <f>SUM(C2770:K2770)</f>
        <v>2286.2199999999998</v>
      </c>
      <c r="M2770" s="23" t="str">
        <f>A2770&amp;"|"&amp;B2770</f>
        <v>P0231|Sep</v>
      </c>
    </row>
    <row r="2771" spans="1:13" ht="15" customHeight="1" x14ac:dyDescent="0.25">
      <c r="A2771" s="14" t="s">
        <v>521</v>
      </c>
      <c r="B2771" s="14" t="s">
        <v>32</v>
      </c>
      <c r="C2771" s="16">
        <v>28.66</v>
      </c>
      <c r="D2771" s="16">
        <v>58.89</v>
      </c>
      <c r="E2771" s="16">
        <v>12.16</v>
      </c>
      <c r="F2771" s="16">
        <v>324</v>
      </c>
      <c r="G2771" s="16">
        <v>0</v>
      </c>
      <c r="H2771" s="16">
        <v>1346.69</v>
      </c>
      <c r="I2771" s="16">
        <v>194.84</v>
      </c>
      <c r="J2771" s="16">
        <v>85.96</v>
      </c>
      <c r="K2771" s="16">
        <v>183.95</v>
      </c>
      <c r="L2771" s="17">
        <f>SUM(C2771:K2771)</f>
        <v>2235.1499999999996</v>
      </c>
      <c r="M2771" s="23" t="str">
        <f>A2771&amp;"|"&amp;B2771</f>
        <v>P0231|Oct</v>
      </c>
    </row>
    <row r="2772" spans="1:13" ht="15" customHeight="1" x14ac:dyDescent="0.25">
      <c r="A2772" s="14" t="s">
        <v>521</v>
      </c>
      <c r="B2772" s="14" t="s">
        <v>33</v>
      </c>
      <c r="C2772" s="16">
        <v>13.6</v>
      </c>
      <c r="D2772" s="16">
        <v>70.72</v>
      </c>
      <c r="E2772" s="16">
        <v>12.49</v>
      </c>
      <c r="F2772" s="16">
        <v>324</v>
      </c>
      <c r="G2772" s="16">
        <v>68.14</v>
      </c>
      <c r="H2772" s="16">
        <v>1346.69</v>
      </c>
      <c r="I2772" s="16">
        <v>194.84</v>
      </c>
      <c r="J2772" s="16">
        <v>85.96</v>
      </c>
      <c r="K2772" s="16">
        <v>47.47</v>
      </c>
      <c r="L2772" s="17">
        <f>SUM(C2772:K2772)</f>
        <v>2163.91</v>
      </c>
      <c r="M2772" s="23" t="str">
        <f>A2772&amp;"|"&amp;B2772</f>
        <v>P0231|Nov</v>
      </c>
    </row>
    <row r="2773" spans="1:13" ht="15" customHeight="1" x14ac:dyDescent="0.25">
      <c r="A2773" s="14" t="s">
        <v>521</v>
      </c>
      <c r="B2773" s="14" t="s">
        <v>34</v>
      </c>
      <c r="C2773" s="16">
        <v>9.59</v>
      </c>
      <c r="D2773" s="16">
        <v>81.81</v>
      </c>
      <c r="E2773" s="16">
        <v>9.16</v>
      </c>
      <c r="F2773" s="16">
        <v>648</v>
      </c>
      <c r="G2773" s="16">
        <v>68.14</v>
      </c>
      <c r="H2773" s="16">
        <v>1346.69</v>
      </c>
      <c r="I2773" s="16">
        <v>194.84</v>
      </c>
      <c r="J2773" s="16">
        <v>85.96</v>
      </c>
      <c r="K2773" s="16">
        <v>83.75</v>
      </c>
      <c r="L2773" s="17">
        <f>SUM(C2773:K2773)</f>
        <v>2527.94</v>
      </c>
      <c r="M2773" s="23" t="str">
        <f>A2773&amp;"|"&amp;B2773</f>
        <v>P0231|Dec</v>
      </c>
    </row>
    <row r="2774" spans="1:13" ht="15" customHeight="1" x14ac:dyDescent="0.25">
      <c r="A2774" s="14" t="s">
        <v>521</v>
      </c>
      <c r="B2774" s="14" t="s">
        <v>35</v>
      </c>
      <c r="C2774" s="16">
        <v>7.57</v>
      </c>
      <c r="D2774" s="16">
        <v>82.47</v>
      </c>
      <c r="E2774" s="16">
        <v>7.33</v>
      </c>
      <c r="F2774" s="16">
        <v>648</v>
      </c>
      <c r="G2774" s="16">
        <v>68.14</v>
      </c>
      <c r="H2774" s="16">
        <v>1346.69</v>
      </c>
      <c r="I2774" s="16">
        <v>194.84</v>
      </c>
      <c r="J2774" s="16">
        <v>85.96</v>
      </c>
      <c r="K2774" s="16">
        <v>83.75</v>
      </c>
      <c r="L2774" s="17">
        <f>SUM(C2774:K2774)</f>
        <v>2524.75</v>
      </c>
      <c r="M2774" s="23" t="str">
        <f>A2774&amp;"|"&amp;B2774</f>
        <v>P0231|Jan</v>
      </c>
    </row>
    <row r="2775" spans="1:13" ht="15" customHeight="1" x14ac:dyDescent="0.25">
      <c r="A2775" s="14" t="s">
        <v>521</v>
      </c>
      <c r="B2775" s="14" t="s">
        <v>36</v>
      </c>
      <c r="C2775" s="16">
        <v>13.51</v>
      </c>
      <c r="D2775" s="16">
        <v>79</v>
      </c>
      <c r="E2775" s="16">
        <v>5.95</v>
      </c>
      <c r="F2775" s="16">
        <v>540</v>
      </c>
      <c r="G2775" s="16">
        <v>68.14</v>
      </c>
      <c r="H2775" s="16">
        <v>1346.69</v>
      </c>
      <c r="I2775" s="16">
        <v>194.84</v>
      </c>
      <c r="J2775" s="16">
        <v>85.96</v>
      </c>
      <c r="K2775" s="16">
        <v>83.75</v>
      </c>
      <c r="L2775" s="17">
        <f>SUM(C2775:K2775)</f>
        <v>2417.84</v>
      </c>
      <c r="M2775" s="23" t="str">
        <f>A2775&amp;"|"&amp;B2775</f>
        <v>P0231|Feb</v>
      </c>
    </row>
    <row r="2776" spans="1:13" ht="15" customHeight="1" x14ac:dyDescent="0.25">
      <c r="A2776" s="14" t="s">
        <v>521</v>
      </c>
      <c r="B2776" s="14" t="s">
        <v>37</v>
      </c>
      <c r="C2776" s="16">
        <v>12.77</v>
      </c>
      <c r="D2776" s="16">
        <v>73.86</v>
      </c>
      <c r="E2776" s="16">
        <v>12.88</v>
      </c>
      <c r="F2776" s="16">
        <v>540</v>
      </c>
      <c r="G2776" s="16">
        <v>68.14</v>
      </c>
      <c r="H2776" s="16">
        <v>1346.69</v>
      </c>
      <c r="I2776" s="16">
        <v>194.84</v>
      </c>
      <c r="J2776" s="16">
        <v>85.96</v>
      </c>
      <c r="K2776" s="16">
        <v>83.75</v>
      </c>
      <c r="L2776" s="17">
        <f>SUM(C2776:K2776)</f>
        <v>2418.8900000000003</v>
      </c>
      <c r="M2776" s="23" t="str">
        <f>A2776&amp;"|"&amp;B2776</f>
        <v>P0231|Mar</v>
      </c>
    </row>
    <row r="2777" spans="1:13" ht="15" customHeight="1" x14ac:dyDescent="0.25">
      <c r="A2777" s="14" t="s">
        <v>523</v>
      </c>
      <c r="B2777" s="14" t="s">
        <v>24</v>
      </c>
      <c r="C2777" s="16">
        <v>30.78</v>
      </c>
      <c r="D2777" s="16">
        <v>40.01</v>
      </c>
      <c r="E2777" s="16">
        <v>4.04</v>
      </c>
      <c r="F2777" s="16">
        <v>176</v>
      </c>
      <c r="G2777" s="16">
        <v>0</v>
      </c>
      <c r="H2777" s="16">
        <v>1031.51</v>
      </c>
      <c r="I2777" s="16">
        <v>149</v>
      </c>
      <c r="J2777" s="16">
        <v>85.96</v>
      </c>
      <c r="K2777" s="16">
        <v>39.75</v>
      </c>
      <c r="L2777" s="17">
        <f>SUM(C2777:K2777)</f>
        <v>1557.05</v>
      </c>
      <c r="M2777" s="23" t="str">
        <f>A2777&amp;"|"&amp;B2777</f>
        <v>P0232|Apr</v>
      </c>
    </row>
    <row r="2778" spans="1:13" ht="15" customHeight="1" x14ac:dyDescent="0.25">
      <c r="A2778" s="14" t="s">
        <v>523</v>
      </c>
      <c r="B2778" s="14" t="s">
        <v>26</v>
      </c>
      <c r="C2778" s="16">
        <v>19.38</v>
      </c>
      <c r="D2778" s="16">
        <v>47.76</v>
      </c>
      <c r="E2778" s="16">
        <v>12.34</v>
      </c>
      <c r="F2778" s="16">
        <v>176</v>
      </c>
      <c r="G2778" s="16">
        <v>0</v>
      </c>
      <c r="H2778" s="16">
        <v>1031.51</v>
      </c>
      <c r="I2778" s="16">
        <v>149</v>
      </c>
      <c r="J2778" s="16">
        <v>85.96</v>
      </c>
      <c r="K2778" s="16">
        <v>258.49</v>
      </c>
      <c r="L2778" s="17">
        <f>SUM(C2778:K2778)</f>
        <v>1780.44</v>
      </c>
      <c r="M2778" s="23" t="str">
        <f>A2778&amp;"|"&amp;B2778</f>
        <v>P0232|May</v>
      </c>
    </row>
    <row r="2779" spans="1:13" ht="15" customHeight="1" x14ac:dyDescent="0.25">
      <c r="A2779" s="14" t="s">
        <v>523</v>
      </c>
      <c r="B2779" s="14" t="s">
        <v>28</v>
      </c>
      <c r="C2779" s="16">
        <v>7.57</v>
      </c>
      <c r="D2779" s="16">
        <v>33.94</v>
      </c>
      <c r="E2779" s="16">
        <v>9.1199999999999992</v>
      </c>
      <c r="F2779" s="16">
        <v>176</v>
      </c>
      <c r="G2779" s="16">
        <v>0</v>
      </c>
      <c r="H2779" s="16">
        <v>1031.51</v>
      </c>
      <c r="I2779" s="16">
        <v>149</v>
      </c>
      <c r="J2779" s="16">
        <v>85.96</v>
      </c>
      <c r="K2779" s="16">
        <v>334.92</v>
      </c>
      <c r="L2779" s="17">
        <f>SUM(C2779:K2779)</f>
        <v>1828.02</v>
      </c>
      <c r="M2779" s="23" t="str">
        <f>A2779&amp;"|"&amp;B2779</f>
        <v>P0232|Jun</v>
      </c>
    </row>
    <row r="2780" spans="1:13" ht="15" customHeight="1" x14ac:dyDescent="0.25">
      <c r="A2780" s="14" t="s">
        <v>523</v>
      </c>
      <c r="B2780" s="14" t="s">
        <v>29</v>
      </c>
      <c r="C2780" s="16">
        <v>28.42</v>
      </c>
      <c r="D2780" s="16">
        <v>23.64</v>
      </c>
      <c r="E2780" s="16">
        <v>4.04</v>
      </c>
      <c r="F2780" s="16">
        <v>264</v>
      </c>
      <c r="G2780" s="16">
        <v>0</v>
      </c>
      <c r="H2780" s="16">
        <v>1031.51</v>
      </c>
      <c r="I2780" s="16">
        <v>149</v>
      </c>
      <c r="J2780" s="16">
        <v>85.96</v>
      </c>
      <c r="K2780" s="16">
        <v>897.77</v>
      </c>
      <c r="L2780" s="17">
        <f>SUM(C2780:K2780)</f>
        <v>2484.34</v>
      </c>
      <c r="M2780" s="23" t="str">
        <f>A2780&amp;"|"&amp;B2780</f>
        <v>P0232|Jul</v>
      </c>
    </row>
    <row r="2781" spans="1:13" ht="15" customHeight="1" x14ac:dyDescent="0.25">
      <c r="A2781" s="14" t="s">
        <v>523</v>
      </c>
      <c r="B2781" s="14" t="s">
        <v>30</v>
      </c>
      <c r="C2781" s="16">
        <v>7.57</v>
      </c>
      <c r="D2781" s="16">
        <v>40.479999999999997</v>
      </c>
      <c r="E2781" s="16">
        <v>4.04</v>
      </c>
      <c r="F2781" s="16">
        <v>264</v>
      </c>
      <c r="G2781" s="16">
        <v>0</v>
      </c>
      <c r="H2781" s="16">
        <v>1031.51</v>
      </c>
      <c r="I2781" s="16">
        <v>149</v>
      </c>
      <c r="J2781" s="16">
        <v>85.96</v>
      </c>
      <c r="K2781" s="16">
        <v>828.13</v>
      </c>
      <c r="L2781" s="17">
        <f>SUM(C2781:K2781)</f>
        <v>2410.69</v>
      </c>
      <c r="M2781" s="23" t="str">
        <f>A2781&amp;"|"&amp;B2781</f>
        <v>P0232|Aug</v>
      </c>
    </row>
    <row r="2782" spans="1:13" ht="15" customHeight="1" x14ac:dyDescent="0.25">
      <c r="A2782" s="14" t="s">
        <v>523</v>
      </c>
      <c r="B2782" s="14" t="s">
        <v>31</v>
      </c>
      <c r="C2782" s="16">
        <v>7.71</v>
      </c>
      <c r="D2782" s="16">
        <v>38.880000000000003</v>
      </c>
      <c r="E2782" s="16">
        <v>14.92</v>
      </c>
      <c r="F2782" s="16">
        <v>176</v>
      </c>
      <c r="G2782" s="16">
        <v>0</v>
      </c>
      <c r="H2782" s="16">
        <v>1031.51</v>
      </c>
      <c r="I2782" s="16">
        <v>149</v>
      </c>
      <c r="J2782" s="16">
        <v>85.96</v>
      </c>
      <c r="K2782" s="16">
        <v>177.3</v>
      </c>
      <c r="L2782" s="17">
        <f>SUM(C2782:K2782)</f>
        <v>1681.28</v>
      </c>
      <c r="M2782" s="23" t="str">
        <f>A2782&amp;"|"&amp;B2782</f>
        <v>P0232|Sep</v>
      </c>
    </row>
    <row r="2783" spans="1:13" ht="15" customHeight="1" x14ac:dyDescent="0.25">
      <c r="A2783" s="14" t="s">
        <v>523</v>
      </c>
      <c r="B2783" s="14" t="s">
        <v>32</v>
      </c>
      <c r="C2783" s="16">
        <v>7.57</v>
      </c>
      <c r="D2783" s="16">
        <v>44.39</v>
      </c>
      <c r="E2783" s="16">
        <v>9.76</v>
      </c>
      <c r="F2783" s="16">
        <v>176</v>
      </c>
      <c r="G2783" s="16">
        <v>0</v>
      </c>
      <c r="H2783" s="16">
        <v>1031.51</v>
      </c>
      <c r="I2783" s="16">
        <v>149</v>
      </c>
      <c r="J2783" s="16">
        <v>85.96</v>
      </c>
      <c r="K2783" s="16">
        <v>122.63</v>
      </c>
      <c r="L2783" s="17">
        <f>SUM(C2783:K2783)</f>
        <v>1626.8200000000002</v>
      </c>
      <c r="M2783" s="23" t="str">
        <f>A2783&amp;"|"&amp;B2783</f>
        <v>P0232|Oct</v>
      </c>
    </row>
    <row r="2784" spans="1:13" ht="15" customHeight="1" x14ac:dyDescent="0.25">
      <c r="A2784" s="14" t="s">
        <v>523</v>
      </c>
      <c r="B2784" s="14" t="s">
        <v>33</v>
      </c>
      <c r="C2784" s="16">
        <v>7.57</v>
      </c>
      <c r="D2784" s="16">
        <v>60.74</v>
      </c>
      <c r="E2784" s="16">
        <v>4.0599999999999996</v>
      </c>
      <c r="F2784" s="16">
        <v>176</v>
      </c>
      <c r="G2784" s="16">
        <v>55.52</v>
      </c>
      <c r="H2784" s="16">
        <v>1031.51</v>
      </c>
      <c r="I2784" s="16">
        <v>149</v>
      </c>
      <c r="J2784" s="16">
        <v>85.96</v>
      </c>
      <c r="K2784" s="16">
        <v>31.64</v>
      </c>
      <c r="L2784" s="17">
        <f>SUM(C2784:K2784)</f>
        <v>1602.0000000000002</v>
      </c>
      <c r="M2784" s="23" t="str">
        <f>A2784&amp;"|"&amp;B2784</f>
        <v>P0232|Nov</v>
      </c>
    </row>
    <row r="2785" spans="1:13" ht="15" customHeight="1" x14ac:dyDescent="0.25">
      <c r="A2785" s="14" t="s">
        <v>523</v>
      </c>
      <c r="B2785" s="14" t="s">
        <v>34</v>
      </c>
      <c r="C2785" s="16">
        <v>11.84</v>
      </c>
      <c r="D2785" s="16">
        <v>63.31</v>
      </c>
      <c r="E2785" s="16">
        <v>7.89</v>
      </c>
      <c r="F2785" s="16">
        <v>528</v>
      </c>
      <c r="G2785" s="16">
        <v>55.52</v>
      </c>
      <c r="H2785" s="16">
        <v>1031.51</v>
      </c>
      <c r="I2785" s="16">
        <v>149</v>
      </c>
      <c r="J2785" s="16">
        <v>85.96</v>
      </c>
      <c r="K2785" s="16">
        <v>55.84</v>
      </c>
      <c r="L2785" s="17">
        <f>SUM(C2785:K2785)</f>
        <v>1988.87</v>
      </c>
      <c r="M2785" s="23" t="str">
        <f>A2785&amp;"|"&amp;B2785</f>
        <v>P0232|Dec</v>
      </c>
    </row>
    <row r="2786" spans="1:13" ht="15" customHeight="1" x14ac:dyDescent="0.25">
      <c r="A2786" s="14" t="s">
        <v>523</v>
      </c>
      <c r="B2786" s="14" t="s">
        <v>35</v>
      </c>
      <c r="C2786" s="16">
        <v>10.220000000000001</v>
      </c>
      <c r="D2786" s="16">
        <v>75.59</v>
      </c>
      <c r="E2786" s="16">
        <v>12.43</v>
      </c>
      <c r="F2786" s="16">
        <v>528</v>
      </c>
      <c r="G2786" s="16">
        <v>55.52</v>
      </c>
      <c r="H2786" s="16">
        <v>1031.51</v>
      </c>
      <c r="I2786" s="16">
        <v>149</v>
      </c>
      <c r="J2786" s="16">
        <v>85.96</v>
      </c>
      <c r="K2786" s="16">
        <v>55.84</v>
      </c>
      <c r="L2786" s="17">
        <f>SUM(C2786:K2786)</f>
        <v>2004.07</v>
      </c>
      <c r="M2786" s="23" t="str">
        <f>A2786&amp;"|"&amp;B2786</f>
        <v>P0232|Jan</v>
      </c>
    </row>
    <row r="2787" spans="1:13" ht="15" customHeight="1" x14ac:dyDescent="0.25">
      <c r="A2787" s="14" t="s">
        <v>523</v>
      </c>
      <c r="B2787" s="14" t="s">
        <v>36</v>
      </c>
      <c r="C2787" s="16">
        <v>7.57</v>
      </c>
      <c r="D2787" s="16">
        <v>67.69</v>
      </c>
      <c r="E2787" s="16">
        <v>9.6300000000000008</v>
      </c>
      <c r="F2787" s="16">
        <v>440</v>
      </c>
      <c r="G2787" s="16">
        <v>55.52</v>
      </c>
      <c r="H2787" s="16">
        <v>1031.51</v>
      </c>
      <c r="I2787" s="16">
        <v>149</v>
      </c>
      <c r="J2787" s="16">
        <v>85.96</v>
      </c>
      <c r="K2787" s="16">
        <v>55.84</v>
      </c>
      <c r="L2787" s="17">
        <f>SUM(C2787:K2787)</f>
        <v>1902.72</v>
      </c>
      <c r="M2787" s="23" t="str">
        <f>A2787&amp;"|"&amp;B2787</f>
        <v>P0232|Feb</v>
      </c>
    </row>
    <row r="2788" spans="1:13" ht="15" customHeight="1" x14ac:dyDescent="0.25">
      <c r="A2788" s="14" t="s">
        <v>523</v>
      </c>
      <c r="B2788" s="14" t="s">
        <v>37</v>
      </c>
      <c r="C2788" s="16">
        <v>12.49</v>
      </c>
      <c r="D2788" s="16">
        <v>63.95</v>
      </c>
      <c r="E2788" s="16">
        <v>7.83</v>
      </c>
      <c r="F2788" s="16">
        <v>352</v>
      </c>
      <c r="G2788" s="16">
        <v>55.52</v>
      </c>
      <c r="H2788" s="16">
        <v>1031.51</v>
      </c>
      <c r="I2788" s="16">
        <v>149</v>
      </c>
      <c r="J2788" s="16">
        <v>85.96</v>
      </c>
      <c r="K2788" s="16">
        <v>55.84</v>
      </c>
      <c r="L2788" s="17">
        <f>SUM(C2788:K2788)</f>
        <v>1814.1</v>
      </c>
      <c r="M2788" s="23" t="str">
        <f>A2788&amp;"|"&amp;B2788</f>
        <v>P0232|Mar</v>
      </c>
    </row>
    <row r="2789" spans="1:13" ht="15" customHeight="1" x14ac:dyDescent="0.25">
      <c r="A2789" s="14" t="s">
        <v>525</v>
      </c>
      <c r="B2789" s="14" t="s">
        <v>24</v>
      </c>
      <c r="C2789" s="16">
        <v>39.549999999999997</v>
      </c>
      <c r="D2789" s="16">
        <v>61.2</v>
      </c>
      <c r="E2789" s="16">
        <v>14.08</v>
      </c>
      <c r="F2789" s="16">
        <v>264</v>
      </c>
      <c r="G2789" s="16">
        <v>0</v>
      </c>
      <c r="H2789" s="16">
        <v>1719.18</v>
      </c>
      <c r="I2789" s="16">
        <v>246.42</v>
      </c>
      <c r="J2789" s="16">
        <v>85.96</v>
      </c>
      <c r="K2789" s="16">
        <v>79.5</v>
      </c>
      <c r="L2789" s="17">
        <f>SUM(C2789:K2789)</f>
        <v>2509.8900000000003</v>
      </c>
      <c r="M2789" s="23" t="str">
        <f>A2789&amp;"|"&amp;B2789</f>
        <v>P0233|Apr</v>
      </c>
    </row>
    <row r="2790" spans="1:13" ht="15" customHeight="1" x14ac:dyDescent="0.25">
      <c r="A2790" s="14" t="s">
        <v>525</v>
      </c>
      <c r="B2790" s="14" t="s">
        <v>26</v>
      </c>
      <c r="C2790" s="16">
        <v>31.27</v>
      </c>
      <c r="D2790" s="16">
        <v>57.41</v>
      </c>
      <c r="E2790" s="16">
        <v>7.51</v>
      </c>
      <c r="F2790" s="16">
        <v>264</v>
      </c>
      <c r="G2790" s="16">
        <v>0</v>
      </c>
      <c r="H2790" s="16">
        <v>1719.18</v>
      </c>
      <c r="I2790" s="16">
        <v>246.42</v>
      </c>
      <c r="J2790" s="16">
        <v>85.96</v>
      </c>
      <c r="K2790" s="16">
        <v>516.99</v>
      </c>
      <c r="L2790" s="17">
        <f>SUM(C2790:K2790)</f>
        <v>2928.74</v>
      </c>
      <c r="M2790" s="23" t="str">
        <f>A2790&amp;"|"&amp;B2790</f>
        <v>P0233|May</v>
      </c>
    </row>
    <row r="2791" spans="1:13" ht="15" customHeight="1" x14ac:dyDescent="0.25">
      <c r="A2791" s="14" t="s">
        <v>525</v>
      </c>
      <c r="B2791" s="14" t="s">
        <v>28</v>
      </c>
      <c r="C2791" s="16">
        <v>26.86</v>
      </c>
      <c r="D2791" s="16">
        <v>49.02</v>
      </c>
      <c r="E2791" s="16">
        <v>11.59</v>
      </c>
      <c r="F2791" s="16">
        <v>264</v>
      </c>
      <c r="G2791" s="16">
        <v>0</v>
      </c>
      <c r="H2791" s="16">
        <v>1719.18</v>
      </c>
      <c r="I2791" s="16">
        <v>246.42</v>
      </c>
      <c r="J2791" s="16">
        <v>85.96</v>
      </c>
      <c r="K2791" s="16">
        <v>669.84</v>
      </c>
      <c r="L2791" s="17">
        <f>SUM(C2791:K2791)</f>
        <v>3072.8700000000003</v>
      </c>
      <c r="M2791" s="23" t="str">
        <f>A2791&amp;"|"&amp;B2791</f>
        <v>P0233|Jun</v>
      </c>
    </row>
    <row r="2792" spans="1:13" ht="15" customHeight="1" x14ac:dyDescent="0.25">
      <c r="A2792" s="14" t="s">
        <v>525</v>
      </c>
      <c r="B2792" s="14" t="s">
        <v>29</v>
      </c>
      <c r="C2792" s="16">
        <v>34.74</v>
      </c>
      <c r="D2792" s="16">
        <v>41.26</v>
      </c>
      <c r="E2792" s="16">
        <v>12.97</v>
      </c>
      <c r="F2792" s="16">
        <v>264</v>
      </c>
      <c r="G2792" s="16">
        <v>0</v>
      </c>
      <c r="H2792" s="16">
        <v>1719.18</v>
      </c>
      <c r="I2792" s="16">
        <v>246.42</v>
      </c>
      <c r="J2792" s="16">
        <v>85.96</v>
      </c>
      <c r="K2792" s="16">
        <v>1795.54</v>
      </c>
      <c r="L2792" s="17">
        <f>SUM(C2792:K2792)</f>
        <v>4200.07</v>
      </c>
      <c r="M2792" s="23" t="str">
        <f>A2792&amp;"|"&amp;B2792</f>
        <v>P0233|Jul</v>
      </c>
    </row>
    <row r="2793" spans="1:13" ht="15" customHeight="1" x14ac:dyDescent="0.25">
      <c r="A2793" s="14" t="s">
        <v>525</v>
      </c>
      <c r="B2793" s="14" t="s">
        <v>30</v>
      </c>
      <c r="C2793" s="16">
        <v>7.57</v>
      </c>
      <c r="D2793" s="16">
        <v>48.97</v>
      </c>
      <c r="E2793" s="16">
        <v>4.04</v>
      </c>
      <c r="F2793" s="16">
        <v>396</v>
      </c>
      <c r="G2793" s="16">
        <v>0</v>
      </c>
      <c r="H2793" s="16">
        <v>1719.18</v>
      </c>
      <c r="I2793" s="16">
        <v>246.42</v>
      </c>
      <c r="J2793" s="16">
        <v>85.96</v>
      </c>
      <c r="K2793" s="16">
        <v>1656.27</v>
      </c>
      <c r="L2793" s="17">
        <f>SUM(C2793:K2793)</f>
        <v>4164.41</v>
      </c>
      <c r="M2793" s="23" t="str">
        <f>A2793&amp;"|"&amp;B2793</f>
        <v>P0233|Aug</v>
      </c>
    </row>
    <row r="2794" spans="1:13" ht="15" customHeight="1" x14ac:dyDescent="0.25">
      <c r="A2794" s="14" t="s">
        <v>525</v>
      </c>
      <c r="B2794" s="14" t="s">
        <v>31</v>
      </c>
      <c r="C2794" s="16">
        <v>43.88</v>
      </c>
      <c r="D2794" s="16">
        <v>53.65</v>
      </c>
      <c r="E2794" s="16">
        <v>10.39</v>
      </c>
      <c r="F2794" s="16">
        <v>264</v>
      </c>
      <c r="G2794" s="16">
        <v>0</v>
      </c>
      <c r="H2794" s="16">
        <v>1719.18</v>
      </c>
      <c r="I2794" s="16">
        <v>246.42</v>
      </c>
      <c r="J2794" s="16">
        <v>85.96</v>
      </c>
      <c r="K2794" s="16">
        <v>354.6</v>
      </c>
      <c r="L2794" s="17">
        <f>SUM(C2794:K2794)</f>
        <v>2778.08</v>
      </c>
      <c r="M2794" s="23" t="str">
        <f>A2794&amp;"|"&amp;B2794</f>
        <v>P0233|Sep</v>
      </c>
    </row>
    <row r="2795" spans="1:13" ht="15" customHeight="1" x14ac:dyDescent="0.25">
      <c r="A2795" s="14" t="s">
        <v>525</v>
      </c>
      <c r="B2795" s="14" t="s">
        <v>32</v>
      </c>
      <c r="C2795" s="16">
        <v>22.08</v>
      </c>
      <c r="D2795" s="16">
        <v>64.11</v>
      </c>
      <c r="E2795" s="16">
        <v>16.920000000000002</v>
      </c>
      <c r="F2795" s="16">
        <v>264</v>
      </c>
      <c r="G2795" s="16">
        <v>0</v>
      </c>
      <c r="H2795" s="16">
        <v>1719.18</v>
      </c>
      <c r="I2795" s="16">
        <v>246.42</v>
      </c>
      <c r="J2795" s="16">
        <v>85.96</v>
      </c>
      <c r="K2795" s="16">
        <v>245.27</v>
      </c>
      <c r="L2795" s="17">
        <f>SUM(C2795:K2795)</f>
        <v>2663.94</v>
      </c>
      <c r="M2795" s="23" t="str">
        <f>A2795&amp;"|"&amp;B2795</f>
        <v>P0233|Oct</v>
      </c>
    </row>
    <row r="2796" spans="1:13" ht="15" customHeight="1" x14ac:dyDescent="0.25">
      <c r="A2796" s="14" t="s">
        <v>525</v>
      </c>
      <c r="B2796" s="14" t="s">
        <v>33</v>
      </c>
      <c r="C2796" s="16">
        <v>23.89</v>
      </c>
      <c r="D2796" s="16">
        <v>77.92</v>
      </c>
      <c r="E2796" s="16">
        <v>9.6</v>
      </c>
      <c r="F2796" s="16">
        <v>264</v>
      </c>
      <c r="G2796" s="16">
        <v>83.28</v>
      </c>
      <c r="H2796" s="16">
        <v>1719.18</v>
      </c>
      <c r="I2796" s="16">
        <v>246.42</v>
      </c>
      <c r="J2796" s="16">
        <v>85.96</v>
      </c>
      <c r="K2796" s="16">
        <v>63.29</v>
      </c>
      <c r="L2796" s="17">
        <f>SUM(C2796:K2796)</f>
        <v>2573.54</v>
      </c>
      <c r="M2796" s="23" t="str">
        <f>A2796&amp;"|"&amp;B2796</f>
        <v>P0233|Nov</v>
      </c>
    </row>
    <row r="2797" spans="1:13" ht="15" customHeight="1" x14ac:dyDescent="0.25">
      <c r="A2797" s="14" t="s">
        <v>525</v>
      </c>
      <c r="B2797" s="14" t="s">
        <v>34</v>
      </c>
      <c r="C2797" s="16">
        <v>25.31</v>
      </c>
      <c r="D2797" s="16">
        <v>77.92</v>
      </c>
      <c r="E2797" s="16">
        <v>11.6</v>
      </c>
      <c r="F2797" s="16">
        <v>792</v>
      </c>
      <c r="G2797" s="16">
        <v>83.28</v>
      </c>
      <c r="H2797" s="16">
        <v>1719.18</v>
      </c>
      <c r="I2797" s="16">
        <v>246.42</v>
      </c>
      <c r="J2797" s="16">
        <v>85.96</v>
      </c>
      <c r="K2797" s="16">
        <v>111.67</v>
      </c>
      <c r="L2797" s="17">
        <f>SUM(C2797:K2797)</f>
        <v>3153.34</v>
      </c>
      <c r="M2797" s="23" t="str">
        <f>A2797&amp;"|"&amp;B2797</f>
        <v>P0233|Dec</v>
      </c>
    </row>
    <row r="2798" spans="1:13" ht="15" customHeight="1" x14ac:dyDescent="0.25">
      <c r="A2798" s="14" t="s">
        <v>525</v>
      </c>
      <c r="B2798" s="14" t="s">
        <v>35</v>
      </c>
      <c r="C2798" s="16">
        <v>18.96</v>
      </c>
      <c r="D2798" s="16">
        <v>88.39</v>
      </c>
      <c r="E2798" s="16">
        <v>14.49</v>
      </c>
      <c r="F2798" s="16">
        <v>660</v>
      </c>
      <c r="G2798" s="16">
        <v>83.28</v>
      </c>
      <c r="H2798" s="16">
        <v>1719.18</v>
      </c>
      <c r="I2798" s="16">
        <v>246.42</v>
      </c>
      <c r="J2798" s="16">
        <v>85.96</v>
      </c>
      <c r="K2798" s="16">
        <v>111.67</v>
      </c>
      <c r="L2798" s="17">
        <f>SUM(C2798:K2798)</f>
        <v>3028.3500000000004</v>
      </c>
      <c r="M2798" s="23" t="str">
        <f>A2798&amp;"|"&amp;B2798</f>
        <v>P0233|Jan</v>
      </c>
    </row>
    <row r="2799" spans="1:13" ht="15" customHeight="1" x14ac:dyDescent="0.25">
      <c r="A2799" s="14" t="s">
        <v>525</v>
      </c>
      <c r="B2799" s="14" t="s">
        <v>36</v>
      </c>
      <c r="C2799" s="16">
        <v>12.51</v>
      </c>
      <c r="D2799" s="16">
        <v>88.04</v>
      </c>
      <c r="E2799" s="16">
        <v>10.38</v>
      </c>
      <c r="F2799" s="16">
        <v>528</v>
      </c>
      <c r="G2799" s="16">
        <v>83.28</v>
      </c>
      <c r="H2799" s="16">
        <v>1719.18</v>
      </c>
      <c r="I2799" s="16">
        <v>246.42</v>
      </c>
      <c r="J2799" s="16">
        <v>85.96</v>
      </c>
      <c r="K2799" s="16">
        <v>111.67</v>
      </c>
      <c r="L2799" s="17">
        <f>SUM(C2799:K2799)</f>
        <v>2885.4400000000005</v>
      </c>
      <c r="M2799" s="23" t="str">
        <f>A2799&amp;"|"&amp;B2799</f>
        <v>P0233|Feb</v>
      </c>
    </row>
    <row r="2800" spans="1:13" ht="15" customHeight="1" x14ac:dyDescent="0.25">
      <c r="A2800" s="14" t="s">
        <v>525</v>
      </c>
      <c r="B2800" s="14" t="s">
        <v>37</v>
      </c>
      <c r="C2800" s="16">
        <v>25.42</v>
      </c>
      <c r="D2800" s="16">
        <v>71.180000000000007</v>
      </c>
      <c r="E2800" s="16">
        <v>8.61</v>
      </c>
      <c r="F2800" s="16">
        <v>396</v>
      </c>
      <c r="G2800" s="16">
        <v>83.28</v>
      </c>
      <c r="H2800" s="16">
        <v>1719.18</v>
      </c>
      <c r="I2800" s="16">
        <v>246.42</v>
      </c>
      <c r="J2800" s="16">
        <v>85.96</v>
      </c>
      <c r="K2800" s="16">
        <v>111.67</v>
      </c>
      <c r="L2800" s="17">
        <f>SUM(C2800:K2800)</f>
        <v>2747.7200000000003</v>
      </c>
      <c r="M2800" s="23" t="str">
        <f>A2800&amp;"|"&amp;B2800</f>
        <v>P0233|Mar</v>
      </c>
    </row>
    <row r="2801" spans="1:13" ht="15" customHeight="1" x14ac:dyDescent="0.25">
      <c r="A2801" s="14" t="s">
        <v>527</v>
      </c>
      <c r="B2801" s="14" t="s">
        <v>24</v>
      </c>
      <c r="C2801" s="16">
        <v>7.57</v>
      </c>
      <c r="D2801" s="16">
        <v>64.12</v>
      </c>
      <c r="E2801" s="16">
        <v>4.04</v>
      </c>
      <c r="F2801" s="16">
        <v>176</v>
      </c>
      <c r="G2801" s="16">
        <v>0</v>
      </c>
      <c r="H2801" s="16">
        <v>1031.51</v>
      </c>
      <c r="I2801" s="16">
        <v>149</v>
      </c>
      <c r="J2801" s="16">
        <v>85.96</v>
      </c>
      <c r="K2801" s="16">
        <v>39.75</v>
      </c>
      <c r="L2801" s="17">
        <f>SUM(C2801:K2801)</f>
        <v>1557.95</v>
      </c>
      <c r="M2801" s="23" t="str">
        <f>A2801&amp;"|"&amp;B2801</f>
        <v>P0234|Apr</v>
      </c>
    </row>
    <row r="2802" spans="1:13" ht="15" customHeight="1" x14ac:dyDescent="0.25">
      <c r="A2802" s="14" t="s">
        <v>527</v>
      </c>
      <c r="B2802" s="14" t="s">
        <v>26</v>
      </c>
      <c r="C2802" s="16">
        <v>7.57</v>
      </c>
      <c r="D2802" s="16">
        <v>35.99</v>
      </c>
      <c r="E2802" s="16">
        <v>4.04</v>
      </c>
      <c r="F2802" s="16">
        <v>176</v>
      </c>
      <c r="G2802" s="16">
        <v>0</v>
      </c>
      <c r="H2802" s="16">
        <v>1031.51</v>
      </c>
      <c r="I2802" s="16">
        <v>149</v>
      </c>
      <c r="J2802" s="16">
        <v>85.96</v>
      </c>
      <c r="K2802" s="16">
        <v>258.49</v>
      </c>
      <c r="L2802" s="17">
        <f>SUM(C2802:K2802)</f>
        <v>1748.56</v>
      </c>
      <c r="M2802" s="23" t="str">
        <f>A2802&amp;"|"&amp;B2802</f>
        <v>P0234|May</v>
      </c>
    </row>
    <row r="2803" spans="1:13" ht="15" customHeight="1" x14ac:dyDescent="0.25">
      <c r="A2803" s="14" t="s">
        <v>527</v>
      </c>
      <c r="B2803" s="14" t="s">
        <v>28</v>
      </c>
      <c r="C2803" s="16">
        <v>7.57</v>
      </c>
      <c r="D2803" s="16">
        <v>32.44</v>
      </c>
      <c r="E2803" s="16">
        <v>9.91</v>
      </c>
      <c r="F2803" s="16">
        <v>176</v>
      </c>
      <c r="G2803" s="16">
        <v>0</v>
      </c>
      <c r="H2803" s="16">
        <v>1031.51</v>
      </c>
      <c r="I2803" s="16">
        <v>149</v>
      </c>
      <c r="J2803" s="16">
        <v>85.96</v>
      </c>
      <c r="K2803" s="16">
        <v>334.92</v>
      </c>
      <c r="L2803" s="17">
        <f>SUM(C2803:K2803)</f>
        <v>1827.3100000000002</v>
      </c>
      <c r="M2803" s="23" t="str">
        <f>A2803&amp;"|"&amp;B2803</f>
        <v>P0234|Jun</v>
      </c>
    </row>
    <row r="2804" spans="1:13" ht="15" customHeight="1" x14ac:dyDescent="0.25">
      <c r="A2804" s="14" t="s">
        <v>527</v>
      </c>
      <c r="B2804" s="14" t="s">
        <v>29</v>
      </c>
      <c r="C2804" s="16">
        <v>16.920000000000002</v>
      </c>
      <c r="D2804" s="16">
        <v>42.9</v>
      </c>
      <c r="E2804" s="16">
        <v>4.04</v>
      </c>
      <c r="F2804" s="16">
        <v>264</v>
      </c>
      <c r="G2804" s="16">
        <v>0</v>
      </c>
      <c r="H2804" s="16">
        <v>1031.51</v>
      </c>
      <c r="I2804" s="16">
        <v>149</v>
      </c>
      <c r="J2804" s="16">
        <v>85.96</v>
      </c>
      <c r="K2804" s="16">
        <v>897.77</v>
      </c>
      <c r="L2804" s="17">
        <f>SUM(C2804:K2804)</f>
        <v>2492.1</v>
      </c>
      <c r="M2804" s="23" t="str">
        <f>A2804&amp;"|"&amp;B2804</f>
        <v>P0234|Jul</v>
      </c>
    </row>
    <row r="2805" spans="1:13" ht="15" customHeight="1" x14ac:dyDescent="0.25">
      <c r="A2805" s="14" t="s">
        <v>527</v>
      </c>
      <c r="B2805" s="14" t="s">
        <v>30</v>
      </c>
      <c r="C2805" s="16">
        <v>7.57</v>
      </c>
      <c r="D2805" s="16">
        <v>35.729999999999997</v>
      </c>
      <c r="E2805" s="16">
        <v>11.51</v>
      </c>
      <c r="F2805" s="16">
        <v>264</v>
      </c>
      <c r="G2805" s="16">
        <v>0</v>
      </c>
      <c r="H2805" s="16">
        <v>1031.51</v>
      </c>
      <c r="I2805" s="16">
        <v>149</v>
      </c>
      <c r="J2805" s="16">
        <v>85.96</v>
      </c>
      <c r="K2805" s="16">
        <v>828.13</v>
      </c>
      <c r="L2805" s="17">
        <f>SUM(C2805:K2805)</f>
        <v>2413.41</v>
      </c>
      <c r="M2805" s="23" t="str">
        <f>A2805&amp;"|"&amp;B2805</f>
        <v>P0234|Aug</v>
      </c>
    </row>
    <row r="2806" spans="1:13" ht="15" customHeight="1" x14ac:dyDescent="0.25">
      <c r="A2806" s="14" t="s">
        <v>527</v>
      </c>
      <c r="B2806" s="14" t="s">
        <v>31</v>
      </c>
      <c r="C2806" s="16">
        <v>7.57</v>
      </c>
      <c r="D2806" s="16">
        <v>40.71</v>
      </c>
      <c r="E2806" s="16">
        <v>10.23</v>
      </c>
      <c r="F2806" s="16">
        <v>176</v>
      </c>
      <c r="G2806" s="16">
        <v>0</v>
      </c>
      <c r="H2806" s="16">
        <v>1031.51</v>
      </c>
      <c r="I2806" s="16">
        <v>149</v>
      </c>
      <c r="J2806" s="16">
        <v>85.96</v>
      </c>
      <c r="K2806" s="16">
        <v>177.3</v>
      </c>
      <c r="L2806" s="17">
        <f>SUM(C2806:K2806)</f>
        <v>1678.28</v>
      </c>
      <c r="M2806" s="23" t="str">
        <f>A2806&amp;"|"&amp;B2806</f>
        <v>P0234|Sep</v>
      </c>
    </row>
    <row r="2807" spans="1:13" ht="15" customHeight="1" x14ac:dyDescent="0.25">
      <c r="A2807" s="14" t="s">
        <v>527</v>
      </c>
      <c r="B2807" s="14" t="s">
        <v>32</v>
      </c>
      <c r="C2807" s="16">
        <v>8.17</v>
      </c>
      <c r="D2807" s="16">
        <v>42.14</v>
      </c>
      <c r="E2807" s="16">
        <v>4.87</v>
      </c>
      <c r="F2807" s="16">
        <v>176</v>
      </c>
      <c r="G2807" s="16">
        <v>0</v>
      </c>
      <c r="H2807" s="16">
        <v>1031.51</v>
      </c>
      <c r="I2807" s="16">
        <v>149</v>
      </c>
      <c r="J2807" s="16">
        <v>85.96</v>
      </c>
      <c r="K2807" s="16">
        <v>122.63</v>
      </c>
      <c r="L2807" s="17">
        <f>SUM(C2807:K2807)</f>
        <v>1620.2800000000002</v>
      </c>
      <c r="M2807" s="23" t="str">
        <f>A2807&amp;"|"&amp;B2807</f>
        <v>P0234|Oct</v>
      </c>
    </row>
    <row r="2808" spans="1:13" ht="15" customHeight="1" x14ac:dyDescent="0.25">
      <c r="A2808" s="14" t="s">
        <v>527</v>
      </c>
      <c r="B2808" s="14" t="s">
        <v>33</v>
      </c>
      <c r="C2808" s="16">
        <v>7.57</v>
      </c>
      <c r="D2808" s="16">
        <v>55.94</v>
      </c>
      <c r="E2808" s="16">
        <v>4.04</v>
      </c>
      <c r="F2808" s="16">
        <v>176</v>
      </c>
      <c r="G2808" s="16">
        <v>55.52</v>
      </c>
      <c r="H2808" s="16">
        <v>1031.51</v>
      </c>
      <c r="I2808" s="16">
        <v>149</v>
      </c>
      <c r="J2808" s="16">
        <v>85.96</v>
      </c>
      <c r="K2808" s="16">
        <v>31.64</v>
      </c>
      <c r="L2808" s="17">
        <f>SUM(C2808:K2808)</f>
        <v>1597.18</v>
      </c>
      <c r="M2808" s="23" t="str">
        <f>A2808&amp;"|"&amp;B2808</f>
        <v>P0234|Nov</v>
      </c>
    </row>
    <row r="2809" spans="1:13" ht="15" customHeight="1" x14ac:dyDescent="0.25">
      <c r="A2809" s="14" t="s">
        <v>527</v>
      </c>
      <c r="B2809" s="14" t="s">
        <v>34</v>
      </c>
      <c r="C2809" s="16">
        <v>7.85</v>
      </c>
      <c r="D2809" s="16">
        <v>61.09</v>
      </c>
      <c r="E2809" s="16">
        <v>4.04</v>
      </c>
      <c r="F2809" s="16">
        <v>528</v>
      </c>
      <c r="G2809" s="16">
        <v>55.52</v>
      </c>
      <c r="H2809" s="16">
        <v>1031.51</v>
      </c>
      <c r="I2809" s="16">
        <v>149</v>
      </c>
      <c r="J2809" s="16">
        <v>85.96</v>
      </c>
      <c r="K2809" s="16">
        <v>55.84</v>
      </c>
      <c r="L2809" s="17">
        <f>SUM(C2809:K2809)</f>
        <v>1978.81</v>
      </c>
      <c r="M2809" s="23" t="str">
        <f>A2809&amp;"|"&amp;B2809</f>
        <v>P0234|Dec</v>
      </c>
    </row>
    <row r="2810" spans="1:13" ht="15" customHeight="1" x14ac:dyDescent="0.25">
      <c r="A2810" s="14" t="s">
        <v>527</v>
      </c>
      <c r="B2810" s="14" t="s">
        <v>35</v>
      </c>
      <c r="C2810" s="16">
        <v>27.65</v>
      </c>
      <c r="D2810" s="16">
        <v>72.19</v>
      </c>
      <c r="E2810" s="16">
        <v>5</v>
      </c>
      <c r="F2810" s="16">
        <v>440</v>
      </c>
      <c r="G2810" s="16">
        <v>55.52</v>
      </c>
      <c r="H2810" s="16">
        <v>1031.51</v>
      </c>
      <c r="I2810" s="16">
        <v>149</v>
      </c>
      <c r="J2810" s="16">
        <v>85.96</v>
      </c>
      <c r="K2810" s="16">
        <v>55.84</v>
      </c>
      <c r="L2810" s="17">
        <f>SUM(C2810:K2810)</f>
        <v>1922.6699999999998</v>
      </c>
      <c r="M2810" s="23" t="str">
        <f>A2810&amp;"|"&amp;B2810</f>
        <v>P0234|Jan</v>
      </c>
    </row>
    <row r="2811" spans="1:13" ht="15" customHeight="1" x14ac:dyDescent="0.25">
      <c r="A2811" s="14" t="s">
        <v>527</v>
      </c>
      <c r="B2811" s="14" t="s">
        <v>36</v>
      </c>
      <c r="C2811" s="16">
        <v>12.37</v>
      </c>
      <c r="D2811" s="16">
        <v>66.099999999999994</v>
      </c>
      <c r="E2811" s="16">
        <v>4.04</v>
      </c>
      <c r="F2811" s="16">
        <v>352</v>
      </c>
      <c r="G2811" s="16">
        <v>55.52</v>
      </c>
      <c r="H2811" s="16">
        <v>1031.51</v>
      </c>
      <c r="I2811" s="16">
        <v>149</v>
      </c>
      <c r="J2811" s="16">
        <v>85.96</v>
      </c>
      <c r="K2811" s="16">
        <v>55.84</v>
      </c>
      <c r="L2811" s="17">
        <f>SUM(C2811:K2811)</f>
        <v>1812.34</v>
      </c>
      <c r="M2811" s="23" t="str">
        <f>A2811&amp;"|"&amp;B2811</f>
        <v>P0234|Feb</v>
      </c>
    </row>
    <row r="2812" spans="1:13" ht="15" customHeight="1" x14ac:dyDescent="0.25">
      <c r="A2812" s="14" t="s">
        <v>527</v>
      </c>
      <c r="B2812" s="14" t="s">
        <v>37</v>
      </c>
      <c r="C2812" s="16">
        <v>12.08</v>
      </c>
      <c r="D2812" s="16">
        <v>62.1</v>
      </c>
      <c r="E2812" s="16">
        <v>4.04</v>
      </c>
      <c r="F2812" s="16">
        <v>352</v>
      </c>
      <c r="G2812" s="16">
        <v>55.52</v>
      </c>
      <c r="H2812" s="16">
        <v>1031.51</v>
      </c>
      <c r="I2812" s="16">
        <v>149</v>
      </c>
      <c r="J2812" s="16">
        <v>85.96</v>
      </c>
      <c r="K2812" s="16">
        <v>55.84</v>
      </c>
      <c r="L2812" s="17">
        <f>SUM(C2812:K2812)</f>
        <v>1808.05</v>
      </c>
      <c r="M2812" s="23" t="str">
        <f>A2812&amp;"|"&amp;B2812</f>
        <v>P0234|Mar</v>
      </c>
    </row>
    <row r="2813" spans="1:13" ht="15" customHeight="1" x14ac:dyDescent="0.25">
      <c r="A2813" s="14" t="s">
        <v>529</v>
      </c>
      <c r="B2813" s="14" t="s">
        <v>24</v>
      </c>
      <c r="C2813" s="16">
        <v>33.57</v>
      </c>
      <c r="D2813" s="16">
        <v>70.959999999999994</v>
      </c>
      <c r="E2813" s="16">
        <v>14.99</v>
      </c>
      <c r="F2813" s="16">
        <v>264</v>
      </c>
      <c r="G2813" s="16">
        <v>0</v>
      </c>
      <c r="H2813" s="16">
        <v>1719.18</v>
      </c>
      <c r="I2813" s="16">
        <v>246.42</v>
      </c>
      <c r="J2813" s="16">
        <v>85.96</v>
      </c>
      <c r="K2813" s="16">
        <v>79.5</v>
      </c>
      <c r="L2813" s="17">
        <f>SUM(C2813:K2813)</f>
        <v>2514.58</v>
      </c>
      <c r="M2813" s="23" t="str">
        <f>A2813&amp;"|"&amp;B2813</f>
        <v>P0235|Apr</v>
      </c>
    </row>
    <row r="2814" spans="1:13" ht="15" customHeight="1" x14ac:dyDescent="0.25">
      <c r="A2814" s="14" t="s">
        <v>529</v>
      </c>
      <c r="B2814" s="14" t="s">
        <v>26</v>
      </c>
      <c r="C2814" s="16">
        <v>18.57</v>
      </c>
      <c r="D2814" s="16">
        <v>51.15</v>
      </c>
      <c r="E2814" s="16">
        <v>16.100000000000001</v>
      </c>
      <c r="F2814" s="16">
        <v>264</v>
      </c>
      <c r="G2814" s="16">
        <v>0</v>
      </c>
      <c r="H2814" s="16">
        <v>1719.18</v>
      </c>
      <c r="I2814" s="16">
        <v>246.42</v>
      </c>
      <c r="J2814" s="16">
        <v>85.96</v>
      </c>
      <c r="K2814" s="16">
        <v>516.99</v>
      </c>
      <c r="L2814" s="17">
        <f>SUM(C2814:K2814)</f>
        <v>2918.37</v>
      </c>
      <c r="M2814" s="23" t="str">
        <f>A2814&amp;"|"&amp;B2814</f>
        <v>P0235|May</v>
      </c>
    </row>
    <row r="2815" spans="1:13" ht="15" customHeight="1" x14ac:dyDescent="0.25">
      <c r="A2815" s="14" t="s">
        <v>529</v>
      </c>
      <c r="B2815" s="14" t="s">
        <v>28</v>
      </c>
      <c r="C2815" s="16">
        <v>21.29</v>
      </c>
      <c r="D2815" s="16">
        <v>68.38</v>
      </c>
      <c r="E2815" s="16">
        <v>9.58</v>
      </c>
      <c r="F2815" s="16">
        <v>264</v>
      </c>
      <c r="G2815" s="16">
        <v>0</v>
      </c>
      <c r="H2815" s="16">
        <v>1719.18</v>
      </c>
      <c r="I2815" s="16">
        <v>246.42</v>
      </c>
      <c r="J2815" s="16">
        <v>85.96</v>
      </c>
      <c r="K2815" s="16">
        <v>669.84</v>
      </c>
      <c r="L2815" s="17">
        <f>SUM(C2815:K2815)</f>
        <v>3084.6500000000005</v>
      </c>
      <c r="M2815" s="23" t="str">
        <f>A2815&amp;"|"&amp;B2815</f>
        <v>P0235|Jun</v>
      </c>
    </row>
    <row r="2816" spans="1:13" ht="15" customHeight="1" x14ac:dyDescent="0.25">
      <c r="A2816" s="14" t="s">
        <v>529</v>
      </c>
      <c r="B2816" s="14" t="s">
        <v>29</v>
      </c>
      <c r="C2816" s="16">
        <v>34.5</v>
      </c>
      <c r="D2816" s="16">
        <v>50.7</v>
      </c>
      <c r="E2816" s="16">
        <v>14.79</v>
      </c>
      <c r="F2816" s="16">
        <v>396</v>
      </c>
      <c r="G2816" s="16">
        <v>0</v>
      </c>
      <c r="H2816" s="16">
        <v>1719.18</v>
      </c>
      <c r="I2816" s="16">
        <v>246.42</v>
      </c>
      <c r="J2816" s="16">
        <v>85.96</v>
      </c>
      <c r="K2816" s="16">
        <v>1795.54</v>
      </c>
      <c r="L2816" s="17">
        <f>SUM(C2816:K2816)</f>
        <v>4343.09</v>
      </c>
      <c r="M2816" s="23" t="str">
        <f>A2816&amp;"|"&amp;B2816</f>
        <v>P0235|Jul</v>
      </c>
    </row>
    <row r="2817" spans="1:13" ht="15" customHeight="1" x14ac:dyDescent="0.25">
      <c r="A2817" s="14" t="s">
        <v>529</v>
      </c>
      <c r="B2817" s="14" t="s">
        <v>30</v>
      </c>
      <c r="C2817" s="16">
        <v>13.23</v>
      </c>
      <c r="D2817" s="16">
        <v>48.5</v>
      </c>
      <c r="E2817" s="16">
        <v>18.84</v>
      </c>
      <c r="F2817" s="16">
        <v>264</v>
      </c>
      <c r="G2817" s="16">
        <v>0</v>
      </c>
      <c r="H2817" s="16">
        <v>1719.18</v>
      </c>
      <c r="I2817" s="16">
        <v>246.42</v>
      </c>
      <c r="J2817" s="16">
        <v>85.96</v>
      </c>
      <c r="K2817" s="16">
        <v>1656.27</v>
      </c>
      <c r="L2817" s="17">
        <f>SUM(C2817:K2817)</f>
        <v>4052.4</v>
      </c>
      <c r="M2817" s="23" t="str">
        <f>A2817&amp;"|"&amp;B2817</f>
        <v>P0235|Aug</v>
      </c>
    </row>
    <row r="2818" spans="1:13" ht="15" customHeight="1" x14ac:dyDescent="0.25">
      <c r="A2818" s="14" t="s">
        <v>529</v>
      </c>
      <c r="B2818" s="14" t="s">
        <v>31</v>
      </c>
      <c r="C2818" s="16">
        <v>30.47</v>
      </c>
      <c r="D2818" s="16">
        <v>51.66</v>
      </c>
      <c r="E2818" s="16">
        <v>11.78</v>
      </c>
      <c r="F2818" s="16">
        <v>264</v>
      </c>
      <c r="G2818" s="16">
        <v>0</v>
      </c>
      <c r="H2818" s="16">
        <v>1719.18</v>
      </c>
      <c r="I2818" s="16">
        <v>246.42</v>
      </c>
      <c r="J2818" s="16">
        <v>85.96</v>
      </c>
      <c r="K2818" s="16">
        <v>354.6</v>
      </c>
      <c r="L2818" s="17">
        <f>SUM(C2818:K2818)</f>
        <v>2764.07</v>
      </c>
      <c r="M2818" s="23" t="str">
        <f>A2818&amp;"|"&amp;B2818</f>
        <v>P0235|Sep</v>
      </c>
    </row>
    <row r="2819" spans="1:13" ht="15" customHeight="1" x14ac:dyDescent="0.25">
      <c r="A2819" s="14" t="s">
        <v>529</v>
      </c>
      <c r="B2819" s="14" t="s">
        <v>32</v>
      </c>
      <c r="C2819" s="16">
        <v>22.69</v>
      </c>
      <c r="D2819" s="16">
        <v>61.2</v>
      </c>
      <c r="E2819" s="16">
        <v>9.5</v>
      </c>
      <c r="F2819" s="16">
        <v>264</v>
      </c>
      <c r="G2819" s="16">
        <v>0</v>
      </c>
      <c r="H2819" s="16">
        <v>1719.18</v>
      </c>
      <c r="I2819" s="16">
        <v>246.42</v>
      </c>
      <c r="J2819" s="16">
        <v>85.96</v>
      </c>
      <c r="K2819" s="16">
        <v>245.27</v>
      </c>
      <c r="L2819" s="17">
        <f>SUM(C2819:K2819)</f>
        <v>2654.2200000000003</v>
      </c>
      <c r="M2819" s="23" t="str">
        <f>A2819&amp;"|"&amp;B2819</f>
        <v>P0235|Oct</v>
      </c>
    </row>
    <row r="2820" spans="1:13" ht="15" customHeight="1" x14ac:dyDescent="0.25">
      <c r="A2820" s="14" t="s">
        <v>529</v>
      </c>
      <c r="B2820" s="14" t="s">
        <v>33</v>
      </c>
      <c r="C2820" s="16">
        <v>32.01</v>
      </c>
      <c r="D2820" s="16">
        <v>73.56</v>
      </c>
      <c r="E2820" s="16">
        <v>7.41</v>
      </c>
      <c r="F2820" s="16">
        <v>264</v>
      </c>
      <c r="G2820" s="16">
        <v>83.28</v>
      </c>
      <c r="H2820" s="16">
        <v>1719.18</v>
      </c>
      <c r="I2820" s="16">
        <v>246.42</v>
      </c>
      <c r="J2820" s="16">
        <v>85.96</v>
      </c>
      <c r="K2820" s="16">
        <v>63.29</v>
      </c>
      <c r="L2820" s="17">
        <f>SUM(C2820:K2820)</f>
        <v>2575.11</v>
      </c>
      <c r="M2820" s="23" t="str">
        <f>A2820&amp;"|"&amp;B2820</f>
        <v>P0235|Nov</v>
      </c>
    </row>
    <row r="2821" spans="1:13" ht="15" customHeight="1" x14ac:dyDescent="0.25">
      <c r="A2821" s="14" t="s">
        <v>529</v>
      </c>
      <c r="B2821" s="14" t="s">
        <v>34</v>
      </c>
      <c r="C2821" s="16">
        <v>26.68</v>
      </c>
      <c r="D2821" s="16">
        <v>94.22</v>
      </c>
      <c r="E2821" s="16">
        <v>13.11</v>
      </c>
      <c r="F2821" s="16">
        <v>660</v>
      </c>
      <c r="G2821" s="16">
        <v>83.28</v>
      </c>
      <c r="H2821" s="16">
        <v>1719.18</v>
      </c>
      <c r="I2821" s="16">
        <v>246.42</v>
      </c>
      <c r="J2821" s="16">
        <v>85.96</v>
      </c>
      <c r="K2821" s="16">
        <v>111.67</v>
      </c>
      <c r="L2821" s="17">
        <f>SUM(C2821:K2821)</f>
        <v>3040.5200000000004</v>
      </c>
      <c r="M2821" s="23" t="str">
        <f>A2821&amp;"|"&amp;B2821</f>
        <v>P0235|Dec</v>
      </c>
    </row>
    <row r="2822" spans="1:13" ht="15" customHeight="1" x14ac:dyDescent="0.25">
      <c r="A2822" s="14" t="s">
        <v>529</v>
      </c>
      <c r="B2822" s="14" t="s">
        <v>35</v>
      </c>
      <c r="C2822" s="16">
        <v>28.19</v>
      </c>
      <c r="D2822" s="16">
        <v>99.86</v>
      </c>
      <c r="E2822" s="16">
        <v>10.4</v>
      </c>
      <c r="F2822" s="16">
        <v>660</v>
      </c>
      <c r="G2822" s="16">
        <v>83.28</v>
      </c>
      <c r="H2822" s="16">
        <v>1719.18</v>
      </c>
      <c r="I2822" s="16">
        <v>246.42</v>
      </c>
      <c r="J2822" s="16">
        <v>85.96</v>
      </c>
      <c r="K2822" s="16">
        <v>111.67</v>
      </c>
      <c r="L2822" s="17">
        <f>SUM(C2822:K2822)</f>
        <v>3044.96</v>
      </c>
      <c r="M2822" s="23" t="str">
        <f>A2822&amp;"|"&amp;B2822</f>
        <v>P0235|Jan</v>
      </c>
    </row>
    <row r="2823" spans="1:13" ht="15" customHeight="1" x14ac:dyDescent="0.25">
      <c r="A2823" s="14" t="s">
        <v>529</v>
      </c>
      <c r="B2823" s="14" t="s">
        <v>36</v>
      </c>
      <c r="C2823" s="16">
        <v>17.649999999999999</v>
      </c>
      <c r="D2823" s="16">
        <v>95.17</v>
      </c>
      <c r="E2823" s="16">
        <v>12.02</v>
      </c>
      <c r="F2823" s="16">
        <v>528</v>
      </c>
      <c r="G2823" s="16">
        <v>83.28</v>
      </c>
      <c r="H2823" s="16">
        <v>1719.18</v>
      </c>
      <c r="I2823" s="16">
        <v>246.42</v>
      </c>
      <c r="J2823" s="16">
        <v>85.96</v>
      </c>
      <c r="K2823" s="16">
        <v>111.67</v>
      </c>
      <c r="L2823" s="17">
        <f>SUM(C2823:K2823)</f>
        <v>2899.3500000000004</v>
      </c>
      <c r="M2823" s="23" t="str">
        <f>A2823&amp;"|"&amp;B2823</f>
        <v>P0235|Feb</v>
      </c>
    </row>
    <row r="2824" spans="1:13" ht="15" customHeight="1" x14ac:dyDescent="0.25">
      <c r="A2824" s="14" t="s">
        <v>529</v>
      </c>
      <c r="B2824" s="14" t="s">
        <v>37</v>
      </c>
      <c r="C2824" s="16">
        <v>7.57</v>
      </c>
      <c r="D2824" s="16">
        <v>86.3</v>
      </c>
      <c r="E2824" s="16">
        <v>7.46</v>
      </c>
      <c r="F2824" s="16">
        <v>528</v>
      </c>
      <c r="G2824" s="16">
        <v>83.28</v>
      </c>
      <c r="H2824" s="16">
        <v>1719.18</v>
      </c>
      <c r="I2824" s="16">
        <v>246.42</v>
      </c>
      <c r="J2824" s="16">
        <v>85.96</v>
      </c>
      <c r="K2824" s="16">
        <v>111.67</v>
      </c>
      <c r="L2824" s="17">
        <f>SUM(C2824:K2824)</f>
        <v>2875.84</v>
      </c>
      <c r="M2824" s="23" t="str">
        <f>A2824&amp;"|"&amp;B2824</f>
        <v>P0235|Mar</v>
      </c>
    </row>
    <row r="2825" spans="1:13" ht="15" customHeight="1" x14ac:dyDescent="0.25">
      <c r="A2825" s="14" t="s">
        <v>531</v>
      </c>
      <c r="B2825" s="14" t="s">
        <v>24</v>
      </c>
      <c r="C2825" s="16">
        <v>136.69</v>
      </c>
      <c r="D2825" s="16">
        <v>48.62</v>
      </c>
      <c r="E2825" s="16">
        <v>7.95</v>
      </c>
      <c r="F2825" s="16">
        <v>216</v>
      </c>
      <c r="G2825" s="16">
        <v>0</v>
      </c>
      <c r="H2825" s="16">
        <v>1346.69</v>
      </c>
      <c r="I2825" s="16">
        <v>194.84</v>
      </c>
      <c r="J2825" s="16">
        <v>85.96</v>
      </c>
      <c r="K2825" s="16">
        <v>59.62</v>
      </c>
      <c r="L2825" s="17">
        <f>SUM(C2825:K2825)</f>
        <v>2096.37</v>
      </c>
      <c r="M2825" s="23" t="str">
        <f>A2825&amp;"|"&amp;B2825</f>
        <v>P0236|Apr</v>
      </c>
    </row>
    <row r="2826" spans="1:13" ht="15" customHeight="1" x14ac:dyDescent="0.25">
      <c r="A2826" s="14" t="s">
        <v>531</v>
      </c>
      <c r="B2826" s="14" t="s">
        <v>26</v>
      </c>
      <c r="C2826" s="16">
        <v>43.96</v>
      </c>
      <c r="D2826" s="16">
        <v>39.82</v>
      </c>
      <c r="E2826" s="16">
        <v>4.83</v>
      </c>
      <c r="F2826" s="16">
        <v>216</v>
      </c>
      <c r="G2826" s="16">
        <v>0</v>
      </c>
      <c r="H2826" s="16">
        <v>1346.69</v>
      </c>
      <c r="I2826" s="16">
        <v>194.84</v>
      </c>
      <c r="J2826" s="16">
        <v>85.96</v>
      </c>
      <c r="K2826" s="16">
        <v>387.74</v>
      </c>
      <c r="L2826" s="17">
        <f>SUM(C2826:K2826)</f>
        <v>2319.84</v>
      </c>
      <c r="M2826" s="23" t="str">
        <f>A2826&amp;"|"&amp;B2826</f>
        <v>P0236|May</v>
      </c>
    </row>
    <row r="2827" spans="1:13" ht="15" customHeight="1" x14ac:dyDescent="0.25">
      <c r="A2827" s="14" t="s">
        <v>531</v>
      </c>
      <c r="B2827" s="14" t="s">
        <v>28</v>
      </c>
      <c r="C2827" s="16">
        <v>26.26</v>
      </c>
      <c r="D2827" s="16">
        <v>42.33</v>
      </c>
      <c r="E2827" s="16">
        <v>10.9</v>
      </c>
      <c r="F2827" s="16">
        <v>216</v>
      </c>
      <c r="G2827" s="16">
        <v>0</v>
      </c>
      <c r="H2827" s="16">
        <v>1346.69</v>
      </c>
      <c r="I2827" s="16">
        <v>194.84</v>
      </c>
      <c r="J2827" s="16">
        <v>85.96</v>
      </c>
      <c r="K2827" s="16">
        <v>502.38</v>
      </c>
      <c r="L2827" s="17">
        <f>SUM(C2827:K2827)</f>
        <v>2425.36</v>
      </c>
      <c r="M2827" s="23" t="str">
        <f>A2827&amp;"|"&amp;B2827</f>
        <v>P0236|Jun</v>
      </c>
    </row>
    <row r="2828" spans="1:13" ht="15" customHeight="1" x14ac:dyDescent="0.25">
      <c r="A2828" s="14" t="s">
        <v>531</v>
      </c>
      <c r="B2828" s="14" t="s">
        <v>29</v>
      </c>
      <c r="C2828" s="16">
        <v>16.66</v>
      </c>
      <c r="D2828" s="16">
        <v>42.23</v>
      </c>
      <c r="E2828" s="16">
        <v>4.04</v>
      </c>
      <c r="F2828" s="16">
        <v>324</v>
      </c>
      <c r="G2828" s="16">
        <v>0</v>
      </c>
      <c r="H2828" s="16">
        <v>1346.69</v>
      </c>
      <c r="I2828" s="16">
        <v>194.84</v>
      </c>
      <c r="J2828" s="16">
        <v>85.96</v>
      </c>
      <c r="K2828" s="16">
        <v>1346.66</v>
      </c>
      <c r="L2828" s="17">
        <f>SUM(C2828:K2828)</f>
        <v>3361.08</v>
      </c>
      <c r="M2828" s="23" t="str">
        <f>A2828&amp;"|"&amp;B2828</f>
        <v>P0236|Jul</v>
      </c>
    </row>
    <row r="2829" spans="1:13" ht="15" customHeight="1" x14ac:dyDescent="0.25">
      <c r="A2829" s="14" t="s">
        <v>531</v>
      </c>
      <c r="B2829" s="14" t="s">
        <v>30</v>
      </c>
      <c r="C2829" s="16">
        <v>32.74</v>
      </c>
      <c r="D2829" s="16">
        <v>40.049999999999997</v>
      </c>
      <c r="E2829" s="16">
        <v>10.47</v>
      </c>
      <c r="F2829" s="16">
        <v>324</v>
      </c>
      <c r="G2829" s="16">
        <v>0</v>
      </c>
      <c r="H2829" s="16">
        <v>1346.69</v>
      </c>
      <c r="I2829" s="16">
        <v>194.84</v>
      </c>
      <c r="J2829" s="16">
        <v>85.96</v>
      </c>
      <c r="K2829" s="16">
        <v>1242.2</v>
      </c>
      <c r="L2829" s="17">
        <f>SUM(C2829:K2829)</f>
        <v>3276.95</v>
      </c>
      <c r="M2829" s="23" t="str">
        <f>A2829&amp;"|"&amp;B2829</f>
        <v>P0236|Aug</v>
      </c>
    </row>
    <row r="2830" spans="1:13" ht="15" customHeight="1" x14ac:dyDescent="0.25">
      <c r="A2830" s="14" t="s">
        <v>531</v>
      </c>
      <c r="B2830" s="14" t="s">
        <v>31</v>
      </c>
      <c r="C2830" s="16">
        <v>22.83</v>
      </c>
      <c r="D2830" s="16">
        <v>42.18</v>
      </c>
      <c r="E2830" s="16">
        <v>10.67</v>
      </c>
      <c r="F2830" s="16">
        <v>216</v>
      </c>
      <c r="G2830" s="16">
        <v>0</v>
      </c>
      <c r="H2830" s="16">
        <v>1346.69</v>
      </c>
      <c r="I2830" s="16">
        <v>194.84</v>
      </c>
      <c r="J2830" s="16">
        <v>85.96</v>
      </c>
      <c r="K2830" s="16">
        <v>265.95</v>
      </c>
      <c r="L2830" s="17">
        <f>SUM(C2830:K2830)</f>
        <v>2185.12</v>
      </c>
      <c r="M2830" s="23" t="str">
        <f>A2830&amp;"|"&amp;B2830</f>
        <v>P0236|Sep</v>
      </c>
    </row>
    <row r="2831" spans="1:13" ht="15" customHeight="1" x14ac:dyDescent="0.25">
      <c r="A2831" s="14" t="s">
        <v>531</v>
      </c>
      <c r="B2831" s="14" t="s">
        <v>32</v>
      </c>
      <c r="C2831" s="16">
        <v>13.19</v>
      </c>
      <c r="D2831" s="16">
        <v>60.98</v>
      </c>
      <c r="E2831" s="16">
        <v>4.04</v>
      </c>
      <c r="F2831" s="16">
        <v>216</v>
      </c>
      <c r="G2831" s="16">
        <v>0</v>
      </c>
      <c r="H2831" s="16">
        <v>1346.69</v>
      </c>
      <c r="I2831" s="16">
        <v>194.84</v>
      </c>
      <c r="J2831" s="16">
        <v>85.96</v>
      </c>
      <c r="K2831" s="16">
        <v>183.95</v>
      </c>
      <c r="L2831" s="17">
        <f>SUM(C2831:K2831)</f>
        <v>2105.65</v>
      </c>
      <c r="M2831" s="23" t="str">
        <f>A2831&amp;"|"&amp;B2831</f>
        <v>P0236|Oct</v>
      </c>
    </row>
    <row r="2832" spans="1:13" ht="15" customHeight="1" x14ac:dyDescent="0.25">
      <c r="A2832" s="14" t="s">
        <v>531</v>
      </c>
      <c r="B2832" s="14" t="s">
        <v>33</v>
      </c>
      <c r="C2832" s="16">
        <v>20.82</v>
      </c>
      <c r="D2832" s="16">
        <v>60.35</v>
      </c>
      <c r="E2832" s="16">
        <v>10.57</v>
      </c>
      <c r="F2832" s="16">
        <v>216</v>
      </c>
      <c r="G2832" s="16">
        <v>68.14</v>
      </c>
      <c r="H2832" s="16">
        <v>1346.69</v>
      </c>
      <c r="I2832" s="16">
        <v>194.84</v>
      </c>
      <c r="J2832" s="16">
        <v>85.96</v>
      </c>
      <c r="K2832" s="16">
        <v>47.47</v>
      </c>
      <c r="L2832" s="17">
        <f>SUM(C2832:K2832)</f>
        <v>2050.84</v>
      </c>
      <c r="M2832" s="23" t="str">
        <f>A2832&amp;"|"&amp;B2832</f>
        <v>P0236|Nov</v>
      </c>
    </row>
    <row r="2833" spans="1:13" ht="15" customHeight="1" x14ac:dyDescent="0.25">
      <c r="A2833" s="14" t="s">
        <v>531</v>
      </c>
      <c r="B2833" s="14" t="s">
        <v>34</v>
      </c>
      <c r="C2833" s="16">
        <v>9.11</v>
      </c>
      <c r="D2833" s="16">
        <v>72.22</v>
      </c>
      <c r="E2833" s="16">
        <v>5.84</v>
      </c>
      <c r="F2833" s="16">
        <v>648</v>
      </c>
      <c r="G2833" s="16">
        <v>68.14</v>
      </c>
      <c r="H2833" s="16">
        <v>1346.69</v>
      </c>
      <c r="I2833" s="16">
        <v>194.84</v>
      </c>
      <c r="J2833" s="16">
        <v>85.96</v>
      </c>
      <c r="K2833" s="16">
        <v>83.75</v>
      </c>
      <c r="L2833" s="17">
        <f>SUM(C2833:K2833)</f>
        <v>2514.5500000000002</v>
      </c>
      <c r="M2833" s="23" t="str">
        <f>A2833&amp;"|"&amp;B2833</f>
        <v>P0236|Dec</v>
      </c>
    </row>
    <row r="2834" spans="1:13" ht="15" customHeight="1" x14ac:dyDescent="0.25">
      <c r="A2834" s="14" t="s">
        <v>531</v>
      </c>
      <c r="B2834" s="14" t="s">
        <v>35</v>
      </c>
      <c r="C2834" s="16">
        <v>16.420000000000002</v>
      </c>
      <c r="D2834" s="16">
        <v>80.48</v>
      </c>
      <c r="E2834" s="16">
        <v>14.73</v>
      </c>
      <c r="F2834" s="16">
        <v>648</v>
      </c>
      <c r="G2834" s="16">
        <v>68.14</v>
      </c>
      <c r="H2834" s="16">
        <v>1346.69</v>
      </c>
      <c r="I2834" s="16">
        <v>194.84</v>
      </c>
      <c r="J2834" s="16">
        <v>85.96</v>
      </c>
      <c r="K2834" s="16">
        <v>83.75</v>
      </c>
      <c r="L2834" s="17">
        <f>SUM(C2834:K2834)</f>
        <v>2539.0100000000002</v>
      </c>
      <c r="M2834" s="23" t="str">
        <f>A2834&amp;"|"&amp;B2834</f>
        <v>P0236|Jan</v>
      </c>
    </row>
    <row r="2835" spans="1:13" ht="15" customHeight="1" x14ac:dyDescent="0.25">
      <c r="A2835" s="14" t="s">
        <v>531</v>
      </c>
      <c r="B2835" s="14" t="s">
        <v>36</v>
      </c>
      <c r="C2835" s="16">
        <v>24.42</v>
      </c>
      <c r="D2835" s="16">
        <v>75.47</v>
      </c>
      <c r="E2835" s="16">
        <v>10.95</v>
      </c>
      <c r="F2835" s="16">
        <v>540</v>
      </c>
      <c r="G2835" s="16">
        <v>68.14</v>
      </c>
      <c r="H2835" s="16">
        <v>1346.69</v>
      </c>
      <c r="I2835" s="16">
        <v>194.84</v>
      </c>
      <c r="J2835" s="16">
        <v>85.96</v>
      </c>
      <c r="K2835" s="16">
        <v>83.75</v>
      </c>
      <c r="L2835" s="17">
        <f>SUM(C2835:K2835)</f>
        <v>2430.2200000000003</v>
      </c>
      <c r="M2835" s="23" t="str">
        <f>A2835&amp;"|"&amp;B2835</f>
        <v>P0236|Feb</v>
      </c>
    </row>
    <row r="2836" spans="1:13" ht="15" customHeight="1" x14ac:dyDescent="0.25">
      <c r="A2836" s="14" t="s">
        <v>531</v>
      </c>
      <c r="B2836" s="14" t="s">
        <v>37</v>
      </c>
      <c r="C2836" s="16">
        <v>8.75</v>
      </c>
      <c r="D2836" s="16">
        <v>66.05</v>
      </c>
      <c r="E2836" s="16">
        <v>13.97</v>
      </c>
      <c r="F2836" s="16">
        <v>432</v>
      </c>
      <c r="G2836" s="16">
        <v>68.14</v>
      </c>
      <c r="H2836" s="16">
        <v>1346.69</v>
      </c>
      <c r="I2836" s="16">
        <v>194.84</v>
      </c>
      <c r="J2836" s="16">
        <v>85.96</v>
      </c>
      <c r="K2836" s="16">
        <v>83.75</v>
      </c>
      <c r="L2836" s="17">
        <f>SUM(C2836:K2836)</f>
        <v>2300.15</v>
      </c>
      <c r="M2836" s="23" t="str">
        <f>A2836&amp;"|"&amp;B2836</f>
        <v>P0236|Mar</v>
      </c>
    </row>
    <row r="2837" spans="1:13" ht="15" customHeight="1" x14ac:dyDescent="0.25">
      <c r="A2837" s="14" t="s">
        <v>533</v>
      </c>
      <c r="B2837" s="14" t="s">
        <v>24</v>
      </c>
      <c r="C2837" s="16">
        <v>19.03</v>
      </c>
      <c r="D2837" s="16">
        <v>54.78</v>
      </c>
      <c r="E2837" s="16">
        <v>4.04</v>
      </c>
      <c r="F2837" s="16">
        <v>176</v>
      </c>
      <c r="G2837" s="16">
        <v>0</v>
      </c>
      <c r="H2837" s="16">
        <v>1031.51</v>
      </c>
      <c r="I2837" s="16">
        <v>149</v>
      </c>
      <c r="J2837" s="16">
        <v>85.96</v>
      </c>
      <c r="K2837" s="16">
        <v>39.75</v>
      </c>
      <c r="L2837" s="17">
        <f>SUM(C2837:K2837)</f>
        <v>1560.0700000000002</v>
      </c>
      <c r="M2837" s="23" t="str">
        <f>A2837&amp;"|"&amp;B2837</f>
        <v>P0237|Apr</v>
      </c>
    </row>
    <row r="2838" spans="1:13" ht="15" customHeight="1" x14ac:dyDescent="0.25">
      <c r="A2838" s="14" t="s">
        <v>533</v>
      </c>
      <c r="B2838" s="14" t="s">
        <v>26</v>
      </c>
      <c r="C2838" s="16">
        <v>9.48</v>
      </c>
      <c r="D2838" s="16">
        <v>44.6</v>
      </c>
      <c r="E2838" s="16">
        <v>4.04</v>
      </c>
      <c r="F2838" s="16">
        <v>176</v>
      </c>
      <c r="G2838" s="16">
        <v>0</v>
      </c>
      <c r="H2838" s="16">
        <v>1031.51</v>
      </c>
      <c r="I2838" s="16">
        <v>149</v>
      </c>
      <c r="J2838" s="16">
        <v>85.96</v>
      </c>
      <c r="K2838" s="16">
        <v>258.49</v>
      </c>
      <c r="L2838" s="17">
        <f>SUM(C2838:K2838)</f>
        <v>1759.0800000000002</v>
      </c>
      <c r="M2838" s="23" t="str">
        <f>A2838&amp;"|"&amp;B2838</f>
        <v>P0237|May</v>
      </c>
    </row>
    <row r="2839" spans="1:13" ht="15" customHeight="1" x14ac:dyDescent="0.25">
      <c r="A2839" s="14" t="s">
        <v>533</v>
      </c>
      <c r="B2839" s="14" t="s">
        <v>28</v>
      </c>
      <c r="C2839" s="16">
        <v>7.57</v>
      </c>
      <c r="D2839" s="16">
        <v>31.99</v>
      </c>
      <c r="E2839" s="16">
        <v>14.67</v>
      </c>
      <c r="F2839" s="16">
        <v>176</v>
      </c>
      <c r="G2839" s="16">
        <v>0</v>
      </c>
      <c r="H2839" s="16">
        <v>1031.51</v>
      </c>
      <c r="I2839" s="16">
        <v>149</v>
      </c>
      <c r="J2839" s="16">
        <v>85.96</v>
      </c>
      <c r="K2839" s="16">
        <v>334.92</v>
      </c>
      <c r="L2839" s="17">
        <f>SUM(C2839:K2839)</f>
        <v>1831.6200000000001</v>
      </c>
      <c r="M2839" s="23" t="str">
        <f>A2839&amp;"|"&amp;B2839</f>
        <v>P0237|Jun</v>
      </c>
    </row>
    <row r="2840" spans="1:13" ht="15" customHeight="1" x14ac:dyDescent="0.25">
      <c r="A2840" s="14" t="s">
        <v>533</v>
      </c>
      <c r="B2840" s="14" t="s">
        <v>29</v>
      </c>
      <c r="C2840" s="16">
        <v>35.75</v>
      </c>
      <c r="D2840" s="16">
        <v>33.479999999999997</v>
      </c>
      <c r="E2840" s="16">
        <v>6.95</v>
      </c>
      <c r="F2840" s="16">
        <v>264</v>
      </c>
      <c r="G2840" s="16">
        <v>0</v>
      </c>
      <c r="H2840" s="16">
        <v>1031.51</v>
      </c>
      <c r="I2840" s="16">
        <v>149</v>
      </c>
      <c r="J2840" s="16">
        <v>85.96</v>
      </c>
      <c r="K2840" s="16">
        <v>897.77</v>
      </c>
      <c r="L2840" s="17">
        <f>SUM(C2840:K2840)</f>
        <v>2504.42</v>
      </c>
      <c r="M2840" s="23" t="str">
        <f>A2840&amp;"|"&amp;B2840</f>
        <v>P0237|Jul</v>
      </c>
    </row>
    <row r="2841" spans="1:13" ht="15" customHeight="1" x14ac:dyDescent="0.25">
      <c r="A2841" s="14" t="s">
        <v>533</v>
      </c>
      <c r="B2841" s="14" t="s">
        <v>30</v>
      </c>
      <c r="C2841" s="16">
        <v>7.57</v>
      </c>
      <c r="D2841" s="16">
        <v>32.659999999999997</v>
      </c>
      <c r="E2841" s="16">
        <v>6.71</v>
      </c>
      <c r="F2841" s="16">
        <v>264</v>
      </c>
      <c r="G2841" s="16">
        <v>0</v>
      </c>
      <c r="H2841" s="16">
        <v>1031.51</v>
      </c>
      <c r="I2841" s="16">
        <v>149</v>
      </c>
      <c r="J2841" s="16">
        <v>85.96</v>
      </c>
      <c r="K2841" s="16">
        <v>828.13</v>
      </c>
      <c r="L2841" s="17">
        <f>SUM(C2841:K2841)</f>
        <v>2405.54</v>
      </c>
      <c r="M2841" s="23" t="str">
        <f>A2841&amp;"|"&amp;B2841</f>
        <v>P0237|Aug</v>
      </c>
    </row>
    <row r="2842" spans="1:13" ht="15" customHeight="1" x14ac:dyDescent="0.25">
      <c r="A2842" s="14" t="s">
        <v>533</v>
      </c>
      <c r="B2842" s="14" t="s">
        <v>31</v>
      </c>
      <c r="C2842" s="16">
        <v>8.41</v>
      </c>
      <c r="D2842" s="16">
        <v>37.619999999999997</v>
      </c>
      <c r="E2842" s="16">
        <v>4.04</v>
      </c>
      <c r="F2842" s="16">
        <v>176</v>
      </c>
      <c r="G2842" s="16">
        <v>0</v>
      </c>
      <c r="H2842" s="16">
        <v>1031.51</v>
      </c>
      <c r="I2842" s="16">
        <v>149</v>
      </c>
      <c r="J2842" s="16">
        <v>85.96</v>
      </c>
      <c r="K2842" s="16">
        <v>177.3</v>
      </c>
      <c r="L2842" s="17">
        <f>SUM(C2842:K2842)</f>
        <v>1669.84</v>
      </c>
      <c r="M2842" s="23" t="str">
        <f>A2842&amp;"|"&amp;B2842</f>
        <v>P0237|Sep</v>
      </c>
    </row>
    <row r="2843" spans="1:13" ht="15" customHeight="1" x14ac:dyDescent="0.25">
      <c r="A2843" s="14" t="s">
        <v>533</v>
      </c>
      <c r="B2843" s="14" t="s">
        <v>32</v>
      </c>
      <c r="C2843" s="16">
        <v>32.270000000000003</v>
      </c>
      <c r="D2843" s="16">
        <v>51.61</v>
      </c>
      <c r="E2843" s="16">
        <v>4.04</v>
      </c>
      <c r="F2843" s="16">
        <v>176</v>
      </c>
      <c r="G2843" s="16">
        <v>0</v>
      </c>
      <c r="H2843" s="16">
        <v>1031.51</v>
      </c>
      <c r="I2843" s="16">
        <v>149</v>
      </c>
      <c r="J2843" s="16">
        <v>85.96</v>
      </c>
      <c r="K2843" s="16">
        <v>122.63</v>
      </c>
      <c r="L2843" s="17">
        <f>SUM(C2843:K2843)</f>
        <v>1653.02</v>
      </c>
      <c r="M2843" s="23" t="str">
        <f>A2843&amp;"|"&amp;B2843</f>
        <v>P0237|Oct</v>
      </c>
    </row>
    <row r="2844" spans="1:13" ht="15" customHeight="1" x14ac:dyDescent="0.25">
      <c r="A2844" s="14" t="s">
        <v>533</v>
      </c>
      <c r="B2844" s="14" t="s">
        <v>33</v>
      </c>
      <c r="C2844" s="16">
        <v>7.57</v>
      </c>
      <c r="D2844" s="16">
        <v>57.67</v>
      </c>
      <c r="E2844" s="16">
        <v>4.04</v>
      </c>
      <c r="F2844" s="16">
        <v>176</v>
      </c>
      <c r="G2844" s="16">
        <v>55.52</v>
      </c>
      <c r="H2844" s="16">
        <v>1031.51</v>
      </c>
      <c r="I2844" s="16">
        <v>149</v>
      </c>
      <c r="J2844" s="16">
        <v>85.96</v>
      </c>
      <c r="K2844" s="16">
        <v>31.64</v>
      </c>
      <c r="L2844" s="17">
        <f>SUM(C2844:K2844)</f>
        <v>1598.91</v>
      </c>
      <c r="M2844" s="23" t="str">
        <f>A2844&amp;"|"&amp;B2844</f>
        <v>P0237|Nov</v>
      </c>
    </row>
    <row r="2845" spans="1:13" ht="15" customHeight="1" x14ac:dyDescent="0.25">
      <c r="A2845" s="14" t="s">
        <v>533</v>
      </c>
      <c r="B2845" s="14" t="s">
        <v>34</v>
      </c>
      <c r="C2845" s="16">
        <v>20.2</v>
      </c>
      <c r="D2845" s="16">
        <v>75.39</v>
      </c>
      <c r="E2845" s="16">
        <v>8.77</v>
      </c>
      <c r="F2845" s="16">
        <v>528</v>
      </c>
      <c r="G2845" s="16">
        <v>55.52</v>
      </c>
      <c r="H2845" s="16">
        <v>1031.51</v>
      </c>
      <c r="I2845" s="16">
        <v>149</v>
      </c>
      <c r="J2845" s="16">
        <v>85.96</v>
      </c>
      <c r="K2845" s="16">
        <v>55.84</v>
      </c>
      <c r="L2845" s="17">
        <f>SUM(C2845:K2845)</f>
        <v>2010.1899999999998</v>
      </c>
      <c r="M2845" s="23" t="str">
        <f>A2845&amp;"|"&amp;B2845</f>
        <v>P0237|Dec</v>
      </c>
    </row>
    <row r="2846" spans="1:13" ht="15" customHeight="1" x14ac:dyDescent="0.25">
      <c r="A2846" s="14" t="s">
        <v>533</v>
      </c>
      <c r="B2846" s="14" t="s">
        <v>35</v>
      </c>
      <c r="C2846" s="16">
        <v>9.7200000000000006</v>
      </c>
      <c r="D2846" s="16">
        <v>59.45</v>
      </c>
      <c r="E2846" s="16">
        <v>6.82</v>
      </c>
      <c r="F2846" s="16">
        <v>440</v>
      </c>
      <c r="G2846" s="16">
        <v>55.52</v>
      </c>
      <c r="H2846" s="16">
        <v>1031.51</v>
      </c>
      <c r="I2846" s="16">
        <v>149</v>
      </c>
      <c r="J2846" s="16">
        <v>85.96</v>
      </c>
      <c r="K2846" s="16">
        <v>55.84</v>
      </c>
      <c r="L2846" s="17">
        <f>SUM(C2846:K2846)</f>
        <v>1893.82</v>
      </c>
      <c r="M2846" s="23" t="str">
        <f>A2846&amp;"|"&amp;B2846</f>
        <v>P0237|Jan</v>
      </c>
    </row>
    <row r="2847" spans="1:13" ht="15" customHeight="1" x14ac:dyDescent="0.25">
      <c r="A2847" s="14" t="s">
        <v>533</v>
      </c>
      <c r="B2847" s="14" t="s">
        <v>36</v>
      </c>
      <c r="C2847" s="16">
        <v>10.19</v>
      </c>
      <c r="D2847" s="16">
        <v>60.04</v>
      </c>
      <c r="E2847" s="16">
        <v>4.04</v>
      </c>
      <c r="F2847" s="16">
        <v>352</v>
      </c>
      <c r="G2847" s="16">
        <v>55.52</v>
      </c>
      <c r="H2847" s="16">
        <v>1031.51</v>
      </c>
      <c r="I2847" s="16">
        <v>149</v>
      </c>
      <c r="J2847" s="16">
        <v>85.96</v>
      </c>
      <c r="K2847" s="16">
        <v>55.84</v>
      </c>
      <c r="L2847" s="17">
        <f>SUM(C2847:K2847)</f>
        <v>1804.1</v>
      </c>
      <c r="M2847" s="23" t="str">
        <f>A2847&amp;"|"&amp;B2847</f>
        <v>P0237|Feb</v>
      </c>
    </row>
    <row r="2848" spans="1:13" ht="15" customHeight="1" x14ac:dyDescent="0.25">
      <c r="A2848" s="14" t="s">
        <v>533</v>
      </c>
      <c r="B2848" s="14" t="s">
        <v>37</v>
      </c>
      <c r="C2848" s="16">
        <v>15.12</v>
      </c>
      <c r="D2848" s="16">
        <v>61.4</v>
      </c>
      <c r="E2848" s="16">
        <v>11.57</v>
      </c>
      <c r="F2848" s="16">
        <v>352</v>
      </c>
      <c r="G2848" s="16">
        <v>55.52</v>
      </c>
      <c r="H2848" s="16">
        <v>1031.51</v>
      </c>
      <c r="I2848" s="16">
        <v>149</v>
      </c>
      <c r="J2848" s="16">
        <v>85.96</v>
      </c>
      <c r="K2848" s="16">
        <v>55.84</v>
      </c>
      <c r="L2848" s="17">
        <f>SUM(C2848:K2848)</f>
        <v>1817.9199999999998</v>
      </c>
      <c r="M2848" s="23" t="str">
        <f>A2848&amp;"|"&amp;B2848</f>
        <v>P0237|Mar</v>
      </c>
    </row>
    <row r="2849" spans="1:13" ht="15" customHeight="1" x14ac:dyDescent="0.25">
      <c r="A2849" s="14" t="s">
        <v>535</v>
      </c>
      <c r="B2849" s="14" t="s">
        <v>24</v>
      </c>
      <c r="C2849" s="16">
        <v>24.98</v>
      </c>
      <c r="D2849" s="16">
        <v>57.24</v>
      </c>
      <c r="E2849" s="16">
        <v>4.04</v>
      </c>
      <c r="F2849" s="16">
        <v>216</v>
      </c>
      <c r="G2849" s="16">
        <v>0</v>
      </c>
      <c r="H2849" s="16">
        <v>1346.69</v>
      </c>
      <c r="I2849" s="16">
        <v>194.84</v>
      </c>
      <c r="J2849" s="16">
        <v>85.96</v>
      </c>
      <c r="K2849" s="16">
        <v>59.62</v>
      </c>
      <c r="L2849" s="17">
        <f>SUM(C2849:K2849)</f>
        <v>1989.37</v>
      </c>
      <c r="M2849" s="23" t="str">
        <f>A2849&amp;"|"&amp;B2849</f>
        <v>P0238|Apr</v>
      </c>
    </row>
    <row r="2850" spans="1:13" ht="15" customHeight="1" x14ac:dyDescent="0.25">
      <c r="A2850" s="14" t="s">
        <v>535</v>
      </c>
      <c r="B2850" s="14" t="s">
        <v>26</v>
      </c>
      <c r="C2850" s="16">
        <v>7.99</v>
      </c>
      <c r="D2850" s="16">
        <v>57.18</v>
      </c>
      <c r="E2850" s="16">
        <v>11.43</v>
      </c>
      <c r="F2850" s="16">
        <v>216</v>
      </c>
      <c r="G2850" s="16">
        <v>0</v>
      </c>
      <c r="H2850" s="16">
        <v>1346.69</v>
      </c>
      <c r="I2850" s="16">
        <v>194.84</v>
      </c>
      <c r="J2850" s="16">
        <v>85.96</v>
      </c>
      <c r="K2850" s="16">
        <v>387.74</v>
      </c>
      <c r="L2850" s="17">
        <f>SUM(C2850:K2850)</f>
        <v>2307.83</v>
      </c>
      <c r="M2850" s="23" t="str">
        <f>A2850&amp;"|"&amp;B2850</f>
        <v>P0238|May</v>
      </c>
    </row>
    <row r="2851" spans="1:13" ht="15" customHeight="1" x14ac:dyDescent="0.25">
      <c r="A2851" s="14" t="s">
        <v>535</v>
      </c>
      <c r="B2851" s="14" t="s">
        <v>28</v>
      </c>
      <c r="C2851" s="16">
        <v>19.87</v>
      </c>
      <c r="D2851" s="16">
        <v>38.78</v>
      </c>
      <c r="E2851" s="16">
        <v>9.66</v>
      </c>
      <c r="F2851" s="16">
        <v>216</v>
      </c>
      <c r="G2851" s="16">
        <v>0</v>
      </c>
      <c r="H2851" s="16">
        <v>1346.69</v>
      </c>
      <c r="I2851" s="16">
        <v>194.84</v>
      </c>
      <c r="J2851" s="16">
        <v>85.96</v>
      </c>
      <c r="K2851" s="16">
        <v>502.38</v>
      </c>
      <c r="L2851" s="17">
        <f>SUM(C2851:K2851)</f>
        <v>2414.1799999999998</v>
      </c>
      <c r="M2851" s="23" t="str">
        <f>A2851&amp;"|"&amp;B2851</f>
        <v>P0238|Jun</v>
      </c>
    </row>
    <row r="2852" spans="1:13" ht="15" customHeight="1" x14ac:dyDescent="0.25">
      <c r="A2852" s="14" t="s">
        <v>535</v>
      </c>
      <c r="B2852" s="14" t="s">
        <v>29</v>
      </c>
      <c r="C2852" s="16">
        <v>18.38</v>
      </c>
      <c r="D2852" s="16">
        <v>27.61</v>
      </c>
      <c r="E2852" s="16">
        <v>8.1199999999999992</v>
      </c>
      <c r="F2852" s="16">
        <v>324</v>
      </c>
      <c r="G2852" s="16">
        <v>0</v>
      </c>
      <c r="H2852" s="16">
        <v>1346.69</v>
      </c>
      <c r="I2852" s="16">
        <v>194.84</v>
      </c>
      <c r="J2852" s="16">
        <v>85.96</v>
      </c>
      <c r="K2852" s="16">
        <v>1346.66</v>
      </c>
      <c r="L2852" s="17">
        <f>SUM(C2852:K2852)</f>
        <v>3352.26</v>
      </c>
      <c r="M2852" s="23" t="str">
        <f>A2852&amp;"|"&amp;B2852</f>
        <v>P0238|Jul</v>
      </c>
    </row>
    <row r="2853" spans="1:13" ht="15" customHeight="1" x14ac:dyDescent="0.25">
      <c r="A2853" s="14" t="s">
        <v>535</v>
      </c>
      <c r="B2853" s="14" t="s">
        <v>30</v>
      </c>
      <c r="C2853" s="16">
        <v>27.48</v>
      </c>
      <c r="D2853" s="16">
        <v>48.01</v>
      </c>
      <c r="E2853" s="16">
        <v>14.25</v>
      </c>
      <c r="F2853" s="16">
        <v>324</v>
      </c>
      <c r="G2853" s="16">
        <v>0</v>
      </c>
      <c r="H2853" s="16">
        <v>1346.69</v>
      </c>
      <c r="I2853" s="16">
        <v>194.84</v>
      </c>
      <c r="J2853" s="16">
        <v>85.96</v>
      </c>
      <c r="K2853" s="16">
        <v>1242.2</v>
      </c>
      <c r="L2853" s="17">
        <f>SUM(C2853:K2853)</f>
        <v>3283.4300000000003</v>
      </c>
      <c r="M2853" s="23" t="str">
        <f>A2853&amp;"|"&amp;B2853</f>
        <v>P0238|Aug</v>
      </c>
    </row>
    <row r="2854" spans="1:13" ht="15" customHeight="1" x14ac:dyDescent="0.25">
      <c r="A2854" s="14" t="s">
        <v>535</v>
      </c>
      <c r="B2854" s="14" t="s">
        <v>31</v>
      </c>
      <c r="C2854" s="16">
        <v>24.61</v>
      </c>
      <c r="D2854" s="16">
        <v>42.38</v>
      </c>
      <c r="E2854" s="16">
        <v>11.59</v>
      </c>
      <c r="F2854" s="16">
        <v>216</v>
      </c>
      <c r="G2854" s="16">
        <v>0</v>
      </c>
      <c r="H2854" s="16">
        <v>1346.69</v>
      </c>
      <c r="I2854" s="16">
        <v>194.84</v>
      </c>
      <c r="J2854" s="16">
        <v>85.96</v>
      </c>
      <c r="K2854" s="16">
        <v>265.95</v>
      </c>
      <c r="L2854" s="17">
        <f>SUM(C2854:K2854)</f>
        <v>2188.02</v>
      </c>
      <c r="M2854" s="23" t="str">
        <f>A2854&amp;"|"&amp;B2854</f>
        <v>P0238|Sep</v>
      </c>
    </row>
    <row r="2855" spans="1:13" ht="15" customHeight="1" x14ac:dyDescent="0.25">
      <c r="A2855" s="14" t="s">
        <v>535</v>
      </c>
      <c r="B2855" s="14" t="s">
        <v>32</v>
      </c>
      <c r="C2855" s="16">
        <v>18.25</v>
      </c>
      <c r="D2855" s="16">
        <v>56.55</v>
      </c>
      <c r="E2855" s="16">
        <v>5.66</v>
      </c>
      <c r="F2855" s="16">
        <v>216</v>
      </c>
      <c r="G2855" s="16">
        <v>0</v>
      </c>
      <c r="H2855" s="16">
        <v>1346.69</v>
      </c>
      <c r="I2855" s="16">
        <v>194.84</v>
      </c>
      <c r="J2855" s="16">
        <v>85.96</v>
      </c>
      <c r="K2855" s="16">
        <v>183.95</v>
      </c>
      <c r="L2855" s="17">
        <f>SUM(C2855:K2855)</f>
        <v>2107.9</v>
      </c>
      <c r="M2855" s="23" t="str">
        <f>A2855&amp;"|"&amp;B2855</f>
        <v>P0238|Oct</v>
      </c>
    </row>
    <row r="2856" spans="1:13" ht="15" customHeight="1" x14ac:dyDescent="0.25">
      <c r="A2856" s="14" t="s">
        <v>535</v>
      </c>
      <c r="B2856" s="14" t="s">
        <v>33</v>
      </c>
      <c r="C2856" s="16">
        <v>11.08</v>
      </c>
      <c r="D2856" s="16">
        <v>66.91</v>
      </c>
      <c r="E2856" s="16">
        <v>12.43</v>
      </c>
      <c r="F2856" s="16">
        <v>324</v>
      </c>
      <c r="G2856" s="16">
        <v>68.14</v>
      </c>
      <c r="H2856" s="16">
        <v>1346.69</v>
      </c>
      <c r="I2856" s="16">
        <v>194.84</v>
      </c>
      <c r="J2856" s="16">
        <v>85.96</v>
      </c>
      <c r="K2856" s="16">
        <v>47.47</v>
      </c>
      <c r="L2856" s="17">
        <f>SUM(C2856:K2856)</f>
        <v>2157.5199999999995</v>
      </c>
      <c r="M2856" s="23" t="str">
        <f>A2856&amp;"|"&amp;B2856</f>
        <v>P0238|Nov</v>
      </c>
    </row>
    <row r="2857" spans="1:13" ht="15" customHeight="1" x14ac:dyDescent="0.25">
      <c r="A2857" s="14" t="s">
        <v>535</v>
      </c>
      <c r="B2857" s="14" t="s">
        <v>34</v>
      </c>
      <c r="C2857" s="16">
        <v>30.8</v>
      </c>
      <c r="D2857" s="16">
        <v>69.91</v>
      </c>
      <c r="E2857" s="16">
        <v>10.4</v>
      </c>
      <c r="F2857" s="16">
        <v>648</v>
      </c>
      <c r="G2857" s="16">
        <v>68.14</v>
      </c>
      <c r="H2857" s="16">
        <v>1346.69</v>
      </c>
      <c r="I2857" s="16">
        <v>194.84</v>
      </c>
      <c r="J2857" s="16">
        <v>85.96</v>
      </c>
      <c r="K2857" s="16">
        <v>83.75</v>
      </c>
      <c r="L2857" s="17">
        <f>SUM(C2857:K2857)</f>
        <v>2538.4900000000002</v>
      </c>
      <c r="M2857" s="23" t="str">
        <f>A2857&amp;"|"&amp;B2857</f>
        <v>P0238|Dec</v>
      </c>
    </row>
    <row r="2858" spans="1:13" ht="15" customHeight="1" x14ac:dyDescent="0.25">
      <c r="A2858" s="14" t="s">
        <v>535</v>
      </c>
      <c r="B2858" s="14" t="s">
        <v>35</v>
      </c>
      <c r="C2858" s="16">
        <v>12.5</v>
      </c>
      <c r="D2858" s="16">
        <v>73.3</v>
      </c>
      <c r="E2858" s="16">
        <v>11.81</v>
      </c>
      <c r="F2858" s="16">
        <v>540</v>
      </c>
      <c r="G2858" s="16">
        <v>68.14</v>
      </c>
      <c r="H2858" s="16">
        <v>1346.69</v>
      </c>
      <c r="I2858" s="16">
        <v>194.84</v>
      </c>
      <c r="J2858" s="16">
        <v>85.96</v>
      </c>
      <c r="K2858" s="16">
        <v>83.75</v>
      </c>
      <c r="L2858" s="17">
        <f>SUM(C2858:K2858)</f>
        <v>2416.9900000000002</v>
      </c>
      <c r="M2858" s="23" t="str">
        <f>A2858&amp;"|"&amp;B2858</f>
        <v>P0238|Jan</v>
      </c>
    </row>
    <row r="2859" spans="1:13" ht="15" customHeight="1" x14ac:dyDescent="0.25">
      <c r="A2859" s="14" t="s">
        <v>535</v>
      </c>
      <c r="B2859" s="14" t="s">
        <v>36</v>
      </c>
      <c r="C2859" s="16">
        <v>21.58</v>
      </c>
      <c r="D2859" s="16">
        <v>79.11</v>
      </c>
      <c r="E2859" s="16">
        <v>9.11</v>
      </c>
      <c r="F2859" s="16">
        <v>540</v>
      </c>
      <c r="G2859" s="16">
        <v>68.14</v>
      </c>
      <c r="H2859" s="16">
        <v>1346.69</v>
      </c>
      <c r="I2859" s="16">
        <v>194.84</v>
      </c>
      <c r="J2859" s="16">
        <v>85.96</v>
      </c>
      <c r="K2859" s="16">
        <v>83.75</v>
      </c>
      <c r="L2859" s="17">
        <f>SUM(C2859:K2859)</f>
        <v>2429.1800000000003</v>
      </c>
      <c r="M2859" s="23" t="str">
        <f>A2859&amp;"|"&amp;B2859</f>
        <v>P0238|Feb</v>
      </c>
    </row>
    <row r="2860" spans="1:13" ht="15" customHeight="1" x14ac:dyDescent="0.25">
      <c r="A2860" s="14" t="s">
        <v>535</v>
      </c>
      <c r="B2860" s="14" t="s">
        <v>37</v>
      </c>
      <c r="C2860" s="16">
        <v>140.52000000000001</v>
      </c>
      <c r="D2860" s="16">
        <v>73.64</v>
      </c>
      <c r="E2860" s="16">
        <v>8</v>
      </c>
      <c r="F2860" s="16">
        <v>432</v>
      </c>
      <c r="G2860" s="16">
        <v>68.14</v>
      </c>
      <c r="H2860" s="16">
        <v>1346.69</v>
      </c>
      <c r="I2860" s="16">
        <v>194.84</v>
      </c>
      <c r="J2860" s="16">
        <v>85.96</v>
      </c>
      <c r="K2860" s="16">
        <v>83.75</v>
      </c>
      <c r="L2860" s="17">
        <f>SUM(C2860:K2860)</f>
        <v>2433.5400000000004</v>
      </c>
      <c r="M2860" s="23" t="str">
        <f>A2860&amp;"|"&amp;B2860</f>
        <v>P0238|Mar</v>
      </c>
    </row>
    <row r="2861" spans="1:13" ht="15" customHeight="1" x14ac:dyDescent="0.25">
      <c r="A2861" s="14" t="s">
        <v>537</v>
      </c>
      <c r="B2861" s="14" t="s">
        <v>24</v>
      </c>
      <c r="C2861" s="16">
        <v>31.67</v>
      </c>
      <c r="D2861" s="16">
        <v>65.8</v>
      </c>
      <c r="E2861" s="16">
        <v>9.35</v>
      </c>
      <c r="F2861" s="16">
        <v>216</v>
      </c>
      <c r="G2861" s="16">
        <v>0</v>
      </c>
      <c r="H2861" s="16">
        <v>1346.69</v>
      </c>
      <c r="I2861" s="16">
        <v>194.84</v>
      </c>
      <c r="J2861" s="16">
        <v>85.96</v>
      </c>
      <c r="K2861" s="16">
        <v>59.62</v>
      </c>
      <c r="L2861" s="17">
        <f>SUM(C2861:K2861)</f>
        <v>2009.9299999999998</v>
      </c>
      <c r="M2861" s="23" t="str">
        <f>A2861&amp;"|"&amp;B2861</f>
        <v>P0239|Apr</v>
      </c>
    </row>
    <row r="2862" spans="1:13" ht="15" customHeight="1" x14ac:dyDescent="0.25">
      <c r="A2862" s="14" t="s">
        <v>537</v>
      </c>
      <c r="B2862" s="14" t="s">
        <v>26</v>
      </c>
      <c r="C2862" s="16">
        <v>16.84</v>
      </c>
      <c r="D2862" s="16">
        <v>48.56</v>
      </c>
      <c r="E2862" s="16">
        <v>4.09</v>
      </c>
      <c r="F2862" s="16">
        <v>216</v>
      </c>
      <c r="G2862" s="16">
        <v>0</v>
      </c>
      <c r="H2862" s="16">
        <v>1346.69</v>
      </c>
      <c r="I2862" s="16">
        <v>194.84</v>
      </c>
      <c r="J2862" s="16">
        <v>85.96</v>
      </c>
      <c r="K2862" s="16">
        <v>387.74</v>
      </c>
      <c r="L2862" s="17">
        <f>SUM(C2862:K2862)</f>
        <v>2300.7200000000003</v>
      </c>
      <c r="M2862" s="23" t="str">
        <f>A2862&amp;"|"&amp;B2862</f>
        <v>P0239|May</v>
      </c>
    </row>
    <row r="2863" spans="1:13" ht="15" customHeight="1" x14ac:dyDescent="0.25">
      <c r="A2863" s="14" t="s">
        <v>537</v>
      </c>
      <c r="B2863" s="14" t="s">
        <v>28</v>
      </c>
      <c r="C2863" s="16">
        <v>38.68</v>
      </c>
      <c r="D2863" s="16">
        <v>49.44</v>
      </c>
      <c r="E2863" s="16">
        <v>8.08</v>
      </c>
      <c r="F2863" s="16">
        <v>216</v>
      </c>
      <c r="G2863" s="16">
        <v>0</v>
      </c>
      <c r="H2863" s="16">
        <v>1346.69</v>
      </c>
      <c r="I2863" s="16">
        <v>194.84</v>
      </c>
      <c r="J2863" s="16">
        <v>85.96</v>
      </c>
      <c r="K2863" s="16">
        <v>502.38</v>
      </c>
      <c r="L2863" s="17">
        <f>SUM(C2863:K2863)</f>
        <v>2442.0700000000002</v>
      </c>
      <c r="M2863" s="23" t="str">
        <f>A2863&amp;"|"&amp;B2863</f>
        <v>P0239|Jun</v>
      </c>
    </row>
    <row r="2864" spans="1:13" ht="15" customHeight="1" x14ac:dyDescent="0.25">
      <c r="A2864" s="14" t="s">
        <v>537</v>
      </c>
      <c r="B2864" s="14" t="s">
        <v>29</v>
      </c>
      <c r="C2864" s="16">
        <v>7.57</v>
      </c>
      <c r="D2864" s="16">
        <v>39.54</v>
      </c>
      <c r="E2864" s="16">
        <v>9.36</v>
      </c>
      <c r="F2864" s="16">
        <v>324</v>
      </c>
      <c r="G2864" s="16">
        <v>0</v>
      </c>
      <c r="H2864" s="16">
        <v>1346.69</v>
      </c>
      <c r="I2864" s="16">
        <v>194.84</v>
      </c>
      <c r="J2864" s="16">
        <v>85.96</v>
      </c>
      <c r="K2864" s="16">
        <v>1346.66</v>
      </c>
      <c r="L2864" s="17">
        <f>SUM(C2864:K2864)</f>
        <v>3354.62</v>
      </c>
      <c r="M2864" s="23" t="str">
        <f>A2864&amp;"|"&amp;B2864</f>
        <v>P0239|Jul</v>
      </c>
    </row>
    <row r="2865" spans="1:13" ht="15" customHeight="1" x14ac:dyDescent="0.25">
      <c r="A2865" s="14" t="s">
        <v>537</v>
      </c>
      <c r="B2865" s="14" t="s">
        <v>30</v>
      </c>
      <c r="C2865" s="16">
        <v>9.5500000000000007</v>
      </c>
      <c r="D2865" s="16">
        <v>25.33</v>
      </c>
      <c r="E2865" s="16">
        <v>4.04</v>
      </c>
      <c r="F2865" s="16">
        <v>216</v>
      </c>
      <c r="G2865" s="16">
        <v>0</v>
      </c>
      <c r="H2865" s="16">
        <v>1346.69</v>
      </c>
      <c r="I2865" s="16">
        <v>194.84</v>
      </c>
      <c r="J2865" s="16">
        <v>85.96</v>
      </c>
      <c r="K2865" s="16">
        <v>1242.2</v>
      </c>
      <c r="L2865" s="17">
        <f>SUM(C2865:K2865)</f>
        <v>3124.61</v>
      </c>
      <c r="M2865" s="23" t="str">
        <f>A2865&amp;"|"&amp;B2865</f>
        <v>P0239|Aug</v>
      </c>
    </row>
    <row r="2866" spans="1:13" ht="15" customHeight="1" x14ac:dyDescent="0.25">
      <c r="A2866" s="14" t="s">
        <v>537</v>
      </c>
      <c r="B2866" s="14" t="s">
        <v>31</v>
      </c>
      <c r="C2866" s="16">
        <v>19.670000000000002</v>
      </c>
      <c r="D2866" s="16">
        <v>35.770000000000003</v>
      </c>
      <c r="E2866" s="16">
        <v>4.04</v>
      </c>
      <c r="F2866" s="16">
        <v>216</v>
      </c>
      <c r="G2866" s="16">
        <v>0</v>
      </c>
      <c r="H2866" s="16">
        <v>1346.69</v>
      </c>
      <c r="I2866" s="16">
        <v>194.84</v>
      </c>
      <c r="J2866" s="16">
        <v>85.96</v>
      </c>
      <c r="K2866" s="16">
        <v>265.95</v>
      </c>
      <c r="L2866" s="17">
        <f>SUM(C2866:K2866)</f>
        <v>2168.92</v>
      </c>
      <c r="M2866" s="23" t="str">
        <f>A2866&amp;"|"&amp;B2866</f>
        <v>P0239|Sep</v>
      </c>
    </row>
    <row r="2867" spans="1:13" ht="15" customHeight="1" x14ac:dyDescent="0.25">
      <c r="A2867" s="14" t="s">
        <v>537</v>
      </c>
      <c r="B2867" s="14" t="s">
        <v>32</v>
      </c>
      <c r="C2867" s="16">
        <v>13.57</v>
      </c>
      <c r="D2867" s="16">
        <v>54.38</v>
      </c>
      <c r="E2867" s="16">
        <v>14.2</v>
      </c>
      <c r="F2867" s="16">
        <v>216</v>
      </c>
      <c r="G2867" s="16">
        <v>0</v>
      </c>
      <c r="H2867" s="16">
        <v>1346.69</v>
      </c>
      <c r="I2867" s="16">
        <v>194.84</v>
      </c>
      <c r="J2867" s="16">
        <v>85.96</v>
      </c>
      <c r="K2867" s="16">
        <v>183.95</v>
      </c>
      <c r="L2867" s="17">
        <f>SUM(C2867:K2867)</f>
        <v>2109.59</v>
      </c>
      <c r="M2867" s="23" t="str">
        <f>A2867&amp;"|"&amp;B2867</f>
        <v>P0239|Oct</v>
      </c>
    </row>
    <row r="2868" spans="1:13" ht="15" customHeight="1" x14ac:dyDescent="0.25">
      <c r="A2868" s="14" t="s">
        <v>537</v>
      </c>
      <c r="B2868" s="14" t="s">
        <v>33</v>
      </c>
      <c r="C2868" s="16">
        <v>264.60000000000002</v>
      </c>
      <c r="D2868" s="16">
        <v>73.23</v>
      </c>
      <c r="E2868" s="16">
        <v>10.61</v>
      </c>
      <c r="F2868" s="16">
        <v>216</v>
      </c>
      <c r="G2868" s="16">
        <v>68.14</v>
      </c>
      <c r="H2868" s="16">
        <v>1346.69</v>
      </c>
      <c r="I2868" s="16">
        <v>194.84</v>
      </c>
      <c r="J2868" s="16">
        <v>85.96</v>
      </c>
      <c r="K2868" s="16">
        <v>47.47</v>
      </c>
      <c r="L2868" s="17">
        <f>SUM(C2868:K2868)</f>
        <v>2307.54</v>
      </c>
      <c r="M2868" s="23" t="str">
        <f>A2868&amp;"|"&amp;B2868</f>
        <v>P0239|Nov</v>
      </c>
    </row>
    <row r="2869" spans="1:13" ht="15" customHeight="1" x14ac:dyDescent="0.25">
      <c r="A2869" s="14" t="s">
        <v>537</v>
      </c>
      <c r="B2869" s="14" t="s">
        <v>34</v>
      </c>
      <c r="C2869" s="16">
        <v>24.27</v>
      </c>
      <c r="D2869" s="16">
        <v>83.61</v>
      </c>
      <c r="E2869" s="16">
        <v>10.1</v>
      </c>
      <c r="F2869" s="16">
        <v>648</v>
      </c>
      <c r="G2869" s="16">
        <v>68.14</v>
      </c>
      <c r="H2869" s="16">
        <v>1346.69</v>
      </c>
      <c r="I2869" s="16">
        <v>194.84</v>
      </c>
      <c r="J2869" s="16">
        <v>85.96</v>
      </c>
      <c r="K2869" s="16">
        <v>83.75</v>
      </c>
      <c r="L2869" s="17">
        <f>SUM(C2869:K2869)</f>
        <v>2545.36</v>
      </c>
      <c r="M2869" s="23" t="str">
        <f>A2869&amp;"|"&amp;B2869</f>
        <v>P0239|Dec</v>
      </c>
    </row>
    <row r="2870" spans="1:13" ht="15" customHeight="1" x14ac:dyDescent="0.25">
      <c r="A2870" s="14" t="s">
        <v>537</v>
      </c>
      <c r="B2870" s="14" t="s">
        <v>35</v>
      </c>
      <c r="C2870" s="16">
        <v>25.25</v>
      </c>
      <c r="D2870" s="16">
        <v>88.54</v>
      </c>
      <c r="E2870" s="16">
        <v>10.3</v>
      </c>
      <c r="F2870" s="16">
        <v>648</v>
      </c>
      <c r="G2870" s="16">
        <v>68.14</v>
      </c>
      <c r="H2870" s="16">
        <v>1346.69</v>
      </c>
      <c r="I2870" s="16">
        <v>194.84</v>
      </c>
      <c r="J2870" s="16">
        <v>85.96</v>
      </c>
      <c r="K2870" s="16">
        <v>83.75</v>
      </c>
      <c r="L2870" s="17">
        <f>SUM(C2870:K2870)</f>
        <v>2551.4700000000003</v>
      </c>
      <c r="M2870" s="23" t="str">
        <f>A2870&amp;"|"&amp;B2870</f>
        <v>P0239|Jan</v>
      </c>
    </row>
    <row r="2871" spans="1:13" ht="15" customHeight="1" x14ac:dyDescent="0.25">
      <c r="A2871" s="14" t="s">
        <v>537</v>
      </c>
      <c r="B2871" s="14" t="s">
        <v>36</v>
      </c>
      <c r="C2871" s="16">
        <v>13.63</v>
      </c>
      <c r="D2871" s="16">
        <v>81.680000000000007</v>
      </c>
      <c r="E2871" s="16">
        <v>11.35</v>
      </c>
      <c r="F2871" s="16">
        <v>432</v>
      </c>
      <c r="G2871" s="16">
        <v>68.14</v>
      </c>
      <c r="H2871" s="16">
        <v>1346.69</v>
      </c>
      <c r="I2871" s="16">
        <v>194.84</v>
      </c>
      <c r="J2871" s="16">
        <v>85.96</v>
      </c>
      <c r="K2871" s="16">
        <v>83.75</v>
      </c>
      <c r="L2871" s="17">
        <f>SUM(C2871:K2871)</f>
        <v>2318.04</v>
      </c>
      <c r="M2871" s="23" t="str">
        <f>A2871&amp;"|"&amp;B2871</f>
        <v>P0239|Feb</v>
      </c>
    </row>
    <row r="2872" spans="1:13" ht="15" customHeight="1" x14ac:dyDescent="0.25">
      <c r="A2872" s="14" t="s">
        <v>537</v>
      </c>
      <c r="B2872" s="14" t="s">
        <v>37</v>
      </c>
      <c r="C2872" s="16">
        <v>8.2899999999999991</v>
      </c>
      <c r="D2872" s="16">
        <v>92.1</v>
      </c>
      <c r="E2872" s="16">
        <v>6.55</v>
      </c>
      <c r="F2872" s="16">
        <v>432</v>
      </c>
      <c r="G2872" s="16">
        <v>68.14</v>
      </c>
      <c r="H2872" s="16">
        <v>1346.69</v>
      </c>
      <c r="I2872" s="16">
        <v>194.84</v>
      </c>
      <c r="J2872" s="16">
        <v>85.96</v>
      </c>
      <c r="K2872" s="16">
        <v>83.75</v>
      </c>
      <c r="L2872" s="17">
        <f>SUM(C2872:K2872)</f>
        <v>2318.3200000000002</v>
      </c>
      <c r="M2872" s="23" t="str">
        <f>A2872&amp;"|"&amp;B2872</f>
        <v>P0239|Mar</v>
      </c>
    </row>
    <row r="2873" spans="1:13" ht="15" customHeight="1" x14ac:dyDescent="0.25">
      <c r="A2873" s="14" t="s">
        <v>539</v>
      </c>
      <c r="B2873" s="14" t="s">
        <v>24</v>
      </c>
      <c r="C2873" s="16">
        <v>18.63</v>
      </c>
      <c r="D2873" s="16">
        <v>58.65</v>
      </c>
      <c r="E2873" s="16">
        <v>6.56</v>
      </c>
      <c r="F2873" s="16">
        <v>88</v>
      </c>
      <c r="G2873" s="16">
        <v>0</v>
      </c>
      <c r="H2873" s="16">
        <v>1031.51</v>
      </c>
      <c r="I2873" s="16">
        <v>149</v>
      </c>
      <c r="J2873" s="16">
        <v>85.96</v>
      </c>
      <c r="K2873" s="16">
        <v>39.75</v>
      </c>
      <c r="L2873" s="17">
        <f>SUM(C2873:K2873)</f>
        <v>1478.06</v>
      </c>
      <c r="M2873" s="23" t="str">
        <f>A2873&amp;"|"&amp;B2873</f>
        <v>P0240|Apr</v>
      </c>
    </row>
    <row r="2874" spans="1:13" ht="15" customHeight="1" x14ac:dyDescent="0.25">
      <c r="A2874" s="14" t="s">
        <v>539</v>
      </c>
      <c r="B2874" s="14" t="s">
        <v>26</v>
      </c>
      <c r="C2874" s="16">
        <v>12.82</v>
      </c>
      <c r="D2874" s="16">
        <v>45</v>
      </c>
      <c r="E2874" s="16">
        <v>11.58</v>
      </c>
      <c r="F2874" s="16">
        <v>176</v>
      </c>
      <c r="G2874" s="16">
        <v>0</v>
      </c>
      <c r="H2874" s="16">
        <v>1031.51</v>
      </c>
      <c r="I2874" s="16">
        <v>149</v>
      </c>
      <c r="J2874" s="16">
        <v>85.96</v>
      </c>
      <c r="K2874" s="16">
        <v>258.49</v>
      </c>
      <c r="L2874" s="17">
        <f>SUM(C2874:K2874)</f>
        <v>1770.3600000000001</v>
      </c>
      <c r="M2874" s="23" t="str">
        <f>A2874&amp;"|"&amp;B2874</f>
        <v>P0240|May</v>
      </c>
    </row>
    <row r="2875" spans="1:13" ht="15" customHeight="1" x14ac:dyDescent="0.25">
      <c r="A2875" s="14" t="s">
        <v>539</v>
      </c>
      <c r="B2875" s="14" t="s">
        <v>28</v>
      </c>
      <c r="C2875" s="16">
        <v>7.57</v>
      </c>
      <c r="D2875" s="16">
        <v>41.11</v>
      </c>
      <c r="E2875" s="16">
        <v>4.04</v>
      </c>
      <c r="F2875" s="16">
        <v>176</v>
      </c>
      <c r="G2875" s="16">
        <v>0</v>
      </c>
      <c r="H2875" s="16">
        <v>1031.51</v>
      </c>
      <c r="I2875" s="16">
        <v>149</v>
      </c>
      <c r="J2875" s="16">
        <v>85.96</v>
      </c>
      <c r="K2875" s="16">
        <v>334.92</v>
      </c>
      <c r="L2875" s="17">
        <f>SUM(C2875:K2875)</f>
        <v>1830.1100000000001</v>
      </c>
      <c r="M2875" s="23" t="str">
        <f>A2875&amp;"|"&amp;B2875</f>
        <v>P0240|Jun</v>
      </c>
    </row>
    <row r="2876" spans="1:13" ht="15" customHeight="1" x14ac:dyDescent="0.25">
      <c r="A2876" s="14" t="s">
        <v>539</v>
      </c>
      <c r="B2876" s="14" t="s">
        <v>29</v>
      </c>
      <c r="C2876" s="16">
        <v>23.2</v>
      </c>
      <c r="D2876" s="16">
        <v>36.22</v>
      </c>
      <c r="E2876" s="16">
        <v>10.7</v>
      </c>
      <c r="F2876" s="16">
        <v>176</v>
      </c>
      <c r="G2876" s="16">
        <v>0</v>
      </c>
      <c r="H2876" s="16">
        <v>1031.51</v>
      </c>
      <c r="I2876" s="16">
        <v>149</v>
      </c>
      <c r="J2876" s="16">
        <v>85.96</v>
      </c>
      <c r="K2876" s="16">
        <v>897.77</v>
      </c>
      <c r="L2876" s="17">
        <f>SUM(C2876:K2876)</f>
        <v>2410.36</v>
      </c>
      <c r="M2876" s="23" t="str">
        <f>A2876&amp;"|"&amp;B2876</f>
        <v>P0240|Jul</v>
      </c>
    </row>
    <row r="2877" spans="1:13" ht="15" customHeight="1" x14ac:dyDescent="0.25">
      <c r="A2877" s="14" t="s">
        <v>539</v>
      </c>
      <c r="B2877" s="14" t="s">
        <v>30</v>
      </c>
      <c r="C2877" s="16">
        <v>7.92</v>
      </c>
      <c r="D2877" s="16">
        <v>34.75</v>
      </c>
      <c r="E2877" s="16">
        <v>5.28</v>
      </c>
      <c r="F2877" s="16">
        <v>176</v>
      </c>
      <c r="G2877" s="16">
        <v>0</v>
      </c>
      <c r="H2877" s="16">
        <v>1031.51</v>
      </c>
      <c r="I2877" s="16">
        <v>149</v>
      </c>
      <c r="J2877" s="16">
        <v>85.96</v>
      </c>
      <c r="K2877" s="16">
        <v>828.13</v>
      </c>
      <c r="L2877" s="17">
        <f>SUM(C2877:K2877)</f>
        <v>2318.5500000000002</v>
      </c>
      <c r="M2877" s="23" t="str">
        <f>A2877&amp;"|"&amp;B2877</f>
        <v>P0240|Aug</v>
      </c>
    </row>
    <row r="2878" spans="1:13" ht="15" customHeight="1" x14ac:dyDescent="0.25">
      <c r="A2878" s="14" t="s">
        <v>539</v>
      </c>
      <c r="B2878" s="14" t="s">
        <v>31</v>
      </c>
      <c r="C2878" s="16">
        <v>15.94</v>
      </c>
      <c r="D2878" s="16">
        <v>35.6</v>
      </c>
      <c r="E2878" s="16">
        <v>4.8499999999999996</v>
      </c>
      <c r="F2878" s="16">
        <v>176</v>
      </c>
      <c r="G2878" s="16">
        <v>0</v>
      </c>
      <c r="H2878" s="16">
        <v>1031.51</v>
      </c>
      <c r="I2878" s="16">
        <v>149</v>
      </c>
      <c r="J2878" s="16">
        <v>85.96</v>
      </c>
      <c r="K2878" s="16">
        <v>177.3</v>
      </c>
      <c r="L2878" s="17">
        <f>SUM(C2878:K2878)</f>
        <v>1676.16</v>
      </c>
      <c r="M2878" s="23" t="str">
        <f>A2878&amp;"|"&amp;B2878</f>
        <v>P0240|Sep</v>
      </c>
    </row>
    <row r="2879" spans="1:13" ht="15" customHeight="1" x14ac:dyDescent="0.25">
      <c r="A2879" s="14" t="s">
        <v>539</v>
      </c>
      <c r="B2879" s="14" t="s">
        <v>32</v>
      </c>
      <c r="C2879" s="16">
        <v>7.57</v>
      </c>
      <c r="D2879" s="16">
        <v>52.33</v>
      </c>
      <c r="E2879" s="16">
        <v>4.51</v>
      </c>
      <c r="F2879" s="16">
        <v>176</v>
      </c>
      <c r="G2879" s="16">
        <v>0</v>
      </c>
      <c r="H2879" s="16">
        <v>1031.51</v>
      </c>
      <c r="I2879" s="16">
        <v>149</v>
      </c>
      <c r="J2879" s="16">
        <v>85.96</v>
      </c>
      <c r="K2879" s="16">
        <v>122.63</v>
      </c>
      <c r="L2879" s="17">
        <f>SUM(C2879:K2879)</f>
        <v>1629.5100000000002</v>
      </c>
      <c r="M2879" s="23" t="str">
        <f>A2879&amp;"|"&amp;B2879</f>
        <v>P0240|Oct</v>
      </c>
    </row>
    <row r="2880" spans="1:13" ht="15" customHeight="1" x14ac:dyDescent="0.25">
      <c r="A2880" s="14" t="s">
        <v>539</v>
      </c>
      <c r="B2880" s="14" t="s">
        <v>33</v>
      </c>
      <c r="C2880" s="16">
        <v>7.57</v>
      </c>
      <c r="D2880" s="16">
        <v>49.96</v>
      </c>
      <c r="E2880" s="16">
        <v>6.67</v>
      </c>
      <c r="F2880" s="16">
        <v>176</v>
      </c>
      <c r="G2880" s="16">
        <v>55.52</v>
      </c>
      <c r="H2880" s="16">
        <v>1031.51</v>
      </c>
      <c r="I2880" s="16">
        <v>149</v>
      </c>
      <c r="J2880" s="16">
        <v>85.96</v>
      </c>
      <c r="K2880" s="16">
        <v>31.64</v>
      </c>
      <c r="L2880" s="17">
        <f>SUM(C2880:K2880)</f>
        <v>1593.8300000000002</v>
      </c>
      <c r="M2880" s="23" t="str">
        <f>A2880&amp;"|"&amp;B2880</f>
        <v>P0240|Nov</v>
      </c>
    </row>
    <row r="2881" spans="1:13" ht="15" customHeight="1" x14ac:dyDescent="0.25">
      <c r="A2881" s="14" t="s">
        <v>539</v>
      </c>
      <c r="B2881" s="14" t="s">
        <v>34</v>
      </c>
      <c r="C2881" s="16">
        <v>243.26</v>
      </c>
      <c r="D2881" s="16">
        <v>67.290000000000006</v>
      </c>
      <c r="E2881" s="16">
        <v>4.04</v>
      </c>
      <c r="F2881" s="16">
        <v>440</v>
      </c>
      <c r="G2881" s="16">
        <v>55.52</v>
      </c>
      <c r="H2881" s="16">
        <v>1031.51</v>
      </c>
      <c r="I2881" s="16">
        <v>149</v>
      </c>
      <c r="J2881" s="16">
        <v>85.96</v>
      </c>
      <c r="K2881" s="16">
        <v>55.84</v>
      </c>
      <c r="L2881" s="17">
        <f>SUM(C2881:K2881)</f>
        <v>2132.42</v>
      </c>
      <c r="M2881" s="23" t="str">
        <f>A2881&amp;"|"&amp;B2881</f>
        <v>P0240|Dec</v>
      </c>
    </row>
    <row r="2882" spans="1:13" ht="15" customHeight="1" x14ac:dyDescent="0.25">
      <c r="A2882" s="14" t="s">
        <v>539</v>
      </c>
      <c r="B2882" s="14" t="s">
        <v>35</v>
      </c>
      <c r="C2882" s="16">
        <v>21.05</v>
      </c>
      <c r="D2882" s="16">
        <v>63.72</v>
      </c>
      <c r="E2882" s="16">
        <v>7.87</v>
      </c>
      <c r="F2882" s="16">
        <v>352</v>
      </c>
      <c r="G2882" s="16">
        <v>55.52</v>
      </c>
      <c r="H2882" s="16">
        <v>1031.51</v>
      </c>
      <c r="I2882" s="16">
        <v>149</v>
      </c>
      <c r="J2882" s="16">
        <v>85.96</v>
      </c>
      <c r="K2882" s="16">
        <v>55.84</v>
      </c>
      <c r="L2882" s="17">
        <f>SUM(C2882:K2882)</f>
        <v>1822.47</v>
      </c>
      <c r="M2882" s="23" t="str">
        <f>A2882&amp;"|"&amp;B2882</f>
        <v>P0240|Jan</v>
      </c>
    </row>
    <row r="2883" spans="1:13" ht="15" customHeight="1" x14ac:dyDescent="0.25">
      <c r="A2883" s="14" t="s">
        <v>539</v>
      </c>
      <c r="B2883" s="14" t="s">
        <v>36</v>
      </c>
      <c r="C2883" s="16">
        <v>14.45</v>
      </c>
      <c r="D2883" s="16">
        <v>69.430000000000007</v>
      </c>
      <c r="E2883" s="16">
        <v>4.04</v>
      </c>
      <c r="F2883" s="16">
        <v>352</v>
      </c>
      <c r="G2883" s="16">
        <v>55.52</v>
      </c>
      <c r="H2883" s="16">
        <v>1031.51</v>
      </c>
      <c r="I2883" s="16">
        <v>149</v>
      </c>
      <c r="J2883" s="16">
        <v>85.96</v>
      </c>
      <c r="K2883" s="16">
        <v>55.84</v>
      </c>
      <c r="L2883" s="17">
        <f>SUM(C2883:K2883)</f>
        <v>1817.75</v>
      </c>
      <c r="M2883" s="23" t="str">
        <f>A2883&amp;"|"&amp;B2883</f>
        <v>P0240|Feb</v>
      </c>
    </row>
    <row r="2884" spans="1:13" ht="15" customHeight="1" x14ac:dyDescent="0.25">
      <c r="A2884" s="14" t="s">
        <v>539</v>
      </c>
      <c r="B2884" s="14" t="s">
        <v>37</v>
      </c>
      <c r="C2884" s="16">
        <v>7.57</v>
      </c>
      <c r="D2884" s="16">
        <v>55.49</v>
      </c>
      <c r="E2884" s="16">
        <v>8.2100000000000009</v>
      </c>
      <c r="F2884" s="16">
        <v>264</v>
      </c>
      <c r="G2884" s="16">
        <v>55.52</v>
      </c>
      <c r="H2884" s="16">
        <v>1031.51</v>
      </c>
      <c r="I2884" s="16">
        <v>149</v>
      </c>
      <c r="J2884" s="16">
        <v>85.96</v>
      </c>
      <c r="K2884" s="16">
        <v>55.84</v>
      </c>
      <c r="L2884" s="17">
        <f>SUM(C2884:K2884)</f>
        <v>1713.1</v>
      </c>
      <c r="M2884" s="23" t="str">
        <f>A2884&amp;"|"&amp;B2884</f>
        <v>P0240|Mar</v>
      </c>
    </row>
    <row r="2885" spans="1:13" ht="15" customHeight="1" x14ac:dyDescent="0.25">
      <c r="A2885" s="14" t="s">
        <v>541</v>
      </c>
      <c r="B2885" s="14" t="s">
        <v>24</v>
      </c>
      <c r="C2885" s="16">
        <v>42.86</v>
      </c>
      <c r="D2885" s="16">
        <v>73.760000000000005</v>
      </c>
      <c r="E2885" s="16">
        <v>15.06</v>
      </c>
      <c r="F2885" s="16">
        <v>316</v>
      </c>
      <c r="G2885" s="16">
        <v>0</v>
      </c>
      <c r="H2885" s="16">
        <v>2148.98</v>
      </c>
      <c r="I2885" s="16">
        <v>309.45</v>
      </c>
      <c r="J2885" s="16">
        <v>85.96</v>
      </c>
      <c r="K2885" s="16">
        <v>99.37</v>
      </c>
      <c r="L2885" s="17">
        <f>SUM(C2885:K2885)</f>
        <v>3091.4399999999996</v>
      </c>
      <c r="M2885" s="23" t="str">
        <f>A2885&amp;"|"&amp;B2885</f>
        <v>P0241|Apr</v>
      </c>
    </row>
    <row r="2886" spans="1:13" ht="15" customHeight="1" x14ac:dyDescent="0.25">
      <c r="A2886" s="14" t="s">
        <v>541</v>
      </c>
      <c r="B2886" s="14" t="s">
        <v>26</v>
      </c>
      <c r="C2886" s="16">
        <v>35.76</v>
      </c>
      <c r="D2886" s="16">
        <v>62.5</v>
      </c>
      <c r="E2886" s="16">
        <v>17.670000000000002</v>
      </c>
      <c r="F2886" s="16">
        <v>316</v>
      </c>
      <c r="G2886" s="16">
        <v>0</v>
      </c>
      <c r="H2886" s="16">
        <v>2148.98</v>
      </c>
      <c r="I2886" s="16">
        <v>309.45</v>
      </c>
      <c r="J2886" s="16">
        <v>85.96</v>
      </c>
      <c r="K2886" s="16">
        <v>646.23</v>
      </c>
      <c r="L2886" s="17">
        <f>SUM(C2886:K2886)</f>
        <v>3622.5499999999997</v>
      </c>
      <c r="M2886" s="23" t="str">
        <f>A2886&amp;"|"&amp;B2886</f>
        <v>P0241|May</v>
      </c>
    </row>
    <row r="2887" spans="1:13" ht="15" customHeight="1" x14ac:dyDescent="0.25">
      <c r="A2887" s="14" t="s">
        <v>541</v>
      </c>
      <c r="B2887" s="14" t="s">
        <v>28</v>
      </c>
      <c r="C2887" s="16">
        <v>243.91</v>
      </c>
      <c r="D2887" s="16">
        <v>66.8</v>
      </c>
      <c r="E2887" s="16">
        <v>10.6</v>
      </c>
      <c r="F2887" s="16">
        <v>316</v>
      </c>
      <c r="G2887" s="16">
        <v>0</v>
      </c>
      <c r="H2887" s="16">
        <v>2148.98</v>
      </c>
      <c r="I2887" s="16">
        <v>309.45</v>
      </c>
      <c r="J2887" s="16">
        <v>85.96</v>
      </c>
      <c r="K2887" s="16">
        <v>837.3</v>
      </c>
      <c r="L2887" s="17">
        <f>SUM(C2887:K2887)</f>
        <v>4019</v>
      </c>
      <c r="M2887" s="23" t="str">
        <f>A2887&amp;"|"&amp;B2887</f>
        <v>P0241|Jun</v>
      </c>
    </row>
    <row r="2888" spans="1:13" ht="15" customHeight="1" x14ac:dyDescent="0.25">
      <c r="A2888" s="14" t="s">
        <v>541</v>
      </c>
      <c r="B2888" s="14" t="s">
        <v>29</v>
      </c>
      <c r="C2888" s="16">
        <v>40.98</v>
      </c>
      <c r="D2888" s="16">
        <v>42.35</v>
      </c>
      <c r="E2888" s="16">
        <v>17.07</v>
      </c>
      <c r="F2888" s="16">
        <v>474</v>
      </c>
      <c r="G2888" s="16">
        <v>0</v>
      </c>
      <c r="H2888" s="16">
        <v>2148.98</v>
      </c>
      <c r="I2888" s="16">
        <v>309.45</v>
      </c>
      <c r="J2888" s="16">
        <v>85.96</v>
      </c>
      <c r="K2888" s="16">
        <v>2244.4299999999998</v>
      </c>
      <c r="L2888" s="17">
        <f>SUM(C2888:K2888)</f>
        <v>5363.2199999999993</v>
      </c>
      <c r="M2888" s="23" t="str">
        <f>A2888&amp;"|"&amp;B2888</f>
        <v>P0241|Jul</v>
      </c>
    </row>
    <row r="2889" spans="1:13" ht="15" customHeight="1" x14ac:dyDescent="0.25">
      <c r="A2889" s="14" t="s">
        <v>541</v>
      </c>
      <c r="B2889" s="14" t="s">
        <v>30</v>
      </c>
      <c r="C2889" s="16">
        <v>24.56</v>
      </c>
      <c r="D2889" s="16">
        <v>63.74</v>
      </c>
      <c r="E2889" s="16">
        <v>11.49</v>
      </c>
      <c r="F2889" s="16">
        <v>316</v>
      </c>
      <c r="G2889" s="16">
        <v>0</v>
      </c>
      <c r="H2889" s="16">
        <v>2148.98</v>
      </c>
      <c r="I2889" s="16">
        <v>309.45</v>
      </c>
      <c r="J2889" s="16">
        <v>85.96</v>
      </c>
      <c r="K2889" s="16">
        <v>2070.33</v>
      </c>
      <c r="L2889" s="17">
        <f>SUM(C2889:K2889)</f>
        <v>5030.51</v>
      </c>
      <c r="M2889" s="23" t="str">
        <f>A2889&amp;"|"&amp;B2889</f>
        <v>P0241|Aug</v>
      </c>
    </row>
    <row r="2890" spans="1:13" ht="15" customHeight="1" x14ac:dyDescent="0.25">
      <c r="A2890" s="14" t="s">
        <v>541</v>
      </c>
      <c r="B2890" s="14" t="s">
        <v>31</v>
      </c>
      <c r="C2890" s="16">
        <v>30.6</v>
      </c>
      <c r="D2890" s="16">
        <v>59.7</v>
      </c>
      <c r="E2890" s="16">
        <v>12.23</v>
      </c>
      <c r="F2890" s="16">
        <v>316</v>
      </c>
      <c r="G2890" s="16">
        <v>0</v>
      </c>
      <c r="H2890" s="16">
        <v>2148.98</v>
      </c>
      <c r="I2890" s="16">
        <v>309.45</v>
      </c>
      <c r="J2890" s="16">
        <v>85.96</v>
      </c>
      <c r="K2890" s="16">
        <v>443.25</v>
      </c>
      <c r="L2890" s="17">
        <f>SUM(C2890:K2890)</f>
        <v>3406.17</v>
      </c>
      <c r="M2890" s="23" t="str">
        <f>A2890&amp;"|"&amp;B2890</f>
        <v>P0241|Sep</v>
      </c>
    </row>
    <row r="2891" spans="1:13" ht="15" customHeight="1" x14ac:dyDescent="0.25">
      <c r="A2891" s="14" t="s">
        <v>541</v>
      </c>
      <c r="B2891" s="14" t="s">
        <v>32</v>
      </c>
      <c r="C2891" s="16">
        <v>39.32</v>
      </c>
      <c r="D2891" s="16">
        <v>62.41</v>
      </c>
      <c r="E2891" s="16">
        <v>13</v>
      </c>
      <c r="F2891" s="16">
        <v>316</v>
      </c>
      <c r="G2891" s="16">
        <v>0</v>
      </c>
      <c r="H2891" s="16">
        <v>2148.98</v>
      </c>
      <c r="I2891" s="16">
        <v>309.45</v>
      </c>
      <c r="J2891" s="16">
        <v>85.96</v>
      </c>
      <c r="K2891" s="16">
        <v>306.58</v>
      </c>
      <c r="L2891" s="17">
        <f>SUM(C2891:K2891)</f>
        <v>3281.7</v>
      </c>
      <c r="M2891" s="23" t="str">
        <f>A2891&amp;"|"&amp;B2891</f>
        <v>P0241|Oct</v>
      </c>
    </row>
    <row r="2892" spans="1:13" ht="15" customHeight="1" x14ac:dyDescent="0.25">
      <c r="A2892" s="14" t="s">
        <v>541</v>
      </c>
      <c r="B2892" s="14" t="s">
        <v>33</v>
      </c>
      <c r="C2892" s="16">
        <v>18.489999999999998</v>
      </c>
      <c r="D2892" s="16">
        <v>85.16</v>
      </c>
      <c r="E2892" s="16">
        <v>12.33</v>
      </c>
      <c r="F2892" s="16">
        <v>316</v>
      </c>
      <c r="G2892" s="16">
        <v>100.95</v>
      </c>
      <c r="H2892" s="16">
        <v>2148.98</v>
      </c>
      <c r="I2892" s="16">
        <v>309.45</v>
      </c>
      <c r="J2892" s="16">
        <v>85.96</v>
      </c>
      <c r="K2892" s="16">
        <v>79.11</v>
      </c>
      <c r="L2892" s="17">
        <f>SUM(C2892:K2892)</f>
        <v>3156.43</v>
      </c>
      <c r="M2892" s="23" t="str">
        <f>A2892&amp;"|"&amp;B2892</f>
        <v>P0241|Nov</v>
      </c>
    </row>
    <row r="2893" spans="1:13" ht="15" customHeight="1" x14ac:dyDescent="0.25">
      <c r="A2893" s="14" t="s">
        <v>541</v>
      </c>
      <c r="B2893" s="14" t="s">
        <v>34</v>
      </c>
      <c r="C2893" s="16">
        <v>35.92</v>
      </c>
      <c r="D2893" s="16">
        <v>88.81</v>
      </c>
      <c r="E2893" s="16">
        <v>12.88</v>
      </c>
      <c r="F2893" s="16">
        <v>948</v>
      </c>
      <c r="G2893" s="16">
        <v>100.95</v>
      </c>
      <c r="H2893" s="16">
        <v>2148.98</v>
      </c>
      <c r="I2893" s="16">
        <v>309.45</v>
      </c>
      <c r="J2893" s="16">
        <v>85.96</v>
      </c>
      <c r="K2893" s="16">
        <v>139.59</v>
      </c>
      <c r="L2893" s="17">
        <f>SUM(C2893:K2893)</f>
        <v>3870.54</v>
      </c>
      <c r="M2893" s="23" t="str">
        <f>A2893&amp;"|"&amp;B2893</f>
        <v>P0241|Dec</v>
      </c>
    </row>
    <row r="2894" spans="1:13" ht="15" customHeight="1" x14ac:dyDescent="0.25">
      <c r="A2894" s="14" t="s">
        <v>541</v>
      </c>
      <c r="B2894" s="14" t="s">
        <v>35</v>
      </c>
      <c r="C2894" s="16">
        <v>28.19</v>
      </c>
      <c r="D2894" s="16">
        <v>106.36</v>
      </c>
      <c r="E2894" s="16">
        <v>20.69</v>
      </c>
      <c r="F2894" s="16">
        <v>948</v>
      </c>
      <c r="G2894" s="16">
        <v>100.95</v>
      </c>
      <c r="H2894" s="16">
        <v>2148.98</v>
      </c>
      <c r="I2894" s="16">
        <v>309.45</v>
      </c>
      <c r="J2894" s="16">
        <v>85.96</v>
      </c>
      <c r="K2894" s="16">
        <v>139.59</v>
      </c>
      <c r="L2894" s="17">
        <f>SUM(C2894:K2894)</f>
        <v>3888.17</v>
      </c>
      <c r="M2894" s="23" t="str">
        <f>A2894&amp;"|"&amp;B2894</f>
        <v>P0241|Jan</v>
      </c>
    </row>
    <row r="2895" spans="1:13" ht="15" customHeight="1" x14ac:dyDescent="0.25">
      <c r="A2895" s="14" t="s">
        <v>541</v>
      </c>
      <c r="B2895" s="14" t="s">
        <v>36</v>
      </c>
      <c r="C2895" s="16">
        <v>23.57</v>
      </c>
      <c r="D2895" s="16">
        <v>93.14</v>
      </c>
      <c r="E2895" s="16">
        <v>8.41</v>
      </c>
      <c r="F2895" s="16">
        <v>790</v>
      </c>
      <c r="G2895" s="16">
        <v>100.95</v>
      </c>
      <c r="H2895" s="16">
        <v>2148.98</v>
      </c>
      <c r="I2895" s="16">
        <v>309.45</v>
      </c>
      <c r="J2895" s="16">
        <v>85.96</v>
      </c>
      <c r="K2895" s="16">
        <v>139.59</v>
      </c>
      <c r="L2895" s="17">
        <f>SUM(C2895:K2895)</f>
        <v>3700.05</v>
      </c>
      <c r="M2895" s="23" t="str">
        <f>A2895&amp;"|"&amp;B2895</f>
        <v>P0241|Feb</v>
      </c>
    </row>
    <row r="2896" spans="1:13" ht="15" customHeight="1" x14ac:dyDescent="0.25">
      <c r="A2896" s="14" t="s">
        <v>541</v>
      </c>
      <c r="B2896" s="14" t="s">
        <v>37</v>
      </c>
      <c r="C2896" s="16">
        <v>38.97</v>
      </c>
      <c r="D2896" s="16">
        <v>82.65</v>
      </c>
      <c r="E2896" s="16">
        <v>10.23</v>
      </c>
      <c r="F2896" s="16">
        <v>632</v>
      </c>
      <c r="G2896" s="16">
        <v>100.95</v>
      </c>
      <c r="H2896" s="16">
        <v>2148.98</v>
      </c>
      <c r="I2896" s="16">
        <v>309.45</v>
      </c>
      <c r="J2896" s="16">
        <v>85.96</v>
      </c>
      <c r="K2896" s="16">
        <v>139.59</v>
      </c>
      <c r="L2896" s="17">
        <f>SUM(C2896:K2896)</f>
        <v>3548.78</v>
      </c>
      <c r="M2896" s="23" t="str">
        <f>A2896&amp;"|"&amp;B2896</f>
        <v>P0241|Mar</v>
      </c>
    </row>
    <row r="2897" spans="1:13" ht="15" customHeight="1" x14ac:dyDescent="0.25">
      <c r="A2897" s="14" t="s">
        <v>543</v>
      </c>
      <c r="B2897" s="14" t="s">
        <v>24</v>
      </c>
      <c r="C2897" s="16">
        <v>28.49</v>
      </c>
      <c r="D2897" s="16">
        <v>59.42</v>
      </c>
      <c r="E2897" s="16">
        <v>6.96</v>
      </c>
      <c r="F2897" s="16">
        <v>108</v>
      </c>
      <c r="G2897" s="16">
        <v>0</v>
      </c>
      <c r="H2897" s="16">
        <v>1346.69</v>
      </c>
      <c r="I2897" s="16">
        <v>194.84</v>
      </c>
      <c r="J2897" s="16">
        <v>85.96</v>
      </c>
      <c r="K2897" s="16">
        <v>59.62</v>
      </c>
      <c r="L2897" s="17">
        <f>SUM(C2897:K2897)</f>
        <v>1889.9799999999998</v>
      </c>
      <c r="M2897" s="23" t="str">
        <f>A2897&amp;"|"&amp;B2897</f>
        <v>P0242|Apr</v>
      </c>
    </row>
    <row r="2898" spans="1:13" ht="15" customHeight="1" x14ac:dyDescent="0.25">
      <c r="A2898" s="14" t="s">
        <v>543</v>
      </c>
      <c r="B2898" s="14" t="s">
        <v>26</v>
      </c>
      <c r="C2898" s="16">
        <v>15.54</v>
      </c>
      <c r="D2898" s="16">
        <v>48.76</v>
      </c>
      <c r="E2898" s="16">
        <v>4.04</v>
      </c>
      <c r="F2898" s="16">
        <v>216</v>
      </c>
      <c r="G2898" s="16">
        <v>0</v>
      </c>
      <c r="H2898" s="16">
        <v>1346.69</v>
      </c>
      <c r="I2898" s="16">
        <v>194.84</v>
      </c>
      <c r="J2898" s="16">
        <v>85.96</v>
      </c>
      <c r="K2898" s="16">
        <v>387.74</v>
      </c>
      <c r="L2898" s="17">
        <f>SUM(C2898:K2898)</f>
        <v>2299.5700000000002</v>
      </c>
      <c r="M2898" s="23" t="str">
        <f>A2898&amp;"|"&amp;B2898</f>
        <v>P0242|May</v>
      </c>
    </row>
    <row r="2899" spans="1:13" ht="15" customHeight="1" x14ac:dyDescent="0.25">
      <c r="A2899" s="14" t="s">
        <v>543</v>
      </c>
      <c r="B2899" s="14" t="s">
        <v>28</v>
      </c>
      <c r="C2899" s="16">
        <v>16.13</v>
      </c>
      <c r="D2899" s="16">
        <v>43.85</v>
      </c>
      <c r="E2899" s="16">
        <v>9.07</v>
      </c>
      <c r="F2899" s="16">
        <v>216</v>
      </c>
      <c r="G2899" s="16">
        <v>0</v>
      </c>
      <c r="H2899" s="16">
        <v>1346.69</v>
      </c>
      <c r="I2899" s="16">
        <v>194.84</v>
      </c>
      <c r="J2899" s="16">
        <v>85.96</v>
      </c>
      <c r="K2899" s="16">
        <v>502.38</v>
      </c>
      <c r="L2899" s="17">
        <f>SUM(C2899:K2899)</f>
        <v>2414.92</v>
      </c>
      <c r="M2899" s="23" t="str">
        <f>A2899&amp;"|"&amp;B2899</f>
        <v>P0242|Jun</v>
      </c>
    </row>
    <row r="2900" spans="1:13" ht="15" customHeight="1" x14ac:dyDescent="0.25">
      <c r="A2900" s="14" t="s">
        <v>543</v>
      </c>
      <c r="B2900" s="14" t="s">
        <v>29</v>
      </c>
      <c r="C2900" s="16">
        <v>27.42</v>
      </c>
      <c r="D2900" s="16">
        <v>34.340000000000003</v>
      </c>
      <c r="E2900" s="16">
        <v>4.04</v>
      </c>
      <c r="F2900" s="16">
        <v>216</v>
      </c>
      <c r="G2900" s="16">
        <v>0</v>
      </c>
      <c r="H2900" s="16">
        <v>1346.69</v>
      </c>
      <c r="I2900" s="16">
        <v>194.84</v>
      </c>
      <c r="J2900" s="16">
        <v>85.96</v>
      </c>
      <c r="K2900" s="16">
        <v>1346.66</v>
      </c>
      <c r="L2900" s="17">
        <f>SUM(C2900:K2900)</f>
        <v>3255.95</v>
      </c>
      <c r="M2900" s="23" t="str">
        <f>A2900&amp;"|"&amp;B2900</f>
        <v>P0242|Jul</v>
      </c>
    </row>
    <row r="2901" spans="1:13" ht="15" customHeight="1" x14ac:dyDescent="0.25">
      <c r="A2901" s="14" t="s">
        <v>543</v>
      </c>
      <c r="B2901" s="14" t="s">
        <v>30</v>
      </c>
      <c r="C2901" s="16">
        <v>11.66</v>
      </c>
      <c r="D2901" s="16">
        <v>36.880000000000003</v>
      </c>
      <c r="E2901" s="16">
        <v>8.3800000000000008</v>
      </c>
      <c r="F2901" s="16">
        <v>216</v>
      </c>
      <c r="G2901" s="16">
        <v>0</v>
      </c>
      <c r="H2901" s="16">
        <v>1346.69</v>
      </c>
      <c r="I2901" s="16">
        <v>194.84</v>
      </c>
      <c r="J2901" s="16">
        <v>85.96</v>
      </c>
      <c r="K2901" s="16">
        <v>1242.2</v>
      </c>
      <c r="L2901" s="17">
        <f>SUM(C2901:K2901)</f>
        <v>3142.61</v>
      </c>
      <c r="M2901" s="23" t="str">
        <f>A2901&amp;"|"&amp;B2901</f>
        <v>P0242|Aug</v>
      </c>
    </row>
    <row r="2902" spans="1:13" ht="15" customHeight="1" x14ac:dyDescent="0.25">
      <c r="A2902" s="14" t="s">
        <v>543</v>
      </c>
      <c r="B2902" s="14" t="s">
        <v>31</v>
      </c>
      <c r="C2902" s="16">
        <v>27.88</v>
      </c>
      <c r="D2902" s="16">
        <v>39.43</v>
      </c>
      <c r="E2902" s="16">
        <v>4.7699999999999996</v>
      </c>
      <c r="F2902" s="16">
        <v>216</v>
      </c>
      <c r="G2902" s="16">
        <v>0</v>
      </c>
      <c r="H2902" s="16">
        <v>1346.69</v>
      </c>
      <c r="I2902" s="16">
        <v>194.84</v>
      </c>
      <c r="J2902" s="16">
        <v>85.96</v>
      </c>
      <c r="K2902" s="16">
        <v>265.95</v>
      </c>
      <c r="L2902" s="17">
        <f>SUM(C2902:K2902)</f>
        <v>2181.52</v>
      </c>
      <c r="M2902" s="23" t="str">
        <f>A2902&amp;"|"&amp;B2902</f>
        <v>P0242|Sep</v>
      </c>
    </row>
    <row r="2903" spans="1:13" ht="15" customHeight="1" x14ac:dyDescent="0.25">
      <c r="A2903" s="14" t="s">
        <v>543</v>
      </c>
      <c r="B2903" s="14" t="s">
        <v>32</v>
      </c>
      <c r="C2903" s="16">
        <v>27.32</v>
      </c>
      <c r="D2903" s="16">
        <v>41.57</v>
      </c>
      <c r="E2903" s="16">
        <v>9.92</v>
      </c>
      <c r="F2903" s="16">
        <v>216</v>
      </c>
      <c r="G2903" s="16">
        <v>0</v>
      </c>
      <c r="H2903" s="16">
        <v>1346.69</v>
      </c>
      <c r="I2903" s="16">
        <v>194.84</v>
      </c>
      <c r="J2903" s="16">
        <v>85.96</v>
      </c>
      <c r="K2903" s="16">
        <v>183.95</v>
      </c>
      <c r="L2903" s="17">
        <f>SUM(C2903:K2903)</f>
        <v>2106.25</v>
      </c>
      <c r="M2903" s="23" t="str">
        <f>A2903&amp;"|"&amp;B2903</f>
        <v>P0242|Oct</v>
      </c>
    </row>
    <row r="2904" spans="1:13" ht="15" customHeight="1" x14ac:dyDescent="0.25">
      <c r="A2904" s="14" t="s">
        <v>543</v>
      </c>
      <c r="B2904" s="14" t="s">
        <v>33</v>
      </c>
      <c r="C2904" s="16">
        <v>12.51</v>
      </c>
      <c r="D2904" s="16">
        <v>78.09</v>
      </c>
      <c r="E2904" s="16">
        <v>8</v>
      </c>
      <c r="F2904" s="16">
        <v>216</v>
      </c>
      <c r="G2904" s="16">
        <v>68.14</v>
      </c>
      <c r="H2904" s="16">
        <v>1346.69</v>
      </c>
      <c r="I2904" s="16">
        <v>194.84</v>
      </c>
      <c r="J2904" s="16">
        <v>85.96</v>
      </c>
      <c r="K2904" s="16">
        <v>47.47</v>
      </c>
      <c r="L2904" s="17">
        <f>SUM(C2904:K2904)</f>
        <v>2057.6999999999998</v>
      </c>
      <c r="M2904" s="23" t="str">
        <f>A2904&amp;"|"&amp;B2904</f>
        <v>P0242|Nov</v>
      </c>
    </row>
    <row r="2905" spans="1:13" ht="15" customHeight="1" x14ac:dyDescent="0.25">
      <c r="A2905" s="14" t="s">
        <v>543</v>
      </c>
      <c r="B2905" s="14" t="s">
        <v>34</v>
      </c>
      <c r="C2905" s="16">
        <v>19.75</v>
      </c>
      <c r="D2905" s="16">
        <v>90.71</v>
      </c>
      <c r="E2905" s="16">
        <v>7.42</v>
      </c>
      <c r="F2905" s="16">
        <v>540</v>
      </c>
      <c r="G2905" s="16">
        <v>68.14</v>
      </c>
      <c r="H2905" s="16">
        <v>1346.69</v>
      </c>
      <c r="I2905" s="16">
        <v>194.84</v>
      </c>
      <c r="J2905" s="16">
        <v>85.96</v>
      </c>
      <c r="K2905" s="16">
        <v>83.75</v>
      </c>
      <c r="L2905" s="17">
        <f>SUM(C2905:K2905)</f>
        <v>2437.2600000000002</v>
      </c>
      <c r="M2905" s="23" t="str">
        <f>A2905&amp;"|"&amp;B2905</f>
        <v>P0242|Dec</v>
      </c>
    </row>
    <row r="2906" spans="1:13" ht="15" customHeight="1" x14ac:dyDescent="0.25">
      <c r="A2906" s="14" t="s">
        <v>543</v>
      </c>
      <c r="B2906" s="14" t="s">
        <v>35</v>
      </c>
      <c r="C2906" s="16">
        <v>23.51</v>
      </c>
      <c r="D2906" s="16">
        <v>83.13</v>
      </c>
      <c r="E2906" s="16">
        <v>19.34</v>
      </c>
      <c r="F2906" s="16">
        <v>432</v>
      </c>
      <c r="G2906" s="16">
        <v>68.14</v>
      </c>
      <c r="H2906" s="16">
        <v>1346.69</v>
      </c>
      <c r="I2906" s="16">
        <v>194.84</v>
      </c>
      <c r="J2906" s="16">
        <v>85.96</v>
      </c>
      <c r="K2906" s="16">
        <v>83.75</v>
      </c>
      <c r="L2906" s="17">
        <f>SUM(C2906:K2906)</f>
        <v>2337.36</v>
      </c>
      <c r="M2906" s="23" t="str">
        <f>A2906&amp;"|"&amp;B2906</f>
        <v>P0242|Jan</v>
      </c>
    </row>
    <row r="2907" spans="1:13" ht="15" customHeight="1" x14ac:dyDescent="0.25">
      <c r="A2907" s="14" t="s">
        <v>543</v>
      </c>
      <c r="B2907" s="14" t="s">
        <v>36</v>
      </c>
      <c r="C2907" s="16">
        <v>32.380000000000003</v>
      </c>
      <c r="D2907" s="16">
        <v>72.400000000000006</v>
      </c>
      <c r="E2907" s="16">
        <v>10.94</v>
      </c>
      <c r="F2907" s="16">
        <v>324</v>
      </c>
      <c r="G2907" s="16">
        <v>68.14</v>
      </c>
      <c r="H2907" s="16">
        <v>1346.69</v>
      </c>
      <c r="I2907" s="16">
        <v>194.84</v>
      </c>
      <c r="J2907" s="16">
        <v>85.96</v>
      </c>
      <c r="K2907" s="16">
        <v>83.75</v>
      </c>
      <c r="L2907" s="17">
        <f>SUM(C2907:K2907)</f>
        <v>2219.1000000000004</v>
      </c>
      <c r="M2907" s="23" t="str">
        <f>A2907&amp;"|"&amp;B2907</f>
        <v>P0242|Feb</v>
      </c>
    </row>
    <row r="2908" spans="1:13" ht="15" customHeight="1" x14ac:dyDescent="0.25">
      <c r="A2908" s="14" t="s">
        <v>543</v>
      </c>
      <c r="B2908" s="14" t="s">
        <v>37</v>
      </c>
      <c r="C2908" s="16">
        <v>26.04</v>
      </c>
      <c r="D2908" s="16">
        <v>68.34</v>
      </c>
      <c r="E2908" s="16">
        <v>11.39</v>
      </c>
      <c r="F2908" s="16">
        <v>324</v>
      </c>
      <c r="G2908" s="16">
        <v>68.14</v>
      </c>
      <c r="H2908" s="16">
        <v>1346.69</v>
      </c>
      <c r="I2908" s="16">
        <v>194.84</v>
      </c>
      <c r="J2908" s="16">
        <v>85.96</v>
      </c>
      <c r="K2908" s="16">
        <v>83.75</v>
      </c>
      <c r="L2908" s="17">
        <f>SUM(C2908:K2908)</f>
        <v>2209.1499999999996</v>
      </c>
      <c r="M2908" s="23" t="str">
        <f>A2908&amp;"|"&amp;B2908</f>
        <v>P0242|Mar</v>
      </c>
    </row>
    <row r="2909" spans="1:13" ht="15" customHeight="1" x14ac:dyDescent="0.25">
      <c r="A2909" s="14" t="s">
        <v>545</v>
      </c>
      <c r="B2909" s="14" t="s">
        <v>24</v>
      </c>
      <c r="C2909" s="16">
        <v>24.86</v>
      </c>
      <c r="D2909" s="16">
        <v>60.47</v>
      </c>
      <c r="E2909" s="16">
        <v>7.61</v>
      </c>
      <c r="F2909" s="16">
        <v>316</v>
      </c>
      <c r="G2909" s="16">
        <v>0</v>
      </c>
      <c r="H2909" s="16">
        <v>2148.98</v>
      </c>
      <c r="I2909" s="16">
        <v>309.45</v>
      </c>
      <c r="J2909" s="16">
        <v>85.96</v>
      </c>
      <c r="K2909" s="16">
        <v>99.37</v>
      </c>
      <c r="L2909" s="17">
        <f>SUM(C2909:K2909)</f>
        <v>3052.7</v>
      </c>
      <c r="M2909" s="23" t="str">
        <f>A2909&amp;"|"&amp;B2909</f>
        <v>P0243|Apr</v>
      </c>
    </row>
    <row r="2910" spans="1:13" ht="15" customHeight="1" x14ac:dyDescent="0.25">
      <c r="A2910" s="14" t="s">
        <v>545</v>
      </c>
      <c r="B2910" s="14" t="s">
        <v>26</v>
      </c>
      <c r="C2910" s="16">
        <v>38.54</v>
      </c>
      <c r="D2910" s="16">
        <v>65.27</v>
      </c>
      <c r="E2910" s="16">
        <v>6.18</v>
      </c>
      <c r="F2910" s="16">
        <v>316</v>
      </c>
      <c r="G2910" s="16">
        <v>0</v>
      </c>
      <c r="H2910" s="16">
        <v>2148.98</v>
      </c>
      <c r="I2910" s="16">
        <v>309.45</v>
      </c>
      <c r="J2910" s="16">
        <v>85.96</v>
      </c>
      <c r="K2910" s="16">
        <v>646.23</v>
      </c>
      <c r="L2910" s="17">
        <f>SUM(C2910:K2910)</f>
        <v>3616.61</v>
      </c>
      <c r="M2910" s="23" t="str">
        <f>A2910&amp;"|"&amp;B2910</f>
        <v>P0243|May</v>
      </c>
    </row>
    <row r="2911" spans="1:13" ht="15" customHeight="1" x14ac:dyDescent="0.25">
      <c r="A2911" s="14" t="s">
        <v>545</v>
      </c>
      <c r="B2911" s="14" t="s">
        <v>28</v>
      </c>
      <c r="C2911" s="16">
        <v>28.08</v>
      </c>
      <c r="D2911" s="16">
        <v>48.68</v>
      </c>
      <c r="E2911" s="16">
        <v>12.86</v>
      </c>
      <c r="F2911" s="16">
        <v>316</v>
      </c>
      <c r="G2911" s="16">
        <v>0</v>
      </c>
      <c r="H2911" s="16">
        <v>2148.98</v>
      </c>
      <c r="I2911" s="16">
        <v>309.45</v>
      </c>
      <c r="J2911" s="16">
        <v>85.96</v>
      </c>
      <c r="K2911" s="16">
        <v>837.3</v>
      </c>
      <c r="L2911" s="17">
        <f>SUM(C2911:K2911)</f>
        <v>3787.3099999999995</v>
      </c>
      <c r="M2911" s="23" t="str">
        <f>A2911&amp;"|"&amp;B2911</f>
        <v>P0243|Jun</v>
      </c>
    </row>
    <row r="2912" spans="1:13" ht="15" customHeight="1" x14ac:dyDescent="0.25">
      <c r="A2912" s="14" t="s">
        <v>545</v>
      </c>
      <c r="B2912" s="14" t="s">
        <v>29</v>
      </c>
      <c r="C2912" s="16">
        <v>40.08</v>
      </c>
      <c r="D2912" s="16">
        <v>46.41</v>
      </c>
      <c r="E2912" s="16">
        <v>6.62</v>
      </c>
      <c r="F2912" s="16">
        <v>474</v>
      </c>
      <c r="G2912" s="16">
        <v>0</v>
      </c>
      <c r="H2912" s="16">
        <v>2148.98</v>
      </c>
      <c r="I2912" s="16">
        <v>309.45</v>
      </c>
      <c r="J2912" s="16">
        <v>85.96</v>
      </c>
      <c r="K2912" s="16">
        <v>2244.4299999999998</v>
      </c>
      <c r="L2912" s="17">
        <f>SUM(C2912:K2912)</f>
        <v>5355.93</v>
      </c>
      <c r="M2912" s="23" t="str">
        <f>A2912&amp;"|"&amp;B2912</f>
        <v>P0243|Jul</v>
      </c>
    </row>
    <row r="2913" spans="1:13" ht="15" customHeight="1" x14ac:dyDescent="0.25">
      <c r="A2913" s="14" t="s">
        <v>545</v>
      </c>
      <c r="B2913" s="14" t="s">
        <v>30</v>
      </c>
      <c r="C2913" s="16">
        <v>29.48</v>
      </c>
      <c r="D2913" s="16">
        <v>47.02</v>
      </c>
      <c r="E2913" s="16">
        <v>17.89</v>
      </c>
      <c r="F2913" s="16">
        <v>474</v>
      </c>
      <c r="G2913" s="16">
        <v>0</v>
      </c>
      <c r="H2913" s="16">
        <v>2148.98</v>
      </c>
      <c r="I2913" s="16">
        <v>309.45</v>
      </c>
      <c r="J2913" s="16">
        <v>85.96</v>
      </c>
      <c r="K2913" s="16">
        <v>2070.33</v>
      </c>
      <c r="L2913" s="17">
        <f>SUM(C2913:K2913)</f>
        <v>5183.1099999999997</v>
      </c>
      <c r="M2913" s="23" t="str">
        <f>A2913&amp;"|"&amp;B2913</f>
        <v>P0243|Aug</v>
      </c>
    </row>
    <row r="2914" spans="1:13" ht="15" customHeight="1" x14ac:dyDescent="0.25">
      <c r="A2914" s="14" t="s">
        <v>545</v>
      </c>
      <c r="B2914" s="14" t="s">
        <v>31</v>
      </c>
      <c r="C2914" s="16">
        <v>33.11</v>
      </c>
      <c r="D2914" s="16">
        <v>63.33</v>
      </c>
      <c r="E2914" s="16">
        <v>11.05</v>
      </c>
      <c r="F2914" s="16">
        <v>316</v>
      </c>
      <c r="G2914" s="16">
        <v>0</v>
      </c>
      <c r="H2914" s="16">
        <v>2148.98</v>
      </c>
      <c r="I2914" s="16">
        <v>309.45</v>
      </c>
      <c r="J2914" s="16">
        <v>85.96</v>
      </c>
      <c r="K2914" s="16">
        <v>443.25</v>
      </c>
      <c r="L2914" s="17">
        <f>SUM(C2914:K2914)</f>
        <v>3411.13</v>
      </c>
      <c r="M2914" s="23" t="str">
        <f>A2914&amp;"|"&amp;B2914</f>
        <v>P0243|Sep</v>
      </c>
    </row>
    <row r="2915" spans="1:13" ht="15" customHeight="1" x14ac:dyDescent="0.25">
      <c r="A2915" s="14" t="s">
        <v>545</v>
      </c>
      <c r="B2915" s="14" t="s">
        <v>32</v>
      </c>
      <c r="C2915" s="16">
        <v>37.49</v>
      </c>
      <c r="D2915" s="16">
        <v>60.19</v>
      </c>
      <c r="E2915" s="16">
        <v>14.16</v>
      </c>
      <c r="F2915" s="16">
        <v>316</v>
      </c>
      <c r="G2915" s="16">
        <v>0</v>
      </c>
      <c r="H2915" s="16">
        <v>2148.98</v>
      </c>
      <c r="I2915" s="16">
        <v>309.45</v>
      </c>
      <c r="J2915" s="16">
        <v>85.96</v>
      </c>
      <c r="K2915" s="16">
        <v>306.58</v>
      </c>
      <c r="L2915" s="17">
        <f>SUM(C2915:K2915)</f>
        <v>3278.81</v>
      </c>
      <c r="M2915" s="23" t="str">
        <f>A2915&amp;"|"&amp;B2915</f>
        <v>P0243|Oct</v>
      </c>
    </row>
    <row r="2916" spans="1:13" ht="15" customHeight="1" x14ac:dyDescent="0.25">
      <c r="A2916" s="14" t="s">
        <v>545</v>
      </c>
      <c r="B2916" s="14" t="s">
        <v>33</v>
      </c>
      <c r="C2916" s="16">
        <v>26.88</v>
      </c>
      <c r="D2916" s="16">
        <v>92.51</v>
      </c>
      <c r="E2916" s="16">
        <v>14.27</v>
      </c>
      <c r="F2916" s="16">
        <v>316</v>
      </c>
      <c r="G2916" s="16">
        <v>100.95</v>
      </c>
      <c r="H2916" s="16">
        <v>2148.98</v>
      </c>
      <c r="I2916" s="16">
        <v>309.45</v>
      </c>
      <c r="J2916" s="16">
        <v>85.96</v>
      </c>
      <c r="K2916" s="16">
        <v>79.11</v>
      </c>
      <c r="L2916" s="17">
        <f>SUM(C2916:K2916)</f>
        <v>3174.11</v>
      </c>
      <c r="M2916" s="23" t="str">
        <f>A2916&amp;"|"&amp;B2916</f>
        <v>P0243|Nov</v>
      </c>
    </row>
    <row r="2917" spans="1:13" ht="15" customHeight="1" x14ac:dyDescent="0.25">
      <c r="A2917" s="14" t="s">
        <v>545</v>
      </c>
      <c r="B2917" s="14" t="s">
        <v>34</v>
      </c>
      <c r="C2917" s="16">
        <v>17.440000000000001</v>
      </c>
      <c r="D2917" s="16">
        <v>98.26</v>
      </c>
      <c r="E2917" s="16">
        <v>12.03</v>
      </c>
      <c r="F2917" s="16">
        <v>948</v>
      </c>
      <c r="G2917" s="16">
        <v>100.95</v>
      </c>
      <c r="H2917" s="16">
        <v>2148.98</v>
      </c>
      <c r="I2917" s="16">
        <v>309.45</v>
      </c>
      <c r="J2917" s="16">
        <v>85.96</v>
      </c>
      <c r="K2917" s="16">
        <v>139.59</v>
      </c>
      <c r="L2917" s="17">
        <f>SUM(C2917:K2917)</f>
        <v>3860.66</v>
      </c>
      <c r="M2917" s="23" t="str">
        <f>A2917&amp;"|"&amp;B2917</f>
        <v>P0243|Dec</v>
      </c>
    </row>
    <row r="2918" spans="1:13" ht="15" customHeight="1" x14ac:dyDescent="0.25">
      <c r="A2918" s="14" t="s">
        <v>545</v>
      </c>
      <c r="B2918" s="14" t="s">
        <v>35</v>
      </c>
      <c r="C2918" s="16">
        <v>18.600000000000001</v>
      </c>
      <c r="D2918" s="16">
        <v>88.78</v>
      </c>
      <c r="E2918" s="16">
        <v>15.5</v>
      </c>
      <c r="F2918" s="16">
        <v>790</v>
      </c>
      <c r="G2918" s="16">
        <v>100.95</v>
      </c>
      <c r="H2918" s="16">
        <v>2148.98</v>
      </c>
      <c r="I2918" s="16">
        <v>309.45</v>
      </c>
      <c r="J2918" s="16">
        <v>85.96</v>
      </c>
      <c r="K2918" s="16">
        <v>139.59</v>
      </c>
      <c r="L2918" s="17">
        <f>SUM(C2918:K2918)</f>
        <v>3697.81</v>
      </c>
      <c r="M2918" s="23" t="str">
        <f>A2918&amp;"|"&amp;B2918</f>
        <v>P0243|Jan</v>
      </c>
    </row>
    <row r="2919" spans="1:13" ht="15" customHeight="1" x14ac:dyDescent="0.25">
      <c r="A2919" s="14" t="s">
        <v>545</v>
      </c>
      <c r="B2919" s="14" t="s">
        <v>36</v>
      </c>
      <c r="C2919" s="16">
        <v>39.01</v>
      </c>
      <c r="D2919" s="16">
        <v>103.39</v>
      </c>
      <c r="E2919" s="16">
        <v>12.44</v>
      </c>
      <c r="F2919" s="16">
        <v>632</v>
      </c>
      <c r="G2919" s="16">
        <v>100.95</v>
      </c>
      <c r="H2919" s="16">
        <v>2148.98</v>
      </c>
      <c r="I2919" s="16">
        <v>309.45</v>
      </c>
      <c r="J2919" s="16">
        <v>85.96</v>
      </c>
      <c r="K2919" s="16">
        <v>139.59</v>
      </c>
      <c r="L2919" s="17">
        <f>SUM(C2919:K2919)</f>
        <v>3571.77</v>
      </c>
      <c r="M2919" s="23" t="str">
        <f>A2919&amp;"|"&amp;B2919</f>
        <v>P0243|Feb</v>
      </c>
    </row>
    <row r="2920" spans="1:13" ht="15" customHeight="1" x14ac:dyDescent="0.25">
      <c r="A2920" s="14" t="s">
        <v>545</v>
      </c>
      <c r="B2920" s="14" t="s">
        <v>37</v>
      </c>
      <c r="C2920" s="16">
        <v>32.89</v>
      </c>
      <c r="D2920" s="16">
        <v>91.31</v>
      </c>
      <c r="E2920" s="16">
        <v>14.4</v>
      </c>
      <c r="F2920" s="16">
        <v>632</v>
      </c>
      <c r="G2920" s="16">
        <v>100.95</v>
      </c>
      <c r="H2920" s="16">
        <v>2148.98</v>
      </c>
      <c r="I2920" s="16">
        <v>309.45</v>
      </c>
      <c r="J2920" s="16">
        <v>85.96</v>
      </c>
      <c r="K2920" s="16">
        <v>139.59</v>
      </c>
      <c r="L2920" s="17">
        <f>SUM(C2920:K2920)</f>
        <v>3555.53</v>
      </c>
      <c r="M2920" s="23" t="str">
        <f>A2920&amp;"|"&amp;B2920</f>
        <v>P0243|Mar</v>
      </c>
    </row>
    <row r="2921" spans="1:13" ht="15" customHeight="1" x14ac:dyDescent="0.25">
      <c r="A2921" s="14" t="s">
        <v>547</v>
      </c>
      <c r="B2921" s="14" t="s">
        <v>24</v>
      </c>
      <c r="C2921" s="16">
        <v>22.07</v>
      </c>
      <c r="D2921" s="16">
        <v>55.34</v>
      </c>
      <c r="E2921" s="16">
        <v>16.489999999999998</v>
      </c>
      <c r="F2921" s="16">
        <v>264</v>
      </c>
      <c r="G2921" s="16">
        <v>0</v>
      </c>
      <c r="H2921" s="16">
        <v>1719.18</v>
      </c>
      <c r="I2921" s="16">
        <v>246.42</v>
      </c>
      <c r="J2921" s="16">
        <v>85.96</v>
      </c>
      <c r="K2921" s="16">
        <v>79.5</v>
      </c>
      <c r="L2921" s="17">
        <f>SUM(C2921:K2921)</f>
        <v>2488.96</v>
      </c>
      <c r="M2921" s="23" t="str">
        <f>A2921&amp;"|"&amp;B2921</f>
        <v>P0244|Apr</v>
      </c>
    </row>
    <row r="2922" spans="1:13" ht="15" customHeight="1" x14ac:dyDescent="0.25">
      <c r="A2922" s="14" t="s">
        <v>547</v>
      </c>
      <c r="B2922" s="14" t="s">
        <v>26</v>
      </c>
      <c r="C2922" s="16">
        <v>36.950000000000003</v>
      </c>
      <c r="D2922" s="16">
        <v>53.45</v>
      </c>
      <c r="E2922" s="16">
        <v>11.79</v>
      </c>
      <c r="F2922" s="16">
        <v>264</v>
      </c>
      <c r="G2922" s="16">
        <v>0</v>
      </c>
      <c r="H2922" s="16">
        <v>1719.18</v>
      </c>
      <c r="I2922" s="16">
        <v>246.42</v>
      </c>
      <c r="J2922" s="16">
        <v>85.96</v>
      </c>
      <c r="K2922" s="16">
        <v>516.99</v>
      </c>
      <c r="L2922" s="17">
        <f>SUM(C2922:K2922)</f>
        <v>2934.74</v>
      </c>
      <c r="M2922" s="23" t="str">
        <f>A2922&amp;"|"&amp;B2922</f>
        <v>P0244|May</v>
      </c>
    </row>
    <row r="2923" spans="1:13" ht="15" customHeight="1" x14ac:dyDescent="0.25">
      <c r="A2923" s="14" t="s">
        <v>547</v>
      </c>
      <c r="B2923" s="14" t="s">
        <v>28</v>
      </c>
      <c r="C2923" s="16">
        <v>7.57</v>
      </c>
      <c r="D2923" s="16">
        <v>48.08</v>
      </c>
      <c r="E2923" s="16">
        <v>9.8000000000000007</v>
      </c>
      <c r="F2923" s="16">
        <v>264</v>
      </c>
      <c r="G2923" s="16">
        <v>0</v>
      </c>
      <c r="H2923" s="16">
        <v>1719.18</v>
      </c>
      <c r="I2923" s="16">
        <v>246.42</v>
      </c>
      <c r="J2923" s="16">
        <v>85.96</v>
      </c>
      <c r="K2923" s="16">
        <v>669.84</v>
      </c>
      <c r="L2923" s="17">
        <f>SUM(C2923:K2923)</f>
        <v>3050.8500000000004</v>
      </c>
      <c r="M2923" s="23" t="str">
        <f>A2923&amp;"|"&amp;B2923</f>
        <v>P0244|Jun</v>
      </c>
    </row>
    <row r="2924" spans="1:13" ht="15" customHeight="1" x14ac:dyDescent="0.25">
      <c r="A2924" s="14" t="s">
        <v>547</v>
      </c>
      <c r="B2924" s="14" t="s">
        <v>29</v>
      </c>
      <c r="C2924" s="16">
        <v>7.57</v>
      </c>
      <c r="D2924" s="16">
        <v>46.09</v>
      </c>
      <c r="E2924" s="16">
        <v>16.34</v>
      </c>
      <c r="F2924" s="16">
        <v>264</v>
      </c>
      <c r="G2924" s="16">
        <v>0</v>
      </c>
      <c r="H2924" s="16">
        <v>1719.18</v>
      </c>
      <c r="I2924" s="16">
        <v>246.42</v>
      </c>
      <c r="J2924" s="16">
        <v>85.96</v>
      </c>
      <c r="K2924" s="16">
        <v>1795.54</v>
      </c>
      <c r="L2924" s="17">
        <f>SUM(C2924:K2924)</f>
        <v>4181.1000000000004</v>
      </c>
      <c r="M2924" s="23" t="str">
        <f>A2924&amp;"|"&amp;B2924</f>
        <v>P0244|Jul</v>
      </c>
    </row>
    <row r="2925" spans="1:13" ht="15" customHeight="1" x14ac:dyDescent="0.25">
      <c r="A2925" s="14" t="s">
        <v>547</v>
      </c>
      <c r="B2925" s="14" t="s">
        <v>30</v>
      </c>
      <c r="C2925" s="16">
        <v>24.54</v>
      </c>
      <c r="D2925" s="16">
        <v>50.45</v>
      </c>
      <c r="E2925" s="16">
        <v>16.829999999999998</v>
      </c>
      <c r="F2925" s="16">
        <v>264</v>
      </c>
      <c r="G2925" s="16">
        <v>0</v>
      </c>
      <c r="H2925" s="16">
        <v>1719.18</v>
      </c>
      <c r="I2925" s="16">
        <v>246.42</v>
      </c>
      <c r="J2925" s="16">
        <v>85.96</v>
      </c>
      <c r="K2925" s="16">
        <v>1656.27</v>
      </c>
      <c r="L2925" s="17">
        <f>SUM(C2925:K2925)</f>
        <v>4063.65</v>
      </c>
      <c r="M2925" s="23" t="str">
        <f>A2925&amp;"|"&amp;B2925</f>
        <v>P0244|Aug</v>
      </c>
    </row>
    <row r="2926" spans="1:13" ht="15" customHeight="1" x14ac:dyDescent="0.25">
      <c r="A2926" s="14" t="s">
        <v>547</v>
      </c>
      <c r="B2926" s="14" t="s">
        <v>31</v>
      </c>
      <c r="C2926" s="16">
        <v>7.57</v>
      </c>
      <c r="D2926" s="16">
        <v>57.32</v>
      </c>
      <c r="E2926" s="16">
        <v>10.63</v>
      </c>
      <c r="F2926" s="16">
        <v>264</v>
      </c>
      <c r="G2926" s="16">
        <v>0</v>
      </c>
      <c r="H2926" s="16">
        <v>1719.18</v>
      </c>
      <c r="I2926" s="16">
        <v>246.42</v>
      </c>
      <c r="J2926" s="16">
        <v>85.96</v>
      </c>
      <c r="K2926" s="16">
        <v>354.6</v>
      </c>
      <c r="L2926" s="17">
        <f>SUM(C2926:K2926)</f>
        <v>2745.68</v>
      </c>
      <c r="M2926" s="23" t="str">
        <f>A2926&amp;"|"&amp;B2926</f>
        <v>P0244|Sep</v>
      </c>
    </row>
    <row r="2927" spans="1:13" ht="15" customHeight="1" x14ac:dyDescent="0.25">
      <c r="A2927" s="14" t="s">
        <v>547</v>
      </c>
      <c r="B2927" s="14" t="s">
        <v>32</v>
      </c>
      <c r="C2927" s="16">
        <v>18.579999999999998</v>
      </c>
      <c r="D2927" s="16">
        <v>64.31</v>
      </c>
      <c r="E2927" s="16">
        <v>10.63</v>
      </c>
      <c r="F2927" s="16">
        <v>264</v>
      </c>
      <c r="G2927" s="16">
        <v>0</v>
      </c>
      <c r="H2927" s="16">
        <v>1719.18</v>
      </c>
      <c r="I2927" s="16">
        <v>246.42</v>
      </c>
      <c r="J2927" s="16">
        <v>85.96</v>
      </c>
      <c r="K2927" s="16">
        <v>245.27</v>
      </c>
      <c r="L2927" s="17">
        <f>SUM(C2927:K2927)</f>
        <v>2654.35</v>
      </c>
      <c r="M2927" s="23" t="str">
        <f>A2927&amp;"|"&amp;B2927</f>
        <v>P0244|Oct</v>
      </c>
    </row>
    <row r="2928" spans="1:13" ht="15" customHeight="1" x14ac:dyDescent="0.25">
      <c r="A2928" s="14" t="s">
        <v>547</v>
      </c>
      <c r="B2928" s="14" t="s">
        <v>33</v>
      </c>
      <c r="C2928" s="16">
        <v>25.09</v>
      </c>
      <c r="D2928" s="16">
        <v>80.12</v>
      </c>
      <c r="E2928" s="16">
        <v>8.0500000000000007</v>
      </c>
      <c r="F2928" s="16">
        <v>264</v>
      </c>
      <c r="G2928" s="16">
        <v>83.28</v>
      </c>
      <c r="H2928" s="16">
        <v>1719.18</v>
      </c>
      <c r="I2928" s="16">
        <v>246.42</v>
      </c>
      <c r="J2928" s="16">
        <v>85.96</v>
      </c>
      <c r="K2928" s="16">
        <v>63.29</v>
      </c>
      <c r="L2928" s="17">
        <f>SUM(C2928:K2928)</f>
        <v>2575.3900000000003</v>
      </c>
      <c r="M2928" s="23" t="str">
        <f>A2928&amp;"|"&amp;B2928</f>
        <v>P0244|Nov</v>
      </c>
    </row>
    <row r="2929" spans="1:13" ht="15" customHeight="1" x14ac:dyDescent="0.25">
      <c r="A2929" s="14" t="s">
        <v>547</v>
      </c>
      <c r="B2929" s="14" t="s">
        <v>34</v>
      </c>
      <c r="C2929" s="16">
        <v>41.15</v>
      </c>
      <c r="D2929" s="16">
        <v>90.62</v>
      </c>
      <c r="E2929" s="16">
        <v>7.91</v>
      </c>
      <c r="F2929" s="16">
        <v>660</v>
      </c>
      <c r="G2929" s="16">
        <v>83.28</v>
      </c>
      <c r="H2929" s="16">
        <v>1719.18</v>
      </c>
      <c r="I2929" s="16">
        <v>246.42</v>
      </c>
      <c r="J2929" s="16">
        <v>85.96</v>
      </c>
      <c r="K2929" s="16">
        <v>111.67</v>
      </c>
      <c r="L2929" s="17">
        <f>SUM(C2929:K2929)</f>
        <v>3046.1900000000005</v>
      </c>
      <c r="M2929" s="23" t="str">
        <f>A2929&amp;"|"&amp;B2929</f>
        <v>P0244|Dec</v>
      </c>
    </row>
    <row r="2930" spans="1:13" ht="15" customHeight="1" x14ac:dyDescent="0.25">
      <c r="A2930" s="14" t="s">
        <v>547</v>
      </c>
      <c r="B2930" s="14" t="s">
        <v>35</v>
      </c>
      <c r="C2930" s="16">
        <v>17.100000000000001</v>
      </c>
      <c r="D2930" s="16">
        <v>91.01</v>
      </c>
      <c r="E2930" s="16">
        <v>11.84</v>
      </c>
      <c r="F2930" s="16">
        <v>660</v>
      </c>
      <c r="G2930" s="16">
        <v>83.28</v>
      </c>
      <c r="H2930" s="16">
        <v>1719.18</v>
      </c>
      <c r="I2930" s="16">
        <v>246.42</v>
      </c>
      <c r="J2930" s="16">
        <v>85.96</v>
      </c>
      <c r="K2930" s="16">
        <v>111.67</v>
      </c>
      <c r="L2930" s="17">
        <f>SUM(C2930:K2930)</f>
        <v>3026.46</v>
      </c>
      <c r="M2930" s="23" t="str">
        <f>A2930&amp;"|"&amp;B2930</f>
        <v>P0244|Jan</v>
      </c>
    </row>
    <row r="2931" spans="1:13" ht="15" customHeight="1" x14ac:dyDescent="0.25">
      <c r="A2931" s="14" t="s">
        <v>547</v>
      </c>
      <c r="B2931" s="14" t="s">
        <v>36</v>
      </c>
      <c r="C2931" s="16">
        <v>7.57</v>
      </c>
      <c r="D2931" s="16">
        <v>93.46</v>
      </c>
      <c r="E2931" s="16">
        <v>21.93</v>
      </c>
      <c r="F2931" s="16">
        <v>396</v>
      </c>
      <c r="G2931" s="16">
        <v>83.28</v>
      </c>
      <c r="H2931" s="16">
        <v>1719.18</v>
      </c>
      <c r="I2931" s="16">
        <v>246.42</v>
      </c>
      <c r="J2931" s="16">
        <v>85.96</v>
      </c>
      <c r="K2931" s="16">
        <v>111.67</v>
      </c>
      <c r="L2931" s="17">
        <f>SUM(C2931:K2931)</f>
        <v>2765.4700000000003</v>
      </c>
      <c r="M2931" s="23" t="str">
        <f>A2931&amp;"|"&amp;B2931</f>
        <v>P0244|Feb</v>
      </c>
    </row>
    <row r="2932" spans="1:13" ht="15" customHeight="1" x14ac:dyDescent="0.25">
      <c r="A2932" s="14" t="s">
        <v>547</v>
      </c>
      <c r="B2932" s="14" t="s">
        <v>37</v>
      </c>
      <c r="C2932" s="16">
        <v>31.07</v>
      </c>
      <c r="D2932" s="16">
        <v>74.930000000000007</v>
      </c>
      <c r="E2932" s="16">
        <v>13.58</v>
      </c>
      <c r="F2932" s="16">
        <v>528</v>
      </c>
      <c r="G2932" s="16">
        <v>83.28</v>
      </c>
      <c r="H2932" s="16">
        <v>1719.18</v>
      </c>
      <c r="I2932" s="16">
        <v>246.42</v>
      </c>
      <c r="J2932" s="16">
        <v>85.96</v>
      </c>
      <c r="K2932" s="16">
        <v>111.67</v>
      </c>
      <c r="L2932" s="17">
        <f>SUM(C2932:K2932)</f>
        <v>2894.09</v>
      </c>
      <c r="M2932" s="23" t="str">
        <f>A2932&amp;"|"&amp;B2932</f>
        <v>P0244|Mar</v>
      </c>
    </row>
    <row r="2933" spans="1:13" ht="15" customHeight="1" x14ac:dyDescent="0.25">
      <c r="A2933" s="14" t="s">
        <v>549</v>
      </c>
      <c r="B2933" s="14" t="s">
        <v>24</v>
      </c>
      <c r="C2933" s="16">
        <v>25.72</v>
      </c>
      <c r="D2933" s="16">
        <v>39.119999999999997</v>
      </c>
      <c r="E2933" s="16">
        <v>4.04</v>
      </c>
      <c r="F2933" s="16">
        <v>140</v>
      </c>
      <c r="G2933" s="16">
        <v>0</v>
      </c>
      <c r="H2933" s="16">
        <v>744.98</v>
      </c>
      <c r="I2933" s="16">
        <v>108.88</v>
      </c>
      <c r="J2933" s="16">
        <v>85.96</v>
      </c>
      <c r="K2933" s="16">
        <v>19.87</v>
      </c>
      <c r="L2933" s="17">
        <f>SUM(C2933:K2933)</f>
        <v>1168.57</v>
      </c>
      <c r="M2933" s="23" t="str">
        <f>A2933&amp;"|"&amp;B2933</f>
        <v>P0245|Apr</v>
      </c>
    </row>
    <row r="2934" spans="1:13" ht="15" customHeight="1" x14ac:dyDescent="0.25">
      <c r="A2934" s="14" t="s">
        <v>549</v>
      </c>
      <c r="B2934" s="14" t="s">
        <v>26</v>
      </c>
      <c r="C2934" s="16">
        <v>16.989999999999998</v>
      </c>
      <c r="D2934" s="16">
        <v>34.49</v>
      </c>
      <c r="E2934" s="16">
        <v>4.04</v>
      </c>
      <c r="F2934" s="16">
        <v>140</v>
      </c>
      <c r="G2934" s="16">
        <v>0</v>
      </c>
      <c r="H2934" s="16">
        <v>744.98</v>
      </c>
      <c r="I2934" s="16">
        <v>108.88</v>
      </c>
      <c r="J2934" s="16">
        <v>85.96</v>
      </c>
      <c r="K2934" s="16">
        <v>129.25</v>
      </c>
      <c r="L2934" s="17">
        <f>SUM(C2934:K2934)</f>
        <v>1264.5900000000001</v>
      </c>
      <c r="M2934" s="23" t="str">
        <f>A2934&amp;"|"&amp;B2934</f>
        <v>P0245|May</v>
      </c>
    </row>
    <row r="2935" spans="1:13" ht="15" customHeight="1" x14ac:dyDescent="0.25">
      <c r="A2935" s="14" t="s">
        <v>549</v>
      </c>
      <c r="B2935" s="14" t="s">
        <v>28</v>
      </c>
      <c r="C2935" s="16">
        <v>7.57</v>
      </c>
      <c r="D2935" s="16">
        <v>31.56</v>
      </c>
      <c r="E2935" s="16">
        <v>4.04</v>
      </c>
      <c r="F2935" s="16">
        <v>210</v>
      </c>
      <c r="G2935" s="16">
        <v>0</v>
      </c>
      <c r="H2935" s="16">
        <v>744.98</v>
      </c>
      <c r="I2935" s="16">
        <v>108.88</v>
      </c>
      <c r="J2935" s="16">
        <v>85.96</v>
      </c>
      <c r="K2935" s="16">
        <v>167.46</v>
      </c>
      <c r="L2935" s="17">
        <f>SUM(C2935:K2935)</f>
        <v>1360.45</v>
      </c>
      <c r="M2935" s="23" t="str">
        <f>A2935&amp;"|"&amp;B2935</f>
        <v>P0245|Jun</v>
      </c>
    </row>
    <row r="2936" spans="1:13" ht="15" customHeight="1" x14ac:dyDescent="0.25">
      <c r="A2936" s="14" t="s">
        <v>549</v>
      </c>
      <c r="B2936" s="14" t="s">
        <v>29</v>
      </c>
      <c r="C2936" s="16">
        <v>11.04</v>
      </c>
      <c r="D2936" s="16">
        <v>19.18</v>
      </c>
      <c r="E2936" s="16">
        <v>4.04</v>
      </c>
      <c r="F2936" s="16">
        <v>210</v>
      </c>
      <c r="G2936" s="16">
        <v>0</v>
      </c>
      <c r="H2936" s="16">
        <v>744.98</v>
      </c>
      <c r="I2936" s="16">
        <v>108.88</v>
      </c>
      <c r="J2936" s="16">
        <v>85.96</v>
      </c>
      <c r="K2936" s="16">
        <v>448.89</v>
      </c>
      <c r="L2936" s="17">
        <f>SUM(C2936:K2936)</f>
        <v>1632.9699999999998</v>
      </c>
      <c r="M2936" s="23" t="str">
        <f>A2936&amp;"|"&amp;B2936</f>
        <v>P0245|Jul</v>
      </c>
    </row>
    <row r="2937" spans="1:13" ht="15" customHeight="1" x14ac:dyDescent="0.25">
      <c r="A2937" s="14" t="s">
        <v>549</v>
      </c>
      <c r="B2937" s="14" t="s">
        <v>30</v>
      </c>
      <c r="C2937" s="16">
        <v>23.02</v>
      </c>
      <c r="D2937" s="16">
        <v>22.51</v>
      </c>
      <c r="E2937" s="16">
        <v>5.47</v>
      </c>
      <c r="F2937" s="16">
        <v>210</v>
      </c>
      <c r="G2937" s="16">
        <v>0</v>
      </c>
      <c r="H2937" s="16">
        <v>744.98</v>
      </c>
      <c r="I2937" s="16">
        <v>108.88</v>
      </c>
      <c r="J2937" s="16">
        <v>85.96</v>
      </c>
      <c r="K2937" s="16">
        <v>414.07</v>
      </c>
      <c r="L2937" s="17">
        <f>SUM(C2937:K2937)</f>
        <v>1614.89</v>
      </c>
      <c r="M2937" s="23" t="str">
        <f>A2937&amp;"|"&amp;B2937</f>
        <v>P0245|Aug</v>
      </c>
    </row>
    <row r="2938" spans="1:13" ht="15" customHeight="1" x14ac:dyDescent="0.25">
      <c r="A2938" s="14" t="s">
        <v>549</v>
      </c>
      <c r="B2938" s="14" t="s">
        <v>31</v>
      </c>
      <c r="C2938" s="16">
        <v>7.57</v>
      </c>
      <c r="D2938" s="16">
        <v>39.770000000000003</v>
      </c>
      <c r="E2938" s="16">
        <v>4.04</v>
      </c>
      <c r="F2938" s="16">
        <v>140</v>
      </c>
      <c r="G2938" s="16">
        <v>0</v>
      </c>
      <c r="H2938" s="16">
        <v>744.98</v>
      </c>
      <c r="I2938" s="16">
        <v>108.88</v>
      </c>
      <c r="J2938" s="16">
        <v>85.96</v>
      </c>
      <c r="K2938" s="16">
        <v>88.65</v>
      </c>
      <c r="L2938" s="17">
        <f>SUM(C2938:K2938)</f>
        <v>1219.8500000000001</v>
      </c>
      <c r="M2938" s="23" t="str">
        <f>A2938&amp;"|"&amp;B2938</f>
        <v>P0245|Sep</v>
      </c>
    </row>
    <row r="2939" spans="1:13" ht="15" customHeight="1" x14ac:dyDescent="0.25">
      <c r="A2939" s="14" t="s">
        <v>549</v>
      </c>
      <c r="B2939" s="14" t="s">
        <v>32</v>
      </c>
      <c r="C2939" s="16">
        <v>7.57</v>
      </c>
      <c r="D2939" s="16">
        <v>37.9</v>
      </c>
      <c r="E2939" s="16">
        <v>4.04</v>
      </c>
      <c r="F2939" s="16">
        <v>140</v>
      </c>
      <c r="G2939" s="16">
        <v>0</v>
      </c>
      <c r="H2939" s="16">
        <v>744.98</v>
      </c>
      <c r="I2939" s="16">
        <v>108.88</v>
      </c>
      <c r="J2939" s="16">
        <v>85.96</v>
      </c>
      <c r="K2939" s="16">
        <v>61.32</v>
      </c>
      <c r="L2939" s="17">
        <f>SUM(C2939:K2939)</f>
        <v>1190.6499999999999</v>
      </c>
      <c r="M2939" s="23" t="str">
        <f>A2939&amp;"|"&amp;B2939</f>
        <v>P0245|Oct</v>
      </c>
    </row>
    <row r="2940" spans="1:13" ht="15" customHeight="1" x14ac:dyDescent="0.25">
      <c r="A2940" s="14" t="s">
        <v>549</v>
      </c>
      <c r="B2940" s="14" t="s">
        <v>33</v>
      </c>
      <c r="C2940" s="16">
        <v>10.95</v>
      </c>
      <c r="D2940" s="16">
        <v>48.31</v>
      </c>
      <c r="E2940" s="16">
        <v>4.04</v>
      </c>
      <c r="F2940" s="16">
        <v>140</v>
      </c>
      <c r="G2940" s="16">
        <v>45.43</v>
      </c>
      <c r="H2940" s="16">
        <v>744.98</v>
      </c>
      <c r="I2940" s="16">
        <v>108.88</v>
      </c>
      <c r="J2940" s="16">
        <v>85.96</v>
      </c>
      <c r="K2940" s="16">
        <v>15.82</v>
      </c>
      <c r="L2940" s="17">
        <f>SUM(C2940:K2940)</f>
        <v>1204.3700000000001</v>
      </c>
      <c r="M2940" s="23" t="str">
        <f>A2940&amp;"|"&amp;B2940</f>
        <v>P0245|Nov</v>
      </c>
    </row>
    <row r="2941" spans="1:13" ht="15" customHeight="1" x14ac:dyDescent="0.25">
      <c r="A2941" s="14" t="s">
        <v>549</v>
      </c>
      <c r="B2941" s="14" t="s">
        <v>34</v>
      </c>
      <c r="C2941" s="16">
        <v>7.57</v>
      </c>
      <c r="D2941" s="16">
        <v>58.8</v>
      </c>
      <c r="E2941" s="16">
        <v>4.04</v>
      </c>
      <c r="F2941" s="16">
        <v>420</v>
      </c>
      <c r="G2941" s="16">
        <v>45.43</v>
      </c>
      <c r="H2941" s="16">
        <v>744.98</v>
      </c>
      <c r="I2941" s="16">
        <v>108.88</v>
      </c>
      <c r="J2941" s="16">
        <v>85.96</v>
      </c>
      <c r="K2941" s="16">
        <v>27.92</v>
      </c>
      <c r="L2941" s="17">
        <f>SUM(C2941:K2941)</f>
        <v>1503.5800000000004</v>
      </c>
      <c r="M2941" s="23" t="str">
        <f>A2941&amp;"|"&amp;B2941</f>
        <v>P0245|Dec</v>
      </c>
    </row>
    <row r="2942" spans="1:13" ht="15" customHeight="1" x14ac:dyDescent="0.25">
      <c r="A2942" s="14" t="s">
        <v>549</v>
      </c>
      <c r="B2942" s="14" t="s">
        <v>35</v>
      </c>
      <c r="C2942" s="16">
        <v>7.57</v>
      </c>
      <c r="D2942" s="16">
        <v>62.31</v>
      </c>
      <c r="E2942" s="16">
        <v>4.04</v>
      </c>
      <c r="F2942" s="16">
        <v>420</v>
      </c>
      <c r="G2942" s="16">
        <v>45.43</v>
      </c>
      <c r="H2942" s="16">
        <v>744.98</v>
      </c>
      <c r="I2942" s="16">
        <v>108.88</v>
      </c>
      <c r="J2942" s="16">
        <v>85.96</v>
      </c>
      <c r="K2942" s="16">
        <v>27.92</v>
      </c>
      <c r="L2942" s="17">
        <f>SUM(C2942:K2942)</f>
        <v>1507.0900000000001</v>
      </c>
      <c r="M2942" s="23" t="str">
        <f>A2942&amp;"|"&amp;B2942</f>
        <v>P0245|Jan</v>
      </c>
    </row>
    <row r="2943" spans="1:13" ht="15" customHeight="1" x14ac:dyDescent="0.25">
      <c r="A2943" s="14" t="s">
        <v>549</v>
      </c>
      <c r="B2943" s="14" t="s">
        <v>36</v>
      </c>
      <c r="C2943" s="16">
        <v>24.71</v>
      </c>
      <c r="D2943" s="16">
        <v>52.43</v>
      </c>
      <c r="E2943" s="16">
        <v>4.04</v>
      </c>
      <c r="F2943" s="16">
        <v>350</v>
      </c>
      <c r="G2943" s="16">
        <v>45.43</v>
      </c>
      <c r="H2943" s="16">
        <v>744.98</v>
      </c>
      <c r="I2943" s="16">
        <v>108.88</v>
      </c>
      <c r="J2943" s="16">
        <v>85.96</v>
      </c>
      <c r="K2943" s="16">
        <v>27.92</v>
      </c>
      <c r="L2943" s="17">
        <f>SUM(C2943:K2943)</f>
        <v>1444.3500000000004</v>
      </c>
      <c r="M2943" s="23" t="str">
        <f>A2943&amp;"|"&amp;B2943</f>
        <v>P0245|Feb</v>
      </c>
    </row>
    <row r="2944" spans="1:13" ht="15" customHeight="1" x14ac:dyDescent="0.25">
      <c r="A2944" s="14" t="s">
        <v>549</v>
      </c>
      <c r="B2944" s="14" t="s">
        <v>37</v>
      </c>
      <c r="C2944" s="16">
        <v>7.57</v>
      </c>
      <c r="D2944" s="16">
        <v>52.18</v>
      </c>
      <c r="E2944" s="16">
        <v>4.04</v>
      </c>
      <c r="F2944" s="16">
        <v>280</v>
      </c>
      <c r="G2944" s="16">
        <v>45.43</v>
      </c>
      <c r="H2944" s="16">
        <v>744.98</v>
      </c>
      <c r="I2944" s="16">
        <v>108.88</v>
      </c>
      <c r="J2944" s="16">
        <v>85.96</v>
      </c>
      <c r="K2944" s="16">
        <v>27.92</v>
      </c>
      <c r="L2944" s="17">
        <f>SUM(C2944:K2944)</f>
        <v>1356.96</v>
      </c>
      <c r="M2944" s="23" t="str">
        <f>A2944&amp;"|"&amp;B2944</f>
        <v>P0245|Mar</v>
      </c>
    </row>
    <row r="2945" spans="1:13" ht="15" customHeight="1" x14ac:dyDescent="0.25">
      <c r="A2945" s="14" t="s">
        <v>551</v>
      </c>
      <c r="B2945" s="14" t="s">
        <v>24</v>
      </c>
      <c r="C2945" s="16">
        <v>13.72</v>
      </c>
      <c r="D2945" s="16">
        <v>59.08</v>
      </c>
      <c r="E2945" s="16">
        <v>8.98</v>
      </c>
      <c r="F2945" s="16">
        <v>216</v>
      </c>
      <c r="G2945" s="16">
        <v>0</v>
      </c>
      <c r="H2945" s="16">
        <v>1346.69</v>
      </c>
      <c r="I2945" s="16">
        <v>194.84</v>
      </c>
      <c r="J2945" s="16">
        <v>85.96</v>
      </c>
      <c r="K2945" s="16">
        <v>59.62</v>
      </c>
      <c r="L2945" s="17">
        <f>SUM(C2945:K2945)</f>
        <v>1984.8899999999999</v>
      </c>
      <c r="M2945" s="23" t="str">
        <f>A2945&amp;"|"&amp;B2945</f>
        <v>P0246|Apr</v>
      </c>
    </row>
    <row r="2946" spans="1:13" ht="15" customHeight="1" x14ac:dyDescent="0.25">
      <c r="A2946" s="14" t="s">
        <v>551</v>
      </c>
      <c r="B2946" s="14" t="s">
        <v>26</v>
      </c>
      <c r="C2946" s="16">
        <v>24.92</v>
      </c>
      <c r="D2946" s="16">
        <v>45.9</v>
      </c>
      <c r="E2946" s="16">
        <v>12.05</v>
      </c>
      <c r="F2946" s="16">
        <v>216</v>
      </c>
      <c r="G2946" s="16">
        <v>0</v>
      </c>
      <c r="H2946" s="16">
        <v>1346.69</v>
      </c>
      <c r="I2946" s="16">
        <v>194.84</v>
      </c>
      <c r="J2946" s="16">
        <v>85.96</v>
      </c>
      <c r="K2946" s="16">
        <v>387.74</v>
      </c>
      <c r="L2946" s="17">
        <f>SUM(C2946:K2946)</f>
        <v>2314.1</v>
      </c>
      <c r="M2946" s="23" t="str">
        <f>A2946&amp;"|"&amp;B2946</f>
        <v>P0246|May</v>
      </c>
    </row>
    <row r="2947" spans="1:13" ht="15" customHeight="1" x14ac:dyDescent="0.25">
      <c r="A2947" s="14" t="s">
        <v>551</v>
      </c>
      <c r="B2947" s="14" t="s">
        <v>28</v>
      </c>
      <c r="C2947" s="16">
        <v>23.07</v>
      </c>
      <c r="D2947" s="16">
        <v>31</v>
      </c>
      <c r="E2947" s="16">
        <v>8.09</v>
      </c>
      <c r="F2947" s="16">
        <v>216</v>
      </c>
      <c r="G2947" s="16">
        <v>0</v>
      </c>
      <c r="H2947" s="16">
        <v>1346.69</v>
      </c>
      <c r="I2947" s="16">
        <v>194.84</v>
      </c>
      <c r="J2947" s="16">
        <v>85.96</v>
      </c>
      <c r="K2947" s="16">
        <v>502.38</v>
      </c>
      <c r="L2947" s="17">
        <f>SUM(C2947:K2947)</f>
        <v>2408.0299999999997</v>
      </c>
      <c r="M2947" s="23" t="str">
        <f>A2947&amp;"|"&amp;B2947</f>
        <v>P0246|Jun</v>
      </c>
    </row>
    <row r="2948" spans="1:13" ht="15" customHeight="1" x14ac:dyDescent="0.25">
      <c r="A2948" s="14" t="s">
        <v>551</v>
      </c>
      <c r="B2948" s="14" t="s">
        <v>29</v>
      </c>
      <c r="C2948" s="16">
        <v>24.19</v>
      </c>
      <c r="D2948" s="16">
        <v>41.48</v>
      </c>
      <c r="E2948" s="16">
        <v>19.91</v>
      </c>
      <c r="F2948" s="16">
        <v>324</v>
      </c>
      <c r="G2948" s="16">
        <v>0</v>
      </c>
      <c r="H2948" s="16">
        <v>1346.69</v>
      </c>
      <c r="I2948" s="16">
        <v>194.84</v>
      </c>
      <c r="J2948" s="16">
        <v>85.96</v>
      </c>
      <c r="K2948" s="16">
        <v>1346.66</v>
      </c>
      <c r="L2948" s="17">
        <f>SUM(C2948:K2948)</f>
        <v>3383.73</v>
      </c>
      <c r="M2948" s="23" t="str">
        <f>A2948&amp;"|"&amp;B2948</f>
        <v>P0246|Jul</v>
      </c>
    </row>
    <row r="2949" spans="1:13" ht="15" customHeight="1" x14ac:dyDescent="0.25">
      <c r="A2949" s="14" t="s">
        <v>551</v>
      </c>
      <c r="B2949" s="14" t="s">
        <v>30</v>
      </c>
      <c r="C2949" s="16">
        <v>18.489999999999998</v>
      </c>
      <c r="D2949" s="16">
        <v>44.01</v>
      </c>
      <c r="E2949" s="16">
        <v>10.51</v>
      </c>
      <c r="F2949" s="16">
        <v>324</v>
      </c>
      <c r="G2949" s="16">
        <v>0</v>
      </c>
      <c r="H2949" s="16">
        <v>1346.69</v>
      </c>
      <c r="I2949" s="16">
        <v>194.84</v>
      </c>
      <c r="J2949" s="16">
        <v>85.96</v>
      </c>
      <c r="K2949" s="16">
        <v>1242.2</v>
      </c>
      <c r="L2949" s="17">
        <f>SUM(C2949:K2949)</f>
        <v>3266.7</v>
      </c>
      <c r="M2949" s="23" t="str">
        <f>A2949&amp;"|"&amp;B2949</f>
        <v>P0246|Aug</v>
      </c>
    </row>
    <row r="2950" spans="1:13" ht="15" customHeight="1" x14ac:dyDescent="0.25">
      <c r="A2950" s="14" t="s">
        <v>551</v>
      </c>
      <c r="B2950" s="14" t="s">
        <v>31</v>
      </c>
      <c r="C2950" s="16">
        <v>23.24</v>
      </c>
      <c r="D2950" s="16">
        <v>47.82</v>
      </c>
      <c r="E2950" s="16">
        <v>11.68</v>
      </c>
      <c r="F2950" s="16">
        <v>216</v>
      </c>
      <c r="G2950" s="16">
        <v>0</v>
      </c>
      <c r="H2950" s="16">
        <v>1346.69</v>
      </c>
      <c r="I2950" s="16">
        <v>194.84</v>
      </c>
      <c r="J2950" s="16">
        <v>85.96</v>
      </c>
      <c r="K2950" s="16">
        <v>265.95</v>
      </c>
      <c r="L2950" s="17">
        <f>SUM(C2950:K2950)</f>
        <v>2192.1799999999998</v>
      </c>
      <c r="M2950" s="23" t="str">
        <f>A2950&amp;"|"&amp;B2950</f>
        <v>P0246|Sep</v>
      </c>
    </row>
    <row r="2951" spans="1:13" ht="15" customHeight="1" x14ac:dyDescent="0.25">
      <c r="A2951" s="14" t="s">
        <v>551</v>
      </c>
      <c r="B2951" s="14" t="s">
        <v>32</v>
      </c>
      <c r="C2951" s="16">
        <v>14.2</v>
      </c>
      <c r="D2951" s="16">
        <v>62.9</v>
      </c>
      <c r="E2951" s="16">
        <v>11.66</v>
      </c>
      <c r="F2951" s="16">
        <v>216</v>
      </c>
      <c r="G2951" s="16">
        <v>0</v>
      </c>
      <c r="H2951" s="16">
        <v>1346.69</v>
      </c>
      <c r="I2951" s="16">
        <v>194.84</v>
      </c>
      <c r="J2951" s="16">
        <v>85.96</v>
      </c>
      <c r="K2951" s="16">
        <v>183.95</v>
      </c>
      <c r="L2951" s="17">
        <f>SUM(C2951:K2951)</f>
        <v>2116.1999999999998</v>
      </c>
      <c r="M2951" s="23" t="str">
        <f>A2951&amp;"|"&amp;B2951</f>
        <v>P0246|Oct</v>
      </c>
    </row>
    <row r="2952" spans="1:13" ht="15" customHeight="1" x14ac:dyDescent="0.25">
      <c r="A2952" s="14" t="s">
        <v>551</v>
      </c>
      <c r="B2952" s="14" t="s">
        <v>33</v>
      </c>
      <c r="C2952" s="16">
        <v>11.86</v>
      </c>
      <c r="D2952" s="16">
        <v>71.290000000000006</v>
      </c>
      <c r="E2952" s="16">
        <v>4.04</v>
      </c>
      <c r="F2952" s="16">
        <v>324</v>
      </c>
      <c r="G2952" s="16">
        <v>68.14</v>
      </c>
      <c r="H2952" s="16">
        <v>1346.69</v>
      </c>
      <c r="I2952" s="16">
        <v>194.84</v>
      </c>
      <c r="J2952" s="16">
        <v>85.96</v>
      </c>
      <c r="K2952" s="16">
        <v>47.47</v>
      </c>
      <c r="L2952" s="17">
        <f>SUM(C2952:K2952)</f>
        <v>2154.2899999999995</v>
      </c>
      <c r="M2952" s="23" t="str">
        <f>A2952&amp;"|"&amp;B2952</f>
        <v>P0246|Nov</v>
      </c>
    </row>
    <row r="2953" spans="1:13" ht="15" customHeight="1" x14ac:dyDescent="0.25">
      <c r="A2953" s="14" t="s">
        <v>551</v>
      </c>
      <c r="B2953" s="14" t="s">
        <v>34</v>
      </c>
      <c r="C2953" s="16">
        <v>13.39</v>
      </c>
      <c r="D2953" s="16">
        <v>82.53</v>
      </c>
      <c r="E2953" s="16">
        <v>15.02</v>
      </c>
      <c r="F2953" s="16">
        <v>648</v>
      </c>
      <c r="G2953" s="16">
        <v>68.14</v>
      </c>
      <c r="H2953" s="16">
        <v>1346.69</v>
      </c>
      <c r="I2953" s="16">
        <v>194.84</v>
      </c>
      <c r="J2953" s="16">
        <v>85.96</v>
      </c>
      <c r="K2953" s="16">
        <v>83.75</v>
      </c>
      <c r="L2953" s="17">
        <f>SUM(C2953:K2953)</f>
        <v>2538.3200000000002</v>
      </c>
      <c r="M2953" s="23" t="str">
        <f>A2953&amp;"|"&amp;B2953</f>
        <v>P0246|Dec</v>
      </c>
    </row>
    <row r="2954" spans="1:13" ht="15" customHeight="1" x14ac:dyDescent="0.25">
      <c r="A2954" s="14" t="s">
        <v>551</v>
      </c>
      <c r="B2954" s="14" t="s">
        <v>35</v>
      </c>
      <c r="C2954" s="16">
        <v>24.62</v>
      </c>
      <c r="D2954" s="16">
        <v>78.28</v>
      </c>
      <c r="E2954" s="16">
        <v>11.03</v>
      </c>
      <c r="F2954" s="16">
        <v>540</v>
      </c>
      <c r="G2954" s="16">
        <v>68.14</v>
      </c>
      <c r="H2954" s="16">
        <v>1346.69</v>
      </c>
      <c r="I2954" s="16">
        <v>194.84</v>
      </c>
      <c r="J2954" s="16">
        <v>85.96</v>
      </c>
      <c r="K2954" s="16">
        <v>83.75</v>
      </c>
      <c r="L2954" s="17">
        <f>SUM(C2954:K2954)</f>
        <v>2433.3100000000004</v>
      </c>
      <c r="M2954" s="23" t="str">
        <f>A2954&amp;"|"&amp;B2954</f>
        <v>P0246|Jan</v>
      </c>
    </row>
    <row r="2955" spans="1:13" ht="15" customHeight="1" x14ac:dyDescent="0.25">
      <c r="A2955" s="14" t="s">
        <v>551</v>
      </c>
      <c r="B2955" s="14" t="s">
        <v>36</v>
      </c>
      <c r="C2955" s="16">
        <v>7.57</v>
      </c>
      <c r="D2955" s="16">
        <v>75.319999999999993</v>
      </c>
      <c r="E2955" s="16">
        <v>4.04</v>
      </c>
      <c r="F2955" s="16">
        <v>540</v>
      </c>
      <c r="G2955" s="16">
        <v>68.14</v>
      </c>
      <c r="H2955" s="16">
        <v>1346.69</v>
      </c>
      <c r="I2955" s="16">
        <v>194.84</v>
      </c>
      <c r="J2955" s="16">
        <v>85.96</v>
      </c>
      <c r="K2955" s="16">
        <v>83.75</v>
      </c>
      <c r="L2955" s="17">
        <f>SUM(C2955:K2955)</f>
        <v>2406.31</v>
      </c>
      <c r="M2955" s="23" t="str">
        <f>A2955&amp;"|"&amp;B2955</f>
        <v>P0246|Feb</v>
      </c>
    </row>
    <row r="2956" spans="1:13" ht="15" customHeight="1" x14ac:dyDescent="0.25">
      <c r="A2956" s="14" t="s">
        <v>551</v>
      </c>
      <c r="B2956" s="14" t="s">
        <v>37</v>
      </c>
      <c r="C2956" s="16">
        <v>22.31</v>
      </c>
      <c r="D2956" s="16">
        <v>63.65</v>
      </c>
      <c r="E2956" s="16">
        <v>4.6900000000000004</v>
      </c>
      <c r="F2956" s="16">
        <v>432</v>
      </c>
      <c r="G2956" s="16">
        <v>68.14</v>
      </c>
      <c r="H2956" s="16">
        <v>1346.69</v>
      </c>
      <c r="I2956" s="16">
        <v>194.84</v>
      </c>
      <c r="J2956" s="16">
        <v>85.96</v>
      </c>
      <c r="K2956" s="16">
        <v>83.75</v>
      </c>
      <c r="L2956" s="17">
        <f>SUM(C2956:K2956)</f>
        <v>2302.0300000000002</v>
      </c>
      <c r="M2956" s="23" t="str">
        <f>A2956&amp;"|"&amp;B2956</f>
        <v>P0246|Mar</v>
      </c>
    </row>
    <row r="2957" spans="1:13" ht="15" customHeight="1" x14ac:dyDescent="0.25">
      <c r="A2957" s="14" t="s">
        <v>553</v>
      </c>
      <c r="B2957" s="14" t="s">
        <v>24</v>
      </c>
      <c r="C2957" s="16">
        <v>12.21</v>
      </c>
      <c r="D2957" s="16">
        <v>40.72</v>
      </c>
      <c r="E2957" s="16">
        <v>12.77</v>
      </c>
      <c r="F2957" s="16">
        <v>176</v>
      </c>
      <c r="G2957" s="16">
        <v>0</v>
      </c>
      <c r="H2957" s="16">
        <v>1031.51</v>
      </c>
      <c r="I2957" s="16">
        <v>149</v>
      </c>
      <c r="J2957" s="16">
        <v>85.96</v>
      </c>
      <c r="K2957" s="16">
        <v>39.75</v>
      </c>
      <c r="L2957" s="17">
        <f>SUM(C2957:K2957)</f>
        <v>1547.92</v>
      </c>
      <c r="M2957" s="23" t="str">
        <f>A2957&amp;"|"&amp;B2957</f>
        <v>P0247|Apr</v>
      </c>
    </row>
    <row r="2958" spans="1:13" ht="15" customHeight="1" x14ac:dyDescent="0.25">
      <c r="A2958" s="14" t="s">
        <v>553</v>
      </c>
      <c r="B2958" s="14" t="s">
        <v>26</v>
      </c>
      <c r="C2958" s="16">
        <v>7.57</v>
      </c>
      <c r="D2958" s="16">
        <v>47.28</v>
      </c>
      <c r="E2958" s="16">
        <v>4.22</v>
      </c>
      <c r="F2958" s="16">
        <v>176</v>
      </c>
      <c r="G2958" s="16">
        <v>0</v>
      </c>
      <c r="H2958" s="16">
        <v>1031.51</v>
      </c>
      <c r="I2958" s="16">
        <v>149</v>
      </c>
      <c r="J2958" s="16">
        <v>85.96</v>
      </c>
      <c r="K2958" s="16">
        <v>258.49</v>
      </c>
      <c r="L2958" s="17">
        <f>SUM(C2958:K2958)</f>
        <v>1760.03</v>
      </c>
      <c r="M2958" s="23" t="str">
        <f>A2958&amp;"|"&amp;B2958</f>
        <v>P0247|May</v>
      </c>
    </row>
    <row r="2959" spans="1:13" ht="15" customHeight="1" x14ac:dyDescent="0.25">
      <c r="A2959" s="14" t="s">
        <v>553</v>
      </c>
      <c r="B2959" s="14" t="s">
        <v>28</v>
      </c>
      <c r="C2959" s="16">
        <v>13.8</v>
      </c>
      <c r="D2959" s="16">
        <v>32.67</v>
      </c>
      <c r="E2959" s="16">
        <v>4.4000000000000004</v>
      </c>
      <c r="F2959" s="16">
        <v>176</v>
      </c>
      <c r="G2959" s="16">
        <v>0</v>
      </c>
      <c r="H2959" s="16">
        <v>1031.51</v>
      </c>
      <c r="I2959" s="16">
        <v>149</v>
      </c>
      <c r="J2959" s="16">
        <v>85.96</v>
      </c>
      <c r="K2959" s="16">
        <v>334.92</v>
      </c>
      <c r="L2959" s="17">
        <f>SUM(C2959:K2959)</f>
        <v>1828.2600000000002</v>
      </c>
      <c r="M2959" s="23" t="str">
        <f>A2959&amp;"|"&amp;B2959</f>
        <v>P0247|Jun</v>
      </c>
    </row>
    <row r="2960" spans="1:13" ht="15" customHeight="1" x14ac:dyDescent="0.25">
      <c r="A2960" s="14" t="s">
        <v>553</v>
      </c>
      <c r="B2960" s="14" t="s">
        <v>29</v>
      </c>
      <c r="C2960" s="16">
        <v>13.55</v>
      </c>
      <c r="D2960" s="16">
        <v>24.8</v>
      </c>
      <c r="E2960" s="16">
        <v>4.04</v>
      </c>
      <c r="F2960" s="16">
        <v>264</v>
      </c>
      <c r="G2960" s="16">
        <v>0</v>
      </c>
      <c r="H2960" s="16">
        <v>1031.51</v>
      </c>
      <c r="I2960" s="16">
        <v>149</v>
      </c>
      <c r="J2960" s="16">
        <v>85.96</v>
      </c>
      <c r="K2960" s="16">
        <v>897.77</v>
      </c>
      <c r="L2960" s="17">
        <f>SUM(C2960:K2960)</f>
        <v>2470.63</v>
      </c>
      <c r="M2960" s="23" t="str">
        <f>A2960&amp;"|"&amp;B2960</f>
        <v>P0247|Jul</v>
      </c>
    </row>
    <row r="2961" spans="1:13" ht="15" customHeight="1" x14ac:dyDescent="0.25">
      <c r="A2961" s="14" t="s">
        <v>553</v>
      </c>
      <c r="B2961" s="14" t="s">
        <v>30</v>
      </c>
      <c r="C2961" s="16">
        <v>15.82</v>
      </c>
      <c r="D2961" s="16">
        <v>33.880000000000003</v>
      </c>
      <c r="E2961" s="16">
        <v>5.16</v>
      </c>
      <c r="F2961" s="16">
        <v>264</v>
      </c>
      <c r="G2961" s="16">
        <v>0</v>
      </c>
      <c r="H2961" s="16">
        <v>1031.51</v>
      </c>
      <c r="I2961" s="16">
        <v>149</v>
      </c>
      <c r="J2961" s="16">
        <v>85.96</v>
      </c>
      <c r="K2961" s="16">
        <v>828.13</v>
      </c>
      <c r="L2961" s="17">
        <f>SUM(C2961:K2961)</f>
        <v>2413.46</v>
      </c>
      <c r="M2961" s="23" t="str">
        <f>A2961&amp;"|"&amp;B2961</f>
        <v>P0247|Aug</v>
      </c>
    </row>
    <row r="2962" spans="1:13" ht="15" customHeight="1" x14ac:dyDescent="0.25">
      <c r="A2962" s="14" t="s">
        <v>553</v>
      </c>
      <c r="B2962" s="14" t="s">
        <v>31</v>
      </c>
      <c r="C2962" s="16">
        <v>17.37</v>
      </c>
      <c r="D2962" s="16">
        <v>46.6</v>
      </c>
      <c r="E2962" s="16">
        <v>15.92</v>
      </c>
      <c r="F2962" s="16">
        <v>176</v>
      </c>
      <c r="G2962" s="16">
        <v>0</v>
      </c>
      <c r="H2962" s="16">
        <v>1031.51</v>
      </c>
      <c r="I2962" s="16">
        <v>149</v>
      </c>
      <c r="J2962" s="16">
        <v>85.96</v>
      </c>
      <c r="K2962" s="16">
        <v>177.3</v>
      </c>
      <c r="L2962" s="17">
        <f>SUM(C2962:K2962)</f>
        <v>1699.66</v>
      </c>
      <c r="M2962" s="23" t="str">
        <f>A2962&amp;"|"&amp;B2962</f>
        <v>P0247|Sep</v>
      </c>
    </row>
    <row r="2963" spans="1:13" ht="15" customHeight="1" x14ac:dyDescent="0.25">
      <c r="A2963" s="14" t="s">
        <v>553</v>
      </c>
      <c r="B2963" s="14" t="s">
        <v>32</v>
      </c>
      <c r="C2963" s="16">
        <v>7.57</v>
      </c>
      <c r="D2963" s="16">
        <v>30.79</v>
      </c>
      <c r="E2963" s="16">
        <v>4.04</v>
      </c>
      <c r="F2963" s="16">
        <v>176</v>
      </c>
      <c r="G2963" s="16">
        <v>0</v>
      </c>
      <c r="H2963" s="16">
        <v>1031.51</v>
      </c>
      <c r="I2963" s="16">
        <v>149</v>
      </c>
      <c r="J2963" s="16">
        <v>85.96</v>
      </c>
      <c r="K2963" s="16">
        <v>122.63</v>
      </c>
      <c r="L2963" s="17">
        <f>SUM(C2963:K2963)</f>
        <v>1607.5</v>
      </c>
      <c r="M2963" s="23" t="str">
        <f>A2963&amp;"|"&amp;B2963</f>
        <v>P0247|Oct</v>
      </c>
    </row>
    <row r="2964" spans="1:13" ht="15" customHeight="1" x14ac:dyDescent="0.25">
      <c r="A2964" s="14" t="s">
        <v>553</v>
      </c>
      <c r="B2964" s="14" t="s">
        <v>33</v>
      </c>
      <c r="C2964" s="16">
        <v>17.350000000000001</v>
      </c>
      <c r="D2964" s="16">
        <v>51.11</v>
      </c>
      <c r="E2964" s="16">
        <v>11.02</v>
      </c>
      <c r="F2964" s="16">
        <v>176</v>
      </c>
      <c r="G2964" s="16">
        <v>55.52</v>
      </c>
      <c r="H2964" s="16">
        <v>1031.51</v>
      </c>
      <c r="I2964" s="16">
        <v>149</v>
      </c>
      <c r="J2964" s="16">
        <v>85.96</v>
      </c>
      <c r="K2964" s="16">
        <v>31.64</v>
      </c>
      <c r="L2964" s="17">
        <f>SUM(C2964:K2964)</f>
        <v>1609.1100000000001</v>
      </c>
      <c r="M2964" s="23" t="str">
        <f>A2964&amp;"|"&amp;B2964</f>
        <v>P0247|Nov</v>
      </c>
    </row>
    <row r="2965" spans="1:13" ht="15" customHeight="1" x14ac:dyDescent="0.25">
      <c r="A2965" s="14" t="s">
        <v>553</v>
      </c>
      <c r="B2965" s="14" t="s">
        <v>34</v>
      </c>
      <c r="C2965" s="16">
        <v>20.57</v>
      </c>
      <c r="D2965" s="16">
        <v>71.97</v>
      </c>
      <c r="E2965" s="16">
        <v>6.73</v>
      </c>
      <c r="F2965" s="16">
        <v>528</v>
      </c>
      <c r="G2965" s="16">
        <v>55.52</v>
      </c>
      <c r="H2965" s="16">
        <v>1031.51</v>
      </c>
      <c r="I2965" s="16">
        <v>149</v>
      </c>
      <c r="J2965" s="16">
        <v>85.96</v>
      </c>
      <c r="K2965" s="16">
        <v>55.84</v>
      </c>
      <c r="L2965" s="17">
        <f>SUM(C2965:K2965)</f>
        <v>2005.1</v>
      </c>
      <c r="M2965" s="23" t="str">
        <f>A2965&amp;"|"&amp;B2965</f>
        <v>P0247|Dec</v>
      </c>
    </row>
    <row r="2966" spans="1:13" ht="15" customHeight="1" x14ac:dyDescent="0.25">
      <c r="A2966" s="14" t="s">
        <v>553</v>
      </c>
      <c r="B2966" s="14" t="s">
        <v>35</v>
      </c>
      <c r="C2966" s="16">
        <v>8.36</v>
      </c>
      <c r="D2966" s="16">
        <v>66.650000000000006</v>
      </c>
      <c r="E2966" s="16">
        <v>11.43</v>
      </c>
      <c r="F2966" s="16">
        <v>440</v>
      </c>
      <c r="G2966" s="16">
        <v>55.52</v>
      </c>
      <c r="H2966" s="16">
        <v>1031.51</v>
      </c>
      <c r="I2966" s="16">
        <v>149</v>
      </c>
      <c r="J2966" s="16">
        <v>85.96</v>
      </c>
      <c r="K2966" s="16">
        <v>55.84</v>
      </c>
      <c r="L2966" s="17">
        <f>SUM(C2966:K2966)</f>
        <v>1904.27</v>
      </c>
      <c r="M2966" s="23" t="str">
        <f>A2966&amp;"|"&amp;B2966</f>
        <v>P0247|Jan</v>
      </c>
    </row>
    <row r="2967" spans="1:13" ht="15" customHeight="1" x14ac:dyDescent="0.25">
      <c r="A2967" s="14" t="s">
        <v>553</v>
      </c>
      <c r="B2967" s="14" t="s">
        <v>36</v>
      </c>
      <c r="C2967" s="16">
        <v>13.63</v>
      </c>
      <c r="D2967" s="16">
        <v>69.2</v>
      </c>
      <c r="E2967" s="16">
        <v>10.55</v>
      </c>
      <c r="F2967" s="16">
        <v>352</v>
      </c>
      <c r="G2967" s="16">
        <v>55.52</v>
      </c>
      <c r="H2967" s="16">
        <v>1031.51</v>
      </c>
      <c r="I2967" s="16">
        <v>149</v>
      </c>
      <c r="J2967" s="16">
        <v>85.96</v>
      </c>
      <c r="K2967" s="16">
        <v>55.84</v>
      </c>
      <c r="L2967" s="17">
        <f>SUM(C2967:K2967)</f>
        <v>1823.2099999999998</v>
      </c>
      <c r="M2967" s="23" t="str">
        <f>A2967&amp;"|"&amp;B2967</f>
        <v>P0247|Feb</v>
      </c>
    </row>
    <row r="2968" spans="1:13" ht="15" customHeight="1" x14ac:dyDescent="0.25">
      <c r="A2968" s="14" t="s">
        <v>553</v>
      </c>
      <c r="B2968" s="14" t="s">
        <v>37</v>
      </c>
      <c r="C2968" s="16">
        <v>22.22</v>
      </c>
      <c r="D2968" s="16">
        <v>53.66</v>
      </c>
      <c r="E2968" s="16">
        <v>4.04</v>
      </c>
      <c r="F2968" s="16">
        <v>352</v>
      </c>
      <c r="G2968" s="16">
        <v>55.52</v>
      </c>
      <c r="H2968" s="16">
        <v>1031.51</v>
      </c>
      <c r="I2968" s="16">
        <v>149</v>
      </c>
      <c r="J2968" s="16">
        <v>85.96</v>
      </c>
      <c r="K2968" s="16">
        <v>55.84</v>
      </c>
      <c r="L2968" s="17">
        <f>SUM(C2968:K2968)</f>
        <v>1809.75</v>
      </c>
      <c r="M2968" s="23" t="str">
        <f>A2968&amp;"|"&amp;B2968</f>
        <v>P0247|Mar</v>
      </c>
    </row>
    <row r="2969" spans="1:13" ht="15" customHeight="1" x14ac:dyDescent="0.25">
      <c r="A2969" s="14" t="s">
        <v>555</v>
      </c>
      <c r="B2969" s="14" t="s">
        <v>24</v>
      </c>
      <c r="C2969" s="16">
        <v>42.44</v>
      </c>
      <c r="D2969" s="16">
        <v>62.67</v>
      </c>
      <c r="E2969" s="16">
        <v>11.9</v>
      </c>
      <c r="F2969" s="16">
        <v>264</v>
      </c>
      <c r="G2969" s="16">
        <v>0</v>
      </c>
      <c r="H2969" s="16">
        <v>1719.18</v>
      </c>
      <c r="I2969" s="16">
        <v>246.42</v>
      </c>
      <c r="J2969" s="16">
        <v>85.96</v>
      </c>
      <c r="K2969" s="16">
        <v>79.5</v>
      </c>
      <c r="L2969" s="17">
        <f>SUM(C2969:K2969)</f>
        <v>2512.0700000000002</v>
      </c>
      <c r="M2969" s="23" t="str">
        <f>A2969&amp;"|"&amp;B2969</f>
        <v>P0248|Apr</v>
      </c>
    </row>
    <row r="2970" spans="1:13" ht="15" customHeight="1" x14ac:dyDescent="0.25">
      <c r="A2970" s="14" t="s">
        <v>555</v>
      </c>
      <c r="B2970" s="14" t="s">
        <v>26</v>
      </c>
      <c r="C2970" s="16">
        <v>9.23</v>
      </c>
      <c r="D2970" s="16">
        <v>54.99</v>
      </c>
      <c r="E2970" s="16">
        <v>19.59</v>
      </c>
      <c r="F2970" s="16">
        <v>264</v>
      </c>
      <c r="G2970" s="16">
        <v>0</v>
      </c>
      <c r="H2970" s="16">
        <v>1719.18</v>
      </c>
      <c r="I2970" s="16">
        <v>246.42</v>
      </c>
      <c r="J2970" s="16">
        <v>85.96</v>
      </c>
      <c r="K2970" s="16">
        <v>516.99</v>
      </c>
      <c r="L2970" s="17">
        <f>SUM(C2970:K2970)</f>
        <v>2916.3600000000006</v>
      </c>
      <c r="M2970" s="23" t="str">
        <f>A2970&amp;"|"&amp;B2970</f>
        <v>P0248|May</v>
      </c>
    </row>
    <row r="2971" spans="1:13" ht="15" customHeight="1" x14ac:dyDescent="0.25">
      <c r="A2971" s="14" t="s">
        <v>555</v>
      </c>
      <c r="B2971" s="14" t="s">
        <v>28</v>
      </c>
      <c r="C2971" s="16">
        <v>28.31</v>
      </c>
      <c r="D2971" s="16">
        <v>39.299999999999997</v>
      </c>
      <c r="E2971" s="16">
        <v>15.02</v>
      </c>
      <c r="F2971" s="16">
        <v>264</v>
      </c>
      <c r="G2971" s="16">
        <v>0</v>
      </c>
      <c r="H2971" s="16">
        <v>1719.18</v>
      </c>
      <c r="I2971" s="16">
        <v>246.42</v>
      </c>
      <c r="J2971" s="16">
        <v>85.96</v>
      </c>
      <c r="K2971" s="16">
        <v>669.84</v>
      </c>
      <c r="L2971" s="17">
        <f>SUM(C2971:K2971)</f>
        <v>3068.03</v>
      </c>
      <c r="M2971" s="23" t="str">
        <f>A2971&amp;"|"&amp;B2971</f>
        <v>P0248|Jun</v>
      </c>
    </row>
    <row r="2972" spans="1:13" ht="15" customHeight="1" x14ac:dyDescent="0.25">
      <c r="A2972" s="14" t="s">
        <v>555</v>
      </c>
      <c r="B2972" s="14" t="s">
        <v>29</v>
      </c>
      <c r="C2972" s="16">
        <v>36.450000000000003</v>
      </c>
      <c r="D2972" s="16">
        <v>52.71</v>
      </c>
      <c r="E2972" s="16">
        <v>15.43</v>
      </c>
      <c r="F2972" s="16">
        <v>264</v>
      </c>
      <c r="G2972" s="16">
        <v>0</v>
      </c>
      <c r="H2972" s="16">
        <v>1719.18</v>
      </c>
      <c r="I2972" s="16">
        <v>246.42</v>
      </c>
      <c r="J2972" s="16">
        <v>85.96</v>
      </c>
      <c r="K2972" s="16">
        <v>1795.54</v>
      </c>
      <c r="L2972" s="17">
        <f>SUM(C2972:K2972)</f>
        <v>4215.6900000000005</v>
      </c>
      <c r="M2972" s="23" t="str">
        <f>A2972&amp;"|"&amp;B2972</f>
        <v>P0248|Jul</v>
      </c>
    </row>
    <row r="2973" spans="1:13" ht="15" customHeight="1" x14ac:dyDescent="0.25">
      <c r="A2973" s="14" t="s">
        <v>555</v>
      </c>
      <c r="B2973" s="14" t="s">
        <v>30</v>
      </c>
      <c r="C2973" s="16">
        <v>24.68</v>
      </c>
      <c r="D2973" s="16">
        <v>42.36</v>
      </c>
      <c r="E2973" s="16">
        <v>12.76</v>
      </c>
      <c r="F2973" s="16">
        <v>264</v>
      </c>
      <c r="G2973" s="16">
        <v>0</v>
      </c>
      <c r="H2973" s="16">
        <v>1719.18</v>
      </c>
      <c r="I2973" s="16">
        <v>246.42</v>
      </c>
      <c r="J2973" s="16">
        <v>85.96</v>
      </c>
      <c r="K2973" s="16">
        <v>1656.27</v>
      </c>
      <c r="L2973" s="17">
        <f>SUM(C2973:K2973)</f>
        <v>4051.63</v>
      </c>
      <c r="M2973" s="23" t="str">
        <f>A2973&amp;"|"&amp;B2973</f>
        <v>P0248|Aug</v>
      </c>
    </row>
    <row r="2974" spans="1:13" ht="15" customHeight="1" x14ac:dyDescent="0.25">
      <c r="A2974" s="14" t="s">
        <v>555</v>
      </c>
      <c r="B2974" s="14" t="s">
        <v>31</v>
      </c>
      <c r="C2974" s="16">
        <v>22.2</v>
      </c>
      <c r="D2974" s="16">
        <v>48.83</v>
      </c>
      <c r="E2974" s="16">
        <v>19.02</v>
      </c>
      <c r="F2974" s="16">
        <v>264</v>
      </c>
      <c r="G2974" s="16">
        <v>0</v>
      </c>
      <c r="H2974" s="16">
        <v>1719.18</v>
      </c>
      <c r="I2974" s="16">
        <v>246.42</v>
      </c>
      <c r="J2974" s="16">
        <v>85.96</v>
      </c>
      <c r="K2974" s="16">
        <v>354.6</v>
      </c>
      <c r="L2974" s="17">
        <f>SUM(C2974:K2974)</f>
        <v>2760.21</v>
      </c>
      <c r="M2974" s="23" t="str">
        <f>A2974&amp;"|"&amp;B2974</f>
        <v>P0248|Sep</v>
      </c>
    </row>
    <row r="2975" spans="1:13" ht="15" customHeight="1" x14ac:dyDescent="0.25">
      <c r="A2975" s="14" t="s">
        <v>555</v>
      </c>
      <c r="B2975" s="14" t="s">
        <v>32</v>
      </c>
      <c r="C2975" s="16">
        <v>30.2</v>
      </c>
      <c r="D2975" s="16">
        <v>63.7</v>
      </c>
      <c r="E2975" s="16">
        <v>17.440000000000001</v>
      </c>
      <c r="F2975" s="16">
        <v>264</v>
      </c>
      <c r="G2975" s="16">
        <v>0</v>
      </c>
      <c r="H2975" s="16">
        <v>1719.18</v>
      </c>
      <c r="I2975" s="16">
        <v>246.42</v>
      </c>
      <c r="J2975" s="16">
        <v>85.96</v>
      </c>
      <c r="K2975" s="16">
        <v>245.27</v>
      </c>
      <c r="L2975" s="17">
        <f>SUM(C2975:K2975)</f>
        <v>2672.17</v>
      </c>
      <c r="M2975" s="23" t="str">
        <f>A2975&amp;"|"&amp;B2975</f>
        <v>P0248|Oct</v>
      </c>
    </row>
    <row r="2976" spans="1:13" ht="15" customHeight="1" x14ac:dyDescent="0.25">
      <c r="A2976" s="14" t="s">
        <v>555</v>
      </c>
      <c r="B2976" s="14" t="s">
        <v>33</v>
      </c>
      <c r="C2976" s="16">
        <v>26.12</v>
      </c>
      <c r="D2976" s="16">
        <v>82.84</v>
      </c>
      <c r="E2976" s="16">
        <v>12.43</v>
      </c>
      <c r="F2976" s="16">
        <v>264</v>
      </c>
      <c r="G2976" s="16">
        <v>83.28</v>
      </c>
      <c r="H2976" s="16">
        <v>1719.18</v>
      </c>
      <c r="I2976" s="16">
        <v>246.42</v>
      </c>
      <c r="J2976" s="16">
        <v>85.96</v>
      </c>
      <c r="K2976" s="16">
        <v>63.29</v>
      </c>
      <c r="L2976" s="17">
        <f>SUM(C2976:K2976)</f>
        <v>2583.52</v>
      </c>
      <c r="M2976" s="23" t="str">
        <f>A2976&amp;"|"&amp;B2976</f>
        <v>P0248|Nov</v>
      </c>
    </row>
    <row r="2977" spans="1:13" ht="15" customHeight="1" x14ac:dyDescent="0.25">
      <c r="A2977" s="14" t="s">
        <v>555</v>
      </c>
      <c r="B2977" s="14" t="s">
        <v>34</v>
      </c>
      <c r="C2977" s="16">
        <v>23.88</v>
      </c>
      <c r="D2977" s="16">
        <v>93.45</v>
      </c>
      <c r="E2977" s="16">
        <v>14.47</v>
      </c>
      <c r="F2977" s="16">
        <v>660</v>
      </c>
      <c r="G2977" s="16">
        <v>83.28</v>
      </c>
      <c r="H2977" s="16">
        <v>1719.18</v>
      </c>
      <c r="I2977" s="16">
        <v>246.42</v>
      </c>
      <c r="J2977" s="16">
        <v>85.96</v>
      </c>
      <c r="K2977" s="16">
        <v>111.67</v>
      </c>
      <c r="L2977" s="17">
        <f>SUM(C2977:K2977)</f>
        <v>3038.3100000000004</v>
      </c>
      <c r="M2977" s="23" t="str">
        <f>A2977&amp;"|"&amp;B2977</f>
        <v>P0248|Dec</v>
      </c>
    </row>
    <row r="2978" spans="1:13" ht="15" customHeight="1" x14ac:dyDescent="0.25">
      <c r="A2978" s="14" t="s">
        <v>555</v>
      </c>
      <c r="B2978" s="14" t="s">
        <v>35</v>
      </c>
      <c r="C2978" s="16">
        <v>232.31</v>
      </c>
      <c r="D2978" s="16">
        <v>92.72</v>
      </c>
      <c r="E2978" s="16">
        <v>10.81</v>
      </c>
      <c r="F2978" s="16">
        <v>528</v>
      </c>
      <c r="G2978" s="16">
        <v>83.28</v>
      </c>
      <c r="H2978" s="16">
        <v>1719.18</v>
      </c>
      <c r="I2978" s="16">
        <v>246.42</v>
      </c>
      <c r="J2978" s="16">
        <v>85.96</v>
      </c>
      <c r="K2978" s="16">
        <v>111.67</v>
      </c>
      <c r="L2978" s="17">
        <f>SUM(C2978:K2978)</f>
        <v>3110.3500000000004</v>
      </c>
      <c r="M2978" s="23" t="str">
        <f>A2978&amp;"|"&amp;B2978</f>
        <v>P0248|Jan</v>
      </c>
    </row>
    <row r="2979" spans="1:13" ht="15" customHeight="1" x14ac:dyDescent="0.25">
      <c r="A2979" s="14" t="s">
        <v>555</v>
      </c>
      <c r="B2979" s="14" t="s">
        <v>36</v>
      </c>
      <c r="C2979" s="16">
        <v>40.25</v>
      </c>
      <c r="D2979" s="16">
        <v>81.41</v>
      </c>
      <c r="E2979" s="16">
        <v>10.02</v>
      </c>
      <c r="F2979" s="16">
        <v>528</v>
      </c>
      <c r="G2979" s="16">
        <v>83.28</v>
      </c>
      <c r="H2979" s="16">
        <v>1719.18</v>
      </c>
      <c r="I2979" s="16">
        <v>246.42</v>
      </c>
      <c r="J2979" s="16">
        <v>85.96</v>
      </c>
      <c r="K2979" s="16">
        <v>111.67</v>
      </c>
      <c r="L2979" s="17">
        <f>SUM(C2979:K2979)</f>
        <v>2906.1900000000005</v>
      </c>
      <c r="M2979" s="23" t="str">
        <f>A2979&amp;"|"&amp;B2979</f>
        <v>P0248|Feb</v>
      </c>
    </row>
    <row r="2980" spans="1:13" ht="15" customHeight="1" x14ac:dyDescent="0.25">
      <c r="A2980" s="14" t="s">
        <v>555</v>
      </c>
      <c r="B2980" s="14" t="s">
        <v>37</v>
      </c>
      <c r="C2980" s="16">
        <v>35.21</v>
      </c>
      <c r="D2980" s="16">
        <v>89.9</v>
      </c>
      <c r="E2980" s="16">
        <v>13.16</v>
      </c>
      <c r="F2980" s="16">
        <v>396</v>
      </c>
      <c r="G2980" s="16">
        <v>83.28</v>
      </c>
      <c r="H2980" s="16">
        <v>1719.18</v>
      </c>
      <c r="I2980" s="16">
        <v>246.42</v>
      </c>
      <c r="J2980" s="16">
        <v>85.96</v>
      </c>
      <c r="K2980" s="16">
        <v>111.67</v>
      </c>
      <c r="L2980" s="17">
        <f>SUM(C2980:K2980)</f>
        <v>2780.78</v>
      </c>
      <c r="M2980" s="23" t="str">
        <f>A2980&amp;"|"&amp;B2980</f>
        <v>P0248|Mar</v>
      </c>
    </row>
    <row r="2981" spans="1:13" ht="15" customHeight="1" x14ac:dyDescent="0.25">
      <c r="A2981" s="14" t="s">
        <v>557</v>
      </c>
      <c r="B2981" s="14" t="s">
        <v>24</v>
      </c>
      <c r="C2981" s="16">
        <v>22.07</v>
      </c>
      <c r="D2981" s="16">
        <v>60.75</v>
      </c>
      <c r="E2981" s="16">
        <v>8.89</v>
      </c>
      <c r="F2981" s="16">
        <v>216</v>
      </c>
      <c r="G2981" s="16">
        <v>0</v>
      </c>
      <c r="H2981" s="16">
        <v>1346.69</v>
      </c>
      <c r="I2981" s="16">
        <v>194.84</v>
      </c>
      <c r="J2981" s="16">
        <v>85.96</v>
      </c>
      <c r="K2981" s="16">
        <v>59.62</v>
      </c>
      <c r="L2981" s="17">
        <f>SUM(C2981:K2981)</f>
        <v>1994.82</v>
      </c>
      <c r="M2981" s="23" t="str">
        <f>A2981&amp;"|"&amp;B2981</f>
        <v>P0249|Apr</v>
      </c>
    </row>
    <row r="2982" spans="1:13" ht="15" customHeight="1" x14ac:dyDescent="0.25">
      <c r="A2982" s="14" t="s">
        <v>557</v>
      </c>
      <c r="B2982" s="14" t="s">
        <v>26</v>
      </c>
      <c r="C2982" s="16">
        <v>18.170000000000002</v>
      </c>
      <c r="D2982" s="16">
        <v>48.28</v>
      </c>
      <c r="E2982" s="16">
        <v>10.02</v>
      </c>
      <c r="F2982" s="16">
        <v>216</v>
      </c>
      <c r="G2982" s="16">
        <v>0</v>
      </c>
      <c r="H2982" s="16">
        <v>1346.69</v>
      </c>
      <c r="I2982" s="16">
        <v>194.84</v>
      </c>
      <c r="J2982" s="16">
        <v>85.96</v>
      </c>
      <c r="K2982" s="16">
        <v>387.74</v>
      </c>
      <c r="L2982" s="17">
        <f>SUM(C2982:K2982)</f>
        <v>2307.6999999999998</v>
      </c>
      <c r="M2982" s="23" t="str">
        <f>A2982&amp;"|"&amp;B2982</f>
        <v>P0249|May</v>
      </c>
    </row>
    <row r="2983" spans="1:13" ht="15" customHeight="1" x14ac:dyDescent="0.25">
      <c r="A2983" s="14" t="s">
        <v>557</v>
      </c>
      <c r="B2983" s="14" t="s">
        <v>28</v>
      </c>
      <c r="C2983" s="16">
        <v>13.24</v>
      </c>
      <c r="D2983" s="16">
        <v>46.51</v>
      </c>
      <c r="E2983" s="16">
        <v>5.92</v>
      </c>
      <c r="F2983" s="16">
        <v>216</v>
      </c>
      <c r="G2983" s="16">
        <v>0</v>
      </c>
      <c r="H2983" s="16">
        <v>1346.69</v>
      </c>
      <c r="I2983" s="16">
        <v>194.84</v>
      </c>
      <c r="J2983" s="16">
        <v>85.96</v>
      </c>
      <c r="K2983" s="16">
        <v>502.38</v>
      </c>
      <c r="L2983" s="17">
        <f>SUM(C2983:K2983)</f>
        <v>2411.54</v>
      </c>
      <c r="M2983" s="23" t="str">
        <f>A2983&amp;"|"&amp;B2983</f>
        <v>P0249|Jun</v>
      </c>
    </row>
    <row r="2984" spans="1:13" ht="15" customHeight="1" x14ac:dyDescent="0.25">
      <c r="A2984" s="14" t="s">
        <v>557</v>
      </c>
      <c r="B2984" s="14" t="s">
        <v>29</v>
      </c>
      <c r="C2984" s="16">
        <v>10.68</v>
      </c>
      <c r="D2984" s="16">
        <v>32.909999999999997</v>
      </c>
      <c r="E2984" s="16">
        <v>13.48</v>
      </c>
      <c r="F2984" s="16">
        <v>324</v>
      </c>
      <c r="G2984" s="16">
        <v>0</v>
      </c>
      <c r="H2984" s="16">
        <v>1346.69</v>
      </c>
      <c r="I2984" s="16">
        <v>194.84</v>
      </c>
      <c r="J2984" s="16">
        <v>85.96</v>
      </c>
      <c r="K2984" s="16">
        <v>1346.66</v>
      </c>
      <c r="L2984" s="17">
        <f>SUM(C2984:K2984)</f>
        <v>3355.2200000000003</v>
      </c>
      <c r="M2984" s="23" t="str">
        <f>A2984&amp;"|"&amp;B2984</f>
        <v>P0249|Jul</v>
      </c>
    </row>
    <row r="2985" spans="1:13" ht="15" customHeight="1" x14ac:dyDescent="0.25">
      <c r="A2985" s="14" t="s">
        <v>557</v>
      </c>
      <c r="B2985" s="14" t="s">
        <v>30</v>
      </c>
      <c r="C2985" s="16">
        <v>34.82</v>
      </c>
      <c r="D2985" s="16">
        <v>35.93</v>
      </c>
      <c r="E2985" s="16">
        <v>11.3</v>
      </c>
      <c r="F2985" s="16">
        <v>324</v>
      </c>
      <c r="G2985" s="16">
        <v>0</v>
      </c>
      <c r="H2985" s="16">
        <v>1346.69</v>
      </c>
      <c r="I2985" s="16">
        <v>194.84</v>
      </c>
      <c r="J2985" s="16">
        <v>85.96</v>
      </c>
      <c r="K2985" s="16">
        <v>1242.2</v>
      </c>
      <c r="L2985" s="17">
        <f>SUM(C2985:K2985)</f>
        <v>3275.74</v>
      </c>
      <c r="M2985" s="23" t="str">
        <f>A2985&amp;"|"&amp;B2985</f>
        <v>P0249|Aug</v>
      </c>
    </row>
    <row r="2986" spans="1:13" ht="15" customHeight="1" x14ac:dyDescent="0.25">
      <c r="A2986" s="14" t="s">
        <v>557</v>
      </c>
      <c r="B2986" s="14" t="s">
        <v>31</v>
      </c>
      <c r="C2986" s="16">
        <v>17.07</v>
      </c>
      <c r="D2986" s="16">
        <v>45.55</v>
      </c>
      <c r="E2986" s="16">
        <v>8.0500000000000007</v>
      </c>
      <c r="F2986" s="16">
        <v>216</v>
      </c>
      <c r="G2986" s="16">
        <v>0</v>
      </c>
      <c r="H2986" s="16">
        <v>1346.69</v>
      </c>
      <c r="I2986" s="16">
        <v>194.84</v>
      </c>
      <c r="J2986" s="16">
        <v>85.96</v>
      </c>
      <c r="K2986" s="16">
        <v>265.95</v>
      </c>
      <c r="L2986" s="17">
        <f>SUM(C2986:K2986)</f>
        <v>2180.11</v>
      </c>
      <c r="M2986" s="23" t="str">
        <f>A2986&amp;"|"&amp;B2986</f>
        <v>P0249|Sep</v>
      </c>
    </row>
    <row r="2987" spans="1:13" ht="15" customHeight="1" x14ac:dyDescent="0.25">
      <c r="A2987" s="14" t="s">
        <v>557</v>
      </c>
      <c r="B2987" s="14" t="s">
        <v>32</v>
      </c>
      <c r="C2987" s="16">
        <v>12.72</v>
      </c>
      <c r="D2987" s="16">
        <v>53.66</v>
      </c>
      <c r="E2987" s="16">
        <v>14.26</v>
      </c>
      <c r="F2987" s="16">
        <v>216</v>
      </c>
      <c r="G2987" s="16">
        <v>0</v>
      </c>
      <c r="H2987" s="16">
        <v>1346.69</v>
      </c>
      <c r="I2987" s="16">
        <v>194.84</v>
      </c>
      <c r="J2987" s="16">
        <v>85.96</v>
      </c>
      <c r="K2987" s="16">
        <v>183.95</v>
      </c>
      <c r="L2987" s="17">
        <f>SUM(C2987:K2987)</f>
        <v>2108.08</v>
      </c>
      <c r="M2987" s="23" t="str">
        <f>A2987&amp;"|"&amp;B2987</f>
        <v>P0249|Oct</v>
      </c>
    </row>
    <row r="2988" spans="1:13" ht="15" customHeight="1" x14ac:dyDescent="0.25">
      <c r="A2988" s="14" t="s">
        <v>557</v>
      </c>
      <c r="B2988" s="14" t="s">
        <v>33</v>
      </c>
      <c r="C2988" s="16">
        <v>13.86</v>
      </c>
      <c r="D2988" s="16">
        <v>63.46</v>
      </c>
      <c r="E2988" s="16">
        <v>13.01</v>
      </c>
      <c r="F2988" s="16">
        <v>216</v>
      </c>
      <c r="G2988" s="16">
        <v>68.14</v>
      </c>
      <c r="H2988" s="16">
        <v>1346.69</v>
      </c>
      <c r="I2988" s="16">
        <v>194.84</v>
      </c>
      <c r="J2988" s="16">
        <v>85.96</v>
      </c>
      <c r="K2988" s="16">
        <v>47.47</v>
      </c>
      <c r="L2988" s="17">
        <f>SUM(C2988:K2988)</f>
        <v>2049.4299999999998</v>
      </c>
      <c r="M2988" s="23" t="str">
        <f>A2988&amp;"|"&amp;B2988</f>
        <v>P0249|Nov</v>
      </c>
    </row>
    <row r="2989" spans="1:13" ht="15" customHeight="1" x14ac:dyDescent="0.25">
      <c r="A2989" s="14" t="s">
        <v>557</v>
      </c>
      <c r="B2989" s="14" t="s">
        <v>34</v>
      </c>
      <c r="C2989" s="16">
        <v>8.69</v>
      </c>
      <c r="D2989" s="16">
        <v>86.41</v>
      </c>
      <c r="E2989" s="16">
        <v>4.04</v>
      </c>
      <c r="F2989" s="16">
        <v>648</v>
      </c>
      <c r="G2989" s="16">
        <v>68.14</v>
      </c>
      <c r="H2989" s="16">
        <v>1346.69</v>
      </c>
      <c r="I2989" s="16">
        <v>194.84</v>
      </c>
      <c r="J2989" s="16">
        <v>85.96</v>
      </c>
      <c r="K2989" s="16">
        <v>83.75</v>
      </c>
      <c r="L2989" s="17">
        <f>SUM(C2989:K2989)</f>
        <v>2526.5200000000004</v>
      </c>
      <c r="M2989" s="23" t="str">
        <f>A2989&amp;"|"&amp;B2989</f>
        <v>P0249|Dec</v>
      </c>
    </row>
    <row r="2990" spans="1:13" ht="15" customHeight="1" x14ac:dyDescent="0.25">
      <c r="A2990" s="14" t="s">
        <v>557</v>
      </c>
      <c r="B2990" s="14" t="s">
        <v>35</v>
      </c>
      <c r="C2990" s="16">
        <v>27.83</v>
      </c>
      <c r="D2990" s="16">
        <v>85.78</v>
      </c>
      <c r="E2990" s="16">
        <v>7.79</v>
      </c>
      <c r="F2990" s="16">
        <v>648</v>
      </c>
      <c r="G2990" s="16">
        <v>68.14</v>
      </c>
      <c r="H2990" s="16">
        <v>1346.69</v>
      </c>
      <c r="I2990" s="16">
        <v>194.84</v>
      </c>
      <c r="J2990" s="16">
        <v>85.96</v>
      </c>
      <c r="K2990" s="16">
        <v>83.75</v>
      </c>
      <c r="L2990" s="17">
        <f>SUM(C2990:K2990)</f>
        <v>2548.7800000000002</v>
      </c>
      <c r="M2990" s="23" t="str">
        <f>A2990&amp;"|"&amp;B2990</f>
        <v>P0249|Jan</v>
      </c>
    </row>
    <row r="2991" spans="1:13" ht="15" customHeight="1" x14ac:dyDescent="0.25">
      <c r="A2991" s="14" t="s">
        <v>557</v>
      </c>
      <c r="B2991" s="14" t="s">
        <v>36</v>
      </c>
      <c r="C2991" s="16">
        <v>23.43</v>
      </c>
      <c r="D2991" s="16">
        <v>92.62</v>
      </c>
      <c r="E2991" s="16">
        <v>11.19</v>
      </c>
      <c r="F2991" s="16">
        <v>540</v>
      </c>
      <c r="G2991" s="16">
        <v>68.14</v>
      </c>
      <c r="H2991" s="16">
        <v>1346.69</v>
      </c>
      <c r="I2991" s="16">
        <v>194.84</v>
      </c>
      <c r="J2991" s="16">
        <v>85.96</v>
      </c>
      <c r="K2991" s="16">
        <v>83.75</v>
      </c>
      <c r="L2991" s="17">
        <f>SUM(C2991:K2991)</f>
        <v>2446.6200000000003</v>
      </c>
      <c r="M2991" s="23" t="str">
        <f>A2991&amp;"|"&amp;B2991</f>
        <v>P0249|Feb</v>
      </c>
    </row>
    <row r="2992" spans="1:13" ht="15" customHeight="1" x14ac:dyDescent="0.25">
      <c r="A2992" s="14" t="s">
        <v>557</v>
      </c>
      <c r="B2992" s="14" t="s">
        <v>37</v>
      </c>
      <c r="C2992" s="16">
        <v>19.989999999999998</v>
      </c>
      <c r="D2992" s="16">
        <v>65.55</v>
      </c>
      <c r="E2992" s="16">
        <v>7.83</v>
      </c>
      <c r="F2992" s="16">
        <v>432</v>
      </c>
      <c r="G2992" s="16">
        <v>68.14</v>
      </c>
      <c r="H2992" s="16">
        <v>1346.69</v>
      </c>
      <c r="I2992" s="16">
        <v>194.84</v>
      </c>
      <c r="J2992" s="16">
        <v>85.96</v>
      </c>
      <c r="K2992" s="16">
        <v>83.75</v>
      </c>
      <c r="L2992" s="17">
        <f>SUM(C2992:K2992)</f>
        <v>2304.75</v>
      </c>
      <c r="M2992" s="23" t="str">
        <f>A2992&amp;"|"&amp;B2992</f>
        <v>P0249|Mar</v>
      </c>
    </row>
    <row r="2993" spans="1:13" ht="15" customHeight="1" x14ac:dyDescent="0.25">
      <c r="A2993" s="14" t="s">
        <v>559</v>
      </c>
      <c r="B2993" s="14" t="s">
        <v>24</v>
      </c>
      <c r="C2993" s="16">
        <v>20.59</v>
      </c>
      <c r="D2993" s="16">
        <v>55.65</v>
      </c>
      <c r="E2993" s="16">
        <v>16.41</v>
      </c>
      <c r="F2993" s="16">
        <v>108</v>
      </c>
      <c r="G2993" s="16">
        <v>0</v>
      </c>
      <c r="H2993" s="16">
        <v>1346.69</v>
      </c>
      <c r="I2993" s="16">
        <v>194.84</v>
      </c>
      <c r="J2993" s="16">
        <v>85.96</v>
      </c>
      <c r="K2993" s="16">
        <v>59.62</v>
      </c>
      <c r="L2993" s="17">
        <f>SUM(C2993:K2993)</f>
        <v>1887.76</v>
      </c>
      <c r="M2993" s="23" t="str">
        <f>A2993&amp;"|"&amp;B2993</f>
        <v>P0250|Apr</v>
      </c>
    </row>
    <row r="2994" spans="1:13" ht="15" customHeight="1" x14ac:dyDescent="0.25">
      <c r="A2994" s="14" t="s">
        <v>559</v>
      </c>
      <c r="B2994" s="14" t="s">
        <v>26</v>
      </c>
      <c r="C2994" s="16">
        <v>7.57</v>
      </c>
      <c r="D2994" s="16">
        <v>55.8</v>
      </c>
      <c r="E2994" s="16">
        <v>13.04</v>
      </c>
      <c r="F2994" s="16">
        <v>216</v>
      </c>
      <c r="G2994" s="16">
        <v>0</v>
      </c>
      <c r="H2994" s="16">
        <v>1346.69</v>
      </c>
      <c r="I2994" s="16">
        <v>194.84</v>
      </c>
      <c r="J2994" s="16">
        <v>85.96</v>
      </c>
      <c r="K2994" s="16">
        <v>387.74</v>
      </c>
      <c r="L2994" s="17">
        <f>SUM(C2994:K2994)</f>
        <v>2307.64</v>
      </c>
      <c r="M2994" s="23" t="str">
        <f>A2994&amp;"|"&amp;B2994</f>
        <v>P0250|May</v>
      </c>
    </row>
    <row r="2995" spans="1:13" ht="15" customHeight="1" x14ac:dyDescent="0.25">
      <c r="A2995" s="14" t="s">
        <v>559</v>
      </c>
      <c r="B2995" s="14" t="s">
        <v>28</v>
      </c>
      <c r="C2995" s="16">
        <v>23.08</v>
      </c>
      <c r="D2995" s="16">
        <v>51.85</v>
      </c>
      <c r="E2995" s="16">
        <v>9.91</v>
      </c>
      <c r="F2995" s="16">
        <v>216</v>
      </c>
      <c r="G2995" s="16">
        <v>0</v>
      </c>
      <c r="H2995" s="16">
        <v>1346.69</v>
      </c>
      <c r="I2995" s="16">
        <v>194.84</v>
      </c>
      <c r="J2995" s="16">
        <v>85.96</v>
      </c>
      <c r="K2995" s="16">
        <v>502.38</v>
      </c>
      <c r="L2995" s="17">
        <f>SUM(C2995:K2995)</f>
        <v>2430.71</v>
      </c>
      <c r="M2995" s="23" t="str">
        <f>A2995&amp;"|"&amp;B2995</f>
        <v>P0250|Jun</v>
      </c>
    </row>
    <row r="2996" spans="1:13" ht="15" customHeight="1" x14ac:dyDescent="0.25">
      <c r="A2996" s="14" t="s">
        <v>559</v>
      </c>
      <c r="B2996" s="14" t="s">
        <v>29</v>
      </c>
      <c r="C2996" s="16">
        <v>187.06</v>
      </c>
      <c r="D2996" s="16">
        <v>40.39</v>
      </c>
      <c r="E2996" s="16">
        <v>4.46</v>
      </c>
      <c r="F2996" s="16">
        <v>216</v>
      </c>
      <c r="G2996" s="16">
        <v>0</v>
      </c>
      <c r="H2996" s="16">
        <v>1346.69</v>
      </c>
      <c r="I2996" s="16">
        <v>194.84</v>
      </c>
      <c r="J2996" s="16">
        <v>85.96</v>
      </c>
      <c r="K2996" s="16">
        <v>1346.66</v>
      </c>
      <c r="L2996" s="17">
        <f>SUM(C2996:K2996)</f>
        <v>3422.0599999999995</v>
      </c>
      <c r="M2996" s="23" t="str">
        <f>A2996&amp;"|"&amp;B2996</f>
        <v>P0250|Jul</v>
      </c>
    </row>
    <row r="2997" spans="1:13" ht="15" customHeight="1" x14ac:dyDescent="0.25">
      <c r="A2997" s="14" t="s">
        <v>559</v>
      </c>
      <c r="B2997" s="14" t="s">
        <v>30</v>
      </c>
      <c r="C2997" s="16">
        <v>11.3</v>
      </c>
      <c r="D2997" s="16">
        <v>33.590000000000003</v>
      </c>
      <c r="E2997" s="16">
        <v>9.31</v>
      </c>
      <c r="F2997" s="16">
        <v>216</v>
      </c>
      <c r="G2997" s="16">
        <v>0</v>
      </c>
      <c r="H2997" s="16">
        <v>1346.69</v>
      </c>
      <c r="I2997" s="16">
        <v>194.84</v>
      </c>
      <c r="J2997" s="16">
        <v>85.96</v>
      </c>
      <c r="K2997" s="16">
        <v>1242.2</v>
      </c>
      <c r="L2997" s="17">
        <f>SUM(C2997:K2997)</f>
        <v>3139.8900000000003</v>
      </c>
      <c r="M2997" s="23" t="str">
        <f>A2997&amp;"|"&amp;B2997</f>
        <v>P0250|Aug</v>
      </c>
    </row>
    <row r="2998" spans="1:13" ht="15" customHeight="1" x14ac:dyDescent="0.25">
      <c r="A2998" s="14" t="s">
        <v>559</v>
      </c>
      <c r="B2998" s="14" t="s">
        <v>31</v>
      </c>
      <c r="C2998" s="16">
        <v>12.99</v>
      </c>
      <c r="D2998" s="16">
        <v>45.63</v>
      </c>
      <c r="E2998" s="16">
        <v>7.42</v>
      </c>
      <c r="F2998" s="16">
        <v>216</v>
      </c>
      <c r="G2998" s="16">
        <v>0</v>
      </c>
      <c r="H2998" s="16">
        <v>1346.69</v>
      </c>
      <c r="I2998" s="16">
        <v>194.84</v>
      </c>
      <c r="J2998" s="16">
        <v>85.96</v>
      </c>
      <c r="K2998" s="16">
        <v>265.95</v>
      </c>
      <c r="L2998" s="17">
        <f>SUM(C2998:K2998)</f>
        <v>2175.48</v>
      </c>
      <c r="M2998" s="23" t="str">
        <f>A2998&amp;"|"&amp;B2998</f>
        <v>P0250|Sep</v>
      </c>
    </row>
    <row r="2999" spans="1:13" ht="15" customHeight="1" x14ac:dyDescent="0.25">
      <c r="A2999" s="14" t="s">
        <v>559</v>
      </c>
      <c r="B2999" s="14" t="s">
        <v>32</v>
      </c>
      <c r="C2999" s="16">
        <v>193.04</v>
      </c>
      <c r="D2999" s="16">
        <v>38.9</v>
      </c>
      <c r="E2999" s="16">
        <v>15.39</v>
      </c>
      <c r="F2999" s="16">
        <v>216</v>
      </c>
      <c r="G2999" s="16">
        <v>0</v>
      </c>
      <c r="H2999" s="16">
        <v>1346.69</v>
      </c>
      <c r="I2999" s="16">
        <v>194.84</v>
      </c>
      <c r="J2999" s="16">
        <v>85.96</v>
      </c>
      <c r="K2999" s="16">
        <v>183.95</v>
      </c>
      <c r="L2999" s="17">
        <f>SUM(C2999:K2999)</f>
        <v>2274.7699999999995</v>
      </c>
      <c r="M2999" s="23" t="str">
        <f>A2999&amp;"|"&amp;B2999</f>
        <v>P0250|Oct</v>
      </c>
    </row>
    <row r="3000" spans="1:13" ht="15" customHeight="1" x14ac:dyDescent="0.25">
      <c r="A3000" s="14" t="s">
        <v>559</v>
      </c>
      <c r="B3000" s="14" t="s">
        <v>33</v>
      </c>
      <c r="C3000" s="16">
        <v>7.57</v>
      </c>
      <c r="D3000" s="16">
        <v>61.34</v>
      </c>
      <c r="E3000" s="16">
        <v>10.17</v>
      </c>
      <c r="F3000" s="16">
        <v>216</v>
      </c>
      <c r="G3000" s="16">
        <v>68.14</v>
      </c>
      <c r="H3000" s="16">
        <v>1346.69</v>
      </c>
      <c r="I3000" s="16">
        <v>194.84</v>
      </c>
      <c r="J3000" s="16">
        <v>85.96</v>
      </c>
      <c r="K3000" s="16">
        <v>47.47</v>
      </c>
      <c r="L3000" s="17">
        <f>SUM(C3000:K3000)</f>
        <v>2038.18</v>
      </c>
      <c r="M3000" s="23" t="str">
        <f>A3000&amp;"|"&amp;B3000</f>
        <v>P0250|Nov</v>
      </c>
    </row>
    <row r="3001" spans="1:13" ht="15" customHeight="1" x14ac:dyDescent="0.25">
      <c r="A3001" s="14" t="s">
        <v>559</v>
      </c>
      <c r="B3001" s="14" t="s">
        <v>34</v>
      </c>
      <c r="C3001" s="16">
        <v>24.32</v>
      </c>
      <c r="D3001" s="16">
        <v>82.13</v>
      </c>
      <c r="E3001" s="16">
        <v>16.32</v>
      </c>
      <c r="F3001" s="16">
        <v>540</v>
      </c>
      <c r="G3001" s="16">
        <v>68.14</v>
      </c>
      <c r="H3001" s="16">
        <v>1346.69</v>
      </c>
      <c r="I3001" s="16">
        <v>194.84</v>
      </c>
      <c r="J3001" s="16">
        <v>85.96</v>
      </c>
      <c r="K3001" s="16">
        <v>83.75</v>
      </c>
      <c r="L3001" s="17">
        <f>SUM(C3001:K3001)</f>
        <v>2442.15</v>
      </c>
      <c r="M3001" s="23" t="str">
        <f>A3001&amp;"|"&amp;B3001</f>
        <v>P0250|Dec</v>
      </c>
    </row>
    <row r="3002" spans="1:13" ht="15" customHeight="1" x14ac:dyDescent="0.25">
      <c r="A3002" s="14" t="s">
        <v>559</v>
      </c>
      <c r="B3002" s="14" t="s">
        <v>35</v>
      </c>
      <c r="C3002" s="16">
        <v>17.28</v>
      </c>
      <c r="D3002" s="16">
        <v>86.5</v>
      </c>
      <c r="E3002" s="16">
        <v>11.08</v>
      </c>
      <c r="F3002" s="16">
        <v>432</v>
      </c>
      <c r="G3002" s="16">
        <v>68.14</v>
      </c>
      <c r="H3002" s="16">
        <v>1346.69</v>
      </c>
      <c r="I3002" s="16">
        <v>194.84</v>
      </c>
      <c r="J3002" s="16">
        <v>85.96</v>
      </c>
      <c r="K3002" s="16">
        <v>83.75</v>
      </c>
      <c r="L3002" s="17">
        <f>SUM(C3002:K3002)</f>
        <v>2326.2400000000002</v>
      </c>
      <c r="M3002" s="23" t="str">
        <f>A3002&amp;"|"&amp;B3002</f>
        <v>P0250|Jan</v>
      </c>
    </row>
    <row r="3003" spans="1:13" ht="15" customHeight="1" x14ac:dyDescent="0.25">
      <c r="A3003" s="14" t="s">
        <v>559</v>
      </c>
      <c r="B3003" s="14" t="s">
        <v>36</v>
      </c>
      <c r="C3003" s="16">
        <v>21.5</v>
      </c>
      <c r="D3003" s="16">
        <v>69.17</v>
      </c>
      <c r="E3003" s="16">
        <v>12.3</v>
      </c>
      <c r="F3003" s="16">
        <v>324</v>
      </c>
      <c r="G3003" s="16">
        <v>68.14</v>
      </c>
      <c r="H3003" s="16">
        <v>1346.69</v>
      </c>
      <c r="I3003" s="16">
        <v>194.84</v>
      </c>
      <c r="J3003" s="16">
        <v>85.96</v>
      </c>
      <c r="K3003" s="16">
        <v>83.75</v>
      </c>
      <c r="L3003" s="17">
        <f>SUM(C3003:K3003)</f>
        <v>2206.35</v>
      </c>
      <c r="M3003" s="23" t="str">
        <f>A3003&amp;"|"&amp;B3003</f>
        <v>P0250|Feb</v>
      </c>
    </row>
    <row r="3004" spans="1:13" ht="15" customHeight="1" x14ac:dyDescent="0.25">
      <c r="A3004" s="14" t="s">
        <v>559</v>
      </c>
      <c r="B3004" s="14" t="s">
        <v>37</v>
      </c>
      <c r="C3004" s="16">
        <v>24.5</v>
      </c>
      <c r="D3004" s="16">
        <v>68.27</v>
      </c>
      <c r="E3004" s="16">
        <v>4.04</v>
      </c>
      <c r="F3004" s="16">
        <v>324</v>
      </c>
      <c r="G3004" s="16">
        <v>68.14</v>
      </c>
      <c r="H3004" s="16">
        <v>1346.69</v>
      </c>
      <c r="I3004" s="16">
        <v>194.84</v>
      </c>
      <c r="J3004" s="16">
        <v>85.96</v>
      </c>
      <c r="K3004" s="16">
        <v>83.75</v>
      </c>
      <c r="L3004" s="17">
        <f>SUM(C3004:K3004)</f>
        <v>2200.19</v>
      </c>
      <c r="M3004" s="23" t="str">
        <f>A3004&amp;"|"&amp;B3004</f>
        <v>P0250|Mar</v>
      </c>
    </row>
    <row r="3005" spans="1:13" ht="15" customHeight="1" x14ac:dyDescent="0.25">
      <c r="A3005" s="14" t="s">
        <v>561</v>
      </c>
      <c r="B3005" s="14" t="s">
        <v>24</v>
      </c>
      <c r="C3005" s="16">
        <v>22.65</v>
      </c>
      <c r="D3005" s="16">
        <v>63.95</v>
      </c>
      <c r="E3005" s="16">
        <v>14.68</v>
      </c>
      <c r="F3005" s="16">
        <v>316</v>
      </c>
      <c r="G3005" s="16">
        <v>0</v>
      </c>
      <c r="H3005" s="16">
        <v>2148.98</v>
      </c>
      <c r="I3005" s="16">
        <v>309.45</v>
      </c>
      <c r="J3005" s="16">
        <v>85.96</v>
      </c>
      <c r="K3005" s="16">
        <v>99.37</v>
      </c>
      <c r="L3005" s="17">
        <f>SUM(C3005:K3005)</f>
        <v>3061.04</v>
      </c>
      <c r="M3005" s="23" t="str">
        <f>A3005&amp;"|"&amp;B3005</f>
        <v>P0251|Apr</v>
      </c>
    </row>
    <row r="3006" spans="1:13" ht="15" customHeight="1" x14ac:dyDescent="0.25">
      <c r="A3006" s="14" t="s">
        <v>561</v>
      </c>
      <c r="B3006" s="14" t="s">
        <v>26</v>
      </c>
      <c r="C3006" s="16">
        <v>48.91</v>
      </c>
      <c r="D3006" s="16">
        <v>67.319999999999993</v>
      </c>
      <c r="E3006" s="16">
        <v>9.52</v>
      </c>
      <c r="F3006" s="16">
        <v>316</v>
      </c>
      <c r="G3006" s="16">
        <v>0</v>
      </c>
      <c r="H3006" s="16">
        <v>2148.98</v>
      </c>
      <c r="I3006" s="16">
        <v>309.45</v>
      </c>
      <c r="J3006" s="16">
        <v>85.96</v>
      </c>
      <c r="K3006" s="16">
        <v>646.23</v>
      </c>
      <c r="L3006" s="17">
        <f>SUM(C3006:K3006)</f>
        <v>3632.37</v>
      </c>
      <c r="M3006" s="23" t="str">
        <f>A3006&amp;"|"&amp;B3006</f>
        <v>P0251|May</v>
      </c>
    </row>
    <row r="3007" spans="1:13" ht="15" customHeight="1" x14ac:dyDescent="0.25">
      <c r="A3007" s="14" t="s">
        <v>561</v>
      </c>
      <c r="B3007" s="14" t="s">
        <v>28</v>
      </c>
      <c r="C3007" s="16">
        <v>40.380000000000003</v>
      </c>
      <c r="D3007" s="16">
        <v>60.49</v>
      </c>
      <c r="E3007" s="16">
        <v>22.83</v>
      </c>
      <c r="F3007" s="16">
        <v>316</v>
      </c>
      <c r="G3007" s="16">
        <v>0</v>
      </c>
      <c r="H3007" s="16">
        <v>2148.98</v>
      </c>
      <c r="I3007" s="16">
        <v>309.45</v>
      </c>
      <c r="J3007" s="16">
        <v>85.96</v>
      </c>
      <c r="K3007" s="16">
        <v>837.3</v>
      </c>
      <c r="L3007" s="17">
        <f>SUM(C3007:K3007)</f>
        <v>3821.3899999999994</v>
      </c>
      <c r="M3007" s="23" t="str">
        <f>A3007&amp;"|"&amp;B3007</f>
        <v>P0251|Jun</v>
      </c>
    </row>
    <row r="3008" spans="1:13" ht="15" customHeight="1" x14ac:dyDescent="0.25">
      <c r="A3008" s="14" t="s">
        <v>561</v>
      </c>
      <c r="B3008" s="14" t="s">
        <v>29</v>
      </c>
      <c r="C3008" s="16">
        <v>49.41</v>
      </c>
      <c r="D3008" s="16">
        <v>48.7</v>
      </c>
      <c r="E3008" s="16">
        <v>20.8</v>
      </c>
      <c r="F3008" s="16">
        <v>316</v>
      </c>
      <c r="G3008" s="16">
        <v>0</v>
      </c>
      <c r="H3008" s="16">
        <v>2148.98</v>
      </c>
      <c r="I3008" s="16">
        <v>309.45</v>
      </c>
      <c r="J3008" s="16">
        <v>85.96</v>
      </c>
      <c r="K3008" s="16">
        <v>2244.4299999999998</v>
      </c>
      <c r="L3008" s="17">
        <f>SUM(C3008:K3008)</f>
        <v>5223.7299999999996</v>
      </c>
      <c r="M3008" s="23" t="str">
        <f>A3008&amp;"|"&amp;B3008</f>
        <v>P0251|Jul</v>
      </c>
    </row>
    <row r="3009" spans="1:13" ht="15" customHeight="1" x14ac:dyDescent="0.25">
      <c r="A3009" s="14" t="s">
        <v>561</v>
      </c>
      <c r="B3009" s="14" t="s">
        <v>30</v>
      </c>
      <c r="C3009" s="16">
        <v>34.950000000000003</v>
      </c>
      <c r="D3009" s="16">
        <v>53.91</v>
      </c>
      <c r="E3009" s="16">
        <v>7.83</v>
      </c>
      <c r="F3009" s="16">
        <v>316</v>
      </c>
      <c r="G3009" s="16">
        <v>0</v>
      </c>
      <c r="H3009" s="16">
        <v>2148.98</v>
      </c>
      <c r="I3009" s="16">
        <v>309.45</v>
      </c>
      <c r="J3009" s="16">
        <v>85.96</v>
      </c>
      <c r="K3009" s="16">
        <v>2070.33</v>
      </c>
      <c r="L3009" s="17">
        <f>SUM(C3009:K3009)</f>
        <v>5027.41</v>
      </c>
      <c r="M3009" s="23" t="str">
        <f>A3009&amp;"|"&amp;B3009</f>
        <v>P0251|Aug</v>
      </c>
    </row>
    <row r="3010" spans="1:13" ht="15" customHeight="1" x14ac:dyDescent="0.25">
      <c r="A3010" s="14" t="s">
        <v>561</v>
      </c>
      <c r="B3010" s="14" t="s">
        <v>31</v>
      </c>
      <c r="C3010" s="16">
        <v>54.34</v>
      </c>
      <c r="D3010" s="16">
        <v>61.84</v>
      </c>
      <c r="E3010" s="16">
        <v>9.1</v>
      </c>
      <c r="F3010" s="16">
        <v>316</v>
      </c>
      <c r="G3010" s="16">
        <v>0</v>
      </c>
      <c r="H3010" s="16">
        <v>2148.98</v>
      </c>
      <c r="I3010" s="16">
        <v>309.45</v>
      </c>
      <c r="J3010" s="16">
        <v>85.96</v>
      </c>
      <c r="K3010" s="16">
        <v>443.25</v>
      </c>
      <c r="L3010" s="17">
        <f>SUM(C3010:K3010)</f>
        <v>3428.92</v>
      </c>
      <c r="M3010" s="23" t="str">
        <f>A3010&amp;"|"&amp;B3010</f>
        <v>P0251|Sep</v>
      </c>
    </row>
    <row r="3011" spans="1:13" ht="15" customHeight="1" x14ac:dyDescent="0.25">
      <c r="A3011" s="14" t="s">
        <v>561</v>
      </c>
      <c r="B3011" s="14" t="s">
        <v>32</v>
      </c>
      <c r="C3011" s="16">
        <v>37.51</v>
      </c>
      <c r="D3011" s="16">
        <v>67.87</v>
      </c>
      <c r="E3011" s="16">
        <v>12.17</v>
      </c>
      <c r="F3011" s="16">
        <v>316</v>
      </c>
      <c r="G3011" s="16">
        <v>0</v>
      </c>
      <c r="H3011" s="16">
        <v>2148.98</v>
      </c>
      <c r="I3011" s="16">
        <v>309.45</v>
      </c>
      <c r="J3011" s="16">
        <v>85.96</v>
      </c>
      <c r="K3011" s="16">
        <v>306.58</v>
      </c>
      <c r="L3011" s="17">
        <f>SUM(C3011:K3011)</f>
        <v>3284.52</v>
      </c>
      <c r="M3011" s="23" t="str">
        <f>A3011&amp;"|"&amp;B3011</f>
        <v>P0251|Oct</v>
      </c>
    </row>
    <row r="3012" spans="1:13" ht="15" customHeight="1" x14ac:dyDescent="0.25">
      <c r="A3012" s="14" t="s">
        <v>561</v>
      </c>
      <c r="B3012" s="14" t="s">
        <v>33</v>
      </c>
      <c r="C3012" s="16">
        <v>9.5299999999999994</v>
      </c>
      <c r="D3012" s="16">
        <v>77.95</v>
      </c>
      <c r="E3012" s="16">
        <v>14.79</v>
      </c>
      <c r="F3012" s="16">
        <v>316</v>
      </c>
      <c r="G3012" s="16">
        <v>100.95</v>
      </c>
      <c r="H3012" s="16">
        <v>2148.98</v>
      </c>
      <c r="I3012" s="16">
        <v>309.45</v>
      </c>
      <c r="J3012" s="16">
        <v>85.96</v>
      </c>
      <c r="K3012" s="16">
        <v>79.11</v>
      </c>
      <c r="L3012" s="17">
        <f>SUM(C3012:K3012)</f>
        <v>3142.72</v>
      </c>
      <c r="M3012" s="23" t="str">
        <f>A3012&amp;"|"&amp;B3012</f>
        <v>P0251|Nov</v>
      </c>
    </row>
    <row r="3013" spans="1:13" ht="15" customHeight="1" x14ac:dyDescent="0.25">
      <c r="A3013" s="14" t="s">
        <v>561</v>
      </c>
      <c r="B3013" s="14" t="s">
        <v>34</v>
      </c>
      <c r="C3013" s="16">
        <v>20.32</v>
      </c>
      <c r="D3013" s="16">
        <v>94.62</v>
      </c>
      <c r="E3013" s="16">
        <v>17.64</v>
      </c>
      <c r="F3013" s="16">
        <v>790</v>
      </c>
      <c r="G3013" s="16">
        <v>100.95</v>
      </c>
      <c r="H3013" s="16">
        <v>2148.98</v>
      </c>
      <c r="I3013" s="16">
        <v>309.45</v>
      </c>
      <c r="J3013" s="16">
        <v>85.96</v>
      </c>
      <c r="K3013" s="16">
        <v>139.59</v>
      </c>
      <c r="L3013" s="17">
        <f>SUM(C3013:K3013)</f>
        <v>3707.51</v>
      </c>
      <c r="M3013" s="23" t="str">
        <f>A3013&amp;"|"&amp;B3013</f>
        <v>P0251|Dec</v>
      </c>
    </row>
    <row r="3014" spans="1:13" ht="15" customHeight="1" x14ac:dyDescent="0.25">
      <c r="A3014" s="14" t="s">
        <v>561</v>
      </c>
      <c r="B3014" s="14" t="s">
        <v>35</v>
      </c>
      <c r="C3014" s="16">
        <v>25.33</v>
      </c>
      <c r="D3014" s="16">
        <v>107.28</v>
      </c>
      <c r="E3014" s="16">
        <v>15.22</v>
      </c>
      <c r="F3014" s="16">
        <v>632</v>
      </c>
      <c r="G3014" s="16">
        <v>100.95</v>
      </c>
      <c r="H3014" s="16">
        <v>2148.98</v>
      </c>
      <c r="I3014" s="16">
        <v>309.45</v>
      </c>
      <c r="J3014" s="16">
        <v>85.96</v>
      </c>
      <c r="K3014" s="16">
        <v>139.59</v>
      </c>
      <c r="L3014" s="17">
        <f>SUM(C3014:K3014)</f>
        <v>3564.76</v>
      </c>
      <c r="M3014" s="23" t="str">
        <f>A3014&amp;"|"&amp;B3014</f>
        <v>P0251|Jan</v>
      </c>
    </row>
    <row r="3015" spans="1:13" ht="15" customHeight="1" x14ac:dyDescent="0.25">
      <c r="A3015" s="14" t="s">
        <v>561</v>
      </c>
      <c r="B3015" s="14" t="s">
        <v>36</v>
      </c>
      <c r="C3015" s="16">
        <v>41.1</v>
      </c>
      <c r="D3015" s="16">
        <v>100.1</v>
      </c>
      <c r="E3015" s="16">
        <v>14.72</v>
      </c>
      <c r="F3015" s="16">
        <v>632</v>
      </c>
      <c r="G3015" s="16">
        <v>100.95</v>
      </c>
      <c r="H3015" s="16">
        <v>2148.98</v>
      </c>
      <c r="I3015" s="16">
        <v>309.45</v>
      </c>
      <c r="J3015" s="16">
        <v>85.96</v>
      </c>
      <c r="K3015" s="16">
        <v>139.59</v>
      </c>
      <c r="L3015" s="17">
        <f>SUM(C3015:K3015)</f>
        <v>3572.85</v>
      </c>
      <c r="M3015" s="23" t="str">
        <f>A3015&amp;"|"&amp;B3015</f>
        <v>P0251|Feb</v>
      </c>
    </row>
    <row r="3016" spans="1:13" ht="15" customHeight="1" x14ac:dyDescent="0.25">
      <c r="A3016" s="14" t="s">
        <v>561</v>
      </c>
      <c r="B3016" s="14" t="s">
        <v>37</v>
      </c>
      <c r="C3016" s="16">
        <v>27.78</v>
      </c>
      <c r="D3016" s="16">
        <v>85.94</v>
      </c>
      <c r="E3016" s="16">
        <v>12.24</v>
      </c>
      <c r="F3016" s="16">
        <v>474</v>
      </c>
      <c r="G3016" s="16">
        <v>100.95</v>
      </c>
      <c r="H3016" s="16">
        <v>2148.98</v>
      </c>
      <c r="I3016" s="16">
        <v>309.45</v>
      </c>
      <c r="J3016" s="16">
        <v>85.96</v>
      </c>
      <c r="K3016" s="16">
        <v>139.59</v>
      </c>
      <c r="L3016" s="17">
        <f>SUM(C3016:K3016)</f>
        <v>3384.8900000000003</v>
      </c>
      <c r="M3016" s="23" t="str">
        <f>A3016&amp;"|"&amp;B3016</f>
        <v>P0251|Mar</v>
      </c>
    </row>
    <row r="3017" spans="1:13" ht="15" customHeight="1" x14ac:dyDescent="0.25">
      <c r="A3017" s="14" t="s">
        <v>563</v>
      </c>
      <c r="B3017" s="14" t="s">
        <v>24</v>
      </c>
      <c r="C3017" s="16">
        <v>7.57</v>
      </c>
      <c r="D3017" s="16">
        <v>56.37</v>
      </c>
      <c r="E3017" s="16">
        <v>8.7200000000000006</v>
      </c>
      <c r="F3017" s="16">
        <v>140</v>
      </c>
      <c r="G3017" s="16">
        <v>0</v>
      </c>
      <c r="H3017" s="16">
        <v>744.98</v>
      </c>
      <c r="I3017" s="16">
        <v>108.88</v>
      </c>
      <c r="J3017" s="16">
        <v>85.96</v>
      </c>
      <c r="K3017" s="16">
        <v>19.87</v>
      </c>
      <c r="L3017" s="17">
        <f>SUM(C3017:K3017)</f>
        <v>1172.3499999999999</v>
      </c>
      <c r="M3017" s="23" t="str">
        <f>A3017&amp;"|"&amp;B3017</f>
        <v>P0252|Apr</v>
      </c>
    </row>
    <row r="3018" spans="1:13" ht="15" customHeight="1" x14ac:dyDescent="0.25">
      <c r="A3018" s="14" t="s">
        <v>563</v>
      </c>
      <c r="B3018" s="14" t="s">
        <v>26</v>
      </c>
      <c r="C3018" s="16">
        <v>14.28</v>
      </c>
      <c r="D3018" s="16">
        <v>44.49</v>
      </c>
      <c r="E3018" s="16">
        <v>5.35</v>
      </c>
      <c r="F3018" s="16">
        <v>140</v>
      </c>
      <c r="G3018" s="16">
        <v>0</v>
      </c>
      <c r="H3018" s="16">
        <v>744.98</v>
      </c>
      <c r="I3018" s="16">
        <v>108.88</v>
      </c>
      <c r="J3018" s="16">
        <v>85.96</v>
      </c>
      <c r="K3018" s="16">
        <v>129.25</v>
      </c>
      <c r="L3018" s="17">
        <f>SUM(C3018:K3018)</f>
        <v>1273.19</v>
      </c>
      <c r="M3018" s="23" t="str">
        <f>A3018&amp;"|"&amp;B3018</f>
        <v>P0252|May</v>
      </c>
    </row>
    <row r="3019" spans="1:13" ht="15" customHeight="1" x14ac:dyDescent="0.25">
      <c r="A3019" s="14" t="s">
        <v>563</v>
      </c>
      <c r="B3019" s="14" t="s">
        <v>28</v>
      </c>
      <c r="C3019" s="16">
        <v>16.579999999999998</v>
      </c>
      <c r="D3019" s="16">
        <v>31.01</v>
      </c>
      <c r="E3019" s="16">
        <v>4.04</v>
      </c>
      <c r="F3019" s="16">
        <v>140</v>
      </c>
      <c r="G3019" s="16">
        <v>0</v>
      </c>
      <c r="H3019" s="16">
        <v>744.98</v>
      </c>
      <c r="I3019" s="16">
        <v>108.88</v>
      </c>
      <c r="J3019" s="16">
        <v>85.96</v>
      </c>
      <c r="K3019" s="16">
        <v>167.46</v>
      </c>
      <c r="L3019" s="17">
        <f>SUM(C3019:K3019)</f>
        <v>1298.9100000000001</v>
      </c>
      <c r="M3019" s="23" t="str">
        <f>A3019&amp;"|"&amp;B3019</f>
        <v>P0252|Jun</v>
      </c>
    </row>
    <row r="3020" spans="1:13" ht="15" customHeight="1" x14ac:dyDescent="0.25">
      <c r="A3020" s="14" t="s">
        <v>563</v>
      </c>
      <c r="B3020" s="14" t="s">
        <v>29</v>
      </c>
      <c r="C3020" s="16">
        <v>7.57</v>
      </c>
      <c r="D3020" s="16">
        <v>38.4</v>
      </c>
      <c r="E3020" s="16">
        <v>4.04</v>
      </c>
      <c r="F3020" s="16">
        <v>210</v>
      </c>
      <c r="G3020" s="16">
        <v>0</v>
      </c>
      <c r="H3020" s="16">
        <v>744.98</v>
      </c>
      <c r="I3020" s="16">
        <v>108.88</v>
      </c>
      <c r="J3020" s="16">
        <v>85.96</v>
      </c>
      <c r="K3020" s="16">
        <v>448.89</v>
      </c>
      <c r="L3020" s="17">
        <f>SUM(C3020:K3020)</f>
        <v>1648.7199999999998</v>
      </c>
      <c r="M3020" s="23" t="str">
        <f>A3020&amp;"|"&amp;B3020</f>
        <v>P0252|Jul</v>
      </c>
    </row>
    <row r="3021" spans="1:13" ht="15" customHeight="1" x14ac:dyDescent="0.25">
      <c r="A3021" s="14" t="s">
        <v>563</v>
      </c>
      <c r="B3021" s="14" t="s">
        <v>30</v>
      </c>
      <c r="C3021" s="16">
        <v>7.57</v>
      </c>
      <c r="D3021" s="16">
        <v>30.97</v>
      </c>
      <c r="E3021" s="16">
        <v>4.04</v>
      </c>
      <c r="F3021" s="16">
        <v>210</v>
      </c>
      <c r="G3021" s="16">
        <v>0</v>
      </c>
      <c r="H3021" s="16">
        <v>744.98</v>
      </c>
      <c r="I3021" s="16">
        <v>108.88</v>
      </c>
      <c r="J3021" s="16">
        <v>85.96</v>
      </c>
      <c r="K3021" s="16">
        <v>414.07</v>
      </c>
      <c r="L3021" s="17">
        <f>SUM(C3021:K3021)</f>
        <v>1606.47</v>
      </c>
      <c r="M3021" s="23" t="str">
        <f>A3021&amp;"|"&amp;B3021</f>
        <v>P0252|Aug</v>
      </c>
    </row>
    <row r="3022" spans="1:13" ht="15" customHeight="1" x14ac:dyDescent="0.25">
      <c r="A3022" s="14" t="s">
        <v>563</v>
      </c>
      <c r="B3022" s="14" t="s">
        <v>31</v>
      </c>
      <c r="C3022" s="16">
        <v>8.2100000000000009</v>
      </c>
      <c r="D3022" s="16">
        <v>46.4</v>
      </c>
      <c r="E3022" s="16">
        <v>4.04</v>
      </c>
      <c r="F3022" s="16">
        <v>140</v>
      </c>
      <c r="G3022" s="16">
        <v>0</v>
      </c>
      <c r="H3022" s="16">
        <v>744.98</v>
      </c>
      <c r="I3022" s="16">
        <v>108.88</v>
      </c>
      <c r="J3022" s="16">
        <v>85.96</v>
      </c>
      <c r="K3022" s="16">
        <v>88.65</v>
      </c>
      <c r="L3022" s="17">
        <f>SUM(C3022:K3022)</f>
        <v>1227.1200000000001</v>
      </c>
      <c r="M3022" s="23" t="str">
        <f>A3022&amp;"|"&amp;B3022</f>
        <v>P0252|Sep</v>
      </c>
    </row>
    <row r="3023" spans="1:13" ht="15" customHeight="1" x14ac:dyDescent="0.25">
      <c r="A3023" s="14" t="s">
        <v>563</v>
      </c>
      <c r="B3023" s="14" t="s">
        <v>32</v>
      </c>
      <c r="C3023" s="16">
        <v>7.57</v>
      </c>
      <c r="D3023" s="16">
        <v>46.37</v>
      </c>
      <c r="E3023" s="16">
        <v>9.1999999999999993</v>
      </c>
      <c r="F3023" s="16">
        <v>140</v>
      </c>
      <c r="G3023" s="16">
        <v>0</v>
      </c>
      <c r="H3023" s="16">
        <v>744.98</v>
      </c>
      <c r="I3023" s="16">
        <v>108.88</v>
      </c>
      <c r="J3023" s="16">
        <v>85.96</v>
      </c>
      <c r="K3023" s="16">
        <v>61.32</v>
      </c>
      <c r="L3023" s="17">
        <f>SUM(C3023:K3023)</f>
        <v>1204.28</v>
      </c>
      <c r="M3023" s="23" t="str">
        <f>A3023&amp;"|"&amp;B3023</f>
        <v>P0252|Oct</v>
      </c>
    </row>
    <row r="3024" spans="1:13" ht="15" customHeight="1" x14ac:dyDescent="0.25">
      <c r="A3024" s="14" t="s">
        <v>563</v>
      </c>
      <c r="B3024" s="14" t="s">
        <v>33</v>
      </c>
      <c r="C3024" s="16">
        <v>14.41</v>
      </c>
      <c r="D3024" s="16">
        <v>50.84</v>
      </c>
      <c r="E3024" s="16">
        <v>4.04</v>
      </c>
      <c r="F3024" s="16">
        <v>140</v>
      </c>
      <c r="G3024" s="16">
        <v>45.43</v>
      </c>
      <c r="H3024" s="16">
        <v>744.98</v>
      </c>
      <c r="I3024" s="16">
        <v>108.88</v>
      </c>
      <c r="J3024" s="16">
        <v>85.96</v>
      </c>
      <c r="K3024" s="16">
        <v>15.82</v>
      </c>
      <c r="L3024" s="17">
        <f>SUM(C3024:K3024)</f>
        <v>1210.3599999999999</v>
      </c>
      <c r="M3024" s="23" t="str">
        <f>A3024&amp;"|"&amp;B3024</f>
        <v>P0252|Nov</v>
      </c>
    </row>
    <row r="3025" spans="1:13" ht="15" customHeight="1" x14ac:dyDescent="0.25">
      <c r="A3025" s="14" t="s">
        <v>563</v>
      </c>
      <c r="B3025" s="14" t="s">
        <v>34</v>
      </c>
      <c r="C3025" s="16">
        <v>7.57</v>
      </c>
      <c r="D3025" s="16">
        <v>60.48</v>
      </c>
      <c r="E3025" s="16">
        <v>4.04</v>
      </c>
      <c r="F3025" s="16">
        <v>420</v>
      </c>
      <c r="G3025" s="16">
        <v>45.43</v>
      </c>
      <c r="H3025" s="16">
        <v>744.98</v>
      </c>
      <c r="I3025" s="16">
        <v>108.88</v>
      </c>
      <c r="J3025" s="16">
        <v>85.96</v>
      </c>
      <c r="K3025" s="16">
        <v>27.92</v>
      </c>
      <c r="L3025" s="17">
        <f>SUM(C3025:K3025)</f>
        <v>1505.2600000000002</v>
      </c>
      <c r="M3025" s="23" t="str">
        <f>A3025&amp;"|"&amp;B3025</f>
        <v>P0252|Dec</v>
      </c>
    </row>
    <row r="3026" spans="1:13" ht="15" customHeight="1" x14ac:dyDescent="0.25">
      <c r="A3026" s="14" t="s">
        <v>563</v>
      </c>
      <c r="B3026" s="14" t="s">
        <v>35</v>
      </c>
      <c r="C3026" s="16">
        <v>9.7100000000000009</v>
      </c>
      <c r="D3026" s="16">
        <v>64.900000000000006</v>
      </c>
      <c r="E3026" s="16">
        <v>12.02</v>
      </c>
      <c r="F3026" s="16">
        <v>350</v>
      </c>
      <c r="G3026" s="16">
        <v>45.43</v>
      </c>
      <c r="H3026" s="16">
        <v>744.98</v>
      </c>
      <c r="I3026" s="16">
        <v>108.88</v>
      </c>
      <c r="J3026" s="16">
        <v>85.96</v>
      </c>
      <c r="K3026" s="16">
        <v>27.92</v>
      </c>
      <c r="L3026" s="17">
        <f>SUM(C3026:K3026)</f>
        <v>1449.8000000000002</v>
      </c>
      <c r="M3026" s="23" t="str">
        <f>A3026&amp;"|"&amp;B3026</f>
        <v>P0252|Jan</v>
      </c>
    </row>
    <row r="3027" spans="1:13" ht="15" customHeight="1" x14ac:dyDescent="0.25">
      <c r="A3027" s="14" t="s">
        <v>563</v>
      </c>
      <c r="B3027" s="14" t="s">
        <v>36</v>
      </c>
      <c r="C3027" s="16">
        <v>16.39</v>
      </c>
      <c r="D3027" s="16">
        <v>55.41</v>
      </c>
      <c r="E3027" s="16">
        <v>4.04</v>
      </c>
      <c r="F3027" s="16">
        <v>280</v>
      </c>
      <c r="G3027" s="16">
        <v>45.43</v>
      </c>
      <c r="H3027" s="16">
        <v>744.98</v>
      </c>
      <c r="I3027" s="16">
        <v>108.88</v>
      </c>
      <c r="J3027" s="16">
        <v>85.96</v>
      </c>
      <c r="K3027" s="16">
        <v>27.92</v>
      </c>
      <c r="L3027" s="17">
        <f>SUM(C3027:K3027)</f>
        <v>1369.0100000000002</v>
      </c>
      <c r="M3027" s="23" t="str">
        <f>A3027&amp;"|"&amp;B3027</f>
        <v>P0252|Feb</v>
      </c>
    </row>
    <row r="3028" spans="1:13" ht="15" customHeight="1" x14ac:dyDescent="0.25">
      <c r="A3028" s="14" t="s">
        <v>563</v>
      </c>
      <c r="B3028" s="14" t="s">
        <v>37</v>
      </c>
      <c r="C3028" s="16">
        <v>7.57</v>
      </c>
      <c r="D3028" s="16">
        <v>43.67</v>
      </c>
      <c r="E3028" s="16">
        <v>5.54</v>
      </c>
      <c r="F3028" s="16">
        <v>210</v>
      </c>
      <c r="G3028" s="16">
        <v>45.43</v>
      </c>
      <c r="H3028" s="16">
        <v>744.98</v>
      </c>
      <c r="I3028" s="16">
        <v>108.88</v>
      </c>
      <c r="J3028" s="16">
        <v>85.96</v>
      </c>
      <c r="K3028" s="16">
        <v>27.92</v>
      </c>
      <c r="L3028" s="17">
        <f>SUM(C3028:K3028)</f>
        <v>1279.9500000000003</v>
      </c>
      <c r="M3028" s="23" t="str">
        <f>A3028&amp;"|"&amp;B3028</f>
        <v>P0252|Mar</v>
      </c>
    </row>
    <row r="3029" spans="1:13" ht="15" customHeight="1" x14ac:dyDescent="0.25">
      <c r="A3029" s="14" t="s">
        <v>565</v>
      </c>
      <c r="B3029" s="14" t="s">
        <v>24</v>
      </c>
      <c r="C3029" s="16">
        <v>18.68</v>
      </c>
      <c r="D3029" s="16">
        <v>48.15</v>
      </c>
      <c r="E3029" s="16">
        <v>17.89</v>
      </c>
      <c r="F3029" s="16">
        <v>216</v>
      </c>
      <c r="G3029" s="16">
        <v>0</v>
      </c>
      <c r="H3029" s="16">
        <v>1346.69</v>
      </c>
      <c r="I3029" s="16">
        <v>194.84</v>
      </c>
      <c r="J3029" s="16">
        <v>85.96</v>
      </c>
      <c r="K3029" s="16">
        <v>59.62</v>
      </c>
      <c r="L3029" s="17">
        <f>SUM(C3029:K3029)</f>
        <v>1987.83</v>
      </c>
      <c r="M3029" s="23" t="str">
        <f>A3029&amp;"|"&amp;B3029</f>
        <v>P0253|Apr</v>
      </c>
    </row>
    <row r="3030" spans="1:13" ht="15" customHeight="1" x14ac:dyDescent="0.25">
      <c r="A3030" s="14" t="s">
        <v>565</v>
      </c>
      <c r="B3030" s="14" t="s">
        <v>26</v>
      </c>
      <c r="C3030" s="16">
        <v>20.7</v>
      </c>
      <c r="D3030" s="16">
        <v>44.24</v>
      </c>
      <c r="E3030" s="16">
        <v>11.18</v>
      </c>
      <c r="F3030" s="16">
        <v>216</v>
      </c>
      <c r="G3030" s="16">
        <v>0</v>
      </c>
      <c r="H3030" s="16">
        <v>1346.69</v>
      </c>
      <c r="I3030" s="16">
        <v>194.84</v>
      </c>
      <c r="J3030" s="16">
        <v>85.96</v>
      </c>
      <c r="K3030" s="16">
        <v>387.74</v>
      </c>
      <c r="L3030" s="17">
        <f>SUM(C3030:K3030)</f>
        <v>2307.35</v>
      </c>
      <c r="M3030" s="23" t="str">
        <f>A3030&amp;"|"&amp;B3030</f>
        <v>P0253|May</v>
      </c>
    </row>
    <row r="3031" spans="1:13" ht="15" customHeight="1" x14ac:dyDescent="0.25">
      <c r="A3031" s="14" t="s">
        <v>565</v>
      </c>
      <c r="B3031" s="14" t="s">
        <v>28</v>
      </c>
      <c r="C3031" s="16">
        <v>165.39</v>
      </c>
      <c r="D3031" s="16">
        <v>35.619999999999997</v>
      </c>
      <c r="E3031" s="16">
        <v>8.89</v>
      </c>
      <c r="F3031" s="16">
        <v>216</v>
      </c>
      <c r="G3031" s="16">
        <v>0</v>
      </c>
      <c r="H3031" s="16">
        <v>1346.69</v>
      </c>
      <c r="I3031" s="16">
        <v>194.84</v>
      </c>
      <c r="J3031" s="16">
        <v>85.96</v>
      </c>
      <c r="K3031" s="16">
        <v>502.38</v>
      </c>
      <c r="L3031" s="17">
        <f>SUM(C3031:K3031)</f>
        <v>2555.77</v>
      </c>
      <c r="M3031" s="23" t="str">
        <f>A3031&amp;"|"&amp;B3031</f>
        <v>P0253|Jun</v>
      </c>
    </row>
    <row r="3032" spans="1:13" ht="15" customHeight="1" x14ac:dyDescent="0.25">
      <c r="A3032" s="14" t="s">
        <v>565</v>
      </c>
      <c r="B3032" s="14" t="s">
        <v>29</v>
      </c>
      <c r="C3032" s="16">
        <v>29.21</v>
      </c>
      <c r="D3032" s="16">
        <v>40.71</v>
      </c>
      <c r="E3032" s="16">
        <v>9</v>
      </c>
      <c r="F3032" s="16">
        <v>216</v>
      </c>
      <c r="G3032" s="16">
        <v>0</v>
      </c>
      <c r="H3032" s="16">
        <v>1346.69</v>
      </c>
      <c r="I3032" s="16">
        <v>194.84</v>
      </c>
      <c r="J3032" s="16">
        <v>85.96</v>
      </c>
      <c r="K3032" s="16">
        <v>1346.66</v>
      </c>
      <c r="L3032" s="17">
        <f>SUM(C3032:K3032)</f>
        <v>3269.07</v>
      </c>
      <c r="M3032" s="23" t="str">
        <f>A3032&amp;"|"&amp;B3032</f>
        <v>P0253|Jul</v>
      </c>
    </row>
    <row r="3033" spans="1:13" ht="15" customHeight="1" x14ac:dyDescent="0.25">
      <c r="A3033" s="14" t="s">
        <v>565</v>
      </c>
      <c r="B3033" s="14" t="s">
        <v>30</v>
      </c>
      <c r="C3033" s="16">
        <v>7.57</v>
      </c>
      <c r="D3033" s="16">
        <v>41.7</v>
      </c>
      <c r="E3033" s="16">
        <v>4.04</v>
      </c>
      <c r="F3033" s="16">
        <v>324</v>
      </c>
      <c r="G3033" s="16">
        <v>0</v>
      </c>
      <c r="H3033" s="16">
        <v>1346.69</v>
      </c>
      <c r="I3033" s="16">
        <v>194.84</v>
      </c>
      <c r="J3033" s="16">
        <v>85.96</v>
      </c>
      <c r="K3033" s="16">
        <v>1242.2</v>
      </c>
      <c r="L3033" s="17">
        <f>SUM(C3033:K3033)</f>
        <v>3247</v>
      </c>
      <c r="M3033" s="23" t="str">
        <f>A3033&amp;"|"&amp;B3033</f>
        <v>P0253|Aug</v>
      </c>
    </row>
    <row r="3034" spans="1:13" ht="15" customHeight="1" x14ac:dyDescent="0.25">
      <c r="A3034" s="14" t="s">
        <v>565</v>
      </c>
      <c r="B3034" s="14" t="s">
        <v>31</v>
      </c>
      <c r="C3034" s="16">
        <v>28.03</v>
      </c>
      <c r="D3034" s="16">
        <v>45.77</v>
      </c>
      <c r="E3034" s="16">
        <v>11.13</v>
      </c>
      <c r="F3034" s="16">
        <v>216</v>
      </c>
      <c r="G3034" s="16">
        <v>0</v>
      </c>
      <c r="H3034" s="16">
        <v>1346.69</v>
      </c>
      <c r="I3034" s="16">
        <v>194.84</v>
      </c>
      <c r="J3034" s="16">
        <v>85.96</v>
      </c>
      <c r="K3034" s="16">
        <v>265.95</v>
      </c>
      <c r="L3034" s="17">
        <f>SUM(C3034:K3034)</f>
        <v>2194.37</v>
      </c>
      <c r="M3034" s="23" t="str">
        <f>A3034&amp;"|"&amp;B3034</f>
        <v>P0253|Sep</v>
      </c>
    </row>
    <row r="3035" spans="1:13" ht="15" customHeight="1" x14ac:dyDescent="0.25">
      <c r="A3035" s="14" t="s">
        <v>565</v>
      </c>
      <c r="B3035" s="14" t="s">
        <v>32</v>
      </c>
      <c r="C3035" s="16">
        <v>13.82</v>
      </c>
      <c r="D3035" s="16">
        <v>56.99</v>
      </c>
      <c r="E3035" s="16">
        <v>11.77</v>
      </c>
      <c r="F3035" s="16">
        <v>216</v>
      </c>
      <c r="G3035" s="16">
        <v>0</v>
      </c>
      <c r="H3035" s="16">
        <v>1346.69</v>
      </c>
      <c r="I3035" s="16">
        <v>194.84</v>
      </c>
      <c r="J3035" s="16">
        <v>85.96</v>
      </c>
      <c r="K3035" s="16">
        <v>183.95</v>
      </c>
      <c r="L3035" s="17">
        <f>SUM(C3035:K3035)</f>
        <v>2110.02</v>
      </c>
      <c r="M3035" s="23" t="str">
        <f>A3035&amp;"|"&amp;B3035</f>
        <v>P0253|Oct</v>
      </c>
    </row>
    <row r="3036" spans="1:13" ht="15" customHeight="1" x14ac:dyDescent="0.25">
      <c r="A3036" s="14" t="s">
        <v>565</v>
      </c>
      <c r="B3036" s="14" t="s">
        <v>33</v>
      </c>
      <c r="C3036" s="16">
        <v>23.34</v>
      </c>
      <c r="D3036" s="16">
        <v>62.69</v>
      </c>
      <c r="E3036" s="16">
        <v>4.04</v>
      </c>
      <c r="F3036" s="16">
        <v>216</v>
      </c>
      <c r="G3036" s="16">
        <v>68.14</v>
      </c>
      <c r="H3036" s="16">
        <v>1346.69</v>
      </c>
      <c r="I3036" s="16">
        <v>194.84</v>
      </c>
      <c r="J3036" s="16">
        <v>85.96</v>
      </c>
      <c r="K3036" s="16">
        <v>47.47</v>
      </c>
      <c r="L3036" s="17">
        <f>SUM(C3036:K3036)</f>
        <v>2049.17</v>
      </c>
      <c r="M3036" s="23" t="str">
        <f>A3036&amp;"|"&amp;B3036</f>
        <v>P0253|Nov</v>
      </c>
    </row>
    <row r="3037" spans="1:13" ht="15" customHeight="1" x14ac:dyDescent="0.25">
      <c r="A3037" s="14" t="s">
        <v>565</v>
      </c>
      <c r="B3037" s="14" t="s">
        <v>34</v>
      </c>
      <c r="C3037" s="16">
        <v>14.77</v>
      </c>
      <c r="D3037" s="16">
        <v>74.75</v>
      </c>
      <c r="E3037" s="16">
        <v>6.4</v>
      </c>
      <c r="F3037" s="16">
        <v>648</v>
      </c>
      <c r="G3037" s="16">
        <v>68.14</v>
      </c>
      <c r="H3037" s="16">
        <v>1346.69</v>
      </c>
      <c r="I3037" s="16">
        <v>194.84</v>
      </c>
      <c r="J3037" s="16">
        <v>85.96</v>
      </c>
      <c r="K3037" s="16">
        <v>83.75</v>
      </c>
      <c r="L3037" s="17">
        <f>SUM(C3037:K3037)</f>
        <v>2523.3000000000002</v>
      </c>
      <c r="M3037" s="23" t="str">
        <f>A3037&amp;"|"&amp;B3037</f>
        <v>P0253|Dec</v>
      </c>
    </row>
    <row r="3038" spans="1:13" ht="15" customHeight="1" x14ac:dyDescent="0.25">
      <c r="A3038" s="14" t="s">
        <v>565</v>
      </c>
      <c r="B3038" s="14" t="s">
        <v>35</v>
      </c>
      <c r="C3038" s="16">
        <v>8.69</v>
      </c>
      <c r="D3038" s="16">
        <v>86.36</v>
      </c>
      <c r="E3038" s="16">
        <v>7.53</v>
      </c>
      <c r="F3038" s="16">
        <v>648</v>
      </c>
      <c r="G3038" s="16">
        <v>68.14</v>
      </c>
      <c r="H3038" s="16">
        <v>1346.69</v>
      </c>
      <c r="I3038" s="16">
        <v>194.84</v>
      </c>
      <c r="J3038" s="16">
        <v>85.96</v>
      </c>
      <c r="K3038" s="16">
        <v>83.75</v>
      </c>
      <c r="L3038" s="17">
        <f>SUM(C3038:K3038)</f>
        <v>2529.96</v>
      </c>
      <c r="M3038" s="23" t="str">
        <f>A3038&amp;"|"&amp;B3038</f>
        <v>P0253|Jan</v>
      </c>
    </row>
    <row r="3039" spans="1:13" ht="15" customHeight="1" x14ac:dyDescent="0.25">
      <c r="A3039" s="14" t="s">
        <v>565</v>
      </c>
      <c r="B3039" s="14" t="s">
        <v>36</v>
      </c>
      <c r="C3039" s="16">
        <v>7.57</v>
      </c>
      <c r="D3039" s="16">
        <v>81.44</v>
      </c>
      <c r="E3039" s="16">
        <v>9.5299999999999994</v>
      </c>
      <c r="F3039" s="16">
        <v>540</v>
      </c>
      <c r="G3039" s="16">
        <v>68.14</v>
      </c>
      <c r="H3039" s="16">
        <v>1346.69</v>
      </c>
      <c r="I3039" s="16">
        <v>194.84</v>
      </c>
      <c r="J3039" s="16">
        <v>85.96</v>
      </c>
      <c r="K3039" s="16">
        <v>83.75</v>
      </c>
      <c r="L3039" s="17">
        <f>SUM(C3039:K3039)</f>
        <v>2417.92</v>
      </c>
      <c r="M3039" s="23" t="str">
        <f>A3039&amp;"|"&amp;B3039</f>
        <v>P0253|Feb</v>
      </c>
    </row>
    <row r="3040" spans="1:13" ht="15" customHeight="1" x14ac:dyDescent="0.25">
      <c r="A3040" s="14" t="s">
        <v>565</v>
      </c>
      <c r="B3040" s="14" t="s">
        <v>37</v>
      </c>
      <c r="C3040" s="16">
        <v>7.57</v>
      </c>
      <c r="D3040" s="16">
        <v>64.86</v>
      </c>
      <c r="E3040" s="16">
        <v>8.9700000000000006</v>
      </c>
      <c r="F3040" s="16">
        <v>432</v>
      </c>
      <c r="G3040" s="16">
        <v>68.14</v>
      </c>
      <c r="H3040" s="16">
        <v>1346.69</v>
      </c>
      <c r="I3040" s="16">
        <v>194.84</v>
      </c>
      <c r="J3040" s="16">
        <v>85.96</v>
      </c>
      <c r="K3040" s="16">
        <v>83.75</v>
      </c>
      <c r="L3040" s="17">
        <f>SUM(C3040:K3040)</f>
        <v>2292.7800000000002</v>
      </c>
      <c r="M3040" s="23" t="str">
        <f>A3040&amp;"|"&amp;B3040</f>
        <v>P0253|Mar</v>
      </c>
    </row>
    <row r="3041" spans="1:13" ht="15" customHeight="1" x14ac:dyDescent="0.25">
      <c r="A3041" s="14" t="s">
        <v>567</v>
      </c>
      <c r="B3041" s="14" t="s">
        <v>24</v>
      </c>
      <c r="C3041" s="16">
        <v>270.49</v>
      </c>
      <c r="D3041" s="16">
        <v>48.89</v>
      </c>
      <c r="E3041" s="16">
        <v>6.3</v>
      </c>
      <c r="F3041" s="16">
        <v>176</v>
      </c>
      <c r="G3041" s="16">
        <v>0</v>
      </c>
      <c r="H3041" s="16">
        <v>1031.51</v>
      </c>
      <c r="I3041" s="16">
        <v>149</v>
      </c>
      <c r="J3041" s="16">
        <v>85.96</v>
      </c>
      <c r="K3041" s="16">
        <v>39.75</v>
      </c>
      <c r="L3041" s="17">
        <f>SUM(C3041:K3041)</f>
        <v>1807.9</v>
      </c>
      <c r="M3041" s="23" t="str">
        <f>A3041&amp;"|"&amp;B3041</f>
        <v>P0254|Apr</v>
      </c>
    </row>
    <row r="3042" spans="1:13" ht="15" customHeight="1" x14ac:dyDescent="0.25">
      <c r="A3042" s="14" t="s">
        <v>567</v>
      </c>
      <c r="B3042" s="14" t="s">
        <v>26</v>
      </c>
      <c r="C3042" s="16">
        <v>7.57</v>
      </c>
      <c r="D3042" s="16">
        <v>43.77</v>
      </c>
      <c r="E3042" s="16">
        <v>7.75</v>
      </c>
      <c r="F3042" s="16">
        <v>176</v>
      </c>
      <c r="G3042" s="16">
        <v>0</v>
      </c>
      <c r="H3042" s="16">
        <v>1031.51</v>
      </c>
      <c r="I3042" s="16">
        <v>149</v>
      </c>
      <c r="J3042" s="16">
        <v>85.96</v>
      </c>
      <c r="K3042" s="16">
        <v>258.49</v>
      </c>
      <c r="L3042" s="17">
        <f>SUM(C3042:K3042)</f>
        <v>1760.05</v>
      </c>
      <c r="M3042" s="23" t="str">
        <f>A3042&amp;"|"&amp;B3042</f>
        <v>P0254|May</v>
      </c>
    </row>
    <row r="3043" spans="1:13" ht="15" customHeight="1" x14ac:dyDescent="0.25">
      <c r="A3043" s="14" t="s">
        <v>567</v>
      </c>
      <c r="B3043" s="14" t="s">
        <v>28</v>
      </c>
      <c r="C3043" s="16">
        <v>12.64</v>
      </c>
      <c r="D3043" s="16">
        <v>31.43</v>
      </c>
      <c r="E3043" s="16">
        <v>7.82</v>
      </c>
      <c r="F3043" s="16">
        <v>176</v>
      </c>
      <c r="G3043" s="16">
        <v>0</v>
      </c>
      <c r="H3043" s="16">
        <v>1031.51</v>
      </c>
      <c r="I3043" s="16">
        <v>149</v>
      </c>
      <c r="J3043" s="16">
        <v>85.96</v>
      </c>
      <c r="K3043" s="16">
        <v>334.92</v>
      </c>
      <c r="L3043" s="17">
        <f>SUM(C3043:K3043)</f>
        <v>1829.2800000000002</v>
      </c>
      <c r="M3043" s="23" t="str">
        <f>A3043&amp;"|"&amp;B3043</f>
        <v>P0254|Jun</v>
      </c>
    </row>
    <row r="3044" spans="1:13" ht="15" customHeight="1" x14ac:dyDescent="0.25">
      <c r="A3044" s="14" t="s">
        <v>567</v>
      </c>
      <c r="B3044" s="14" t="s">
        <v>29</v>
      </c>
      <c r="C3044" s="16">
        <v>7.57</v>
      </c>
      <c r="D3044" s="16">
        <v>34.01</v>
      </c>
      <c r="E3044" s="16">
        <v>9.43</v>
      </c>
      <c r="F3044" s="16">
        <v>264</v>
      </c>
      <c r="G3044" s="16">
        <v>0</v>
      </c>
      <c r="H3044" s="16">
        <v>1031.51</v>
      </c>
      <c r="I3044" s="16">
        <v>149</v>
      </c>
      <c r="J3044" s="16">
        <v>85.96</v>
      </c>
      <c r="K3044" s="16">
        <v>897.77</v>
      </c>
      <c r="L3044" s="17">
        <f>SUM(C3044:K3044)</f>
        <v>2479.25</v>
      </c>
      <c r="M3044" s="23" t="str">
        <f>A3044&amp;"|"&amp;B3044</f>
        <v>P0254|Jul</v>
      </c>
    </row>
    <row r="3045" spans="1:13" ht="15" customHeight="1" x14ac:dyDescent="0.25">
      <c r="A3045" s="14" t="s">
        <v>567</v>
      </c>
      <c r="B3045" s="14" t="s">
        <v>30</v>
      </c>
      <c r="C3045" s="16">
        <v>13.97</v>
      </c>
      <c r="D3045" s="16">
        <v>30.02</v>
      </c>
      <c r="E3045" s="16">
        <v>12.02</v>
      </c>
      <c r="F3045" s="16">
        <v>264</v>
      </c>
      <c r="G3045" s="16">
        <v>0</v>
      </c>
      <c r="H3045" s="16">
        <v>1031.51</v>
      </c>
      <c r="I3045" s="16">
        <v>149</v>
      </c>
      <c r="J3045" s="16">
        <v>85.96</v>
      </c>
      <c r="K3045" s="16">
        <v>828.13</v>
      </c>
      <c r="L3045" s="17">
        <f>SUM(C3045:K3045)</f>
        <v>2414.61</v>
      </c>
      <c r="M3045" s="23" t="str">
        <f>A3045&amp;"|"&amp;B3045</f>
        <v>P0254|Aug</v>
      </c>
    </row>
    <row r="3046" spans="1:13" ht="15" customHeight="1" x14ac:dyDescent="0.25">
      <c r="A3046" s="14" t="s">
        <v>567</v>
      </c>
      <c r="B3046" s="14" t="s">
        <v>31</v>
      </c>
      <c r="C3046" s="16">
        <v>13.94</v>
      </c>
      <c r="D3046" s="16">
        <v>33.56</v>
      </c>
      <c r="E3046" s="16">
        <v>10.27</v>
      </c>
      <c r="F3046" s="16">
        <v>176</v>
      </c>
      <c r="G3046" s="16">
        <v>0</v>
      </c>
      <c r="H3046" s="16">
        <v>1031.51</v>
      </c>
      <c r="I3046" s="16">
        <v>149</v>
      </c>
      <c r="J3046" s="16">
        <v>85.96</v>
      </c>
      <c r="K3046" s="16">
        <v>177.3</v>
      </c>
      <c r="L3046" s="17">
        <f>SUM(C3046:K3046)</f>
        <v>1677.54</v>
      </c>
      <c r="M3046" s="23" t="str">
        <f>A3046&amp;"|"&amp;B3046</f>
        <v>P0254|Sep</v>
      </c>
    </row>
    <row r="3047" spans="1:13" ht="15" customHeight="1" x14ac:dyDescent="0.25">
      <c r="A3047" s="14" t="s">
        <v>567</v>
      </c>
      <c r="B3047" s="14" t="s">
        <v>32</v>
      </c>
      <c r="C3047" s="16">
        <v>31.23</v>
      </c>
      <c r="D3047" s="16">
        <v>37.81</v>
      </c>
      <c r="E3047" s="16">
        <v>14.15</v>
      </c>
      <c r="F3047" s="16">
        <v>176</v>
      </c>
      <c r="G3047" s="16">
        <v>0</v>
      </c>
      <c r="H3047" s="16">
        <v>1031.51</v>
      </c>
      <c r="I3047" s="16">
        <v>149</v>
      </c>
      <c r="J3047" s="16">
        <v>85.96</v>
      </c>
      <c r="K3047" s="16">
        <v>122.63</v>
      </c>
      <c r="L3047" s="17">
        <f>SUM(C3047:K3047)</f>
        <v>1648.29</v>
      </c>
      <c r="M3047" s="23" t="str">
        <f>A3047&amp;"|"&amp;B3047</f>
        <v>P0254|Oct</v>
      </c>
    </row>
    <row r="3048" spans="1:13" ht="15" customHeight="1" x14ac:dyDescent="0.25">
      <c r="A3048" s="14" t="s">
        <v>567</v>
      </c>
      <c r="B3048" s="14" t="s">
        <v>33</v>
      </c>
      <c r="C3048" s="16">
        <v>7.57</v>
      </c>
      <c r="D3048" s="16">
        <v>50.35</v>
      </c>
      <c r="E3048" s="16">
        <v>4.04</v>
      </c>
      <c r="F3048" s="16">
        <v>176</v>
      </c>
      <c r="G3048" s="16">
        <v>55.52</v>
      </c>
      <c r="H3048" s="16">
        <v>1031.51</v>
      </c>
      <c r="I3048" s="16">
        <v>149</v>
      </c>
      <c r="J3048" s="16">
        <v>85.96</v>
      </c>
      <c r="K3048" s="16">
        <v>31.64</v>
      </c>
      <c r="L3048" s="17">
        <f>SUM(C3048:K3048)</f>
        <v>1591.5900000000001</v>
      </c>
      <c r="M3048" s="23" t="str">
        <f>A3048&amp;"|"&amp;B3048</f>
        <v>P0254|Nov</v>
      </c>
    </row>
    <row r="3049" spans="1:13" ht="15" customHeight="1" x14ac:dyDescent="0.25">
      <c r="A3049" s="14" t="s">
        <v>567</v>
      </c>
      <c r="B3049" s="14" t="s">
        <v>34</v>
      </c>
      <c r="C3049" s="16">
        <v>22.43</v>
      </c>
      <c r="D3049" s="16">
        <v>75.53</v>
      </c>
      <c r="E3049" s="16">
        <v>9.6999999999999993</v>
      </c>
      <c r="F3049" s="16">
        <v>528</v>
      </c>
      <c r="G3049" s="16">
        <v>55.52</v>
      </c>
      <c r="H3049" s="16">
        <v>1031.51</v>
      </c>
      <c r="I3049" s="16">
        <v>149</v>
      </c>
      <c r="J3049" s="16">
        <v>85.96</v>
      </c>
      <c r="K3049" s="16">
        <v>55.84</v>
      </c>
      <c r="L3049" s="17">
        <f>SUM(C3049:K3049)</f>
        <v>2013.49</v>
      </c>
      <c r="M3049" s="23" t="str">
        <f>A3049&amp;"|"&amp;B3049</f>
        <v>P0254|Dec</v>
      </c>
    </row>
    <row r="3050" spans="1:13" ht="15" customHeight="1" x14ac:dyDescent="0.25">
      <c r="A3050" s="14" t="s">
        <v>567</v>
      </c>
      <c r="B3050" s="14" t="s">
        <v>35</v>
      </c>
      <c r="C3050" s="16">
        <v>17.420000000000002</v>
      </c>
      <c r="D3050" s="16">
        <v>69.150000000000006</v>
      </c>
      <c r="E3050" s="16">
        <v>12.37</v>
      </c>
      <c r="F3050" s="16">
        <v>528</v>
      </c>
      <c r="G3050" s="16">
        <v>55.52</v>
      </c>
      <c r="H3050" s="16">
        <v>1031.51</v>
      </c>
      <c r="I3050" s="16">
        <v>149</v>
      </c>
      <c r="J3050" s="16">
        <v>85.96</v>
      </c>
      <c r="K3050" s="16">
        <v>55.84</v>
      </c>
      <c r="L3050" s="17">
        <f>SUM(C3050:K3050)</f>
        <v>2004.77</v>
      </c>
      <c r="M3050" s="23" t="str">
        <f>A3050&amp;"|"&amp;B3050</f>
        <v>P0254|Jan</v>
      </c>
    </row>
    <row r="3051" spans="1:13" ht="15" customHeight="1" x14ac:dyDescent="0.25">
      <c r="A3051" s="14" t="s">
        <v>567</v>
      </c>
      <c r="B3051" s="14" t="s">
        <v>36</v>
      </c>
      <c r="C3051" s="16">
        <v>11.96</v>
      </c>
      <c r="D3051" s="16">
        <v>69.91</v>
      </c>
      <c r="E3051" s="16">
        <v>4.04</v>
      </c>
      <c r="F3051" s="16">
        <v>440</v>
      </c>
      <c r="G3051" s="16">
        <v>55.52</v>
      </c>
      <c r="H3051" s="16">
        <v>1031.51</v>
      </c>
      <c r="I3051" s="16">
        <v>149</v>
      </c>
      <c r="J3051" s="16">
        <v>85.96</v>
      </c>
      <c r="K3051" s="16">
        <v>55.84</v>
      </c>
      <c r="L3051" s="17">
        <f>SUM(C3051:K3051)</f>
        <v>1903.74</v>
      </c>
      <c r="M3051" s="23" t="str">
        <f>A3051&amp;"|"&amp;B3051</f>
        <v>P0254|Feb</v>
      </c>
    </row>
    <row r="3052" spans="1:13" ht="15" customHeight="1" x14ac:dyDescent="0.25">
      <c r="A3052" s="14" t="s">
        <v>567</v>
      </c>
      <c r="B3052" s="14" t="s">
        <v>37</v>
      </c>
      <c r="C3052" s="16">
        <v>16.989999999999998</v>
      </c>
      <c r="D3052" s="16">
        <v>65.47</v>
      </c>
      <c r="E3052" s="16">
        <v>10.23</v>
      </c>
      <c r="F3052" s="16">
        <v>352</v>
      </c>
      <c r="G3052" s="16">
        <v>55.52</v>
      </c>
      <c r="H3052" s="16">
        <v>1031.51</v>
      </c>
      <c r="I3052" s="16">
        <v>149</v>
      </c>
      <c r="J3052" s="16">
        <v>85.96</v>
      </c>
      <c r="K3052" s="16">
        <v>55.84</v>
      </c>
      <c r="L3052" s="17">
        <f>SUM(C3052:K3052)</f>
        <v>1822.52</v>
      </c>
      <c r="M3052" s="23" t="str">
        <f>A3052&amp;"|"&amp;B3052</f>
        <v>P0254|Mar</v>
      </c>
    </row>
    <row r="3053" spans="1:13" ht="15" customHeight="1" x14ac:dyDescent="0.25">
      <c r="A3053" s="14" t="s">
        <v>569</v>
      </c>
      <c r="B3053" s="14" t="s">
        <v>24</v>
      </c>
      <c r="C3053" s="16">
        <v>17.47</v>
      </c>
      <c r="D3053" s="16">
        <v>47.84</v>
      </c>
      <c r="E3053" s="16">
        <v>4.04</v>
      </c>
      <c r="F3053" s="16">
        <v>140</v>
      </c>
      <c r="G3053" s="16">
        <v>0</v>
      </c>
      <c r="H3053" s="16">
        <v>744.98</v>
      </c>
      <c r="I3053" s="16">
        <v>108.88</v>
      </c>
      <c r="J3053" s="16">
        <v>85.96</v>
      </c>
      <c r="K3053" s="16">
        <v>19.87</v>
      </c>
      <c r="L3053" s="17">
        <f>SUM(C3053:K3053)</f>
        <v>1169.04</v>
      </c>
      <c r="M3053" s="23" t="str">
        <f>A3053&amp;"|"&amp;B3053</f>
        <v>P0255|Apr</v>
      </c>
    </row>
    <row r="3054" spans="1:13" ht="15" customHeight="1" x14ac:dyDescent="0.25">
      <c r="A3054" s="14" t="s">
        <v>569</v>
      </c>
      <c r="B3054" s="14" t="s">
        <v>26</v>
      </c>
      <c r="C3054" s="16">
        <v>9.8800000000000008</v>
      </c>
      <c r="D3054" s="16">
        <v>37.630000000000003</v>
      </c>
      <c r="E3054" s="16">
        <v>4.04</v>
      </c>
      <c r="F3054" s="16">
        <v>140</v>
      </c>
      <c r="G3054" s="16">
        <v>0</v>
      </c>
      <c r="H3054" s="16">
        <v>744.98</v>
      </c>
      <c r="I3054" s="16">
        <v>108.88</v>
      </c>
      <c r="J3054" s="16">
        <v>85.96</v>
      </c>
      <c r="K3054" s="16">
        <v>129.25</v>
      </c>
      <c r="L3054" s="17">
        <f>SUM(C3054:K3054)</f>
        <v>1260.6199999999999</v>
      </c>
      <c r="M3054" s="23" t="str">
        <f>A3054&amp;"|"&amp;B3054</f>
        <v>P0255|May</v>
      </c>
    </row>
    <row r="3055" spans="1:13" ht="15" customHeight="1" x14ac:dyDescent="0.25">
      <c r="A3055" s="14" t="s">
        <v>569</v>
      </c>
      <c r="B3055" s="14" t="s">
        <v>28</v>
      </c>
      <c r="C3055" s="16">
        <v>17.12</v>
      </c>
      <c r="D3055" s="16">
        <v>29.71</v>
      </c>
      <c r="E3055" s="16">
        <v>5.48</v>
      </c>
      <c r="F3055" s="16">
        <v>140</v>
      </c>
      <c r="G3055" s="16">
        <v>0</v>
      </c>
      <c r="H3055" s="16">
        <v>744.98</v>
      </c>
      <c r="I3055" s="16">
        <v>108.88</v>
      </c>
      <c r="J3055" s="16">
        <v>85.96</v>
      </c>
      <c r="K3055" s="16">
        <v>167.46</v>
      </c>
      <c r="L3055" s="17">
        <f>SUM(C3055:K3055)</f>
        <v>1299.5900000000001</v>
      </c>
      <c r="M3055" s="23" t="str">
        <f>A3055&amp;"|"&amp;B3055</f>
        <v>P0255|Jun</v>
      </c>
    </row>
    <row r="3056" spans="1:13" ht="15" customHeight="1" x14ac:dyDescent="0.25">
      <c r="A3056" s="14" t="s">
        <v>569</v>
      </c>
      <c r="B3056" s="14" t="s">
        <v>29</v>
      </c>
      <c r="C3056" s="16">
        <v>11.81</v>
      </c>
      <c r="D3056" s="16">
        <v>24.61</v>
      </c>
      <c r="E3056" s="16">
        <v>4.04</v>
      </c>
      <c r="F3056" s="16">
        <v>210</v>
      </c>
      <c r="G3056" s="16">
        <v>0</v>
      </c>
      <c r="H3056" s="16">
        <v>744.98</v>
      </c>
      <c r="I3056" s="16">
        <v>108.88</v>
      </c>
      <c r="J3056" s="16">
        <v>85.96</v>
      </c>
      <c r="K3056" s="16">
        <v>448.89</v>
      </c>
      <c r="L3056" s="17">
        <f>SUM(C3056:K3056)</f>
        <v>1639.17</v>
      </c>
      <c r="M3056" s="23" t="str">
        <f>A3056&amp;"|"&amp;B3056</f>
        <v>P0255|Jul</v>
      </c>
    </row>
    <row r="3057" spans="1:13" ht="15" customHeight="1" x14ac:dyDescent="0.25">
      <c r="A3057" s="14" t="s">
        <v>569</v>
      </c>
      <c r="B3057" s="14" t="s">
        <v>30</v>
      </c>
      <c r="C3057" s="16">
        <v>8.36</v>
      </c>
      <c r="D3057" s="16">
        <v>38.79</v>
      </c>
      <c r="E3057" s="16">
        <v>7.42</v>
      </c>
      <c r="F3057" s="16">
        <v>140</v>
      </c>
      <c r="G3057" s="16">
        <v>0</v>
      </c>
      <c r="H3057" s="16">
        <v>744.98</v>
      </c>
      <c r="I3057" s="16">
        <v>108.88</v>
      </c>
      <c r="J3057" s="16">
        <v>85.96</v>
      </c>
      <c r="K3057" s="16">
        <v>414.07</v>
      </c>
      <c r="L3057" s="17">
        <f>SUM(C3057:K3057)</f>
        <v>1548.4599999999998</v>
      </c>
      <c r="M3057" s="23" t="str">
        <f>A3057&amp;"|"&amp;B3057</f>
        <v>P0255|Aug</v>
      </c>
    </row>
    <row r="3058" spans="1:13" ht="15" customHeight="1" x14ac:dyDescent="0.25">
      <c r="A3058" s="14" t="s">
        <v>569</v>
      </c>
      <c r="B3058" s="14" t="s">
        <v>31</v>
      </c>
      <c r="C3058" s="16">
        <v>7.57</v>
      </c>
      <c r="D3058" s="16">
        <v>25.49</v>
      </c>
      <c r="E3058" s="16">
        <v>4.04</v>
      </c>
      <c r="F3058" s="16">
        <v>140</v>
      </c>
      <c r="G3058" s="16">
        <v>0</v>
      </c>
      <c r="H3058" s="16">
        <v>744.98</v>
      </c>
      <c r="I3058" s="16">
        <v>108.88</v>
      </c>
      <c r="J3058" s="16">
        <v>85.96</v>
      </c>
      <c r="K3058" s="16">
        <v>88.65</v>
      </c>
      <c r="L3058" s="17">
        <f>SUM(C3058:K3058)</f>
        <v>1205.5700000000002</v>
      </c>
      <c r="M3058" s="23" t="str">
        <f>A3058&amp;"|"&amp;B3058</f>
        <v>P0255|Sep</v>
      </c>
    </row>
    <row r="3059" spans="1:13" ht="15" customHeight="1" x14ac:dyDescent="0.25">
      <c r="A3059" s="14" t="s">
        <v>569</v>
      </c>
      <c r="B3059" s="14" t="s">
        <v>32</v>
      </c>
      <c r="C3059" s="16">
        <v>12.99</v>
      </c>
      <c r="D3059" s="16">
        <v>40.700000000000003</v>
      </c>
      <c r="E3059" s="16">
        <v>4.04</v>
      </c>
      <c r="F3059" s="16">
        <v>140</v>
      </c>
      <c r="G3059" s="16">
        <v>0</v>
      </c>
      <c r="H3059" s="16">
        <v>744.98</v>
      </c>
      <c r="I3059" s="16">
        <v>108.88</v>
      </c>
      <c r="J3059" s="16">
        <v>85.96</v>
      </c>
      <c r="K3059" s="16">
        <v>61.32</v>
      </c>
      <c r="L3059" s="17">
        <f>SUM(C3059:K3059)</f>
        <v>1198.8700000000001</v>
      </c>
      <c r="M3059" s="23" t="str">
        <f>A3059&amp;"|"&amp;B3059</f>
        <v>P0255|Oct</v>
      </c>
    </row>
    <row r="3060" spans="1:13" ht="15" customHeight="1" x14ac:dyDescent="0.25">
      <c r="A3060" s="14" t="s">
        <v>569</v>
      </c>
      <c r="B3060" s="14" t="s">
        <v>33</v>
      </c>
      <c r="C3060" s="16">
        <v>7.57</v>
      </c>
      <c r="D3060" s="16">
        <v>46.11</v>
      </c>
      <c r="E3060" s="16">
        <v>4.04</v>
      </c>
      <c r="F3060" s="16">
        <v>140</v>
      </c>
      <c r="G3060" s="16">
        <v>45.43</v>
      </c>
      <c r="H3060" s="16">
        <v>744.98</v>
      </c>
      <c r="I3060" s="16">
        <v>108.88</v>
      </c>
      <c r="J3060" s="16">
        <v>85.96</v>
      </c>
      <c r="K3060" s="16">
        <v>15.82</v>
      </c>
      <c r="L3060" s="17">
        <f>SUM(C3060:K3060)</f>
        <v>1198.79</v>
      </c>
      <c r="M3060" s="23" t="str">
        <f>A3060&amp;"|"&amp;B3060</f>
        <v>P0255|Nov</v>
      </c>
    </row>
    <row r="3061" spans="1:13" ht="15" customHeight="1" x14ac:dyDescent="0.25">
      <c r="A3061" s="14" t="s">
        <v>569</v>
      </c>
      <c r="B3061" s="14" t="s">
        <v>34</v>
      </c>
      <c r="C3061" s="16">
        <v>7.57</v>
      </c>
      <c r="D3061" s="16">
        <v>58.76</v>
      </c>
      <c r="E3061" s="16">
        <v>4.87</v>
      </c>
      <c r="F3061" s="16">
        <v>350</v>
      </c>
      <c r="G3061" s="16">
        <v>45.43</v>
      </c>
      <c r="H3061" s="16">
        <v>744.98</v>
      </c>
      <c r="I3061" s="16">
        <v>108.88</v>
      </c>
      <c r="J3061" s="16">
        <v>85.96</v>
      </c>
      <c r="K3061" s="16">
        <v>27.92</v>
      </c>
      <c r="L3061" s="17">
        <f>SUM(C3061:K3061)</f>
        <v>1434.3700000000003</v>
      </c>
      <c r="M3061" s="23" t="str">
        <f>A3061&amp;"|"&amp;B3061</f>
        <v>P0255|Dec</v>
      </c>
    </row>
    <row r="3062" spans="1:13" ht="15" customHeight="1" x14ac:dyDescent="0.25">
      <c r="A3062" s="14" t="s">
        <v>569</v>
      </c>
      <c r="B3062" s="14" t="s">
        <v>35</v>
      </c>
      <c r="C3062" s="16">
        <v>123.58</v>
      </c>
      <c r="D3062" s="16">
        <v>60.63</v>
      </c>
      <c r="E3062" s="16">
        <v>4.04</v>
      </c>
      <c r="F3062" s="16">
        <v>350</v>
      </c>
      <c r="G3062" s="16">
        <v>45.43</v>
      </c>
      <c r="H3062" s="16">
        <v>744.98</v>
      </c>
      <c r="I3062" s="16">
        <v>108.88</v>
      </c>
      <c r="J3062" s="16">
        <v>85.96</v>
      </c>
      <c r="K3062" s="16">
        <v>27.92</v>
      </c>
      <c r="L3062" s="17">
        <f>SUM(C3062:K3062)</f>
        <v>1551.42</v>
      </c>
      <c r="M3062" s="23" t="str">
        <f>A3062&amp;"|"&amp;B3062</f>
        <v>P0255|Jan</v>
      </c>
    </row>
    <row r="3063" spans="1:13" ht="15" customHeight="1" x14ac:dyDescent="0.25">
      <c r="A3063" s="14" t="s">
        <v>569</v>
      </c>
      <c r="B3063" s="14" t="s">
        <v>36</v>
      </c>
      <c r="C3063" s="16">
        <v>12.03</v>
      </c>
      <c r="D3063" s="16">
        <v>59.45</v>
      </c>
      <c r="E3063" s="16">
        <v>8.56</v>
      </c>
      <c r="F3063" s="16">
        <v>280</v>
      </c>
      <c r="G3063" s="16">
        <v>45.43</v>
      </c>
      <c r="H3063" s="16">
        <v>744.98</v>
      </c>
      <c r="I3063" s="16">
        <v>108.88</v>
      </c>
      <c r="J3063" s="16">
        <v>85.96</v>
      </c>
      <c r="K3063" s="16">
        <v>27.92</v>
      </c>
      <c r="L3063" s="17">
        <f>SUM(C3063:K3063)</f>
        <v>1373.21</v>
      </c>
      <c r="M3063" s="23" t="str">
        <f>A3063&amp;"|"&amp;B3063</f>
        <v>P0255|Feb</v>
      </c>
    </row>
    <row r="3064" spans="1:13" ht="15" customHeight="1" x14ac:dyDescent="0.25">
      <c r="A3064" s="14" t="s">
        <v>569</v>
      </c>
      <c r="B3064" s="14" t="s">
        <v>37</v>
      </c>
      <c r="C3064" s="16">
        <v>21.11</v>
      </c>
      <c r="D3064" s="16">
        <v>54.58</v>
      </c>
      <c r="E3064" s="16">
        <v>4.04</v>
      </c>
      <c r="F3064" s="16">
        <v>280</v>
      </c>
      <c r="G3064" s="16">
        <v>45.43</v>
      </c>
      <c r="H3064" s="16">
        <v>744.98</v>
      </c>
      <c r="I3064" s="16">
        <v>108.88</v>
      </c>
      <c r="J3064" s="16">
        <v>85.96</v>
      </c>
      <c r="K3064" s="16">
        <v>27.92</v>
      </c>
      <c r="L3064" s="17">
        <f>SUM(C3064:K3064)</f>
        <v>1372.9</v>
      </c>
      <c r="M3064" s="23" t="str">
        <f>A3064&amp;"|"&amp;B3064</f>
        <v>P0255|Mar</v>
      </c>
    </row>
    <row r="3065" spans="1:13" ht="15" customHeight="1" x14ac:dyDescent="0.25">
      <c r="A3065" s="14" t="s">
        <v>571</v>
      </c>
      <c r="B3065" s="14" t="s">
        <v>24</v>
      </c>
      <c r="C3065" s="16">
        <v>37.090000000000003</v>
      </c>
      <c r="D3065" s="16">
        <v>62.6</v>
      </c>
      <c r="E3065" s="16">
        <v>17.39</v>
      </c>
      <c r="F3065" s="16">
        <v>264</v>
      </c>
      <c r="G3065" s="16">
        <v>0</v>
      </c>
      <c r="H3065" s="16">
        <v>1719.18</v>
      </c>
      <c r="I3065" s="16">
        <v>246.42</v>
      </c>
      <c r="J3065" s="16">
        <v>85.96</v>
      </c>
      <c r="K3065" s="16">
        <v>79.5</v>
      </c>
      <c r="L3065" s="17">
        <f>SUM(C3065:K3065)</f>
        <v>2512.1400000000003</v>
      </c>
      <c r="M3065" s="23" t="str">
        <f>A3065&amp;"|"&amp;B3065</f>
        <v>P0256|Apr</v>
      </c>
    </row>
    <row r="3066" spans="1:13" ht="15" customHeight="1" x14ac:dyDescent="0.25">
      <c r="A3066" s="14" t="s">
        <v>571</v>
      </c>
      <c r="B3066" s="14" t="s">
        <v>26</v>
      </c>
      <c r="C3066" s="16">
        <v>21.73</v>
      </c>
      <c r="D3066" s="16">
        <v>63.58</v>
      </c>
      <c r="E3066" s="16">
        <v>18.010000000000002</v>
      </c>
      <c r="F3066" s="16">
        <v>264</v>
      </c>
      <c r="G3066" s="16">
        <v>0</v>
      </c>
      <c r="H3066" s="16">
        <v>1719.18</v>
      </c>
      <c r="I3066" s="16">
        <v>246.42</v>
      </c>
      <c r="J3066" s="16">
        <v>85.96</v>
      </c>
      <c r="K3066" s="16">
        <v>516.99</v>
      </c>
      <c r="L3066" s="17">
        <f>SUM(C3066:K3066)</f>
        <v>2935.87</v>
      </c>
      <c r="M3066" s="23" t="str">
        <f>A3066&amp;"|"&amp;B3066</f>
        <v>P0256|May</v>
      </c>
    </row>
    <row r="3067" spans="1:13" ht="15" customHeight="1" x14ac:dyDescent="0.25">
      <c r="A3067" s="14" t="s">
        <v>571</v>
      </c>
      <c r="B3067" s="14" t="s">
        <v>28</v>
      </c>
      <c r="C3067" s="16">
        <v>14.24</v>
      </c>
      <c r="D3067" s="16">
        <v>46.88</v>
      </c>
      <c r="E3067" s="16">
        <v>15.89</v>
      </c>
      <c r="F3067" s="16">
        <v>264</v>
      </c>
      <c r="G3067" s="16">
        <v>0</v>
      </c>
      <c r="H3067" s="16">
        <v>1719.18</v>
      </c>
      <c r="I3067" s="16">
        <v>246.42</v>
      </c>
      <c r="J3067" s="16">
        <v>85.96</v>
      </c>
      <c r="K3067" s="16">
        <v>669.84</v>
      </c>
      <c r="L3067" s="17">
        <f>SUM(C3067:K3067)</f>
        <v>3062.4100000000003</v>
      </c>
      <c r="M3067" s="23" t="str">
        <f>A3067&amp;"|"&amp;B3067</f>
        <v>P0256|Jun</v>
      </c>
    </row>
    <row r="3068" spans="1:13" ht="15" customHeight="1" x14ac:dyDescent="0.25">
      <c r="A3068" s="14" t="s">
        <v>571</v>
      </c>
      <c r="B3068" s="14" t="s">
        <v>29</v>
      </c>
      <c r="C3068" s="16">
        <v>30.16</v>
      </c>
      <c r="D3068" s="16">
        <v>55.6</v>
      </c>
      <c r="E3068" s="16">
        <v>7.68</v>
      </c>
      <c r="F3068" s="16">
        <v>264</v>
      </c>
      <c r="G3068" s="16">
        <v>0</v>
      </c>
      <c r="H3068" s="16">
        <v>1719.18</v>
      </c>
      <c r="I3068" s="16">
        <v>246.42</v>
      </c>
      <c r="J3068" s="16">
        <v>85.96</v>
      </c>
      <c r="K3068" s="16">
        <v>1795.54</v>
      </c>
      <c r="L3068" s="17">
        <f>SUM(C3068:K3068)</f>
        <v>4204.54</v>
      </c>
      <c r="M3068" s="23" t="str">
        <f>A3068&amp;"|"&amp;B3068</f>
        <v>P0256|Jul</v>
      </c>
    </row>
    <row r="3069" spans="1:13" ht="15" customHeight="1" x14ac:dyDescent="0.25">
      <c r="A3069" s="14" t="s">
        <v>571</v>
      </c>
      <c r="B3069" s="14" t="s">
        <v>30</v>
      </c>
      <c r="C3069" s="16">
        <v>23.85</v>
      </c>
      <c r="D3069" s="16">
        <v>49.05</v>
      </c>
      <c r="E3069" s="16">
        <v>9.08</v>
      </c>
      <c r="F3069" s="16">
        <v>396</v>
      </c>
      <c r="G3069" s="16">
        <v>0</v>
      </c>
      <c r="H3069" s="16">
        <v>1719.18</v>
      </c>
      <c r="I3069" s="16">
        <v>246.42</v>
      </c>
      <c r="J3069" s="16">
        <v>85.96</v>
      </c>
      <c r="K3069" s="16">
        <v>1656.27</v>
      </c>
      <c r="L3069" s="17">
        <f>SUM(C3069:K3069)</f>
        <v>4185.8099999999995</v>
      </c>
      <c r="M3069" s="23" t="str">
        <f>A3069&amp;"|"&amp;B3069</f>
        <v>P0256|Aug</v>
      </c>
    </row>
    <row r="3070" spans="1:13" ht="15" customHeight="1" x14ac:dyDescent="0.25">
      <c r="A3070" s="14" t="s">
        <v>571</v>
      </c>
      <c r="B3070" s="14" t="s">
        <v>31</v>
      </c>
      <c r="C3070" s="16">
        <v>39.25</v>
      </c>
      <c r="D3070" s="16">
        <v>44.63</v>
      </c>
      <c r="E3070" s="16">
        <v>12.67</v>
      </c>
      <c r="F3070" s="16">
        <v>264</v>
      </c>
      <c r="G3070" s="16">
        <v>0</v>
      </c>
      <c r="H3070" s="16">
        <v>1719.18</v>
      </c>
      <c r="I3070" s="16">
        <v>246.42</v>
      </c>
      <c r="J3070" s="16">
        <v>85.96</v>
      </c>
      <c r="K3070" s="16">
        <v>354.6</v>
      </c>
      <c r="L3070" s="17">
        <f>SUM(C3070:K3070)</f>
        <v>2766.71</v>
      </c>
      <c r="M3070" s="23" t="str">
        <f>A3070&amp;"|"&amp;B3070</f>
        <v>P0256|Sep</v>
      </c>
    </row>
    <row r="3071" spans="1:13" ht="15" customHeight="1" x14ac:dyDescent="0.25">
      <c r="A3071" s="14" t="s">
        <v>571</v>
      </c>
      <c r="B3071" s="14" t="s">
        <v>32</v>
      </c>
      <c r="C3071" s="16">
        <v>24.16</v>
      </c>
      <c r="D3071" s="16">
        <v>71.3</v>
      </c>
      <c r="E3071" s="16">
        <v>11.32</v>
      </c>
      <c r="F3071" s="16">
        <v>264</v>
      </c>
      <c r="G3071" s="16">
        <v>0</v>
      </c>
      <c r="H3071" s="16">
        <v>1719.18</v>
      </c>
      <c r="I3071" s="16">
        <v>246.42</v>
      </c>
      <c r="J3071" s="16">
        <v>85.96</v>
      </c>
      <c r="K3071" s="16">
        <v>245.27</v>
      </c>
      <c r="L3071" s="17">
        <f>SUM(C3071:K3071)</f>
        <v>2667.61</v>
      </c>
      <c r="M3071" s="23" t="str">
        <f>A3071&amp;"|"&amp;B3071</f>
        <v>P0256|Oct</v>
      </c>
    </row>
    <row r="3072" spans="1:13" ht="15" customHeight="1" x14ac:dyDescent="0.25">
      <c r="A3072" s="14" t="s">
        <v>571</v>
      </c>
      <c r="B3072" s="14" t="s">
        <v>33</v>
      </c>
      <c r="C3072" s="16">
        <v>40.450000000000003</v>
      </c>
      <c r="D3072" s="16">
        <v>66.3</v>
      </c>
      <c r="E3072" s="16">
        <v>18.149999999999999</v>
      </c>
      <c r="F3072" s="16">
        <v>264</v>
      </c>
      <c r="G3072" s="16">
        <v>83.28</v>
      </c>
      <c r="H3072" s="16">
        <v>1719.18</v>
      </c>
      <c r="I3072" s="16">
        <v>246.42</v>
      </c>
      <c r="J3072" s="16">
        <v>85.96</v>
      </c>
      <c r="K3072" s="16">
        <v>63.29</v>
      </c>
      <c r="L3072" s="17">
        <f>SUM(C3072:K3072)</f>
        <v>2587.0300000000002</v>
      </c>
      <c r="M3072" s="23" t="str">
        <f>A3072&amp;"|"&amp;B3072</f>
        <v>P0256|Nov</v>
      </c>
    </row>
    <row r="3073" spans="1:13" ht="15" customHeight="1" x14ac:dyDescent="0.25">
      <c r="A3073" s="14" t="s">
        <v>571</v>
      </c>
      <c r="B3073" s="14" t="s">
        <v>34</v>
      </c>
      <c r="C3073" s="16">
        <v>17.34</v>
      </c>
      <c r="D3073" s="16">
        <v>91.77</v>
      </c>
      <c r="E3073" s="16">
        <v>7.4</v>
      </c>
      <c r="F3073" s="16">
        <v>792</v>
      </c>
      <c r="G3073" s="16">
        <v>83.28</v>
      </c>
      <c r="H3073" s="16">
        <v>1719.18</v>
      </c>
      <c r="I3073" s="16">
        <v>246.42</v>
      </c>
      <c r="J3073" s="16">
        <v>85.96</v>
      </c>
      <c r="K3073" s="16">
        <v>111.67</v>
      </c>
      <c r="L3073" s="17">
        <f>SUM(C3073:K3073)</f>
        <v>3155.0200000000004</v>
      </c>
      <c r="M3073" s="23" t="str">
        <f>A3073&amp;"|"&amp;B3073</f>
        <v>P0256|Dec</v>
      </c>
    </row>
    <row r="3074" spans="1:13" ht="15" customHeight="1" x14ac:dyDescent="0.25">
      <c r="A3074" s="14" t="s">
        <v>571</v>
      </c>
      <c r="B3074" s="14" t="s">
        <v>35</v>
      </c>
      <c r="C3074" s="16">
        <v>20.5</v>
      </c>
      <c r="D3074" s="16">
        <v>94.5</v>
      </c>
      <c r="E3074" s="16">
        <v>11.18</v>
      </c>
      <c r="F3074" s="16">
        <v>660</v>
      </c>
      <c r="G3074" s="16">
        <v>83.28</v>
      </c>
      <c r="H3074" s="16">
        <v>1719.18</v>
      </c>
      <c r="I3074" s="16">
        <v>246.42</v>
      </c>
      <c r="J3074" s="16">
        <v>85.96</v>
      </c>
      <c r="K3074" s="16">
        <v>111.67</v>
      </c>
      <c r="L3074" s="17">
        <f>SUM(C3074:K3074)</f>
        <v>3032.6900000000005</v>
      </c>
      <c r="M3074" s="23" t="str">
        <f>A3074&amp;"|"&amp;B3074</f>
        <v>P0256|Jan</v>
      </c>
    </row>
    <row r="3075" spans="1:13" ht="15" customHeight="1" x14ac:dyDescent="0.25">
      <c r="A3075" s="14" t="s">
        <v>571</v>
      </c>
      <c r="B3075" s="14" t="s">
        <v>36</v>
      </c>
      <c r="C3075" s="16">
        <v>274.24</v>
      </c>
      <c r="D3075" s="16">
        <v>86.21</v>
      </c>
      <c r="E3075" s="16">
        <v>6.65</v>
      </c>
      <c r="F3075" s="16">
        <v>528</v>
      </c>
      <c r="G3075" s="16">
        <v>83.28</v>
      </c>
      <c r="H3075" s="16">
        <v>1719.18</v>
      </c>
      <c r="I3075" s="16">
        <v>246.42</v>
      </c>
      <c r="J3075" s="16">
        <v>85.96</v>
      </c>
      <c r="K3075" s="16">
        <v>111.67</v>
      </c>
      <c r="L3075" s="17">
        <f>SUM(C3075:K3075)</f>
        <v>3141.61</v>
      </c>
      <c r="M3075" s="23" t="str">
        <f>A3075&amp;"|"&amp;B3075</f>
        <v>P0256|Feb</v>
      </c>
    </row>
    <row r="3076" spans="1:13" ht="15" customHeight="1" x14ac:dyDescent="0.25">
      <c r="A3076" s="14" t="s">
        <v>571</v>
      </c>
      <c r="B3076" s="14" t="s">
        <v>37</v>
      </c>
      <c r="C3076" s="16">
        <v>18.739999999999998</v>
      </c>
      <c r="D3076" s="16">
        <v>75.760000000000005</v>
      </c>
      <c r="E3076" s="16">
        <v>12.57</v>
      </c>
      <c r="F3076" s="16">
        <v>528</v>
      </c>
      <c r="G3076" s="16">
        <v>83.28</v>
      </c>
      <c r="H3076" s="16">
        <v>1719.18</v>
      </c>
      <c r="I3076" s="16">
        <v>246.42</v>
      </c>
      <c r="J3076" s="16">
        <v>85.96</v>
      </c>
      <c r="K3076" s="16">
        <v>111.67</v>
      </c>
      <c r="L3076" s="17">
        <f>SUM(C3076:K3076)</f>
        <v>2881.58</v>
      </c>
      <c r="M3076" s="23" t="str">
        <f>A3076&amp;"|"&amp;B3076</f>
        <v>P0256|Mar</v>
      </c>
    </row>
    <row r="3077" spans="1:13" ht="15" customHeight="1" x14ac:dyDescent="0.25">
      <c r="A3077" s="14" t="s">
        <v>573</v>
      </c>
      <c r="B3077" s="14" t="s">
        <v>24</v>
      </c>
      <c r="C3077" s="16">
        <v>7.92</v>
      </c>
      <c r="D3077" s="16">
        <v>47.04</v>
      </c>
      <c r="E3077" s="16">
        <v>6.3</v>
      </c>
      <c r="F3077" s="16">
        <v>216</v>
      </c>
      <c r="G3077" s="16">
        <v>0</v>
      </c>
      <c r="H3077" s="16">
        <v>1346.69</v>
      </c>
      <c r="I3077" s="16">
        <v>194.84</v>
      </c>
      <c r="J3077" s="16">
        <v>85.96</v>
      </c>
      <c r="K3077" s="16">
        <v>59.62</v>
      </c>
      <c r="L3077" s="17">
        <f>SUM(C3077:K3077)</f>
        <v>1964.37</v>
      </c>
      <c r="M3077" s="23" t="str">
        <f>A3077&amp;"|"&amp;B3077</f>
        <v>P0257|Apr</v>
      </c>
    </row>
    <row r="3078" spans="1:13" ht="15" customHeight="1" x14ac:dyDescent="0.25">
      <c r="A3078" s="14" t="s">
        <v>573</v>
      </c>
      <c r="B3078" s="14" t="s">
        <v>26</v>
      </c>
      <c r="C3078" s="16">
        <v>14.54</v>
      </c>
      <c r="D3078" s="16">
        <v>60.27</v>
      </c>
      <c r="E3078" s="16">
        <v>14.52</v>
      </c>
      <c r="F3078" s="16">
        <v>216</v>
      </c>
      <c r="G3078" s="16">
        <v>0</v>
      </c>
      <c r="H3078" s="16">
        <v>1346.69</v>
      </c>
      <c r="I3078" s="16">
        <v>194.84</v>
      </c>
      <c r="J3078" s="16">
        <v>85.96</v>
      </c>
      <c r="K3078" s="16">
        <v>387.74</v>
      </c>
      <c r="L3078" s="17">
        <f>SUM(C3078:K3078)</f>
        <v>2320.56</v>
      </c>
      <c r="M3078" s="23" t="str">
        <f>A3078&amp;"|"&amp;B3078</f>
        <v>P0257|May</v>
      </c>
    </row>
    <row r="3079" spans="1:13" ht="15" customHeight="1" x14ac:dyDescent="0.25">
      <c r="A3079" s="14" t="s">
        <v>573</v>
      </c>
      <c r="B3079" s="14" t="s">
        <v>28</v>
      </c>
      <c r="C3079" s="16">
        <v>7.57</v>
      </c>
      <c r="D3079" s="16">
        <v>39.6</v>
      </c>
      <c r="E3079" s="16">
        <v>15.43</v>
      </c>
      <c r="F3079" s="16">
        <v>216</v>
      </c>
      <c r="G3079" s="16">
        <v>0</v>
      </c>
      <c r="H3079" s="16">
        <v>1346.69</v>
      </c>
      <c r="I3079" s="16">
        <v>194.84</v>
      </c>
      <c r="J3079" s="16">
        <v>85.96</v>
      </c>
      <c r="K3079" s="16">
        <v>502.38</v>
      </c>
      <c r="L3079" s="17">
        <f>SUM(C3079:K3079)</f>
        <v>2408.4699999999998</v>
      </c>
      <c r="M3079" s="23" t="str">
        <f>A3079&amp;"|"&amp;B3079</f>
        <v>P0257|Jun</v>
      </c>
    </row>
    <row r="3080" spans="1:13" ht="15" customHeight="1" x14ac:dyDescent="0.25">
      <c r="A3080" s="14" t="s">
        <v>573</v>
      </c>
      <c r="B3080" s="14" t="s">
        <v>29</v>
      </c>
      <c r="C3080" s="16">
        <v>39.369999999999997</v>
      </c>
      <c r="D3080" s="16">
        <v>46.86</v>
      </c>
      <c r="E3080" s="16">
        <v>4.04</v>
      </c>
      <c r="F3080" s="16">
        <v>324</v>
      </c>
      <c r="G3080" s="16">
        <v>0</v>
      </c>
      <c r="H3080" s="16">
        <v>1346.69</v>
      </c>
      <c r="I3080" s="16">
        <v>194.84</v>
      </c>
      <c r="J3080" s="16">
        <v>85.96</v>
      </c>
      <c r="K3080" s="16">
        <v>1346.66</v>
      </c>
      <c r="L3080" s="17">
        <f>SUM(C3080:K3080)</f>
        <v>3388.42</v>
      </c>
      <c r="M3080" s="23" t="str">
        <f>A3080&amp;"|"&amp;B3080</f>
        <v>P0257|Jul</v>
      </c>
    </row>
    <row r="3081" spans="1:13" ht="15" customHeight="1" x14ac:dyDescent="0.25">
      <c r="A3081" s="14" t="s">
        <v>573</v>
      </c>
      <c r="B3081" s="14" t="s">
        <v>30</v>
      </c>
      <c r="C3081" s="16">
        <v>21.79</v>
      </c>
      <c r="D3081" s="16">
        <v>40.590000000000003</v>
      </c>
      <c r="E3081" s="16">
        <v>4.08</v>
      </c>
      <c r="F3081" s="16">
        <v>324</v>
      </c>
      <c r="G3081" s="16">
        <v>0</v>
      </c>
      <c r="H3081" s="16">
        <v>1346.69</v>
      </c>
      <c r="I3081" s="16">
        <v>194.84</v>
      </c>
      <c r="J3081" s="16">
        <v>85.96</v>
      </c>
      <c r="K3081" s="16">
        <v>1242.2</v>
      </c>
      <c r="L3081" s="17">
        <f>SUM(C3081:K3081)</f>
        <v>3260.15</v>
      </c>
      <c r="M3081" s="23" t="str">
        <f>A3081&amp;"|"&amp;B3081</f>
        <v>P0257|Aug</v>
      </c>
    </row>
    <row r="3082" spans="1:13" ht="15" customHeight="1" x14ac:dyDescent="0.25">
      <c r="A3082" s="14" t="s">
        <v>573</v>
      </c>
      <c r="B3082" s="14" t="s">
        <v>31</v>
      </c>
      <c r="C3082" s="16">
        <v>31.68</v>
      </c>
      <c r="D3082" s="16">
        <v>60.95</v>
      </c>
      <c r="E3082" s="16">
        <v>8.91</v>
      </c>
      <c r="F3082" s="16">
        <v>216</v>
      </c>
      <c r="G3082" s="16">
        <v>0</v>
      </c>
      <c r="H3082" s="16">
        <v>1346.69</v>
      </c>
      <c r="I3082" s="16">
        <v>194.84</v>
      </c>
      <c r="J3082" s="16">
        <v>85.96</v>
      </c>
      <c r="K3082" s="16">
        <v>265.95</v>
      </c>
      <c r="L3082" s="17">
        <f>SUM(C3082:K3082)</f>
        <v>2210.98</v>
      </c>
      <c r="M3082" s="23" t="str">
        <f>A3082&amp;"|"&amp;B3082</f>
        <v>P0257|Sep</v>
      </c>
    </row>
    <row r="3083" spans="1:13" ht="15" customHeight="1" x14ac:dyDescent="0.25">
      <c r="A3083" s="14" t="s">
        <v>573</v>
      </c>
      <c r="B3083" s="14" t="s">
        <v>32</v>
      </c>
      <c r="C3083" s="16">
        <v>9.84</v>
      </c>
      <c r="D3083" s="16">
        <v>44.45</v>
      </c>
      <c r="E3083" s="16">
        <v>6.89</v>
      </c>
      <c r="F3083" s="16">
        <v>216</v>
      </c>
      <c r="G3083" s="16">
        <v>0</v>
      </c>
      <c r="H3083" s="16">
        <v>1346.69</v>
      </c>
      <c r="I3083" s="16">
        <v>194.84</v>
      </c>
      <c r="J3083" s="16">
        <v>85.96</v>
      </c>
      <c r="K3083" s="16">
        <v>183.95</v>
      </c>
      <c r="L3083" s="17">
        <f>SUM(C3083:K3083)</f>
        <v>2088.62</v>
      </c>
      <c r="M3083" s="23" t="str">
        <f>A3083&amp;"|"&amp;B3083</f>
        <v>P0257|Oct</v>
      </c>
    </row>
    <row r="3084" spans="1:13" ht="15" customHeight="1" x14ac:dyDescent="0.25">
      <c r="A3084" s="14" t="s">
        <v>573</v>
      </c>
      <c r="B3084" s="14" t="s">
        <v>33</v>
      </c>
      <c r="C3084" s="16">
        <v>26.99</v>
      </c>
      <c r="D3084" s="16">
        <v>66.67</v>
      </c>
      <c r="E3084" s="16">
        <v>5.52</v>
      </c>
      <c r="F3084" s="16">
        <v>216</v>
      </c>
      <c r="G3084" s="16">
        <v>68.14</v>
      </c>
      <c r="H3084" s="16">
        <v>1346.69</v>
      </c>
      <c r="I3084" s="16">
        <v>194.84</v>
      </c>
      <c r="J3084" s="16">
        <v>85.96</v>
      </c>
      <c r="K3084" s="16">
        <v>47.47</v>
      </c>
      <c r="L3084" s="17">
        <f>SUM(C3084:K3084)</f>
        <v>2058.2799999999997</v>
      </c>
      <c r="M3084" s="23" t="str">
        <f>A3084&amp;"|"&amp;B3084</f>
        <v>P0257|Nov</v>
      </c>
    </row>
    <row r="3085" spans="1:13" ht="15" customHeight="1" x14ac:dyDescent="0.25">
      <c r="A3085" s="14" t="s">
        <v>573</v>
      </c>
      <c r="B3085" s="14" t="s">
        <v>34</v>
      </c>
      <c r="C3085" s="16">
        <v>18.8</v>
      </c>
      <c r="D3085" s="16">
        <v>81.19</v>
      </c>
      <c r="E3085" s="16">
        <v>7.15</v>
      </c>
      <c r="F3085" s="16">
        <v>648</v>
      </c>
      <c r="G3085" s="16">
        <v>68.14</v>
      </c>
      <c r="H3085" s="16">
        <v>1346.69</v>
      </c>
      <c r="I3085" s="16">
        <v>194.84</v>
      </c>
      <c r="J3085" s="16">
        <v>85.96</v>
      </c>
      <c r="K3085" s="16">
        <v>83.75</v>
      </c>
      <c r="L3085" s="17">
        <f>SUM(C3085:K3085)</f>
        <v>2534.5200000000004</v>
      </c>
      <c r="M3085" s="23" t="str">
        <f>A3085&amp;"|"&amp;B3085</f>
        <v>P0257|Dec</v>
      </c>
    </row>
    <row r="3086" spans="1:13" ht="15" customHeight="1" x14ac:dyDescent="0.25">
      <c r="A3086" s="14" t="s">
        <v>573</v>
      </c>
      <c r="B3086" s="14" t="s">
        <v>35</v>
      </c>
      <c r="C3086" s="16">
        <v>8.33</v>
      </c>
      <c r="D3086" s="16">
        <v>86.51</v>
      </c>
      <c r="E3086" s="16">
        <v>15.01</v>
      </c>
      <c r="F3086" s="16">
        <v>540</v>
      </c>
      <c r="G3086" s="16">
        <v>68.14</v>
      </c>
      <c r="H3086" s="16">
        <v>1346.69</v>
      </c>
      <c r="I3086" s="16">
        <v>194.84</v>
      </c>
      <c r="J3086" s="16">
        <v>85.96</v>
      </c>
      <c r="K3086" s="16">
        <v>83.75</v>
      </c>
      <c r="L3086" s="17">
        <f>SUM(C3086:K3086)</f>
        <v>2429.2300000000005</v>
      </c>
      <c r="M3086" s="23" t="str">
        <f>A3086&amp;"|"&amp;B3086</f>
        <v>P0257|Jan</v>
      </c>
    </row>
    <row r="3087" spans="1:13" ht="15" customHeight="1" x14ac:dyDescent="0.25">
      <c r="A3087" s="14" t="s">
        <v>573</v>
      </c>
      <c r="B3087" s="14" t="s">
        <v>36</v>
      </c>
      <c r="C3087" s="16">
        <v>11.67</v>
      </c>
      <c r="D3087" s="16">
        <v>75.02</v>
      </c>
      <c r="E3087" s="16">
        <v>5.4</v>
      </c>
      <c r="F3087" s="16">
        <v>432</v>
      </c>
      <c r="G3087" s="16">
        <v>68.14</v>
      </c>
      <c r="H3087" s="16">
        <v>1346.69</v>
      </c>
      <c r="I3087" s="16">
        <v>194.84</v>
      </c>
      <c r="J3087" s="16">
        <v>85.96</v>
      </c>
      <c r="K3087" s="16">
        <v>83.75</v>
      </c>
      <c r="L3087" s="17">
        <f>SUM(C3087:K3087)</f>
        <v>2303.4700000000003</v>
      </c>
      <c r="M3087" s="23" t="str">
        <f>A3087&amp;"|"&amp;B3087</f>
        <v>P0257|Feb</v>
      </c>
    </row>
    <row r="3088" spans="1:13" ht="15" customHeight="1" x14ac:dyDescent="0.25">
      <c r="A3088" s="14" t="s">
        <v>573</v>
      </c>
      <c r="B3088" s="14" t="s">
        <v>37</v>
      </c>
      <c r="C3088" s="16">
        <v>27.26</v>
      </c>
      <c r="D3088" s="16">
        <v>76.72</v>
      </c>
      <c r="E3088" s="16">
        <v>8.09</v>
      </c>
      <c r="F3088" s="16">
        <v>432</v>
      </c>
      <c r="G3088" s="16">
        <v>68.14</v>
      </c>
      <c r="H3088" s="16">
        <v>1346.69</v>
      </c>
      <c r="I3088" s="16">
        <v>194.84</v>
      </c>
      <c r="J3088" s="16">
        <v>85.96</v>
      </c>
      <c r="K3088" s="16">
        <v>83.75</v>
      </c>
      <c r="L3088" s="17">
        <f>SUM(C3088:K3088)</f>
        <v>2323.4500000000003</v>
      </c>
      <c r="M3088" s="23" t="str">
        <f>A3088&amp;"|"&amp;B3088</f>
        <v>P0257|Mar</v>
      </c>
    </row>
    <row r="3089" spans="1:13" ht="15" customHeight="1" x14ac:dyDescent="0.25">
      <c r="A3089" s="14" t="s">
        <v>575</v>
      </c>
      <c r="B3089" s="14" t="s">
        <v>24</v>
      </c>
      <c r="C3089" s="16">
        <v>37.729999999999997</v>
      </c>
      <c r="D3089" s="16">
        <v>51.7</v>
      </c>
      <c r="E3089" s="16">
        <v>16.07</v>
      </c>
      <c r="F3089" s="16">
        <v>316</v>
      </c>
      <c r="G3089" s="16">
        <v>0</v>
      </c>
      <c r="H3089" s="16">
        <v>2148.98</v>
      </c>
      <c r="I3089" s="16">
        <v>309.45</v>
      </c>
      <c r="J3089" s="16">
        <v>85.96</v>
      </c>
      <c r="K3089" s="16">
        <v>99.37</v>
      </c>
      <c r="L3089" s="17">
        <f>SUM(C3089:K3089)</f>
        <v>3065.2599999999998</v>
      </c>
      <c r="M3089" s="23" t="str">
        <f>A3089&amp;"|"&amp;B3089</f>
        <v>P0258|Apr</v>
      </c>
    </row>
    <row r="3090" spans="1:13" ht="15" customHeight="1" x14ac:dyDescent="0.25">
      <c r="A3090" s="14" t="s">
        <v>575</v>
      </c>
      <c r="B3090" s="14" t="s">
        <v>26</v>
      </c>
      <c r="C3090" s="16">
        <v>30.89</v>
      </c>
      <c r="D3090" s="16">
        <v>55.94</v>
      </c>
      <c r="E3090" s="16">
        <v>12.57</v>
      </c>
      <c r="F3090" s="16">
        <v>316</v>
      </c>
      <c r="G3090" s="16">
        <v>0</v>
      </c>
      <c r="H3090" s="16">
        <v>2148.98</v>
      </c>
      <c r="I3090" s="16">
        <v>309.45</v>
      </c>
      <c r="J3090" s="16">
        <v>85.96</v>
      </c>
      <c r="K3090" s="16">
        <v>646.23</v>
      </c>
      <c r="L3090" s="17">
        <f>SUM(C3090:K3090)</f>
        <v>3606.02</v>
      </c>
      <c r="M3090" s="23" t="str">
        <f>A3090&amp;"|"&amp;B3090</f>
        <v>P0258|May</v>
      </c>
    </row>
    <row r="3091" spans="1:13" ht="15" customHeight="1" x14ac:dyDescent="0.25">
      <c r="A3091" s="14" t="s">
        <v>575</v>
      </c>
      <c r="B3091" s="14" t="s">
        <v>28</v>
      </c>
      <c r="C3091" s="16">
        <v>31.2</v>
      </c>
      <c r="D3091" s="16">
        <v>59.4</v>
      </c>
      <c r="E3091" s="16">
        <v>15.11</v>
      </c>
      <c r="F3091" s="16">
        <v>316</v>
      </c>
      <c r="G3091" s="16">
        <v>0</v>
      </c>
      <c r="H3091" s="16">
        <v>2148.98</v>
      </c>
      <c r="I3091" s="16">
        <v>309.45</v>
      </c>
      <c r="J3091" s="16">
        <v>85.96</v>
      </c>
      <c r="K3091" s="16">
        <v>837.3</v>
      </c>
      <c r="L3091" s="17">
        <f>SUM(C3091:K3091)</f>
        <v>3803.3999999999996</v>
      </c>
      <c r="M3091" s="23" t="str">
        <f>A3091&amp;"|"&amp;B3091</f>
        <v>P0258|Jun</v>
      </c>
    </row>
    <row r="3092" spans="1:13" ht="15" customHeight="1" x14ac:dyDescent="0.25">
      <c r="A3092" s="14" t="s">
        <v>575</v>
      </c>
      <c r="B3092" s="14" t="s">
        <v>29</v>
      </c>
      <c r="C3092" s="16">
        <v>32.17</v>
      </c>
      <c r="D3092" s="16">
        <v>54.11</v>
      </c>
      <c r="E3092" s="16">
        <v>13.27</v>
      </c>
      <c r="F3092" s="16">
        <v>474</v>
      </c>
      <c r="G3092" s="16">
        <v>0</v>
      </c>
      <c r="H3092" s="16">
        <v>2148.98</v>
      </c>
      <c r="I3092" s="16">
        <v>309.45</v>
      </c>
      <c r="J3092" s="16">
        <v>85.96</v>
      </c>
      <c r="K3092" s="16">
        <v>2244.4299999999998</v>
      </c>
      <c r="L3092" s="17">
        <f>SUM(C3092:K3092)</f>
        <v>5362.369999999999</v>
      </c>
      <c r="M3092" s="23" t="str">
        <f>A3092&amp;"|"&amp;B3092</f>
        <v>P0258|Jul</v>
      </c>
    </row>
    <row r="3093" spans="1:13" ht="15" customHeight="1" x14ac:dyDescent="0.25">
      <c r="A3093" s="14" t="s">
        <v>575</v>
      </c>
      <c r="B3093" s="14" t="s">
        <v>30</v>
      </c>
      <c r="C3093" s="16">
        <v>22.94</v>
      </c>
      <c r="D3093" s="16">
        <v>51.52</v>
      </c>
      <c r="E3093" s="16">
        <v>19.2</v>
      </c>
      <c r="F3093" s="16">
        <v>474</v>
      </c>
      <c r="G3093" s="16">
        <v>0</v>
      </c>
      <c r="H3093" s="16">
        <v>2148.98</v>
      </c>
      <c r="I3093" s="16">
        <v>309.45</v>
      </c>
      <c r="J3093" s="16">
        <v>85.96</v>
      </c>
      <c r="K3093" s="16">
        <v>2070.33</v>
      </c>
      <c r="L3093" s="17">
        <f>SUM(C3093:K3093)</f>
        <v>5182.3799999999992</v>
      </c>
      <c r="M3093" s="23" t="str">
        <f>A3093&amp;"|"&amp;B3093</f>
        <v>P0258|Aug</v>
      </c>
    </row>
    <row r="3094" spans="1:13" ht="15" customHeight="1" x14ac:dyDescent="0.25">
      <c r="A3094" s="14" t="s">
        <v>575</v>
      </c>
      <c r="B3094" s="14" t="s">
        <v>31</v>
      </c>
      <c r="C3094" s="16">
        <v>17.260000000000002</v>
      </c>
      <c r="D3094" s="16">
        <v>64.36</v>
      </c>
      <c r="E3094" s="16">
        <v>13.34</v>
      </c>
      <c r="F3094" s="16">
        <v>316</v>
      </c>
      <c r="G3094" s="16">
        <v>0</v>
      </c>
      <c r="H3094" s="16">
        <v>2148.98</v>
      </c>
      <c r="I3094" s="16">
        <v>309.45</v>
      </c>
      <c r="J3094" s="16">
        <v>85.96</v>
      </c>
      <c r="K3094" s="16">
        <v>443.25</v>
      </c>
      <c r="L3094" s="17">
        <f>SUM(C3094:K3094)</f>
        <v>3398.6</v>
      </c>
      <c r="M3094" s="23" t="str">
        <f>A3094&amp;"|"&amp;B3094</f>
        <v>P0258|Sep</v>
      </c>
    </row>
    <row r="3095" spans="1:13" ht="15" customHeight="1" x14ac:dyDescent="0.25">
      <c r="A3095" s="14" t="s">
        <v>575</v>
      </c>
      <c r="B3095" s="14" t="s">
        <v>32</v>
      </c>
      <c r="C3095" s="16">
        <v>33.92</v>
      </c>
      <c r="D3095" s="16">
        <v>71.319999999999993</v>
      </c>
      <c r="E3095" s="16">
        <v>16.78</v>
      </c>
      <c r="F3095" s="16">
        <v>316</v>
      </c>
      <c r="G3095" s="16">
        <v>0</v>
      </c>
      <c r="H3095" s="16">
        <v>2148.98</v>
      </c>
      <c r="I3095" s="16">
        <v>309.45</v>
      </c>
      <c r="J3095" s="16">
        <v>85.96</v>
      </c>
      <c r="K3095" s="16">
        <v>306.58</v>
      </c>
      <c r="L3095" s="17">
        <f>SUM(C3095:K3095)</f>
        <v>3288.99</v>
      </c>
      <c r="M3095" s="23" t="str">
        <f>A3095&amp;"|"&amp;B3095</f>
        <v>P0258|Oct</v>
      </c>
    </row>
    <row r="3096" spans="1:13" ht="15" customHeight="1" x14ac:dyDescent="0.25">
      <c r="A3096" s="14" t="s">
        <v>575</v>
      </c>
      <c r="B3096" s="14" t="s">
        <v>33</v>
      </c>
      <c r="C3096" s="16">
        <v>39.950000000000003</v>
      </c>
      <c r="D3096" s="16">
        <v>81.31</v>
      </c>
      <c r="E3096" s="16">
        <v>16.29</v>
      </c>
      <c r="F3096" s="16">
        <v>316</v>
      </c>
      <c r="G3096" s="16">
        <v>100.95</v>
      </c>
      <c r="H3096" s="16">
        <v>2148.98</v>
      </c>
      <c r="I3096" s="16">
        <v>309.45</v>
      </c>
      <c r="J3096" s="16">
        <v>85.96</v>
      </c>
      <c r="K3096" s="16">
        <v>79.11</v>
      </c>
      <c r="L3096" s="17">
        <f>SUM(C3096:K3096)</f>
        <v>3178</v>
      </c>
      <c r="M3096" s="23" t="str">
        <f>A3096&amp;"|"&amp;B3096</f>
        <v>P0258|Nov</v>
      </c>
    </row>
    <row r="3097" spans="1:13" ht="15" customHeight="1" x14ac:dyDescent="0.25">
      <c r="A3097" s="14" t="s">
        <v>575</v>
      </c>
      <c r="B3097" s="14" t="s">
        <v>34</v>
      </c>
      <c r="C3097" s="16">
        <v>15.21</v>
      </c>
      <c r="D3097" s="16">
        <v>95.93</v>
      </c>
      <c r="E3097" s="16">
        <v>15.13</v>
      </c>
      <c r="F3097" s="16">
        <v>948</v>
      </c>
      <c r="G3097" s="16">
        <v>100.95</v>
      </c>
      <c r="H3097" s="16">
        <v>2148.98</v>
      </c>
      <c r="I3097" s="16">
        <v>309.45</v>
      </c>
      <c r="J3097" s="16">
        <v>85.96</v>
      </c>
      <c r="K3097" s="16">
        <v>139.59</v>
      </c>
      <c r="L3097" s="17">
        <f>SUM(C3097:K3097)</f>
        <v>3859.2</v>
      </c>
      <c r="M3097" s="23" t="str">
        <f>A3097&amp;"|"&amp;B3097</f>
        <v>P0258|Dec</v>
      </c>
    </row>
    <row r="3098" spans="1:13" ht="15" customHeight="1" x14ac:dyDescent="0.25">
      <c r="A3098" s="14" t="s">
        <v>575</v>
      </c>
      <c r="B3098" s="14" t="s">
        <v>35</v>
      </c>
      <c r="C3098" s="16">
        <v>30.42</v>
      </c>
      <c r="D3098" s="16">
        <v>105.55</v>
      </c>
      <c r="E3098" s="16">
        <v>16.309999999999999</v>
      </c>
      <c r="F3098" s="16">
        <v>790</v>
      </c>
      <c r="G3098" s="16">
        <v>100.95</v>
      </c>
      <c r="H3098" s="16">
        <v>2148.98</v>
      </c>
      <c r="I3098" s="16">
        <v>309.45</v>
      </c>
      <c r="J3098" s="16">
        <v>85.96</v>
      </c>
      <c r="K3098" s="16">
        <v>139.59</v>
      </c>
      <c r="L3098" s="17">
        <f>SUM(C3098:K3098)</f>
        <v>3727.21</v>
      </c>
      <c r="M3098" s="23" t="str">
        <f>A3098&amp;"|"&amp;B3098</f>
        <v>P0258|Jan</v>
      </c>
    </row>
    <row r="3099" spans="1:13" ht="15" customHeight="1" x14ac:dyDescent="0.25">
      <c r="A3099" s="14" t="s">
        <v>575</v>
      </c>
      <c r="B3099" s="14" t="s">
        <v>36</v>
      </c>
      <c r="C3099" s="16">
        <v>18.850000000000001</v>
      </c>
      <c r="D3099" s="16">
        <v>95.69</v>
      </c>
      <c r="E3099" s="16">
        <v>18.66</v>
      </c>
      <c r="F3099" s="16">
        <v>632</v>
      </c>
      <c r="G3099" s="16">
        <v>100.95</v>
      </c>
      <c r="H3099" s="16">
        <v>2148.98</v>
      </c>
      <c r="I3099" s="16">
        <v>309.45</v>
      </c>
      <c r="J3099" s="16">
        <v>85.96</v>
      </c>
      <c r="K3099" s="16">
        <v>139.59</v>
      </c>
      <c r="L3099" s="17">
        <f>SUM(C3099:K3099)</f>
        <v>3550.13</v>
      </c>
      <c r="M3099" s="23" t="str">
        <f>A3099&amp;"|"&amp;B3099</f>
        <v>P0258|Feb</v>
      </c>
    </row>
    <row r="3100" spans="1:13" ht="15" customHeight="1" x14ac:dyDescent="0.25">
      <c r="A3100" s="14" t="s">
        <v>575</v>
      </c>
      <c r="B3100" s="14" t="s">
        <v>37</v>
      </c>
      <c r="C3100" s="16">
        <v>35.950000000000003</v>
      </c>
      <c r="D3100" s="16">
        <v>82.98</v>
      </c>
      <c r="E3100" s="16">
        <v>19.88</v>
      </c>
      <c r="F3100" s="16">
        <v>632</v>
      </c>
      <c r="G3100" s="16">
        <v>100.95</v>
      </c>
      <c r="H3100" s="16">
        <v>2148.98</v>
      </c>
      <c r="I3100" s="16">
        <v>309.45</v>
      </c>
      <c r="J3100" s="16">
        <v>85.96</v>
      </c>
      <c r="K3100" s="16">
        <v>139.59</v>
      </c>
      <c r="L3100" s="17">
        <f>SUM(C3100:K3100)</f>
        <v>3555.74</v>
      </c>
      <c r="M3100" s="23" t="str">
        <f>A3100&amp;"|"&amp;B3100</f>
        <v>P0258|Mar</v>
      </c>
    </row>
    <row r="3101" spans="1:13" ht="15" customHeight="1" x14ac:dyDescent="0.25">
      <c r="A3101" s="14" t="s">
        <v>577</v>
      </c>
      <c r="B3101" s="14" t="s">
        <v>24</v>
      </c>
      <c r="C3101" s="16">
        <v>12.12</v>
      </c>
      <c r="D3101" s="16">
        <v>53.48</v>
      </c>
      <c r="E3101" s="16">
        <v>7.25</v>
      </c>
      <c r="F3101" s="16">
        <v>216</v>
      </c>
      <c r="G3101" s="16">
        <v>0</v>
      </c>
      <c r="H3101" s="16">
        <v>1346.69</v>
      </c>
      <c r="I3101" s="16">
        <v>194.84</v>
      </c>
      <c r="J3101" s="16">
        <v>85.96</v>
      </c>
      <c r="K3101" s="16">
        <v>59.62</v>
      </c>
      <c r="L3101" s="17">
        <f>SUM(C3101:K3101)</f>
        <v>1975.9599999999998</v>
      </c>
      <c r="M3101" s="23" t="str">
        <f>A3101&amp;"|"&amp;B3101</f>
        <v>P0259|Apr</v>
      </c>
    </row>
    <row r="3102" spans="1:13" ht="15" customHeight="1" x14ac:dyDescent="0.25">
      <c r="A3102" s="14" t="s">
        <v>577</v>
      </c>
      <c r="B3102" s="14" t="s">
        <v>26</v>
      </c>
      <c r="C3102" s="16">
        <v>15.03</v>
      </c>
      <c r="D3102" s="16">
        <v>48.01</v>
      </c>
      <c r="E3102" s="16">
        <v>9.0500000000000007</v>
      </c>
      <c r="F3102" s="16">
        <v>216</v>
      </c>
      <c r="G3102" s="16">
        <v>0</v>
      </c>
      <c r="H3102" s="16">
        <v>1346.69</v>
      </c>
      <c r="I3102" s="16">
        <v>194.84</v>
      </c>
      <c r="J3102" s="16">
        <v>85.96</v>
      </c>
      <c r="K3102" s="16">
        <v>387.74</v>
      </c>
      <c r="L3102" s="17">
        <f>SUM(C3102:K3102)</f>
        <v>2303.3200000000002</v>
      </c>
      <c r="M3102" s="23" t="str">
        <f>A3102&amp;"|"&amp;B3102</f>
        <v>P0259|May</v>
      </c>
    </row>
    <row r="3103" spans="1:13" ht="15" customHeight="1" x14ac:dyDescent="0.25">
      <c r="A3103" s="14" t="s">
        <v>577</v>
      </c>
      <c r="B3103" s="14" t="s">
        <v>28</v>
      </c>
      <c r="C3103" s="16">
        <v>9.9700000000000006</v>
      </c>
      <c r="D3103" s="16">
        <v>37.4</v>
      </c>
      <c r="E3103" s="16">
        <v>6.33</v>
      </c>
      <c r="F3103" s="16">
        <v>216</v>
      </c>
      <c r="G3103" s="16">
        <v>0</v>
      </c>
      <c r="H3103" s="16">
        <v>1346.69</v>
      </c>
      <c r="I3103" s="16">
        <v>194.84</v>
      </c>
      <c r="J3103" s="16">
        <v>85.96</v>
      </c>
      <c r="K3103" s="16">
        <v>502.38</v>
      </c>
      <c r="L3103" s="17">
        <f>SUM(C3103:K3103)</f>
        <v>2399.5700000000002</v>
      </c>
      <c r="M3103" s="23" t="str">
        <f>A3103&amp;"|"&amp;B3103</f>
        <v>P0259|Jun</v>
      </c>
    </row>
    <row r="3104" spans="1:13" ht="15" customHeight="1" x14ac:dyDescent="0.25">
      <c r="A3104" s="14" t="s">
        <v>577</v>
      </c>
      <c r="B3104" s="14" t="s">
        <v>29</v>
      </c>
      <c r="C3104" s="16">
        <v>32.049999999999997</v>
      </c>
      <c r="D3104" s="16">
        <v>48.17</v>
      </c>
      <c r="E3104" s="16">
        <v>10.72</v>
      </c>
      <c r="F3104" s="16">
        <v>216</v>
      </c>
      <c r="G3104" s="16">
        <v>0</v>
      </c>
      <c r="H3104" s="16">
        <v>1346.69</v>
      </c>
      <c r="I3104" s="16">
        <v>194.84</v>
      </c>
      <c r="J3104" s="16">
        <v>85.96</v>
      </c>
      <c r="K3104" s="16">
        <v>1346.66</v>
      </c>
      <c r="L3104" s="17">
        <f>SUM(C3104:K3104)</f>
        <v>3281.09</v>
      </c>
      <c r="M3104" s="23" t="str">
        <f>A3104&amp;"|"&amp;B3104</f>
        <v>P0259|Jul</v>
      </c>
    </row>
    <row r="3105" spans="1:13" ht="15" customHeight="1" x14ac:dyDescent="0.25">
      <c r="A3105" s="14" t="s">
        <v>577</v>
      </c>
      <c r="B3105" s="14" t="s">
        <v>30</v>
      </c>
      <c r="C3105" s="16">
        <v>28.4</v>
      </c>
      <c r="D3105" s="16">
        <v>44.12</v>
      </c>
      <c r="E3105" s="16">
        <v>14.81</v>
      </c>
      <c r="F3105" s="16">
        <v>216</v>
      </c>
      <c r="G3105" s="16">
        <v>0</v>
      </c>
      <c r="H3105" s="16">
        <v>1346.69</v>
      </c>
      <c r="I3105" s="16">
        <v>194.84</v>
      </c>
      <c r="J3105" s="16">
        <v>85.96</v>
      </c>
      <c r="K3105" s="16">
        <v>1242.2</v>
      </c>
      <c r="L3105" s="17">
        <f>SUM(C3105:K3105)</f>
        <v>3173.02</v>
      </c>
      <c r="M3105" s="23" t="str">
        <f>A3105&amp;"|"&amp;B3105</f>
        <v>P0259|Aug</v>
      </c>
    </row>
    <row r="3106" spans="1:13" ht="15" customHeight="1" x14ac:dyDescent="0.25">
      <c r="A3106" s="14" t="s">
        <v>577</v>
      </c>
      <c r="B3106" s="14" t="s">
        <v>31</v>
      </c>
      <c r="C3106" s="16">
        <v>17.8</v>
      </c>
      <c r="D3106" s="16">
        <v>46.68</v>
      </c>
      <c r="E3106" s="16">
        <v>11.6</v>
      </c>
      <c r="F3106" s="16">
        <v>216</v>
      </c>
      <c r="G3106" s="16">
        <v>0</v>
      </c>
      <c r="H3106" s="16">
        <v>1346.69</v>
      </c>
      <c r="I3106" s="16">
        <v>194.84</v>
      </c>
      <c r="J3106" s="16">
        <v>85.96</v>
      </c>
      <c r="K3106" s="16">
        <v>265.95</v>
      </c>
      <c r="L3106" s="17">
        <f>SUM(C3106:K3106)</f>
        <v>2185.52</v>
      </c>
      <c r="M3106" s="23" t="str">
        <f>A3106&amp;"|"&amp;B3106</f>
        <v>P0259|Sep</v>
      </c>
    </row>
    <row r="3107" spans="1:13" ht="15" customHeight="1" x14ac:dyDescent="0.25">
      <c r="A3107" s="14" t="s">
        <v>577</v>
      </c>
      <c r="B3107" s="14" t="s">
        <v>32</v>
      </c>
      <c r="C3107" s="16">
        <v>7.57</v>
      </c>
      <c r="D3107" s="16">
        <v>43.16</v>
      </c>
      <c r="E3107" s="16">
        <v>4.04</v>
      </c>
      <c r="F3107" s="16">
        <v>216</v>
      </c>
      <c r="G3107" s="16">
        <v>0</v>
      </c>
      <c r="H3107" s="16">
        <v>1346.69</v>
      </c>
      <c r="I3107" s="16">
        <v>194.84</v>
      </c>
      <c r="J3107" s="16">
        <v>85.96</v>
      </c>
      <c r="K3107" s="16">
        <v>183.95</v>
      </c>
      <c r="L3107" s="17">
        <f>SUM(C3107:K3107)</f>
        <v>2082.21</v>
      </c>
      <c r="M3107" s="23" t="str">
        <f>A3107&amp;"|"&amp;B3107</f>
        <v>P0259|Oct</v>
      </c>
    </row>
    <row r="3108" spans="1:13" ht="15" customHeight="1" x14ac:dyDescent="0.25">
      <c r="A3108" s="14" t="s">
        <v>577</v>
      </c>
      <c r="B3108" s="14" t="s">
        <v>33</v>
      </c>
      <c r="C3108" s="16">
        <v>23.28</v>
      </c>
      <c r="D3108" s="16">
        <v>64.48</v>
      </c>
      <c r="E3108" s="16">
        <v>11.13</v>
      </c>
      <c r="F3108" s="16">
        <v>216</v>
      </c>
      <c r="G3108" s="16">
        <v>68.14</v>
      </c>
      <c r="H3108" s="16">
        <v>1346.69</v>
      </c>
      <c r="I3108" s="16">
        <v>194.84</v>
      </c>
      <c r="J3108" s="16">
        <v>85.96</v>
      </c>
      <c r="K3108" s="16">
        <v>47.47</v>
      </c>
      <c r="L3108" s="17">
        <f>SUM(C3108:K3108)</f>
        <v>2057.9899999999998</v>
      </c>
      <c r="M3108" s="23" t="str">
        <f>A3108&amp;"|"&amp;B3108</f>
        <v>P0259|Nov</v>
      </c>
    </row>
    <row r="3109" spans="1:13" ht="15" customHeight="1" x14ac:dyDescent="0.25">
      <c r="A3109" s="14" t="s">
        <v>577</v>
      </c>
      <c r="B3109" s="14" t="s">
        <v>34</v>
      </c>
      <c r="C3109" s="16">
        <v>19.809999999999999</v>
      </c>
      <c r="D3109" s="16">
        <v>69.010000000000005</v>
      </c>
      <c r="E3109" s="16">
        <v>9.56</v>
      </c>
      <c r="F3109" s="16">
        <v>540</v>
      </c>
      <c r="G3109" s="16">
        <v>68.14</v>
      </c>
      <c r="H3109" s="16">
        <v>1346.69</v>
      </c>
      <c r="I3109" s="16">
        <v>194.84</v>
      </c>
      <c r="J3109" s="16">
        <v>85.96</v>
      </c>
      <c r="K3109" s="16">
        <v>83.75</v>
      </c>
      <c r="L3109" s="17">
        <f>SUM(C3109:K3109)</f>
        <v>2417.7600000000002</v>
      </c>
      <c r="M3109" s="23" t="str">
        <f>A3109&amp;"|"&amp;B3109</f>
        <v>P0259|Dec</v>
      </c>
    </row>
    <row r="3110" spans="1:13" ht="15" customHeight="1" x14ac:dyDescent="0.25">
      <c r="A3110" s="14" t="s">
        <v>577</v>
      </c>
      <c r="B3110" s="14" t="s">
        <v>35</v>
      </c>
      <c r="C3110" s="16">
        <v>25.49</v>
      </c>
      <c r="D3110" s="16">
        <v>84.49</v>
      </c>
      <c r="E3110" s="16">
        <v>9.85</v>
      </c>
      <c r="F3110" s="16">
        <v>432</v>
      </c>
      <c r="G3110" s="16">
        <v>68.14</v>
      </c>
      <c r="H3110" s="16">
        <v>1346.69</v>
      </c>
      <c r="I3110" s="16">
        <v>194.84</v>
      </c>
      <c r="J3110" s="16">
        <v>85.96</v>
      </c>
      <c r="K3110" s="16">
        <v>83.75</v>
      </c>
      <c r="L3110" s="17">
        <f>SUM(C3110:K3110)</f>
        <v>2331.21</v>
      </c>
      <c r="M3110" s="23" t="str">
        <f>A3110&amp;"|"&amp;B3110</f>
        <v>P0259|Jan</v>
      </c>
    </row>
    <row r="3111" spans="1:13" ht="15" customHeight="1" x14ac:dyDescent="0.25">
      <c r="A3111" s="14" t="s">
        <v>577</v>
      </c>
      <c r="B3111" s="14" t="s">
        <v>36</v>
      </c>
      <c r="C3111" s="16">
        <v>27.08</v>
      </c>
      <c r="D3111" s="16">
        <v>78.34</v>
      </c>
      <c r="E3111" s="16">
        <v>9.6999999999999993</v>
      </c>
      <c r="F3111" s="16">
        <v>432</v>
      </c>
      <c r="G3111" s="16">
        <v>68.14</v>
      </c>
      <c r="H3111" s="16">
        <v>1346.69</v>
      </c>
      <c r="I3111" s="16">
        <v>194.84</v>
      </c>
      <c r="J3111" s="16">
        <v>85.96</v>
      </c>
      <c r="K3111" s="16">
        <v>83.75</v>
      </c>
      <c r="L3111" s="17">
        <f>SUM(C3111:K3111)</f>
        <v>2326.5</v>
      </c>
      <c r="M3111" s="23" t="str">
        <f>A3111&amp;"|"&amp;B3111</f>
        <v>P0259|Feb</v>
      </c>
    </row>
    <row r="3112" spans="1:13" ht="15" customHeight="1" x14ac:dyDescent="0.25">
      <c r="A3112" s="14" t="s">
        <v>577</v>
      </c>
      <c r="B3112" s="14" t="s">
        <v>37</v>
      </c>
      <c r="C3112" s="16">
        <v>27.61</v>
      </c>
      <c r="D3112" s="16">
        <v>65.95</v>
      </c>
      <c r="E3112" s="16">
        <v>9.8699999999999992</v>
      </c>
      <c r="F3112" s="16">
        <v>432</v>
      </c>
      <c r="G3112" s="16">
        <v>68.14</v>
      </c>
      <c r="H3112" s="16">
        <v>1346.69</v>
      </c>
      <c r="I3112" s="16">
        <v>194.84</v>
      </c>
      <c r="J3112" s="16">
        <v>85.96</v>
      </c>
      <c r="K3112" s="16">
        <v>83.75</v>
      </c>
      <c r="L3112" s="17">
        <f>SUM(C3112:K3112)</f>
        <v>2314.8100000000004</v>
      </c>
      <c r="M3112" s="23" t="str">
        <f>A3112&amp;"|"&amp;B3112</f>
        <v>P0259|Mar</v>
      </c>
    </row>
    <row r="3113" spans="1:13" ht="15" customHeight="1" x14ac:dyDescent="0.25">
      <c r="A3113" s="14" t="s">
        <v>579</v>
      </c>
      <c r="B3113" s="14" t="s">
        <v>24</v>
      </c>
      <c r="C3113" s="16">
        <v>14.96</v>
      </c>
      <c r="D3113" s="16">
        <v>39.82</v>
      </c>
      <c r="E3113" s="16">
        <v>4.04</v>
      </c>
      <c r="F3113" s="16">
        <v>176</v>
      </c>
      <c r="G3113" s="16">
        <v>0</v>
      </c>
      <c r="H3113" s="16">
        <v>1031.51</v>
      </c>
      <c r="I3113" s="16">
        <v>149</v>
      </c>
      <c r="J3113" s="16">
        <v>85.96</v>
      </c>
      <c r="K3113" s="16">
        <v>39.75</v>
      </c>
      <c r="L3113" s="17">
        <f>SUM(C3113:K3113)</f>
        <v>1541.04</v>
      </c>
      <c r="M3113" s="23" t="str">
        <f>A3113&amp;"|"&amp;B3113</f>
        <v>P0260|Apr</v>
      </c>
    </row>
    <row r="3114" spans="1:13" ht="15" customHeight="1" x14ac:dyDescent="0.25">
      <c r="A3114" s="14" t="s">
        <v>579</v>
      </c>
      <c r="B3114" s="14" t="s">
        <v>26</v>
      </c>
      <c r="C3114" s="16">
        <v>7.57</v>
      </c>
      <c r="D3114" s="16">
        <v>45.55</v>
      </c>
      <c r="E3114" s="16">
        <v>7.84</v>
      </c>
      <c r="F3114" s="16">
        <v>176</v>
      </c>
      <c r="G3114" s="16">
        <v>0</v>
      </c>
      <c r="H3114" s="16">
        <v>1031.51</v>
      </c>
      <c r="I3114" s="16">
        <v>149</v>
      </c>
      <c r="J3114" s="16">
        <v>85.96</v>
      </c>
      <c r="K3114" s="16">
        <v>258.49</v>
      </c>
      <c r="L3114" s="17">
        <f>SUM(C3114:K3114)</f>
        <v>1761.92</v>
      </c>
      <c r="M3114" s="23" t="str">
        <f>A3114&amp;"|"&amp;B3114</f>
        <v>P0260|May</v>
      </c>
    </row>
    <row r="3115" spans="1:13" ht="15" customHeight="1" x14ac:dyDescent="0.25">
      <c r="A3115" s="14" t="s">
        <v>579</v>
      </c>
      <c r="B3115" s="14" t="s">
        <v>28</v>
      </c>
      <c r="C3115" s="16">
        <v>17.18</v>
      </c>
      <c r="D3115" s="16">
        <v>26.58</v>
      </c>
      <c r="E3115" s="16">
        <v>9.09</v>
      </c>
      <c r="F3115" s="16">
        <v>176</v>
      </c>
      <c r="G3115" s="16">
        <v>0</v>
      </c>
      <c r="H3115" s="16">
        <v>1031.51</v>
      </c>
      <c r="I3115" s="16">
        <v>149</v>
      </c>
      <c r="J3115" s="16">
        <v>85.96</v>
      </c>
      <c r="K3115" s="16">
        <v>334.92</v>
      </c>
      <c r="L3115" s="17">
        <f>SUM(C3115:K3115)</f>
        <v>1830.24</v>
      </c>
      <c r="M3115" s="23" t="str">
        <f>A3115&amp;"|"&amp;B3115</f>
        <v>P0260|Jun</v>
      </c>
    </row>
    <row r="3116" spans="1:13" ht="15" customHeight="1" x14ac:dyDescent="0.25">
      <c r="A3116" s="14" t="s">
        <v>579</v>
      </c>
      <c r="B3116" s="14" t="s">
        <v>29</v>
      </c>
      <c r="C3116" s="16">
        <v>7.57</v>
      </c>
      <c r="D3116" s="16">
        <v>42.72</v>
      </c>
      <c r="E3116" s="16">
        <v>7.37</v>
      </c>
      <c r="F3116" s="16">
        <v>264</v>
      </c>
      <c r="G3116" s="16">
        <v>0</v>
      </c>
      <c r="H3116" s="16">
        <v>1031.51</v>
      </c>
      <c r="I3116" s="16">
        <v>149</v>
      </c>
      <c r="J3116" s="16">
        <v>85.96</v>
      </c>
      <c r="K3116" s="16">
        <v>897.77</v>
      </c>
      <c r="L3116" s="17">
        <f>SUM(C3116:K3116)</f>
        <v>2485.9</v>
      </c>
      <c r="M3116" s="23" t="str">
        <f>A3116&amp;"|"&amp;B3116</f>
        <v>P0260|Jul</v>
      </c>
    </row>
    <row r="3117" spans="1:13" ht="15" customHeight="1" x14ac:dyDescent="0.25">
      <c r="A3117" s="14" t="s">
        <v>579</v>
      </c>
      <c r="B3117" s="14" t="s">
        <v>30</v>
      </c>
      <c r="C3117" s="16">
        <v>13.25</v>
      </c>
      <c r="D3117" s="16">
        <v>34.76</v>
      </c>
      <c r="E3117" s="16">
        <v>9.56</v>
      </c>
      <c r="F3117" s="16">
        <v>176</v>
      </c>
      <c r="G3117" s="16">
        <v>0</v>
      </c>
      <c r="H3117" s="16">
        <v>1031.51</v>
      </c>
      <c r="I3117" s="16">
        <v>149</v>
      </c>
      <c r="J3117" s="16">
        <v>85.96</v>
      </c>
      <c r="K3117" s="16">
        <v>828.13</v>
      </c>
      <c r="L3117" s="17">
        <f>SUM(C3117:K3117)</f>
        <v>2328.17</v>
      </c>
      <c r="M3117" s="23" t="str">
        <f>A3117&amp;"|"&amp;B3117</f>
        <v>P0260|Aug</v>
      </c>
    </row>
    <row r="3118" spans="1:13" ht="15" customHeight="1" x14ac:dyDescent="0.25">
      <c r="A3118" s="14" t="s">
        <v>579</v>
      </c>
      <c r="B3118" s="14" t="s">
        <v>31</v>
      </c>
      <c r="C3118" s="16">
        <v>14.42</v>
      </c>
      <c r="D3118" s="16">
        <v>46.07</v>
      </c>
      <c r="E3118" s="16">
        <v>6.62</v>
      </c>
      <c r="F3118" s="16">
        <v>176</v>
      </c>
      <c r="G3118" s="16">
        <v>0</v>
      </c>
      <c r="H3118" s="16">
        <v>1031.51</v>
      </c>
      <c r="I3118" s="16">
        <v>149</v>
      </c>
      <c r="J3118" s="16">
        <v>85.96</v>
      </c>
      <c r="K3118" s="16">
        <v>177.3</v>
      </c>
      <c r="L3118" s="17">
        <f>SUM(C3118:K3118)</f>
        <v>1686.8799999999999</v>
      </c>
      <c r="M3118" s="23" t="str">
        <f>A3118&amp;"|"&amp;B3118</f>
        <v>P0260|Sep</v>
      </c>
    </row>
    <row r="3119" spans="1:13" ht="15" customHeight="1" x14ac:dyDescent="0.25">
      <c r="A3119" s="14" t="s">
        <v>579</v>
      </c>
      <c r="B3119" s="14" t="s">
        <v>32</v>
      </c>
      <c r="C3119" s="16">
        <v>15.27</v>
      </c>
      <c r="D3119" s="16">
        <v>46.01</v>
      </c>
      <c r="E3119" s="16">
        <v>5.14</v>
      </c>
      <c r="F3119" s="16">
        <v>176</v>
      </c>
      <c r="G3119" s="16">
        <v>0</v>
      </c>
      <c r="H3119" s="16">
        <v>1031.51</v>
      </c>
      <c r="I3119" s="16">
        <v>149</v>
      </c>
      <c r="J3119" s="16">
        <v>85.96</v>
      </c>
      <c r="K3119" s="16">
        <v>122.63</v>
      </c>
      <c r="L3119" s="17">
        <f>SUM(C3119:K3119)</f>
        <v>1631.52</v>
      </c>
      <c r="M3119" s="23" t="str">
        <f>A3119&amp;"|"&amp;B3119</f>
        <v>P0260|Oct</v>
      </c>
    </row>
    <row r="3120" spans="1:13" ht="15" customHeight="1" x14ac:dyDescent="0.25">
      <c r="A3120" s="14" t="s">
        <v>579</v>
      </c>
      <c r="B3120" s="14" t="s">
        <v>33</v>
      </c>
      <c r="C3120" s="16">
        <v>15.52</v>
      </c>
      <c r="D3120" s="16">
        <v>61.07</v>
      </c>
      <c r="E3120" s="16">
        <v>4.04</v>
      </c>
      <c r="F3120" s="16">
        <v>176</v>
      </c>
      <c r="G3120" s="16">
        <v>55.52</v>
      </c>
      <c r="H3120" s="16">
        <v>1031.51</v>
      </c>
      <c r="I3120" s="16">
        <v>149</v>
      </c>
      <c r="J3120" s="16">
        <v>85.96</v>
      </c>
      <c r="K3120" s="16">
        <v>31.64</v>
      </c>
      <c r="L3120" s="17">
        <f>SUM(C3120:K3120)</f>
        <v>1610.26</v>
      </c>
      <c r="M3120" s="23" t="str">
        <f>A3120&amp;"|"&amp;B3120</f>
        <v>P0260|Nov</v>
      </c>
    </row>
    <row r="3121" spans="1:13" ht="15" customHeight="1" x14ac:dyDescent="0.25">
      <c r="A3121" s="14" t="s">
        <v>579</v>
      </c>
      <c r="B3121" s="14" t="s">
        <v>34</v>
      </c>
      <c r="C3121" s="16">
        <v>7.57</v>
      </c>
      <c r="D3121" s="16">
        <v>63.01</v>
      </c>
      <c r="E3121" s="16">
        <v>9.56</v>
      </c>
      <c r="F3121" s="16">
        <v>528</v>
      </c>
      <c r="G3121" s="16">
        <v>55.52</v>
      </c>
      <c r="H3121" s="16">
        <v>1031.51</v>
      </c>
      <c r="I3121" s="16">
        <v>149</v>
      </c>
      <c r="J3121" s="16">
        <v>85.96</v>
      </c>
      <c r="K3121" s="16">
        <v>55.84</v>
      </c>
      <c r="L3121" s="17">
        <f>SUM(C3121:K3121)</f>
        <v>1985.97</v>
      </c>
      <c r="M3121" s="23" t="str">
        <f>A3121&amp;"|"&amp;B3121</f>
        <v>P0260|Dec</v>
      </c>
    </row>
    <row r="3122" spans="1:13" ht="15" customHeight="1" x14ac:dyDescent="0.25">
      <c r="A3122" s="14" t="s">
        <v>579</v>
      </c>
      <c r="B3122" s="14" t="s">
        <v>35</v>
      </c>
      <c r="C3122" s="16">
        <v>33.46</v>
      </c>
      <c r="D3122" s="16">
        <v>69.290000000000006</v>
      </c>
      <c r="E3122" s="16">
        <v>10.42</v>
      </c>
      <c r="F3122" s="16">
        <v>440</v>
      </c>
      <c r="G3122" s="16">
        <v>55.52</v>
      </c>
      <c r="H3122" s="16">
        <v>1031.51</v>
      </c>
      <c r="I3122" s="16">
        <v>149</v>
      </c>
      <c r="J3122" s="16">
        <v>85.96</v>
      </c>
      <c r="K3122" s="16">
        <v>55.84</v>
      </c>
      <c r="L3122" s="17">
        <f>SUM(C3122:K3122)</f>
        <v>1930.9999999999998</v>
      </c>
      <c r="M3122" s="23" t="str">
        <f>A3122&amp;"|"&amp;B3122</f>
        <v>P0260|Jan</v>
      </c>
    </row>
    <row r="3123" spans="1:13" ht="15" customHeight="1" x14ac:dyDescent="0.25">
      <c r="A3123" s="14" t="s">
        <v>579</v>
      </c>
      <c r="B3123" s="14" t="s">
        <v>36</v>
      </c>
      <c r="C3123" s="16">
        <v>7.57</v>
      </c>
      <c r="D3123" s="16">
        <v>68.16</v>
      </c>
      <c r="E3123" s="16">
        <v>10.6</v>
      </c>
      <c r="F3123" s="16">
        <v>440</v>
      </c>
      <c r="G3123" s="16">
        <v>55.52</v>
      </c>
      <c r="H3123" s="16">
        <v>1031.51</v>
      </c>
      <c r="I3123" s="16">
        <v>149</v>
      </c>
      <c r="J3123" s="16">
        <v>85.96</v>
      </c>
      <c r="K3123" s="16">
        <v>55.84</v>
      </c>
      <c r="L3123" s="17">
        <f>SUM(C3123:K3123)</f>
        <v>1904.1599999999999</v>
      </c>
      <c r="M3123" s="23" t="str">
        <f>A3123&amp;"|"&amp;B3123</f>
        <v>P0260|Feb</v>
      </c>
    </row>
    <row r="3124" spans="1:13" ht="15" customHeight="1" x14ac:dyDescent="0.25">
      <c r="A3124" s="14" t="s">
        <v>579</v>
      </c>
      <c r="B3124" s="14" t="s">
        <v>37</v>
      </c>
      <c r="C3124" s="16">
        <v>21.6</v>
      </c>
      <c r="D3124" s="16">
        <v>62.35</v>
      </c>
      <c r="E3124" s="16">
        <v>4.04</v>
      </c>
      <c r="F3124" s="16">
        <v>352</v>
      </c>
      <c r="G3124" s="16">
        <v>55.52</v>
      </c>
      <c r="H3124" s="16">
        <v>1031.51</v>
      </c>
      <c r="I3124" s="16">
        <v>149</v>
      </c>
      <c r="J3124" s="16">
        <v>85.96</v>
      </c>
      <c r="K3124" s="16">
        <v>55.84</v>
      </c>
      <c r="L3124" s="17">
        <f>SUM(C3124:K3124)</f>
        <v>1817.82</v>
      </c>
      <c r="M3124" s="23" t="str">
        <f>A3124&amp;"|"&amp;B3124</f>
        <v>P0260|Mar</v>
      </c>
    </row>
    <row r="3125" spans="1:13" ht="15" customHeight="1" x14ac:dyDescent="0.25">
      <c r="A3125" s="14" t="s">
        <v>581</v>
      </c>
      <c r="B3125" s="14" t="s">
        <v>24</v>
      </c>
      <c r="C3125" s="16">
        <v>49.38</v>
      </c>
      <c r="D3125" s="16">
        <v>73.92</v>
      </c>
      <c r="E3125" s="16">
        <v>14.76</v>
      </c>
      <c r="F3125" s="16">
        <v>376</v>
      </c>
      <c r="G3125" s="16">
        <v>0</v>
      </c>
      <c r="H3125" s="16">
        <v>2578.77</v>
      </c>
      <c r="I3125" s="16">
        <v>378.22</v>
      </c>
      <c r="J3125" s="16">
        <v>85.96</v>
      </c>
      <c r="K3125" s="16">
        <v>119.25</v>
      </c>
      <c r="L3125" s="17">
        <f>SUM(C3125:K3125)</f>
        <v>3676.26</v>
      </c>
      <c r="M3125" s="23" t="str">
        <f>A3125&amp;"|"&amp;B3125</f>
        <v>P0261|Apr</v>
      </c>
    </row>
    <row r="3126" spans="1:13" ht="15" customHeight="1" x14ac:dyDescent="0.25">
      <c r="A3126" s="14" t="s">
        <v>581</v>
      </c>
      <c r="B3126" s="14" t="s">
        <v>26</v>
      </c>
      <c r="C3126" s="16">
        <v>15.85</v>
      </c>
      <c r="D3126" s="16">
        <v>71.430000000000007</v>
      </c>
      <c r="E3126" s="16">
        <v>22.62</v>
      </c>
      <c r="F3126" s="16">
        <v>376</v>
      </c>
      <c r="G3126" s="16">
        <v>0</v>
      </c>
      <c r="H3126" s="16">
        <v>2578.77</v>
      </c>
      <c r="I3126" s="16">
        <v>378.22</v>
      </c>
      <c r="J3126" s="16">
        <v>85.96</v>
      </c>
      <c r="K3126" s="16">
        <v>775.48</v>
      </c>
      <c r="L3126" s="17">
        <f>SUM(C3126:K3126)</f>
        <v>4304.33</v>
      </c>
      <c r="M3126" s="23" t="str">
        <f>A3126&amp;"|"&amp;B3126</f>
        <v>P0261|May</v>
      </c>
    </row>
    <row r="3127" spans="1:13" ht="15" customHeight="1" x14ac:dyDescent="0.25">
      <c r="A3127" s="14" t="s">
        <v>581</v>
      </c>
      <c r="B3127" s="14" t="s">
        <v>28</v>
      </c>
      <c r="C3127" s="16">
        <v>33.64</v>
      </c>
      <c r="D3127" s="16">
        <v>51.24</v>
      </c>
      <c r="E3127" s="16">
        <v>26.5</v>
      </c>
      <c r="F3127" s="16">
        <v>376</v>
      </c>
      <c r="G3127" s="16">
        <v>0</v>
      </c>
      <c r="H3127" s="16">
        <v>2578.77</v>
      </c>
      <c r="I3127" s="16">
        <v>378.22</v>
      </c>
      <c r="J3127" s="16">
        <v>85.96</v>
      </c>
      <c r="K3127" s="16">
        <v>1004.76</v>
      </c>
      <c r="L3127" s="17">
        <f>SUM(C3127:K3127)</f>
        <v>4535.09</v>
      </c>
      <c r="M3127" s="23" t="str">
        <f>A3127&amp;"|"&amp;B3127</f>
        <v>P0261|Jun</v>
      </c>
    </row>
    <row r="3128" spans="1:13" ht="15" customHeight="1" x14ac:dyDescent="0.25">
      <c r="A3128" s="14" t="s">
        <v>581</v>
      </c>
      <c r="B3128" s="14" t="s">
        <v>29</v>
      </c>
      <c r="C3128" s="16">
        <v>35.840000000000003</v>
      </c>
      <c r="D3128" s="16">
        <v>68.349999999999994</v>
      </c>
      <c r="E3128" s="16">
        <v>19.2</v>
      </c>
      <c r="F3128" s="16">
        <v>376</v>
      </c>
      <c r="G3128" s="16">
        <v>0</v>
      </c>
      <c r="H3128" s="16">
        <v>2578.77</v>
      </c>
      <c r="I3128" s="16">
        <v>378.22</v>
      </c>
      <c r="J3128" s="16">
        <v>85.96</v>
      </c>
      <c r="K3128" s="16">
        <v>2693.31</v>
      </c>
      <c r="L3128" s="17">
        <f>SUM(C3128:K3128)</f>
        <v>6235.65</v>
      </c>
      <c r="M3128" s="23" t="str">
        <f>A3128&amp;"|"&amp;B3128</f>
        <v>P0261|Jul</v>
      </c>
    </row>
    <row r="3129" spans="1:13" ht="15" customHeight="1" x14ac:dyDescent="0.25">
      <c r="A3129" s="14" t="s">
        <v>581</v>
      </c>
      <c r="B3129" s="14" t="s">
        <v>30</v>
      </c>
      <c r="C3129" s="16">
        <v>34.880000000000003</v>
      </c>
      <c r="D3129" s="16">
        <v>54.28</v>
      </c>
      <c r="E3129" s="16">
        <v>19.18</v>
      </c>
      <c r="F3129" s="16">
        <v>564</v>
      </c>
      <c r="G3129" s="16">
        <v>0</v>
      </c>
      <c r="H3129" s="16">
        <v>2578.77</v>
      </c>
      <c r="I3129" s="16">
        <v>378.22</v>
      </c>
      <c r="J3129" s="16">
        <v>85.96</v>
      </c>
      <c r="K3129" s="16">
        <v>2484.4</v>
      </c>
      <c r="L3129" s="17">
        <f>SUM(C3129:K3129)</f>
        <v>6199.6900000000005</v>
      </c>
      <c r="M3129" s="23" t="str">
        <f>A3129&amp;"|"&amp;B3129</f>
        <v>P0261|Aug</v>
      </c>
    </row>
    <row r="3130" spans="1:13" ht="15" customHeight="1" x14ac:dyDescent="0.25">
      <c r="A3130" s="14" t="s">
        <v>581</v>
      </c>
      <c r="B3130" s="14" t="s">
        <v>31</v>
      </c>
      <c r="C3130" s="16">
        <v>31.68</v>
      </c>
      <c r="D3130" s="16">
        <v>59.12</v>
      </c>
      <c r="E3130" s="16">
        <v>21.42</v>
      </c>
      <c r="F3130" s="16">
        <v>376</v>
      </c>
      <c r="G3130" s="16">
        <v>0</v>
      </c>
      <c r="H3130" s="16">
        <v>2578.77</v>
      </c>
      <c r="I3130" s="16">
        <v>378.22</v>
      </c>
      <c r="J3130" s="16">
        <v>85.96</v>
      </c>
      <c r="K3130" s="16">
        <v>531.9</v>
      </c>
      <c r="L3130" s="17">
        <f>SUM(C3130:K3130)</f>
        <v>4063.07</v>
      </c>
      <c r="M3130" s="23" t="str">
        <f>A3130&amp;"|"&amp;B3130</f>
        <v>P0261|Sep</v>
      </c>
    </row>
    <row r="3131" spans="1:13" ht="15" customHeight="1" x14ac:dyDescent="0.25">
      <c r="A3131" s="14" t="s">
        <v>581</v>
      </c>
      <c r="B3131" s="14" t="s">
        <v>32</v>
      </c>
      <c r="C3131" s="16">
        <v>42.54</v>
      </c>
      <c r="D3131" s="16">
        <v>71.31</v>
      </c>
      <c r="E3131" s="16">
        <v>18.2</v>
      </c>
      <c r="F3131" s="16">
        <v>376</v>
      </c>
      <c r="G3131" s="16">
        <v>0</v>
      </c>
      <c r="H3131" s="16">
        <v>2578.77</v>
      </c>
      <c r="I3131" s="16">
        <v>378.22</v>
      </c>
      <c r="J3131" s="16">
        <v>85.96</v>
      </c>
      <c r="K3131" s="16">
        <v>367.9</v>
      </c>
      <c r="L3131" s="17">
        <f>SUM(C3131:K3131)</f>
        <v>3918.9</v>
      </c>
      <c r="M3131" s="23" t="str">
        <f>A3131&amp;"|"&amp;B3131</f>
        <v>P0261|Oct</v>
      </c>
    </row>
    <row r="3132" spans="1:13" ht="15" customHeight="1" x14ac:dyDescent="0.25">
      <c r="A3132" s="14" t="s">
        <v>581</v>
      </c>
      <c r="B3132" s="14" t="s">
        <v>33</v>
      </c>
      <c r="C3132" s="16">
        <v>45.19</v>
      </c>
      <c r="D3132" s="16">
        <v>85.1</v>
      </c>
      <c r="E3132" s="16">
        <v>19.59</v>
      </c>
      <c r="F3132" s="16">
        <v>376</v>
      </c>
      <c r="G3132" s="16">
        <v>118.62</v>
      </c>
      <c r="H3132" s="16">
        <v>2578.77</v>
      </c>
      <c r="I3132" s="16">
        <v>378.22</v>
      </c>
      <c r="J3132" s="16">
        <v>85.96</v>
      </c>
      <c r="K3132" s="16">
        <v>94.93</v>
      </c>
      <c r="L3132" s="17">
        <f>SUM(C3132:K3132)</f>
        <v>3782.3799999999997</v>
      </c>
      <c r="M3132" s="23" t="str">
        <f>A3132&amp;"|"&amp;B3132</f>
        <v>P0261|Nov</v>
      </c>
    </row>
    <row r="3133" spans="1:13" ht="15" customHeight="1" x14ac:dyDescent="0.25">
      <c r="A3133" s="14" t="s">
        <v>581</v>
      </c>
      <c r="B3133" s="14" t="s">
        <v>34</v>
      </c>
      <c r="C3133" s="16">
        <v>21.83</v>
      </c>
      <c r="D3133" s="16">
        <v>96.11</v>
      </c>
      <c r="E3133" s="16">
        <v>15.06</v>
      </c>
      <c r="F3133" s="16">
        <v>940</v>
      </c>
      <c r="G3133" s="16">
        <v>118.62</v>
      </c>
      <c r="H3133" s="16">
        <v>2578.77</v>
      </c>
      <c r="I3133" s="16">
        <v>378.22</v>
      </c>
      <c r="J3133" s="16">
        <v>85.96</v>
      </c>
      <c r="K3133" s="16">
        <v>167.51</v>
      </c>
      <c r="L3133" s="17">
        <f>SUM(C3133:K3133)</f>
        <v>4402.08</v>
      </c>
      <c r="M3133" s="23" t="str">
        <f>A3133&amp;"|"&amp;B3133</f>
        <v>P0261|Dec</v>
      </c>
    </row>
    <row r="3134" spans="1:13" ht="15" customHeight="1" x14ac:dyDescent="0.25">
      <c r="A3134" s="14" t="s">
        <v>581</v>
      </c>
      <c r="B3134" s="14" t="s">
        <v>35</v>
      </c>
      <c r="C3134" s="16">
        <v>28.89</v>
      </c>
      <c r="D3134" s="16">
        <v>104.49</v>
      </c>
      <c r="E3134" s="16">
        <v>14.46</v>
      </c>
      <c r="F3134" s="16">
        <v>940</v>
      </c>
      <c r="G3134" s="16">
        <v>118.62</v>
      </c>
      <c r="H3134" s="16">
        <v>2578.77</v>
      </c>
      <c r="I3134" s="16">
        <v>378.22</v>
      </c>
      <c r="J3134" s="16">
        <v>85.96</v>
      </c>
      <c r="K3134" s="16">
        <v>167.51</v>
      </c>
      <c r="L3134" s="17">
        <f>SUM(C3134:K3134)</f>
        <v>4416.92</v>
      </c>
      <c r="M3134" s="23" t="str">
        <f>A3134&amp;"|"&amp;B3134</f>
        <v>P0261|Jan</v>
      </c>
    </row>
    <row r="3135" spans="1:13" ht="15" customHeight="1" x14ac:dyDescent="0.25">
      <c r="A3135" s="14" t="s">
        <v>581</v>
      </c>
      <c r="B3135" s="14" t="s">
        <v>36</v>
      </c>
      <c r="C3135" s="16">
        <v>42.14</v>
      </c>
      <c r="D3135" s="16">
        <v>104.69</v>
      </c>
      <c r="E3135" s="16">
        <v>16.12</v>
      </c>
      <c r="F3135" s="16">
        <v>752</v>
      </c>
      <c r="G3135" s="16">
        <v>118.62</v>
      </c>
      <c r="H3135" s="16">
        <v>2578.77</v>
      </c>
      <c r="I3135" s="16">
        <v>378.22</v>
      </c>
      <c r="J3135" s="16">
        <v>85.96</v>
      </c>
      <c r="K3135" s="16">
        <v>167.51</v>
      </c>
      <c r="L3135" s="17">
        <f>SUM(C3135:K3135)</f>
        <v>4244.0300000000007</v>
      </c>
      <c r="M3135" s="23" t="str">
        <f>A3135&amp;"|"&amp;B3135</f>
        <v>P0261|Feb</v>
      </c>
    </row>
    <row r="3136" spans="1:13" ht="15" customHeight="1" x14ac:dyDescent="0.25">
      <c r="A3136" s="14" t="s">
        <v>581</v>
      </c>
      <c r="B3136" s="14" t="s">
        <v>37</v>
      </c>
      <c r="C3136" s="16">
        <v>38.479999999999997</v>
      </c>
      <c r="D3136" s="16">
        <v>96.02</v>
      </c>
      <c r="E3136" s="16">
        <v>14.35</v>
      </c>
      <c r="F3136" s="16">
        <v>752</v>
      </c>
      <c r="G3136" s="16">
        <v>118.62</v>
      </c>
      <c r="H3136" s="16">
        <v>2578.77</v>
      </c>
      <c r="I3136" s="16">
        <v>378.22</v>
      </c>
      <c r="J3136" s="16">
        <v>85.96</v>
      </c>
      <c r="K3136" s="16">
        <v>167.51</v>
      </c>
      <c r="L3136" s="17">
        <f>SUM(C3136:K3136)</f>
        <v>4229.93</v>
      </c>
      <c r="M3136" s="23" t="str">
        <f>A3136&amp;"|"&amp;B3136</f>
        <v>P0261|Mar</v>
      </c>
    </row>
    <row r="3137" spans="1:13" ht="15" customHeight="1" x14ac:dyDescent="0.25">
      <c r="A3137" s="14" t="s">
        <v>583</v>
      </c>
      <c r="B3137" s="14" t="s">
        <v>24</v>
      </c>
      <c r="C3137" s="16">
        <v>7.57</v>
      </c>
      <c r="D3137" s="16">
        <v>54.58</v>
      </c>
      <c r="E3137" s="16">
        <v>4.04</v>
      </c>
      <c r="F3137" s="16">
        <v>176</v>
      </c>
      <c r="G3137" s="16">
        <v>0</v>
      </c>
      <c r="H3137" s="16">
        <v>1031.51</v>
      </c>
      <c r="I3137" s="16">
        <v>149</v>
      </c>
      <c r="J3137" s="16">
        <v>85.96</v>
      </c>
      <c r="K3137" s="16">
        <v>39.75</v>
      </c>
      <c r="L3137" s="17">
        <f>SUM(C3137:K3137)</f>
        <v>1548.41</v>
      </c>
      <c r="M3137" s="23" t="str">
        <f>A3137&amp;"|"&amp;B3137</f>
        <v>P0262|Apr</v>
      </c>
    </row>
    <row r="3138" spans="1:13" ht="15" customHeight="1" x14ac:dyDescent="0.25">
      <c r="A3138" s="14" t="s">
        <v>583</v>
      </c>
      <c r="B3138" s="14" t="s">
        <v>26</v>
      </c>
      <c r="C3138" s="16">
        <v>18.37</v>
      </c>
      <c r="D3138" s="16">
        <v>40.69</v>
      </c>
      <c r="E3138" s="16">
        <v>6.28</v>
      </c>
      <c r="F3138" s="16">
        <v>176</v>
      </c>
      <c r="G3138" s="16">
        <v>0</v>
      </c>
      <c r="H3138" s="16">
        <v>1031.51</v>
      </c>
      <c r="I3138" s="16">
        <v>149</v>
      </c>
      <c r="J3138" s="16">
        <v>85.96</v>
      </c>
      <c r="K3138" s="16">
        <v>258.49</v>
      </c>
      <c r="L3138" s="17">
        <f>SUM(C3138:K3138)</f>
        <v>1766.3</v>
      </c>
      <c r="M3138" s="23" t="str">
        <f>A3138&amp;"|"&amp;B3138</f>
        <v>P0262|May</v>
      </c>
    </row>
    <row r="3139" spans="1:13" ht="15" customHeight="1" x14ac:dyDescent="0.25">
      <c r="A3139" s="14" t="s">
        <v>583</v>
      </c>
      <c r="B3139" s="14" t="s">
        <v>28</v>
      </c>
      <c r="C3139" s="16">
        <v>7.57</v>
      </c>
      <c r="D3139" s="16">
        <v>29.02</v>
      </c>
      <c r="E3139" s="16">
        <v>20.62</v>
      </c>
      <c r="F3139" s="16">
        <v>176</v>
      </c>
      <c r="G3139" s="16">
        <v>0</v>
      </c>
      <c r="H3139" s="16">
        <v>1031.51</v>
      </c>
      <c r="I3139" s="16">
        <v>149</v>
      </c>
      <c r="J3139" s="16">
        <v>85.96</v>
      </c>
      <c r="K3139" s="16">
        <v>334.92</v>
      </c>
      <c r="L3139" s="17">
        <f>SUM(C3139:K3139)</f>
        <v>1834.6000000000001</v>
      </c>
      <c r="M3139" s="23" t="str">
        <f>A3139&amp;"|"&amp;B3139</f>
        <v>P0262|Jun</v>
      </c>
    </row>
    <row r="3140" spans="1:13" ht="15" customHeight="1" x14ac:dyDescent="0.25">
      <c r="A3140" s="14" t="s">
        <v>583</v>
      </c>
      <c r="B3140" s="14" t="s">
        <v>29</v>
      </c>
      <c r="C3140" s="16">
        <v>11.52</v>
      </c>
      <c r="D3140" s="16">
        <v>28.55</v>
      </c>
      <c r="E3140" s="16">
        <v>4.55</v>
      </c>
      <c r="F3140" s="16">
        <v>176</v>
      </c>
      <c r="G3140" s="16">
        <v>0</v>
      </c>
      <c r="H3140" s="16">
        <v>1031.51</v>
      </c>
      <c r="I3140" s="16">
        <v>149</v>
      </c>
      <c r="J3140" s="16">
        <v>85.96</v>
      </c>
      <c r="K3140" s="16">
        <v>897.77</v>
      </c>
      <c r="L3140" s="17">
        <f>SUM(C3140:K3140)</f>
        <v>2384.86</v>
      </c>
      <c r="M3140" s="23" t="str">
        <f>A3140&amp;"|"&amp;B3140</f>
        <v>P0262|Jul</v>
      </c>
    </row>
    <row r="3141" spans="1:13" ht="15" customHeight="1" x14ac:dyDescent="0.25">
      <c r="A3141" s="14" t="s">
        <v>583</v>
      </c>
      <c r="B3141" s="14" t="s">
        <v>30</v>
      </c>
      <c r="C3141" s="16">
        <v>13.09</v>
      </c>
      <c r="D3141" s="16">
        <v>42.59</v>
      </c>
      <c r="E3141" s="16">
        <v>13.39</v>
      </c>
      <c r="F3141" s="16">
        <v>176</v>
      </c>
      <c r="G3141" s="16">
        <v>0</v>
      </c>
      <c r="H3141" s="16">
        <v>1031.51</v>
      </c>
      <c r="I3141" s="16">
        <v>149</v>
      </c>
      <c r="J3141" s="16">
        <v>85.96</v>
      </c>
      <c r="K3141" s="16">
        <v>828.13</v>
      </c>
      <c r="L3141" s="17">
        <f>SUM(C3141:K3141)</f>
        <v>2339.67</v>
      </c>
      <c r="M3141" s="23" t="str">
        <f>A3141&amp;"|"&amp;B3141</f>
        <v>P0262|Aug</v>
      </c>
    </row>
    <row r="3142" spans="1:13" ht="15" customHeight="1" x14ac:dyDescent="0.25">
      <c r="A3142" s="14" t="s">
        <v>583</v>
      </c>
      <c r="B3142" s="14" t="s">
        <v>31</v>
      </c>
      <c r="C3142" s="16">
        <v>12.59</v>
      </c>
      <c r="D3142" s="16">
        <v>35.42</v>
      </c>
      <c r="E3142" s="16">
        <v>11.52</v>
      </c>
      <c r="F3142" s="16">
        <v>176</v>
      </c>
      <c r="G3142" s="16">
        <v>0</v>
      </c>
      <c r="H3142" s="16">
        <v>1031.51</v>
      </c>
      <c r="I3142" s="16">
        <v>149</v>
      </c>
      <c r="J3142" s="16">
        <v>85.96</v>
      </c>
      <c r="K3142" s="16">
        <v>177.3</v>
      </c>
      <c r="L3142" s="17">
        <f>SUM(C3142:K3142)</f>
        <v>1679.3</v>
      </c>
      <c r="M3142" s="23" t="str">
        <f>A3142&amp;"|"&amp;B3142</f>
        <v>P0262|Sep</v>
      </c>
    </row>
    <row r="3143" spans="1:13" ht="15" customHeight="1" x14ac:dyDescent="0.25">
      <c r="A3143" s="14" t="s">
        <v>583</v>
      </c>
      <c r="B3143" s="14" t="s">
        <v>32</v>
      </c>
      <c r="C3143" s="16">
        <v>7.57</v>
      </c>
      <c r="D3143" s="16">
        <v>53.65</v>
      </c>
      <c r="E3143" s="16">
        <v>4.04</v>
      </c>
      <c r="F3143" s="16">
        <v>176</v>
      </c>
      <c r="G3143" s="16">
        <v>0</v>
      </c>
      <c r="H3143" s="16">
        <v>1031.51</v>
      </c>
      <c r="I3143" s="16">
        <v>149</v>
      </c>
      <c r="J3143" s="16">
        <v>85.96</v>
      </c>
      <c r="K3143" s="16">
        <v>122.63</v>
      </c>
      <c r="L3143" s="17">
        <f>SUM(C3143:K3143)</f>
        <v>1630.3600000000001</v>
      </c>
      <c r="M3143" s="23" t="str">
        <f>A3143&amp;"|"&amp;B3143</f>
        <v>P0262|Oct</v>
      </c>
    </row>
    <row r="3144" spans="1:13" ht="15" customHeight="1" x14ac:dyDescent="0.25">
      <c r="A3144" s="14" t="s">
        <v>583</v>
      </c>
      <c r="B3144" s="14" t="s">
        <v>33</v>
      </c>
      <c r="C3144" s="16">
        <v>11.11</v>
      </c>
      <c r="D3144" s="16">
        <v>54.94</v>
      </c>
      <c r="E3144" s="16">
        <v>7.9</v>
      </c>
      <c r="F3144" s="16">
        <v>176</v>
      </c>
      <c r="G3144" s="16">
        <v>55.52</v>
      </c>
      <c r="H3144" s="16">
        <v>1031.51</v>
      </c>
      <c r="I3144" s="16">
        <v>149</v>
      </c>
      <c r="J3144" s="16">
        <v>85.96</v>
      </c>
      <c r="K3144" s="16">
        <v>31.64</v>
      </c>
      <c r="L3144" s="17">
        <f>SUM(C3144:K3144)</f>
        <v>1603.5800000000002</v>
      </c>
      <c r="M3144" s="23" t="str">
        <f>A3144&amp;"|"&amp;B3144</f>
        <v>P0262|Nov</v>
      </c>
    </row>
    <row r="3145" spans="1:13" ht="15" customHeight="1" x14ac:dyDescent="0.25">
      <c r="A3145" s="14" t="s">
        <v>583</v>
      </c>
      <c r="B3145" s="14" t="s">
        <v>34</v>
      </c>
      <c r="C3145" s="16">
        <v>15.53</v>
      </c>
      <c r="D3145" s="16">
        <v>64.94</v>
      </c>
      <c r="E3145" s="16">
        <v>9.14</v>
      </c>
      <c r="F3145" s="16">
        <v>528</v>
      </c>
      <c r="G3145" s="16">
        <v>55.52</v>
      </c>
      <c r="H3145" s="16">
        <v>1031.51</v>
      </c>
      <c r="I3145" s="16">
        <v>149</v>
      </c>
      <c r="J3145" s="16">
        <v>85.96</v>
      </c>
      <c r="K3145" s="16">
        <v>55.84</v>
      </c>
      <c r="L3145" s="17">
        <f>SUM(C3145:K3145)</f>
        <v>1995.4399999999998</v>
      </c>
      <c r="M3145" s="23" t="str">
        <f>A3145&amp;"|"&amp;B3145</f>
        <v>P0262|Dec</v>
      </c>
    </row>
    <row r="3146" spans="1:13" ht="15" customHeight="1" x14ac:dyDescent="0.25">
      <c r="A3146" s="14" t="s">
        <v>583</v>
      </c>
      <c r="B3146" s="14" t="s">
        <v>35</v>
      </c>
      <c r="C3146" s="16">
        <v>13.02</v>
      </c>
      <c r="D3146" s="16">
        <v>75.73</v>
      </c>
      <c r="E3146" s="16">
        <v>4.04</v>
      </c>
      <c r="F3146" s="16">
        <v>440</v>
      </c>
      <c r="G3146" s="16">
        <v>55.52</v>
      </c>
      <c r="H3146" s="16">
        <v>1031.51</v>
      </c>
      <c r="I3146" s="16">
        <v>149</v>
      </c>
      <c r="J3146" s="16">
        <v>85.96</v>
      </c>
      <c r="K3146" s="16">
        <v>55.84</v>
      </c>
      <c r="L3146" s="17">
        <f>SUM(C3146:K3146)</f>
        <v>1910.62</v>
      </c>
      <c r="M3146" s="23" t="str">
        <f>A3146&amp;"|"&amp;B3146</f>
        <v>P0262|Jan</v>
      </c>
    </row>
    <row r="3147" spans="1:13" ht="15" customHeight="1" x14ac:dyDescent="0.25">
      <c r="A3147" s="14" t="s">
        <v>583</v>
      </c>
      <c r="B3147" s="14" t="s">
        <v>36</v>
      </c>
      <c r="C3147" s="16">
        <v>41.36</v>
      </c>
      <c r="D3147" s="16">
        <v>73.87</v>
      </c>
      <c r="E3147" s="16">
        <v>4.04</v>
      </c>
      <c r="F3147" s="16">
        <v>352</v>
      </c>
      <c r="G3147" s="16">
        <v>55.52</v>
      </c>
      <c r="H3147" s="16">
        <v>1031.51</v>
      </c>
      <c r="I3147" s="16">
        <v>149</v>
      </c>
      <c r="J3147" s="16">
        <v>85.96</v>
      </c>
      <c r="K3147" s="16">
        <v>55.84</v>
      </c>
      <c r="L3147" s="17">
        <f>SUM(C3147:K3147)</f>
        <v>1849.1</v>
      </c>
      <c r="M3147" s="23" t="str">
        <f>A3147&amp;"|"&amp;B3147</f>
        <v>P0262|Feb</v>
      </c>
    </row>
    <row r="3148" spans="1:13" ht="15" customHeight="1" x14ac:dyDescent="0.25">
      <c r="A3148" s="14" t="s">
        <v>583</v>
      </c>
      <c r="B3148" s="14" t="s">
        <v>37</v>
      </c>
      <c r="C3148" s="16">
        <v>11.45</v>
      </c>
      <c r="D3148" s="16">
        <v>69.23</v>
      </c>
      <c r="E3148" s="16">
        <v>4.04</v>
      </c>
      <c r="F3148" s="16">
        <v>352</v>
      </c>
      <c r="G3148" s="16">
        <v>55.52</v>
      </c>
      <c r="H3148" s="16">
        <v>1031.51</v>
      </c>
      <c r="I3148" s="16">
        <v>149</v>
      </c>
      <c r="J3148" s="16">
        <v>85.96</v>
      </c>
      <c r="K3148" s="16">
        <v>55.84</v>
      </c>
      <c r="L3148" s="17">
        <f>SUM(C3148:K3148)</f>
        <v>1814.55</v>
      </c>
      <c r="M3148" s="23" t="str">
        <f>A3148&amp;"|"&amp;B3148</f>
        <v>P0262|Mar</v>
      </c>
    </row>
    <row r="3149" spans="1:13" ht="15" customHeight="1" x14ac:dyDescent="0.25">
      <c r="A3149" s="14" t="s">
        <v>585</v>
      </c>
      <c r="B3149" s="14" t="s">
        <v>24</v>
      </c>
      <c r="C3149" s="16">
        <v>7.57</v>
      </c>
      <c r="D3149" s="16">
        <v>43</v>
      </c>
      <c r="E3149" s="16">
        <v>7.37</v>
      </c>
      <c r="F3149" s="16">
        <v>140</v>
      </c>
      <c r="G3149" s="16">
        <v>0</v>
      </c>
      <c r="H3149" s="16">
        <v>744.98</v>
      </c>
      <c r="I3149" s="16">
        <v>108.88</v>
      </c>
      <c r="J3149" s="16">
        <v>85.96</v>
      </c>
      <c r="K3149" s="16">
        <v>19.87</v>
      </c>
      <c r="L3149" s="17">
        <f>SUM(C3149:K3149)</f>
        <v>1157.6300000000001</v>
      </c>
      <c r="M3149" s="23" t="str">
        <f>A3149&amp;"|"&amp;B3149</f>
        <v>P0263|Apr</v>
      </c>
    </row>
    <row r="3150" spans="1:13" ht="15" customHeight="1" x14ac:dyDescent="0.25">
      <c r="A3150" s="14" t="s">
        <v>585</v>
      </c>
      <c r="B3150" s="14" t="s">
        <v>26</v>
      </c>
      <c r="C3150" s="16">
        <v>7.57</v>
      </c>
      <c r="D3150" s="16">
        <v>37.619999999999997</v>
      </c>
      <c r="E3150" s="16">
        <v>8.27</v>
      </c>
      <c r="F3150" s="16">
        <v>140</v>
      </c>
      <c r="G3150" s="16">
        <v>0</v>
      </c>
      <c r="H3150" s="16">
        <v>744.98</v>
      </c>
      <c r="I3150" s="16">
        <v>108.88</v>
      </c>
      <c r="J3150" s="16">
        <v>85.96</v>
      </c>
      <c r="K3150" s="16">
        <v>129.25</v>
      </c>
      <c r="L3150" s="17">
        <f>SUM(C3150:K3150)</f>
        <v>1262.5300000000002</v>
      </c>
      <c r="M3150" s="23" t="str">
        <f>A3150&amp;"|"&amp;B3150</f>
        <v>P0263|May</v>
      </c>
    </row>
    <row r="3151" spans="1:13" ht="15" customHeight="1" x14ac:dyDescent="0.25">
      <c r="A3151" s="14" t="s">
        <v>585</v>
      </c>
      <c r="B3151" s="14" t="s">
        <v>28</v>
      </c>
      <c r="C3151" s="16">
        <v>7.57</v>
      </c>
      <c r="D3151" s="16">
        <v>37.61</v>
      </c>
      <c r="E3151" s="16">
        <v>8.26</v>
      </c>
      <c r="F3151" s="16">
        <v>140</v>
      </c>
      <c r="G3151" s="16">
        <v>0</v>
      </c>
      <c r="H3151" s="16">
        <v>744.98</v>
      </c>
      <c r="I3151" s="16">
        <v>108.88</v>
      </c>
      <c r="J3151" s="16">
        <v>85.96</v>
      </c>
      <c r="K3151" s="16">
        <v>167.46</v>
      </c>
      <c r="L3151" s="17">
        <f>SUM(C3151:K3151)</f>
        <v>1300.7200000000003</v>
      </c>
      <c r="M3151" s="23" t="str">
        <f>A3151&amp;"|"&amp;B3151</f>
        <v>P0263|Jun</v>
      </c>
    </row>
    <row r="3152" spans="1:13" ht="15" customHeight="1" x14ac:dyDescent="0.25">
      <c r="A3152" s="14" t="s">
        <v>585</v>
      </c>
      <c r="B3152" s="14" t="s">
        <v>29</v>
      </c>
      <c r="C3152" s="16">
        <v>8.9700000000000006</v>
      </c>
      <c r="D3152" s="16">
        <v>37.9</v>
      </c>
      <c r="E3152" s="16">
        <v>4.72</v>
      </c>
      <c r="F3152" s="16">
        <v>140</v>
      </c>
      <c r="G3152" s="16">
        <v>0</v>
      </c>
      <c r="H3152" s="16">
        <v>744.98</v>
      </c>
      <c r="I3152" s="16">
        <v>108.88</v>
      </c>
      <c r="J3152" s="16">
        <v>85.96</v>
      </c>
      <c r="K3152" s="16">
        <v>448.89</v>
      </c>
      <c r="L3152" s="17">
        <f>SUM(C3152:K3152)</f>
        <v>1580.3000000000002</v>
      </c>
      <c r="M3152" s="23" t="str">
        <f>A3152&amp;"|"&amp;B3152</f>
        <v>P0263|Jul</v>
      </c>
    </row>
    <row r="3153" spans="1:13" ht="15" customHeight="1" x14ac:dyDescent="0.25">
      <c r="A3153" s="14" t="s">
        <v>585</v>
      </c>
      <c r="B3153" s="14" t="s">
        <v>30</v>
      </c>
      <c r="C3153" s="16">
        <v>7.57</v>
      </c>
      <c r="D3153" s="16">
        <v>24.9</v>
      </c>
      <c r="E3153" s="16">
        <v>4.04</v>
      </c>
      <c r="F3153" s="16">
        <v>140</v>
      </c>
      <c r="G3153" s="16">
        <v>0</v>
      </c>
      <c r="H3153" s="16">
        <v>744.98</v>
      </c>
      <c r="I3153" s="16">
        <v>108.88</v>
      </c>
      <c r="J3153" s="16">
        <v>85.96</v>
      </c>
      <c r="K3153" s="16">
        <v>414.07</v>
      </c>
      <c r="L3153" s="17">
        <f>SUM(C3153:K3153)</f>
        <v>1530.3999999999999</v>
      </c>
      <c r="M3153" s="23" t="str">
        <f>A3153&amp;"|"&amp;B3153</f>
        <v>P0263|Aug</v>
      </c>
    </row>
    <row r="3154" spans="1:13" ht="15" customHeight="1" x14ac:dyDescent="0.25">
      <c r="A3154" s="14" t="s">
        <v>585</v>
      </c>
      <c r="B3154" s="14" t="s">
        <v>31</v>
      </c>
      <c r="C3154" s="16">
        <v>10.63</v>
      </c>
      <c r="D3154" s="16">
        <v>29.77</v>
      </c>
      <c r="E3154" s="16">
        <v>4.04</v>
      </c>
      <c r="F3154" s="16">
        <v>140</v>
      </c>
      <c r="G3154" s="16">
        <v>0</v>
      </c>
      <c r="H3154" s="16">
        <v>744.98</v>
      </c>
      <c r="I3154" s="16">
        <v>108.88</v>
      </c>
      <c r="J3154" s="16">
        <v>85.96</v>
      </c>
      <c r="K3154" s="16">
        <v>88.65</v>
      </c>
      <c r="L3154" s="17">
        <f>SUM(C3154:K3154)</f>
        <v>1212.9100000000003</v>
      </c>
      <c r="M3154" s="23" t="str">
        <f>A3154&amp;"|"&amp;B3154</f>
        <v>P0263|Sep</v>
      </c>
    </row>
    <row r="3155" spans="1:13" ht="15" customHeight="1" x14ac:dyDescent="0.25">
      <c r="A3155" s="14" t="s">
        <v>585</v>
      </c>
      <c r="B3155" s="14" t="s">
        <v>32</v>
      </c>
      <c r="C3155" s="16">
        <v>20.59</v>
      </c>
      <c r="D3155" s="16">
        <v>43.15</v>
      </c>
      <c r="E3155" s="16">
        <v>4.04</v>
      </c>
      <c r="F3155" s="16">
        <v>140</v>
      </c>
      <c r="G3155" s="16">
        <v>0</v>
      </c>
      <c r="H3155" s="16">
        <v>744.98</v>
      </c>
      <c r="I3155" s="16">
        <v>108.88</v>
      </c>
      <c r="J3155" s="16">
        <v>85.96</v>
      </c>
      <c r="K3155" s="16">
        <v>61.32</v>
      </c>
      <c r="L3155" s="17">
        <f>SUM(C3155:K3155)</f>
        <v>1208.9199999999998</v>
      </c>
      <c r="M3155" s="23" t="str">
        <f>A3155&amp;"|"&amp;B3155</f>
        <v>P0263|Oct</v>
      </c>
    </row>
    <row r="3156" spans="1:13" ht="15" customHeight="1" x14ac:dyDescent="0.25">
      <c r="A3156" s="14" t="s">
        <v>585</v>
      </c>
      <c r="B3156" s="14" t="s">
        <v>33</v>
      </c>
      <c r="C3156" s="16">
        <v>7.57</v>
      </c>
      <c r="D3156" s="16">
        <v>47.18</v>
      </c>
      <c r="E3156" s="16">
        <v>4.04</v>
      </c>
      <c r="F3156" s="16">
        <v>140</v>
      </c>
      <c r="G3156" s="16">
        <v>45.43</v>
      </c>
      <c r="H3156" s="16">
        <v>744.98</v>
      </c>
      <c r="I3156" s="16">
        <v>108.88</v>
      </c>
      <c r="J3156" s="16">
        <v>85.96</v>
      </c>
      <c r="K3156" s="16">
        <v>15.82</v>
      </c>
      <c r="L3156" s="17">
        <f>SUM(C3156:K3156)</f>
        <v>1199.8599999999999</v>
      </c>
      <c r="M3156" s="23" t="str">
        <f>A3156&amp;"|"&amp;B3156</f>
        <v>P0263|Nov</v>
      </c>
    </row>
    <row r="3157" spans="1:13" ht="15" customHeight="1" x14ac:dyDescent="0.25">
      <c r="A3157" s="14" t="s">
        <v>585</v>
      </c>
      <c r="B3157" s="14" t="s">
        <v>34</v>
      </c>
      <c r="C3157" s="16">
        <v>7.57</v>
      </c>
      <c r="D3157" s="16">
        <v>52.95</v>
      </c>
      <c r="E3157" s="16">
        <v>4.99</v>
      </c>
      <c r="F3157" s="16">
        <v>420</v>
      </c>
      <c r="G3157" s="16">
        <v>45.43</v>
      </c>
      <c r="H3157" s="16">
        <v>744.98</v>
      </c>
      <c r="I3157" s="16">
        <v>108.88</v>
      </c>
      <c r="J3157" s="16">
        <v>85.96</v>
      </c>
      <c r="K3157" s="16">
        <v>27.92</v>
      </c>
      <c r="L3157" s="17">
        <f>SUM(C3157:K3157)</f>
        <v>1498.6800000000003</v>
      </c>
      <c r="M3157" s="23" t="str">
        <f>A3157&amp;"|"&amp;B3157</f>
        <v>P0263|Dec</v>
      </c>
    </row>
    <row r="3158" spans="1:13" ht="15" customHeight="1" x14ac:dyDescent="0.25">
      <c r="A3158" s="14" t="s">
        <v>585</v>
      </c>
      <c r="B3158" s="14" t="s">
        <v>35</v>
      </c>
      <c r="C3158" s="16">
        <v>7.57</v>
      </c>
      <c r="D3158" s="16">
        <v>60.29</v>
      </c>
      <c r="E3158" s="16">
        <v>4.04</v>
      </c>
      <c r="F3158" s="16">
        <v>280</v>
      </c>
      <c r="G3158" s="16">
        <v>45.43</v>
      </c>
      <c r="H3158" s="16">
        <v>744.98</v>
      </c>
      <c r="I3158" s="16">
        <v>108.88</v>
      </c>
      <c r="J3158" s="16">
        <v>85.96</v>
      </c>
      <c r="K3158" s="16">
        <v>27.92</v>
      </c>
      <c r="L3158" s="17">
        <f>SUM(C3158:K3158)</f>
        <v>1365.0700000000002</v>
      </c>
      <c r="M3158" s="23" t="str">
        <f>A3158&amp;"|"&amp;B3158</f>
        <v>P0263|Jan</v>
      </c>
    </row>
    <row r="3159" spans="1:13" ht="15" customHeight="1" x14ac:dyDescent="0.25">
      <c r="A3159" s="14" t="s">
        <v>585</v>
      </c>
      <c r="B3159" s="14" t="s">
        <v>36</v>
      </c>
      <c r="C3159" s="16">
        <v>7.57</v>
      </c>
      <c r="D3159" s="16">
        <v>51.22</v>
      </c>
      <c r="E3159" s="16">
        <v>7.49</v>
      </c>
      <c r="F3159" s="16">
        <v>280</v>
      </c>
      <c r="G3159" s="16">
        <v>45.43</v>
      </c>
      <c r="H3159" s="16">
        <v>744.98</v>
      </c>
      <c r="I3159" s="16">
        <v>108.88</v>
      </c>
      <c r="J3159" s="16">
        <v>85.96</v>
      </c>
      <c r="K3159" s="16">
        <v>27.92</v>
      </c>
      <c r="L3159" s="17">
        <f>SUM(C3159:K3159)</f>
        <v>1359.4500000000003</v>
      </c>
      <c r="M3159" s="23" t="str">
        <f>A3159&amp;"|"&amp;B3159</f>
        <v>P0263|Feb</v>
      </c>
    </row>
    <row r="3160" spans="1:13" ht="15" customHeight="1" x14ac:dyDescent="0.25">
      <c r="A3160" s="14" t="s">
        <v>585</v>
      </c>
      <c r="B3160" s="14" t="s">
        <v>37</v>
      </c>
      <c r="C3160" s="16">
        <v>7.57</v>
      </c>
      <c r="D3160" s="16">
        <v>57.2</v>
      </c>
      <c r="E3160" s="16">
        <v>5.01</v>
      </c>
      <c r="F3160" s="16">
        <v>210</v>
      </c>
      <c r="G3160" s="16">
        <v>45.43</v>
      </c>
      <c r="H3160" s="16">
        <v>744.98</v>
      </c>
      <c r="I3160" s="16">
        <v>108.88</v>
      </c>
      <c r="J3160" s="16">
        <v>85.96</v>
      </c>
      <c r="K3160" s="16">
        <v>27.92</v>
      </c>
      <c r="L3160" s="17">
        <f>SUM(C3160:K3160)</f>
        <v>1292.9500000000003</v>
      </c>
      <c r="M3160" s="23" t="str">
        <f>A3160&amp;"|"&amp;B3160</f>
        <v>P0263|Mar</v>
      </c>
    </row>
    <row r="3161" spans="1:13" ht="15" customHeight="1" x14ac:dyDescent="0.25">
      <c r="A3161" s="14" t="s">
        <v>587</v>
      </c>
      <c r="B3161" s="14" t="s">
        <v>24</v>
      </c>
      <c r="C3161" s="16">
        <v>40.32</v>
      </c>
      <c r="D3161" s="16">
        <v>64.38</v>
      </c>
      <c r="E3161" s="16">
        <v>7.74</v>
      </c>
      <c r="F3161" s="16">
        <v>264</v>
      </c>
      <c r="G3161" s="16">
        <v>0</v>
      </c>
      <c r="H3161" s="16">
        <v>1719.18</v>
      </c>
      <c r="I3161" s="16">
        <v>246.42</v>
      </c>
      <c r="J3161" s="16">
        <v>85.96</v>
      </c>
      <c r="K3161" s="16">
        <v>79.5</v>
      </c>
      <c r="L3161" s="17">
        <f>SUM(C3161:K3161)</f>
        <v>2507.5</v>
      </c>
      <c r="M3161" s="23" t="str">
        <f>A3161&amp;"|"&amp;B3161</f>
        <v>P0264|Apr</v>
      </c>
    </row>
    <row r="3162" spans="1:13" ht="15" customHeight="1" x14ac:dyDescent="0.25">
      <c r="A3162" s="14" t="s">
        <v>587</v>
      </c>
      <c r="B3162" s="14" t="s">
        <v>26</v>
      </c>
      <c r="C3162" s="16">
        <v>39.450000000000003</v>
      </c>
      <c r="D3162" s="16">
        <v>58.76</v>
      </c>
      <c r="E3162" s="16">
        <v>10.050000000000001</v>
      </c>
      <c r="F3162" s="16">
        <v>264</v>
      </c>
      <c r="G3162" s="16">
        <v>0</v>
      </c>
      <c r="H3162" s="16">
        <v>1719.18</v>
      </c>
      <c r="I3162" s="16">
        <v>246.42</v>
      </c>
      <c r="J3162" s="16">
        <v>85.96</v>
      </c>
      <c r="K3162" s="16">
        <v>516.99</v>
      </c>
      <c r="L3162" s="17">
        <f>SUM(C3162:K3162)</f>
        <v>2940.8100000000004</v>
      </c>
      <c r="M3162" s="23" t="str">
        <f>A3162&amp;"|"&amp;B3162</f>
        <v>P0264|May</v>
      </c>
    </row>
    <row r="3163" spans="1:13" ht="15" customHeight="1" x14ac:dyDescent="0.25">
      <c r="A3163" s="14" t="s">
        <v>587</v>
      </c>
      <c r="B3163" s="14" t="s">
        <v>28</v>
      </c>
      <c r="C3163" s="16">
        <v>27.02</v>
      </c>
      <c r="D3163" s="16">
        <v>48.05</v>
      </c>
      <c r="E3163" s="16">
        <v>7.89</v>
      </c>
      <c r="F3163" s="16">
        <v>264</v>
      </c>
      <c r="G3163" s="16">
        <v>0</v>
      </c>
      <c r="H3163" s="16">
        <v>1719.18</v>
      </c>
      <c r="I3163" s="16">
        <v>246.42</v>
      </c>
      <c r="J3163" s="16">
        <v>85.96</v>
      </c>
      <c r="K3163" s="16">
        <v>669.84</v>
      </c>
      <c r="L3163" s="17">
        <f>SUM(C3163:K3163)</f>
        <v>3068.36</v>
      </c>
      <c r="M3163" s="23" t="str">
        <f>A3163&amp;"|"&amp;B3163</f>
        <v>P0264|Jun</v>
      </c>
    </row>
    <row r="3164" spans="1:13" ht="15" customHeight="1" x14ac:dyDescent="0.25">
      <c r="A3164" s="14" t="s">
        <v>587</v>
      </c>
      <c r="B3164" s="14" t="s">
        <v>29</v>
      </c>
      <c r="C3164" s="16">
        <v>30.72</v>
      </c>
      <c r="D3164" s="16">
        <v>42.94</v>
      </c>
      <c r="E3164" s="16">
        <v>10.77</v>
      </c>
      <c r="F3164" s="16">
        <v>396</v>
      </c>
      <c r="G3164" s="16">
        <v>0</v>
      </c>
      <c r="H3164" s="16">
        <v>1719.18</v>
      </c>
      <c r="I3164" s="16">
        <v>246.42</v>
      </c>
      <c r="J3164" s="16">
        <v>85.96</v>
      </c>
      <c r="K3164" s="16">
        <v>1795.54</v>
      </c>
      <c r="L3164" s="17">
        <f>SUM(C3164:K3164)</f>
        <v>4327.5300000000007</v>
      </c>
      <c r="M3164" s="23" t="str">
        <f>A3164&amp;"|"&amp;B3164</f>
        <v>P0264|Jul</v>
      </c>
    </row>
    <row r="3165" spans="1:13" ht="15" customHeight="1" x14ac:dyDescent="0.25">
      <c r="A3165" s="14" t="s">
        <v>587</v>
      </c>
      <c r="B3165" s="14" t="s">
        <v>30</v>
      </c>
      <c r="C3165" s="16">
        <v>20.52</v>
      </c>
      <c r="D3165" s="16">
        <v>47.56</v>
      </c>
      <c r="E3165" s="16">
        <v>15.57</v>
      </c>
      <c r="F3165" s="16">
        <v>264</v>
      </c>
      <c r="G3165" s="16">
        <v>0</v>
      </c>
      <c r="H3165" s="16">
        <v>1719.18</v>
      </c>
      <c r="I3165" s="16">
        <v>246.42</v>
      </c>
      <c r="J3165" s="16">
        <v>85.96</v>
      </c>
      <c r="K3165" s="16">
        <v>1656.27</v>
      </c>
      <c r="L3165" s="17">
        <f>SUM(C3165:K3165)</f>
        <v>4055.48</v>
      </c>
      <c r="M3165" s="23" t="str">
        <f>A3165&amp;"|"&amp;B3165</f>
        <v>P0264|Aug</v>
      </c>
    </row>
    <row r="3166" spans="1:13" ht="15" customHeight="1" x14ac:dyDescent="0.25">
      <c r="A3166" s="14" t="s">
        <v>587</v>
      </c>
      <c r="B3166" s="14" t="s">
        <v>31</v>
      </c>
      <c r="C3166" s="16">
        <v>26.18</v>
      </c>
      <c r="D3166" s="16">
        <v>54.92</v>
      </c>
      <c r="E3166" s="16">
        <v>7.74</v>
      </c>
      <c r="F3166" s="16">
        <v>264</v>
      </c>
      <c r="G3166" s="16">
        <v>0</v>
      </c>
      <c r="H3166" s="16">
        <v>1719.18</v>
      </c>
      <c r="I3166" s="16">
        <v>246.42</v>
      </c>
      <c r="J3166" s="16">
        <v>85.96</v>
      </c>
      <c r="K3166" s="16">
        <v>354.6</v>
      </c>
      <c r="L3166" s="17">
        <f>SUM(C3166:K3166)</f>
        <v>2759</v>
      </c>
      <c r="M3166" s="23" t="str">
        <f>A3166&amp;"|"&amp;B3166</f>
        <v>P0264|Sep</v>
      </c>
    </row>
    <row r="3167" spans="1:13" ht="15" customHeight="1" x14ac:dyDescent="0.25">
      <c r="A3167" s="14" t="s">
        <v>587</v>
      </c>
      <c r="B3167" s="14" t="s">
        <v>32</v>
      </c>
      <c r="C3167" s="16">
        <v>14.59</v>
      </c>
      <c r="D3167" s="16">
        <v>51.71</v>
      </c>
      <c r="E3167" s="16">
        <v>13</v>
      </c>
      <c r="F3167" s="16">
        <v>264</v>
      </c>
      <c r="G3167" s="16">
        <v>0</v>
      </c>
      <c r="H3167" s="16">
        <v>1719.18</v>
      </c>
      <c r="I3167" s="16">
        <v>246.42</v>
      </c>
      <c r="J3167" s="16">
        <v>85.96</v>
      </c>
      <c r="K3167" s="16">
        <v>245.27</v>
      </c>
      <c r="L3167" s="17">
        <f>SUM(C3167:K3167)</f>
        <v>2640.13</v>
      </c>
      <c r="M3167" s="23" t="str">
        <f>A3167&amp;"|"&amp;B3167</f>
        <v>P0264|Oct</v>
      </c>
    </row>
    <row r="3168" spans="1:13" ht="15" customHeight="1" x14ac:dyDescent="0.25">
      <c r="A3168" s="14" t="s">
        <v>587</v>
      </c>
      <c r="B3168" s="14" t="s">
        <v>33</v>
      </c>
      <c r="C3168" s="16">
        <v>20.98</v>
      </c>
      <c r="D3168" s="16">
        <v>79.52</v>
      </c>
      <c r="E3168" s="16">
        <v>6.96</v>
      </c>
      <c r="F3168" s="16">
        <v>264</v>
      </c>
      <c r="G3168" s="16">
        <v>83.28</v>
      </c>
      <c r="H3168" s="16">
        <v>1719.18</v>
      </c>
      <c r="I3168" s="16">
        <v>246.42</v>
      </c>
      <c r="J3168" s="16">
        <v>85.96</v>
      </c>
      <c r="K3168" s="16">
        <v>63.29</v>
      </c>
      <c r="L3168" s="17">
        <f>SUM(C3168:K3168)</f>
        <v>2569.59</v>
      </c>
      <c r="M3168" s="23" t="str">
        <f>A3168&amp;"|"&amp;B3168</f>
        <v>P0264|Nov</v>
      </c>
    </row>
    <row r="3169" spans="1:13" ht="15" customHeight="1" x14ac:dyDescent="0.25">
      <c r="A3169" s="14" t="s">
        <v>587</v>
      </c>
      <c r="B3169" s="14" t="s">
        <v>34</v>
      </c>
      <c r="C3169" s="16">
        <v>7.57</v>
      </c>
      <c r="D3169" s="16">
        <v>90.49</v>
      </c>
      <c r="E3169" s="16">
        <v>10.220000000000001</v>
      </c>
      <c r="F3169" s="16">
        <v>660</v>
      </c>
      <c r="G3169" s="16">
        <v>83.28</v>
      </c>
      <c r="H3169" s="16">
        <v>1719.18</v>
      </c>
      <c r="I3169" s="16">
        <v>246.42</v>
      </c>
      <c r="J3169" s="16">
        <v>85.96</v>
      </c>
      <c r="K3169" s="16">
        <v>111.67</v>
      </c>
      <c r="L3169" s="17">
        <f>SUM(C3169:K3169)</f>
        <v>3014.79</v>
      </c>
      <c r="M3169" s="23" t="str">
        <f>A3169&amp;"|"&amp;B3169</f>
        <v>P0264|Dec</v>
      </c>
    </row>
    <row r="3170" spans="1:13" ht="15" customHeight="1" x14ac:dyDescent="0.25">
      <c r="A3170" s="14" t="s">
        <v>587</v>
      </c>
      <c r="B3170" s="14" t="s">
        <v>35</v>
      </c>
      <c r="C3170" s="16">
        <v>29.63</v>
      </c>
      <c r="D3170" s="16">
        <v>75.430000000000007</v>
      </c>
      <c r="E3170" s="16">
        <v>5.93</v>
      </c>
      <c r="F3170" s="16">
        <v>528</v>
      </c>
      <c r="G3170" s="16">
        <v>83.28</v>
      </c>
      <c r="H3170" s="16">
        <v>1719.18</v>
      </c>
      <c r="I3170" s="16">
        <v>246.42</v>
      </c>
      <c r="J3170" s="16">
        <v>85.96</v>
      </c>
      <c r="K3170" s="16">
        <v>111.67</v>
      </c>
      <c r="L3170" s="17">
        <f>SUM(C3170:K3170)</f>
        <v>2885.5</v>
      </c>
      <c r="M3170" s="23" t="str">
        <f>A3170&amp;"|"&amp;B3170</f>
        <v>P0264|Jan</v>
      </c>
    </row>
    <row r="3171" spans="1:13" ht="15" customHeight="1" x14ac:dyDescent="0.25">
      <c r="A3171" s="14" t="s">
        <v>587</v>
      </c>
      <c r="B3171" s="14" t="s">
        <v>36</v>
      </c>
      <c r="C3171" s="16">
        <v>27.6</v>
      </c>
      <c r="D3171" s="16">
        <v>91.68</v>
      </c>
      <c r="E3171" s="16">
        <v>15.55</v>
      </c>
      <c r="F3171" s="16">
        <v>528</v>
      </c>
      <c r="G3171" s="16">
        <v>83.28</v>
      </c>
      <c r="H3171" s="16">
        <v>1719.18</v>
      </c>
      <c r="I3171" s="16">
        <v>246.42</v>
      </c>
      <c r="J3171" s="16">
        <v>85.96</v>
      </c>
      <c r="K3171" s="16">
        <v>111.67</v>
      </c>
      <c r="L3171" s="17">
        <f>SUM(C3171:K3171)</f>
        <v>2909.34</v>
      </c>
      <c r="M3171" s="23" t="str">
        <f>A3171&amp;"|"&amp;B3171</f>
        <v>P0264|Feb</v>
      </c>
    </row>
    <row r="3172" spans="1:13" ht="15" customHeight="1" x14ac:dyDescent="0.25">
      <c r="A3172" s="14" t="s">
        <v>587</v>
      </c>
      <c r="B3172" s="14" t="s">
        <v>37</v>
      </c>
      <c r="C3172" s="16">
        <v>18.84</v>
      </c>
      <c r="D3172" s="16">
        <v>80.209999999999994</v>
      </c>
      <c r="E3172" s="16">
        <v>10.73</v>
      </c>
      <c r="F3172" s="16">
        <v>528</v>
      </c>
      <c r="G3172" s="16">
        <v>83.28</v>
      </c>
      <c r="H3172" s="16">
        <v>1719.18</v>
      </c>
      <c r="I3172" s="16">
        <v>246.42</v>
      </c>
      <c r="J3172" s="16">
        <v>85.96</v>
      </c>
      <c r="K3172" s="16">
        <v>111.67</v>
      </c>
      <c r="L3172" s="17">
        <f>SUM(C3172:K3172)</f>
        <v>2884.29</v>
      </c>
      <c r="M3172" s="23" t="str">
        <f>A3172&amp;"|"&amp;B3172</f>
        <v>P0264|Mar</v>
      </c>
    </row>
    <row r="3173" spans="1:13" ht="15" customHeight="1" x14ac:dyDescent="0.25">
      <c r="A3173" s="14" t="s">
        <v>589</v>
      </c>
      <c r="B3173" s="14" t="s">
        <v>24</v>
      </c>
      <c r="C3173" s="16">
        <v>8.16</v>
      </c>
      <c r="D3173" s="16">
        <v>57.97</v>
      </c>
      <c r="E3173" s="16">
        <v>6.72</v>
      </c>
      <c r="F3173" s="16">
        <v>176</v>
      </c>
      <c r="G3173" s="16">
        <v>0</v>
      </c>
      <c r="H3173" s="16">
        <v>1031.51</v>
      </c>
      <c r="I3173" s="16">
        <v>149</v>
      </c>
      <c r="J3173" s="16">
        <v>85.96</v>
      </c>
      <c r="K3173" s="16">
        <v>39.75</v>
      </c>
      <c r="L3173" s="17">
        <f>SUM(C3173:K3173)</f>
        <v>1555.07</v>
      </c>
      <c r="M3173" s="23" t="str">
        <f>A3173&amp;"|"&amp;B3173</f>
        <v>P0265|Apr</v>
      </c>
    </row>
    <row r="3174" spans="1:13" ht="15" customHeight="1" x14ac:dyDescent="0.25">
      <c r="A3174" s="14" t="s">
        <v>589</v>
      </c>
      <c r="B3174" s="14" t="s">
        <v>26</v>
      </c>
      <c r="C3174" s="16">
        <v>12.47</v>
      </c>
      <c r="D3174" s="16">
        <v>40.76</v>
      </c>
      <c r="E3174" s="16">
        <v>7.16</v>
      </c>
      <c r="F3174" s="16">
        <v>176</v>
      </c>
      <c r="G3174" s="16">
        <v>0</v>
      </c>
      <c r="H3174" s="16">
        <v>1031.51</v>
      </c>
      <c r="I3174" s="16">
        <v>149</v>
      </c>
      <c r="J3174" s="16">
        <v>85.96</v>
      </c>
      <c r="K3174" s="16">
        <v>258.49</v>
      </c>
      <c r="L3174" s="17">
        <f>SUM(C3174:K3174)</f>
        <v>1761.3500000000001</v>
      </c>
      <c r="M3174" s="23" t="str">
        <f>A3174&amp;"|"&amp;B3174</f>
        <v>P0265|May</v>
      </c>
    </row>
    <row r="3175" spans="1:13" ht="15" customHeight="1" x14ac:dyDescent="0.25">
      <c r="A3175" s="14" t="s">
        <v>589</v>
      </c>
      <c r="B3175" s="14" t="s">
        <v>28</v>
      </c>
      <c r="C3175" s="16">
        <v>7.88</v>
      </c>
      <c r="D3175" s="16">
        <v>35.08</v>
      </c>
      <c r="E3175" s="16">
        <v>6.04</v>
      </c>
      <c r="F3175" s="16">
        <v>176</v>
      </c>
      <c r="G3175" s="16">
        <v>0</v>
      </c>
      <c r="H3175" s="16">
        <v>1031.51</v>
      </c>
      <c r="I3175" s="16">
        <v>149</v>
      </c>
      <c r="J3175" s="16">
        <v>85.96</v>
      </c>
      <c r="K3175" s="16">
        <v>334.92</v>
      </c>
      <c r="L3175" s="17">
        <f>SUM(C3175:K3175)</f>
        <v>1826.39</v>
      </c>
      <c r="M3175" s="23" t="str">
        <f>A3175&amp;"|"&amp;B3175</f>
        <v>P0265|Jun</v>
      </c>
    </row>
    <row r="3176" spans="1:13" ht="15" customHeight="1" x14ac:dyDescent="0.25">
      <c r="A3176" s="14" t="s">
        <v>589</v>
      </c>
      <c r="B3176" s="14" t="s">
        <v>29</v>
      </c>
      <c r="C3176" s="16">
        <v>21.9</v>
      </c>
      <c r="D3176" s="16">
        <v>45.49</v>
      </c>
      <c r="E3176" s="16">
        <v>5</v>
      </c>
      <c r="F3176" s="16">
        <v>264</v>
      </c>
      <c r="G3176" s="16">
        <v>0</v>
      </c>
      <c r="H3176" s="16">
        <v>1031.51</v>
      </c>
      <c r="I3176" s="16">
        <v>149</v>
      </c>
      <c r="J3176" s="16">
        <v>85.96</v>
      </c>
      <c r="K3176" s="16">
        <v>897.77</v>
      </c>
      <c r="L3176" s="17">
        <f>SUM(C3176:K3176)</f>
        <v>2500.63</v>
      </c>
      <c r="M3176" s="23" t="str">
        <f>A3176&amp;"|"&amp;B3176</f>
        <v>P0265|Jul</v>
      </c>
    </row>
    <row r="3177" spans="1:13" ht="15" customHeight="1" x14ac:dyDescent="0.25">
      <c r="A3177" s="14" t="s">
        <v>589</v>
      </c>
      <c r="B3177" s="14" t="s">
        <v>30</v>
      </c>
      <c r="C3177" s="16">
        <v>180.46</v>
      </c>
      <c r="D3177" s="16">
        <v>39</v>
      </c>
      <c r="E3177" s="16">
        <v>6.66</v>
      </c>
      <c r="F3177" s="16">
        <v>264</v>
      </c>
      <c r="G3177" s="16">
        <v>0</v>
      </c>
      <c r="H3177" s="16">
        <v>1031.51</v>
      </c>
      <c r="I3177" s="16">
        <v>149</v>
      </c>
      <c r="J3177" s="16">
        <v>85.96</v>
      </c>
      <c r="K3177" s="16">
        <v>828.13</v>
      </c>
      <c r="L3177" s="17">
        <f>SUM(C3177:K3177)</f>
        <v>2584.7200000000003</v>
      </c>
      <c r="M3177" s="23" t="str">
        <f>A3177&amp;"|"&amp;B3177</f>
        <v>P0265|Aug</v>
      </c>
    </row>
    <row r="3178" spans="1:13" ht="15" customHeight="1" x14ac:dyDescent="0.25">
      <c r="A3178" s="14" t="s">
        <v>589</v>
      </c>
      <c r="B3178" s="14" t="s">
        <v>31</v>
      </c>
      <c r="C3178" s="16">
        <v>7.57</v>
      </c>
      <c r="D3178" s="16">
        <v>32.99</v>
      </c>
      <c r="E3178" s="16">
        <v>4.04</v>
      </c>
      <c r="F3178" s="16">
        <v>176</v>
      </c>
      <c r="G3178" s="16">
        <v>0</v>
      </c>
      <c r="H3178" s="16">
        <v>1031.51</v>
      </c>
      <c r="I3178" s="16">
        <v>149</v>
      </c>
      <c r="J3178" s="16">
        <v>85.96</v>
      </c>
      <c r="K3178" s="16">
        <v>177.3</v>
      </c>
      <c r="L3178" s="17">
        <f>SUM(C3178:K3178)</f>
        <v>1664.37</v>
      </c>
      <c r="M3178" s="23" t="str">
        <f>A3178&amp;"|"&amp;B3178</f>
        <v>P0265|Sep</v>
      </c>
    </row>
    <row r="3179" spans="1:13" ht="15" customHeight="1" x14ac:dyDescent="0.25">
      <c r="A3179" s="14" t="s">
        <v>589</v>
      </c>
      <c r="B3179" s="14" t="s">
        <v>32</v>
      </c>
      <c r="C3179" s="16">
        <v>7.57</v>
      </c>
      <c r="D3179" s="16">
        <v>46.63</v>
      </c>
      <c r="E3179" s="16">
        <v>4.04</v>
      </c>
      <c r="F3179" s="16">
        <v>176</v>
      </c>
      <c r="G3179" s="16">
        <v>0</v>
      </c>
      <c r="H3179" s="16">
        <v>1031.51</v>
      </c>
      <c r="I3179" s="16">
        <v>149</v>
      </c>
      <c r="J3179" s="16">
        <v>85.96</v>
      </c>
      <c r="K3179" s="16">
        <v>122.63</v>
      </c>
      <c r="L3179" s="17">
        <f>SUM(C3179:K3179)</f>
        <v>1623.3400000000001</v>
      </c>
      <c r="M3179" s="23" t="str">
        <f>A3179&amp;"|"&amp;B3179</f>
        <v>P0265|Oct</v>
      </c>
    </row>
    <row r="3180" spans="1:13" ht="15" customHeight="1" x14ac:dyDescent="0.25">
      <c r="A3180" s="14" t="s">
        <v>589</v>
      </c>
      <c r="B3180" s="14" t="s">
        <v>33</v>
      </c>
      <c r="C3180" s="16">
        <v>14.43</v>
      </c>
      <c r="D3180" s="16">
        <v>58.6</v>
      </c>
      <c r="E3180" s="16">
        <v>10.7</v>
      </c>
      <c r="F3180" s="16">
        <v>176</v>
      </c>
      <c r="G3180" s="16">
        <v>55.52</v>
      </c>
      <c r="H3180" s="16">
        <v>1031.51</v>
      </c>
      <c r="I3180" s="16">
        <v>149</v>
      </c>
      <c r="J3180" s="16">
        <v>85.96</v>
      </c>
      <c r="K3180" s="16">
        <v>31.64</v>
      </c>
      <c r="L3180" s="17">
        <f>SUM(C3180:K3180)</f>
        <v>1613.3600000000001</v>
      </c>
      <c r="M3180" s="23" t="str">
        <f>A3180&amp;"|"&amp;B3180</f>
        <v>P0265|Nov</v>
      </c>
    </row>
    <row r="3181" spans="1:13" ht="15" customHeight="1" x14ac:dyDescent="0.25">
      <c r="A3181" s="14" t="s">
        <v>589</v>
      </c>
      <c r="B3181" s="14" t="s">
        <v>34</v>
      </c>
      <c r="C3181" s="16">
        <v>31.93</v>
      </c>
      <c r="D3181" s="16">
        <v>79.19</v>
      </c>
      <c r="E3181" s="16">
        <v>12.28</v>
      </c>
      <c r="F3181" s="16">
        <v>440</v>
      </c>
      <c r="G3181" s="16">
        <v>55.52</v>
      </c>
      <c r="H3181" s="16">
        <v>1031.51</v>
      </c>
      <c r="I3181" s="16">
        <v>149</v>
      </c>
      <c r="J3181" s="16">
        <v>85.96</v>
      </c>
      <c r="K3181" s="16">
        <v>55.84</v>
      </c>
      <c r="L3181" s="17">
        <f>SUM(C3181:K3181)</f>
        <v>1941.2299999999998</v>
      </c>
      <c r="M3181" s="23" t="str">
        <f>A3181&amp;"|"&amp;B3181</f>
        <v>P0265|Dec</v>
      </c>
    </row>
    <row r="3182" spans="1:13" ht="15" customHeight="1" x14ac:dyDescent="0.25">
      <c r="A3182" s="14" t="s">
        <v>589</v>
      </c>
      <c r="B3182" s="14" t="s">
        <v>35</v>
      </c>
      <c r="C3182" s="16">
        <v>29.45</v>
      </c>
      <c r="D3182" s="16">
        <v>67.22</v>
      </c>
      <c r="E3182" s="16">
        <v>6.17</v>
      </c>
      <c r="F3182" s="16">
        <v>440</v>
      </c>
      <c r="G3182" s="16">
        <v>55.52</v>
      </c>
      <c r="H3182" s="16">
        <v>1031.51</v>
      </c>
      <c r="I3182" s="16">
        <v>149</v>
      </c>
      <c r="J3182" s="16">
        <v>85.96</v>
      </c>
      <c r="K3182" s="16">
        <v>55.84</v>
      </c>
      <c r="L3182" s="17">
        <f>SUM(C3182:K3182)</f>
        <v>1920.6699999999998</v>
      </c>
      <c r="M3182" s="23" t="str">
        <f>A3182&amp;"|"&amp;B3182</f>
        <v>P0265|Jan</v>
      </c>
    </row>
    <row r="3183" spans="1:13" ht="15" customHeight="1" x14ac:dyDescent="0.25">
      <c r="A3183" s="14" t="s">
        <v>589</v>
      </c>
      <c r="B3183" s="14" t="s">
        <v>36</v>
      </c>
      <c r="C3183" s="16">
        <v>25.54</v>
      </c>
      <c r="D3183" s="16">
        <v>73.680000000000007</v>
      </c>
      <c r="E3183" s="16">
        <v>14.52</v>
      </c>
      <c r="F3183" s="16">
        <v>352</v>
      </c>
      <c r="G3183" s="16">
        <v>55.52</v>
      </c>
      <c r="H3183" s="16">
        <v>1031.51</v>
      </c>
      <c r="I3183" s="16">
        <v>149</v>
      </c>
      <c r="J3183" s="16">
        <v>85.96</v>
      </c>
      <c r="K3183" s="16">
        <v>55.84</v>
      </c>
      <c r="L3183" s="17">
        <f>SUM(C3183:K3183)</f>
        <v>1843.57</v>
      </c>
      <c r="M3183" s="23" t="str">
        <f>A3183&amp;"|"&amp;B3183</f>
        <v>P0265|Feb</v>
      </c>
    </row>
    <row r="3184" spans="1:13" ht="15" customHeight="1" x14ac:dyDescent="0.25">
      <c r="A3184" s="14" t="s">
        <v>589</v>
      </c>
      <c r="B3184" s="14" t="s">
        <v>37</v>
      </c>
      <c r="C3184" s="16">
        <v>136</v>
      </c>
      <c r="D3184" s="16">
        <v>63.44</v>
      </c>
      <c r="E3184" s="16">
        <v>7.74</v>
      </c>
      <c r="F3184" s="16">
        <v>352</v>
      </c>
      <c r="G3184" s="16">
        <v>55.52</v>
      </c>
      <c r="H3184" s="16">
        <v>1031.51</v>
      </c>
      <c r="I3184" s="16">
        <v>149</v>
      </c>
      <c r="J3184" s="16">
        <v>85.96</v>
      </c>
      <c r="K3184" s="16">
        <v>55.84</v>
      </c>
      <c r="L3184" s="17">
        <f>SUM(C3184:K3184)</f>
        <v>1937.01</v>
      </c>
      <c r="M3184" s="23" t="str">
        <f>A3184&amp;"|"&amp;B3184</f>
        <v>P0265|Mar</v>
      </c>
    </row>
    <row r="3185" spans="1:13" ht="15" customHeight="1" x14ac:dyDescent="0.25">
      <c r="A3185" s="14" t="s">
        <v>591</v>
      </c>
      <c r="B3185" s="14" t="s">
        <v>24</v>
      </c>
      <c r="C3185" s="16">
        <v>236.25</v>
      </c>
      <c r="D3185" s="16">
        <v>63.03</v>
      </c>
      <c r="E3185" s="16">
        <v>4.53</v>
      </c>
      <c r="F3185" s="16">
        <v>176</v>
      </c>
      <c r="G3185" s="16">
        <v>0</v>
      </c>
      <c r="H3185" s="16">
        <v>1031.51</v>
      </c>
      <c r="I3185" s="16">
        <v>149</v>
      </c>
      <c r="J3185" s="16">
        <v>85.96</v>
      </c>
      <c r="K3185" s="16">
        <v>39.75</v>
      </c>
      <c r="L3185" s="17">
        <f>SUM(C3185:K3185)</f>
        <v>1786.03</v>
      </c>
      <c r="M3185" s="23" t="str">
        <f>A3185&amp;"|"&amp;B3185</f>
        <v>P0266|Apr</v>
      </c>
    </row>
    <row r="3186" spans="1:13" ht="15" customHeight="1" x14ac:dyDescent="0.25">
      <c r="A3186" s="14" t="s">
        <v>591</v>
      </c>
      <c r="B3186" s="14" t="s">
        <v>26</v>
      </c>
      <c r="C3186" s="16">
        <v>7.57</v>
      </c>
      <c r="D3186" s="16">
        <v>48.98</v>
      </c>
      <c r="E3186" s="16">
        <v>10.07</v>
      </c>
      <c r="F3186" s="16">
        <v>176</v>
      </c>
      <c r="G3186" s="16">
        <v>0</v>
      </c>
      <c r="H3186" s="16">
        <v>1031.51</v>
      </c>
      <c r="I3186" s="16">
        <v>149</v>
      </c>
      <c r="J3186" s="16">
        <v>85.96</v>
      </c>
      <c r="K3186" s="16">
        <v>258.49</v>
      </c>
      <c r="L3186" s="17">
        <f>SUM(C3186:K3186)</f>
        <v>1767.5800000000002</v>
      </c>
      <c r="M3186" s="23" t="str">
        <f>A3186&amp;"|"&amp;B3186</f>
        <v>P0266|May</v>
      </c>
    </row>
    <row r="3187" spans="1:13" ht="15" customHeight="1" x14ac:dyDescent="0.25">
      <c r="A3187" s="14" t="s">
        <v>591</v>
      </c>
      <c r="B3187" s="14" t="s">
        <v>28</v>
      </c>
      <c r="C3187" s="16">
        <v>8.0399999999999991</v>
      </c>
      <c r="D3187" s="16">
        <v>43.13</v>
      </c>
      <c r="E3187" s="16">
        <v>7.54</v>
      </c>
      <c r="F3187" s="16">
        <v>264</v>
      </c>
      <c r="G3187" s="16">
        <v>0</v>
      </c>
      <c r="H3187" s="16">
        <v>1031.51</v>
      </c>
      <c r="I3187" s="16">
        <v>149</v>
      </c>
      <c r="J3187" s="16">
        <v>85.96</v>
      </c>
      <c r="K3187" s="16">
        <v>334.92</v>
      </c>
      <c r="L3187" s="17">
        <f>SUM(C3187:K3187)</f>
        <v>1924.1000000000001</v>
      </c>
      <c r="M3187" s="23" t="str">
        <f>A3187&amp;"|"&amp;B3187</f>
        <v>P0266|Jun</v>
      </c>
    </row>
    <row r="3188" spans="1:13" ht="15" customHeight="1" x14ac:dyDescent="0.25">
      <c r="A3188" s="14" t="s">
        <v>591</v>
      </c>
      <c r="B3188" s="14" t="s">
        <v>29</v>
      </c>
      <c r="C3188" s="16">
        <v>18.23</v>
      </c>
      <c r="D3188" s="16">
        <v>40.619999999999997</v>
      </c>
      <c r="E3188" s="16">
        <v>13.7</v>
      </c>
      <c r="F3188" s="16">
        <v>264</v>
      </c>
      <c r="G3188" s="16">
        <v>0</v>
      </c>
      <c r="H3188" s="16">
        <v>1031.51</v>
      </c>
      <c r="I3188" s="16">
        <v>149</v>
      </c>
      <c r="J3188" s="16">
        <v>85.96</v>
      </c>
      <c r="K3188" s="16">
        <v>897.77</v>
      </c>
      <c r="L3188" s="17">
        <f>SUM(C3188:K3188)</f>
        <v>2500.79</v>
      </c>
      <c r="M3188" s="23" t="str">
        <f>A3188&amp;"|"&amp;B3188</f>
        <v>P0266|Jul</v>
      </c>
    </row>
    <row r="3189" spans="1:13" ht="15" customHeight="1" x14ac:dyDescent="0.25">
      <c r="A3189" s="14" t="s">
        <v>591</v>
      </c>
      <c r="B3189" s="14" t="s">
        <v>30</v>
      </c>
      <c r="C3189" s="16">
        <v>10.56</v>
      </c>
      <c r="D3189" s="16">
        <v>35.619999999999997</v>
      </c>
      <c r="E3189" s="16">
        <v>14.02</v>
      </c>
      <c r="F3189" s="16">
        <v>264</v>
      </c>
      <c r="G3189" s="16">
        <v>0</v>
      </c>
      <c r="H3189" s="16">
        <v>1031.51</v>
      </c>
      <c r="I3189" s="16">
        <v>149</v>
      </c>
      <c r="J3189" s="16">
        <v>85.96</v>
      </c>
      <c r="K3189" s="16">
        <v>828.13</v>
      </c>
      <c r="L3189" s="17">
        <f>SUM(C3189:K3189)</f>
        <v>2418.8000000000002</v>
      </c>
      <c r="M3189" s="23" t="str">
        <f>A3189&amp;"|"&amp;B3189</f>
        <v>P0266|Aug</v>
      </c>
    </row>
    <row r="3190" spans="1:13" ht="15" customHeight="1" x14ac:dyDescent="0.25">
      <c r="A3190" s="14" t="s">
        <v>591</v>
      </c>
      <c r="B3190" s="14" t="s">
        <v>31</v>
      </c>
      <c r="C3190" s="16">
        <v>7.57</v>
      </c>
      <c r="D3190" s="16">
        <v>28.29</v>
      </c>
      <c r="E3190" s="16">
        <v>4.66</v>
      </c>
      <c r="F3190" s="16">
        <v>176</v>
      </c>
      <c r="G3190" s="16">
        <v>0</v>
      </c>
      <c r="H3190" s="16">
        <v>1031.51</v>
      </c>
      <c r="I3190" s="16">
        <v>149</v>
      </c>
      <c r="J3190" s="16">
        <v>85.96</v>
      </c>
      <c r="K3190" s="16">
        <v>177.3</v>
      </c>
      <c r="L3190" s="17">
        <f>SUM(C3190:K3190)</f>
        <v>1660.29</v>
      </c>
      <c r="M3190" s="23" t="str">
        <f>A3190&amp;"|"&amp;B3190</f>
        <v>P0266|Sep</v>
      </c>
    </row>
    <row r="3191" spans="1:13" ht="15" customHeight="1" x14ac:dyDescent="0.25">
      <c r="A3191" s="14" t="s">
        <v>591</v>
      </c>
      <c r="B3191" s="14" t="s">
        <v>32</v>
      </c>
      <c r="C3191" s="16">
        <v>204.35</v>
      </c>
      <c r="D3191" s="16">
        <v>46.68</v>
      </c>
      <c r="E3191" s="16">
        <v>8.57</v>
      </c>
      <c r="F3191" s="16">
        <v>176</v>
      </c>
      <c r="G3191" s="16">
        <v>0</v>
      </c>
      <c r="H3191" s="16">
        <v>1031.51</v>
      </c>
      <c r="I3191" s="16">
        <v>149</v>
      </c>
      <c r="J3191" s="16">
        <v>85.96</v>
      </c>
      <c r="K3191" s="16">
        <v>122.63</v>
      </c>
      <c r="L3191" s="17">
        <f>SUM(C3191:K3191)</f>
        <v>1824.7000000000003</v>
      </c>
      <c r="M3191" s="23" t="str">
        <f>A3191&amp;"|"&amp;B3191</f>
        <v>P0266|Oct</v>
      </c>
    </row>
    <row r="3192" spans="1:13" ht="15" customHeight="1" x14ac:dyDescent="0.25">
      <c r="A3192" s="14" t="s">
        <v>591</v>
      </c>
      <c r="B3192" s="14" t="s">
        <v>33</v>
      </c>
      <c r="C3192" s="16">
        <v>7.57</v>
      </c>
      <c r="D3192" s="16">
        <v>55.04</v>
      </c>
      <c r="E3192" s="16">
        <v>4.04</v>
      </c>
      <c r="F3192" s="16">
        <v>176</v>
      </c>
      <c r="G3192" s="16">
        <v>55.52</v>
      </c>
      <c r="H3192" s="16">
        <v>1031.51</v>
      </c>
      <c r="I3192" s="16">
        <v>149</v>
      </c>
      <c r="J3192" s="16">
        <v>85.96</v>
      </c>
      <c r="K3192" s="16">
        <v>31.64</v>
      </c>
      <c r="L3192" s="17">
        <f>SUM(C3192:K3192)</f>
        <v>1596.2800000000002</v>
      </c>
      <c r="M3192" s="23" t="str">
        <f>A3192&amp;"|"&amp;B3192</f>
        <v>P0266|Nov</v>
      </c>
    </row>
    <row r="3193" spans="1:13" ht="15" customHeight="1" x14ac:dyDescent="0.25">
      <c r="A3193" s="14" t="s">
        <v>591</v>
      </c>
      <c r="B3193" s="14" t="s">
        <v>34</v>
      </c>
      <c r="C3193" s="16">
        <v>12.96</v>
      </c>
      <c r="D3193" s="16">
        <v>67.260000000000005</v>
      </c>
      <c r="E3193" s="16">
        <v>4.04</v>
      </c>
      <c r="F3193" s="16">
        <v>528</v>
      </c>
      <c r="G3193" s="16">
        <v>55.52</v>
      </c>
      <c r="H3193" s="16">
        <v>1031.51</v>
      </c>
      <c r="I3193" s="16">
        <v>149</v>
      </c>
      <c r="J3193" s="16">
        <v>85.96</v>
      </c>
      <c r="K3193" s="16">
        <v>55.84</v>
      </c>
      <c r="L3193" s="17">
        <f>SUM(C3193:K3193)</f>
        <v>1990.09</v>
      </c>
      <c r="M3193" s="23" t="str">
        <f>A3193&amp;"|"&amp;B3193</f>
        <v>P0266|Dec</v>
      </c>
    </row>
    <row r="3194" spans="1:13" ht="15" customHeight="1" x14ac:dyDescent="0.25">
      <c r="A3194" s="14" t="s">
        <v>591</v>
      </c>
      <c r="B3194" s="14" t="s">
        <v>35</v>
      </c>
      <c r="C3194" s="16">
        <v>7.57</v>
      </c>
      <c r="D3194" s="16">
        <v>75.91</v>
      </c>
      <c r="E3194" s="16">
        <v>4.1100000000000003</v>
      </c>
      <c r="F3194" s="16">
        <v>440</v>
      </c>
      <c r="G3194" s="16">
        <v>55.52</v>
      </c>
      <c r="H3194" s="16">
        <v>1031.51</v>
      </c>
      <c r="I3194" s="16">
        <v>149</v>
      </c>
      <c r="J3194" s="16">
        <v>85.96</v>
      </c>
      <c r="K3194" s="16">
        <v>55.84</v>
      </c>
      <c r="L3194" s="17">
        <f>SUM(C3194:K3194)</f>
        <v>1905.4199999999998</v>
      </c>
      <c r="M3194" s="23" t="str">
        <f>A3194&amp;"|"&amp;B3194</f>
        <v>P0266|Jan</v>
      </c>
    </row>
    <row r="3195" spans="1:13" ht="15" customHeight="1" x14ac:dyDescent="0.25">
      <c r="A3195" s="14" t="s">
        <v>591</v>
      </c>
      <c r="B3195" s="14" t="s">
        <v>36</v>
      </c>
      <c r="C3195" s="16">
        <v>14.04</v>
      </c>
      <c r="D3195" s="16">
        <v>67.42</v>
      </c>
      <c r="E3195" s="16">
        <v>6.29</v>
      </c>
      <c r="F3195" s="16">
        <v>352</v>
      </c>
      <c r="G3195" s="16">
        <v>55.52</v>
      </c>
      <c r="H3195" s="16">
        <v>1031.51</v>
      </c>
      <c r="I3195" s="16">
        <v>149</v>
      </c>
      <c r="J3195" s="16">
        <v>85.96</v>
      </c>
      <c r="K3195" s="16">
        <v>55.84</v>
      </c>
      <c r="L3195" s="17">
        <f>SUM(C3195:K3195)</f>
        <v>1817.58</v>
      </c>
      <c r="M3195" s="23" t="str">
        <f>A3195&amp;"|"&amp;B3195</f>
        <v>P0266|Feb</v>
      </c>
    </row>
    <row r="3196" spans="1:13" ht="15" customHeight="1" x14ac:dyDescent="0.25">
      <c r="A3196" s="14" t="s">
        <v>591</v>
      </c>
      <c r="B3196" s="14" t="s">
        <v>37</v>
      </c>
      <c r="C3196" s="16">
        <v>7.57</v>
      </c>
      <c r="D3196" s="16">
        <v>57.79</v>
      </c>
      <c r="E3196" s="16">
        <v>11.58</v>
      </c>
      <c r="F3196" s="16">
        <v>352</v>
      </c>
      <c r="G3196" s="16">
        <v>55.52</v>
      </c>
      <c r="H3196" s="16">
        <v>1031.51</v>
      </c>
      <c r="I3196" s="16">
        <v>149</v>
      </c>
      <c r="J3196" s="16">
        <v>85.96</v>
      </c>
      <c r="K3196" s="16">
        <v>55.84</v>
      </c>
      <c r="L3196" s="17">
        <f>SUM(C3196:K3196)</f>
        <v>1806.77</v>
      </c>
      <c r="M3196" s="23" t="str">
        <f>A3196&amp;"|"&amp;B3196</f>
        <v>P0266|Mar</v>
      </c>
    </row>
    <row r="3197" spans="1:13" ht="15" customHeight="1" x14ac:dyDescent="0.25">
      <c r="A3197" s="14" t="s">
        <v>593</v>
      </c>
      <c r="B3197" s="14" t="s">
        <v>24</v>
      </c>
      <c r="C3197" s="16">
        <v>25.58</v>
      </c>
      <c r="D3197" s="16">
        <v>67.41</v>
      </c>
      <c r="E3197" s="16">
        <v>12.01</v>
      </c>
      <c r="F3197" s="16">
        <v>316</v>
      </c>
      <c r="G3197" s="16">
        <v>0</v>
      </c>
      <c r="H3197" s="16">
        <v>2148.98</v>
      </c>
      <c r="I3197" s="16">
        <v>309.45</v>
      </c>
      <c r="J3197" s="16">
        <v>85.96</v>
      </c>
      <c r="K3197" s="16">
        <v>99.37</v>
      </c>
      <c r="L3197" s="17">
        <f>SUM(C3197:K3197)</f>
        <v>3064.7599999999998</v>
      </c>
      <c r="M3197" s="23" t="str">
        <f>A3197&amp;"|"&amp;B3197</f>
        <v>P0267|Apr</v>
      </c>
    </row>
    <row r="3198" spans="1:13" ht="15" customHeight="1" x14ac:dyDescent="0.25">
      <c r="A3198" s="14" t="s">
        <v>593</v>
      </c>
      <c r="B3198" s="14" t="s">
        <v>26</v>
      </c>
      <c r="C3198" s="16">
        <v>29.98</v>
      </c>
      <c r="D3198" s="16">
        <v>70.94</v>
      </c>
      <c r="E3198" s="16">
        <v>13.14</v>
      </c>
      <c r="F3198" s="16">
        <v>316</v>
      </c>
      <c r="G3198" s="16">
        <v>0</v>
      </c>
      <c r="H3198" s="16">
        <v>2148.98</v>
      </c>
      <c r="I3198" s="16">
        <v>309.45</v>
      </c>
      <c r="J3198" s="16">
        <v>85.96</v>
      </c>
      <c r="K3198" s="16">
        <v>646.23</v>
      </c>
      <c r="L3198" s="17">
        <f>SUM(C3198:K3198)</f>
        <v>3620.68</v>
      </c>
      <c r="M3198" s="23" t="str">
        <f>A3198&amp;"|"&amp;B3198</f>
        <v>P0267|May</v>
      </c>
    </row>
    <row r="3199" spans="1:13" ht="15" customHeight="1" x14ac:dyDescent="0.25">
      <c r="A3199" s="14" t="s">
        <v>593</v>
      </c>
      <c r="B3199" s="14" t="s">
        <v>28</v>
      </c>
      <c r="C3199" s="16">
        <v>42.05</v>
      </c>
      <c r="D3199" s="16">
        <v>40.35</v>
      </c>
      <c r="E3199" s="16">
        <v>14.52</v>
      </c>
      <c r="F3199" s="16">
        <v>316</v>
      </c>
      <c r="G3199" s="16">
        <v>0</v>
      </c>
      <c r="H3199" s="16">
        <v>2148.98</v>
      </c>
      <c r="I3199" s="16">
        <v>309.45</v>
      </c>
      <c r="J3199" s="16">
        <v>85.96</v>
      </c>
      <c r="K3199" s="16">
        <v>837.3</v>
      </c>
      <c r="L3199" s="17">
        <f>SUM(C3199:K3199)</f>
        <v>3794.6099999999997</v>
      </c>
      <c r="M3199" s="23" t="str">
        <f>A3199&amp;"|"&amp;B3199</f>
        <v>P0267|Jun</v>
      </c>
    </row>
    <row r="3200" spans="1:13" ht="15" customHeight="1" x14ac:dyDescent="0.25">
      <c r="A3200" s="14" t="s">
        <v>593</v>
      </c>
      <c r="B3200" s="14" t="s">
        <v>29</v>
      </c>
      <c r="C3200" s="16">
        <v>35.68</v>
      </c>
      <c r="D3200" s="16">
        <v>63.56</v>
      </c>
      <c r="E3200" s="16">
        <v>11.03</v>
      </c>
      <c r="F3200" s="16">
        <v>474</v>
      </c>
      <c r="G3200" s="16">
        <v>0</v>
      </c>
      <c r="H3200" s="16">
        <v>2148.98</v>
      </c>
      <c r="I3200" s="16">
        <v>309.45</v>
      </c>
      <c r="J3200" s="16">
        <v>85.96</v>
      </c>
      <c r="K3200" s="16">
        <v>2244.4299999999998</v>
      </c>
      <c r="L3200" s="17">
        <f>SUM(C3200:K3200)</f>
        <v>5373.09</v>
      </c>
      <c r="M3200" s="23" t="str">
        <f>A3200&amp;"|"&amp;B3200</f>
        <v>P0267|Jul</v>
      </c>
    </row>
    <row r="3201" spans="1:13" ht="15" customHeight="1" x14ac:dyDescent="0.25">
      <c r="A3201" s="14" t="s">
        <v>593</v>
      </c>
      <c r="B3201" s="14" t="s">
        <v>30</v>
      </c>
      <c r="C3201" s="16">
        <v>44.83</v>
      </c>
      <c r="D3201" s="16">
        <v>52.48</v>
      </c>
      <c r="E3201" s="16">
        <v>14.54</v>
      </c>
      <c r="F3201" s="16">
        <v>474</v>
      </c>
      <c r="G3201" s="16">
        <v>0</v>
      </c>
      <c r="H3201" s="16">
        <v>2148.98</v>
      </c>
      <c r="I3201" s="16">
        <v>309.45</v>
      </c>
      <c r="J3201" s="16">
        <v>85.96</v>
      </c>
      <c r="K3201" s="16">
        <v>2070.33</v>
      </c>
      <c r="L3201" s="17">
        <f>SUM(C3201:K3201)</f>
        <v>5200.57</v>
      </c>
      <c r="M3201" s="23" t="str">
        <f>A3201&amp;"|"&amp;B3201</f>
        <v>P0267|Aug</v>
      </c>
    </row>
    <row r="3202" spans="1:13" ht="15" customHeight="1" x14ac:dyDescent="0.25">
      <c r="A3202" s="14" t="s">
        <v>593</v>
      </c>
      <c r="B3202" s="14" t="s">
        <v>31</v>
      </c>
      <c r="C3202" s="16">
        <v>28.54</v>
      </c>
      <c r="D3202" s="16">
        <v>63.5</v>
      </c>
      <c r="E3202" s="16">
        <v>21.24</v>
      </c>
      <c r="F3202" s="16">
        <v>316</v>
      </c>
      <c r="G3202" s="16">
        <v>0</v>
      </c>
      <c r="H3202" s="16">
        <v>2148.98</v>
      </c>
      <c r="I3202" s="16">
        <v>309.45</v>
      </c>
      <c r="J3202" s="16">
        <v>85.96</v>
      </c>
      <c r="K3202" s="16">
        <v>443.25</v>
      </c>
      <c r="L3202" s="17">
        <f>SUM(C3202:K3202)</f>
        <v>3416.92</v>
      </c>
      <c r="M3202" s="23" t="str">
        <f>A3202&amp;"|"&amp;B3202</f>
        <v>P0267|Sep</v>
      </c>
    </row>
    <row r="3203" spans="1:13" ht="15" customHeight="1" x14ac:dyDescent="0.25">
      <c r="A3203" s="14" t="s">
        <v>593</v>
      </c>
      <c r="B3203" s="14" t="s">
        <v>32</v>
      </c>
      <c r="C3203" s="16">
        <v>35.130000000000003</v>
      </c>
      <c r="D3203" s="16">
        <v>61.22</v>
      </c>
      <c r="E3203" s="16">
        <v>15.9</v>
      </c>
      <c r="F3203" s="16">
        <v>316</v>
      </c>
      <c r="G3203" s="16">
        <v>0</v>
      </c>
      <c r="H3203" s="16">
        <v>2148.98</v>
      </c>
      <c r="I3203" s="16">
        <v>309.45</v>
      </c>
      <c r="J3203" s="16">
        <v>85.96</v>
      </c>
      <c r="K3203" s="16">
        <v>306.58</v>
      </c>
      <c r="L3203" s="17">
        <f>SUM(C3203:K3203)</f>
        <v>3279.22</v>
      </c>
      <c r="M3203" s="23" t="str">
        <f>A3203&amp;"|"&amp;B3203</f>
        <v>P0267|Oct</v>
      </c>
    </row>
    <row r="3204" spans="1:13" ht="15" customHeight="1" x14ac:dyDescent="0.25">
      <c r="A3204" s="14" t="s">
        <v>593</v>
      </c>
      <c r="B3204" s="14" t="s">
        <v>33</v>
      </c>
      <c r="C3204" s="16">
        <v>153.58000000000001</v>
      </c>
      <c r="D3204" s="16">
        <v>86.55</v>
      </c>
      <c r="E3204" s="16">
        <v>16.239999999999998</v>
      </c>
      <c r="F3204" s="16">
        <v>316</v>
      </c>
      <c r="G3204" s="16">
        <v>100.95</v>
      </c>
      <c r="H3204" s="16">
        <v>2148.98</v>
      </c>
      <c r="I3204" s="16">
        <v>309.45</v>
      </c>
      <c r="J3204" s="16">
        <v>85.96</v>
      </c>
      <c r="K3204" s="16">
        <v>79.11</v>
      </c>
      <c r="L3204" s="17">
        <f>SUM(C3204:K3204)</f>
        <v>3296.82</v>
      </c>
      <c r="M3204" s="23" t="str">
        <f>A3204&amp;"|"&amp;B3204</f>
        <v>P0267|Nov</v>
      </c>
    </row>
    <row r="3205" spans="1:13" ht="15" customHeight="1" x14ac:dyDescent="0.25">
      <c r="A3205" s="14" t="s">
        <v>593</v>
      </c>
      <c r="B3205" s="14" t="s">
        <v>34</v>
      </c>
      <c r="C3205" s="16">
        <v>28.86</v>
      </c>
      <c r="D3205" s="16">
        <v>101.78</v>
      </c>
      <c r="E3205" s="16">
        <v>5.44</v>
      </c>
      <c r="F3205" s="16">
        <v>948</v>
      </c>
      <c r="G3205" s="16">
        <v>100.95</v>
      </c>
      <c r="H3205" s="16">
        <v>2148.98</v>
      </c>
      <c r="I3205" s="16">
        <v>309.45</v>
      </c>
      <c r="J3205" s="16">
        <v>85.96</v>
      </c>
      <c r="K3205" s="16">
        <v>139.59</v>
      </c>
      <c r="L3205" s="17">
        <f>SUM(C3205:K3205)</f>
        <v>3869.01</v>
      </c>
      <c r="M3205" s="23" t="str">
        <f>A3205&amp;"|"&amp;B3205</f>
        <v>P0267|Dec</v>
      </c>
    </row>
    <row r="3206" spans="1:13" ht="15" customHeight="1" x14ac:dyDescent="0.25">
      <c r="A3206" s="14" t="s">
        <v>593</v>
      </c>
      <c r="B3206" s="14" t="s">
        <v>35</v>
      </c>
      <c r="C3206" s="16">
        <v>31.29</v>
      </c>
      <c r="D3206" s="16">
        <v>98.8</v>
      </c>
      <c r="E3206" s="16">
        <v>17.89</v>
      </c>
      <c r="F3206" s="16">
        <v>790</v>
      </c>
      <c r="G3206" s="16">
        <v>100.95</v>
      </c>
      <c r="H3206" s="16">
        <v>2148.98</v>
      </c>
      <c r="I3206" s="16">
        <v>309.45</v>
      </c>
      <c r="J3206" s="16">
        <v>85.96</v>
      </c>
      <c r="K3206" s="16">
        <v>139.59</v>
      </c>
      <c r="L3206" s="17">
        <f>SUM(C3206:K3206)</f>
        <v>3722.91</v>
      </c>
      <c r="M3206" s="23" t="str">
        <f>A3206&amp;"|"&amp;B3206</f>
        <v>P0267|Jan</v>
      </c>
    </row>
    <row r="3207" spans="1:13" ht="15" customHeight="1" x14ac:dyDescent="0.25">
      <c r="A3207" s="14" t="s">
        <v>593</v>
      </c>
      <c r="B3207" s="14" t="s">
        <v>36</v>
      </c>
      <c r="C3207" s="16">
        <v>31.43</v>
      </c>
      <c r="D3207" s="16">
        <v>98.33</v>
      </c>
      <c r="E3207" s="16">
        <v>13.43</v>
      </c>
      <c r="F3207" s="16">
        <v>790</v>
      </c>
      <c r="G3207" s="16">
        <v>100.95</v>
      </c>
      <c r="H3207" s="16">
        <v>2148.98</v>
      </c>
      <c r="I3207" s="16">
        <v>309.45</v>
      </c>
      <c r="J3207" s="16">
        <v>85.96</v>
      </c>
      <c r="K3207" s="16">
        <v>139.59</v>
      </c>
      <c r="L3207" s="17">
        <f>SUM(C3207:K3207)</f>
        <v>3718.12</v>
      </c>
      <c r="M3207" s="23" t="str">
        <f>A3207&amp;"|"&amp;B3207</f>
        <v>P0267|Feb</v>
      </c>
    </row>
    <row r="3208" spans="1:13" ht="15" customHeight="1" x14ac:dyDescent="0.25">
      <c r="A3208" s="14" t="s">
        <v>593</v>
      </c>
      <c r="B3208" s="14" t="s">
        <v>37</v>
      </c>
      <c r="C3208" s="16">
        <v>23.71</v>
      </c>
      <c r="D3208" s="16">
        <v>87.48</v>
      </c>
      <c r="E3208" s="16">
        <v>14.56</v>
      </c>
      <c r="F3208" s="16">
        <v>632</v>
      </c>
      <c r="G3208" s="16">
        <v>100.95</v>
      </c>
      <c r="H3208" s="16">
        <v>2148.98</v>
      </c>
      <c r="I3208" s="16">
        <v>309.45</v>
      </c>
      <c r="J3208" s="16">
        <v>85.96</v>
      </c>
      <c r="K3208" s="16">
        <v>139.59</v>
      </c>
      <c r="L3208" s="17">
        <f>SUM(C3208:K3208)</f>
        <v>3542.6800000000003</v>
      </c>
      <c r="M3208" s="23" t="str">
        <f>A3208&amp;"|"&amp;B3208</f>
        <v>P0267|Mar</v>
      </c>
    </row>
    <row r="3209" spans="1:13" ht="15" customHeight="1" x14ac:dyDescent="0.25">
      <c r="A3209" s="14" t="s">
        <v>595</v>
      </c>
      <c r="B3209" s="14" t="s">
        <v>24</v>
      </c>
      <c r="C3209" s="16">
        <v>19.079999999999998</v>
      </c>
      <c r="D3209" s="16">
        <v>54.47</v>
      </c>
      <c r="E3209" s="16">
        <v>4.04</v>
      </c>
      <c r="F3209" s="16">
        <v>176</v>
      </c>
      <c r="G3209" s="16">
        <v>0</v>
      </c>
      <c r="H3209" s="16">
        <v>1031.51</v>
      </c>
      <c r="I3209" s="16">
        <v>149</v>
      </c>
      <c r="J3209" s="16">
        <v>85.96</v>
      </c>
      <c r="K3209" s="16">
        <v>39.75</v>
      </c>
      <c r="L3209" s="17">
        <f>SUM(C3209:K3209)</f>
        <v>1559.81</v>
      </c>
      <c r="M3209" s="23" t="str">
        <f>A3209&amp;"|"&amp;B3209</f>
        <v>P0268|Apr</v>
      </c>
    </row>
    <row r="3210" spans="1:13" ht="15" customHeight="1" x14ac:dyDescent="0.25">
      <c r="A3210" s="14" t="s">
        <v>595</v>
      </c>
      <c r="B3210" s="14" t="s">
        <v>26</v>
      </c>
      <c r="C3210" s="16">
        <v>7.57</v>
      </c>
      <c r="D3210" s="16">
        <v>44.9</v>
      </c>
      <c r="E3210" s="16">
        <v>8.26</v>
      </c>
      <c r="F3210" s="16">
        <v>176</v>
      </c>
      <c r="G3210" s="16">
        <v>0</v>
      </c>
      <c r="H3210" s="16">
        <v>1031.51</v>
      </c>
      <c r="I3210" s="16">
        <v>149</v>
      </c>
      <c r="J3210" s="16">
        <v>85.96</v>
      </c>
      <c r="K3210" s="16">
        <v>258.49</v>
      </c>
      <c r="L3210" s="17">
        <f>SUM(C3210:K3210)</f>
        <v>1761.69</v>
      </c>
      <c r="M3210" s="23" t="str">
        <f>A3210&amp;"|"&amp;B3210</f>
        <v>P0268|May</v>
      </c>
    </row>
    <row r="3211" spans="1:13" ht="15" customHeight="1" x14ac:dyDescent="0.25">
      <c r="A3211" s="14" t="s">
        <v>595</v>
      </c>
      <c r="B3211" s="14" t="s">
        <v>28</v>
      </c>
      <c r="C3211" s="16">
        <v>18.260000000000002</v>
      </c>
      <c r="D3211" s="16">
        <v>30.08</v>
      </c>
      <c r="E3211" s="16">
        <v>4.04</v>
      </c>
      <c r="F3211" s="16">
        <v>176</v>
      </c>
      <c r="G3211" s="16">
        <v>0</v>
      </c>
      <c r="H3211" s="16">
        <v>1031.51</v>
      </c>
      <c r="I3211" s="16">
        <v>149</v>
      </c>
      <c r="J3211" s="16">
        <v>85.96</v>
      </c>
      <c r="K3211" s="16">
        <v>334.92</v>
      </c>
      <c r="L3211" s="17">
        <f>SUM(C3211:K3211)</f>
        <v>1829.77</v>
      </c>
      <c r="M3211" s="23" t="str">
        <f>A3211&amp;"|"&amp;B3211</f>
        <v>P0268|Jun</v>
      </c>
    </row>
    <row r="3212" spans="1:13" ht="15" customHeight="1" x14ac:dyDescent="0.25">
      <c r="A3212" s="14" t="s">
        <v>595</v>
      </c>
      <c r="B3212" s="14" t="s">
        <v>29</v>
      </c>
      <c r="C3212" s="16">
        <v>11.22</v>
      </c>
      <c r="D3212" s="16">
        <v>38.880000000000003</v>
      </c>
      <c r="E3212" s="16">
        <v>5.57</v>
      </c>
      <c r="F3212" s="16">
        <v>264</v>
      </c>
      <c r="G3212" s="16">
        <v>0</v>
      </c>
      <c r="H3212" s="16">
        <v>1031.51</v>
      </c>
      <c r="I3212" s="16">
        <v>149</v>
      </c>
      <c r="J3212" s="16">
        <v>85.96</v>
      </c>
      <c r="K3212" s="16">
        <v>897.77</v>
      </c>
      <c r="L3212" s="17">
        <f>SUM(C3212:K3212)</f>
        <v>2483.91</v>
      </c>
      <c r="M3212" s="23" t="str">
        <f>A3212&amp;"|"&amp;B3212</f>
        <v>P0268|Jul</v>
      </c>
    </row>
    <row r="3213" spans="1:13" ht="15" customHeight="1" x14ac:dyDescent="0.25">
      <c r="A3213" s="14" t="s">
        <v>595</v>
      </c>
      <c r="B3213" s="14" t="s">
        <v>30</v>
      </c>
      <c r="C3213" s="16">
        <v>7.65</v>
      </c>
      <c r="D3213" s="16">
        <v>39.65</v>
      </c>
      <c r="E3213" s="16">
        <v>4.04</v>
      </c>
      <c r="F3213" s="16">
        <v>264</v>
      </c>
      <c r="G3213" s="16">
        <v>0</v>
      </c>
      <c r="H3213" s="16">
        <v>1031.51</v>
      </c>
      <c r="I3213" s="16">
        <v>149</v>
      </c>
      <c r="J3213" s="16">
        <v>85.96</v>
      </c>
      <c r="K3213" s="16">
        <v>828.13</v>
      </c>
      <c r="L3213" s="17">
        <f>SUM(C3213:K3213)</f>
        <v>2409.94</v>
      </c>
      <c r="M3213" s="23" t="str">
        <f>A3213&amp;"|"&amp;B3213</f>
        <v>P0268|Aug</v>
      </c>
    </row>
    <row r="3214" spans="1:13" ht="15" customHeight="1" x14ac:dyDescent="0.25">
      <c r="A3214" s="14" t="s">
        <v>595</v>
      </c>
      <c r="B3214" s="14" t="s">
        <v>31</v>
      </c>
      <c r="C3214" s="16">
        <v>28.74</v>
      </c>
      <c r="D3214" s="16">
        <v>39.11</v>
      </c>
      <c r="E3214" s="16">
        <v>5.12</v>
      </c>
      <c r="F3214" s="16">
        <v>176</v>
      </c>
      <c r="G3214" s="16">
        <v>0</v>
      </c>
      <c r="H3214" s="16">
        <v>1031.51</v>
      </c>
      <c r="I3214" s="16">
        <v>149</v>
      </c>
      <c r="J3214" s="16">
        <v>85.96</v>
      </c>
      <c r="K3214" s="16">
        <v>177.3</v>
      </c>
      <c r="L3214" s="17">
        <f>SUM(C3214:K3214)</f>
        <v>1692.74</v>
      </c>
      <c r="M3214" s="23" t="str">
        <f>A3214&amp;"|"&amp;B3214</f>
        <v>P0268|Sep</v>
      </c>
    </row>
    <row r="3215" spans="1:13" ht="15" customHeight="1" x14ac:dyDescent="0.25">
      <c r="A3215" s="14" t="s">
        <v>595</v>
      </c>
      <c r="B3215" s="14" t="s">
        <v>32</v>
      </c>
      <c r="C3215" s="16">
        <v>7.57</v>
      </c>
      <c r="D3215" s="16">
        <v>44.3</v>
      </c>
      <c r="E3215" s="16">
        <v>4.0999999999999996</v>
      </c>
      <c r="F3215" s="16">
        <v>176</v>
      </c>
      <c r="G3215" s="16">
        <v>0</v>
      </c>
      <c r="H3215" s="16">
        <v>1031.51</v>
      </c>
      <c r="I3215" s="16">
        <v>149</v>
      </c>
      <c r="J3215" s="16">
        <v>85.96</v>
      </c>
      <c r="K3215" s="16">
        <v>122.63</v>
      </c>
      <c r="L3215" s="17">
        <f>SUM(C3215:K3215)</f>
        <v>1621.0700000000002</v>
      </c>
      <c r="M3215" s="23" t="str">
        <f>A3215&amp;"|"&amp;B3215</f>
        <v>P0268|Oct</v>
      </c>
    </row>
    <row r="3216" spans="1:13" ht="15" customHeight="1" x14ac:dyDescent="0.25">
      <c r="A3216" s="14" t="s">
        <v>595</v>
      </c>
      <c r="B3216" s="14" t="s">
        <v>33</v>
      </c>
      <c r="C3216" s="16">
        <v>17.989999999999998</v>
      </c>
      <c r="D3216" s="16">
        <v>57.75</v>
      </c>
      <c r="E3216" s="16">
        <v>6.37</v>
      </c>
      <c r="F3216" s="16">
        <v>176</v>
      </c>
      <c r="G3216" s="16">
        <v>55.52</v>
      </c>
      <c r="H3216" s="16">
        <v>1031.51</v>
      </c>
      <c r="I3216" s="16">
        <v>149</v>
      </c>
      <c r="J3216" s="16">
        <v>85.96</v>
      </c>
      <c r="K3216" s="16">
        <v>31.64</v>
      </c>
      <c r="L3216" s="17">
        <f>SUM(C3216:K3216)</f>
        <v>1611.74</v>
      </c>
      <c r="M3216" s="23" t="str">
        <f>A3216&amp;"|"&amp;B3216</f>
        <v>P0268|Nov</v>
      </c>
    </row>
    <row r="3217" spans="1:13" ht="15" customHeight="1" x14ac:dyDescent="0.25">
      <c r="A3217" s="14" t="s">
        <v>595</v>
      </c>
      <c r="B3217" s="14" t="s">
        <v>34</v>
      </c>
      <c r="C3217" s="16">
        <v>8.14</v>
      </c>
      <c r="D3217" s="16">
        <v>65.02</v>
      </c>
      <c r="E3217" s="16">
        <v>9.0299999999999994</v>
      </c>
      <c r="F3217" s="16">
        <v>528</v>
      </c>
      <c r="G3217" s="16">
        <v>55.52</v>
      </c>
      <c r="H3217" s="16">
        <v>1031.51</v>
      </c>
      <c r="I3217" s="16">
        <v>149</v>
      </c>
      <c r="J3217" s="16">
        <v>85.96</v>
      </c>
      <c r="K3217" s="16">
        <v>55.84</v>
      </c>
      <c r="L3217" s="17">
        <f>SUM(C3217:K3217)</f>
        <v>1988.02</v>
      </c>
      <c r="M3217" s="23" t="str">
        <f>A3217&amp;"|"&amp;B3217</f>
        <v>P0268|Dec</v>
      </c>
    </row>
    <row r="3218" spans="1:13" ht="15" customHeight="1" x14ac:dyDescent="0.25">
      <c r="A3218" s="14" t="s">
        <v>595</v>
      </c>
      <c r="B3218" s="14" t="s">
        <v>35</v>
      </c>
      <c r="C3218" s="16">
        <v>7.57</v>
      </c>
      <c r="D3218" s="16">
        <v>79.13</v>
      </c>
      <c r="E3218" s="16">
        <v>4.04</v>
      </c>
      <c r="F3218" s="16">
        <v>528</v>
      </c>
      <c r="G3218" s="16">
        <v>55.52</v>
      </c>
      <c r="H3218" s="16">
        <v>1031.51</v>
      </c>
      <c r="I3218" s="16">
        <v>149</v>
      </c>
      <c r="J3218" s="16">
        <v>85.96</v>
      </c>
      <c r="K3218" s="16">
        <v>55.84</v>
      </c>
      <c r="L3218" s="17">
        <f>SUM(C3218:K3218)</f>
        <v>1996.57</v>
      </c>
      <c r="M3218" s="23" t="str">
        <f>A3218&amp;"|"&amp;B3218</f>
        <v>P0268|Jan</v>
      </c>
    </row>
    <row r="3219" spans="1:13" ht="15" customHeight="1" x14ac:dyDescent="0.25">
      <c r="A3219" s="14" t="s">
        <v>595</v>
      </c>
      <c r="B3219" s="14" t="s">
        <v>36</v>
      </c>
      <c r="C3219" s="16">
        <v>9.4700000000000006</v>
      </c>
      <c r="D3219" s="16">
        <v>70.569999999999993</v>
      </c>
      <c r="E3219" s="16">
        <v>4.76</v>
      </c>
      <c r="F3219" s="16">
        <v>440</v>
      </c>
      <c r="G3219" s="16">
        <v>55.52</v>
      </c>
      <c r="H3219" s="16">
        <v>1031.51</v>
      </c>
      <c r="I3219" s="16">
        <v>149</v>
      </c>
      <c r="J3219" s="16">
        <v>85.96</v>
      </c>
      <c r="K3219" s="16">
        <v>55.84</v>
      </c>
      <c r="L3219" s="17">
        <f>SUM(C3219:K3219)</f>
        <v>1902.6299999999999</v>
      </c>
      <c r="M3219" s="23" t="str">
        <f>A3219&amp;"|"&amp;B3219</f>
        <v>P0268|Feb</v>
      </c>
    </row>
    <row r="3220" spans="1:13" ht="15" customHeight="1" x14ac:dyDescent="0.25">
      <c r="A3220" s="14" t="s">
        <v>595</v>
      </c>
      <c r="B3220" s="14" t="s">
        <v>37</v>
      </c>
      <c r="C3220" s="16">
        <v>7.57</v>
      </c>
      <c r="D3220" s="16">
        <v>60.31</v>
      </c>
      <c r="E3220" s="16">
        <v>6.42</v>
      </c>
      <c r="F3220" s="16">
        <v>352</v>
      </c>
      <c r="G3220" s="16">
        <v>55.52</v>
      </c>
      <c r="H3220" s="16">
        <v>1031.51</v>
      </c>
      <c r="I3220" s="16">
        <v>149</v>
      </c>
      <c r="J3220" s="16">
        <v>85.96</v>
      </c>
      <c r="K3220" s="16">
        <v>55.84</v>
      </c>
      <c r="L3220" s="17">
        <f>SUM(C3220:K3220)</f>
        <v>1804.1299999999999</v>
      </c>
      <c r="M3220" s="23" t="str">
        <f>A3220&amp;"|"&amp;B3220</f>
        <v>P0268|Mar</v>
      </c>
    </row>
    <row r="3221" spans="1:13" ht="15" customHeight="1" x14ac:dyDescent="0.25">
      <c r="A3221" s="14" t="s">
        <v>597</v>
      </c>
      <c r="B3221" s="14" t="s">
        <v>24</v>
      </c>
      <c r="C3221" s="16">
        <v>37.83</v>
      </c>
      <c r="D3221" s="16">
        <v>79.25</v>
      </c>
      <c r="E3221" s="16">
        <v>17.18</v>
      </c>
      <c r="F3221" s="16">
        <v>158</v>
      </c>
      <c r="G3221" s="16">
        <v>0</v>
      </c>
      <c r="H3221" s="16">
        <v>2148.98</v>
      </c>
      <c r="I3221" s="16">
        <v>309.45</v>
      </c>
      <c r="J3221" s="16">
        <v>85.96</v>
      </c>
      <c r="K3221" s="16">
        <v>99.37</v>
      </c>
      <c r="L3221" s="17">
        <f>SUM(C3221:K3221)</f>
        <v>2936.0199999999995</v>
      </c>
      <c r="M3221" s="23" t="str">
        <f>A3221&amp;"|"&amp;B3221</f>
        <v>P0269|Apr</v>
      </c>
    </row>
    <row r="3222" spans="1:13" ht="15" customHeight="1" x14ac:dyDescent="0.25">
      <c r="A3222" s="14" t="s">
        <v>597</v>
      </c>
      <c r="B3222" s="14" t="s">
        <v>26</v>
      </c>
      <c r="C3222" s="16">
        <v>39.950000000000003</v>
      </c>
      <c r="D3222" s="16">
        <v>60.9</v>
      </c>
      <c r="E3222" s="16">
        <v>7.75</v>
      </c>
      <c r="F3222" s="16">
        <v>316</v>
      </c>
      <c r="G3222" s="16">
        <v>0</v>
      </c>
      <c r="H3222" s="16">
        <v>2148.98</v>
      </c>
      <c r="I3222" s="16">
        <v>309.45</v>
      </c>
      <c r="J3222" s="16">
        <v>85.96</v>
      </c>
      <c r="K3222" s="16">
        <v>646.23</v>
      </c>
      <c r="L3222" s="17">
        <f>SUM(C3222:K3222)</f>
        <v>3615.22</v>
      </c>
      <c r="M3222" s="23" t="str">
        <f>A3222&amp;"|"&amp;B3222</f>
        <v>P0269|May</v>
      </c>
    </row>
    <row r="3223" spans="1:13" ht="15" customHeight="1" x14ac:dyDescent="0.25">
      <c r="A3223" s="14" t="s">
        <v>597</v>
      </c>
      <c r="B3223" s="14" t="s">
        <v>28</v>
      </c>
      <c r="C3223" s="16">
        <v>142.94</v>
      </c>
      <c r="D3223" s="16">
        <v>52.23</v>
      </c>
      <c r="E3223" s="16">
        <v>12.12</v>
      </c>
      <c r="F3223" s="16">
        <v>316</v>
      </c>
      <c r="G3223" s="16">
        <v>0</v>
      </c>
      <c r="H3223" s="16">
        <v>2148.98</v>
      </c>
      <c r="I3223" s="16">
        <v>309.45</v>
      </c>
      <c r="J3223" s="16">
        <v>85.96</v>
      </c>
      <c r="K3223" s="16">
        <v>837.3</v>
      </c>
      <c r="L3223" s="17">
        <f>SUM(C3223:K3223)</f>
        <v>3904.9799999999996</v>
      </c>
      <c r="M3223" s="23" t="str">
        <f>A3223&amp;"|"&amp;B3223</f>
        <v>P0269|Jun</v>
      </c>
    </row>
    <row r="3224" spans="1:13" ht="15" customHeight="1" x14ac:dyDescent="0.25">
      <c r="A3224" s="14" t="s">
        <v>597</v>
      </c>
      <c r="B3224" s="14" t="s">
        <v>29</v>
      </c>
      <c r="C3224" s="16">
        <v>25.24</v>
      </c>
      <c r="D3224" s="16">
        <v>46.31</v>
      </c>
      <c r="E3224" s="16">
        <v>16.14</v>
      </c>
      <c r="F3224" s="16">
        <v>316</v>
      </c>
      <c r="G3224" s="16">
        <v>0</v>
      </c>
      <c r="H3224" s="16">
        <v>2148.98</v>
      </c>
      <c r="I3224" s="16">
        <v>309.45</v>
      </c>
      <c r="J3224" s="16">
        <v>85.96</v>
      </c>
      <c r="K3224" s="16">
        <v>2244.4299999999998</v>
      </c>
      <c r="L3224" s="17">
        <f>SUM(C3224:K3224)</f>
        <v>5192.51</v>
      </c>
      <c r="M3224" s="23" t="str">
        <f>A3224&amp;"|"&amp;B3224</f>
        <v>P0269|Jul</v>
      </c>
    </row>
    <row r="3225" spans="1:13" ht="15" customHeight="1" x14ac:dyDescent="0.25">
      <c r="A3225" s="14" t="s">
        <v>597</v>
      </c>
      <c r="B3225" s="14" t="s">
        <v>30</v>
      </c>
      <c r="C3225" s="16">
        <v>27.24</v>
      </c>
      <c r="D3225" s="16">
        <v>55.76</v>
      </c>
      <c r="E3225" s="16">
        <v>20.8</v>
      </c>
      <c r="F3225" s="16">
        <v>316</v>
      </c>
      <c r="G3225" s="16">
        <v>0</v>
      </c>
      <c r="H3225" s="16">
        <v>2148.98</v>
      </c>
      <c r="I3225" s="16">
        <v>309.45</v>
      </c>
      <c r="J3225" s="16">
        <v>85.96</v>
      </c>
      <c r="K3225" s="16">
        <v>2070.33</v>
      </c>
      <c r="L3225" s="17">
        <f>SUM(C3225:K3225)</f>
        <v>5034.5200000000004</v>
      </c>
      <c r="M3225" s="23" t="str">
        <f>A3225&amp;"|"&amp;B3225</f>
        <v>P0269|Aug</v>
      </c>
    </row>
    <row r="3226" spans="1:13" ht="15" customHeight="1" x14ac:dyDescent="0.25">
      <c r="A3226" s="14" t="s">
        <v>597</v>
      </c>
      <c r="B3226" s="14" t="s">
        <v>31</v>
      </c>
      <c r="C3226" s="16">
        <v>42.85</v>
      </c>
      <c r="D3226" s="16">
        <v>52.97</v>
      </c>
      <c r="E3226" s="16">
        <v>13.66</v>
      </c>
      <c r="F3226" s="16">
        <v>316</v>
      </c>
      <c r="G3226" s="16">
        <v>0</v>
      </c>
      <c r="H3226" s="16">
        <v>2148.98</v>
      </c>
      <c r="I3226" s="16">
        <v>309.45</v>
      </c>
      <c r="J3226" s="16">
        <v>85.96</v>
      </c>
      <c r="K3226" s="16">
        <v>443.25</v>
      </c>
      <c r="L3226" s="17">
        <f>SUM(C3226:K3226)</f>
        <v>3413.12</v>
      </c>
      <c r="M3226" s="23" t="str">
        <f>A3226&amp;"|"&amp;B3226</f>
        <v>P0269|Sep</v>
      </c>
    </row>
    <row r="3227" spans="1:13" ht="15" customHeight="1" x14ac:dyDescent="0.25">
      <c r="A3227" s="14" t="s">
        <v>597</v>
      </c>
      <c r="B3227" s="14" t="s">
        <v>32</v>
      </c>
      <c r="C3227" s="16">
        <v>26.23</v>
      </c>
      <c r="D3227" s="16">
        <v>60.56</v>
      </c>
      <c r="E3227" s="16">
        <v>11.65</v>
      </c>
      <c r="F3227" s="16">
        <v>316</v>
      </c>
      <c r="G3227" s="16">
        <v>0</v>
      </c>
      <c r="H3227" s="16">
        <v>2148.98</v>
      </c>
      <c r="I3227" s="16">
        <v>309.45</v>
      </c>
      <c r="J3227" s="16">
        <v>85.96</v>
      </c>
      <c r="K3227" s="16">
        <v>306.58</v>
      </c>
      <c r="L3227" s="17">
        <f>SUM(C3227:K3227)</f>
        <v>3265.41</v>
      </c>
      <c r="M3227" s="23" t="str">
        <f>A3227&amp;"|"&amp;B3227</f>
        <v>P0269|Oct</v>
      </c>
    </row>
    <row r="3228" spans="1:13" ht="15" customHeight="1" x14ac:dyDescent="0.25">
      <c r="A3228" s="14" t="s">
        <v>597</v>
      </c>
      <c r="B3228" s="14" t="s">
        <v>33</v>
      </c>
      <c r="C3228" s="16">
        <v>32.04</v>
      </c>
      <c r="D3228" s="16">
        <v>76.09</v>
      </c>
      <c r="E3228" s="16">
        <v>11.85</v>
      </c>
      <c r="F3228" s="16">
        <v>316</v>
      </c>
      <c r="G3228" s="16">
        <v>100.95</v>
      </c>
      <c r="H3228" s="16">
        <v>2148.98</v>
      </c>
      <c r="I3228" s="16">
        <v>309.45</v>
      </c>
      <c r="J3228" s="16">
        <v>85.96</v>
      </c>
      <c r="K3228" s="16">
        <v>79.11</v>
      </c>
      <c r="L3228" s="17">
        <f>SUM(C3228:K3228)</f>
        <v>3160.43</v>
      </c>
      <c r="M3228" s="23" t="str">
        <f>A3228&amp;"|"&amp;B3228</f>
        <v>P0269|Nov</v>
      </c>
    </row>
    <row r="3229" spans="1:13" ht="15" customHeight="1" x14ac:dyDescent="0.25">
      <c r="A3229" s="14" t="s">
        <v>597</v>
      </c>
      <c r="B3229" s="14" t="s">
        <v>34</v>
      </c>
      <c r="C3229" s="16">
        <v>29.79</v>
      </c>
      <c r="D3229" s="16">
        <v>99.71</v>
      </c>
      <c r="E3229" s="16">
        <v>12.96</v>
      </c>
      <c r="F3229" s="16">
        <v>632</v>
      </c>
      <c r="G3229" s="16">
        <v>100.95</v>
      </c>
      <c r="H3229" s="16">
        <v>2148.98</v>
      </c>
      <c r="I3229" s="16">
        <v>309.45</v>
      </c>
      <c r="J3229" s="16">
        <v>85.96</v>
      </c>
      <c r="K3229" s="16">
        <v>139.59</v>
      </c>
      <c r="L3229" s="17">
        <f>SUM(C3229:K3229)</f>
        <v>3559.3900000000003</v>
      </c>
      <c r="M3229" s="23" t="str">
        <f>A3229&amp;"|"&amp;B3229</f>
        <v>P0269|Dec</v>
      </c>
    </row>
    <row r="3230" spans="1:13" ht="15" customHeight="1" x14ac:dyDescent="0.25">
      <c r="A3230" s="14" t="s">
        <v>597</v>
      </c>
      <c r="B3230" s="14" t="s">
        <v>35</v>
      </c>
      <c r="C3230" s="16">
        <v>36.19</v>
      </c>
      <c r="D3230" s="16">
        <v>114.49</v>
      </c>
      <c r="E3230" s="16">
        <v>12.62</v>
      </c>
      <c r="F3230" s="16">
        <v>632</v>
      </c>
      <c r="G3230" s="16">
        <v>100.95</v>
      </c>
      <c r="H3230" s="16">
        <v>2148.98</v>
      </c>
      <c r="I3230" s="16">
        <v>309.45</v>
      </c>
      <c r="J3230" s="16">
        <v>85.96</v>
      </c>
      <c r="K3230" s="16">
        <v>139.59</v>
      </c>
      <c r="L3230" s="17">
        <f>SUM(C3230:K3230)</f>
        <v>3580.23</v>
      </c>
      <c r="M3230" s="23" t="str">
        <f>A3230&amp;"|"&amp;B3230</f>
        <v>P0269|Jan</v>
      </c>
    </row>
    <row r="3231" spans="1:13" ht="15" customHeight="1" x14ac:dyDescent="0.25">
      <c r="A3231" s="14" t="s">
        <v>597</v>
      </c>
      <c r="B3231" s="14" t="s">
        <v>36</v>
      </c>
      <c r="C3231" s="16">
        <v>43.83</v>
      </c>
      <c r="D3231" s="16">
        <v>94.34</v>
      </c>
      <c r="E3231" s="16">
        <v>22.51</v>
      </c>
      <c r="F3231" s="16">
        <v>474</v>
      </c>
      <c r="G3231" s="16">
        <v>100.95</v>
      </c>
      <c r="H3231" s="16">
        <v>2148.98</v>
      </c>
      <c r="I3231" s="16">
        <v>309.45</v>
      </c>
      <c r="J3231" s="16">
        <v>85.96</v>
      </c>
      <c r="K3231" s="16">
        <v>139.59</v>
      </c>
      <c r="L3231" s="17">
        <f>SUM(C3231:K3231)</f>
        <v>3419.61</v>
      </c>
      <c r="M3231" s="23" t="str">
        <f>A3231&amp;"|"&amp;B3231</f>
        <v>P0269|Feb</v>
      </c>
    </row>
    <row r="3232" spans="1:13" ht="15" customHeight="1" x14ac:dyDescent="0.25">
      <c r="A3232" s="14" t="s">
        <v>597</v>
      </c>
      <c r="B3232" s="14" t="s">
        <v>37</v>
      </c>
      <c r="C3232" s="16">
        <v>34.479999999999997</v>
      </c>
      <c r="D3232" s="16">
        <v>87.29</v>
      </c>
      <c r="E3232" s="16">
        <v>13.87</v>
      </c>
      <c r="F3232" s="16">
        <v>474</v>
      </c>
      <c r="G3232" s="16">
        <v>100.95</v>
      </c>
      <c r="H3232" s="16">
        <v>2148.98</v>
      </c>
      <c r="I3232" s="16">
        <v>309.45</v>
      </c>
      <c r="J3232" s="16">
        <v>85.96</v>
      </c>
      <c r="K3232" s="16">
        <v>139.59</v>
      </c>
      <c r="L3232" s="17">
        <f>SUM(C3232:K3232)</f>
        <v>3394.57</v>
      </c>
      <c r="M3232" s="23" t="str">
        <f>A3232&amp;"|"&amp;B3232</f>
        <v>P0269|Mar</v>
      </c>
    </row>
    <row r="3233" spans="1:13" ht="15" customHeight="1" x14ac:dyDescent="0.25">
      <c r="A3233" s="14" t="s">
        <v>599</v>
      </c>
      <c r="B3233" s="14" t="s">
        <v>24</v>
      </c>
      <c r="C3233" s="16">
        <v>11.02</v>
      </c>
      <c r="D3233" s="16">
        <v>55.52</v>
      </c>
      <c r="E3233" s="16">
        <v>5.55</v>
      </c>
      <c r="F3233" s="16">
        <v>216</v>
      </c>
      <c r="G3233" s="16">
        <v>0</v>
      </c>
      <c r="H3233" s="16">
        <v>1346.69</v>
      </c>
      <c r="I3233" s="16">
        <v>194.84</v>
      </c>
      <c r="J3233" s="16">
        <v>85.96</v>
      </c>
      <c r="K3233" s="16">
        <v>59.62</v>
      </c>
      <c r="L3233" s="17">
        <f>SUM(C3233:K3233)</f>
        <v>1975.2</v>
      </c>
      <c r="M3233" s="23" t="str">
        <f>A3233&amp;"|"&amp;B3233</f>
        <v>P0270|Apr</v>
      </c>
    </row>
    <row r="3234" spans="1:13" ht="15" customHeight="1" x14ac:dyDescent="0.25">
      <c r="A3234" s="14" t="s">
        <v>599</v>
      </c>
      <c r="B3234" s="14" t="s">
        <v>26</v>
      </c>
      <c r="C3234" s="16">
        <v>24.75</v>
      </c>
      <c r="D3234" s="16">
        <v>39.409999999999997</v>
      </c>
      <c r="E3234" s="16">
        <v>6.65</v>
      </c>
      <c r="F3234" s="16">
        <v>324</v>
      </c>
      <c r="G3234" s="16">
        <v>0</v>
      </c>
      <c r="H3234" s="16">
        <v>1346.69</v>
      </c>
      <c r="I3234" s="16">
        <v>194.84</v>
      </c>
      <c r="J3234" s="16">
        <v>85.96</v>
      </c>
      <c r="K3234" s="16">
        <v>387.74</v>
      </c>
      <c r="L3234" s="17">
        <f>SUM(C3234:K3234)</f>
        <v>2410.04</v>
      </c>
      <c r="M3234" s="23" t="str">
        <f>A3234&amp;"|"&amp;B3234</f>
        <v>P0270|May</v>
      </c>
    </row>
    <row r="3235" spans="1:13" ht="15" customHeight="1" x14ac:dyDescent="0.25">
      <c r="A3235" s="14" t="s">
        <v>599</v>
      </c>
      <c r="B3235" s="14" t="s">
        <v>28</v>
      </c>
      <c r="C3235" s="16">
        <v>22.22</v>
      </c>
      <c r="D3235" s="16">
        <v>37.65</v>
      </c>
      <c r="E3235" s="16">
        <v>5.98</v>
      </c>
      <c r="F3235" s="16">
        <v>216</v>
      </c>
      <c r="G3235" s="16">
        <v>0</v>
      </c>
      <c r="H3235" s="16">
        <v>1346.69</v>
      </c>
      <c r="I3235" s="16">
        <v>194.84</v>
      </c>
      <c r="J3235" s="16">
        <v>85.96</v>
      </c>
      <c r="K3235" s="16">
        <v>502.38</v>
      </c>
      <c r="L3235" s="17">
        <f>SUM(C3235:K3235)</f>
        <v>2411.7199999999998</v>
      </c>
      <c r="M3235" s="23" t="str">
        <f>A3235&amp;"|"&amp;B3235</f>
        <v>P0270|Jun</v>
      </c>
    </row>
    <row r="3236" spans="1:13" ht="15" customHeight="1" x14ac:dyDescent="0.25">
      <c r="A3236" s="14" t="s">
        <v>599</v>
      </c>
      <c r="B3236" s="14" t="s">
        <v>29</v>
      </c>
      <c r="C3236" s="16">
        <v>16.73</v>
      </c>
      <c r="D3236" s="16">
        <v>42.39</v>
      </c>
      <c r="E3236" s="16">
        <v>11.22</v>
      </c>
      <c r="F3236" s="16">
        <v>324</v>
      </c>
      <c r="G3236" s="16">
        <v>0</v>
      </c>
      <c r="H3236" s="16">
        <v>1346.69</v>
      </c>
      <c r="I3236" s="16">
        <v>194.84</v>
      </c>
      <c r="J3236" s="16">
        <v>85.96</v>
      </c>
      <c r="K3236" s="16">
        <v>1346.66</v>
      </c>
      <c r="L3236" s="17">
        <f>SUM(C3236:K3236)</f>
        <v>3368.4900000000002</v>
      </c>
      <c r="M3236" s="23" t="str">
        <f>A3236&amp;"|"&amp;B3236</f>
        <v>P0270|Jul</v>
      </c>
    </row>
    <row r="3237" spans="1:13" ht="15" customHeight="1" x14ac:dyDescent="0.25">
      <c r="A3237" s="14" t="s">
        <v>599</v>
      </c>
      <c r="B3237" s="14" t="s">
        <v>30</v>
      </c>
      <c r="C3237" s="16">
        <v>17.54</v>
      </c>
      <c r="D3237" s="16">
        <v>29.33</v>
      </c>
      <c r="E3237" s="16">
        <v>8.75</v>
      </c>
      <c r="F3237" s="16">
        <v>324</v>
      </c>
      <c r="G3237" s="16">
        <v>0</v>
      </c>
      <c r="H3237" s="16">
        <v>1346.69</v>
      </c>
      <c r="I3237" s="16">
        <v>194.84</v>
      </c>
      <c r="J3237" s="16">
        <v>85.96</v>
      </c>
      <c r="K3237" s="16">
        <v>1242.2</v>
      </c>
      <c r="L3237" s="17">
        <f>SUM(C3237:K3237)</f>
        <v>3249.31</v>
      </c>
      <c r="M3237" s="23" t="str">
        <f>A3237&amp;"|"&amp;B3237</f>
        <v>P0270|Aug</v>
      </c>
    </row>
    <row r="3238" spans="1:13" ht="15" customHeight="1" x14ac:dyDescent="0.25">
      <c r="A3238" s="14" t="s">
        <v>599</v>
      </c>
      <c r="B3238" s="14" t="s">
        <v>31</v>
      </c>
      <c r="C3238" s="16">
        <v>7.57</v>
      </c>
      <c r="D3238" s="16">
        <v>46.01</v>
      </c>
      <c r="E3238" s="16">
        <v>4.62</v>
      </c>
      <c r="F3238" s="16">
        <v>324</v>
      </c>
      <c r="G3238" s="16">
        <v>0</v>
      </c>
      <c r="H3238" s="16">
        <v>1346.69</v>
      </c>
      <c r="I3238" s="16">
        <v>194.84</v>
      </c>
      <c r="J3238" s="16">
        <v>85.96</v>
      </c>
      <c r="K3238" s="16">
        <v>265.95</v>
      </c>
      <c r="L3238" s="17">
        <f>SUM(C3238:K3238)</f>
        <v>2275.64</v>
      </c>
      <c r="M3238" s="23" t="str">
        <f>A3238&amp;"|"&amp;B3238</f>
        <v>P0270|Sep</v>
      </c>
    </row>
    <row r="3239" spans="1:13" ht="15" customHeight="1" x14ac:dyDescent="0.25">
      <c r="A3239" s="14" t="s">
        <v>599</v>
      </c>
      <c r="B3239" s="14" t="s">
        <v>32</v>
      </c>
      <c r="C3239" s="16">
        <v>8.9</v>
      </c>
      <c r="D3239" s="16">
        <v>48.8</v>
      </c>
      <c r="E3239" s="16">
        <v>5.23</v>
      </c>
      <c r="F3239" s="16">
        <v>216</v>
      </c>
      <c r="G3239" s="16">
        <v>0</v>
      </c>
      <c r="H3239" s="16">
        <v>1346.69</v>
      </c>
      <c r="I3239" s="16">
        <v>194.84</v>
      </c>
      <c r="J3239" s="16">
        <v>85.96</v>
      </c>
      <c r="K3239" s="16">
        <v>183.95</v>
      </c>
      <c r="L3239" s="17">
        <f>SUM(C3239:K3239)</f>
        <v>2090.37</v>
      </c>
      <c r="M3239" s="23" t="str">
        <f>A3239&amp;"|"&amp;B3239</f>
        <v>P0270|Oct</v>
      </c>
    </row>
    <row r="3240" spans="1:13" ht="15" customHeight="1" x14ac:dyDescent="0.25">
      <c r="A3240" s="14" t="s">
        <v>599</v>
      </c>
      <c r="B3240" s="14" t="s">
        <v>33</v>
      </c>
      <c r="C3240" s="16">
        <v>29.64</v>
      </c>
      <c r="D3240" s="16">
        <v>61.41</v>
      </c>
      <c r="E3240" s="16">
        <v>4.46</v>
      </c>
      <c r="F3240" s="16">
        <v>324</v>
      </c>
      <c r="G3240" s="16">
        <v>68.14</v>
      </c>
      <c r="H3240" s="16">
        <v>1346.69</v>
      </c>
      <c r="I3240" s="16">
        <v>194.84</v>
      </c>
      <c r="J3240" s="16">
        <v>85.96</v>
      </c>
      <c r="K3240" s="16">
        <v>47.47</v>
      </c>
      <c r="L3240" s="17">
        <f>SUM(C3240:K3240)</f>
        <v>2162.6099999999997</v>
      </c>
      <c r="M3240" s="23" t="str">
        <f>A3240&amp;"|"&amp;B3240</f>
        <v>P0270|Nov</v>
      </c>
    </row>
    <row r="3241" spans="1:13" ht="15" customHeight="1" x14ac:dyDescent="0.25">
      <c r="A3241" s="14" t="s">
        <v>599</v>
      </c>
      <c r="B3241" s="14" t="s">
        <v>34</v>
      </c>
      <c r="C3241" s="16">
        <v>48.54</v>
      </c>
      <c r="D3241" s="16">
        <v>84.84</v>
      </c>
      <c r="E3241" s="16">
        <v>9.67</v>
      </c>
      <c r="F3241" s="16">
        <v>648</v>
      </c>
      <c r="G3241" s="16">
        <v>68.14</v>
      </c>
      <c r="H3241" s="16">
        <v>1346.69</v>
      </c>
      <c r="I3241" s="16">
        <v>194.84</v>
      </c>
      <c r="J3241" s="16">
        <v>85.96</v>
      </c>
      <c r="K3241" s="16">
        <v>83.75</v>
      </c>
      <c r="L3241" s="17">
        <f>SUM(C3241:K3241)</f>
        <v>2570.4300000000003</v>
      </c>
      <c r="M3241" s="23" t="str">
        <f>A3241&amp;"|"&amp;B3241</f>
        <v>P0270|Dec</v>
      </c>
    </row>
    <row r="3242" spans="1:13" ht="15" customHeight="1" x14ac:dyDescent="0.25">
      <c r="A3242" s="14" t="s">
        <v>599</v>
      </c>
      <c r="B3242" s="14" t="s">
        <v>35</v>
      </c>
      <c r="C3242" s="16">
        <v>258.64</v>
      </c>
      <c r="D3242" s="16">
        <v>87.57</v>
      </c>
      <c r="E3242" s="16">
        <v>4.04</v>
      </c>
      <c r="F3242" s="16">
        <v>648</v>
      </c>
      <c r="G3242" s="16">
        <v>68.14</v>
      </c>
      <c r="H3242" s="16">
        <v>1346.69</v>
      </c>
      <c r="I3242" s="16">
        <v>194.84</v>
      </c>
      <c r="J3242" s="16">
        <v>85.96</v>
      </c>
      <c r="K3242" s="16">
        <v>83.75</v>
      </c>
      <c r="L3242" s="17">
        <f>SUM(C3242:K3242)</f>
        <v>2777.63</v>
      </c>
      <c r="M3242" s="23" t="str">
        <f>A3242&amp;"|"&amp;B3242</f>
        <v>P0270|Jan</v>
      </c>
    </row>
    <row r="3243" spans="1:13" ht="15" customHeight="1" x14ac:dyDescent="0.25">
      <c r="A3243" s="14" t="s">
        <v>599</v>
      </c>
      <c r="B3243" s="14" t="s">
        <v>36</v>
      </c>
      <c r="C3243" s="16">
        <v>32.270000000000003</v>
      </c>
      <c r="D3243" s="16">
        <v>82.65</v>
      </c>
      <c r="E3243" s="16">
        <v>15.82</v>
      </c>
      <c r="F3243" s="16">
        <v>540</v>
      </c>
      <c r="G3243" s="16">
        <v>68.14</v>
      </c>
      <c r="H3243" s="16">
        <v>1346.69</v>
      </c>
      <c r="I3243" s="16">
        <v>194.84</v>
      </c>
      <c r="J3243" s="16">
        <v>85.96</v>
      </c>
      <c r="K3243" s="16">
        <v>83.75</v>
      </c>
      <c r="L3243" s="17">
        <f>SUM(C3243:K3243)</f>
        <v>2450.1200000000003</v>
      </c>
      <c r="M3243" s="23" t="str">
        <f>A3243&amp;"|"&amp;B3243</f>
        <v>P0270|Feb</v>
      </c>
    </row>
    <row r="3244" spans="1:13" ht="15" customHeight="1" x14ac:dyDescent="0.25">
      <c r="A3244" s="14" t="s">
        <v>599</v>
      </c>
      <c r="B3244" s="14" t="s">
        <v>37</v>
      </c>
      <c r="C3244" s="16">
        <v>28.9</v>
      </c>
      <c r="D3244" s="16">
        <v>69.41</v>
      </c>
      <c r="E3244" s="16">
        <v>4.6900000000000004</v>
      </c>
      <c r="F3244" s="16">
        <v>540</v>
      </c>
      <c r="G3244" s="16">
        <v>68.14</v>
      </c>
      <c r="H3244" s="16">
        <v>1346.69</v>
      </c>
      <c r="I3244" s="16">
        <v>194.84</v>
      </c>
      <c r="J3244" s="16">
        <v>85.96</v>
      </c>
      <c r="K3244" s="16">
        <v>83.75</v>
      </c>
      <c r="L3244" s="17">
        <f>SUM(C3244:K3244)</f>
        <v>2422.38</v>
      </c>
      <c r="M3244" s="23" t="str">
        <f>A3244&amp;"|"&amp;B3244</f>
        <v>P0270|Mar</v>
      </c>
    </row>
    <row r="3245" spans="1:13" ht="15" customHeight="1" x14ac:dyDescent="0.25">
      <c r="A3245" s="14" t="s">
        <v>601</v>
      </c>
      <c r="B3245" s="14" t="s">
        <v>24</v>
      </c>
      <c r="C3245" s="16">
        <v>7.57</v>
      </c>
      <c r="D3245" s="16">
        <v>48.39</v>
      </c>
      <c r="E3245" s="16">
        <v>5.63</v>
      </c>
      <c r="F3245" s="16">
        <v>176</v>
      </c>
      <c r="G3245" s="16">
        <v>0</v>
      </c>
      <c r="H3245" s="16">
        <v>1031.51</v>
      </c>
      <c r="I3245" s="16">
        <v>149</v>
      </c>
      <c r="J3245" s="16">
        <v>85.96</v>
      </c>
      <c r="K3245" s="16">
        <v>39.75</v>
      </c>
      <c r="L3245" s="17">
        <f>SUM(C3245:K3245)</f>
        <v>1543.81</v>
      </c>
      <c r="M3245" s="23" t="str">
        <f>A3245&amp;"|"&amp;B3245</f>
        <v>P0271|Apr</v>
      </c>
    </row>
    <row r="3246" spans="1:13" ht="15" customHeight="1" x14ac:dyDescent="0.25">
      <c r="A3246" s="14" t="s">
        <v>601</v>
      </c>
      <c r="B3246" s="14" t="s">
        <v>26</v>
      </c>
      <c r="C3246" s="16">
        <v>7.57</v>
      </c>
      <c r="D3246" s="16">
        <v>43.66</v>
      </c>
      <c r="E3246" s="16">
        <v>7.67</v>
      </c>
      <c r="F3246" s="16">
        <v>176</v>
      </c>
      <c r="G3246" s="16">
        <v>0</v>
      </c>
      <c r="H3246" s="16">
        <v>1031.51</v>
      </c>
      <c r="I3246" s="16">
        <v>149</v>
      </c>
      <c r="J3246" s="16">
        <v>85.96</v>
      </c>
      <c r="K3246" s="16">
        <v>258.49</v>
      </c>
      <c r="L3246" s="17">
        <f>SUM(C3246:K3246)</f>
        <v>1759.8600000000001</v>
      </c>
      <c r="M3246" s="23" t="str">
        <f>A3246&amp;"|"&amp;B3246</f>
        <v>P0271|May</v>
      </c>
    </row>
    <row r="3247" spans="1:13" ht="15" customHeight="1" x14ac:dyDescent="0.25">
      <c r="A3247" s="14" t="s">
        <v>601</v>
      </c>
      <c r="B3247" s="14" t="s">
        <v>28</v>
      </c>
      <c r="C3247" s="16">
        <v>14.5</v>
      </c>
      <c r="D3247" s="16">
        <v>40.299999999999997</v>
      </c>
      <c r="E3247" s="16">
        <v>6.6</v>
      </c>
      <c r="F3247" s="16">
        <v>176</v>
      </c>
      <c r="G3247" s="16">
        <v>0</v>
      </c>
      <c r="H3247" s="16">
        <v>1031.51</v>
      </c>
      <c r="I3247" s="16">
        <v>149</v>
      </c>
      <c r="J3247" s="16">
        <v>85.96</v>
      </c>
      <c r="K3247" s="16">
        <v>334.92</v>
      </c>
      <c r="L3247" s="17">
        <f>SUM(C3247:K3247)</f>
        <v>1838.7900000000002</v>
      </c>
      <c r="M3247" s="23" t="str">
        <f>A3247&amp;"|"&amp;B3247</f>
        <v>P0271|Jun</v>
      </c>
    </row>
    <row r="3248" spans="1:13" ht="15" customHeight="1" x14ac:dyDescent="0.25">
      <c r="A3248" s="14" t="s">
        <v>601</v>
      </c>
      <c r="B3248" s="14" t="s">
        <v>29</v>
      </c>
      <c r="C3248" s="16">
        <v>7.57</v>
      </c>
      <c r="D3248" s="16">
        <v>43.39</v>
      </c>
      <c r="E3248" s="16">
        <v>4.33</v>
      </c>
      <c r="F3248" s="16">
        <v>264</v>
      </c>
      <c r="G3248" s="16">
        <v>0</v>
      </c>
      <c r="H3248" s="16">
        <v>1031.51</v>
      </c>
      <c r="I3248" s="16">
        <v>149</v>
      </c>
      <c r="J3248" s="16">
        <v>85.96</v>
      </c>
      <c r="K3248" s="16">
        <v>897.77</v>
      </c>
      <c r="L3248" s="17">
        <f>SUM(C3248:K3248)</f>
        <v>2483.5299999999997</v>
      </c>
      <c r="M3248" s="23" t="str">
        <f>A3248&amp;"|"&amp;B3248</f>
        <v>P0271|Jul</v>
      </c>
    </row>
    <row r="3249" spans="1:13" ht="15" customHeight="1" x14ac:dyDescent="0.25">
      <c r="A3249" s="14" t="s">
        <v>601</v>
      </c>
      <c r="B3249" s="14" t="s">
        <v>30</v>
      </c>
      <c r="C3249" s="16">
        <v>8.2799999999999994</v>
      </c>
      <c r="D3249" s="16">
        <v>36.71</v>
      </c>
      <c r="E3249" s="16">
        <v>8.16</v>
      </c>
      <c r="F3249" s="16">
        <v>264</v>
      </c>
      <c r="G3249" s="16">
        <v>0</v>
      </c>
      <c r="H3249" s="16">
        <v>1031.51</v>
      </c>
      <c r="I3249" s="16">
        <v>149</v>
      </c>
      <c r="J3249" s="16">
        <v>85.96</v>
      </c>
      <c r="K3249" s="16">
        <v>828.13</v>
      </c>
      <c r="L3249" s="17">
        <f>SUM(C3249:K3249)</f>
        <v>2411.75</v>
      </c>
      <c r="M3249" s="23" t="str">
        <f>A3249&amp;"|"&amp;B3249</f>
        <v>P0271|Aug</v>
      </c>
    </row>
    <row r="3250" spans="1:13" ht="15" customHeight="1" x14ac:dyDescent="0.25">
      <c r="A3250" s="14" t="s">
        <v>601</v>
      </c>
      <c r="B3250" s="14" t="s">
        <v>31</v>
      </c>
      <c r="C3250" s="16">
        <v>17.53</v>
      </c>
      <c r="D3250" s="16">
        <v>34.47</v>
      </c>
      <c r="E3250" s="16">
        <v>4.04</v>
      </c>
      <c r="F3250" s="16">
        <v>176</v>
      </c>
      <c r="G3250" s="16">
        <v>0</v>
      </c>
      <c r="H3250" s="16">
        <v>1031.51</v>
      </c>
      <c r="I3250" s="16">
        <v>149</v>
      </c>
      <c r="J3250" s="16">
        <v>85.96</v>
      </c>
      <c r="K3250" s="16">
        <v>177.3</v>
      </c>
      <c r="L3250" s="17">
        <f>SUM(C3250:K3250)</f>
        <v>1675.81</v>
      </c>
      <c r="M3250" s="23" t="str">
        <f>A3250&amp;"|"&amp;B3250</f>
        <v>P0271|Sep</v>
      </c>
    </row>
    <row r="3251" spans="1:13" ht="15" customHeight="1" x14ac:dyDescent="0.25">
      <c r="A3251" s="14" t="s">
        <v>601</v>
      </c>
      <c r="B3251" s="14" t="s">
        <v>32</v>
      </c>
      <c r="C3251" s="16">
        <v>10.33</v>
      </c>
      <c r="D3251" s="16">
        <v>37.479999999999997</v>
      </c>
      <c r="E3251" s="16">
        <v>4.04</v>
      </c>
      <c r="F3251" s="16">
        <v>176</v>
      </c>
      <c r="G3251" s="16">
        <v>0</v>
      </c>
      <c r="H3251" s="16">
        <v>1031.51</v>
      </c>
      <c r="I3251" s="16">
        <v>149</v>
      </c>
      <c r="J3251" s="16">
        <v>85.96</v>
      </c>
      <c r="K3251" s="16">
        <v>122.63</v>
      </c>
      <c r="L3251" s="17">
        <f>SUM(C3251:K3251)</f>
        <v>1616.9499999999998</v>
      </c>
      <c r="M3251" s="23" t="str">
        <f>A3251&amp;"|"&amp;B3251</f>
        <v>P0271|Oct</v>
      </c>
    </row>
    <row r="3252" spans="1:13" ht="15" customHeight="1" x14ac:dyDescent="0.25">
      <c r="A3252" s="14" t="s">
        <v>601</v>
      </c>
      <c r="B3252" s="14" t="s">
        <v>33</v>
      </c>
      <c r="C3252" s="16">
        <v>14.17</v>
      </c>
      <c r="D3252" s="16">
        <v>58.9</v>
      </c>
      <c r="E3252" s="16">
        <v>4.04</v>
      </c>
      <c r="F3252" s="16">
        <v>176</v>
      </c>
      <c r="G3252" s="16">
        <v>55.52</v>
      </c>
      <c r="H3252" s="16">
        <v>1031.51</v>
      </c>
      <c r="I3252" s="16">
        <v>149</v>
      </c>
      <c r="J3252" s="16">
        <v>85.96</v>
      </c>
      <c r="K3252" s="16">
        <v>31.64</v>
      </c>
      <c r="L3252" s="17">
        <f>SUM(C3252:K3252)</f>
        <v>1606.74</v>
      </c>
      <c r="M3252" s="23" t="str">
        <f>A3252&amp;"|"&amp;B3252</f>
        <v>P0271|Nov</v>
      </c>
    </row>
    <row r="3253" spans="1:13" ht="15" customHeight="1" x14ac:dyDescent="0.25">
      <c r="A3253" s="14" t="s">
        <v>601</v>
      </c>
      <c r="B3253" s="14" t="s">
        <v>34</v>
      </c>
      <c r="C3253" s="16">
        <v>7.57</v>
      </c>
      <c r="D3253" s="16">
        <v>70.44</v>
      </c>
      <c r="E3253" s="16">
        <v>4.04</v>
      </c>
      <c r="F3253" s="16">
        <v>528</v>
      </c>
      <c r="G3253" s="16">
        <v>55.52</v>
      </c>
      <c r="H3253" s="16">
        <v>1031.51</v>
      </c>
      <c r="I3253" s="16">
        <v>149</v>
      </c>
      <c r="J3253" s="16">
        <v>85.96</v>
      </c>
      <c r="K3253" s="16">
        <v>55.84</v>
      </c>
      <c r="L3253" s="17">
        <f>SUM(C3253:K3253)</f>
        <v>1987.8799999999999</v>
      </c>
      <c r="M3253" s="23" t="str">
        <f>A3253&amp;"|"&amp;B3253</f>
        <v>P0271|Dec</v>
      </c>
    </row>
    <row r="3254" spans="1:13" ht="15" customHeight="1" x14ac:dyDescent="0.25">
      <c r="A3254" s="14" t="s">
        <v>601</v>
      </c>
      <c r="B3254" s="14" t="s">
        <v>35</v>
      </c>
      <c r="C3254" s="16">
        <v>14.22</v>
      </c>
      <c r="D3254" s="16">
        <v>75.83</v>
      </c>
      <c r="E3254" s="16">
        <v>4.93</v>
      </c>
      <c r="F3254" s="16">
        <v>440</v>
      </c>
      <c r="G3254" s="16">
        <v>55.52</v>
      </c>
      <c r="H3254" s="16">
        <v>1031.51</v>
      </c>
      <c r="I3254" s="16">
        <v>149</v>
      </c>
      <c r="J3254" s="16">
        <v>85.96</v>
      </c>
      <c r="K3254" s="16">
        <v>55.84</v>
      </c>
      <c r="L3254" s="17">
        <f>SUM(C3254:K3254)</f>
        <v>1912.81</v>
      </c>
      <c r="M3254" s="23" t="str">
        <f>A3254&amp;"|"&amp;B3254</f>
        <v>P0271|Jan</v>
      </c>
    </row>
    <row r="3255" spans="1:13" ht="15" customHeight="1" x14ac:dyDescent="0.25">
      <c r="A3255" s="14" t="s">
        <v>601</v>
      </c>
      <c r="B3255" s="14" t="s">
        <v>36</v>
      </c>
      <c r="C3255" s="16">
        <v>13.08</v>
      </c>
      <c r="D3255" s="16">
        <v>70.62</v>
      </c>
      <c r="E3255" s="16">
        <v>7.81</v>
      </c>
      <c r="F3255" s="16">
        <v>440</v>
      </c>
      <c r="G3255" s="16">
        <v>55.52</v>
      </c>
      <c r="H3255" s="16">
        <v>1031.51</v>
      </c>
      <c r="I3255" s="16">
        <v>149</v>
      </c>
      <c r="J3255" s="16">
        <v>85.96</v>
      </c>
      <c r="K3255" s="16">
        <v>55.84</v>
      </c>
      <c r="L3255" s="17">
        <f>SUM(C3255:K3255)</f>
        <v>1909.34</v>
      </c>
      <c r="M3255" s="23" t="str">
        <f>A3255&amp;"|"&amp;B3255</f>
        <v>P0271|Feb</v>
      </c>
    </row>
    <row r="3256" spans="1:13" ht="15" customHeight="1" x14ac:dyDescent="0.25">
      <c r="A3256" s="14" t="s">
        <v>601</v>
      </c>
      <c r="B3256" s="14" t="s">
        <v>37</v>
      </c>
      <c r="C3256" s="16">
        <v>18.95</v>
      </c>
      <c r="D3256" s="16">
        <v>58.07</v>
      </c>
      <c r="E3256" s="16">
        <v>6.49</v>
      </c>
      <c r="F3256" s="16">
        <v>352</v>
      </c>
      <c r="G3256" s="16">
        <v>55.52</v>
      </c>
      <c r="H3256" s="16">
        <v>1031.51</v>
      </c>
      <c r="I3256" s="16">
        <v>149</v>
      </c>
      <c r="J3256" s="16">
        <v>85.96</v>
      </c>
      <c r="K3256" s="16">
        <v>55.84</v>
      </c>
      <c r="L3256" s="17">
        <f>SUM(C3256:K3256)</f>
        <v>1813.34</v>
      </c>
      <c r="M3256" s="23" t="str">
        <f>A3256&amp;"|"&amp;B3256</f>
        <v>P0271|Mar</v>
      </c>
    </row>
    <row r="3257" spans="1:13" ht="15" customHeight="1" x14ac:dyDescent="0.25">
      <c r="A3257" s="14" t="s">
        <v>603</v>
      </c>
      <c r="B3257" s="14" t="s">
        <v>24</v>
      </c>
      <c r="C3257" s="16">
        <v>7.57</v>
      </c>
      <c r="D3257" s="16">
        <v>34.44</v>
      </c>
      <c r="E3257" s="16">
        <v>4.04</v>
      </c>
      <c r="F3257" s="16">
        <v>140</v>
      </c>
      <c r="G3257" s="16">
        <v>0</v>
      </c>
      <c r="H3257" s="16">
        <v>744.98</v>
      </c>
      <c r="I3257" s="16">
        <v>108.88</v>
      </c>
      <c r="J3257" s="16">
        <v>85.96</v>
      </c>
      <c r="K3257" s="16">
        <v>19.87</v>
      </c>
      <c r="L3257" s="17">
        <f>SUM(C3257:K3257)</f>
        <v>1145.7399999999998</v>
      </c>
      <c r="M3257" s="23" t="str">
        <f>A3257&amp;"|"&amp;B3257</f>
        <v>P0272|Apr</v>
      </c>
    </row>
    <row r="3258" spans="1:13" ht="15" customHeight="1" x14ac:dyDescent="0.25">
      <c r="A3258" s="14" t="s">
        <v>603</v>
      </c>
      <c r="B3258" s="14" t="s">
        <v>26</v>
      </c>
      <c r="C3258" s="16">
        <v>20.82</v>
      </c>
      <c r="D3258" s="16">
        <v>49.28</v>
      </c>
      <c r="E3258" s="16">
        <v>4.6900000000000004</v>
      </c>
      <c r="F3258" s="16">
        <v>140</v>
      </c>
      <c r="G3258" s="16">
        <v>0</v>
      </c>
      <c r="H3258" s="16">
        <v>744.98</v>
      </c>
      <c r="I3258" s="16">
        <v>108.88</v>
      </c>
      <c r="J3258" s="16">
        <v>85.96</v>
      </c>
      <c r="K3258" s="16">
        <v>129.25</v>
      </c>
      <c r="L3258" s="17">
        <f>SUM(C3258:K3258)</f>
        <v>1283.8600000000001</v>
      </c>
      <c r="M3258" s="23" t="str">
        <f>A3258&amp;"|"&amp;B3258</f>
        <v>P0272|May</v>
      </c>
    </row>
    <row r="3259" spans="1:13" ht="15" customHeight="1" x14ac:dyDescent="0.25">
      <c r="A3259" s="14" t="s">
        <v>603</v>
      </c>
      <c r="B3259" s="14" t="s">
        <v>28</v>
      </c>
      <c r="C3259" s="16">
        <v>7.57</v>
      </c>
      <c r="D3259" s="16">
        <v>41.85</v>
      </c>
      <c r="E3259" s="16">
        <v>10.32</v>
      </c>
      <c r="F3259" s="16">
        <v>140</v>
      </c>
      <c r="G3259" s="16">
        <v>0</v>
      </c>
      <c r="H3259" s="16">
        <v>744.98</v>
      </c>
      <c r="I3259" s="16">
        <v>108.88</v>
      </c>
      <c r="J3259" s="16">
        <v>85.96</v>
      </c>
      <c r="K3259" s="16">
        <v>167.46</v>
      </c>
      <c r="L3259" s="17">
        <f>SUM(C3259:K3259)</f>
        <v>1307.02</v>
      </c>
      <c r="M3259" s="23" t="str">
        <f>A3259&amp;"|"&amp;B3259</f>
        <v>P0272|Jun</v>
      </c>
    </row>
    <row r="3260" spans="1:13" ht="15" customHeight="1" x14ac:dyDescent="0.25">
      <c r="A3260" s="14" t="s">
        <v>603</v>
      </c>
      <c r="B3260" s="14" t="s">
        <v>29</v>
      </c>
      <c r="C3260" s="16">
        <v>120.55</v>
      </c>
      <c r="D3260" s="16">
        <v>24.81</v>
      </c>
      <c r="E3260" s="16">
        <v>4.04</v>
      </c>
      <c r="F3260" s="16">
        <v>140</v>
      </c>
      <c r="G3260" s="16">
        <v>0</v>
      </c>
      <c r="H3260" s="16">
        <v>744.98</v>
      </c>
      <c r="I3260" s="16">
        <v>108.88</v>
      </c>
      <c r="J3260" s="16">
        <v>85.96</v>
      </c>
      <c r="K3260" s="16">
        <v>448.89</v>
      </c>
      <c r="L3260" s="17">
        <f>SUM(C3260:K3260)</f>
        <v>1678.1100000000001</v>
      </c>
      <c r="M3260" s="23" t="str">
        <f>A3260&amp;"|"&amp;B3260</f>
        <v>P0272|Jul</v>
      </c>
    </row>
    <row r="3261" spans="1:13" ht="15" customHeight="1" x14ac:dyDescent="0.25">
      <c r="A3261" s="14" t="s">
        <v>603</v>
      </c>
      <c r="B3261" s="14" t="s">
        <v>30</v>
      </c>
      <c r="C3261" s="16">
        <v>7.57</v>
      </c>
      <c r="D3261" s="16">
        <v>28.19</v>
      </c>
      <c r="E3261" s="16">
        <v>8.77</v>
      </c>
      <c r="F3261" s="16">
        <v>140</v>
      </c>
      <c r="G3261" s="16">
        <v>0</v>
      </c>
      <c r="H3261" s="16">
        <v>744.98</v>
      </c>
      <c r="I3261" s="16">
        <v>108.88</v>
      </c>
      <c r="J3261" s="16">
        <v>85.96</v>
      </c>
      <c r="K3261" s="16">
        <v>414.07</v>
      </c>
      <c r="L3261" s="17">
        <f>SUM(C3261:K3261)</f>
        <v>1538.4199999999998</v>
      </c>
      <c r="M3261" s="23" t="str">
        <f>A3261&amp;"|"&amp;B3261</f>
        <v>P0272|Aug</v>
      </c>
    </row>
    <row r="3262" spans="1:13" ht="15" customHeight="1" x14ac:dyDescent="0.25">
      <c r="A3262" s="14" t="s">
        <v>603</v>
      </c>
      <c r="B3262" s="14" t="s">
        <v>31</v>
      </c>
      <c r="C3262" s="16">
        <v>12.71</v>
      </c>
      <c r="D3262" s="16">
        <v>38.53</v>
      </c>
      <c r="E3262" s="16">
        <v>4.04</v>
      </c>
      <c r="F3262" s="16">
        <v>140</v>
      </c>
      <c r="G3262" s="16">
        <v>0</v>
      </c>
      <c r="H3262" s="16">
        <v>744.98</v>
      </c>
      <c r="I3262" s="16">
        <v>108.88</v>
      </c>
      <c r="J3262" s="16">
        <v>85.96</v>
      </c>
      <c r="K3262" s="16">
        <v>88.65</v>
      </c>
      <c r="L3262" s="17">
        <f>SUM(C3262:K3262)</f>
        <v>1223.75</v>
      </c>
      <c r="M3262" s="23" t="str">
        <f>A3262&amp;"|"&amp;B3262</f>
        <v>P0272|Sep</v>
      </c>
    </row>
    <row r="3263" spans="1:13" ht="15" customHeight="1" x14ac:dyDescent="0.25">
      <c r="A3263" s="14" t="s">
        <v>603</v>
      </c>
      <c r="B3263" s="14" t="s">
        <v>32</v>
      </c>
      <c r="C3263" s="16">
        <v>11.76</v>
      </c>
      <c r="D3263" s="16">
        <v>37.07</v>
      </c>
      <c r="E3263" s="16">
        <v>4.04</v>
      </c>
      <c r="F3263" s="16">
        <v>140</v>
      </c>
      <c r="G3263" s="16">
        <v>0</v>
      </c>
      <c r="H3263" s="16">
        <v>744.98</v>
      </c>
      <c r="I3263" s="16">
        <v>108.88</v>
      </c>
      <c r="J3263" s="16">
        <v>85.96</v>
      </c>
      <c r="K3263" s="16">
        <v>61.32</v>
      </c>
      <c r="L3263" s="17">
        <f>SUM(C3263:K3263)</f>
        <v>1194.01</v>
      </c>
      <c r="M3263" s="23" t="str">
        <f>A3263&amp;"|"&amp;B3263</f>
        <v>P0272|Oct</v>
      </c>
    </row>
    <row r="3264" spans="1:13" ht="15" customHeight="1" x14ac:dyDescent="0.25">
      <c r="A3264" s="14" t="s">
        <v>603</v>
      </c>
      <c r="B3264" s="14" t="s">
        <v>33</v>
      </c>
      <c r="C3264" s="16">
        <v>14.65</v>
      </c>
      <c r="D3264" s="16">
        <v>47.59</v>
      </c>
      <c r="E3264" s="16">
        <v>4.04</v>
      </c>
      <c r="F3264" s="16">
        <v>140</v>
      </c>
      <c r="G3264" s="16">
        <v>45.43</v>
      </c>
      <c r="H3264" s="16">
        <v>744.98</v>
      </c>
      <c r="I3264" s="16">
        <v>108.88</v>
      </c>
      <c r="J3264" s="16">
        <v>85.96</v>
      </c>
      <c r="K3264" s="16">
        <v>15.82</v>
      </c>
      <c r="L3264" s="17">
        <f>SUM(C3264:K3264)</f>
        <v>1207.3500000000001</v>
      </c>
      <c r="M3264" s="23" t="str">
        <f>A3264&amp;"|"&amp;B3264</f>
        <v>P0272|Nov</v>
      </c>
    </row>
    <row r="3265" spans="1:13" ht="15" customHeight="1" x14ac:dyDescent="0.25">
      <c r="A3265" s="14" t="s">
        <v>603</v>
      </c>
      <c r="B3265" s="14" t="s">
        <v>34</v>
      </c>
      <c r="C3265" s="16">
        <v>8.52</v>
      </c>
      <c r="D3265" s="16">
        <v>64.75</v>
      </c>
      <c r="E3265" s="16">
        <v>5.08</v>
      </c>
      <c r="F3265" s="16">
        <v>350</v>
      </c>
      <c r="G3265" s="16">
        <v>45.43</v>
      </c>
      <c r="H3265" s="16">
        <v>744.98</v>
      </c>
      <c r="I3265" s="16">
        <v>108.88</v>
      </c>
      <c r="J3265" s="16">
        <v>85.96</v>
      </c>
      <c r="K3265" s="16">
        <v>27.92</v>
      </c>
      <c r="L3265" s="17">
        <f>SUM(C3265:K3265)</f>
        <v>1441.52</v>
      </c>
      <c r="M3265" s="23" t="str">
        <f>A3265&amp;"|"&amp;B3265</f>
        <v>P0272|Dec</v>
      </c>
    </row>
    <row r="3266" spans="1:13" ht="15" customHeight="1" x14ac:dyDescent="0.25">
      <c r="A3266" s="14" t="s">
        <v>603</v>
      </c>
      <c r="B3266" s="14" t="s">
        <v>35</v>
      </c>
      <c r="C3266" s="16">
        <v>9.02</v>
      </c>
      <c r="D3266" s="16">
        <v>58.96</v>
      </c>
      <c r="E3266" s="16">
        <v>4.04</v>
      </c>
      <c r="F3266" s="16">
        <v>280</v>
      </c>
      <c r="G3266" s="16">
        <v>45.43</v>
      </c>
      <c r="H3266" s="16">
        <v>744.98</v>
      </c>
      <c r="I3266" s="16">
        <v>108.88</v>
      </c>
      <c r="J3266" s="16">
        <v>85.96</v>
      </c>
      <c r="K3266" s="16">
        <v>27.92</v>
      </c>
      <c r="L3266" s="17">
        <f>SUM(C3266:K3266)</f>
        <v>1365.19</v>
      </c>
      <c r="M3266" s="23" t="str">
        <f>A3266&amp;"|"&amp;B3266</f>
        <v>P0272|Jan</v>
      </c>
    </row>
    <row r="3267" spans="1:13" ht="15" customHeight="1" x14ac:dyDescent="0.25">
      <c r="A3267" s="14" t="s">
        <v>603</v>
      </c>
      <c r="B3267" s="14" t="s">
        <v>36</v>
      </c>
      <c r="C3267" s="16">
        <v>7.57</v>
      </c>
      <c r="D3267" s="16">
        <v>53.41</v>
      </c>
      <c r="E3267" s="16">
        <v>4.04</v>
      </c>
      <c r="F3267" s="16">
        <v>280</v>
      </c>
      <c r="G3267" s="16">
        <v>45.43</v>
      </c>
      <c r="H3267" s="16">
        <v>744.98</v>
      </c>
      <c r="I3267" s="16">
        <v>108.88</v>
      </c>
      <c r="J3267" s="16">
        <v>85.96</v>
      </c>
      <c r="K3267" s="16">
        <v>27.92</v>
      </c>
      <c r="L3267" s="17">
        <f>SUM(C3267:K3267)</f>
        <v>1358.19</v>
      </c>
      <c r="M3267" s="23" t="str">
        <f>A3267&amp;"|"&amp;B3267</f>
        <v>P0272|Feb</v>
      </c>
    </row>
    <row r="3268" spans="1:13" ht="15" customHeight="1" x14ac:dyDescent="0.25">
      <c r="A3268" s="14" t="s">
        <v>603</v>
      </c>
      <c r="B3268" s="14" t="s">
        <v>37</v>
      </c>
      <c r="C3268" s="16">
        <v>21.43</v>
      </c>
      <c r="D3268" s="16">
        <v>46.75</v>
      </c>
      <c r="E3268" s="16">
        <v>4.04</v>
      </c>
      <c r="F3268" s="16">
        <v>280</v>
      </c>
      <c r="G3268" s="16">
        <v>45.43</v>
      </c>
      <c r="H3268" s="16">
        <v>744.98</v>
      </c>
      <c r="I3268" s="16">
        <v>108.88</v>
      </c>
      <c r="J3268" s="16">
        <v>85.96</v>
      </c>
      <c r="K3268" s="16">
        <v>27.92</v>
      </c>
      <c r="L3268" s="17">
        <f>SUM(C3268:K3268)</f>
        <v>1365.3900000000003</v>
      </c>
      <c r="M3268" s="23" t="str">
        <f>A3268&amp;"|"&amp;B3268</f>
        <v>P0272|Mar</v>
      </c>
    </row>
    <row r="3269" spans="1:13" ht="15" customHeight="1" x14ac:dyDescent="0.25">
      <c r="A3269" s="14" t="s">
        <v>605</v>
      </c>
      <c r="B3269" s="14" t="s">
        <v>24</v>
      </c>
      <c r="C3269" s="16">
        <v>23.35</v>
      </c>
      <c r="D3269" s="16">
        <v>45.38</v>
      </c>
      <c r="E3269" s="16">
        <v>17.18</v>
      </c>
      <c r="F3269" s="16">
        <v>176</v>
      </c>
      <c r="G3269" s="16">
        <v>0</v>
      </c>
      <c r="H3269" s="16">
        <v>1031.51</v>
      </c>
      <c r="I3269" s="16">
        <v>149</v>
      </c>
      <c r="J3269" s="16">
        <v>85.96</v>
      </c>
      <c r="K3269" s="16">
        <v>39.75</v>
      </c>
      <c r="L3269" s="17">
        <f>SUM(C3269:K3269)</f>
        <v>1568.13</v>
      </c>
      <c r="M3269" s="23" t="str">
        <f>A3269&amp;"|"&amp;B3269</f>
        <v>P0273|Apr</v>
      </c>
    </row>
    <row r="3270" spans="1:13" ht="15" customHeight="1" x14ac:dyDescent="0.25">
      <c r="A3270" s="14" t="s">
        <v>605</v>
      </c>
      <c r="B3270" s="14" t="s">
        <v>26</v>
      </c>
      <c r="C3270" s="16">
        <v>7.57</v>
      </c>
      <c r="D3270" s="16">
        <v>37.520000000000003</v>
      </c>
      <c r="E3270" s="16">
        <v>4.04</v>
      </c>
      <c r="F3270" s="16">
        <v>176</v>
      </c>
      <c r="G3270" s="16">
        <v>0</v>
      </c>
      <c r="H3270" s="16">
        <v>1031.51</v>
      </c>
      <c r="I3270" s="16">
        <v>149</v>
      </c>
      <c r="J3270" s="16">
        <v>85.96</v>
      </c>
      <c r="K3270" s="16">
        <v>258.49</v>
      </c>
      <c r="L3270" s="17">
        <f>SUM(C3270:K3270)</f>
        <v>1750.09</v>
      </c>
      <c r="M3270" s="23" t="str">
        <f>A3270&amp;"|"&amp;B3270</f>
        <v>P0273|May</v>
      </c>
    </row>
    <row r="3271" spans="1:13" ht="15" customHeight="1" x14ac:dyDescent="0.25">
      <c r="A3271" s="14" t="s">
        <v>605</v>
      </c>
      <c r="B3271" s="14" t="s">
        <v>28</v>
      </c>
      <c r="C3271" s="16">
        <v>12.63</v>
      </c>
      <c r="D3271" s="16">
        <v>34.590000000000003</v>
      </c>
      <c r="E3271" s="16">
        <v>9.07</v>
      </c>
      <c r="F3271" s="16">
        <v>176</v>
      </c>
      <c r="G3271" s="16">
        <v>0</v>
      </c>
      <c r="H3271" s="16">
        <v>1031.51</v>
      </c>
      <c r="I3271" s="16">
        <v>149</v>
      </c>
      <c r="J3271" s="16">
        <v>85.96</v>
      </c>
      <c r="K3271" s="16">
        <v>334.92</v>
      </c>
      <c r="L3271" s="17">
        <f>SUM(C3271:K3271)</f>
        <v>1833.68</v>
      </c>
      <c r="M3271" s="23" t="str">
        <f>A3271&amp;"|"&amp;B3271</f>
        <v>P0273|Jun</v>
      </c>
    </row>
    <row r="3272" spans="1:13" ht="15" customHeight="1" x14ac:dyDescent="0.25">
      <c r="A3272" s="14" t="s">
        <v>605</v>
      </c>
      <c r="B3272" s="14" t="s">
        <v>29</v>
      </c>
      <c r="C3272" s="16">
        <v>13.09</v>
      </c>
      <c r="D3272" s="16">
        <v>40.770000000000003</v>
      </c>
      <c r="E3272" s="16">
        <v>8.94</v>
      </c>
      <c r="F3272" s="16">
        <v>176</v>
      </c>
      <c r="G3272" s="16">
        <v>0</v>
      </c>
      <c r="H3272" s="16">
        <v>1031.51</v>
      </c>
      <c r="I3272" s="16">
        <v>149</v>
      </c>
      <c r="J3272" s="16">
        <v>85.96</v>
      </c>
      <c r="K3272" s="16">
        <v>897.77</v>
      </c>
      <c r="L3272" s="17">
        <f>SUM(C3272:K3272)</f>
        <v>2403.04</v>
      </c>
      <c r="M3272" s="23" t="str">
        <f>A3272&amp;"|"&amp;B3272</f>
        <v>P0273|Jul</v>
      </c>
    </row>
    <row r="3273" spans="1:13" ht="15" customHeight="1" x14ac:dyDescent="0.25">
      <c r="A3273" s="14" t="s">
        <v>605</v>
      </c>
      <c r="B3273" s="14" t="s">
        <v>30</v>
      </c>
      <c r="C3273" s="16">
        <v>13.77</v>
      </c>
      <c r="D3273" s="16">
        <v>41.18</v>
      </c>
      <c r="E3273" s="16">
        <v>4.04</v>
      </c>
      <c r="F3273" s="16">
        <v>264</v>
      </c>
      <c r="G3273" s="16">
        <v>0</v>
      </c>
      <c r="H3273" s="16">
        <v>1031.51</v>
      </c>
      <c r="I3273" s="16">
        <v>149</v>
      </c>
      <c r="J3273" s="16">
        <v>85.96</v>
      </c>
      <c r="K3273" s="16">
        <v>828.13</v>
      </c>
      <c r="L3273" s="17">
        <f>SUM(C3273:K3273)</f>
        <v>2417.59</v>
      </c>
      <c r="M3273" s="23" t="str">
        <f>A3273&amp;"|"&amp;B3273</f>
        <v>P0273|Aug</v>
      </c>
    </row>
    <row r="3274" spans="1:13" ht="15" customHeight="1" x14ac:dyDescent="0.25">
      <c r="A3274" s="14" t="s">
        <v>605</v>
      </c>
      <c r="B3274" s="14" t="s">
        <v>31</v>
      </c>
      <c r="C3274" s="16">
        <v>130.82</v>
      </c>
      <c r="D3274" s="16">
        <v>46.84</v>
      </c>
      <c r="E3274" s="16">
        <v>4.1900000000000004</v>
      </c>
      <c r="F3274" s="16">
        <v>176</v>
      </c>
      <c r="G3274" s="16">
        <v>0</v>
      </c>
      <c r="H3274" s="16">
        <v>1031.51</v>
      </c>
      <c r="I3274" s="16">
        <v>149</v>
      </c>
      <c r="J3274" s="16">
        <v>85.96</v>
      </c>
      <c r="K3274" s="16">
        <v>177.3</v>
      </c>
      <c r="L3274" s="17">
        <f>SUM(C3274:K3274)</f>
        <v>1801.6200000000001</v>
      </c>
      <c r="M3274" s="23" t="str">
        <f>A3274&amp;"|"&amp;B3274</f>
        <v>P0273|Sep</v>
      </c>
    </row>
    <row r="3275" spans="1:13" ht="15" customHeight="1" x14ac:dyDescent="0.25">
      <c r="A3275" s="14" t="s">
        <v>605</v>
      </c>
      <c r="B3275" s="14" t="s">
        <v>32</v>
      </c>
      <c r="C3275" s="16">
        <v>7.57</v>
      </c>
      <c r="D3275" s="16">
        <v>40.14</v>
      </c>
      <c r="E3275" s="16">
        <v>4.08</v>
      </c>
      <c r="F3275" s="16">
        <v>176</v>
      </c>
      <c r="G3275" s="16">
        <v>0</v>
      </c>
      <c r="H3275" s="16">
        <v>1031.51</v>
      </c>
      <c r="I3275" s="16">
        <v>149</v>
      </c>
      <c r="J3275" s="16">
        <v>85.96</v>
      </c>
      <c r="K3275" s="16">
        <v>122.63</v>
      </c>
      <c r="L3275" s="17">
        <f>SUM(C3275:K3275)</f>
        <v>1616.8899999999999</v>
      </c>
      <c r="M3275" s="23" t="str">
        <f>A3275&amp;"|"&amp;B3275</f>
        <v>P0273|Oct</v>
      </c>
    </row>
    <row r="3276" spans="1:13" ht="15" customHeight="1" x14ac:dyDescent="0.25">
      <c r="A3276" s="14" t="s">
        <v>605</v>
      </c>
      <c r="B3276" s="14" t="s">
        <v>33</v>
      </c>
      <c r="C3276" s="16">
        <v>7.57</v>
      </c>
      <c r="D3276" s="16">
        <v>63.3</v>
      </c>
      <c r="E3276" s="16">
        <v>9.18</v>
      </c>
      <c r="F3276" s="16">
        <v>176</v>
      </c>
      <c r="G3276" s="16">
        <v>55.52</v>
      </c>
      <c r="H3276" s="16">
        <v>1031.51</v>
      </c>
      <c r="I3276" s="16">
        <v>149</v>
      </c>
      <c r="J3276" s="16">
        <v>85.96</v>
      </c>
      <c r="K3276" s="16">
        <v>31.64</v>
      </c>
      <c r="L3276" s="17">
        <f>SUM(C3276:K3276)</f>
        <v>1609.68</v>
      </c>
      <c r="M3276" s="23" t="str">
        <f>A3276&amp;"|"&amp;B3276</f>
        <v>P0273|Nov</v>
      </c>
    </row>
    <row r="3277" spans="1:13" ht="15" customHeight="1" x14ac:dyDescent="0.25">
      <c r="A3277" s="14" t="s">
        <v>605</v>
      </c>
      <c r="B3277" s="14" t="s">
        <v>34</v>
      </c>
      <c r="C3277" s="16">
        <v>15.21</v>
      </c>
      <c r="D3277" s="16">
        <v>64.98</v>
      </c>
      <c r="E3277" s="16">
        <v>4.04</v>
      </c>
      <c r="F3277" s="16">
        <v>528</v>
      </c>
      <c r="G3277" s="16">
        <v>55.52</v>
      </c>
      <c r="H3277" s="16">
        <v>1031.51</v>
      </c>
      <c r="I3277" s="16">
        <v>149</v>
      </c>
      <c r="J3277" s="16">
        <v>85.96</v>
      </c>
      <c r="K3277" s="16">
        <v>55.84</v>
      </c>
      <c r="L3277" s="17">
        <f>SUM(C3277:K3277)</f>
        <v>1990.06</v>
      </c>
      <c r="M3277" s="23" t="str">
        <f>A3277&amp;"|"&amp;B3277</f>
        <v>P0273|Dec</v>
      </c>
    </row>
    <row r="3278" spans="1:13" ht="15" customHeight="1" x14ac:dyDescent="0.25">
      <c r="A3278" s="14" t="s">
        <v>605</v>
      </c>
      <c r="B3278" s="14" t="s">
        <v>35</v>
      </c>
      <c r="C3278" s="16">
        <v>19.07</v>
      </c>
      <c r="D3278" s="16">
        <v>54.46</v>
      </c>
      <c r="E3278" s="16">
        <v>12.21</v>
      </c>
      <c r="F3278" s="16">
        <v>528</v>
      </c>
      <c r="G3278" s="16">
        <v>55.52</v>
      </c>
      <c r="H3278" s="16">
        <v>1031.51</v>
      </c>
      <c r="I3278" s="16">
        <v>149</v>
      </c>
      <c r="J3278" s="16">
        <v>85.96</v>
      </c>
      <c r="K3278" s="16">
        <v>55.84</v>
      </c>
      <c r="L3278" s="17">
        <f>SUM(C3278:K3278)</f>
        <v>1991.57</v>
      </c>
      <c r="M3278" s="23" t="str">
        <f>A3278&amp;"|"&amp;B3278</f>
        <v>P0273|Jan</v>
      </c>
    </row>
    <row r="3279" spans="1:13" ht="15" customHeight="1" x14ac:dyDescent="0.25">
      <c r="A3279" s="14" t="s">
        <v>605</v>
      </c>
      <c r="B3279" s="14" t="s">
        <v>36</v>
      </c>
      <c r="C3279" s="16">
        <v>7.57</v>
      </c>
      <c r="D3279" s="16">
        <v>65.72</v>
      </c>
      <c r="E3279" s="16">
        <v>9.2899999999999991</v>
      </c>
      <c r="F3279" s="16">
        <v>440</v>
      </c>
      <c r="G3279" s="16">
        <v>55.52</v>
      </c>
      <c r="H3279" s="16">
        <v>1031.51</v>
      </c>
      <c r="I3279" s="16">
        <v>149</v>
      </c>
      <c r="J3279" s="16">
        <v>85.96</v>
      </c>
      <c r="K3279" s="16">
        <v>55.84</v>
      </c>
      <c r="L3279" s="17">
        <f>SUM(C3279:K3279)</f>
        <v>1900.4099999999999</v>
      </c>
      <c r="M3279" s="23" t="str">
        <f>A3279&amp;"|"&amp;B3279</f>
        <v>P0273|Feb</v>
      </c>
    </row>
    <row r="3280" spans="1:13" ht="15" customHeight="1" x14ac:dyDescent="0.25">
      <c r="A3280" s="14" t="s">
        <v>605</v>
      </c>
      <c r="B3280" s="14" t="s">
        <v>37</v>
      </c>
      <c r="C3280" s="16">
        <v>17.96</v>
      </c>
      <c r="D3280" s="16">
        <v>66.53</v>
      </c>
      <c r="E3280" s="16">
        <v>6.07</v>
      </c>
      <c r="F3280" s="16">
        <v>352</v>
      </c>
      <c r="G3280" s="16">
        <v>55.52</v>
      </c>
      <c r="H3280" s="16">
        <v>1031.51</v>
      </c>
      <c r="I3280" s="16">
        <v>149</v>
      </c>
      <c r="J3280" s="16">
        <v>85.96</v>
      </c>
      <c r="K3280" s="16">
        <v>55.84</v>
      </c>
      <c r="L3280" s="17">
        <f>SUM(C3280:K3280)</f>
        <v>1820.3899999999999</v>
      </c>
      <c r="M3280" s="23" t="str">
        <f>A3280&amp;"|"&amp;B3280</f>
        <v>P0273|Mar</v>
      </c>
    </row>
    <row r="3281" spans="1:13" ht="15" customHeight="1" x14ac:dyDescent="0.25">
      <c r="A3281" s="14" t="s">
        <v>607</v>
      </c>
      <c r="B3281" s="14" t="s">
        <v>24</v>
      </c>
      <c r="C3281" s="16">
        <v>30.4</v>
      </c>
      <c r="D3281" s="16">
        <v>67.27</v>
      </c>
      <c r="E3281" s="16">
        <v>21.72</v>
      </c>
      <c r="F3281" s="16">
        <v>376</v>
      </c>
      <c r="G3281" s="16">
        <v>0</v>
      </c>
      <c r="H3281" s="16">
        <v>2578.77</v>
      </c>
      <c r="I3281" s="16">
        <v>378.22</v>
      </c>
      <c r="J3281" s="16">
        <v>85.96</v>
      </c>
      <c r="K3281" s="16">
        <v>119.25</v>
      </c>
      <c r="L3281" s="17">
        <f>SUM(C3281:K3281)</f>
        <v>3657.59</v>
      </c>
      <c r="M3281" s="23" t="str">
        <f>A3281&amp;"|"&amp;B3281</f>
        <v>P0274|Apr</v>
      </c>
    </row>
    <row r="3282" spans="1:13" ht="15" customHeight="1" x14ac:dyDescent="0.25">
      <c r="A3282" s="14" t="s">
        <v>607</v>
      </c>
      <c r="B3282" s="14" t="s">
        <v>26</v>
      </c>
      <c r="C3282" s="16">
        <v>22.72</v>
      </c>
      <c r="D3282" s="16">
        <v>74.17</v>
      </c>
      <c r="E3282" s="16">
        <v>13.41</v>
      </c>
      <c r="F3282" s="16">
        <v>376</v>
      </c>
      <c r="G3282" s="16">
        <v>0</v>
      </c>
      <c r="H3282" s="16">
        <v>2578.77</v>
      </c>
      <c r="I3282" s="16">
        <v>378.22</v>
      </c>
      <c r="J3282" s="16">
        <v>85.96</v>
      </c>
      <c r="K3282" s="16">
        <v>775.48</v>
      </c>
      <c r="L3282" s="17">
        <f>SUM(C3282:K3282)</f>
        <v>4304.7299999999996</v>
      </c>
      <c r="M3282" s="23" t="str">
        <f>A3282&amp;"|"&amp;B3282</f>
        <v>P0274|May</v>
      </c>
    </row>
    <row r="3283" spans="1:13" ht="15" customHeight="1" x14ac:dyDescent="0.25">
      <c r="A3283" s="14" t="s">
        <v>607</v>
      </c>
      <c r="B3283" s="14" t="s">
        <v>28</v>
      </c>
      <c r="C3283" s="16">
        <v>37.24</v>
      </c>
      <c r="D3283" s="16">
        <v>51.39</v>
      </c>
      <c r="E3283" s="16">
        <v>20.99</v>
      </c>
      <c r="F3283" s="16">
        <v>376</v>
      </c>
      <c r="G3283" s="16">
        <v>0</v>
      </c>
      <c r="H3283" s="16">
        <v>2578.77</v>
      </c>
      <c r="I3283" s="16">
        <v>378.22</v>
      </c>
      <c r="J3283" s="16">
        <v>85.96</v>
      </c>
      <c r="K3283" s="16">
        <v>1004.76</v>
      </c>
      <c r="L3283" s="17">
        <f>SUM(C3283:K3283)</f>
        <v>4533.33</v>
      </c>
      <c r="M3283" s="23" t="str">
        <f>A3283&amp;"|"&amp;B3283</f>
        <v>P0274|Jun</v>
      </c>
    </row>
    <row r="3284" spans="1:13" ht="15" customHeight="1" x14ac:dyDescent="0.25">
      <c r="A3284" s="14" t="s">
        <v>607</v>
      </c>
      <c r="B3284" s="14" t="s">
        <v>29</v>
      </c>
      <c r="C3284" s="16">
        <v>40.159999999999997</v>
      </c>
      <c r="D3284" s="16">
        <v>52.49</v>
      </c>
      <c r="E3284" s="16">
        <v>18.149999999999999</v>
      </c>
      <c r="F3284" s="16">
        <v>564</v>
      </c>
      <c r="G3284" s="16">
        <v>0</v>
      </c>
      <c r="H3284" s="16">
        <v>2578.77</v>
      </c>
      <c r="I3284" s="16">
        <v>378.22</v>
      </c>
      <c r="J3284" s="16">
        <v>85.96</v>
      </c>
      <c r="K3284" s="16">
        <v>2693.31</v>
      </c>
      <c r="L3284" s="17">
        <f>SUM(C3284:K3284)</f>
        <v>6411.0599999999995</v>
      </c>
      <c r="M3284" s="23" t="str">
        <f>A3284&amp;"|"&amp;B3284</f>
        <v>P0274|Jul</v>
      </c>
    </row>
    <row r="3285" spans="1:13" ht="15" customHeight="1" x14ac:dyDescent="0.25">
      <c r="A3285" s="14" t="s">
        <v>607</v>
      </c>
      <c r="B3285" s="14" t="s">
        <v>30</v>
      </c>
      <c r="C3285" s="16">
        <v>27.78</v>
      </c>
      <c r="D3285" s="16">
        <v>65.5</v>
      </c>
      <c r="E3285" s="16">
        <v>18.96</v>
      </c>
      <c r="F3285" s="16">
        <v>564</v>
      </c>
      <c r="G3285" s="16">
        <v>0</v>
      </c>
      <c r="H3285" s="16">
        <v>2578.77</v>
      </c>
      <c r="I3285" s="16">
        <v>378.22</v>
      </c>
      <c r="J3285" s="16">
        <v>85.96</v>
      </c>
      <c r="K3285" s="16">
        <v>2484.4</v>
      </c>
      <c r="L3285" s="17">
        <f>SUM(C3285:K3285)</f>
        <v>6203.59</v>
      </c>
      <c r="M3285" s="23" t="str">
        <f>A3285&amp;"|"&amp;B3285</f>
        <v>P0274|Aug</v>
      </c>
    </row>
    <row r="3286" spans="1:13" ht="15" customHeight="1" x14ac:dyDescent="0.25">
      <c r="A3286" s="14" t="s">
        <v>607</v>
      </c>
      <c r="B3286" s="14" t="s">
        <v>31</v>
      </c>
      <c r="C3286" s="16">
        <v>57.8</v>
      </c>
      <c r="D3286" s="16">
        <v>69.45</v>
      </c>
      <c r="E3286" s="16">
        <v>19.34</v>
      </c>
      <c r="F3286" s="16">
        <v>376</v>
      </c>
      <c r="G3286" s="16">
        <v>0</v>
      </c>
      <c r="H3286" s="16">
        <v>2578.77</v>
      </c>
      <c r="I3286" s="16">
        <v>378.22</v>
      </c>
      <c r="J3286" s="16">
        <v>85.96</v>
      </c>
      <c r="K3286" s="16">
        <v>531.9</v>
      </c>
      <c r="L3286" s="17">
        <f>SUM(C3286:K3286)</f>
        <v>4097.4399999999996</v>
      </c>
      <c r="M3286" s="23" t="str">
        <f>A3286&amp;"|"&amp;B3286</f>
        <v>P0274|Sep</v>
      </c>
    </row>
    <row r="3287" spans="1:13" ht="15" customHeight="1" x14ac:dyDescent="0.25">
      <c r="A3287" s="14" t="s">
        <v>607</v>
      </c>
      <c r="B3287" s="14" t="s">
        <v>32</v>
      </c>
      <c r="C3287" s="16">
        <v>33.6</v>
      </c>
      <c r="D3287" s="16">
        <v>70.19</v>
      </c>
      <c r="E3287" s="16">
        <v>23.35</v>
      </c>
      <c r="F3287" s="16">
        <v>376</v>
      </c>
      <c r="G3287" s="16">
        <v>0</v>
      </c>
      <c r="H3287" s="16">
        <v>2578.77</v>
      </c>
      <c r="I3287" s="16">
        <v>378.22</v>
      </c>
      <c r="J3287" s="16">
        <v>85.96</v>
      </c>
      <c r="K3287" s="16">
        <v>367.9</v>
      </c>
      <c r="L3287" s="17">
        <f>SUM(C3287:K3287)</f>
        <v>3913.9900000000002</v>
      </c>
      <c r="M3287" s="23" t="str">
        <f>A3287&amp;"|"&amp;B3287</f>
        <v>P0274|Oct</v>
      </c>
    </row>
    <row r="3288" spans="1:13" ht="15" customHeight="1" x14ac:dyDescent="0.25">
      <c r="A3288" s="14" t="s">
        <v>607</v>
      </c>
      <c r="B3288" s="14" t="s">
        <v>33</v>
      </c>
      <c r="C3288" s="16">
        <v>30.09</v>
      </c>
      <c r="D3288" s="16">
        <v>91.05</v>
      </c>
      <c r="E3288" s="16">
        <v>12.25</v>
      </c>
      <c r="F3288" s="16">
        <v>376</v>
      </c>
      <c r="G3288" s="16">
        <v>118.62</v>
      </c>
      <c r="H3288" s="16">
        <v>2578.77</v>
      </c>
      <c r="I3288" s="16">
        <v>378.22</v>
      </c>
      <c r="J3288" s="16">
        <v>85.96</v>
      </c>
      <c r="K3288" s="16">
        <v>94.93</v>
      </c>
      <c r="L3288" s="17">
        <f>SUM(C3288:K3288)</f>
        <v>3765.89</v>
      </c>
      <c r="M3288" s="23" t="str">
        <f>A3288&amp;"|"&amp;B3288</f>
        <v>P0274|Nov</v>
      </c>
    </row>
    <row r="3289" spans="1:13" ht="15" customHeight="1" x14ac:dyDescent="0.25">
      <c r="A3289" s="14" t="s">
        <v>607</v>
      </c>
      <c r="B3289" s="14" t="s">
        <v>34</v>
      </c>
      <c r="C3289" s="16">
        <v>47.61</v>
      </c>
      <c r="D3289" s="16">
        <v>115.6</v>
      </c>
      <c r="E3289" s="16">
        <v>14.19</v>
      </c>
      <c r="F3289" s="16">
        <v>1128</v>
      </c>
      <c r="G3289" s="16">
        <v>118.62</v>
      </c>
      <c r="H3289" s="16">
        <v>2578.77</v>
      </c>
      <c r="I3289" s="16">
        <v>378.22</v>
      </c>
      <c r="J3289" s="16">
        <v>85.96</v>
      </c>
      <c r="K3289" s="16">
        <v>167.51</v>
      </c>
      <c r="L3289" s="17">
        <f>SUM(C3289:K3289)</f>
        <v>4634.4800000000005</v>
      </c>
      <c r="M3289" s="23" t="str">
        <f>A3289&amp;"|"&amp;B3289</f>
        <v>P0274|Dec</v>
      </c>
    </row>
    <row r="3290" spans="1:13" ht="15" customHeight="1" x14ac:dyDescent="0.25">
      <c r="A3290" s="14" t="s">
        <v>607</v>
      </c>
      <c r="B3290" s="14" t="s">
        <v>35</v>
      </c>
      <c r="C3290" s="16">
        <v>30.2</v>
      </c>
      <c r="D3290" s="16">
        <v>122.53</v>
      </c>
      <c r="E3290" s="16">
        <v>18.04</v>
      </c>
      <c r="F3290" s="16">
        <v>1128</v>
      </c>
      <c r="G3290" s="16">
        <v>118.62</v>
      </c>
      <c r="H3290" s="16">
        <v>2578.77</v>
      </c>
      <c r="I3290" s="16">
        <v>378.22</v>
      </c>
      <c r="J3290" s="16">
        <v>85.96</v>
      </c>
      <c r="K3290" s="16">
        <v>167.51</v>
      </c>
      <c r="L3290" s="17">
        <f>SUM(C3290:K3290)</f>
        <v>4627.8500000000004</v>
      </c>
      <c r="M3290" s="23" t="str">
        <f>A3290&amp;"|"&amp;B3290</f>
        <v>P0274|Jan</v>
      </c>
    </row>
    <row r="3291" spans="1:13" ht="15" customHeight="1" x14ac:dyDescent="0.25">
      <c r="A3291" s="14" t="s">
        <v>607</v>
      </c>
      <c r="B3291" s="14" t="s">
        <v>36</v>
      </c>
      <c r="C3291" s="16">
        <v>62.99</v>
      </c>
      <c r="D3291" s="16">
        <v>115.8</v>
      </c>
      <c r="E3291" s="16">
        <v>16.850000000000001</v>
      </c>
      <c r="F3291" s="16">
        <v>940</v>
      </c>
      <c r="G3291" s="16">
        <v>118.62</v>
      </c>
      <c r="H3291" s="16">
        <v>2578.77</v>
      </c>
      <c r="I3291" s="16">
        <v>378.22</v>
      </c>
      <c r="J3291" s="16">
        <v>85.96</v>
      </c>
      <c r="K3291" s="16">
        <v>167.51</v>
      </c>
      <c r="L3291" s="17">
        <f>SUM(C3291:K3291)</f>
        <v>4464.72</v>
      </c>
      <c r="M3291" s="23" t="str">
        <f>A3291&amp;"|"&amp;B3291</f>
        <v>P0274|Feb</v>
      </c>
    </row>
    <row r="3292" spans="1:13" ht="15" customHeight="1" x14ac:dyDescent="0.25">
      <c r="A3292" s="14" t="s">
        <v>607</v>
      </c>
      <c r="B3292" s="14" t="s">
        <v>37</v>
      </c>
      <c r="C3292" s="16">
        <v>51.86</v>
      </c>
      <c r="D3292" s="16">
        <v>101.22</v>
      </c>
      <c r="E3292" s="16">
        <v>15.92</v>
      </c>
      <c r="F3292" s="16">
        <v>752</v>
      </c>
      <c r="G3292" s="16">
        <v>118.62</v>
      </c>
      <c r="H3292" s="16">
        <v>2578.77</v>
      </c>
      <c r="I3292" s="16">
        <v>378.22</v>
      </c>
      <c r="J3292" s="16">
        <v>85.96</v>
      </c>
      <c r="K3292" s="16">
        <v>167.51</v>
      </c>
      <c r="L3292" s="17">
        <f>SUM(C3292:K3292)</f>
        <v>4250.08</v>
      </c>
      <c r="M3292" s="23" t="str">
        <f>A3292&amp;"|"&amp;B3292</f>
        <v>P0274|Mar</v>
      </c>
    </row>
    <row r="3293" spans="1:13" ht="15" customHeight="1" x14ac:dyDescent="0.25">
      <c r="A3293" s="14" t="s">
        <v>609</v>
      </c>
      <c r="B3293" s="14" t="s">
        <v>24</v>
      </c>
      <c r="C3293" s="16">
        <v>32.07</v>
      </c>
      <c r="D3293" s="16">
        <v>54.72</v>
      </c>
      <c r="E3293" s="16">
        <v>9.32</v>
      </c>
      <c r="F3293" s="16">
        <v>216</v>
      </c>
      <c r="G3293" s="16">
        <v>0</v>
      </c>
      <c r="H3293" s="16">
        <v>1346.69</v>
      </c>
      <c r="I3293" s="16">
        <v>194.84</v>
      </c>
      <c r="J3293" s="16">
        <v>85.96</v>
      </c>
      <c r="K3293" s="16">
        <v>59.62</v>
      </c>
      <c r="L3293" s="17">
        <f>SUM(C3293:K3293)</f>
        <v>1999.22</v>
      </c>
      <c r="M3293" s="23" t="str">
        <f>A3293&amp;"|"&amp;B3293</f>
        <v>P0275|Apr</v>
      </c>
    </row>
    <row r="3294" spans="1:13" ht="15" customHeight="1" x14ac:dyDescent="0.25">
      <c r="A3294" s="14" t="s">
        <v>609</v>
      </c>
      <c r="B3294" s="14" t="s">
        <v>26</v>
      </c>
      <c r="C3294" s="16">
        <v>16.670000000000002</v>
      </c>
      <c r="D3294" s="16">
        <v>43.25</v>
      </c>
      <c r="E3294" s="16">
        <v>6.39</v>
      </c>
      <c r="F3294" s="16">
        <v>216</v>
      </c>
      <c r="G3294" s="16">
        <v>0</v>
      </c>
      <c r="H3294" s="16">
        <v>1346.69</v>
      </c>
      <c r="I3294" s="16">
        <v>194.84</v>
      </c>
      <c r="J3294" s="16">
        <v>85.96</v>
      </c>
      <c r="K3294" s="16">
        <v>387.74</v>
      </c>
      <c r="L3294" s="17">
        <f>SUM(C3294:K3294)</f>
        <v>2297.54</v>
      </c>
      <c r="M3294" s="23" t="str">
        <f>A3294&amp;"|"&amp;B3294</f>
        <v>P0275|May</v>
      </c>
    </row>
    <row r="3295" spans="1:13" ht="15" customHeight="1" x14ac:dyDescent="0.25">
      <c r="A3295" s="14" t="s">
        <v>609</v>
      </c>
      <c r="B3295" s="14" t="s">
        <v>28</v>
      </c>
      <c r="C3295" s="16">
        <v>23.48</v>
      </c>
      <c r="D3295" s="16">
        <v>36.700000000000003</v>
      </c>
      <c r="E3295" s="16">
        <v>5.71</v>
      </c>
      <c r="F3295" s="16">
        <v>216</v>
      </c>
      <c r="G3295" s="16">
        <v>0</v>
      </c>
      <c r="H3295" s="16">
        <v>1346.69</v>
      </c>
      <c r="I3295" s="16">
        <v>194.84</v>
      </c>
      <c r="J3295" s="16">
        <v>85.96</v>
      </c>
      <c r="K3295" s="16">
        <v>502.38</v>
      </c>
      <c r="L3295" s="17">
        <f>SUM(C3295:K3295)</f>
        <v>2411.7599999999998</v>
      </c>
      <c r="M3295" s="23" t="str">
        <f>A3295&amp;"|"&amp;B3295</f>
        <v>P0275|Jun</v>
      </c>
    </row>
    <row r="3296" spans="1:13" ht="15" customHeight="1" x14ac:dyDescent="0.25">
      <c r="A3296" s="14" t="s">
        <v>609</v>
      </c>
      <c r="B3296" s="14" t="s">
        <v>29</v>
      </c>
      <c r="C3296" s="16">
        <v>9.23</v>
      </c>
      <c r="D3296" s="16">
        <v>33.520000000000003</v>
      </c>
      <c r="E3296" s="16">
        <v>19.66</v>
      </c>
      <c r="F3296" s="16">
        <v>324</v>
      </c>
      <c r="G3296" s="16">
        <v>0</v>
      </c>
      <c r="H3296" s="16">
        <v>1346.69</v>
      </c>
      <c r="I3296" s="16">
        <v>194.84</v>
      </c>
      <c r="J3296" s="16">
        <v>85.96</v>
      </c>
      <c r="K3296" s="16">
        <v>1346.66</v>
      </c>
      <c r="L3296" s="17">
        <f>SUM(C3296:K3296)</f>
        <v>3360.56</v>
      </c>
      <c r="M3296" s="23" t="str">
        <f>A3296&amp;"|"&amp;B3296</f>
        <v>P0275|Jul</v>
      </c>
    </row>
    <row r="3297" spans="1:13" ht="15" customHeight="1" x14ac:dyDescent="0.25">
      <c r="A3297" s="14" t="s">
        <v>609</v>
      </c>
      <c r="B3297" s="14" t="s">
        <v>30</v>
      </c>
      <c r="C3297" s="16">
        <v>8.41</v>
      </c>
      <c r="D3297" s="16">
        <v>33.14</v>
      </c>
      <c r="E3297" s="16">
        <v>4.04</v>
      </c>
      <c r="F3297" s="16">
        <v>324</v>
      </c>
      <c r="G3297" s="16">
        <v>0</v>
      </c>
      <c r="H3297" s="16">
        <v>1346.69</v>
      </c>
      <c r="I3297" s="16">
        <v>194.84</v>
      </c>
      <c r="J3297" s="16">
        <v>85.96</v>
      </c>
      <c r="K3297" s="16">
        <v>1242.2</v>
      </c>
      <c r="L3297" s="17">
        <f>SUM(C3297:K3297)</f>
        <v>3239.2799999999997</v>
      </c>
      <c r="M3297" s="23" t="str">
        <f>A3297&amp;"|"&amp;B3297</f>
        <v>P0275|Aug</v>
      </c>
    </row>
    <row r="3298" spans="1:13" ht="15" customHeight="1" x14ac:dyDescent="0.25">
      <c r="A3298" s="14" t="s">
        <v>609</v>
      </c>
      <c r="B3298" s="14" t="s">
        <v>31</v>
      </c>
      <c r="C3298" s="16">
        <v>19.61</v>
      </c>
      <c r="D3298" s="16">
        <v>46.47</v>
      </c>
      <c r="E3298" s="16">
        <v>9.26</v>
      </c>
      <c r="F3298" s="16">
        <v>324</v>
      </c>
      <c r="G3298" s="16">
        <v>0</v>
      </c>
      <c r="H3298" s="16">
        <v>1346.69</v>
      </c>
      <c r="I3298" s="16">
        <v>194.84</v>
      </c>
      <c r="J3298" s="16">
        <v>85.96</v>
      </c>
      <c r="K3298" s="16">
        <v>265.95</v>
      </c>
      <c r="L3298" s="17">
        <f>SUM(C3298:K3298)</f>
        <v>2292.7800000000002</v>
      </c>
      <c r="M3298" s="23" t="str">
        <f>A3298&amp;"|"&amp;B3298</f>
        <v>P0275|Sep</v>
      </c>
    </row>
    <row r="3299" spans="1:13" ht="15" customHeight="1" x14ac:dyDescent="0.25">
      <c r="A3299" s="14" t="s">
        <v>609</v>
      </c>
      <c r="B3299" s="14" t="s">
        <v>32</v>
      </c>
      <c r="C3299" s="16">
        <v>7.57</v>
      </c>
      <c r="D3299" s="16">
        <v>55.52</v>
      </c>
      <c r="E3299" s="16">
        <v>7.31</v>
      </c>
      <c r="F3299" s="16">
        <v>324</v>
      </c>
      <c r="G3299" s="16">
        <v>0</v>
      </c>
      <c r="H3299" s="16">
        <v>1346.69</v>
      </c>
      <c r="I3299" s="16">
        <v>194.84</v>
      </c>
      <c r="J3299" s="16">
        <v>85.96</v>
      </c>
      <c r="K3299" s="16">
        <v>183.95</v>
      </c>
      <c r="L3299" s="17">
        <f>SUM(C3299:K3299)</f>
        <v>2205.84</v>
      </c>
      <c r="M3299" s="23" t="str">
        <f>A3299&amp;"|"&amp;B3299</f>
        <v>P0275|Oct</v>
      </c>
    </row>
    <row r="3300" spans="1:13" ht="15" customHeight="1" x14ac:dyDescent="0.25">
      <c r="A3300" s="14" t="s">
        <v>609</v>
      </c>
      <c r="B3300" s="14" t="s">
        <v>33</v>
      </c>
      <c r="C3300" s="16">
        <v>12.85</v>
      </c>
      <c r="D3300" s="16">
        <v>63.34</v>
      </c>
      <c r="E3300" s="16">
        <v>6.15</v>
      </c>
      <c r="F3300" s="16">
        <v>324</v>
      </c>
      <c r="G3300" s="16">
        <v>68.14</v>
      </c>
      <c r="H3300" s="16">
        <v>1346.69</v>
      </c>
      <c r="I3300" s="16">
        <v>194.84</v>
      </c>
      <c r="J3300" s="16">
        <v>85.96</v>
      </c>
      <c r="K3300" s="16">
        <v>47.47</v>
      </c>
      <c r="L3300" s="17">
        <f>SUM(C3300:K3300)</f>
        <v>2149.4399999999996</v>
      </c>
      <c r="M3300" s="23" t="str">
        <f>A3300&amp;"|"&amp;B3300</f>
        <v>P0275|Nov</v>
      </c>
    </row>
    <row r="3301" spans="1:13" ht="15" customHeight="1" x14ac:dyDescent="0.25">
      <c r="A3301" s="14" t="s">
        <v>609</v>
      </c>
      <c r="B3301" s="14" t="s">
        <v>34</v>
      </c>
      <c r="C3301" s="16">
        <v>7.57</v>
      </c>
      <c r="D3301" s="16">
        <v>81.47</v>
      </c>
      <c r="E3301" s="16">
        <v>10.68</v>
      </c>
      <c r="F3301" s="16">
        <v>648</v>
      </c>
      <c r="G3301" s="16">
        <v>68.14</v>
      </c>
      <c r="H3301" s="16">
        <v>1346.69</v>
      </c>
      <c r="I3301" s="16">
        <v>194.84</v>
      </c>
      <c r="J3301" s="16">
        <v>85.96</v>
      </c>
      <c r="K3301" s="16">
        <v>83.75</v>
      </c>
      <c r="L3301" s="17">
        <f>SUM(C3301:K3301)</f>
        <v>2527.1000000000004</v>
      </c>
      <c r="M3301" s="23" t="str">
        <f>A3301&amp;"|"&amp;B3301</f>
        <v>P0275|Dec</v>
      </c>
    </row>
    <row r="3302" spans="1:13" ht="15" customHeight="1" x14ac:dyDescent="0.25">
      <c r="A3302" s="14" t="s">
        <v>609</v>
      </c>
      <c r="B3302" s="14" t="s">
        <v>35</v>
      </c>
      <c r="C3302" s="16">
        <v>36.24</v>
      </c>
      <c r="D3302" s="16">
        <v>84.46</v>
      </c>
      <c r="E3302" s="16">
        <v>8.43</v>
      </c>
      <c r="F3302" s="16">
        <v>648</v>
      </c>
      <c r="G3302" s="16">
        <v>68.14</v>
      </c>
      <c r="H3302" s="16">
        <v>1346.69</v>
      </c>
      <c r="I3302" s="16">
        <v>194.84</v>
      </c>
      <c r="J3302" s="16">
        <v>85.96</v>
      </c>
      <c r="K3302" s="16">
        <v>83.75</v>
      </c>
      <c r="L3302" s="17">
        <f>SUM(C3302:K3302)</f>
        <v>2556.5100000000002</v>
      </c>
      <c r="M3302" s="23" t="str">
        <f>A3302&amp;"|"&amp;B3302</f>
        <v>P0275|Jan</v>
      </c>
    </row>
    <row r="3303" spans="1:13" ht="15" customHeight="1" x14ac:dyDescent="0.25">
      <c r="A3303" s="14" t="s">
        <v>609</v>
      </c>
      <c r="B3303" s="14" t="s">
        <v>36</v>
      </c>
      <c r="C3303" s="16">
        <v>7.57</v>
      </c>
      <c r="D3303" s="16">
        <v>67.34</v>
      </c>
      <c r="E3303" s="16">
        <v>6.25</v>
      </c>
      <c r="F3303" s="16">
        <v>540</v>
      </c>
      <c r="G3303" s="16">
        <v>68.14</v>
      </c>
      <c r="H3303" s="16">
        <v>1346.69</v>
      </c>
      <c r="I3303" s="16">
        <v>194.84</v>
      </c>
      <c r="J3303" s="16">
        <v>85.96</v>
      </c>
      <c r="K3303" s="16">
        <v>83.75</v>
      </c>
      <c r="L3303" s="17">
        <f>SUM(C3303:K3303)</f>
        <v>2400.54</v>
      </c>
      <c r="M3303" s="23" t="str">
        <f>A3303&amp;"|"&amp;B3303</f>
        <v>P0275|Feb</v>
      </c>
    </row>
    <row r="3304" spans="1:13" ht="15" customHeight="1" x14ac:dyDescent="0.25">
      <c r="A3304" s="14" t="s">
        <v>609</v>
      </c>
      <c r="B3304" s="14" t="s">
        <v>37</v>
      </c>
      <c r="C3304" s="16">
        <v>7.8</v>
      </c>
      <c r="D3304" s="16">
        <v>76.930000000000007</v>
      </c>
      <c r="E3304" s="16">
        <v>8.1300000000000008</v>
      </c>
      <c r="F3304" s="16">
        <v>432</v>
      </c>
      <c r="G3304" s="16">
        <v>68.14</v>
      </c>
      <c r="H3304" s="16">
        <v>1346.69</v>
      </c>
      <c r="I3304" s="16">
        <v>194.84</v>
      </c>
      <c r="J3304" s="16">
        <v>85.96</v>
      </c>
      <c r="K3304" s="16">
        <v>83.75</v>
      </c>
      <c r="L3304" s="17">
        <f>SUM(C3304:K3304)</f>
        <v>2304.2400000000002</v>
      </c>
      <c r="M3304" s="23" t="str">
        <f>A3304&amp;"|"&amp;B3304</f>
        <v>P0275|Mar</v>
      </c>
    </row>
    <row r="3305" spans="1:13" ht="15" customHeight="1" x14ac:dyDescent="0.25">
      <c r="A3305" s="14" t="s">
        <v>611</v>
      </c>
      <c r="B3305" s="14" t="s">
        <v>24</v>
      </c>
      <c r="C3305" s="16">
        <v>7.57</v>
      </c>
      <c r="D3305" s="16">
        <v>51.79</v>
      </c>
      <c r="E3305" s="16">
        <v>5.86</v>
      </c>
      <c r="F3305" s="16">
        <v>176</v>
      </c>
      <c r="G3305" s="16">
        <v>0</v>
      </c>
      <c r="H3305" s="16">
        <v>1031.51</v>
      </c>
      <c r="I3305" s="16">
        <v>149</v>
      </c>
      <c r="J3305" s="16">
        <v>85.96</v>
      </c>
      <c r="K3305" s="16">
        <v>39.75</v>
      </c>
      <c r="L3305" s="17">
        <f>SUM(C3305:K3305)</f>
        <v>1547.44</v>
      </c>
      <c r="M3305" s="23" t="str">
        <f>A3305&amp;"|"&amp;B3305</f>
        <v>P0276|Apr</v>
      </c>
    </row>
    <row r="3306" spans="1:13" ht="15" customHeight="1" x14ac:dyDescent="0.25">
      <c r="A3306" s="14" t="s">
        <v>611</v>
      </c>
      <c r="B3306" s="14" t="s">
        <v>26</v>
      </c>
      <c r="C3306" s="16">
        <v>7.57</v>
      </c>
      <c r="D3306" s="16">
        <v>37.72</v>
      </c>
      <c r="E3306" s="16">
        <v>5.9</v>
      </c>
      <c r="F3306" s="16">
        <v>176</v>
      </c>
      <c r="G3306" s="16">
        <v>0</v>
      </c>
      <c r="H3306" s="16">
        <v>1031.51</v>
      </c>
      <c r="I3306" s="16">
        <v>149</v>
      </c>
      <c r="J3306" s="16">
        <v>85.96</v>
      </c>
      <c r="K3306" s="16">
        <v>258.49</v>
      </c>
      <c r="L3306" s="17">
        <f>SUM(C3306:K3306)</f>
        <v>1752.15</v>
      </c>
      <c r="M3306" s="23" t="str">
        <f>A3306&amp;"|"&amp;B3306</f>
        <v>P0276|May</v>
      </c>
    </row>
    <row r="3307" spans="1:13" ht="15" customHeight="1" x14ac:dyDescent="0.25">
      <c r="A3307" s="14" t="s">
        <v>611</v>
      </c>
      <c r="B3307" s="14" t="s">
        <v>28</v>
      </c>
      <c r="C3307" s="16">
        <v>12.12</v>
      </c>
      <c r="D3307" s="16">
        <v>46.17</v>
      </c>
      <c r="E3307" s="16">
        <v>4.04</v>
      </c>
      <c r="F3307" s="16">
        <v>176</v>
      </c>
      <c r="G3307" s="16">
        <v>0</v>
      </c>
      <c r="H3307" s="16">
        <v>1031.51</v>
      </c>
      <c r="I3307" s="16">
        <v>149</v>
      </c>
      <c r="J3307" s="16">
        <v>85.96</v>
      </c>
      <c r="K3307" s="16">
        <v>334.92</v>
      </c>
      <c r="L3307" s="17">
        <f>SUM(C3307:K3307)</f>
        <v>1839.72</v>
      </c>
      <c r="M3307" s="23" t="str">
        <f>A3307&amp;"|"&amp;B3307</f>
        <v>P0276|Jun</v>
      </c>
    </row>
    <row r="3308" spans="1:13" ht="15" customHeight="1" x14ac:dyDescent="0.25">
      <c r="A3308" s="14" t="s">
        <v>611</v>
      </c>
      <c r="B3308" s="14" t="s">
        <v>29</v>
      </c>
      <c r="C3308" s="16">
        <v>7.57</v>
      </c>
      <c r="D3308" s="16">
        <v>32.43</v>
      </c>
      <c r="E3308" s="16">
        <v>10.199999999999999</v>
      </c>
      <c r="F3308" s="16">
        <v>264</v>
      </c>
      <c r="G3308" s="16">
        <v>0</v>
      </c>
      <c r="H3308" s="16">
        <v>1031.51</v>
      </c>
      <c r="I3308" s="16">
        <v>149</v>
      </c>
      <c r="J3308" s="16">
        <v>85.96</v>
      </c>
      <c r="K3308" s="16">
        <v>897.77</v>
      </c>
      <c r="L3308" s="17">
        <f>SUM(C3308:K3308)</f>
        <v>2478.44</v>
      </c>
      <c r="M3308" s="23" t="str">
        <f>A3308&amp;"|"&amp;B3308</f>
        <v>P0276|Jul</v>
      </c>
    </row>
    <row r="3309" spans="1:13" ht="15" customHeight="1" x14ac:dyDescent="0.25">
      <c r="A3309" s="14" t="s">
        <v>611</v>
      </c>
      <c r="B3309" s="14" t="s">
        <v>30</v>
      </c>
      <c r="C3309" s="16">
        <v>23.49</v>
      </c>
      <c r="D3309" s="16">
        <v>28.64</v>
      </c>
      <c r="E3309" s="16">
        <v>11.84</v>
      </c>
      <c r="F3309" s="16">
        <v>176</v>
      </c>
      <c r="G3309" s="16">
        <v>0</v>
      </c>
      <c r="H3309" s="16">
        <v>1031.51</v>
      </c>
      <c r="I3309" s="16">
        <v>149</v>
      </c>
      <c r="J3309" s="16">
        <v>85.96</v>
      </c>
      <c r="K3309" s="16">
        <v>828.13</v>
      </c>
      <c r="L3309" s="17">
        <f>SUM(C3309:K3309)</f>
        <v>2334.5700000000002</v>
      </c>
      <c r="M3309" s="23" t="str">
        <f>A3309&amp;"|"&amp;B3309</f>
        <v>P0276|Aug</v>
      </c>
    </row>
    <row r="3310" spans="1:13" ht="15" customHeight="1" x14ac:dyDescent="0.25">
      <c r="A3310" s="14" t="s">
        <v>611</v>
      </c>
      <c r="B3310" s="14" t="s">
        <v>31</v>
      </c>
      <c r="C3310" s="16">
        <v>16.91</v>
      </c>
      <c r="D3310" s="16">
        <v>43.15</v>
      </c>
      <c r="E3310" s="16">
        <v>4.04</v>
      </c>
      <c r="F3310" s="16">
        <v>176</v>
      </c>
      <c r="G3310" s="16">
        <v>0</v>
      </c>
      <c r="H3310" s="16">
        <v>1031.51</v>
      </c>
      <c r="I3310" s="16">
        <v>149</v>
      </c>
      <c r="J3310" s="16">
        <v>85.96</v>
      </c>
      <c r="K3310" s="16">
        <v>177.3</v>
      </c>
      <c r="L3310" s="17">
        <f>SUM(C3310:K3310)</f>
        <v>1683.8700000000001</v>
      </c>
      <c r="M3310" s="23" t="str">
        <f>A3310&amp;"|"&amp;B3310</f>
        <v>P0276|Sep</v>
      </c>
    </row>
    <row r="3311" spans="1:13" ht="15" customHeight="1" x14ac:dyDescent="0.25">
      <c r="A3311" s="14" t="s">
        <v>611</v>
      </c>
      <c r="B3311" s="14" t="s">
        <v>32</v>
      </c>
      <c r="C3311" s="16">
        <v>28.81</v>
      </c>
      <c r="D3311" s="16">
        <v>51.7</v>
      </c>
      <c r="E3311" s="16">
        <v>4.04</v>
      </c>
      <c r="F3311" s="16">
        <v>176</v>
      </c>
      <c r="G3311" s="16">
        <v>0</v>
      </c>
      <c r="H3311" s="16">
        <v>1031.51</v>
      </c>
      <c r="I3311" s="16">
        <v>149</v>
      </c>
      <c r="J3311" s="16">
        <v>85.96</v>
      </c>
      <c r="K3311" s="16">
        <v>122.63</v>
      </c>
      <c r="L3311" s="17">
        <f>SUM(C3311:K3311)</f>
        <v>1649.65</v>
      </c>
      <c r="M3311" s="23" t="str">
        <f>A3311&amp;"|"&amp;B3311</f>
        <v>P0276|Oct</v>
      </c>
    </row>
    <row r="3312" spans="1:13" ht="15" customHeight="1" x14ac:dyDescent="0.25">
      <c r="A3312" s="14" t="s">
        <v>611</v>
      </c>
      <c r="B3312" s="14" t="s">
        <v>33</v>
      </c>
      <c r="C3312" s="16">
        <v>20.93</v>
      </c>
      <c r="D3312" s="16">
        <v>58.35</v>
      </c>
      <c r="E3312" s="16">
        <v>10.56</v>
      </c>
      <c r="F3312" s="16">
        <v>176</v>
      </c>
      <c r="G3312" s="16">
        <v>55.52</v>
      </c>
      <c r="H3312" s="16">
        <v>1031.51</v>
      </c>
      <c r="I3312" s="16">
        <v>149</v>
      </c>
      <c r="J3312" s="16">
        <v>85.96</v>
      </c>
      <c r="K3312" s="16">
        <v>31.64</v>
      </c>
      <c r="L3312" s="17">
        <f>SUM(C3312:K3312)</f>
        <v>1619.47</v>
      </c>
      <c r="M3312" s="23" t="str">
        <f>A3312&amp;"|"&amp;B3312</f>
        <v>P0276|Nov</v>
      </c>
    </row>
    <row r="3313" spans="1:13" ht="15" customHeight="1" x14ac:dyDescent="0.25">
      <c r="A3313" s="14" t="s">
        <v>611</v>
      </c>
      <c r="B3313" s="14" t="s">
        <v>34</v>
      </c>
      <c r="C3313" s="16">
        <v>9.14</v>
      </c>
      <c r="D3313" s="16">
        <v>70.099999999999994</v>
      </c>
      <c r="E3313" s="16">
        <v>4.04</v>
      </c>
      <c r="F3313" s="16">
        <v>528</v>
      </c>
      <c r="G3313" s="16">
        <v>55.52</v>
      </c>
      <c r="H3313" s="16">
        <v>1031.51</v>
      </c>
      <c r="I3313" s="16">
        <v>149</v>
      </c>
      <c r="J3313" s="16">
        <v>85.96</v>
      </c>
      <c r="K3313" s="16">
        <v>55.84</v>
      </c>
      <c r="L3313" s="17">
        <f>SUM(C3313:K3313)</f>
        <v>1989.11</v>
      </c>
      <c r="M3313" s="23" t="str">
        <f>A3313&amp;"|"&amp;B3313</f>
        <v>P0276|Dec</v>
      </c>
    </row>
    <row r="3314" spans="1:13" ht="15" customHeight="1" x14ac:dyDescent="0.25">
      <c r="A3314" s="14" t="s">
        <v>611</v>
      </c>
      <c r="B3314" s="14" t="s">
        <v>35</v>
      </c>
      <c r="C3314" s="16">
        <v>10.9</v>
      </c>
      <c r="D3314" s="16">
        <v>69.84</v>
      </c>
      <c r="E3314" s="16">
        <v>12.83</v>
      </c>
      <c r="F3314" s="16">
        <v>528</v>
      </c>
      <c r="G3314" s="16">
        <v>55.52</v>
      </c>
      <c r="H3314" s="16">
        <v>1031.51</v>
      </c>
      <c r="I3314" s="16">
        <v>149</v>
      </c>
      <c r="J3314" s="16">
        <v>85.96</v>
      </c>
      <c r="K3314" s="16">
        <v>55.84</v>
      </c>
      <c r="L3314" s="17">
        <f>SUM(C3314:K3314)</f>
        <v>1999.3999999999999</v>
      </c>
      <c r="M3314" s="23" t="str">
        <f>A3314&amp;"|"&amp;B3314</f>
        <v>P0276|Jan</v>
      </c>
    </row>
    <row r="3315" spans="1:13" ht="15" customHeight="1" x14ac:dyDescent="0.25">
      <c r="A3315" s="14" t="s">
        <v>611</v>
      </c>
      <c r="B3315" s="14" t="s">
        <v>36</v>
      </c>
      <c r="C3315" s="16">
        <v>16.22</v>
      </c>
      <c r="D3315" s="16">
        <v>59.06</v>
      </c>
      <c r="E3315" s="16">
        <v>5.79</v>
      </c>
      <c r="F3315" s="16">
        <v>440</v>
      </c>
      <c r="G3315" s="16">
        <v>55.52</v>
      </c>
      <c r="H3315" s="16">
        <v>1031.51</v>
      </c>
      <c r="I3315" s="16">
        <v>149</v>
      </c>
      <c r="J3315" s="16">
        <v>85.96</v>
      </c>
      <c r="K3315" s="16">
        <v>55.84</v>
      </c>
      <c r="L3315" s="17">
        <f>SUM(C3315:K3315)</f>
        <v>1898.8999999999999</v>
      </c>
      <c r="M3315" s="23" t="str">
        <f>A3315&amp;"|"&amp;B3315</f>
        <v>P0276|Feb</v>
      </c>
    </row>
    <row r="3316" spans="1:13" ht="15" customHeight="1" x14ac:dyDescent="0.25">
      <c r="A3316" s="14" t="s">
        <v>611</v>
      </c>
      <c r="B3316" s="14" t="s">
        <v>37</v>
      </c>
      <c r="C3316" s="16">
        <v>20.43</v>
      </c>
      <c r="D3316" s="16">
        <v>55.83</v>
      </c>
      <c r="E3316" s="16">
        <v>5.28</v>
      </c>
      <c r="F3316" s="16">
        <v>352</v>
      </c>
      <c r="G3316" s="16">
        <v>55.52</v>
      </c>
      <c r="H3316" s="16">
        <v>1031.51</v>
      </c>
      <c r="I3316" s="16">
        <v>149</v>
      </c>
      <c r="J3316" s="16">
        <v>85.96</v>
      </c>
      <c r="K3316" s="16">
        <v>55.84</v>
      </c>
      <c r="L3316" s="17">
        <f>SUM(C3316:K3316)</f>
        <v>1811.37</v>
      </c>
      <c r="M3316" s="23" t="str">
        <f>A3316&amp;"|"&amp;B3316</f>
        <v>P0276|Mar</v>
      </c>
    </row>
    <row r="3317" spans="1:13" ht="15" customHeight="1" x14ac:dyDescent="0.25">
      <c r="A3317" s="14" t="s">
        <v>613</v>
      </c>
      <c r="B3317" s="14" t="s">
        <v>24</v>
      </c>
      <c r="C3317" s="16">
        <v>26.65</v>
      </c>
      <c r="D3317" s="16">
        <v>47.69</v>
      </c>
      <c r="E3317" s="16">
        <v>4.04</v>
      </c>
      <c r="F3317" s="16">
        <v>176</v>
      </c>
      <c r="G3317" s="16">
        <v>0</v>
      </c>
      <c r="H3317" s="16">
        <v>1031.51</v>
      </c>
      <c r="I3317" s="16">
        <v>149</v>
      </c>
      <c r="J3317" s="16">
        <v>85.96</v>
      </c>
      <c r="K3317" s="16">
        <v>39.75</v>
      </c>
      <c r="L3317" s="17">
        <f>SUM(C3317:K3317)</f>
        <v>1560.6</v>
      </c>
      <c r="M3317" s="23" t="str">
        <f>A3317&amp;"|"&amp;B3317</f>
        <v>P0277|Apr</v>
      </c>
    </row>
    <row r="3318" spans="1:13" ht="15" customHeight="1" x14ac:dyDescent="0.25">
      <c r="A3318" s="14" t="s">
        <v>613</v>
      </c>
      <c r="B3318" s="14" t="s">
        <v>26</v>
      </c>
      <c r="C3318" s="16">
        <v>14.92</v>
      </c>
      <c r="D3318" s="16">
        <v>47.2</v>
      </c>
      <c r="E3318" s="16">
        <v>6.39</v>
      </c>
      <c r="F3318" s="16">
        <v>176</v>
      </c>
      <c r="G3318" s="16">
        <v>0</v>
      </c>
      <c r="H3318" s="16">
        <v>1031.51</v>
      </c>
      <c r="I3318" s="16">
        <v>149</v>
      </c>
      <c r="J3318" s="16">
        <v>85.96</v>
      </c>
      <c r="K3318" s="16">
        <v>258.49</v>
      </c>
      <c r="L3318" s="17">
        <f>SUM(C3318:K3318)</f>
        <v>1769.47</v>
      </c>
      <c r="M3318" s="23" t="str">
        <f>A3318&amp;"|"&amp;B3318</f>
        <v>P0277|May</v>
      </c>
    </row>
    <row r="3319" spans="1:13" ht="15" customHeight="1" x14ac:dyDescent="0.25">
      <c r="A3319" s="14" t="s">
        <v>613</v>
      </c>
      <c r="B3319" s="14" t="s">
        <v>28</v>
      </c>
      <c r="C3319" s="16">
        <v>7.57</v>
      </c>
      <c r="D3319" s="16">
        <v>32.74</v>
      </c>
      <c r="E3319" s="16">
        <v>4.04</v>
      </c>
      <c r="F3319" s="16">
        <v>176</v>
      </c>
      <c r="G3319" s="16">
        <v>0</v>
      </c>
      <c r="H3319" s="16">
        <v>1031.51</v>
      </c>
      <c r="I3319" s="16">
        <v>149</v>
      </c>
      <c r="J3319" s="16">
        <v>85.96</v>
      </c>
      <c r="K3319" s="16">
        <v>334.92</v>
      </c>
      <c r="L3319" s="17">
        <f>SUM(C3319:K3319)</f>
        <v>1821.74</v>
      </c>
      <c r="M3319" s="23" t="str">
        <f>A3319&amp;"|"&amp;B3319</f>
        <v>P0277|Jun</v>
      </c>
    </row>
    <row r="3320" spans="1:13" ht="15" customHeight="1" x14ac:dyDescent="0.25">
      <c r="A3320" s="14" t="s">
        <v>613</v>
      </c>
      <c r="B3320" s="14" t="s">
        <v>29</v>
      </c>
      <c r="C3320" s="16">
        <v>13.77</v>
      </c>
      <c r="D3320" s="16">
        <v>39.99</v>
      </c>
      <c r="E3320" s="16">
        <v>4.04</v>
      </c>
      <c r="F3320" s="16">
        <v>176</v>
      </c>
      <c r="G3320" s="16">
        <v>0</v>
      </c>
      <c r="H3320" s="16">
        <v>1031.51</v>
      </c>
      <c r="I3320" s="16">
        <v>149</v>
      </c>
      <c r="J3320" s="16">
        <v>85.96</v>
      </c>
      <c r="K3320" s="16">
        <v>897.77</v>
      </c>
      <c r="L3320" s="17">
        <f>SUM(C3320:K3320)</f>
        <v>2398.04</v>
      </c>
      <c r="M3320" s="23" t="str">
        <f>A3320&amp;"|"&amp;B3320</f>
        <v>P0277|Jul</v>
      </c>
    </row>
    <row r="3321" spans="1:13" ht="15" customHeight="1" x14ac:dyDescent="0.25">
      <c r="A3321" s="14" t="s">
        <v>613</v>
      </c>
      <c r="B3321" s="14" t="s">
        <v>30</v>
      </c>
      <c r="C3321" s="16">
        <v>17.690000000000001</v>
      </c>
      <c r="D3321" s="16">
        <v>36.799999999999997</v>
      </c>
      <c r="E3321" s="16">
        <v>12.83</v>
      </c>
      <c r="F3321" s="16">
        <v>264</v>
      </c>
      <c r="G3321" s="16">
        <v>0</v>
      </c>
      <c r="H3321" s="16">
        <v>1031.51</v>
      </c>
      <c r="I3321" s="16">
        <v>149</v>
      </c>
      <c r="J3321" s="16">
        <v>85.96</v>
      </c>
      <c r="K3321" s="16">
        <v>828.13</v>
      </c>
      <c r="L3321" s="17">
        <f>SUM(C3321:K3321)</f>
        <v>2425.92</v>
      </c>
      <c r="M3321" s="23" t="str">
        <f>A3321&amp;"|"&amp;B3321</f>
        <v>P0277|Aug</v>
      </c>
    </row>
    <row r="3322" spans="1:13" ht="15" customHeight="1" x14ac:dyDescent="0.25">
      <c r="A3322" s="14" t="s">
        <v>613</v>
      </c>
      <c r="B3322" s="14" t="s">
        <v>31</v>
      </c>
      <c r="C3322" s="16">
        <v>11.12</v>
      </c>
      <c r="D3322" s="16">
        <v>44.01</v>
      </c>
      <c r="E3322" s="16">
        <v>6.53</v>
      </c>
      <c r="F3322" s="16">
        <v>176</v>
      </c>
      <c r="G3322" s="16">
        <v>0</v>
      </c>
      <c r="H3322" s="16">
        <v>1031.51</v>
      </c>
      <c r="I3322" s="16">
        <v>149</v>
      </c>
      <c r="J3322" s="16">
        <v>85.96</v>
      </c>
      <c r="K3322" s="16">
        <v>177.3</v>
      </c>
      <c r="L3322" s="17">
        <f>SUM(C3322:K3322)</f>
        <v>1681.43</v>
      </c>
      <c r="M3322" s="23" t="str">
        <f>A3322&amp;"|"&amp;B3322</f>
        <v>P0277|Sep</v>
      </c>
    </row>
    <row r="3323" spans="1:13" ht="15" customHeight="1" x14ac:dyDescent="0.25">
      <c r="A3323" s="14" t="s">
        <v>613</v>
      </c>
      <c r="B3323" s="14" t="s">
        <v>32</v>
      </c>
      <c r="C3323" s="16">
        <v>7.57</v>
      </c>
      <c r="D3323" s="16">
        <v>42.58</v>
      </c>
      <c r="E3323" s="16">
        <v>7.04</v>
      </c>
      <c r="F3323" s="16">
        <v>176</v>
      </c>
      <c r="G3323" s="16">
        <v>0</v>
      </c>
      <c r="H3323" s="16">
        <v>1031.51</v>
      </c>
      <c r="I3323" s="16">
        <v>149</v>
      </c>
      <c r="J3323" s="16">
        <v>85.96</v>
      </c>
      <c r="K3323" s="16">
        <v>122.63</v>
      </c>
      <c r="L3323" s="17">
        <f>SUM(C3323:K3323)</f>
        <v>1622.29</v>
      </c>
      <c r="M3323" s="23" t="str">
        <f>A3323&amp;"|"&amp;B3323</f>
        <v>P0277|Oct</v>
      </c>
    </row>
    <row r="3324" spans="1:13" ht="15" customHeight="1" x14ac:dyDescent="0.25">
      <c r="A3324" s="14" t="s">
        <v>613</v>
      </c>
      <c r="B3324" s="14" t="s">
        <v>33</v>
      </c>
      <c r="C3324" s="16">
        <v>16.350000000000001</v>
      </c>
      <c r="D3324" s="16">
        <v>59.37</v>
      </c>
      <c r="E3324" s="16">
        <v>4.04</v>
      </c>
      <c r="F3324" s="16">
        <v>176</v>
      </c>
      <c r="G3324" s="16">
        <v>55.52</v>
      </c>
      <c r="H3324" s="16">
        <v>1031.51</v>
      </c>
      <c r="I3324" s="16">
        <v>149</v>
      </c>
      <c r="J3324" s="16">
        <v>85.96</v>
      </c>
      <c r="K3324" s="16">
        <v>31.64</v>
      </c>
      <c r="L3324" s="17">
        <f>SUM(C3324:K3324)</f>
        <v>1609.39</v>
      </c>
      <c r="M3324" s="23" t="str">
        <f>A3324&amp;"|"&amp;B3324</f>
        <v>P0277|Nov</v>
      </c>
    </row>
    <row r="3325" spans="1:13" ht="15" customHeight="1" x14ac:dyDescent="0.25">
      <c r="A3325" s="14" t="s">
        <v>613</v>
      </c>
      <c r="B3325" s="14" t="s">
        <v>34</v>
      </c>
      <c r="C3325" s="16">
        <v>7.68</v>
      </c>
      <c r="D3325" s="16">
        <v>65.63</v>
      </c>
      <c r="E3325" s="16">
        <v>4.04</v>
      </c>
      <c r="F3325" s="16">
        <v>528</v>
      </c>
      <c r="G3325" s="16">
        <v>55.52</v>
      </c>
      <c r="H3325" s="16">
        <v>1031.51</v>
      </c>
      <c r="I3325" s="16">
        <v>149</v>
      </c>
      <c r="J3325" s="16">
        <v>85.96</v>
      </c>
      <c r="K3325" s="16">
        <v>55.84</v>
      </c>
      <c r="L3325" s="17">
        <f>SUM(C3325:K3325)</f>
        <v>1983.18</v>
      </c>
      <c r="M3325" s="23" t="str">
        <f>A3325&amp;"|"&amp;B3325</f>
        <v>P0277|Dec</v>
      </c>
    </row>
    <row r="3326" spans="1:13" ht="15" customHeight="1" x14ac:dyDescent="0.25">
      <c r="A3326" s="14" t="s">
        <v>613</v>
      </c>
      <c r="B3326" s="14" t="s">
        <v>35</v>
      </c>
      <c r="C3326" s="16">
        <v>7.57</v>
      </c>
      <c r="D3326" s="16">
        <v>63.17</v>
      </c>
      <c r="E3326" s="16">
        <v>6.91</v>
      </c>
      <c r="F3326" s="16">
        <v>440</v>
      </c>
      <c r="G3326" s="16">
        <v>55.52</v>
      </c>
      <c r="H3326" s="16">
        <v>1031.51</v>
      </c>
      <c r="I3326" s="16">
        <v>149</v>
      </c>
      <c r="J3326" s="16">
        <v>85.96</v>
      </c>
      <c r="K3326" s="16">
        <v>55.84</v>
      </c>
      <c r="L3326" s="17">
        <f>SUM(C3326:K3326)</f>
        <v>1895.4799999999998</v>
      </c>
      <c r="M3326" s="23" t="str">
        <f>A3326&amp;"|"&amp;B3326</f>
        <v>P0277|Jan</v>
      </c>
    </row>
    <row r="3327" spans="1:13" ht="15" customHeight="1" x14ac:dyDescent="0.25">
      <c r="A3327" s="14" t="s">
        <v>613</v>
      </c>
      <c r="B3327" s="14" t="s">
        <v>36</v>
      </c>
      <c r="C3327" s="16">
        <v>20.87</v>
      </c>
      <c r="D3327" s="16">
        <v>58.27</v>
      </c>
      <c r="E3327" s="16">
        <v>4.04</v>
      </c>
      <c r="F3327" s="16">
        <v>440</v>
      </c>
      <c r="G3327" s="16">
        <v>55.52</v>
      </c>
      <c r="H3327" s="16">
        <v>1031.51</v>
      </c>
      <c r="I3327" s="16">
        <v>149</v>
      </c>
      <c r="J3327" s="16">
        <v>85.96</v>
      </c>
      <c r="K3327" s="16">
        <v>55.84</v>
      </c>
      <c r="L3327" s="17">
        <f>SUM(C3327:K3327)</f>
        <v>1901.01</v>
      </c>
      <c r="M3327" s="23" t="str">
        <f>A3327&amp;"|"&amp;B3327</f>
        <v>P0277|Feb</v>
      </c>
    </row>
    <row r="3328" spans="1:13" ht="15" customHeight="1" x14ac:dyDescent="0.25">
      <c r="A3328" s="14" t="s">
        <v>613</v>
      </c>
      <c r="B3328" s="14" t="s">
        <v>37</v>
      </c>
      <c r="C3328" s="16">
        <v>7.57</v>
      </c>
      <c r="D3328" s="16">
        <v>58.54</v>
      </c>
      <c r="E3328" s="16">
        <v>4.7300000000000004</v>
      </c>
      <c r="F3328" s="16">
        <v>352</v>
      </c>
      <c r="G3328" s="16">
        <v>55.52</v>
      </c>
      <c r="H3328" s="16">
        <v>1031.51</v>
      </c>
      <c r="I3328" s="16">
        <v>149</v>
      </c>
      <c r="J3328" s="16">
        <v>85.96</v>
      </c>
      <c r="K3328" s="16">
        <v>55.84</v>
      </c>
      <c r="L3328" s="17">
        <f>SUM(C3328:K3328)</f>
        <v>1800.6699999999998</v>
      </c>
      <c r="M3328" s="23" t="str">
        <f>A3328&amp;"|"&amp;B3328</f>
        <v>P0277|Mar</v>
      </c>
    </row>
    <row r="3329" spans="1:13" ht="15" customHeight="1" x14ac:dyDescent="0.25">
      <c r="A3329" s="14" t="s">
        <v>615</v>
      </c>
      <c r="B3329" s="14" t="s">
        <v>24</v>
      </c>
      <c r="C3329" s="16">
        <v>45.4</v>
      </c>
      <c r="D3329" s="16">
        <v>68.92</v>
      </c>
      <c r="E3329" s="16">
        <v>21.82</v>
      </c>
      <c r="F3329" s="16">
        <v>316</v>
      </c>
      <c r="G3329" s="16">
        <v>0</v>
      </c>
      <c r="H3329" s="16">
        <v>2148.98</v>
      </c>
      <c r="I3329" s="16">
        <v>309.45</v>
      </c>
      <c r="J3329" s="16">
        <v>85.96</v>
      </c>
      <c r="K3329" s="16">
        <v>99.37</v>
      </c>
      <c r="L3329" s="17">
        <f>SUM(C3329:K3329)</f>
        <v>3095.8999999999996</v>
      </c>
      <c r="M3329" s="23" t="str">
        <f>A3329&amp;"|"&amp;B3329</f>
        <v>P0278|Apr</v>
      </c>
    </row>
    <row r="3330" spans="1:13" ht="15" customHeight="1" x14ac:dyDescent="0.25">
      <c r="A3330" s="14" t="s">
        <v>615</v>
      </c>
      <c r="B3330" s="14" t="s">
        <v>26</v>
      </c>
      <c r="C3330" s="16">
        <v>40.83</v>
      </c>
      <c r="D3330" s="16">
        <v>60.49</v>
      </c>
      <c r="E3330" s="16">
        <v>16.309999999999999</v>
      </c>
      <c r="F3330" s="16">
        <v>316</v>
      </c>
      <c r="G3330" s="16">
        <v>0</v>
      </c>
      <c r="H3330" s="16">
        <v>2148.98</v>
      </c>
      <c r="I3330" s="16">
        <v>309.45</v>
      </c>
      <c r="J3330" s="16">
        <v>85.96</v>
      </c>
      <c r="K3330" s="16">
        <v>646.23</v>
      </c>
      <c r="L3330" s="17">
        <f>SUM(C3330:K3330)</f>
        <v>3624.25</v>
      </c>
      <c r="M3330" s="23" t="str">
        <f>A3330&amp;"|"&amp;B3330</f>
        <v>P0278|May</v>
      </c>
    </row>
    <row r="3331" spans="1:13" ht="15" customHeight="1" x14ac:dyDescent="0.25">
      <c r="A3331" s="14" t="s">
        <v>615</v>
      </c>
      <c r="B3331" s="14" t="s">
        <v>28</v>
      </c>
      <c r="C3331" s="16">
        <v>35.840000000000003</v>
      </c>
      <c r="D3331" s="16">
        <v>47.87</v>
      </c>
      <c r="E3331" s="16">
        <v>14.37</v>
      </c>
      <c r="F3331" s="16">
        <v>316</v>
      </c>
      <c r="G3331" s="16">
        <v>0</v>
      </c>
      <c r="H3331" s="16">
        <v>2148.98</v>
      </c>
      <c r="I3331" s="16">
        <v>309.45</v>
      </c>
      <c r="J3331" s="16">
        <v>85.96</v>
      </c>
      <c r="K3331" s="16">
        <v>837.3</v>
      </c>
      <c r="L3331" s="17">
        <f>SUM(C3331:K3331)</f>
        <v>3795.7699999999995</v>
      </c>
      <c r="M3331" s="23" t="str">
        <f>A3331&amp;"|"&amp;B3331</f>
        <v>P0278|Jun</v>
      </c>
    </row>
    <row r="3332" spans="1:13" ht="15" customHeight="1" x14ac:dyDescent="0.25">
      <c r="A3332" s="14" t="s">
        <v>615</v>
      </c>
      <c r="B3332" s="14" t="s">
        <v>29</v>
      </c>
      <c r="C3332" s="16">
        <v>24.63</v>
      </c>
      <c r="D3332" s="16">
        <v>50.22</v>
      </c>
      <c r="E3332" s="16">
        <v>18.07</v>
      </c>
      <c r="F3332" s="16">
        <v>474</v>
      </c>
      <c r="G3332" s="16">
        <v>0</v>
      </c>
      <c r="H3332" s="16">
        <v>2148.98</v>
      </c>
      <c r="I3332" s="16">
        <v>309.45</v>
      </c>
      <c r="J3332" s="16">
        <v>85.96</v>
      </c>
      <c r="K3332" s="16">
        <v>2244.4299999999998</v>
      </c>
      <c r="L3332" s="17">
        <f>SUM(C3332:K3332)</f>
        <v>5355.74</v>
      </c>
      <c r="M3332" s="23" t="str">
        <f>A3332&amp;"|"&amp;B3332</f>
        <v>P0278|Jul</v>
      </c>
    </row>
    <row r="3333" spans="1:13" ht="15" customHeight="1" x14ac:dyDescent="0.25">
      <c r="A3333" s="14" t="s">
        <v>615</v>
      </c>
      <c r="B3333" s="14" t="s">
        <v>30</v>
      </c>
      <c r="C3333" s="16">
        <v>177.74</v>
      </c>
      <c r="D3333" s="16">
        <v>38.22</v>
      </c>
      <c r="E3333" s="16">
        <v>15.82</v>
      </c>
      <c r="F3333" s="16">
        <v>474</v>
      </c>
      <c r="G3333" s="16">
        <v>0</v>
      </c>
      <c r="H3333" s="16">
        <v>2148.98</v>
      </c>
      <c r="I3333" s="16">
        <v>309.45</v>
      </c>
      <c r="J3333" s="16">
        <v>85.96</v>
      </c>
      <c r="K3333" s="16">
        <v>2070.33</v>
      </c>
      <c r="L3333" s="17">
        <f>SUM(C3333:K3333)</f>
        <v>5320.5</v>
      </c>
      <c r="M3333" s="23" t="str">
        <f>A3333&amp;"|"&amp;B3333</f>
        <v>P0278|Aug</v>
      </c>
    </row>
    <row r="3334" spans="1:13" ht="15" customHeight="1" x14ac:dyDescent="0.25">
      <c r="A3334" s="14" t="s">
        <v>615</v>
      </c>
      <c r="B3334" s="14" t="s">
        <v>31</v>
      </c>
      <c r="C3334" s="16">
        <v>28.69</v>
      </c>
      <c r="D3334" s="16">
        <v>57.53</v>
      </c>
      <c r="E3334" s="16">
        <v>21.64</v>
      </c>
      <c r="F3334" s="16">
        <v>316</v>
      </c>
      <c r="G3334" s="16">
        <v>0</v>
      </c>
      <c r="H3334" s="16">
        <v>2148.98</v>
      </c>
      <c r="I3334" s="16">
        <v>309.45</v>
      </c>
      <c r="J3334" s="16">
        <v>85.96</v>
      </c>
      <c r="K3334" s="16">
        <v>443.25</v>
      </c>
      <c r="L3334" s="17">
        <f>SUM(C3334:K3334)</f>
        <v>3411.5</v>
      </c>
      <c r="M3334" s="23" t="str">
        <f>A3334&amp;"|"&amp;B3334</f>
        <v>P0278|Sep</v>
      </c>
    </row>
    <row r="3335" spans="1:13" ht="15" customHeight="1" x14ac:dyDescent="0.25">
      <c r="A3335" s="14" t="s">
        <v>615</v>
      </c>
      <c r="B3335" s="14" t="s">
        <v>32</v>
      </c>
      <c r="C3335" s="16">
        <v>28.41</v>
      </c>
      <c r="D3335" s="16">
        <v>68.31</v>
      </c>
      <c r="E3335" s="16">
        <v>10.97</v>
      </c>
      <c r="F3335" s="16">
        <v>316</v>
      </c>
      <c r="G3335" s="16">
        <v>0</v>
      </c>
      <c r="H3335" s="16">
        <v>2148.98</v>
      </c>
      <c r="I3335" s="16">
        <v>309.45</v>
      </c>
      <c r="J3335" s="16">
        <v>85.96</v>
      </c>
      <c r="K3335" s="16">
        <v>306.58</v>
      </c>
      <c r="L3335" s="17">
        <f>SUM(C3335:K3335)</f>
        <v>3274.66</v>
      </c>
      <c r="M3335" s="23" t="str">
        <f>A3335&amp;"|"&amp;B3335</f>
        <v>P0278|Oct</v>
      </c>
    </row>
    <row r="3336" spans="1:13" ht="15" customHeight="1" x14ac:dyDescent="0.25">
      <c r="A3336" s="14" t="s">
        <v>615</v>
      </c>
      <c r="B3336" s="14" t="s">
        <v>33</v>
      </c>
      <c r="C3336" s="16">
        <v>34.26</v>
      </c>
      <c r="D3336" s="16">
        <v>71.849999999999994</v>
      </c>
      <c r="E3336" s="16">
        <v>14.98</v>
      </c>
      <c r="F3336" s="16">
        <v>316</v>
      </c>
      <c r="G3336" s="16">
        <v>100.95</v>
      </c>
      <c r="H3336" s="16">
        <v>2148.98</v>
      </c>
      <c r="I3336" s="16">
        <v>309.45</v>
      </c>
      <c r="J3336" s="16">
        <v>85.96</v>
      </c>
      <c r="K3336" s="16">
        <v>79.11</v>
      </c>
      <c r="L3336" s="17">
        <f>SUM(C3336:K3336)</f>
        <v>3161.54</v>
      </c>
      <c r="M3336" s="23" t="str">
        <f>A3336&amp;"|"&amp;B3336</f>
        <v>P0278|Nov</v>
      </c>
    </row>
    <row r="3337" spans="1:13" ht="15" customHeight="1" x14ac:dyDescent="0.25">
      <c r="A3337" s="14" t="s">
        <v>615</v>
      </c>
      <c r="B3337" s="14" t="s">
        <v>34</v>
      </c>
      <c r="C3337" s="16">
        <v>16.649999999999999</v>
      </c>
      <c r="D3337" s="16">
        <v>92.33</v>
      </c>
      <c r="E3337" s="16">
        <v>11.88</v>
      </c>
      <c r="F3337" s="16">
        <v>948</v>
      </c>
      <c r="G3337" s="16">
        <v>100.95</v>
      </c>
      <c r="H3337" s="16">
        <v>2148.98</v>
      </c>
      <c r="I3337" s="16">
        <v>309.45</v>
      </c>
      <c r="J3337" s="16">
        <v>85.96</v>
      </c>
      <c r="K3337" s="16">
        <v>139.59</v>
      </c>
      <c r="L3337" s="17">
        <f>SUM(C3337:K3337)</f>
        <v>3853.79</v>
      </c>
      <c r="M3337" s="23" t="str">
        <f>A3337&amp;"|"&amp;B3337</f>
        <v>P0278|Dec</v>
      </c>
    </row>
    <row r="3338" spans="1:13" ht="15" customHeight="1" x14ac:dyDescent="0.25">
      <c r="A3338" s="14" t="s">
        <v>615</v>
      </c>
      <c r="B3338" s="14" t="s">
        <v>35</v>
      </c>
      <c r="C3338" s="16">
        <v>41.23</v>
      </c>
      <c r="D3338" s="16">
        <v>105.33</v>
      </c>
      <c r="E3338" s="16">
        <v>17.170000000000002</v>
      </c>
      <c r="F3338" s="16">
        <v>790</v>
      </c>
      <c r="G3338" s="16">
        <v>100.95</v>
      </c>
      <c r="H3338" s="16">
        <v>2148.98</v>
      </c>
      <c r="I3338" s="16">
        <v>309.45</v>
      </c>
      <c r="J3338" s="16">
        <v>85.96</v>
      </c>
      <c r="K3338" s="16">
        <v>139.59</v>
      </c>
      <c r="L3338" s="17">
        <f>SUM(C3338:K3338)</f>
        <v>3738.66</v>
      </c>
      <c r="M3338" s="23" t="str">
        <f>A3338&amp;"|"&amp;B3338</f>
        <v>P0278|Jan</v>
      </c>
    </row>
    <row r="3339" spans="1:13" ht="15" customHeight="1" x14ac:dyDescent="0.25">
      <c r="A3339" s="14" t="s">
        <v>615</v>
      </c>
      <c r="B3339" s="14" t="s">
        <v>36</v>
      </c>
      <c r="C3339" s="16">
        <v>26.96</v>
      </c>
      <c r="D3339" s="16">
        <v>92.78</v>
      </c>
      <c r="E3339" s="16">
        <v>14.1</v>
      </c>
      <c r="F3339" s="16">
        <v>790</v>
      </c>
      <c r="G3339" s="16">
        <v>100.95</v>
      </c>
      <c r="H3339" s="16">
        <v>2148.98</v>
      </c>
      <c r="I3339" s="16">
        <v>309.45</v>
      </c>
      <c r="J3339" s="16">
        <v>85.96</v>
      </c>
      <c r="K3339" s="16">
        <v>139.59</v>
      </c>
      <c r="L3339" s="17">
        <f>SUM(C3339:K3339)</f>
        <v>3708.77</v>
      </c>
      <c r="M3339" s="23" t="str">
        <f>A3339&amp;"|"&amp;B3339</f>
        <v>P0278|Feb</v>
      </c>
    </row>
    <row r="3340" spans="1:13" ht="15" customHeight="1" x14ac:dyDescent="0.25">
      <c r="A3340" s="14" t="s">
        <v>615</v>
      </c>
      <c r="B3340" s="14" t="s">
        <v>37</v>
      </c>
      <c r="C3340" s="16">
        <v>33.659999999999997</v>
      </c>
      <c r="D3340" s="16">
        <v>81.900000000000006</v>
      </c>
      <c r="E3340" s="16">
        <v>15.47</v>
      </c>
      <c r="F3340" s="16">
        <v>632</v>
      </c>
      <c r="G3340" s="16">
        <v>100.95</v>
      </c>
      <c r="H3340" s="16">
        <v>2148.98</v>
      </c>
      <c r="I3340" s="16">
        <v>309.45</v>
      </c>
      <c r="J3340" s="16">
        <v>85.96</v>
      </c>
      <c r="K3340" s="16">
        <v>139.59</v>
      </c>
      <c r="L3340" s="17">
        <f>SUM(C3340:K3340)</f>
        <v>3547.96</v>
      </c>
      <c r="M3340" s="23" t="str">
        <f>A3340&amp;"|"&amp;B3340</f>
        <v>P0278|Mar</v>
      </c>
    </row>
    <row r="3341" spans="1:13" ht="15" customHeight="1" x14ac:dyDescent="0.25">
      <c r="A3341" s="14" t="s">
        <v>617</v>
      </c>
      <c r="B3341" s="14" t="s">
        <v>24</v>
      </c>
      <c r="C3341" s="16">
        <v>15.54</v>
      </c>
      <c r="D3341" s="16">
        <v>54.5</v>
      </c>
      <c r="E3341" s="16">
        <v>6.15</v>
      </c>
      <c r="F3341" s="16">
        <v>176</v>
      </c>
      <c r="G3341" s="16">
        <v>0</v>
      </c>
      <c r="H3341" s="16">
        <v>1031.51</v>
      </c>
      <c r="I3341" s="16">
        <v>149</v>
      </c>
      <c r="J3341" s="16">
        <v>85.96</v>
      </c>
      <c r="K3341" s="16">
        <v>39.75</v>
      </c>
      <c r="L3341" s="17">
        <f>SUM(C3341:K3341)</f>
        <v>1558.41</v>
      </c>
      <c r="M3341" s="23" t="str">
        <f>A3341&amp;"|"&amp;B3341</f>
        <v>P0279|Apr</v>
      </c>
    </row>
    <row r="3342" spans="1:13" ht="15" customHeight="1" x14ac:dyDescent="0.25">
      <c r="A3342" s="14" t="s">
        <v>617</v>
      </c>
      <c r="B3342" s="14" t="s">
        <v>26</v>
      </c>
      <c r="C3342" s="16">
        <v>36.01</v>
      </c>
      <c r="D3342" s="16">
        <v>50.65</v>
      </c>
      <c r="E3342" s="16">
        <v>4.04</v>
      </c>
      <c r="F3342" s="16">
        <v>176</v>
      </c>
      <c r="G3342" s="16">
        <v>0</v>
      </c>
      <c r="H3342" s="16">
        <v>1031.51</v>
      </c>
      <c r="I3342" s="16">
        <v>149</v>
      </c>
      <c r="J3342" s="16">
        <v>85.96</v>
      </c>
      <c r="K3342" s="16">
        <v>258.49</v>
      </c>
      <c r="L3342" s="17">
        <f>SUM(C3342:K3342)</f>
        <v>1791.66</v>
      </c>
      <c r="M3342" s="23" t="str">
        <f>A3342&amp;"|"&amp;B3342</f>
        <v>P0279|May</v>
      </c>
    </row>
    <row r="3343" spans="1:13" ht="15" customHeight="1" x14ac:dyDescent="0.25">
      <c r="A3343" s="14" t="s">
        <v>617</v>
      </c>
      <c r="B3343" s="14" t="s">
        <v>28</v>
      </c>
      <c r="C3343" s="16">
        <v>14.47</v>
      </c>
      <c r="D3343" s="16">
        <v>44.2</v>
      </c>
      <c r="E3343" s="16">
        <v>4.04</v>
      </c>
      <c r="F3343" s="16">
        <v>176</v>
      </c>
      <c r="G3343" s="16">
        <v>0</v>
      </c>
      <c r="H3343" s="16">
        <v>1031.51</v>
      </c>
      <c r="I3343" s="16">
        <v>149</v>
      </c>
      <c r="J3343" s="16">
        <v>85.96</v>
      </c>
      <c r="K3343" s="16">
        <v>334.92</v>
      </c>
      <c r="L3343" s="17">
        <f>SUM(C3343:K3343)</f>
        <v>1840.1000000000001</v>
      </c>
      <c r="M3343" s="23" t="str">
        <f>A3343&amp;"|"&amp;B3343</f>
        <v>P0279|Jun</v>
      </c>
    </row>
    <row r="3344" spans="1:13" ht="15" customHeight="1" x14ac:dyDescent="0.25">
      <c r="A3344" s="14" t="s">
        <v>617</v>
      </c>
      <c r="B3344" s="14" t="s">
        <v>29</v>
      </c>
      <c r="C3344" s="16">
        <v>7.86</v>
      </c>
      <c r="D3344" s="16">
        <v>31.26</v>
      </c>
      <c r="E3344" s="16">
        <v>4.04</v>
      </c>
      <c r="F3344" s="16">
        <v>176</v>
      </c>
      <c r="G3344" s="16">
        <v>0</v>
      </c>
      <c r="H3344" s="16">
        <v>1031.51</v>
      </c>
      <c r="I3344" s="16">
        <v>149</v>
      </c>
      <c r="J3344" s="16">
        <v>85.96</v>
      </c>
      <c r="K3344" s="16">
        <v>897.77</v>
      </c>
      <c r="L3344" s="17">
        <f>SUM(C3344:K3344)</f>
        <v>2383.4</v>
      </c>
      <c r="M3344" s="23" t="str">
        <f>A3344&amp;"|"&amp;B3344</f>
        <v>P0279|Jul</v>
      </c>
    </row>
    <row r="3345" spans="1:13" ht="15" customHeight="1" x14ac:dyDescent="0.25">
      <c r="A3345" s="14" t="s">
        <v>617</v>
      </c>
      <c r="B3345" s="14" t="s">
        <v>30</v>
      </c>
      <c r="C3345" s="16">
        <v>13.87</v>
      </c>
      <c r="D3345" s="16">
        <v>39.24</v>
      </c>
      <c r="E3345" s="16">
        <v>4.04</v>
      </c>
      <c r="F3345" s="16">
        <v>176</v>
      </c>
      <c r="G3345" s="16">
        <v>0</v>
      </c>
      <c r="H3345" s="16">
        <v>1031.51</v>
      </c>
      <c r="I3345" s="16">
        <v>149</v>
      </c>
      <c r="J3345" s="16">
        <v>85.96</v>
      </c>
      <c r="K3345" s="16">
        <v>828.13</v>
      </c>
      <c r="L3345" s="17">
        <f>SUM(C3345:K3345)</f>
        <v>2327.75</v>
      </c>
      <c r="M3345" s="23" t="str">
        <f>A3345&amp;"|"&amp;B3345</f>
        <v>P0279|Aug</v>
      </c>
    </row>
    <row r="3346" spans="1:13" ht="15" customHeight="1" x14ac:dyDescent="0.25">
      <c r="A3346" s="14" t="s">
        <v>617</v>
      </c>
      <c r="B3346" s="14" t="s">
        <v>31</v>
      </c>
      <c r="C3346" s="16">
        <v>29.82</v>
      </c>
      <c r="D3346" s="16">
        <v>50.43</v>
      </c>
      <c r="E3346" s="16">
        <v>11.74</v>
      </c>
      <c r="F3346" s="16">
        <v>176</v>
      </c>
      <c r="G3346" s="16">
        <v>0</v>
      </c>
      <c r="H3346" s="16">
        <v>1031.51</v>
      </c>
      <c r="I3346" s="16">
        <v>149</v>
      </c>
      <c r="J3346" s="16">
        <v>85.96</v>
      </c>
      <c r="K3346" s="16">
        <v>177.3</v>
      </c>
      <c r="L3346" s="17">
        <f>SUM(C3346:K3346)</f>
        <v>1711.76</v>
      </c>
      <c r="M3346" s="23" t="str">
        <f>A3346&amp;"|"&amp;B3346</f>
        <v>P0279|Sep</v>
      </c>
    </row>
    <row r="3347" spans="1:13" ht="15" customHeight="1" x14ac:dyDescent="0.25">
      <c r="A3347" s="14" t="s">
        <v>617</v>
      </c>
      <c r="B3347" s="14" t="s">
        <v>32</v>
      </c>
      <c r="C3347" s="16">
        <v>29.68</v>
      </c>
      <c r="D3347" s="16">
        <v>54.05</v>
      </c>
      <c r="E3347" s="16">
        <v>13</v>
      </c>
      <c r="F3347" s="16">
        <v>176</v>
      </c>
      <c r="G3347" s="16">
        <v>0</v>
      </c>
      <c r="H3347" s="16">
        <v>1031.51</v>
      </c>
      <c r="I3347" s="16">
        <v>149</v>
      </c>
      <c r="J3347" s="16">
        <v>85.96</v>
      </c>
      <c r="K3347" s="16">
        <v>122.63</v>
      </c>
      <c r="L3347" s="17">
        <f>SUM(C3347:K3347)</f>
        <v>1661.83</v>
      </c>
      <c r="M3347" s="23" t="str">
        <f>A3347&amp;"|"&amp;B3347</f>
        <v>P0279|Oct</v>
      </c>
    </row>
    <row r="3348" spans="1:13" ht="15" customHeight="1" x14ac:dyDescent="0.25">
      <c r="A3348" s="14" t="s">
        <v>617</v>
      </c>
      <c r="B3348" s="14" t="s">
        <v>33</v>
      </c>
      <c r="C3348" s="16">
        <v>12.38</v>
      </c>
      <c r="D3348" s="16">
        <v>48.19</v>
      </c>
      <c r="E3348" s="16">
        <v>5.37</v>
      </c>
      <c r="F3348" s="16">
        <v>176</v>
      </c>
      <c r="G3348" s="16">
        <v>55.52</v>
      </c>
      <c r="H3348" s="16">
        <v>1031.51</v>
      </c>
      <c r="I3348" s="16">
        <v>149</v>
      </c>
      <c r="J3348" s="16">
        <v>85.96</v>
      </c>
      <c r="K3348" s="16">
        <v>31.64</v>
      </c>
      <c r="L3348" s="17">
        <f>SUM(C3348:K3348)</f>
        <v>1595.5700000000002</v>
      </c>
      <c r="M3348" s="23" t="str">
        <f>A3348&amp;"|"&amp;B3348</f>
        <v>P0279|Nov</v>
      </c>
    </row>
    <row r="3349" spans="1:13" ht="15" customHeight="1" x14ac:dyDescent="0.25">
      <c r="A3349" s="14" t="s">
        <v>617</v>
      </c>
      <c r="B3349" s="14" t="s">
        <v>34</v>
      </c>
      <c r="C3349" s="16">
        <v>20.68</v>
      </c>
      <c r="D3349" s="16">
        <v>74.430000000000007</v>
      </c>
      <c r="E3349" s="16">
        <v>14.35</v>
      </c>
      <c r="F3349" s="16">
        <v>440</v>
      </c>
      <c r="G3349" s="16">
        <v>55.52</v>
      </c>
      <c r="H3349" s="16">
        <v>1031.51</v>
      </c>
      <c r="I3349" s="16">
        <v>149</v>
      </c>
      <c r="J3349" s="16">
        <v>85.96</v>
      </c>
      <c r="K3349" s="16">
        <v>55.84</v>
      </c>
      <c r="L3349" s="17">
        <f>SUM(C3349:K3349)</f>
        <v>1927.29</v>
      </c>
      <c r="M3349" s="23" t="str">
        <f>A3349&amp;"|"&amp;B3349</f>
        <v>P0279|Dec</v>
      </c>
    </row>
    <row r="3350" spans="1:13" ht="15" customHeight="1" x14ac:dyDescent="0.25">
      <c r="A3350" s="14" t="s">
        <v>617</v>
      </c>
      <c r="B3350" s="14" t="s">
        <v>35</v>
      </c>
      <c r="C3350" s="16">
        <v>18.39</v>
      </c>
      <c r="D3350" s="16">
        <v>78.150000000000006</v>
      </c>
      <c r="E3350" s="16">
        <v>6.39</v>
      </c>
      <c r="F3350" s="16">
        <v>352</v>
      </c>
      <c r="G3350" s="16">
        <v>55.52</v>
      </c>
      <c r="H3350" s="16">
        <v>1031.51</v>
      </c>
      <c r="I3350" s="16">
        <v>149</v>
      </c>
      <c r="J3350" s="16">
        <v>85.96</v>
      </c>
      <c r="K3350" s="16">
        <v>55.84</v>
      </c>
      <c r="L3350" s="17">
        <f>SUM(C3350:K3350)</f>
        <v>1832.76</v>
      </c>
      <c r="M3350" s="23" t="str">
        <f>A3350&amp;"|"&amp;B3350</f>
        <v>P0279|Jan</v>
      </c>
    </row>
    <row r="3351" spans="1:13" ht="15" customHeight="1" x14ac:dyDescent="0.25">
      <c r="A3351" s="14" t="s">
        <v>617</v>
      </c>
      <c r="B3351" s="14" t="s">
        <v>36</v>
      </c>
      <c r="C3351" s="16">
        <v>15.77</v>
      </c>
      <c r="D3351" s="16">
        <v>73.400000000000006</v>
      </c>
      <c r="E3351" s="16">
        <v>11.84</v>
      </c>
      <c r="F3351" s="16">
        <v>352</v>
      </c>
      <c r="G3351" s="16">
        <v>55.52</v>
      </c>
      <c r="H3351" s="16">
        <v>1031.51</v>
      </c>
      <c r="I3351" s="16">
        <v>149</v>
      </c>
      <c r="J3351" s="16">
        <v>85.96</v>
      </c>
      <c r="K3351" s="16">
        <v>55.84</v>
      </c>
      <c r="L3351" s="17">
        <f>SUM(C3351:K3351)</f>
        <v>1830.84</v>
      </c>
      <c r="M3351" s="23" t="str">
        <f>A3351&amp;"|"&amp;B3351</f>
        <v>P0279|Feb</v>
      </c>
    </row>
    <row r="3352" spans="1:13" ht="15" customHeight="1" x14ac:dyDescent="0.25">
      <c r="A3352" s="14" t="s">
        <v>617</v>
      </c>
      <c r="B3352" s="14" t="s">
        <v>37</v>
      </c>
      <c r="C3352" s="16">
        <v>8.76</v>
      </c>
      <c r="D3352" s="16">
        <v>55.2</v>
      </c>
      <c r="E3352" s="16">
        <v>7.05</v>
      </c>
      <c r="F3352" s="16">
        <v>352</v>
      </c>
      <c r="G3352" s="16">
        <v>55.52</v>
      </c>
      <c r="H3352" s="16">
        <v>1031.51</v>
      </c>
      <c r="I3352" s="16">
        <v>149</v>
      </c>
      <c r="J3352" s="16">
        <v>85.96</v>
      </c>
      <c r="K3352" s="16">
        <v>55.84</v>
      </c>
      <c r="L3352" s="17">
        <f>SUM(C3352:K3352)</f>
        <v>1800.84</v>
      </c>
      <c r="M3352" s="23" t="str">
        <f>A3352&amp;"|"&amp;B3352</f>
        <v>P0279|Mar</v>
      </c>
    </row>
    <row r="3353" spans="1:13" ht="15" customHeight="1" x14ac:dyDescent="0.25">
      <c r="A3353" s="14" t="s">
        <v>619</v>
      </c>
      <c r="B3353" s="14" t="s">
        <v>24</v>
      </c>
      <c r="C3353" s="16">
        <v>7.57</v>
      </c>
      <c r="D3353" s="16">
        <v>73.14</v>
      </c>
      <c r="E3353" s="16">
        <v>9.4700000000000006</v>
      </c>
      <c r="F3353" s="16">
        <v>264</v>
      </c>
      <c r="G3353" s="16">
        <v>0</v>
      </c>
      <c r="H3353" s="16">
        <v>1719.18</v>
      </c>
      <c r="I3353" s="16">
        <v>246.42</v>
      </c>
      <c r="J3353" s="16">
        <v>85.96</v>
      </c>
      <c r="K3353" s="16">
        <v>79.5</v>
      </c>
      <c r="L3353" s="17">
        <f>SUM(C3353:K3353)</f>
        <v>2485.2400000000002</v>
      </c>
      <c r="M3353" s="23" t="str">
        <f>A3353&amp;"|"&amp;B3353</f>
        <v>P0280|Apr</v>
      </c>
    </row>
    <row r="3354" spans="1:13" ht="15" customHeight="1" x14ac:dyDescent="0.25">
      <c r="A3354" s="14" t="s">
        <v>619</v>
      </c>
      <c r="B3354" s="14" t="s">
        <v>26</v>
      </c>
      <c r="C3354" s="16">
        <v>27.8</v>
      </c>
      <c r="D3354" s="16">
        <v>44.93</v>
      </c>
      <c r="E3354" s="16">
        <v>7.45</v>
      </c>
      <c r="F3354" s="16">
        <v>264</v>
      </c>
      <c r="G3354" s="16">
        <v>0</v>
      </c>
      <c r="H3354" s="16">
        <v>1719.18</v>
      </c>
      <c r="I3354" s="16">
        <v>246.42</v>
      </c>
      <c r="J3354" s="16">
        <v>85.96</v>
      </c>
      <c r="K3354" s="16">
        <v>516.99</v>
      </c>
      <c r="L3354" s="17">
        <f>SUM(C3354:K3354)</f>
        <v>2912.7300000000005</v>
      </c>
      <c r="M3354" s="23" t="str">
        <f>A3354&amp;"|"&amp;B3354</f>
        <v>P0280|May</v>
      </c>
    </row>
    <row r="3355" spans="1:13" ht="15" customHeight="1" x14ac:dyDescent="0.25">
      <c r="A3355" s="14" t="s">
        <v>619</v>
      </c>
      <c r="B3355" s="14" t="s">
        <v>28</v>
      </c>
      <c r="C3355" s="16">
        <v>14.23</v>
      </c>
      <c r="D3355" s="16">
        <v>46.11</v>
      </c>
      <c r="E3355" s="16">
        <v>14.97</v>
      </c>
      <c r="F3355" s="16">
        <v>264</v>
      </c>
      <c r="G3355" s="16">
        <v>0</v>
      </c>
      <c r="H3355" s="16">
        <v>1719.18</v>
      </c>
      <c r="I3355" s="16">
        <v>246.42</v>
      </c>
      <c r="J3355" s="16">
        <v>85.96</v>
      </c>
      <c r="K3355" s="16">
        <v>669.84</v>
      </c>
      <c r="L3355" s="17">
        <f>SUM(C3355:K3355)</f>
        <v>3060.7100000000005</v>
      </c>
      <c r="M3355" s="23" t="str">
        <f>A3355&amp;"|"&amp;B3355</f>
        <v>P0280|Jun</v>
      </c>
    </row>
    <row r="3356" spans="1:13" ht="15" customHeight="1" x14ac:dyDescent="0.25">
      <c r="A3356" s="14" t="s">
        <v>619</v>
      </c>
      <c r="B3356" s="14" t="s">
        <v>29</v>
      </c>
      <c r="C3356" s="16">
        <v>39.51</v>
      </c>
      <c r="D3356" s="16">
        <v>54.02</v>
      </c>
      <c r="E3356" s="16">
        <v>20.32</v>
      </c>
      <c r="F3356" s="16">
        <v>396</v>
      </c>
      <c r="G3356" s="16">
        <v>0</v>
      </c>
      <c r="H3356" s="16">
        <v>1719.18</v>
      </c>
      <c r="I3356" s="16">
        <v>246.42</v>
      </c>
      <c r="J3356" s="16">
        <v>85.96</v>
      </c>
      <c r="K3356" s="16">
        <v>1795.54</v>
      </c>
      <c r="L3356" s="17">
        <f>SUM(C3356:K3356)</f>
        <v>4356.9500000000007</v>
      </c>
      <c r="M3356" s="23" t="str">
        <f>A3356&amp;"|"&amp;B3356</f>
        <v>P0280|Jul</v>
      </c>
    </row>
    <row r="3357" spans="1:13" ht="15" customHeight="1" x14ac:dyDescent="0.25">
      <c r="A3357" s="14" t="s">
        <v>619</v>
      </c>
      <c r="B3357" s="14" t="s">
        <v>30</v>
      </c>
      <c r="C3357" s="16">
        <v>26.71</v>
      </c>
      <c r="D3357" s="16">
        <v>46.68</v>
      </c>
      <c r="E3357" s="16">
        <v>12.25</v>
      </c>
      <c r="F3357" s="16">
        <v>396</v>
      </c>
      <c r="G3357" s="16">
        <v>0</v>
      </c>
      <c r="H3357" s="16">
        <v>1719.18</v>
      </c>
      <c r="I3357" s="16">
        <v>246.42</v>
      </c>
      <c r="J3357" s="16">
        <v>85.96</v>
      </c>
      <c r="K3357" s="16">
        <v>1656.27</v>
      </c>
      <c r="L3357" s="17">
        <f>SUM(C3357:K3357)</f>
        <v>4189.47</v>
      </c>
      <c r="M3357" s="23" t="str">
        <f>A3357&amp;"|"&amp;B3357</f>
        <v>P0280|Aug</v>
      </c>
    </row>
    <row r="3358" spans="1:13" ht="15" customHeight="1" x14ac:dyDescent="0.25">
      <c r="A3358" s="14" t="s">
        <v>619</v>
      </c>
      <c r="B3358" s="14" t="s">
        <v>31</v>
      </c>
      <c r="C3358" s="16">
        <v>20.2</v>
      </c>
      <c r="D3358" s="16">
        <v>54.03</v>
      </c>
      <c r="E3358" s="16">
        <v>13.64</v>
      </c>
      <c r="F3358" s="16">
        <v>264</v>
      </c>
      <c r="G3358" s="16">
        <v>0</v>
      </c>
      <c r="H3358" s="16">
        <v>1719.18</v>
      </c>
      <c r="I3358" s="16">
        <v>246.42</v>
      </c>
      <c r="J3358" s="16">
        <v>85.96</v>
      </c>
      <c r="K3358" s="16">
        <v>354.6</v>
      </c>
      <c r="L3358" s="17">
        <f>SUM(C3358:K3358)</f>
        <v>2758.03</v>
      </c>
      <c r="M3358" s="23" t="str">
        <f>A3358&amp;"|"&amp;B3358</f>
        <v>P0280|Sep</v>
      </c>
    </row>
    <row r="3359" spans="1:13" ht="15" customHeight="1" x14ac:dyDescent="0.25">
      <c r="A3359" s="14" t="s">
        <v>619</v>
      </c>
      <c r="B3359" s="14" t="s">
        <v>32</v>
      </c>
      <c r="C3359" s="16">
        <v>31.09</v>
      </c>
      <c r="D3359" s="16">
        <v>57.24</v>
      </c>
      <c r="E3359" s="16">
        <v>11.63</v>
      </c>
      <c r="F3359" s="16">
        <v>264</v>
      </c>
      <c r="G3359" s="16">
        <v>0</v>
      </c>
      <c r="H3359" s="16">
        <v>1719.18</v>
      </c>
      <c r="I3359" s="16">
        <v>246.42</v>
      </c>
      <c r="J3359" s="16">
        <v>85.96</v>
      </c>
      <c r="K3359" s="16">
        <v>245.27</v>
      </c>
      <c r="L3359" s="17">
        <f>SUM(C3359:K3359)</f>
        <v>2660.79</v>
      </c>
      <c r="M3359" s="23" t="str">
        <f>A3359&amp;"|"&amp;B3359</f>
        <v>P0280|Oct</v>
      </c>
    </row>
    <row r="3360" spans="1:13" ht="15" customHeight="1" x14ac:dyDescent="0.25">
      <c r="A3360" s="14" t="s">
        <v>619</v>
      </c>
      <c r="B3360" s="14" t="s">
        <v>33</v>
      </c>
      <c r="C3360" s="16">
        <v>29.92</v>
      </c>
      <c r="D3360" s="16">
        <v>72.569999999999993</v>
      </c>
      <c r="E3360" s="16">
        <v>14.5</v>
      </c>
      <c r="F3360" s="16">
        <v>264</v>
      </c>
      <c r="G3360" s="16">
        <v>83.28</v>
      </c>
      <c r="H3360" s="16">
        <v>1719.18</v>
      </c>
      <c r="I3360" s="16">
        <v>246.42</v>
      </c>
      <c r="J3360" s="16">
        <v>85.96</v>
      </c>
      <c r="K3360" s="16">
        <v>63.29</v>
      </c>
      <c r="L3360" s="17">
        <f>SUM(C3360:K3360)</f>
        <v>2579.12</v>
      </c>
      <c r="M3360" s="23" t="str">
        <f>A3360&amp;"|"&amp;B3360</f>
        <v>P0280|Nov</v>
      </c>
    </row>
    <row r="3361" spans="1:13" ht="15" customHeight="1" x14ac:dyDescent="0.25">
      <c r="A3361" s="14" t="s">
        <v>619</v>
      </c>
      <c r="B3361" s="14" t="s">
        <v>34</v>
      </c>
      <c r="C3361" s="16">
        <v>16.59</v>
      </c>
      <c r="D3361" s="16">
        <v>98.69</v>
      </c>
      <c r="E3361" s="16">
        <v>8.76</v>
      </c>
      <c r="F3361" s="16">
        <v>792</v>
      </c>
      <c r="G3361" s="16">
        <v>83.28</v>
      </c>
      <c r="H3361" s="16">
        <v>1719.18</v>
      </c>
      <c r="I3361" s="16">
        <v>246.42</v>
      </c>
      <c r="J3361" s="16">
        <v>85.96</v>
      </c>
      <c r="K3361" s="16">
        <v>111.67</v>
      </c>
      <c r="L3361" s="17">
        <f>SUM(C3361:K3361)</f>
        <v>3162.55</v>
      </c>
      <c r="M3361" s="23" t="str">
        <f>A3361&amp;"|"&amp;B3361</f>
        <v>P0280|Dec</v>
      </c>
    </row>
    <row r="3362" spans="1:13" ht="15" customHeight="1" x14ac:dyDescent="0.25">
      <c r="A3362" s="14" t="s">
        <v>619</v>
      </c>
      <c r="B3362" s="14" t="s">
        <v>35</v>
      </c>
      <c r="C3362" s="16">
        <v>33.43</v>
      </c>
      <c r="D3362" s="16">
        <v>93.43</v>
      </c>
      <c r="E3362" s="16">
        <v>12.43</v>
      </c>
      <c r="F3362" s="16">
        <v>660</v>
      </c>
      <c r="G3362" s="16">
        <v>83.28</v>
      </c>
      <c r="H3362" s="16">
        <v>1719.18</v>
      </c>
      <c r="I3362" s="16">
        <v>246.42</v>
      </c>
      <c r="J3362" s="16">
        <v>85.96</v>
      </c>
      <c r="K3362" s="16">
        <v>111.67</v>
      </c>
      <c r="L3362" s="17">
        <f>SUM(C3362:K3362)</f>
        <v>3045.8</v>
      </c>
      <c r="M3362" s="23" t="str">
        <f>A3362&amp;"|"&amp;B3362</f>
        <v>P0280|Jan</v>
      </c>
    </row>
    <row r="3363" spans="1:13" ht="15" customHeight="1" x14ac:dyDescent="0.25">
      <c r="A3363" s="14" t="s">
        <v>619</v>
      </c>
      <c r="B3363" s="14" t="s">
        <v>36</v>
      </c>
      <c r="C3363" s="16">
        <v>10.56</v>
      </c>
      <c r="D3363" s="16">
        <v>83.95</v>
      </c>
      <c r="E3363" s="16">
        <v>19.91</v>
      </c>
      <c r="F3363" s="16">
        <v>660</v>
      </c>
      <c r="G3363" s="16">
        <v>83.28</v>
      </c>
      <c r="H3363" s="16">
        <v>1719.18</v>
      </c>
      <c r="I3363" s="16">
        <v>246.42</v>
      </c>
      <c r="J3363" s="16">
        <v>85.96</v>
      </c>
      <c r="K3363" s="16">
        <v>111.67</v>
      </c>
      <c r="L3363" s="17">
        <f>SUM(C3363:K3363)</f>
        <v>3020.9300000000003</v>
      </c>
      <c r="M3363" s="23" t="str">
        <f>A3363&amp;"|"&amp;B3363</f>
        <v>P0280|Feb</v>
      </c>
    </row>
    <row r="3364" spans="1:13" ht="15" customHeight="1" x14ac:dyDescent="0.25">
      <c r="A3364" s="14" t="s">
        <v>619</v>
      </c>
      <c r="B3364" s="14" t="s">
        <v>37</v>
      </c>
      <c r="C3364" s="16">
        <v>23.75</v>
      </c>
      <c r="D3364" s="16">
        <v>78.2</v>
      </c>
      <c r="E3364" s="16">
        <v>8.17</v>
      </c>
      <c r="F3364" s="16">
        <v>660</v>
      </c>
      <c r="G3364" s="16">
        <v>83.28</v>
      </c>
      <c r="H3364" s="16">
        <v>1719.18</v>
      </c>
      <c r="I3364" s="16">
        <v>246.42</v>
      </c>
      <c r="J3364" s="16">
        <v>85.96</v>
      </c>
      <c r="K3364" s="16">
        <v>111.67</v>
      </c>
      <c r="L3364" s="17">
        <f>SUM(C3364:K3364)</f>
        <v>3016.63</v>
      </c>
      <c r="M3364" s="23" t="str">
        <f>A3364&amp;"|"&amp;B3364</f>
        <v>P0280|Mar</v>
      </c>
    </row>
    <row r="3365" spans="1:13" ht="15" customHeight="1" x14ac:dyDescent="0.25">
      <c r="A3365" s="14" t="s">
        <v>621</v>
      </c>
      <c r="B3365" s="14" t="s">
        <v>24</v>
      </c>
      <c r="C3365" s="16">
        <v>156.22999999999999</v>
      </c>
      <c r="D3365" s="16">
        <v>37.53</v>
      </c>
      <c r="E3365" s="16">
        <v>5.64</v>
      </c>
      <c r="F3365" s="16">
        <v>176</v>
      </c>
      <c r="G3365" s="16">
        <v>0</v>
      </c>
      <c r="H3365" s="16">
        <v>1031.51</v>
      </c>
      <c r="I3365" s="16">
        <v>149</v>
      </c>
      <c r="J3365" s="16">
        <v>85.96</v>
      </c>
      <c r="K3365" s="16">
        <v>39.75</v>
      </c>
      <c r="L3365" s="17">
        <f>SUM(C3365:K3365)</f>
        <v>1681.62</v>
      </c>
      <c r="M3365" s="23" t="str">
        <f>A3365&amp;"|"&amp;B3365</f>
        <v>P0281|Apr</v>
      </c>
    </row>
    <row r="3366" spans="1:13" ht="15" customHeight="1" x14ac:dyDescent="0.25">
      <c r="A3366" s="14" t="s">
        <v>621</v>
      </c>
      <c r="B3366" s="14" t="s">
        <v>26</v>
      </c>
      <c r="C3366" s="16">
        <v>7.57</v>
      </c>
      <c r="D3366" s="16">
        <v>49.54</v>
      </c>
      <c r="E3366" s="16">
        <v>9.82</v>
      </c>
      <c r="F3366" s="16">
        <v>264</v>
      </c>
      <c r="G3366" s="16">
        <v>0</v>
      </c>
      <c r="H3366" s="16">
        <v>1031.51</v>
      </c>
      <c r="I3366" s="16">
        <v>149</v>
      </c>
      <c r="J3366" s="16">
        <v>85.96</v>
      </c>
      <c r="K3366" s="16">
        <v>258.49</v>
      </c>
      <c r="L3366" s="17">
        <f>SUM(C3366:K3366)</f>
        <v>1855.89</v>
      </c>
      <c r="M3366" s="23" t="str">
        <f>A3366&amp;"|"&amp;B3366</f>
        <v>P0281|May</v>
      </c>
    </row>
    <row r="3367" spans="1:13" ht="15" customHeight="1" x14ac:dyDescent="0.25">
      <c r="A3367" s="14" t="s">
        <v>621</v>
      </c>
      <c r="B3367" s="14" t="s">
        <v>28</v>
      </c>
      <c r="C3367" s="16">
        <v>9.4700000000000006</v>
      </c>
      <c r="D3367" s="16">
        <v>28.44</v>
      </c>
      <c r="E3367" s="16">
        <v>10.75</v>
      </c>
      <c r="F3367" s="16">
        <v>176</v>
      </c>
      <c r="G3367" s="16">
        <v>0</v>
      </c>
      <c r="H3367" s="16">
        <v>1031.51</v>
      </c>
      <c r="I3367" s="16">
        <v>149</v>
      </c>
      <c r="J3367" s="16">
        <v>85.96</v>
      </c>
      <c r="K3367" s="16">
        <v>334.92</v>
      </c>
      <c r="L3367" s="17">
        <f>SUM(C3367:K3367)</f>
        <v>1826.0500000000002</v>
      </c>
      <c r="M3367" s="23" t="str">
        <f>A3367&amp;"|"&amp;B3367</f>
        <v>P0281|Jun</v>
      </c>
    </row>
    <row r="3368" spans="1:13" ht="15" customHeight="1" x14ac:dyDescent="0.25">
      <c r="A3368" s="14" t="s">
        <v>621</v>
      </c>
      <c r="B3368" s="14" t="s">
        <v>29</v>
      </c>
      <c r="C3368" s="16">
        <v>31.32</v>
      </c>
      <c r="D3368" s="16">
        <v>40.049999999999997</v>
      </c>
      <c r="E3368" s="16">
        <v>6.2</v>
      </c>
      <c r="F3368" s="16">
        <v>264</v>
      </c>
      <c r="G3368" s="16">
        <v>0</v>
      </c>
      <c r="H3368" s="16">
        <v>1031.51</v>
      </c>
      <c r="I3368" s="16">
        <v>149</v>
      </c>
      <c r="J3368" s="16">
        <v>85.96</v>
      </c>
      <c r="K3368" s="16">
        <v>897.77</v>
      </c>
      <c r="L3368" s="17">
        <f>SUM(C3368:K3368)</f>
        <v>2505.81</v>
      </c>
      <c r="M3368" s="23" t="str">
        <f>A3368&amp;"|"&amp;B3368</f>
        <v>P0281|Jul</v>
      </c>
    </row>
    <row r="3369" spans="1:13" ht="15" customHeight="1" x14ac:dyDescent="0.25">
      <c r="A3369" s="14" t="s">
        <v>621</v>
      </c>
      <c r="B3369" s="14" t="s">
        <v>30</v>
      </c>
      <c r="C3369" s="16">
        <v>31.44</v>
      </c>
      <c r="D3369" s="16">
        <v>28.21</v>
      </c>
      <c r="E3369" s="16">
        <v>4.04</v>
      </c>
      <c r="F3369" s="16">
        <v>264</v>
      </c>
      <c r="G3369" s="16">
        <v>0</v>
      </c>
      <c r="H3369" s="16">
        <v>1031.51</v>
      </c>
      <c r="I3369" s="16">
        <v>149</v>
      </c>
      <c r="J3369" s="16">
        <v>85.96</v>
      </c>
      <c r="K3369" s="16">
        <v>828.13</v>
      </c>
      <c r="L3369" s="17">
        <f>SUM(C3369:K3369)</f>
        <v>2422.29</v>
      </c>
      <c r="M3369" s="23" t="str">
        <f>A3369&amp;"|"&amp;B3369</f>
        <v>P0281|Aug</v>
      </c>
    </row>
    <row r="3370" spans="1:13" ht="15" customHeight="1" x14ac:dyDescent="0.25">
      <c r="A3370" s="14" t="s">
        <v>621</v>
      </c>
      <c r="B3370" s="14" t="s">
        <v>31</v>
      </c>
      <c r="C3370" s="16">
        <v>7.57</v>
      </c>
      <c r="D3370" s="16">
        <v>40.43</v>
      </c>
      <c r="E3370" s="16">
        <v>5.3</v>
      </c>
      <c r="F3370" s="16">
        <v>176</v>
      </c>
      <c r="G3370" s="16">
        <v>0</v>
      </c>
      <c r="H3370" s="16">
        <v>1031.51</v>
      </c>
      <c r="I3370" s="16">
        <v>149</v>
      </c>
      <c r="J3370" s="16">
        <v>85.96</v>
      </c>
      <c r="K3370" s="16">
        <v>177.3</v>
      </c>
      <c r="L3370" s="17">
        <f>SUM(C3370:K3370)</f>
        <v>1673.07</v>
      </c>
      <c r="M3370" s="23" t="str">
        <f>A3370&amp;"|"&amp;B3370</f>
        <v>P0281|Sep</v>
      </c>
    </row>
    <row r="3371" spans="1:13" ht="15" customHeight="1" x14ac:dyDescent="0.25">
      <c r="A3371" s="14" t="s">
        <v>621</v>
      </c>
      <c r="B3371" s="14" t="s">
        <v>32</v>
      </c>
      <c r="C3371" s="16">
        <v>15.84</v>
      </c>
      <c r="D3371" s="16">
        <v>52.85</v>
      </c>
      <c r="E3371" s="16">
        <v>4.04</v>
      </c>
      <c r="F3371" s="16">
        <v>176</v>
      </c>
      <c r="G3371" s="16">
        <v>0</v>
      </c>
      <c r="H3371" s="16">
        <v>1031.51</v>
      </c>
      <c r="I3371" s="16">
        <v>149</v>
      </c>
      <c r="J3371" s="16">
        <v>85.96</v>
      </c>
      <c r="K3371" s="16">
        <v>122.63</v>
      </c>
      <c r="L3371" s="17">
        <f>SUM(C3371:K3371)</f>
        <v>1637.83</v>
      </c>
      <c r="M3371" s="23" t="str">
        <f>A3371&amp;"|"&amp;B3371</f>
        <v>P0281|Oct</v>
      </c>
    </row>
    <row r="3372" spans="1:13" ht="15" customHeight="1" x14ac:dyDescent="0.25">
      <c r="A3372" s="14" t="s">
        <v>621</v>
      </c>
      <c r="B3372" s="14" t="s">
        <v>33</v>
      </c>
      <c r="C3372" s="16">
        <v>10.43</v>
      </c>
      <c r="D3372" s="16">
        <v>63.02</v>
      </c>
      <c r="E3372" s="16">
        <v>4.04</v>
      </c>
      <c r="F3372" s="16">
        <v>264</v>
      </c>
      <c r="G3372" s="16">
        <v>55.52</v>
      </c>
      <c r="H3372" s="16">
        <v>1031.51</v>
      </c>
      <c r="I3372" s="16">
        <v>149</v>
      </c>
      <c r="J3372" s="16">
        <v>85.96</v>
      </c>
      <c r="K3372" s="16">
        <v>31.64</v>
      </c>
      <c r="L3372" s="17">
        <f>SUM(C3372:K3372)</f>
        <v>1695.1200000000001</v>
      </c>
      <c r="M3372" s="23" t="str">
        <f>A3372&amp;"|"&amp;B3372</f>
        <v>P0281|Nov</v>
      </c>
    </row>
    <row r="3373" spans="1:13" ht="15" customHeight="1" x14ac:dyDescent="0.25">
      <c r="A3373" s="14" t="s">
        <v>621</v>
      </c>
      <c r="B3373" s="14" t="s">
        <v>34</v>
      </c>
      <c r="C3373" s="16">
        <v>7.57</v>
      </c>
      <c r="D3373" s="16">
        <v>70.31</v>
      </c>
      <c r="E3373" s="16">
        <v>7.79</v>
      </c>
      <c r="F3373" s="16">
        <v>528</v>
      </c>
      <c r="G3373" s="16">
        <v>55.52</v>
      </c>
      <c r="H3373" s="16">
        <v>1031.51</v>
      </c>
      <c r="I3373" s="16">
        <v>149</v>
      </c>
      <c r="J3373" s="16">
        <v>85.96</v>
      </c>
      <c r="K3373" s="16">
        <v>55.84</v>
      </c>
      <c r="L3373" s="17">
        <f>SUM(C3373:K3373)</f>
        <v>1991.4999999999998</v>
      </c>
      <c r="M3373" s="23" t="str">
        <f>A3373&amp;"|"&amp;B3373</f>
        <v>P0281|Dec</v>
      </c>
    </row>
    <row r="3374" spans="1:13" ht="15" customHeight="1" x14ac:dyDescent="0.25">
      <c r="A3374" s="14" t="s">
        <v>621</v>
      </c>
      <c r="B3374" s="14" t="s">
        <v>35</v>
      </c>
      <c r="C3374" s="16">
        <v>10.45</v>
      </c>
      <c r="D3374" s="16">
        <v>65.62</v>
      </c>
      <c r="E3374" s="16">
        <v>10.84</v>
      </c>
      <c r="F3374" s="16">
        <v>528</v>
      </c>
      <c r="G3374" s="16">
        <v>55.52</v>
      </c>
      <c r="H3374" s="16">
        <v>1031.51</v>
      </c>
      <c r="I3374" s="16">
        <v>149</v>
      </c>
      <c r="J3374" s="16">
        <v>85.96</v>
      </c>
      <c r="K3374" s="16">
        <v>55.84</v>
      </c>
      <c r="L3374" s="17">
        <f>SUM(C3374:K3374)</f>
        <v>1992.74</v>
      </c>
      <c r="M3374" s="23" t="str">
        <f>A3374&amp;"|"&amp;B3374</f>
        <v>P0281|Jan</v>
      </c>
    </row>
    <row r="3375" spans="1:13" ht="15" customHeight="1" x14ac:dyDescent="0.25">
      <c r="A3375" s="14" t="s">
        <v>621</v>
      </c>
      <c r="B3375" s="14" t="s">
        <v>36</v>
      </c>
      <c r="C3375" s="16">
        <v>7.57</v>
      </c>
      <c r="D3375" s="16">
        <v>71.12</v>
      </c>
      <c r="E3375" s="16">
        <v>4.04</v>
      </c>
      <c r="F3375" s="16">
        <v>440</v>
      </c>
      <c r="G3375" s="16">
        <v>55.52</v>
      </c>
      <c r="H3375" s="16">
        <v>1031.51</v>
      </c>
      <c r="I3375" s="16">
        <v>149</v>
      </c>
      <c r="J3375" s="16">
        <v>85.96</v>
      </c>
      <c r="K3375" s="16">
        <v>55.84</v>
      </c>
      <c r="L3375" s="17">
        <f>SUM(C3375:K3375)</f>
        <v>1900.56</v>
      </c>
      <c r="M3375" s="23" t="str">
        <f>A3375&amp;"|"&amp;B3375</f>
        <v>P0281|Feb</v>
      </c>
    </row>
    <row r="3376" spans="1:13" ht="15" customHeight="1" x14ac:dyDescent="0.25">
      <c r="A3376" s="14" t="s">
        <v>621</v>
      </c>
      <c r="B3376" s="14" t="s">
        <v>37</v>
      </c>
      <c r="C3376" s="16">
        <v>7.57</v>
      </c>
      <c r="D3376" s="16">
        <v>62.07</v>
      </c>
      <c r="E3376" s="16">
        <v>7.54</v>
      </c>
      <c r="F3376" s="16">
        <v>352</v>
      </c>
      <c r="G3376" s="16">
        <v>55.52</v>
      </c>
      <c r="H3376" s="16">
        <v>1031.51</v>
      </c>
      <c r="I3376" s="16">
        <v>149</v>
      </c>
      <c r="J3376" s="16">
        <v>85.96</v>
      </c>
      <c r="K3376" s="16">
        <v>55.84</v>
      </c>
      <c r="L3376" s="17">
        <f>SUM(C3376:K3376)</f>
        <v>1807.01</v>
      </c>
      <c r="M3376" s="23" t="str">
        <f>A3376&amp;"|"&amp;B3376</f>
        <v>P0281|Mar</v>
      </c>
    </row>
    <row r="3377" spans="1:13" ht="15" customHeight="1" x14ac:dyDescent="0.25">
      <c r="A3377" s="14" t="s">
        <v>623</v>
      </c>
      <c r="B3377" s="14" t="s">
        <v>24</v>
      </c>
      <c r="C3377" s="16">
        <v>36.68</v>
      </c>
      <c r="D3377" s="16">
        <v>82.39</v>
      </c>
      <c r="E3377" s="16">
        <v>16.59</v>
      </c>
      <c r="F3377" s="16">
        <v>376</v>
      </c>
      <c r="G3377" s="16">
        <v>0</v>
      </c>
      <c r="H3377" s="16">
        <v>2578.77</v>
      </c>
      <c r="I3377" s="16">
        <v>378.22</v>
      </c>
      <c r="J3377" s="16">
        <v>85.96</v>
      </c>
      <c r="K3377" s="16">
        <v>119.25</v>
      </c>
      <c r="L3377" s="17">
        <f>SUM(C3377:K3377)</f>
        <v>3673.8599999999997</v>
      </c>
      <c r="M3377" s="23" t="str">
        <f>A3377&amp;"|"&amp;B3377</f>
        <v>P0282|Apr</v>
      </c>
    </row>
    <row r="3378" spans="1:13" ht="15" customHeight="1" x14ac:dyDescent="0.25">
      <c r="A3378" s="14" t="s">
        <v>623</v>
      </c>
      <c r="B3378" s="14" t="s">
        <v>26</v>
      </c>
      <c r="C3378" s="16">
        <v>41.39</v>
      </c>
      <c r="D3378" s="16">
        <v>57.88</v>
      </c>
      <c r="E3378" s="16">
        <v>13.11</v>
      </c>
      <c r="F3378" s="16">
        <v>376</v>
      </c>
      <c r="G3378" s="16">
        <v>0</v>
      </c>
      <c r="H3378" s="16">
        <v>2578.77</v>
      </c>
      <c r="I3378" s="16">
        <v>378.22</v>
      </c>
      <c r="J3378" s="16">
        <v>85.96</v>
      </c>
      <c r="K3378" s="16">
        <v>775.48</v>
      </c>
      <c r="L3378" s="17">
        <f>SUM(C3378:K3378)</f>
        <v>4306.8099999999995</v>
      </c>
      <c r="M3378" s="23" t="str">
        <f>A3378&amp;"|"&amp;B3378</f>
        <v>P0282|May</v>
      </c>
    </row>
    <row r="3379" spans="1:13" ht="15" customHeight="1" x14ac:dyDescent="0.25">
      <c r="A3379" s="14" t="s">
        <v>623</v>
      </c>
      <c r="B3379" s="14" t="s">
        <v>28</v>
      </c>
      <c r="C3379" s="16">
        <v>31.63</v>
      </c>
      <c r="D3379" s="16">
        <v>52.16</v>
      </c>
      <c r="E3379" s="16">
        <v>12.67</v>
      </c>
      <c r="F3379" s="16">
        <v>376</v>
      </c>
      <c r="G3379" s="16">
        <v>0</v>
      </c>
      <c r="H3379" s="16">
        <v>2578.77</v>
      </c>
      <c r="I3379" s="16">
        <v>378.22</v>
      </c>
      <c r="J3379" s="16">
        <v>85.96</v>
      </c>
      <c r="K3379" s="16">
        <v>1004.76</v>
      </c>
      <c r="L3379" s="17">
        <f>SUM(C3379:K3379)</f>
        <v>4520.17</v>
      </c>
      <c r="M3379" s="23" t="str">
        <f>A3379&amp;"|"&amp;B3379</f>
        <v>P0282|Jun</v>
      </c>
    </row>
    <row r="3380" spans="1:13" ht="15" customHeight="1" x14ac:dyDescent="0.25">
      <c r="A3380" s="14" t="s">
        <v>623</v>
      </c>
      <c r="B3380" s="14" t="s">
        <v>29</v>
      </c>
      <c r="C3380" s="16">
        <v>37.18</v>
      </c>
      <c r="D3380" s="16">
        <v>60.35</v>
      </c>
      <c r="E3380" s="16">
        <v>21.65</v>
      </c>
      <c r="F3380" s="16">
        <v>564</v>
      </c>
      <c r="G3380" s="16">
        <v>0</v>
      </c>
      <c r="H3380" s="16">
        <v>2578.77</v>
      </c>
      <c r="I3380" s="16">
        <v>378.22</v>
      </c>
      <c r="J3380" s="16">
        <v>85.96</v>
      </c>
      <c r="K3380" s="16">
        <v>2693.31</v>
      </c>
      <c r="L3380" s="17">
        <f>SUM(C3380:K3380)</f>
        <v>6419.4400000000005</v>
      </c>
      <c r="M3380" s="23" t="str">
        <f>A3380&amp;"|"&amp;B3380</f>
        <v>P0282|Jul</v>
      </c>
    </row>
    <row r="3381" spans="1:13" ht="15" customHeight="1" x14ac:dyDescent="0.25">
      <c r="A3381" s="14" t="s">
        <v>623</v>
      </c>
      <c r="B3381" s="14" t="s">
        <v>30</v>
      </c>
      <c r="C3381" s="16">
        <v>156.82</v>
      </c>
      <c r="D3381" s="16">
        <v>57.4</v>
      </c>
      <c r="E3381" s="16">
        <v>15.12</v>
      </c>
      <c r="F3381" s="16">
        <v>564</v>
      </c>
      <c r="G3381" s="16">
        <v>0</v>
      </c>
      <c r="H3381" s="16">
        <v>2578.77</v>
      </c>
      <c r="I3381" s="16">
        <v>378.22</v>
      </c>
      <c r="J3381" s="16">
        <v>85.96</v>
      </c>
      <c r="K3381" s="16">
        <v>2484.4</v>
      </c>
      <c r="L3381" s="17">
        <f>SUM(C3381:K3381)</f>
        <v>6320.6900000000005</v>
      </c>
      <c r="M3381" s="23" t="str">
        <f>A3381&amp;"|"&amp;B3381</f>
        <v>P0282|Aug</v>
      </c>
    </row>
    <row r="3382" spans="1:13" ht="15" customHeight="1" x14ac:dyDescent="0.25">
      <c r="A3382" s="14" t="s">
        <v>623</v>
      </c>
      <c r="B3382" s="14" t="s">
        <v>31</v>
      </c>
      <c r="C3382" s="16">
        <v>38.799999999999997</v>
      </c>
      <c r="D3382" s="16">
        <v>56.75</v>
      </c>
      <c r="E3382" s="16">
        <v>17.739999999999998</v>
      </c>
      <c r="F3382" s="16">
        <v>376</v>
      </c>
      <c r="G3382" s="16">
        <v>0</v>
      </c>
      <c r="H3382" s="16">
        <v>2578.77</v>
      </c>
      <c r="I3382" s="16">
        <v>378.22</v>
      </c>
      <c r="J3382" s="16">
        <v>85.96</v>
      </c>
      <c r="K3382" s="16">
        <v>531.9</v>
      </c>
      <c r="L3382" s="17">
        <f>SUM(C3382:K3382)</f>
        <v>4064.14</v>
      </c>
      <c r="M3382" s="23" t="str">
        <f>A3382&amp;"|"&amp;B3382</f>
        <v>P0282|Sep</v>
      </c>
    </row>
    <row r="3383" spans="1:13" ht="15" customHeight="1" x14ac:dyDescent="0.25">
      <c r="A3383" s="14" t="s">
        <v>623</v>
      </c>
      <c r="B3383" s="14" t="s">
        <v>32</v>
      </c>
      <c r="C3383" s="16">
        <v>29.2</v>
      </c>
      <c r="D3383" s="16">
        <v>65.47</v>
      </c>
      <c r="E3383" s="16">
        <v>18.73</v>
      </c>
      <c r="F3383" s="16">
        <v>376</v>
      </c>
      <c r="G3383" s="16">
        <v>0</v>
      </c>
      <c r="H3383" s="16">
        <v>2578.77</v>
      </c>
      <c r="I3383" s="16">
        <v>378.22</v>
      </c>
      <c r="J3383" s="16">
        <v>85.96</v>
      </c>
      <c r="K3383" s="16">
        <v>367.9</v>
      </c>
      <c r="L3383" s="17">
        <f>SUM(C3383:K3383)</f>
        <v>3900.2500000000005</v>
      </c>
      <c r="M3383" s="23" t="str">
        <f>A3383&amp;"|"&amp;B3383</f>
        <v>P0282|Oct</v>
      </c>
    </row>
    <row r="3384" spans="1:13" ht="15" customHeight="1" x14ac:dyDescent="0.25">
      <c r="A3384" s="14" t="s">
        <v>623</v>
      </c>
      <c r="B3384" s="14" t="s">
        <v>33</v>
      </c>
      <c r="C3384" s="16">
        <v>23.29</v>
      </c>
      <c r="D3384" s="16">
        <v>95.61</v>
      </c>
      <c r="E3384" s="16">
        <v>14.74</v>
      </c>
      <c r="F3384" s="16">
        <v>376</v>
      </c>
      <c r="G3384" s="16">
        <v>118.62</v>
      </c>
      <c r="H3384" s="16">
        <v>2578.77</v>
      </c>
      <c r="I3384" s="16">
        <v>378.22</v>
      </c>
      <c r="J3384" s="16">
        <v>85.96</v>
      </c>
      <c r="K3384" s="16">
        <v>94.93</v>
      </c>
      <c r="L3384" s="17">
        <f>SUM(C3384:K3384)</f>
        <v>3766.14</v>
      </c>
      <c r="M3384" s="23" t="str">
        <f>A3384&amp;"|"&amp;B3384</f>
        <v>P0282|Nov</v>
      </c>
    </row>
    <row r="3385" spans="1:13" ht="15" customHeight="1" x14ac:dyDescent="0.25">
      <c r="A3385" s="14" t="s">
        <v>623</v>
      </c>
      <c r="B3385" s="14" t="s">
        <v>34</v>
      </c>
      <c r="C3385" s="16">
        <v>19.77</v>
      </c>
      <c r="D3385" s="16">
        <v>103.62</v>
      </c>
      <c r="E3385" s="16">
        <v>18.53</v>
      </c>
      <c r="F3385" s="16">
        <v>1128</v>
      </c>
      <c r="G3385" s="16">
        <v>118.62</v>
      </c>
      <c r="H3385" s="16">
        <v>2578.77</v>
      </c>
      <c r="I3385" s="16">
        <v>378.22</v>
      </c>
      <c r="J3385" s="16">
        <v>85.96</v>
      </c>
      <c r="K3385" s="16">
        <v>167.51</v>
      </c>
      <c r="L3385" s="17">
        <f>SUM(C3385:K3385)</f>
        <v>4599</v>
      </c>
      <c r="M3385" s="23" t="str">
        <f>A3385&amp;"|"&amp;B3385</f>
        <v>P0282|Dec</v>
      </c>
    </row>
    <row r="3386" spans="1:13" ht="15" customHeight="1" x14ac:dyDescent="0.25">
      <c r="A3386" s="14" t="s">
        <v>623</v>
      </c>
      <c r="B3386" s="14" t="s">
        <v>35</v>
      </c>
      <c r="C3386" s="16">
        <v>153.1</v>
      </c>
      <c r="D3386" s="16">
        <v>124.84</v>
      </c>
      <c r="E3386" s="16">
        <v>13.39</v>
      </c>
      <c r="F3386" s="16">
        <v>940</v>
      </c>
      <c r="G3386" s="16">
        <v>118.62</v>
      </c>
      <c r="H3386" s="16">
        <v>2578.77</v>
      </c>
      <c r="I3386" s="16">
        <v>378.22</v>
      </c>
      <c r="J3386" s="16">
        <v>85.96</v>
      </c>
      <c r="K3386" s="16">
        <v>167.51</v>
      </c>
      <c r="L3386" s="17">
        <f>SUM(C3386:K3386)</f>
        <v>4560.41</v>
      </c>
      <c r="M3386" s="23" t="str">
        <f>A3386&amp;"|"&amp;B3386</f>
        <v>P0282|Jan</v>
      </c>
    </row>
    <row r="3387" spans="1:13" ht="15" customHeight="1" x14ac:dyDescent="0.25">
      <c r="A3387" s="14" t="s">
        <v>623</v>
      </c>
      <c r="B3387" s="14" t="s">
        <v>36</v>
      </c>
      <c r="C3387" s="16">
        <v>68.900000000000006</v>
      </c>
      <c r="D3387" s="16">
        <v>110.01</v>
      </c>
      <c r="E3387" s="16">
        <v>16.52</v>
      </c>
      <c r="F3387" s="16">
        <v>940</v>
      </c>
      <c r="G3387" s="16">
        <v>118.62</v>
      </c>
      <c r="H3387" s="16">
        <v>2578.77</v>
      </c>
      <c r="I3387" s="16">
        <v>378.22</v>
      </c>
      <c r="J3387" s="16">
        <v>85.96</v>
      </c>
      <c r="K3387" s="16">
        <v>167.51</v>
      </c>
      <c r="L3387" s="17">
        <f>SUM(C3387:K3387)</f>
        <v>4464.51</v>
      </c>
      <c r="M3387" s="23" t="str">
        <f>A3387&amp;"|"&amp;B3387</f>
        <v>P0282|Feb</v>
      </c>
    </row>
    <row r="3388" spans="1:13" ht="15" customHeight="1" x14ac:dyDescent="0.25">
      <c r="A3388" s="14" t="s">
        <v>623</v>
      </c>
      <c r="B3388" s="14" t="s">
        <v>37</v>
      </c>
      <c r="C3388" s="16">
        <v>25.05</v>
      </c>
      <c r="D3388" s="16">
        <v>89.5</v>
      </c>
      <c r="E3388" s="16">
        <v>18.21</v>
      </c>
      <c r="F3388" s="16">
        <v>752</v>
      </c>
      <c r="G3388" s="16">
        <v>118.62</v>
      </c>
      <c r="H3388" s="16">
        <v>2578.77</v>
      </c>
      <c r="I3388" s="16">
        <v>378.22</v>
      </c>
      <c r="J3388" s="16">
        <v>85.96</v>
      </c>
      <c r="K3388" s="16">
        <v>167.51</v>
      </c>
      <c r="L3388" s="17">
        <f>SUM(C3388:K3388)</f>
        <v>4213.84</v>
      </c>
      <c r="M3388" s="23" t="str">
        <f>A3388&amp;"|"&amp;B3388</f>
        <v>P0282|Mar</v>
      </c>
    </row>
    <row r="3389" spans="1:13" ht="15" customHeight="1" x14ac:dyDescent="0.25">
      <c r="A3389" s="14" t="s">
        <v>625</v>
      </c>
      <c r="B3389" s="14" t="s">
        <v>24</v>
      </c>
      <c r="C3389" s="16">
        <v>12.29</v>
      </c>
      <c r="D3389" s="16">
        <v>56.06</v>
      </c>
      <c r="E3389" s="16">
        <v>13.42</v>
      </c>
      <c r="F3389" s="16">
        <v>108</v>
      </c>
      <c r="G3389" s="16">
        <v>0</v>
      </c>
      <c r="H3389" s="16">
        <v>1346.69</v>
      </c>
      <c r="I3389" s="16">
        <v>194.84</v>
      </c>
      <c r="J3389" s="16">
        <v>85.96</v>
      </c>
      <c r="K3389" s="16">
        <v>59.62</v>
      </c>
      <c r="L3389" s="17">
        <f>SUM(C3389:K3389)</f>
        <v>1876.8799999999999</v>
      </c>
      <c r="M3389" s="23" t="str">
        <f>A3389&amp;"|"&amp;B3389</f>
        <v>P0283|Apr</v>
      </c>
    </row>
    <row r="3390" spans="1:13" ht="15" customHeight="1" x14ac:dyDescent="0.25">
      <c r="A3390" s="14" t="s">
        <v>625</v>
      </c>
      <c r="B3390" s="14" t="s">
        <v>26</v>
      </c>
      <c r="C3390" s="16">
        <v>14.17</v>
      </c>
      <c r="D3390" s="16">
        <v>49.13</v>
      </c>
      <c r="E3390" s="16">
        <v>4.04</v>
      </c>
      <c r="F3390" s="16">
        <v>216</v>
      </c>
      <c r="G3390" s="16">
        <v>0</v>
      </c>
      <c r="H3390" s="16">
        <v>1346.69</v>
      </c>
      <c r="I3390" s="16">
        <v>194.84</v>
      </c>
      <c r="J3390" s="16">
        <v>85.96</v>
      </c>
      <c r="K3390" s="16">
        <v>387.74</v>
      </c>
      <c r="L3390" s="17">
        <f>SUM(C3390:K3390)</f>
        <v>2298.5700000000002</v>
      </c>
      <c r="M3390" s="23" t="str">
        <f>A3390&amp;"|"&amp;B3390</f>
        <v>P0283|May</v>
      </c>
    </row>
    <row r="3391" spans="1:13" ht="15" customHeight="1" x14ac:dyDescent="0.25">
      <c r="A3391" s="14" t="s">
        <v>625</v>
      </c>
      <c r="B3391" s="14" t="s">
        <v>28</v>
      </c>
      <c r="C3391" s="16">
        <v>15.69</v>
      </c>
      <c r="D3391" s="16">
        <v>42.46</v>
      </c>
      <c r="E3391" s="16">
        <v>6.9</v>
      </c>
      <c r="F3391" s="16">
        <v>216</v>
      </c>
      <c r="G3391" s="16">
        <v>0</v>
      </c>
      <c r="H3391" s="16">
        <v>1346.69</v>
      </c>
      <c r="I3391" s="16">
        <v>194.84</v>
      </c>
      <c r="J3391" s="16">
        <v>85.96</v>
      </c>
      <c r="K3391" s="16">
        <v>502.38</v>
      </c>
      <c r="L3391" s="17">
        <f>SUM(C3391:K3391)</f>
        <v>2410.92</v>
      </c>
      <c r="M3391" s="23" t="str">
        <f>A3391&amp;"|"&amp;B3391</f>
        <v>P0283|Jun</v>
      </c>
    </row>
    <row r="3392" spans="1:13" ht="15" customHeight="1" x14ac:dyDescent="0.25">
      <c r="A3392" s="14" t="s">
        <v>625</v>
      </c>
      <c r="B3392" s="14" t="s">
        <v>29</v>
      </c>
      <c r="C3392" s="16">
        <v>18.96</v>
      </c>
      <c r="D3392" s="16">
        <v>30.29</v>
      </c>
      <c r="E3392" s="16">
        <v>7.27</v>
      </c>
      <c r="F3392" s="16">
        <v>216</v>
      </c>
      <c r="G3392" s="16">
        <v>0</v>
      </c>
      <c r="H3392" s="16">
        <v>1346.69</v>
      </c>
      <c r="I3392" s="16">
        <v>194.84</v>
      </c>
      <c r="J3392" s="16">
        <v>85.96</v>
      </c>
      <c r="K3392" s="16">
        <v>1346.66</v>
      </c>
      <c r="L3392" s="17">
        <f>SUM(C3392:K3392)</f>
        <v>3246.67</v>
      </c>
      <c r="M3392" s="23" t="str">
        <f>A3392&amp;"|"&amp;B3392</f>
        <v>P0283|Jul</v>
      </c>
    </row>
    <row r="3393" spans="1:13" ht="15" customHeight="1" x14ac:dyDescent="0.25">
      <c r="A3393" s="14" t="s">
        <v>625</v>
      </c>
      <c r="B3393" s="14" t="s">
        <v>30</v>
      </c>
      <c r="C3393" s="16">
        <v>39.520000000000003</v>
      </c>
      <c r="D3393" s="16">
        <v>49.09</v>
      </c>
      <c r="E3393" s="16">
        <v>8.4600000000000009</v>
      </c>
      <c r="F3393" s="16">
        <v>216</v>
      </c>
      <c r="G3393" s="16">
        <v>0</v>
      </c>
      <c r="H3393" s="16">
        <v>1346.69</v>
      </c>
      <c r="I3393" s="16">
        <v>194.84</v>
      </c>
      <c r="J3393" s="16">
        <v>85.96</v>
      </c>
      <c r="K3393" s="16">
        <v>1242.2</v>
      </c>
      <c r="L3393" s="17">
        <f>SUM(C3393:K3393)</f>
        <v>3182.76</v>
      </c>
      <c r="M3393" s="23" t="str">
        <f>A3393&amp;"|"&amp;B3393</f>
        <v>P0283|Aug</v>
      </c>
    </row>
    <row r="3394" spans="1:13" ht="15" customHeight="1" x14ac:dyDescent="0.25">
      <c r="A3394" s="14" t="s">
        <v>625</v>
      </c>
      <c r="B3394" s="14" t="s">
        <v>31</v>
      </c>
      <c r="C3394" s="16">
        <v>21.64</v>
      </c>
      <c r="D3394" s="16">
        <v>39.11</v>
      </c>
      <c r="E3394" s="16">
        <v>10.59</v>
      </c>
      <c r="F3394" s="16">
        <v>216</v>
      </c>
      <c r="G3394" s="16">
        <v>0</v>
      </c>
      <c r="H3394" s="16">
        <v>1346.69</v>
      </c>
      <c r="I3394" s="16">
        <v>194.84</v>
      </c>
      <c r="J3394" s="16">
        <v>85.96</v>
      </c>
      <c r="K3394" s="16">
        <v>265.95</v>
      </c>
      <c r="L3394" s="17">
        <f>SUM(C3394:K3394)</f>
        <v>2180.7800000000002</v>
      </c>
      <c r="M3394" s="23" t="str">
        <f>A3394&amp;"|"&amp;B3394</f>
        <v>P0283|Sep</v>
      </c>
    </row>
    <row r="3395" spans="1:13" ht="15" customHeight="1" x14ac:dyDescent="0.25">
      <c r="A3395" s="14" t="s">
        <v>625</v>
      </c>
      <c r="B3395" s="14" t="s">
        <v>32</v>
      </c>
      <c r="C3395" s="16">
        <v>16.45</v>
      </c>
      <c r="D3395" s="16">
        <v>60.6</v>
      </c>
      <c r="E3395" s="16">
        <v>6.34</v>
      </c>
      <c r="F3395" s="16">
        <v>216</v>
      </c>
      <c r="G3395" s="16">
        <v>0</v>
      </c>
      <c r="H3395" s="16">
        <v>1346.69</v>
      </c>
      <c r="I3395" s="16">
        <v>194.84</v>
      </c>
      <c r="J3395" s="16">
        <v>85.96</v>
      </c>
      <c r="K3395" s="16">
        <v>183.95</v>
      </c>
      <c r="L3395" s="17">
        <f>SUM(C3395:K3395)</f>
        <v>2110.83</v>
      </c>
      <c r="M3395" s="23" t="str">
        <f>A3395&amp;"|"&amp;B3395</f>
        <v>P0283|Oct</v>
      </c>
    </row>
    <row r="3396" spans="1:13" ht="15" customHeight="1" x14ac:dyDescent="0.25">
      <c r="A3396" s="14" t="s">
        <v>625</v>
      </c>
      <c r="B3396" s="14" t="s">
        <v>33</v>
      </c>
      <c r="C3396" s="16">
        <v>16.440000000000001</v>
      </c>
      <c r="D3396" s="16">
        <v>63.46</v>
      </c>
      <c r="E3396" s="16">
        <v>5.97</v>
      </c>
      <c r="F3396" s="16">
        <v>216</v>
      </c>
      <c r="G3396" s="16">
        <v>68.14</v>
      </c>
      <c r="H3396" s="16">
        <v>1346.69</v>
      </c>
      <c r="I3396" s="16">
        <v>194.84</v>
      </c>
      <c r="J3396" s="16">
        <v>85.96</v>
      </c>
      <c r="K3396" s="16">
        <v>47.47</v>
      </c>
      <c r="L3396" s="17">
        <f>SUM(C3396:K3396)</f>
        <v>2044.97</v>
      </c>
      <c r="M3396" s="23" t="str">
        <f>A3396&amp;"|"&amp;B3396</f>
        <v>P0283|Nov</v>
      </c>
    </row>
    <row r="3397" spans="1:13" ht="15" customHeight="1" x14ac:dyDescent="0.25">
      <c r="A3397" s="14" t="s">
        <v>625</v>
      </c>
      <c r="B3397" s="14" t="s">
        <v>34</v>
      </c>
      <c r="C3397" s="16">
        <v>33.79</v>
      </c>
      <c r="D3397" s="16">
        <v>75.53</v>
      </c>
      <c r="E3397" s="16">
        <v>17.45</v>
      </c>
      <c r="F3397" s="16">
        <v>540</v>
      </c>
      <c r="G3397" s="16">
        <v>68.14</v>
      </c>
      <c r="H3397" s="16">
        <v>1346.69</v>
      </c>
      <c r="I3397" s="16">
        <v>194.84</v>
      </c>
      <c r="J3397" s="16">
        <v>85.96</v>
      </c>
      <c r="K3397" s="16">
        <v>83.75</v>
      </c>
      <c r="L3397" s="17">
        <f>SUM(C3397:K3397)</f>
        <v>2446.15</v>
      </c>
      <c r="M3397" s="23" t="str">
        <f>A3397&amp;"|"&amp;B3397</f>
        <v>P0283|Dec</v>
      </c>
    </row>
    <row r="3398" spans="1:13" ht="15" customHeight="1" x14ac:dyDescent="0.25">
      <c r="A3398" s="14" t="s">
        <v>625</v>
      </c>
      <c r="B3398" s="14" t="s">
        <v>35</v>
      </c>
      <c r="C3398" s="16">
        <v>7.57</v>
      </c>
      <c r="D3398" s="16">
        <v>77.88</v>
      </c>
      <c r="E3398" s="16">
        <v>4.04</v>
      </c>
      <c r="F3398" s="16">
        <v>540</v>
      </c>
      <c r="G3398" s="16">
        <v>68.14</v>
      </c>
      <c r="H3398" s="16">
        <v>1346.69</v>
      </c>
      <c r="I3398" s="16">
        <v>194.84</v>
      </c>
      <c r="J3398" s="16">
        <v>85.96</v>
      </c>
      <c r="K3398" s="16">
        <v>83.75</v>
      </c>
      <c r="L3398" s="17">
        <f>SUM(C3398:K3398)</f>
        <v>2408.8700000000003</v>
      </c>
      <c r="M3398" s="23" t="str">
        <f>A3398&amp;"|"&amp;B3398</f>
        <v>P0283|Jan</v>
      </c>
    </row>
    <row r="3399" spans="1:13" ht="15" customHeight="1" x14ac:dyDescent="0.25">
      <c r="A3399" s="14" t="s">
        <v>625</v>
      </c>
      <c r="B3399" s="14" t="s">
        <v>36</v>
      </c>
      <c r="C3399" s="16">
        <v>31.87</v>
      </c>
      <c r="D3399" s="16">
        <v>84.85</v>
      </c>
      <c r="E3399" s="16">
        <v>10.28</v>
      </c>
      <c r="F3399" s="16">
        <v>432</v>
      </c>
      <c r="G3399" s="16">
        <v>68.14</v>
      </c>
      <c r="H3399" s="16">
        <v>1346.69</v>
      </c>
      <c r="I3399" s="16">
        <v>194.84</v>
      </c>
      <c r="J3399" s="16">
        <v>85.96</v>
      </c>
      <c r="K3399" s="16">
        <v>83.75</v>
      </c>
      <c r="L3399" s="17">
        <f>SUM(C3399:K3399)</f>
        <v>2338.38</v>
      </c>
      <c r="M3399" s="23" t="str">
        <f>A3399&amp;"|"&amp;B3399</f>
        <v>P0283|Feb</v>
      </c>
    </row>
    <row r="3400" spans="1:13" ht="15" customHeight="1" x14ac:dyDescent="0.25">
      <c r="A3400" s="14" t="s">
        <v>625</v>
      </c>
      <c r="B3400" s="14" t="s">
        <v>37</v>
      </c>
      <c r="C3400" s="16">
        <v>7.57</v>
      </c>
      <c r="D3400" s="16">
        <v>66.89</v>
      </c>
      <c r="E3400" s="16">
        <v>12.81</v>
      </c>
      <c r="F3400" s="16">
        <v>324</v>
      </c>
      <c r="G3400" s="16">
        <v>68.14</v>
      </c>
      <c r="H3400" s="16">
        <v>1346.69</v>
      </c>
      <c r="I3400" s="16">
        <v>194.84</v>
      </c>
      <c r="J3400" s="16">
        <v>85.96</v>
      </c>
      <c r="K3400" s="16">
        <v>83.75</v>
      </c>
      <c r="L3400" s="17">
        <f>SUM(C3400:K3400)</f>
        <v>2190.6499999999996</v>
      </c>
      <c r="M3400" s="23" t="str">
        <f>A3400&amp;"|"&amp;B3400</f>
        <v>P0283|Mar</v>
      </c>
    </row>
    <row r="3401" spans="1:13" ht="15" customHeight="1" x14ac:dyDescent="0.25">
      <c r="A3401" s="14" t="s">
        <v>627</v>
      </c>
      <c r="B3401" s="14" t="s">
        <v>24</v>
      </c>
      <c r="C3401" s="16">
        <v>7.57</v>
      </c>
      <c r="D3401" s="16">
        <v>34.67</v>
      </c>
      <c r="E3401" s="16">
        <v>4.04</v>
      </c>
      <c r="F3401" s="16">
        <v>140</v>
      </c>
      <c r="G3401" s="16">
        <v>0</v>
      </c>
      <c r="H3401" s="16">
        <v>744.98</v>
      </c>
      <c r="I3401" s="16">
        <v>108.88</v>
      </c>
      <c r="J3401" s="16">
        <v>85.96</v>
      </c>
      <c r="K3401" s="16">
        <v>19.87</v>
      </c>
      <c r="L3401" s="17">
        <f>SUM(C3401:K3401)</f>
        <v>1145.9699999999998</v>
      </c>
      <c r="M3401" s="23" t="str">
        <f>A3401&amp;"|"&amp;B3401</f>
        <v>P0284|Apr</v>
      </c>
    </row>
    <row r="3402" spans="1:13" ht="15" customHeight="1" x14ac:dyDescent="0.25">
      <c r="A3402" s="14" t="s">
        <v>627</v>
      </c>
      <c r="B3402" s="14" t="s">
        <v>26</v>
      </c>
      <c r="C3402" s="16">
        <v>7.57</v>
      </c>
      <c r="D3402" s="16">
        <v>40.57</v>
      </c>
      <c r="E3402" s="16">
        <v>5.16</v>
      </c>
      <c r="F3402" s="16">
        <v>140</v>
      </c>
      <c r="G3402" s="16">
        <v>0</v>
      </c>
      <c r="H3402" s="16">
        <v>744.98</v>
      </c>
      <c r="I3402" s="16">
        <v>108.88</v>
      </c>
      <c r="J3402" s="16">
        <v>85.96</v>
      </c>
      <c r="K3402" s="16">
        <v>129.25</v>
      </c>
      <c r="L3402" s="17">
        <f>SUM(C3402:K3402)</f>
        <v>1262.3699999999999</v>
      </c>
      <c r="M3402" s="23" t="str">
        <f>A3402&amp;"|"&amp;B3402</f>
        <v>P0284|May</v>
      </c>
    </row>
    <row r="3403" spans="1:13" ht="15" customHeight="1" x14ac:dyDescent="0.25">
      <c r="A3403" s="14" t="s">
        <v>627</v>
      </c>
      <c r="B3403" s="14" t="s">
        <v>28</v>
      </c>
      <c r="C3403" s="16">
        <v>7.57</v>
      </c>
      <c r="D3403" s="16">
        <v>33.39</v>
      </c>
      <c r="E3403" s="16">
        <v>9.6</v>
      </c>
      <c r="F3403" s="16">
        <v>140</v>
      </c>
      <c r="G3403" s="16">
        <v>0</v>
      </c>
      <c r="H3403" s="16">
        <v>744.98</v>
      </c>
      <c r="I3403" s="16">
        <v>108.88</v>
      </c>
      <c r="J3403" s="16">
        <v>85.96</v>
      </c>
      <c r="K3403" s="16">
        <v>167.46</v>
      </c>
      <c r="L3403" s="17">
        <f>SUM(C3403:K3403)</f>
        <v>1297.8400000000001</v>
      </c>
      <c r="M3403" s="23" t="str">
        <f>A3403&amp;"|"&amp;B3403</f>
        <v>P0284|Jun</v>
      </c>
    </row>
    <row r="3404" spans="1:13" ht="15" customHeight="1" x14ac:dyDescent="0.25">
      <c r="A3404" s="14" t="s">
        <v>627</v>
      </c>
      <c r="B3404" s="14" t="s">
        <v>29</v>
      </c>
      <c r="C3404" s="16">
        <v>7.57</v>
      </c>
      <c r="D3404" s="16">
        <v>28.96</v>
      </c>
      <c r="E3404" s="16">
        <v>4.04</v>
      </c>
      <c r="F3404" s="16">
        <v>210</v>
      </c>
      <c r="G3404" s="16">
        <v>0</v>
      </c>
      <c r="H3404" s="16">
        <v>744.98</v>
      </c>
      <c r="I3404" s="16">
        <v>108.88</v>
      </c>
      <c r="J3404" s="16">
        <v>85.96</v>
      </c>
      <c r="K3404" s="16">
        <v>448.89</v>
      </c>
      <c r="L3404" s="17">
        <f>SUM(C3404:K3404)</f>
        <v>1639.2799999999997</v>
      </c>
      <c r="M3404" s="23" t="str">
        <f>A3404&amp;"|"&amp;B3404</f>
        <v>P0284|Jul</v>
      </c>
    </row>
    <row r="3405" spans="1:13" ht="15" customHeight="1" x14ac:dyDescent="0.25">
      <c r="A3405" s="14" t="s">
        <v>627</v>
      </c>
      <c r="B3405" s="14" t="s">
        <v>30</v>
      </c>
      <c r="C3405" s="16">
        <v>279.82</v>
      </c>
      <c r="D3405" s="16">
        <v>36.4</v>
      </c>
      <c r="E3405" s="16">
        <v>4.04</v>
      </c>
      <c r="F3405" s="16">
        <v>140</v>
      </c>
      <c r="G3405" s="16">
        <v>0</v>
      </c>
      <c r="H3405" s="16">
        <v>744.98</v>
      </c>
      <c r="I3405" s="16">
        <v>108.88</v>
      </c>
      <c r="J3405" s="16">
        <v>85.96</v>
      </c>
      <c r="K3405" s="16">
        <v>414.07</v>
      </c>
      <c r="L3405" s="17">
        <f>SUM(C3405:K3405)</f>
        <v>1814.1499999999999</v>
      </c>
      <c r="M3405" s="23" t="str">
        <f>A3405&amp;"|"&amp;B3405</f>
        <v>P0284|Aug</v>
      </c>
    </row>
    <row r="3406" spans="1:13" ht="15" customHeight="1" x14ac:dyDescent="0.25">
      <c r="A3406" s="14" t="s">
        <v>627</v>
      </c>
      <c r="B3406" s="14" t="s">
        <v>31</v>
      </c>
      <c r="C3406" s="16">
        <v>7.57</v>
      </c>
      <c r="D3406" s="16">
        <v>29.02</v>
      </c>
      <c r="E3406" s="16">
        <v>6.65</v>
      </c>
      <c r="F3406" s="16">
        <v>140</v>
      </c>
      <c r="G3406" s="16">
        <v>0</v>
      </c>
      <c r="H3406" s="16">
        <v>744.98</v>
      </c>
      <c r="I3406" s="16">
        <v>108.88</v>
      </c>
      <c r="J3406" s="16">
        <v>85.96</v>
      </c>
      <c r="K3406" s="16">
        <v>88.65</v>
      </c>
      <c r="L3406" s="17">
        <f>SUM(C3406:K3406)</f>
        <v>1211.71</v>
      </c>
      <c r="M3406" s="23" t="str">
        <f>A3406&amp;"|"&amp;B3406</f>
        <v>P0284|Sep</v>
      </c>
    </row>
    <row r="3407" spans="1:13" ht="15" customHeight="1" x14ac:dyDescent="0.25">
      <c r="A3407" s="14" t="s">
        <v>627</v>
      </c>
      <c r="B3407" s="14" t="s">
        <v>32</v>
      </c>
      <c r="C3407" s="16">
        <v>7.57</v>
      </c>
      <c r="D3407" s="16">
        <v>41.93</v>
      </c>
      <c r="E3407" s="16">
        <v>4.04</v>
      </c>
      <c r="F3407" s="16">
        <v>140</v>
      </c>
      <c r="G3407" s="16">
        <v>0</v>
      </c>
      <c r="H3407" s="16">
        <v>744.98</v>
      </c>
      <c r="I3407" s="16">
        <v>108.88</v>
      </c>
      <c r="J3407" s="16">
        <v>85.96</v>
      </c>
      <c r="K3407" s="16">
        <v>61.32</v>
      </c>
      <c r="L3407" s="17">
        <f>SUM(C3407:K3407)</f>
        <v>1194.68</v>
      </c>
      <c r="M3407" s="23" t="str">
        <f>A3407&amp;"|"&amp;B3407</f>
        <v>P0284|Oct</v>
      </c>
    </row>
    <row r="3408" spans="1:13" ht="15" customHeight="1" x14ac:dyDescent="0.25">
      <c r="A3408" s="14" t="s">
        <v>627</v>
      </c>
      <c r="B3408" s="14" t="s">
        <v>33</v>
      </c>
      <c r="C3408" s="16">
        <v>7.57</v>
      </c>
      <c r="D3408" s="16">
        <v>43.18</v>
      </c>
      <c r="E3408" s="16">
        <v>4.04</v>
      </c>
      <c r="F3408" s="16">
        <v>140</v>
      </c>
      <c r="G3408" s="16">
        <v>45.43</v>
      </c>
      <c r="H3408" s="16">
        <v>744.98</v>
      </c>
      <c r="I3408" s="16">
        <v>108.88</v>
      </c>
      <c r="J3408" s="16">
        <v>85.96</v>
      </c>
      <c r="K3408" s="16">
        <v>15.82</v>
      </c>
      <c r="L3408" s="17">
        <f>SUM(C3408:K3408)</f>
        <v>1195.8599999999999</v>
      </c>
      <c r="M3408" s="23" t="str">
        <f>A3408&amp;"|"&amp;B3408</f>
        <v>P0284|Nov</v>
      </c>
    </row>
    <row r="3409" spans="1:13" ht="15" customHeight="1" x14ac:dyDescent="0.25">
      <c r="A3409" s="14" t="s">
        <v>627</v>
      </c>
      <c r="B3409" s="14" t="s">
        <v>34</v>
      </c>
      <c r="C3409" s="16">
        <v>24.12</v>
      </c>
      <c r="D3409" s="16">
        <v>59.39</v>
      </c>
      <c r="E3409" s="16">
        <v>4.04</v>
      </c>
      <c r="F3409" s="16">
        <v>350</v>
      </c>
      <c r="G3409" s="16">
        <v>45.43</v>
      </c>
      <c r="H3409" s="16">
        <v>744.98</v>
      </c>
      <c r="I3409" s="16">
        <v>108.88</v>
      </c>
      <c r="J3409" s="16">
        <v>85.96</v>
      </c>
      <c r="K3409" s="16">
        <v>27.92</v>
      </c>
      <c r="L3409" s="17">
        <f>SUM(C3409:K3409)</f>
        <v>1450.7200000000003</v>
      </c>
      <c r="M3409" s="23" t="str">
        <f>A3409&amp;"|"&amp;B3409</f>
        <v>P0284|Dec</v>
      </c>
    </row>
    <row r="3410" spans="1:13" ht="15" customHeight="1" x14ac:dyDescent="0.25">
      <c r="A3410" s="14" t="s">
        <v>627</v>
      </c>
      <c r="B3410" s="14" t="s">
        <v>35</v>
      </c>
      <c r="C3410" s="16">
        <v>7.57</v>
      </c>
      <c r="D3410" s="16">
        <v>68</v>
      </c>
      <c r="E3410" s="16">
        <v>4.04</v>
      </c>
      <c r="F3410" s="16">
        <v>350</v>
      </c>
      <c r="G3410" s="16">
        <v>45.43</v>
      </c>
      <c r="H3410" s="16">
        <v>744.98</v>
      </c>
      <c r="I3410" s="16">
        <v>108.88</v>
      </c>
      <c r="J3410" s="16">
        <v>85.96</v>
      </c>
      <c r="K3410" s="16">
        <v>27.92</v>
      </c>
      <c r="L3410" s="17">
        <f>SUM(C3410:K3410)</f>
        <v>1442.7800000000002</v>
      </c>
      <c r="M3410" s="23" t="str">
        <f>A3410&amp;"|"&amp;B3410</f>
        <v>P0284|Jan</v>
      </c>
    </row>
    <row r="3411" spans="1:13" ht="15" customHeight="1" x14ac:dyDescent="0.25">
      <c r="A3411" s="14" t="s">
        <v>627</v>
      </c>
      <c r="B3411" s="14" t="s">
        <v>36</v>
      </c>
      <c r="C3411" s="16">
        <v>7.57</v>
      </c>
      <c r="D3411" s="16">
        <v>59.42</v>
      </c>
      <c r="E3411" s="16">
        <v>7.2</v>
      </c>
      <c r="F3411" s="16">
        <v>280</v>
      </c>
      <c r="G3411" s="16">
        <v>45.43</v>
      </c>
      <c r="H3411" s="16">
        <v>744.98</v>
      </c>
      <c r="I3411" s="16">
        <v>108.88</v>
      </c>
      <c r="J3411" s="16">
        <v>85.96</v>
      </c>
      <c r="K3411" s="16">
        <v>27.92</v>
      </c>
      <c r="L3411" s="17">
        <f>SUM(C3411:K3411)</f>
        <v>1367.3600000000001</v>
      </c>
      <c r="M3411" s="23" t="str">
        <f>A3411&amp;"|"&amp;B3411</f>
        <v>P0284|Feb</v>
      </c>
    </row>
    <row r="3412" spans="1:13" ht="15" customHeight="1" x14ac:dyDescent="0.25">
      <c r="A3412" s="14" t="s">
        <v>627</v>
      </c>
      <c r="B3412" s="14" t="s">
        <v>37</v>
      </c>
      <c r="C3412" s="16">
        <v>7.57</v>
      </c>
      <c r="D3412" s="16">
        <v>45.21</v>
      </c>
      <c r="E3412" s="16">
        <v>4.7300000000000004</v>
      </c>
      <c r="F3412" s="16">
        <v>280</v>
      </c>
      <c r="G3412" s="16">
        <v>45.43</v>
      </c>
      <c r="H3412" s="16">
        <v>744.98</v>
      </c>
      <c r="I3412" s="16">
        <v>108.88</v>
      </c>
      <c r="J3412" s="16">
        <v>85.96</v>
      </c>
      <c r="K3412" s="16">
        <v>27.92</v>
      </c>
      <c r="L3412" s="17">
        <f>SUM(C3412:K3412)</f>
        <v>1350.6800000000003</v>
      </c>
      <c r="M3412" s="23" t="str">
        <f>A3412&amp;"|"&amp;B3412</f>
        <v>P0284|Mar</v>
      </c>
    </row>
    <row r="3413" spans="1:13" ht="15" customHeight="1" x14ac:dyDescent="0.25">
      <c r="A3413" s="14" t="s">
        <v>629</v>
      </c>
      <c r="B3413" s="14" t="s">
        <v>24</v>
      </c>
      <c r="C3413" s="16">
        <v>35.58</v>
      </c>
      <c r="D3413" s="16">
        <v>68.02</v>
      </c>
      <c r="E3413" s="16">
        <v>18.170000000000002</v>
      </c>
      <c r="F3413" s="16">
        <v>316</v>
      </c>
      <c r="G3413" s="16">
        <v>0</v>
      </c>
      <c r="H3413" s="16">
        <v>2148.98</v>
      </c>
      <c r="I3413" s="16">
        <v>309.45</v>
      </c>
      <c r="J3413" s="16">
        <v>85.96</v>
      </c>
      <c r="K3413" s="16">
        <v>99.37</v>
      </c>
      <c r="L3413" s="17">
        <f>SUM(C3413:K3413)</f>
        <v>3081.5299999999997</v>
      </c>
      <c r="M3413" s="23" t="str">
        <f>A3413&amp;"|"&amp;B3413</f>
        <v>P0285|Apr</v>
      </c>
    </row>
    <row r="3414" spans="1:13" ht="15" customHeight="1" x14ac:dyDescent="0.25">
      <c r="A3414" s="14" t="s">
        <v>629</v>
      </c>
      <c r="B3414" s="14" t="s">
        <v>26</v>
      </c>
      <c r="C3414" s="16">
        <v>30.77</v>
      </c>
      <c r="D3414" s="16">
        <v>75.28</v>
      </c>
      <c r="E3414" s="16">
        <v>14.32</v>
      </c>
      <c r="F3414" s="16">
        <v>316</v>
      </c>
      <c r="G3414" s="16">
        <v>0</v>
      </c>
      <c r="H3414" s="16">
        <v>2148.98</v>
      </c>
      <c r="I3414" s="16">
        <v>309.45</v>
      </c>
      <c r="J3414" s="16">
        <v>85.96</v>
      </c>
      <c r="K3414" s="16">
        <v>646.23</v>
      </c>
      <c r="L3414" s="17">
        <f>SUM(C3414:K3414)</f>
        <v>3626.99</v>
      </c>
      <c r="M3414" s="23" t="str">
        <f>A3414&amp;"|"&amp;B3414</f>
        <v>P0285|May</v>
      </c>
    </row>
    <row r="3415" spans="1:13" ht="15" customHeight="1" x14ac:dyDescent="0.25">
      <c r="A3415" s="14" t="s">
        <v>629</v>
      </c>
      <c r="B3415" s="14" t="s">
        <v>28</v>
      </c>
      <c r="C3415" s="16">
        <v>38.6</v>
      </c>
      <c r="D3415" s="16">
        <v>55.27</v>
      </c>
      <c r="E3415" s="16">
        <v>21.63</v>
      </c>
      <c r="F3415" s="16">
        <v>316</v>
      </c>
      <c r="G3415" s="16">
        <v>0</v>
      </c>
      <c r="H3415" s="16">
        <v>2148.98</v>
      </c>
      <c r="I3415" s="16">
        <v>309.45</v>
      </c>
      <c r="J3415" s="16">
        <v>85.96</v>
      </c>
      <c r="K3415" s="16">
        <v>837.3</v>
      </c>
      <c r="L3415" s="17">
        <f>SUM(C3415:K3415)</f>
        <v>3813.1899999999996</v>
      </c>
      <c r="M3415" s="23" t="str">
        <f>A3415&amp;"|"&amp;B3415</f>
        <v>P0285|Jun</v>
      </c>
    </row>
    <row r="3416" spans="1:13" ht="15" customHeight="1" x14ac:dyDescent="0.25">
      <c r="A3416" s="14" t="s">
        <v>629</v>
      </c>
      <c r="B3416" s="14" t="s">
        <v>29</v>
      </c>
      <c r="C3416" s="16">
        <v>32.94</v>
      </c>
      <c r="D3416" s="16">
        <v>53.61</v>
      </c>
      <c r="E3416" s="16">
        <v>10.35</v>
      </c>
      <c r="F3416" s="16">
        <v>474</v>
      </c>
      <c r="G3416" s="16">
        <v>0</v>
      </c>
      <c r="H3416" s="16">
        <v>2148.98</v>
      </c>
      <c r="I3416" s="16">
        <v>309.45</v>
      </c>
      <c r="J3416" s="16">
        <v>85.96</v>
      </c>
      <c r="K3416" s="16">
        <v>2244.4299999999998</v>
      </c>
      <c r="L3416" s="17">
        <f>SUM(C3416:K3416)</f>
        <v>5359.7199999999993</v>
      </c>
      <c r="M3416" s="23" t="str">
        <f>A3416&amp;"|"&amp;B3416</f>
        <v>P0285|Jul</v>
      </c>
    </row>
    <row r="3417" spans="1:13" ht="15" customHeight="1" x14ac:dyDescent="0.25">
      <c r="A3417" s="14" t="s">
        <v>629</v>
      </c>
      <c r="B3417" s="14" t="s">
        <v>30</v>
      </c>
      <c r="C3417" s="16">
        <v>14.28</v>
      </c>
      <c r="D3417" s="16">
        <v>52.48</v>
      </c>
      <c r="E3417" s="16">
        <v>12.64</v>
      </c>
      <c r="F3417" s="16">
        <v>474</v>
      </c>
      <c r="G3417" s="16">
        <v>0</v>
      </c>
      <c r="H3417" s="16">
        <v>2148.98</v>
      </c>
      <c r="I3417" s="16">
        <v>309.45</v>
      </c>
      <c r="J3417" s="16">
        <v>85.96</v>
      </c>
      <c r="K3417" s="16">
        <v>2070.33</v>
      </c>
      <c r="L3417" s="17">
        <f>SUM(C3417:K3417)</f>
        <v>5168.12</v>
      </c>
      <c r="M3417" s="23" t="str">
        <f>A3417&amp;"|"&amp;B3417</f>
        <v>P0285|Aug</v>
      </c>
    </row>
    <row r="3418" spans="1:13" ht="15" customHeight="1" x14ac:dyDescent="0.25">
      <c r="A3418" s="14" t="s">
        <v>629</v>
      </c>
      <c r="B3418" s="14" t="s">
        <v>31</v>
      </c>
      <c r="C3418" s="16">
        <v>38.74</v>
      </c>
      <c r="D3418" s="16">
        <v>50.22</v>
      </c>
      <c r="E3418" s="16">
        <v>7.5</v>
      </c>
      <c r="F3418" s="16">
        <v>316</v>
      </c>
      <c r="G3418" s="16">
        <v>0</v>
      </c>
      <c r="H3418" s="16">
        <v>2148.98</v>
      </c>
      <c r="I3418" s="16">
        <v>309.45</v>
      </c>
      <c r="J3418" s="16">
        <v>85.96</v>
      </c>
      <c r="K3418" s="16">
        <v>443.25</v>
      </c>
      <c r="L3418" s="17">
        <f>SUM(C3418:K3418)</f>
        <v>3400.1</v>
      </c>
      <c r="M3418" s="23" t="str">
        <f>A3418&amp;"|"&amp;B3418</f>
        <v>P0285|Sep</v>
      </c>
    </row>
    <row r="3419" spans="1:13" ht="15" customHeight="1" x14ac:dyDescent="0.25">
      <c r="A3419" s="14" t="s">
        <v>629</v>
      </c>
      <c r="B3419" s="14" t="s">
        <v>32</v>
      </c>
      <c r="C3419" s="16">
        <v>18.899999999999999</v>
      </c>
      <c r="D3419" s="16">
        <v>71.650000000000006</v>
      </c>
      <c r="E3419" s="16">
        <v>10.77</v>
      </c>
      <c r="F3419" s="16">
        <v>316</v>
      </c>
      <c r="G3419" s="16">
        <v>0</v>
      </c>
      <c r="H3419" s="16">
        <v>2148.98</v>
      </c>
      <c r="I3419" s="16">
        <v>309.45</v>
      </c>
      <c r="J3419" s="16">
        <v>85.96</v>
      </c>
      <c r="K3419" s="16">
        <v>306.58</v>
      </c>
      <c r="L3419" s="17">
        <f>SUM(C3419:K3419)</f>
        <v>3268.29</v>
      </c>
      <c r="M3419" s="23" t="str">
        <f>A3419&amp;"|"&amp;B3419</f>
        <v>P0285|Oct</v>
      </c>
    </row>
    <row r="3420" spans="1:13" ht="15" customHeight="1" x14ac:dyDescent="0.25">
      <c r="A3420" s="14" t="s">
        <v>629</v>
      </c>
      <c r="B3420" s="14" t="s">
        <v>33</v>
      </c>
      <c r="C3420" s="16">
        <v>29.06</v>
      </c>
      <c r="D3420" s="16">
        <v>65.38</v>
      </c>
      <c r="E3420" s="16">
        <v>9.5</v>
      </c>
      <c r="F3420" s="16">
        <v>316</v>
      </c>
      <c r="G3420" s="16">
        <v>100.95</v>
      </c>
      <c r="H3420" s="16">
        <v>2148.98</v>
      </c>
      <c r="I3420" s="16">
        <v>309.45</v>
      </c>
      <c r="J3420" s="16">
        <v>85.96</v>
      </c>
      <c r="K3420" s="16">
        <v>79.11</v>
      </c>
      <c r="L3420" s="17">
        <f>SUM(C3420:K3420)</f>
        <v>3144.39</v>
      </c>
      <c r="M3420" s="23" t="str">
        <f>A3420&amp;"|"&amp;B3420</f>
        <v>P0285|Nov</v>
      </c>
    </row>
    <row r="3421" spans="1:13" ht="15" customHeight="1" x14ac:dyDescent="0.25">
      <c r="A3421" s="14" t="s">
        <v>629</v>
      </c>
      <c r="B3421" s="14" t="s">
        <v>34</v>
      </c>
      <c r="C3421" s="16">
        <v>26.48</v>
      </c>
      <c r="D3421" s="16">
        <v>101.54</v>
      </c>
      <c r="E3421" s="16">
        <v>13.12</v>
      </c>
      <c r="F3421" s="16">
        <v>948</v>
      </c>
      <c r="G3421" s="16">
        <v>100.95</v>
      </c>
      <c r="H3421" s="16">
        <v>2148.98</v>
      </c>
      <c r="I3421" s="16">
        <v>309.45</v>
      </c>
      <c r="J3421" s="16">
        <v>85.96</v>
      </c>
      <c r="K3421" s="16">
        <v>139.59</v>
      </c>
      <c r="L3421" s="17">
        <f>SUM(C3421:K3421)</f>
        <v>3874.07</v>
      </c>
      <c r="M3421" s="23" t="str">
        <f>A3421&amp;"|"&amp;B3421</f>
        <v>P0285|Dec</v>
      </c>
    </row>
    <row r="3422" spans="1:13" ht="15" customHeight="1" x14ac:dyDescent="0.25">
      <c r="A3422" s="14" t="s">
        <v>629</v>
      </c>
      <c r="B3422" s="14" t="s">
        <v>35</v>
      </c>
      <c r="C3422" s="16">
        <v>55.8</v>
      </c>
      <c r="D3422" s="16">
        <v>106.14</v>
      </c>
      <c r="E3422" s="16">
        <v>11.71</v>
      </c>
      <c r="F3422" s="16">
        <v>948</v>
      </c>
      <c r="G3422" s="16">
        <v>100.95</v>
      </c>
      <c r="H3422" s="16">
        <v>2148.98</v>
      </c>
      <c r="I3422" s="16">
        <v>309.45</v>
      </c>
      <c r="J3422" s="16">
        <v>85.96</v>
      </c>
      <c r="K3422" s="16">
        <v>139.59</v>
      </c>
      <c r="L3422" s="17">
        <f>SUM(C3422:K3422)</f>
        <v>3906.58</v>
      </c>
      <c r="M3422" s="23" t="str">
        <f>A3422&amp;"|"&amp;B3422</f>
        <v>P0285|Jan</v>
      </c>
    </row>
    <row r="3423" spans="1:13" ht="15" customHeight="1" x14ac:dyDescent="0.25">
      <c r="A3423" s="14" t="s">
        <v>629</v>
      </c>
      <c r="B3423" s="14" t="s">
        <v>36</v>
      </c>
      <c r="C3423" s="16">
        <v>34.25</v>
      </c>
      <c r="D3423" s="16">
        <v>107.2</v>
      </c>
      <c r="E3423" s="16">
        <v>15.53</v>
      </c>
      <c r="F3423" s="16">
        <v>790</v>
      </c>
      <c r="G3423" s="16">
        <v>100.95</v>
      </c>
      <c r="H3423" s="16">
        <v>2148.98</v>
      </c>
      <c r="I3423" s="16">
        <v>309.45</v>
      </c>
      <c r="J3423" s="16">
        <v>85.96</v>
      </c>
      <c r="K3423" s="16">
        <v>139.59</v>
      </c>
      <c r="L3423" s="17">
        <f>SUM(C3423:K3423)</f>
        <v>3731.91</v>
      </c>
      <c r="M3423" s="23" t="str">
        <f>A3423&amp;"|"&amp;B3423</f>
        <v>P0285|Feb</v>
      </c>
    </row>
    <row r="3424" spans="1:13" ht="15" customHeight="1" x14ac:dyDescent="0.25">
      <c r="A3424" s="14" t="s">
        <v>629</v>
      </c>
      <c r="B3424" s="14" t="s">
        <v>37</v>
      </c>
      <c r="C3424" s="16">
        <v>37.049999999999997</v>
      </c>
      <c r="D3424" s="16">
        <v>87.88</v>
      </c>
      <c r="E3424" s="16">
        <v>21.77</v>
      </c>
      <c r="F3424" s="16">
        <v>632</v>
      </c>
      <c r="G3424" s="16">
        <v>100.95</v>
      </c>
      <c r="H3424" s="16">
        <v>2148.98</v>
      </c>
      <c r="I3424" s="16">
        <v>309.45</v>
      </c>
      <c r="J3424" s="16">
        <v>85.96</v>
      </c>
      <c r="K3424" s="16">
        <v>139.59</v>
      </c>
      <c r="L3424" s="17">
        <f>SUM(C3424:K3424)</f>
        <v>3563.63</v>
      </c>
      <c r="M3424" s="23" t="str">
        <f>A3424&amp;"|"&amp;B3424</f>
        <v>P0285|Mar</v>
      </c>
    </row>
    <row r="3425" spans="1:13" ht="15" customHeight="1" x14ac:dyDescent="0.25">
      <c r="A3425" s="14" t="s">
        <v>631</v>
      </c>
      <c r="B3425" s="14" t="s">
        <v>24</v>
      </c>
      <c r="C3425" s="16">
        <v>17.82</v>
      </c>
      <c r="D3425" s="16">
        <v>50.97</v>
      </c>
      <c r="E3425" s="16">
        <v>7.64</v>
      </c>
      <c r="F3425" s="16">
        <v>176</v>
      </c>
      <c r="G3425" s="16">
        <v>0</v>
      </c>
      <c r="H3425" s="16">
        <v>1031.51</v>
      </c>
      <c r="I3425" s="16">
        <v>149</v>
      </c>
      <c r="J3425" s="16">
        <v>85.96</v>
      </c>
      <c r="K3425" s="16">
        <v>39.75</v>
      </c>
      <c r="L3425" s="17">
        <f>SUM(C3425:K3425)</f>
        <v>1558.65</v>
      </c>
      <c r="M3425" s="23" t="str">
        <f>A3425&amp;"|"&amp;B3425</f>
        <v>P0286|Apr</v>
      </c>
    </row>
    <row r="3426" spans="1:13" ht="15" customHeight="1" x14ac:dyDescent="0.25">
      <c r="A3426" s="14" t="s">
        <v>631</v>
      </c>
      <c r="B3426" s="14" t="s">
        <v>26</v>
      </c>
      <c r="C3426" s="16">
        <v>7.57</v>
      </c>
      <c r="D3426" s="16">
        <v>38.03</v>
      </c>
      <c r="E3426" s="16">
        <v>5.55</v>
      </c>
      <c r="F3426" s="16">
        <v>176</v>
      </c>
      <c r="G3426" s="16">
        <v>0</v>
      </c>
      <c r="H3426" s="16">
        <v>1031.51</v>
      </c>
      <c r="I3426" s="16">
        <v>149</v>
      </c>
      <c r="J3426" s="16">
        <v>85.96</v>
      </c>
      <c r="K3426" s="16">
        <v>258.49</v>
      </c>
      <c r="L3426" s="17">
        <f>SUM(C3426:K3426)</f>
        <v>1752.1100000000001</v>
      </c>
      <c r="M3426" s="23" t="str">
        <f>A3426&amp;"|"&amp;B3426</f>
        <v>P0286|May</v>
      </c>
    </row>
    <row r="3427" spans="1:13" ht="15" customHeight="1" x14ac:dyDescent="0.25">
      <c r="A3427" s="14" t="s">
        <v>631</v>
      </c>
      <c r="B3427" s="14" t="s">
        <v>28</v>
      </c>
      <c r="C3427" s="16">
        <v>7.57</v>
      </c>
      <c r="D3427" s="16">
        <v>35.74</v>
      </c>
      <c r="E3427" s="16">
        <v>7.78</v>
      </c>
      <c r="F3427" s="16">
        <v>176</v>
      </c>
      <c r="G3427" s="16">
        <v>0</v>
      </c>
      <c r="H3427" s="16">
        <v>1031.51</v>
      </c>
      <c r="I3427" s="16">
        <v>149</v>
      </c>
      <c r="J3427" s="16">
        <v>85.96</v>
      </c>
      <c r="K3427" s="16">
        <v>334.92</v>
      </c>
      <c r="L3427" s="17">
        <f>SUM(C3427:K3427)</f>
        <v>1828.48</v>
      </c>
      <c r="M3427" s="23" t="str">
        <f>A3427&amp;"|"&amp;B3427</f>
        <v>P0286|Jun</v>
      </c>
    </row>
    <row r="3428" spans="1:13" ht="15" customHeight="1" x14ac:dyDescent="0.25">
      <c r="A3428" s="14" t="s">
        <v>631</v>
      </c>
      <c r="B3428" s="14" t="s">
        <v>29</v>
      </c>
      <c r="C3428" s="16">
        <v>23.61</v>
      </c>
      <c r="D3428" s="16">
        <v>30.52</v>
      </c>
      <c r="E3428" s="16">
        <v>11.95</v>
      </c>
      <c r="F3428" s="16">
        <v>176</v>
      </c>
      <c r="G3428" s="16">
        <v>0</v>
      </c>
      <c r="H3428" s="16">
        <v>1031.51</v>
      </c>
      <c r="I3428" s="16">
        <v>149</v>
      </c>
      <c r="J3428" s="16">
        <v>85.96</v>
      </c>
      <c r="K3428" s="16">
        <v>897.77</v>
      </c>
      <c r="L3428" s="17">
        <f>SUM(C3428:K3428)</f>
        <v>2406.3199999999997</v>
      </c>
      <c r="M3428" s="23" t="str">
        <f>A3428&amp;"|"&amp;B3428</f>
        <v>P0286|Jul</v>
      </c>
    </row>
    <row r="3429" spans="1:13" ht="15" customHeight="1" x14ac:dyDescent="0.25">
      <c r="A3429" s="14" t="s">
        <v>631</v>
      </c>
      <c r="B3429" s="14" t="s">
        <v>30</v>
      </c>
      <c r="C3429" s="16">
        <v>17.95</v>
      </c>
      <c r="D3429" s="16">
        <v>31.22</v>
      </c>
      <c r="E3429" s="16">
        <v>9.1</v>
      </c>
      <c r="F3429" s="16">
        <v>176</v>
      </c>
      <c r="G3429" s="16">
        <v>0</v>
      </c>
      <c r="H3429" s="16">
        <v>1031.51</v>
      </c>
      <c r="I3429" s="16">
        <v>149</v>
      </c>
      <c r="J3429" s="16">
        <v>85.96</v>
      </c>
      <c r="K3429" s="16">
        <v>828.13</v>
      </c>
      <c r="L3429" s="17">
        <f>SUM(C3429:K3429)</f>
        <v>2328.87</v>
      </c>
      <c r="M3429" s="23" t="str">
        <f>A3429&amp;"|"&amp;B3429</f>
        <v>P0286|Aug</v>
      </c>
    </row>
    <row r="3430" spans="1:13" ht="15" customHeight="1" x14ac:dyDescent="0.25">
      <c r="A3430" s="14" t="s">
        <v>631</v>
      </c>
      <c r="B3430" s="14" t="s">
        <v>31</v>
      </c>
      <c r="C3430" s="16">
        <v>13.65</v>
      </c>
      <c r="D3430" s="16">
        <v>37.770000000000003</v>
      </c>
      <c r="E3430" s="16">
        <v>4.04</v>
      </c>
      <c r="F3430" s="16">
        <v>176</v>
      </c>
      <c r="G3430" s="16">
        <v>0</v>
      </c>
      <c r="H3430" s="16">
        <v>1031.51</v>
      </c>
      <c r="I3430" s="16">
        <v>149</v>
      </c>
      <c r="J3430" s="16">
        <v>85.96</v>
      </c>
      <c r="K3430" s="16">
        <v>177.3</v>
      </c>
      <c r="L3430" s="17">
        <f>SUM(C3430:K3430)</f>
        <v>1675.23</v>
      </c>
      <c r="M3430" s="23" t="str">
        <f>A3430&amp;"|"&amp;B3430</f>
        <v>P0286|Sep</v>
      </c>
    </row>
    <row r="3431" spans="1:13" ht="15" customHeight="1" x14ac:dyDescent="0.25">
      <c r="A3431" s="14" t="s">
        <v>631</v>
      </c>
      <c r="B3431" s="14" t="s">
        <v>32</v>
      </c>
      <c r="C3431" s="16">
        <v>9.15</v>
      </c>
      <c r="D3431" s="16">
        <v>48.06</v>
      </c>
      <c r="E3431" s="16">
        <v>8.15</v>
      </c>
      <c r="F3431" s="16">
        <v>176</v>
      </c>
      <c r="G3431" s="16">
        <v>0</v>
      </c>
      <c r="H3431" s="16">
        <v>1031.51</v>
      </c>
      <c r="I3431" s="16">
        <v>149</v>
      </c>
      <c r="J3431" s="16">
        <v>85.96</v>
      </c>
      <c r="K3431" s="16">
        <v>122.63</v>
      </c>
      <c r="L3431" s="17">
        <f>SUM(C3431:K3431)</f>
        <v>1630.46</v>
      </c>
      <c r="M3431" s="23" t="str">
        <f>A3431&amp;"|"&amp;B3431</f>
        <v>P0286|Oct</v>
      </c>
    </row>
    <row r="3432" spans="1:13" ht="15" customHeight="1" x14ac:dyDescent="0.25">
      <c r="A3432" s="14" t="s">
        <v>631</v>
      </c>
      <c r="B3432" s="14" t="s">
        <v>33</v>
      </c>
      <c r="C3432" s="16">
        <v>7.57</v>
      </c>
      <c r="D3432" s="16">
        <v>60.99</v>
      </c>
      <c r="E3432" s="16">
        <v>7.19</v>
      </c>
      <c r="F3432" s="16">
        <v>176</v>
      </c>
      <c r="G3432" s="16">
        <v>55.52</v>
      </c>
      <c r="H3432" s="16">
        <v>1031.51</v>
      </c>
      <c r="I3432" s="16">
        <v>149</v>
      </c>
      <c r="J3432" s="16">
        <v>85.96</v>
      </c>
      <c r="K3432" s="16">
        <v>31.64</v>
      </c>
      <c r="L3432" s="17">
        <f>SUM(C3432:K3432)</f>
        <v>1605.38</v>
      </c>
      <c r="M3432" s="23" t="str">
        <f>A3432&amp;"|"&amp;B3432</f>
        <v>P0286|Nov</v>
      </c>
    </row>
    <row r="3433" spans="1:13" ht="15" customHeight="1" x14ac:dyDescent="0.25">
      <c r="A3433" s="14" t="s">
        <v>631</v>
      </c>
      <c r="B3433" s="14" t="s">
        <v>34</v>
      </c>
      <c r="C3433" s="16">
        <v>24.55</v>
      </c>
      <c r="D3433" s="16">
        <v>68.459999999999994</v>
      </c>
      <c r="E3433" s="16">
        <v>4.04</v>
      </c>
      <c r="F3433" s="16">
        <v>440</v>
      </c>
      <c r="G3433" s="16">
        <v>55.52</v>
      </c>
      <c r="H3433" s="16">
        <v>1031.51</v>
      </c>
      <c r="I3433" s="16">
        <v>149</v>
      </c>
      <c r="J3433" s="16">
        <v>85.96</v>
      </c>
      <c r="K3433" s="16">
        <v>55.84</v>
      </c>
      <c r="L3433" s="17">
        <f>SUM(C3433:K3433)</f>
        <v>1914.8799999999999</v>
      </c>
      <c r="M3433" s="23" t="str">
        <f>A3433&amp;"|"&amp;B3433</f>
        <v>P0286|Dec</v>
      </c>
    </row>
    <row r="3434" spans="1:13" ht="15" customHeight="1" x14ac:dyDescent="0.25">
      <c r="A3434" s="14" t="s">
        <v>631</v>
      </c>
      <c r="B3434" s="14" t="s">
        <v>35</v>
      </c>
      <c r="C3434" s="16">
        <v>13.42</v>
      </c>
      <c r="D3434" s="16">
        <v>71.569999999999993</v>
      </c>
      <c r="E3434" s="16">
        <v>7.6</v>
      </c>
      <c r="F3434" s="16">
        <v>352</v>
      </c>
      <c r="G3434" s="16">
        <v>55.52</v>
      </c>
      <c r="H3434" s="16">
        <v>1031.51</v>
      </c>
      <c r="I3434" s="16">
        <v>149</v>
      </c>
      <c r="J3434" s="16">
        <v>85.96</v>
      </c>
      <c r="K3434" s="16">
        <v>55.84</v>
      </c>
      <c r="L3434" s="17">
        <f>SUM(C3434:K3434)</f>
        <v>1822.4199999999998</v>
      </c>
      <c r="M3434" s="23" t="str">
        <f>A3434&amp;"|"&amp;B3434</f>
        <v>P0286|Jan</v>
      </c>
    </row>
    <row r="3435" spans="1:13" ht="15" customHeight="1" x14ac:dyDescent="0.25">
      <c r="A3435" s="14" t="s">
        <v>631</v>
      </c>
      <c r="B3435" s="14" t="s">
        <v>36</v>
      </c>
      <c r="C3435" s="16">
        <v>17.73</v>
      </c>
      <c r="D3435" s="16">
        <v>77.36</v>
      </c>
      <c r="E3435" s="16">
        <v>4.04</v>
      </c>
      <c r="F3435" s="16">
        <v>352</v>
      </c>
      <c r="G3435" s="16">
        <v>55.52</v>
      </c>
      <c r="H3435" s="16">
        <v>1031.51</v>
      </c>
      <c r="I3435" s="16">
        <v>149</v>
      </c>
      <c r="J3435" s="16">
        <v>85.96</v>
      </c>
      <c r="K3435" s="16">
        <v>55.84</v>
      </c>
      <c r="L3435" s="17">
        <f>SUM(C3435:K3435)</f>
        <v>1828.9599999999998</v>
      </c>
      <c r="M3435" s="23" t="str">
        <f>A3435&amp;"|"&amp;B3435</f>
        <v>P0286|Feb</v>
      </c>
    </row>
    <row r="3436" spans="1:13" ht="15" customHeight="1" x14ac:dyDescent="0.25">
      <c r="A3436" s="14" t="s">
        <v>631</v>
      </c>
      <c r="B3436" s="14" t="s">
        <v>37</v>
      </c>
      <c r="C3436" s="16">
        <v>14.73</v>
      </c>
      <c r="D3436" s="16">
        <v>59.85</v>
      </c>
      <c r="E3436" s="16">
        <v>4.04</v>
      </c>
      <c r="F3436" s="16">
        <v>264</v>
      </c>
      <c r="G3436" s="16">
        <v>55.52</v>
      </c>
      <c r="H3436" s="16">
        <v>1031.51</v>
      </c>
      <c r="I3436" s="16">
        <v>149</v>
      </c>
      <c r="J3436" s="16">
        <v>85.96</v>
      </c>
      <c r="K3436" s="16">
        <v>55.84</v>
      </c>
      <c r="L3436" s="17">
        <f>SUM(C3436:K3436)</f>
        <v>1720.45</v>
      </c>
      <c r="M3436" s="23" t="str">
        <f>A3436&amp;"|"&amp;B3436</f>
        <v>P0286|Mar</v>
      </c>
    </row>
    <row r="3437" spans="1:13" ht="15" customHeight="1" x14ac:dyDescent="0.25">
      <c r="A3437" s="14" t="s">
        <v>633</v>
      </c>
      <c r="B3437" s="14" t="s">
        <v>24</v>
      </c>
      <c r="C3437" s="16">
        <v>9.5399999999999991</v>
      </c>
      <c r="D3437" s="16">
        <v>69.45</v>
      </c>
      <c r="E3437" s="16">
        <v>4.55</v>
      </c>
      <c r="F3437" s="16">
        <v>264</v>
      </c>
      <c r="G3437" s="16">
        <v>0</v>
      </c>
      <c r="H3437" s="16">
        <v>1719.18</v>
      </c>
      <c r="I3437" s="16">
        <v>246.42</v>
      </c>
      <c r="J3437" s="16">
        <v>85.96</v>
      </c>
      <c r="K3437" s="16">
        <v>79.5</v>
      </c>
      <c r="L3437" s="17">
        <f>SUM(C3437:K3437)</f>
        <v>2478.6000000000004</v>
      </c>
      <c r="M3437" s="23" t="str">
        <f>A3437&amp;"|"&amp;B3437</f>
        <v>P0287|Apr</v>
      </c>
    </row>
    <row r="3438" spans="1:13" ht="15" customHeight="1" x14ac:dyDescent="0.25">
      <c r="A3438" s="14" t="s">
        <v>633</v>
      </c>
      <c r="B3438" s="14" t="s">
        <v>26</v>
      </c>
      <c r="C3438" s="16">
        <v>40.799999999999997</v>
      </c>
      <c r="D3438" s="16">
        <v>64.489999999999995</v>
      </c>
      <c r="E3438" s="16">
        <v>5.54</v>
      </c>
      <c r="F3438" s="16">
        <v>264</v>
      </c>
      <c r="G3438" s="16">
        <v>0</v>
      </c>
      <c r="H3438" s="16">
        <v>1719.18</v>
      </c>
      <c r="I3438" s="16">
        <v>246.42</v>
      </c>
      <c r="J3438" s="16">
        <v>85.96</v>
      </c>
      <c r="K3438" s="16">
        <v>516.99</v>
      </c>
      <c r="L3438" s="17">
        <f>SUM(C3438:K3438)</f>
        <v>2943.38</v>
      </c>
      <c r="M3438" s="23" t="str">
        <f>A3438&amp;"|"&amp;B3438</f>
        <v>P0287|May</v>
      </c>
    </row>
    <row r="3439" spans="1:13" ht="15" customHeight="1" x14ac:dyDescent="0.25">
      <c r="A3439" s="14" t="s">
        <v>633</v>
      </c>
      <c r="B3439" s="14" t="s">
        <v>28</v>
      </c>
      <c r="C3439" s="16">
        <v>45.23</v>
      </c>
      <c r="D3439" s="16">
        <v>45.06</v>
      </c>
      <c r="E3439" s="16">
        <v>12.31</v>
      </c>
      <c r="F3439" s="16">
        <v>264</v>
      </c>
      <c r="G3439" s="16">
        <v>0</v>
      </c>
      <c r="H3439" s="16">
        <v>1719.18</v>
      </c>
      <c r="I3439" s="16">
        <v>246.42</v>
      </c>
      <c r="J3439" s="16">
        <v>85.96</v>
      </c>
      <c r="K3439" s="16">
        <v>669.84</v>
      </c>
      <c r="L3439" s="17">
        <f>SUM(C3439:K3439)</f>
        <v>3088.0000000000005</v>
      </c>
      <c r="M3439" s="23" t="str">
        <f>A3439&amp;"|"&amp;B3439</f>
        <v>P0287|Jun</v>
      </c>
    </row>
    <row r="3440" spans="1:13" ht="15" customHeight="1" x14ac:dyDescent="0.25">
      <c r="A3440" s="14" t="s">
        <v>633</v>
      </c>
      <c r="B3440" s="14" t="s">
        <v>29</v>
      </c>
      <c r="C3440" s="16">
        <v>37.14</v>
      </c>
      <c r="D3440" s="16">
        <v>43.3</v>
      </c>
      <c r="E3440" s="16">
        <v>11.33</v>
      </c>
      <c r="F3440" s="16">
        <v>396</v>
      </c>
      <c r="G3440" s="16">
        <v>0</v>
      </c>
      <c r="H3440" s="16">
        <v>1719.18</v>
      </c>
      <c r="I3440" s="16">
        <v>246.42</v>
      </c>
      <c r="J3440" s="16">
        <v>85.96</v>
      </c>
      <c r="K3440" s="16">
        <v>1795.54</v>
      </c>
      <c r="L3440" s="17">
        <f>SUM(C3440:K3440)</f>
        <v>4334.87</v>
      </c>
      <c r="M3440" s="23" t="str">
        <f>A3440&amp;"|"&amp;B3440</f>
        <v>P0287|Jul</v>
      </c>
    </row>
    <row r="3441" spans="1:13" ht="15" customHeight="1" x14ac:dyDescent="0.25">
      <c r="A3441" s="14" t="s">
        <v>633</v>
      </c>
      <c r="B3441" s="14" t="s">
        <v>30</v>
      </c>
      <c r="C3441" s="16">
        <v>41.11</v>
      </c>
      <c r="D3441" s="16">
        <v>41.62</v>
      </c>
      <c r="E3441" s="16">
        <v>8.07</v>
      </c>
      <c r="F3441" s="16">
        <v>396</v>
      </c>
      <c r="G3441" s="16">
        <v>0</v>
      </c>
      <c r="H3441" s="16">
        <v>1719.18</v>
      </c>
      <c r="I3441" s="16">
        <v>246.42</v>
      </c>
      <c r="J3441" s="16">
        <v>85.96</v>
      </c>
      <c r="K3441" s="16">
        <v>1656.27</v>
      </c>
      <c r="L3441" s="17">
        <f>SUM(C3441:K3441)</f>
        <v>4194.63</v>
      </c>
      <c r="M3441" s="23" t="str">
        <f>A3441&amp;"|"&amp;B3441</f>
        <v>P0287|Aug</v>
      </c>
    </row>
    <row r="3442" spans="1:13" ht="15" customHeight="1" x14ac:dyDescent="0.25">
      <c r="A3442" s="14" t="s">
        <v>633</v>
      </c>
      <c r="B3442" s="14" t="s">
        <v>31</v>
      </c>
      <c r="C3442" s="16">
        <v>29.16</v>
      </c>
      <c r="D3442" s="16">
        <v>61.38</v>
      </c>
      <c r="E3442" s="16">
        <v>11.98</v>
      </c>
      <c r="F3442" s="16">
        <v>264</v>
      </c>
      <c r="G3442" s="16">
        <v>0</v>
      </c>
      <c r="H3442" s="16">
        <v>1719.18</v>
      </c>
      <c r="I3442" s="16">
        <v>246.42</v>
      </c>
      <c r="J3442" s="16">
        <v>85.96</v>
      </c>
      <c r="K3442" s="16">
        <v>354.6</v>
      </c>
      <c r="L3442" s="17">
        <f>SUM(C3442:K3442)</f>
        <v>2772.68</v>
      </c>
      <c r="M3442" s="23" t="str">
        <f>A3442&amp;"|"&amp;B3442</f>
        <v>P0287|Sep</v>
      </c>
    </row>
    <row r="3443" spans="1:13" ht="15" customHeight="1" x14ac:dyDescent="0.25">
      <c r="A3443" s="14" t="s">
        <v>633</v>
      </c>
      <c r="B3443" s="14" t="s">
        <v>32</v>
      </c>
      <c r="C3443" s="16">
        <v>21.06</v>
      </c>
      <c r="D3443" s="16">
        <v>62.24</v>
      </c>
      <c r="E3443" s="16">
        <v>6.29</v>
      </c>
      <c r="F3443" s="16">
        <v>264</v>
      </c>
      <c r="G3443" s="16">
        <v>0</v>
      </c>
      <c r="H3443" s="16">
        <v>1719.18</v>
      </c>
      <c r="I3443" s="16">
        <v>246.42</v>
      </c>
      <c r="J3443" s="16">
        <v>85.96</v>
      </c>
      <c r="K3443" s="16">
        <v>245.27</v>
      </c>
      <c r="L3443" s="17">
        <f>SUM(C3443:K3443)</f>
        <v>2650.42</v>
      </c>
      <c r="M3443" s="23" t="str">
        <f>A3443&amp;"|"&amp;B3443</f>
        <v>P0287|Oct</v>
      </c>
    </row>
    <row r="3444" spans="1:13" ht="15" customHeight="1" x14ac:dyDescent="0.25">
      <c r="A3444" s="14" t="s">
        <v>633</v>
      </c>
      <c r="B3444" s="14" t="s">
        <v>33</v>
      </c>
      <c r="C3444" s="16">
        <v>18.350000000000001</v>
      </c>
      <c r="D3444" s="16">
        <v>68.430000000000007</v>
      </c>
      <c r="E3444" s="16">
        <v>4.1900000000000004</v>
      </c>
      <c r="F3444" s="16">
        <v>396</v>
      </c>
      <c r="G3444" s="16">
        <v>83.28</v>
      </c>
      <c r="H3444" s="16">
        <v>1719.18</v>
      </c>
      <c r="I3444" s="16">
        <v>246.42</v>
      </c>
      <c r="J3444" s="16">
        <v>85.96</v>
      </c>
      <c r="K3444" s="16">
        <v>63.29</v>
      </c>
      <c r="L3444" s="17">
        <f>SUM(C3444:K3444)</f>
        <v>2685.1000000000004</v>
      </c>
      <c r="M3444" s="23" t="str">
        <f>A3444&amp;"|"&amp;B3444</f>
        <v>P0287|Nov</v>
      </c>
    </row>
    <row r="3445" spans="1:13" ht="15" customHeight="1" x14ac:dyDescent="0.25">
      <c r="A3445" s="14" t="s">
        <v>633</v>
      </c>
      <c r="B3445" s="14" t="s">
        <v>34</v>
      </c>
      <c r="C3445" s="16">
        <v>20.34</v>
      </c>
      <c r="D3445" s="16">
        <v>87.3</v>
      </c>
      <c r="E3445" s="16">
        <v>5.53</v>
      </c>
      <c r="F3445" s="16">
        <v>792</v>
      </c>
      <c r="G3445" s="16">
        <v>83.28</v>
      </c>
      <c r="H3445" s="16">
        <v>1719.18</v>
      </c>
      <c r="I3445" s="16">
        <v>246.42</v>
      </c>
      <c r="J3445" s="16">
        <v>85.96</v>
      </c>
      <c r="K3445" s="16">
        <v>111.67</v>
      </c>
      <c r="L3445" s="17">
        <f>SUM(C3445:K3445)</f>
        <v>3151.6800000000003</v>
      </c>
      <c r="M3445" s="23" t="str">
        <f>A3445&amp;"|"&amp;B3445</f>
        <v>P0287|Dec</v>
      </c>
    </row>
    <row r="3446" spans="1:13" ht="15" customHeight="1" x14ac:dyDescent="0.25">
      <c r="A3446" s="14" t="s">
        <v>633</v>
      </c>
      <c r="B3446" s="14" t="s">
        <v>35</v>
      </c>
      <c r="C3446" s="16">
        <v>20.07</v>
      </c>
      <c r="D3446" s="16">
        <v>85.21</v>
      </c>
      <c r="E3446" s="16">
        <v>12.95</v>
      </c>
      <c r="F3446" s="16">
        <v>660</v>
      </c>
      <c r="G3446" s="16">
        <v>83.28</v>
      </c>
      <c r="H3446" s="16">
        <v>1719.18</v>
      </c>
      <c r="I3446" s="16">
        <v>246.42</v>
      </c>
      <c r="J3446" s="16">
        <v>85.96</v>
      </c>
      <c r="K3446" s="16">
        <v>111.67</v>
      </c>
      <c r="L3446" s="17">
        <f>SUM(C3446:K3446)</f>
        <v>3024.7400000000002</v>
      </c>
      <c r="M3446" s="23" t="str">
        <f>A3446&amp;"|"&amp;B3446</f>
        <v>P0287|Jan</v>
      </c>
    </row>
    <row r="3447" spans="1:13" ht="15" customHeight="1" x14ac:dyDescent="0.25">
      <c r="A3447" s="14" t="s">
        <v>633</v>
      </c>
      <c r="B3447" s="14" t="s">
        <v>36</v>
      </c>
      <c r="C3447" s="16">
        <v>13.41</v>
      </c>
      <c r="D3447" s="16">
        <v>89.52</v>
      </c>
      <c r="E3447" s="16">
        <v>11.96</v>
      </c>
      <c r="F3447" s="16">
        <v>660</v>
      </c>
      <c r="G3447" s="16">
        <v>83.28</v>
      </c>
      <c r="H3447" s="16">
        <v>1719.18</v>
      </c>
      <c r="I3447" s="16">
        <v>246.42</v>
      </c>
      <c r="J3447" s="16">
        <v>85.96</v>
      </c>
      <c r="K3447" s="16">
        <v>111.67</v>
      </c>
      <c r="L3447" s="17">
        <f>SUM(C3447:K3447)</f>
        <v>3021.4</v>
      </c>
      <c r="M3447" s="23" t="str">
        <f>A3447&amp;"|"&amp;B3447</f>
        <v>P0287|Feb</v>
      </c>
    </row>
    <row r="3448" spans="1:13" ht="15" customHeight="1" x14ac:dyDescent="0.25">
      <c r="A3448" s="14" t="s">
        <v>633</v>
      </c>
      <c r="B3448" s="14" t="s">
        <v>37</v>
      </c>
      <c r="C3448" s="16">
        <v>14.25</v>
      </c>
      <c r="D3448" s="16">
        <v>73.17</v>
      </c>
      <c r="E3448" s="16">
        <v>14.89</v>
      </c>
      <c r="F3448" s="16">
        <v>528</v>
      </c>
      <c r="G3448" s="16">
        <v>83.28</v>
      </c>
      <c r="H3448" s="16">
        <v>1719.18</v>
      </c>
      <c r="I3448" s="16">
        <v>246.42</v>
      </c>
      <c r="J3448" s="16">
        <v>85.96</v>
      </c>
      <c r="K3448" s="16">
        <v>111.67</v>
      </c>
      <c r="L3448" s="17">
        <f>SUM(C3448:K3448)</f>
        <v>2876.82</v>
      </c>
      <c r="M3448" s="23" t="str">
        <f>A3448&amp;"|"&amp;B3448</f>
        <v>P0287|Mar</v>
      </c>
    </row>
    <row r="3449" spans="1:13" ht="15" customHeight="1" x14ac:dyDescent="0.25">
      <c r="A3449" s="14" t="s">
        <v>635</v>
      </c>
      <c r="B3449" s="14" t="s">
        <v>24</v>
      </c>
      <c r="C3449" s="16">
        <v>7.57</v>
      </c>
      <c r="D3449" s="16">
        <v>56.34</v>
      </c>
      <c r="E3449" s="16">
        <v>8.34</v>
      </c>
      <c r="F3449" s="16">
        <v>216</v>
      </c>
      <c r="G3449" s="16">
        <v>0</v>
      </c>
      <c r="H3449" s="16">
        <v>1346.69</v>
      </c>
      <c r="I3449" s="16">
        <v>194.84</v>
      </c>
      <c r="J3449" s="16">
        <v>85.96</v>
      </c>
      <c r="K3449" s="16">
        <v>59.62</v>
      </c>
      <c r="L3449" s="17">
        <f>SUM(C3449:K3449)</f>
        <v>1975.36</v>
      </c>
      <c r="M3449" s="23" t="str">
        <f>A3449&amp;"|"&amp;B3449</f>
        <v>P0288|Apr</v>
      </c>
    </row>
    <row r="3450" spans="1:13" ht="15" customHeight="1" x14ac:dyDescent="0.25">
      <c r="A3450" s="14" t="s">
        <v>635</v>
      </c>
      <c r="B3450" s="14" t="s">
        <v>26</v>
      </c>
      <c r="C3450" s="16">
        <v>25.52</v>
      </c>
      <c r="D3450" s="16">
        <v>45.01</v>
      </c>
      <c r="E3450" s="16">
        <v>4.8499999999999996</v>
      </c>
      <c r="F3450" s="16">
        <v>216</v>
      </c>
      <c r="G3450" s="16">
        <v>0</v>
      </c>
      <c r="H3450" s="16">
        <v>1346.69</v>
      </c>
      <c r="I3450" s="16">
        <v>194.84</v>
      </c>
      <c r="J3450" s="16">
        <v>85.96</v>
      </c>
      <c r="K3450" s="16">
        <v>387.74</v>
      </c>
      <c r="L3450" s="17">
        <f>SUM(C3450:K3450)</f>
        <v>2306.61</v>
      </c>
      <c r="M3450" s="23" t="str">
        <f>A3450&amp;"|"&amp;B3450</f>
        <v>P0288|May</v>
      </c>
    </row>
    <row r="3451" spans="1:13" ht="15" customHeight="1" x14ac:dyDescent="0.25">
      <c r="A3451" s="14" t="s">
        <v>635</v>
      </c>
      <c r="B3451" s="14" t="s">
        <v>28</v>
      </c>
      <c r="C3451" s="16">
        <v>7.57</v>
      </c>
      <c r="D3451" s="16">
        <v>43.55</v>
      </c>
      <c r="E3451" s="16">
        <v>10.33</v>
      </c>
      <c r="F3451" s="16">
        <v>216</v>
      </c>
      <c r="G3451" s="16">
        <v>0</v>
      </c>
      <c r="H3451" s="16">
        <v>1346.69</v>
      </c>
      <c r="I3451" s="16">
        <v>194.84</v>
      </c>
      <c r="J3451" s="16">
        <v>85.96</v>
      </c>
      <c r="K3451" s="16">
        <v>502.38</v>
      </c>
      <c r="L3451" s="17">
        <f>SUM(C3451:K3451)</f>
        <v>2407.3200000000002</v>
      </c>
      <c r="M3451" s="23" t="str">
        <f>A3451&amp;"|"&amp;B3451</f>
        <v>P0288|Jun</v>
      </c>
    </row>
    <row r="3452" spans="1:13" ht="15" customHeight="1" x14ac:dyDescent="0.25">
      <c r="A3452" s="14" t="s">
        <v>635</v>
      </c>
      <c r="B3452" s="14" t="s">
        <v>29</v>
      </c>
      <c r="C3452" s="16">
        <v>7.57</v>
      </c>
      <c r="D3452" s="16">
        <v>41.86</v>
      </c>
      <c r="E3452" s="16">
        <v>4.04</v>
      </c>
      <c r="F3452" s="16">
        <v>216</v>
      </c>
      <c r="G3452" s="16">
        <v>0</v>
      </c>
      <c r="H3452" s="16">
        <v>1346.69</v>
      </c>
      <c r="I3452" s="16">
        <v>194.84</v>
      </c>
      <c r="J3452" s="16">
        <v>85.96</v>
      </c>
      <c r="K3452" s="16">
        <v>1346.66</v>
      </c>
      <c r="L3452" s="17">
        <f>SUM(C3452:K3452)</f>
        <v>3243.62</v>
      </c>
      <c r="M3452" s="23" t="str">
        <f>A3452&amp;"|"&amp;B3452</f>
        <v>P0288|Jul</v>
      </c>
    </row>
    <row r="3453" spans="1:13" ht="15" customHeight="1" x14ac:dyDescent="0.25">
      <c r="A3453" s="14" t="s">
        <v>635</v>
      </c>
      <c r="B3453" s="14" t="s">
        <v>30</v>
      </c>
      <c r="C3453" s="16">
        <v>14.2</v>
      </c>
      <c r="D3453" s="16">
        <v>43.55</v>
      </c>
      <c r="E3453" s="16">
        <v>4.04</v>
      </c>
      <c r="F3453" s="16">
        <v>216</v>
      </c>
      <c r="G3453" s="16">
        <v>0</v>
      </c>
      <c r="H3453" s="16">
        <v>1346.69</v>
      </c>
      <c r="I3453" s="16">
        <v>194.84</v>
      </c>
      <c r="J3453" s="16">
        <v>85.96</v>
      </c>
      <c r="K3453" s="16">
        <v>1242.2</v>
      </c>
      <c r="L3453" s="17">
        <f>SUM(C3453:K3453)</f>
        <v>3147.48</v>
      </c>
      <c r="M3453" s="23" t="str">
        <f>A3453&amp;"|"&amp;B3453</f>
        <v>P0288|Aug</v>
      </c>
    </row>
    <row r="3454" spans="1:13" ht="15" customHeight="1" x14ac:dyDescent="0.25">
      <c r="A3454" s="14" t="s">
        <v>635</v>
      </c>
      <c r="B3454" s="14" t="s">
        <v>31</v>
      </c>
      <c r="C3454" s="16">
        <v>7.57</v>
      </c>
      <c r="D3454" s="16">
        <v>50.52</v>
      </c>
      <c r="E3454" s="16">
        <v>5.32</v>
      </c>
      <c r="F3454" s="16">
        <v>216</v>
      </c>
      <c r="G3454" s="16">
        <v>0</v>
      </c>
      <c r="H3454" s="16">
        <v>1346.69</v>
      </c>
      <c r="I3454" s="16">
        <v>194.84</v>
      </c>
      <c r="J3454" s="16">
        <v>85.96</v>
      </c>
      <c r="K3454" s="16">
        <v>265.95</v>
      </c>
      <c r="L3454" s="17">
        <f>SUM(C3454:K3454)</f>
        <v>2172.85</v>
      </c>
      <c r="M3454" s="23" t="str">
        <f>A3454&amp;"|"&amp;B3454</f>
        <v>P0288|Sep</v>
      </c>
    </row>
    <row r="3455" spans="1:13" ht="15" customHeight="1" x14ac:dyDescent="0.25">
      <c r="A3455" s="14" t="s">
        <v>635</v>
      </c>
      <c r="B3455" s="14" t="s">
        <v>32</v>
      </c>
      <c r="C3455" s="16">
        <v>34.909999999999997</v>
      </c>
      <c r="D3455" s="16">
        <v>54.68</v>
      </c>
      <c r="E3455" s="16">
        <v>11.88</v>
      </c>
      <c r="F3455" s="16">
        <v>216</v>
      </c>
      <c r="G3455" s="16">
        <v>0</v>
      </c>
      <c r="H3455" s="16">
        <v>1346.69</v>
      </c>
      <c r="I3455" s="16">
        <v>194.84</v>
      </c>
      <c r="J3455" s="16">
        <v>85.96</v>
      </c>
      <c r="K3455" s="16">
        <v>183.95</v>
      </c>
      <c r="L3455" s="17">
        <f>SUM(C3455:K3455)</f>
        <v>2128.91</v>
      </c>
      <c r="M3455" s="23" t="str">
        <f>A3455&amp;"|"&amp;B3455</f>
        <v>P0288|Oct</v>
      </c>
    </row>
    <row r="3456" spans="1:13" ht="15" customHeight="1" x14ac:dyDescent="0.25">
      <c r="A3456" s="14" t="s">
        <v>635</v>
      </c>
      <c r="B3456" s="14" t="s">
        <v>33</v>
      </c>
      <c r="C3456" s="16">
        <v>25.8</v>
      </c>
      <c r="D3456" s="16">
        <v>55.51</v>
      </c>
      <c r="E3456" s="16">
        <v>16.14</v>
      </c>
      <c r="F3456" s="16">
        <v>216</v>
      </c>
      <c r="G3456" s="16">
        <v>68.14</v>
      </c>
      <c r="H3456" s="16">
        <v>1346.69</v>
      </c>
      <c r="I3456" s="16">
        <v>194.84</v>
      </c>
      <c r="J3456" s="16">
        <v>85.96</v>
      </c>
      <c r="K3456" s="16">
        <v>47.47</v>
      </c>
      <c r="L3456" s="17">
        <f>SUM(C3456:K3456)</f>
        <v>2056.5499999999997</v>
      </c>
      <c r="M3456" s="23" t="str">
        <f>A3456&amp;"|"&amp;B3456</f>
        <v>P0288|Nov</v>
      </c>
    </row>
    <row r="3457" spans="1:13" ht="15" customHeight="1" x14ac:dyDescent="0.25">
      <c r="A3457" s="14" t="s">
        <v>635</v>
      </c>
      <c r="B3457" s="14" t="s">
        <v>34</v>
      </c>
      <c r="C3457" s="16">
        <v>17.2</v>
      </c>
      <c r="D3457" s="16">
        <v>78.599999999999994</v>
      </c>
      <c r="E3457" s="16">
        <v>12.84</v>
      </c>
      <c r="F3457" s="16">
        <v>540</v>
      </c>
      <c r="G3457" s="16">
        <v>68.14</v>
      </c>
      <c r="H3457" s="16">
        <v>1346.69</v>
      </c>
      <c r="I3457" s="16">
        <v>194.84</v>
      </c>
      <c r="J3457" s="16">
        <v>85.96</v>
      </c>
      <c r="K3457" s="16">
        <v>83.75</v>
      </c>
      <c r="L3457" s="17">
        <f>SUM(C3457:K3457)</f>
        <v>2428.0200000000004</v>
      </c>
      <c r="M3457" s="23" t="str">
        <f>A3457&amp;"|"&amp;B3457</f>
        <v>P0288|Dec</v>
      </c>
    </row>
    <row r="3458" spans="1:13" ht="15" customHeight="1" x14ac:dyDescent="0.25">
      <c r="A3458" s="14" t="s">
        <v>635</v>
      </c>
      <c r="B3458" s="14" t="s">
        <v>35</v>
      </c>
      <c r="C3458" s="16">
        <v>7.57</v>
      </c>
      <c r="D3458" s="16">
        <v>79.77</v>
      </c>
      <c r="E3458" s="16">
        <v>7.41</v>
      </c>
      <c r="F3458" s="16">
        <v>432</v>
      </c>
      <c r="G3458" s="16">
        <v>68.14</v>
      </c>
      <c r="H3458" s="16">
        <v>1346.69</v>
      </c>
      <c r="I3458" s="16">
        <v>194.84</v>
      </c>
      <c r="J3458" s="16">
        <v>85.96</v>
      </c>
      <c r="K3458" s="16">
        <v>83.75</v>
      </c>
      <c r="L3458" s="17">
        <f>SUM(C3458:K3458)</f>
        <v>2306.13</v>
      </c>
      <c r="M3458" s="23" t="str">
        <f>A3458&amp;"|"&amp;B3458</f>
        <v>P0288|Jan</v>
      </c>
    </row>
    <row r="3459" spans="1:13" ht="15" customHeight="1" x14ac:dyDescent="0.25">
      <c r="A3459" s="14" t="s">
        <v>635</v>
      </c>
      <c r="B3459" s="14" t="s">
        <v>36</v>
      </c>
      <c r="C3459" s="16">
        <v>39.49</v>
      </c>
      <c r="D3459" s="16">
        <v>76.88</v>
      </c>
      <c r="E3459" s="16">
        <v>10.9</v>
      </c>
      <c r="F3459" s="16">
        <v>324</v>
      </c>
      <c r="G3459" s="16">
        <v>68.14</v>
      </c>
      <c r="H3459" s="16">
        <v>1346.69</v>
      </c>
      <c r="I3459" s="16">
        <v>194.84</v>
      </c>
      <c r="J3459" s="16">
        <v>85.96</v>
      </c>
      <c r="K3459" s="16">
        <v>83.75</v>
      </c>
      <c r="L3459" s="17">
        <f>SUM(C3459:K3459)</f>
        <v>2230.65</v>
      </c>
      <c r="M3459" s="23" t="str">
        <f>A3459&amp;"|"&amp;B3459</f>
        <v>P0288|Feb</v>
      </c>
    </row>
    <row r="3460" spans="1:13" ht="15" customHeight="1" x14ac:dyDescent="0.25">
      <c r="A3460" s="14" t="s">
        <v>635</v>
      </c>
      <c r="B3460" s="14" t="s">
        <v>37</v>
      </c>
      <c r="C3460" s="16">
        <v>35.4</v>
      </c>
      <c r="D3460" s="16">
        <v>60.39</v>
      </c>
      <c r="E3460" s="16">
        <v>6.15</v>
      </c>
      <c r="F3460" s="16">
        <v>432</v>
      </c>
      <c r="G3460" s="16">
        <v>68.14</v>
      </c>
      <c r="H3460" s="16">
        <v>1346.69</v>
      </c>
      <c r="I3460" s="16">
        <v>194.84</v>
      </c>
      <c r="J3460" s="16">
        <v>85.96</v>
      </c>
      <c r="K3460" s="16">
        <v>83.75</v>
      </c>
      <c r="L3460" s="17">
        <f>SUM(C3460:K3460)</f>
        <v>2313.3200000000002</v>
      </c>
      <c r="M3460" s="23" t="str">
        <f>A3460&amp;"|"&amp;B3460</f>
        <v>P0288|Mar</v>
      </c>
    </row>
    <row r="3461" spans="1:13" ht="15" customHeight="1" x14ac:dyDescent="0.25">
      <c r="A3461" s="14" t="s">
        <v>637</v>
      </c>
      <c r="B3461" s="14" t="s">
        <v>24</v>
      </c>
      <c r="C3461" s="16">
        <v>16.420000000000002</v>
      </c>
      <c r="D3461" s="16">
        <v>46.03</v>
      </c>
      <c r="E3461" s="16">
        <v>7.16</v>
      </c>
      <c r="F3461" s="16">
        <v>140</v>
      </c>
      <c r="G3461" s="16">
        <v>0</v>
      </c>
      <c r="H3461" s="16">
        <v>744.98</v>
      </c>
      <c r="I3461" s="16">
        <v>108.88</v>
      </c>
      <c r="J3461" s="16">
        <v>85.96</v>
      </c>
      <c r="K3461" s="16">
        <v>19.87</v>
      </c>
      <c r="L3461" s="17">
        <f>SUM(C3461:K3461)</f>
        <v>1169.3</v>
      </c>
      <c r="M3461" s="23" t="str">
        <f>A3461&amp;"|"&amp;B3461</f>
        <v>P0289|Apr</v>
      </c>
    </row>
    <row r="3462" spans="1:13" ht="15" customHeight="1" x14ac:dyDescent="0.25">
      <c r="A3462" s="14" t="s">
        <v>637</v>
      </c>
      <c r="B3462" s="14" t="s">
        <v>26</v>
      </c>
      <c r="C3462" s="16">
        <v>13.59</v>
      </c>
      <c r="D3462" s="16">
        <v>31.55</v>
      </c>
      <c r="E3462" s="16">
        <v>4.04</v>
      </c>
      <c r="F3462" s="16">
        <v>140</v>
      </c>
      <c r="G3462" s="16">
        <v>0</v>
      </c>
      <c r="H3462" s="16">
        <v>744.98</v>
      </c>
      <c r="I3462" s="16">
        <v>108.88</v>
      </c>
      <c r="J3462" s="16">
        <v>85.96</v>
      </c>
      <c r="K3462" s="16">
        <v>129.25</v>
      </c>
      <c r="L3462" s="17">
        <f>SUM(C3462:K3462)</f>
        <v>1258.25</v>
      </c>
      <c r="M3462" s="23" t="str">
        <f>A3462&amp;"|"&amp;B3462</f>
        <v>P0289|May</v>
      </c>
    </row>
    <row r="3463" spans="1:13" ht="15" customHeight="1" x14ac:dyDescent="0.25">
      <c r="A3463" s="14" t="s">
        <v>637</v>
      </c>
      <c r="B3463" s="14" t="s">
        <v>28</v>
      </c>
      <c r="C3463" s="16">
        <v>10.64</v>
      </c>
      <c r="D3463" s="16">
        <v>37.14</v>
      </c>
      <c r="E3463" s="16">
        <v>4.04</v>
      </c>
      <c r="F3463" s="16">
        <v>140</v>
      </c>
      <c r="G3463" s="16">
        <v>0</v>
      </c>
      <c r="H3463" s="16">
        <v>744.98</v>
      </c>
      <c r="I3463" s="16">
        <v>108.88</v>
      </c>
      <c r="J3463" s="16">
        <v>85.96</v>
      </c>
      <c r="K3463" s="16">
        <v>167.46</v>
      </c>
      <c r="L3463" s="17">
        <f>SUM(C3463:K3463)</f>
        <v>1299.0999999999999</v>
      </c>
      <c r="M3463" s="23" t="str">
        <f>A3463&amp;"|"&amp;B3463</f>
        <v>P0289|Jun</v>
      </c>
    </row>
    <row r="3464" spans="1:13" ht="15" customHeight="1" x14ac:dyDescent="0.25">
      <c r="A3464" s="14" t="s">
        <v>637</v>
      </c>
      <c r="B3464" s="14" t="s">
        <v>29</v>
      </c>
      <c r="C3464" s="16">
        <v>7.57</v>
      </c>
      <c r="D3464" s="16">
        <v>28.6</v>
      </c>
      <c r="E3464" s="16">
        <v>4.04</v>
      </c>
      <c r="F3464" s="16">
        <v>210</v>
      </c>
      <c r="G3464" s="16">
        <v>0</v>
      </c>
      <c r="H3464" s="16">
        <v>744.98</v>
      </c>
      <c r="I3464" s="16">
        <v>108.88</v>
      </c>
      <c r="J3464" s="16">
        <v>85.96</v>
      </c>
      <c r="K3464" s="16">
        <v>448.89</v>
      </c>
      <c r="L3464" s="17">
        <f>SUM(C3464:K3464)</f>
        <v>1638.92</v>
      </c>
      <c r="M3464" s="23" t="str">
        <f>A3464&amp;"|"&amp;B3464</f>
        <v>P0289|Jul</v>
      </c>
    </row>
    <row r="3465" spans="1:13" ht="15" customHeight="1" x14ac:dyDescent="0.25">
      <c r="A3465" s="14" t="s">
        <v>637</v>
      </c>
      <c r="B3465" s="14" t="s">
        <v>30</v>
      </c>
      <c r="C3465" s="16">
        <v>7.57</v>
      </c>
      <c r="D3465" s="16">
        <v>27.3</v>
      </c>
      <c r="E3465" s="16">
        <v>4.04</v>
      </c>
      <c r="F3465" s="16">
        <v>210</v>
      </c>
      <c r="G3465" s="16">
        <v>0</v>
      </c>
      <c r="H3465" s="16">
        <v>744.98</v>
      </c>
      <c r="I3465" s="16">
        <v>108.88</v>
      </c>
      <c r="J3465" s="16">
        <v>85.96</v>
      </c>
      <c r="K3465" s="16">
        <v>414.07</v>
      </c>
      <c r="L3465" s="17">
        <f>SUM(C3465:K3465)</f>
        <v>1602.8</v>
      </c>
      <c r="M3465" s="23" t="str">
        <f>A3465&amp;"|"&amp;B3465</f>
        <v>P0289|Aug</v>
      </c>
    </row>
    <row r="3466" spans="1:13" ht="15" customHeight="1" x14ac:dyDescent="0.25">
      <c r="A3466" s="14" t="s">
        <v>637</v>
      </c>
      <c r="B3466" s="14" t="s">
        <v>31</v>
      </c>
      <c r="C3466" s="16">
        <v>7.57</v>
      </c>
      <c r="D3466" s="16">
        <v>28.88</v>
      </c>
      <c r="E3466" s="16">
        <v>6.82</v>
      </c>
      <c r="F3466" s="16">
        <v>140</v>
      </c>
      <c r="G3466" s="16">
        <v>0</v>
      </c>
      <c r="H3466" s="16">
        <v>744.98</v>
      </c>
      <c r="I3466" s="16">
        <v>108.88</v>
      </c>
      <c r="J3466" s="16">
        <v>85.96</v>
      </c>
      <c r="K3466" s="16">
        <v>88.65</v>
      </c>
      <c r="L3466" s="17">
        <f>SUM(C3466:K3466)</f>
        <v>1211.7400000000002</v>
      </c>
      <c r="M3466" s="23" t="str">
        <f>A3466&amp;"|"&amp;B3466</f>
        <v>P0289|Sep</v>
      </c>
    </row>
    <row r="3467" spans="1:13" ht="15" customHeight="1" x14ac:dyDescent="0.25">
      <c r="A3467" s="14" t="s">
        <v>637</v>
      </c>
      <c r="B3467" s="14" t="s">
        <v>32</v>
      </c>
      <c r="C3467" s="16">
        <v>25.02</v>
      </c>
      <c r="D3467" s="16">
        <v>36.130000000000003</v>
      </c>
      <c r="E3467" s="16">
        <v>4.04</v>
      </c>
      <c r="F3467" s="16">
        <v>140</v>
      </c>
      <c r="G3467" s="16">
        <v>0</v>
      </c>
      <c r="H3467" s="16">
        <v>744.98</v>
      </c>
      <c r="I3467" s="16">
        <v>108.88</v>
      </c>
      <c r="J3467" s="16">
        <v>85.96</v>
      </c>
      <c r="K3467" s="16">
        <v>61.32</v>
      </c>
      <c r="L3467" s="17">
        <f>SUM(C3467:K3467)</f>
        <v>1206.3300000000002</v>
      </c>
      <c r="M3467" s="23" t="str">
        <f>A3467&amp;"|"&amp;B3467</f>
        <v>P0289|Oct</v>
      </c>
    </row>
    <row r="3468" spans="1:13" ht="15" customHeight="1" x14ac:dyDescent="0.25">
      <c r="A3468" s="14" t="s">
        <v>637</v>
      </c>
      <c r="B3468" s="14" t="s">
        <v>33</v>
      </c>
      <c r="C3468" s="16">
        <v>7.57</v>
      </c>
      <c r="D3468" s="16">
        <v>38.01</v>
      </c>
      <c r="E3468" s="16">
        <v>4.04</v>
      </c>
      <c r="F3468" s="16">
        <v>140</v>
      </c>
      <c r="G3468" s="16">
        <v>45.43</v>
      </c>
      <c r="H3468" s="16">
        <v>744.98</v>
      </c>
      <c r="I3468" s="16">
        <v>108.88</v>
      </c>
      <c r="J3468" s="16">
        <v>85.96</v>
      </c>
      <c r="K3468" s="16">
        <v>15.82</v>
      </c>
      <c r="L3468" s="17">
        <f>SUM(C3468:K3468)</f>
        <v>1190.6899999999998</v>
      </c>
      <c r="M3468" s="23" t="str">
        <f>A3468&amp;"|"&amp;B3468</f>
        <v>P0289|Nov</v>
      </c>
    </row>
    <row r="3469" spans="1:13" ht="15" customHeight="1" x14ac:dyDescent="0.25">
      <c r="A3469" s="14" t="s">
        <v>637</v>
      </c>
      <c r="B3469" s="14" t="s">
        <v>34</v>
      </c>
      <c r="C3469" s="16">
        <v>7.57</v>
      </c>
      <c r="D3469" s="16">
        <v>67.180000000000007</v>
      </c>
      <c r="E3469" s="16">
        <v>4.04</v>
      </c>
      <c r="F3469" s="16">
        <v>420</v>
      </c>
      <c r="G3469" s="16">
        <v>45.43</v>
      </c>
      <c r="H3469" s="16">
        <v>744.98</v>
      </c>
      <c r="I3469" s="16">
        <v>108.88</v>
      </c>
      <c r="J3469" s="16">
        <v>85.96</v>
      </c>
      <c r="K3469" s="16">
        <v>27.92</v>
      </c>
      <c r="L3469" s="17">
        <f>SUM(C3469:K3469)</f>
        <v>1511.96</v>
      </c>
      <c r="M3469" s="23" t="str">
        <f>A3469&amp;"|"&amp;B3469</f>
        <v>P0289|Dec</v>
      </c>
    </row>
    <row r="3470" spans="1:13" ht="15" customHeight="1" x14ac:dyDescent="0.25">
      <c r="A3470" s="14" t="s">
        <v>637</v>
      </c>
      <c r="B3470" s="14" t="s">
        <v>35</v>
      </c>
      <c r="C3470" s="16">
        <v>7.57</v>
      </c>
      <c r="D3470" s="16">
        <v>52.64</v>
      </c>
      <c r="E3470" s="16">
        <v>9.65</v>
      </c>
      <c r="F3470" s="16">
        <v>420</v>
      </c>
      <c r="G3470" s="16">
        <v>45.43</v>
      </c>
      <c r="H3470" s="16">
        <v>744.98</v>
      </c>
      <c r="I3470" s="16">
        <v>108.88</v>
      </c>
      <c r="J3470" s="16">
        <v>85.96</v>
      </c>
      <c r="K3470" s="16">
        <v>27.92</v>
      </c>
      <c r="L3470" s="17">
        <f>SUM(C3470:K3470)</f>
        <v>1503.0300000000002</v>
      </c>
      <c r="M3470" s="23" t="str">
        <f>A3470&amp;"|"&amp;B3470</f>
        <v>P0289|Jan</v>
      </c>
    </row>
    <row r="3471" spans="1:13" ht="15" customHeight="1" x14ac:dyDescent="0.25">
      <c r="A3471" s="14" t="s">
        <v>637</v>
      </c>
      <c r="B3471" s="14" t="s">
        <v>36</v>
      </c>
      <c r="C3471" s="16">
        <v>19.25</v>
      </c>
      <c r="D3471" s="16">
        <v>62.48</v>
      </c>
      <c r="E3471" s="16">
        <v>4.04</v>
      </c>
      <c r="F3471" s="16">
        <v>350</v>
      </c>
      <c r="G3471" s="16">
        <v>45.43</v>
      </c>
      <c r="H3471" s="16">
        <v>744.98</v>
      </c>
      <c r="I3471" s="16">
        <v>108.88</v>
      </c>
      <c r="J3471" s="16">
        <v>85.96</v>
      </c>
      <c r="K3471" s="16">
        <v>27.92</v>
      </c>
      <c r="L3471" s="17">
        <f>SUM(C3471:K3471)</f>
        <v>1448.94</v>
      </c>
      <c r="M3471" s="23" t="str">
        <f>A3471&amp;"|"&amp;B3471</f>
        <v>P0289|Feb</v>
      </c>
    </row>
    <row r="3472" spans="1:13" ht="15" customHeight="1" x14ac:dyDescent="0.25">
      <c r="A3472" s="14" t="s">
        <v>637</v>
      </c>
      <c r="B3472" s="14" t="s">
        <v>37</v>
      </c>
      <c r="C3472" s="16">
        <v>16.309999999999999</v>
      </c>
      <c r="D3472" s="16">
        <v>43.76</v>
      </c>
      <c r="E3472" s="16">
        <v>4.04</v>
      </c>
      <c r="F3472" s="16">
        <v>350</v>
      </c>
      <c r="G3472" s="16">
        <v>45.43</v>
      </c>
      <c r="H3472" s="16">
        <v>744.98</v>
      </c>
      <c r="I3472" s="16">
        <v>108.88</v>
      </c>
      <c r="J3472" s="16">
        <v>85.96</v>
      </c>
      <c r="K3472" s="16">
        <v>27.92</v>
      </c>
      <c r="L3472" s="17">
        <f>SUM(C3472:K3472)</f>
        <v>1427.2800000000002</v>
      </c>
      <c r="M3472" s="23" t="str">
        <f>A3472&amp;"|"&amp;B3472</f>
        <v>P0289|Mar</v>
      </c>
    </row>
    <row r="3473" spans="1:13" ht="15" customHeight="1" x14ac:dyDescent="0.25">
      <c r="A3473" s="14" t="s">
        <v>639</v>
      </c>
      <c r="B3473" s="14" t="s">
        <v>24</v>
      </c>
      <c r="C3473" s="16">
        <v>27.49</v>
      </c>
      <c r="D3473" s="16">
        <v>55.88</v>
      </c>
      <c r="E3473" s="16">
        <v>4.2699999999999996</v>
      </c>
      <c r="F3473" s="16">
        <v>176</v>
      </c>
      <c r="G3473" s="16">
        <v>0</v>
      </c>
      <c r="H3473" s="16">
        <v>1031.51</v>
      </c>
      <c r="I3473" s="16">
        <v>149</v>
      </c>
      <c r="J3473" s="16">
        <v>85.96</v>
      </c>
      <c r="K3473" s="16">
        <v>39.75</v>
      </c>
      <c r="L3473" s="17">
        <f>SUM(C3473:K3473)</f>
        <v>1569.8600000000001</v>
      </c>
      <c r="M3473" s="23" t="str">
        <f>A3473&amp;"|"&amp;B3473</f>
        <v>P0290|Apr</v>
      </c>
    </row>
    <row r="3474" spans="1:13" ht="15" customHeight="1" x14ac:dyDescent="0.25">
      <c r="A3474" s="14" t="s">
        <v>639</v>
      </c>
      <c r="B3474" s="14" t="s">
        <v>26</v>
      </c>
      <c r="C3474" s="16">
        <v>16.809999999999999</v>
      </c>
      <c r="D3474" s="16">
        <v>39.01</v>
      </c>
      <c r="E3474" s="16">
        <v>4.04</v>
      </c>
      <c r="F3474" s="16">
        <v>176</v>
      </c>
      <c r="G3474" s="16">
        <v>0</v>
      </c>
      <c r="H3474" s="16">
        <v>1031.51</v>
      </c>
      <c r="I3474" s="16">
        <v>149</v>
      </c>
      <c r="J3474" s="16">
        <v>85.96</v>
      </c>
      <c r="K3474" s="16">
        <v>258.49</v>
      </c>
      <c r="L3474" s="17">
        <f>SUM(C3474:K3474)</f>
        <v>1760.82</v>
      </c>
      <c r="M3474" s="23" t="str">
        <f>A3474&amp;"|"&amp;B3474</f>
        <v>P0290|May</v>
      </c>
    </row>
    <row r="3475" spans="1:13" ht="15" customHeight="1" x14ac:dyDescent="0.25">
      <c r="A3475" s="14" t="s">
        <v>639</v>
      </c>
      <c r="B3475" s="14" t="s">
        <v>28</v>
      </c>
      <c r="C3475" s="16">
        <v>7.57</v>
      </c>
      <c r="D3475" s="16">
        <v>40.71</v>
      </c>
      <c r="E3475" s="16">
        <v>4.04</v>
      </c>
      <c r="F3475" s="16">
        <v>176</v>
      </c>
      <c r="G3475" s="16">
        <v>0</v>
      </c>
      <c r="H3475" s="16">
        <v>1031.51</v>
      </c>
      <c r="I3475" s="16">
        <v>149</v>
      </c>
      <c r="J3475" s="16">
        <v>85.96</v>
      </c>
      <c r="K3475" s="16">
        <v>334.92</v>
      </c>
      <c r="L3475" s="17">
        <f>SUM(C3475:K3475)</f>
        <v>1829.71</v>
      </c>
      <c r="M3475" s="23" t="str">
        <f>A3475&amp;"|"&amp;B3475</f>
        <v>P0290|Jun</v>
      </c>
    </row>
    <row r="3476" spans="1:13" ht="15" customHeight="1" x14ac:dyDescent="0.25">
      <c r="A3476" s="14" t="s">
        <v>639</v>
      </c>
      <c r="B3476" s="14" t="s">
        <v>29</v>
      </c>
      <c r="C3476" s="16">
        <v>7.57</v>
      </c>
      <c r="D3476" s="16">
        <v>38.979999999999997</v>
      </c>
      <c r="E3476" s="16">
        <v>8.4</v>
      </c>
      <c r="F3476" s="16">
        <v>264</v>
      </c>
      <c r="G3476" s="16">
        <v>0</v>
      </c>
      <c r="H3476" s="16">
        <v>1031.51</v>
      </c>
      <c r="I3476" s="16">
        <v>149</v>
      </c>
      <c r="J3476" s="16">
        <v>85.96</v>
      </c>
      <c r="K3476" s="16">
        <v>897.77</v>
      </c>
      <c r="L3476" s="17">
        <f>SUM(C3476:K3476)</f>
        <v>2483.19</v>
      </c>
      <c r="M3476" s="23" t="str">
        <f>A3476&amp;"|"&amp;B3476</f>
        <v>P0290|Jul</v>
      </c>
    </row>
    <row r="3477" spans="1:13" ht="15" customHeight="1" x14ac:dyDescent="0.25">
      <c r="A3477" s="14" t="s">
        <v>639</v>
      </c>
      <c r="B3477" s="14" t="s">
        <v>30</v>
      </c>
      <c r="C3477" s="16">
        <v>126.61</v>
      </c>
      <c r="D3477" s="16">
        <v>40.35</v>
      </c>
      <c r="E3477" s="16">
        <v>10.67</v>
      </c>
      <c r="F3477" s="16">
        <v>176</v>
      </c>
      <c r="G3477" s="16">
        <v>0</v>
      </c>
      <c r="H3477" s="16">
        <v>1031.51</v>
      </c>
      <c r="I3477" s="16">
        <v>149</v>
      </c>
      <c r="J3477" s="16">
        <v>85.96</v>
      </c>
      <c r="K3477" s="16">
        <v>828.13</v>
      </c>
      <c r="L3477" s="17">
        <f>SUM(C3477:K3477)</f>
        <v>2448.23</v>
      </c>
      <c r="M3477" s="23" t="str">
        <f>A3477&amp;"|"&amp;B3477</f>
        <v>P0290|Aug</v>
      </c>
    </row>
    <row r="3478" spans="1:13" ht="15" customHeight="1" x14ac:dyDescent="0.25">
      <c r="A3478" s="14" t="s">
        <v>639</v>
      </c>
      <c r="B3478" s="14" t="s">
        <v>31</v>
      </c>
      <c r="C3478" s="16">
        <v>28.06</v>
      </c>
      <c r="D3478" s="16">
        <v>48.22</v>
      </c>
      <c r="E3478" s="16">
        <v>9.43</v>
      </c>
      <c r="F3478" s="16">
        <v>176</v>
      </c>
      <c r="G3478" s="16">
        <v>0</v>
      </c>
      <c r="H3478" s="16">
        <v>1031.51</v>
      </c>
      <c r="I3478" s="16">
        <v>149</v>
      </c>
      <c r="J3478" s="16">
        <v>85.96</v>
      </c>
      <c r="K3478" s="16">
        <v>177.3</v>
      </c>
      <c r="L3478" s="17">
        <f>SUM(C3478:K3478)</f>
        <v>1705.48</v>
      </c>
      <c r="M3478" s="23" t="str">
        <f>A3478&amp;"|"&amp;B3478</f>
        <v>P0290|Sep</v>
      </c>
    </row>
    <row r="3479" spans="1:13" ht="15" customHeight="1" x14ac:dyDescent="0.25">
      <c r="A3479" s="14" t="s">
        <v>639</v>
      </c>
      <c r="B3479" s="14" t="s">
        <v>32</v>
      </c>
      <c r="C3479" s="16">
        <v>17.95</v>
      </c>
      <c r="D3479" s="16">
        <v>57.59</v>
      </c>
      <c r="E3479" s="16">
        <v>4.04</v>
      </c>
      <c r="F3479" s="16">
        <v>176</v>
      </c>
      <c r="G3479" s="16">
        <v>0</v>
      </c>
      <c r="H3479" s="16">
        <v>1031.51</v>
      </c>
      <c r="I3479" s="16">
        <v>149</v>
      </c>
      <c r="J3479" s="16">
        <v>85.96</v>
      </c>
      <c r="K3479" s="16">
        <v>122.63</v>
      </c>
      <c r="L3479" s="17">
        <f>SUM(C3479:K3479)</f>
        <v>1644.6799999999998</v>
      </c>
      <c r="M3479" s="23" t="str">
        <f>A3479&amp;"|"&amp;B3479</f>
        <v>P0290|Oct</v>
      </c>
    </row>
    <row r="3480" spans="1:13" ht="15" customHeight="1" x14ac:dyDescent="0.25">
      <c r="A3480" s="14" t="s">
        <v>639</v>
      </c>
      <c r="B3480" s="14" t="s">
        <v>33</v>
      </c>
      <c r="C3480" s="16">
        <v>7.57</v>
      </c>
      <c r="D3480" s="16">
        <v>55.11</v>
      </c>
      <c r="E3480" s="16">
        <v>6.34</v>
      </c>
      <c r="F3480" s="16">
        <v>176</v>
      </c>
      <c r="G3480" s="16">
        <v>55.52</v>
      </c>
      <c r="H3480" s="16">
        <v>1031.51</v>
      </c>
      <c r="I3480" s="16">
        <v>149</v>
      </c>
      <c r="J3480" s="16">
        <v>85.96</v>
      </c>
      <c r="K3480" s="16">
        <v>31.64</v>
      </c>
      <c r="L3480" s="17">
        <f>SUM(C3480:K3480)</f>
        <v>1598.65</v>
      </c>
      <c r="M3480" s="23" t="str">
        <f>A3480&amp;"|"&amp;B3480</f>
        <v>P0290|Nov</v>
      </c>
    </row>
    <row r="3481" spans="1:13" ht="15" customHeight="1" x14ac:dyDescent="0.25">
      <c r="A3481" s="14" t="s">
        <v>639</v>
      </c>
      <c r="B3481" s="14" t="s">
        <v>34</v>
      </c>
      <c r="C3481" s="16">
        <v>22.91</v>
      </c>
      <c r="D3481" s="16">
        <v>73.849999999999994</v>
      </c>
      <c r="E3481" s="16">
        <v>4.04</v>
      </c>
      <c r="F3481" s="16">
        <v>528</v>
      </c>
      <c r="G3481" s="16">
        <v>55.52</v>
      </c>
      <c r="H3481" s="16">
        <v>1031.51</v>
      </c>
      <c r="I3481" s="16">
        <v>149</v>
      </c>
      <c r="J3481" s="16">
        <v>85.96</v>
      </c>
      <c r="K3481" s="16">
        <v>55.84</v>
      </c>
      <c r="L3481" s="17">
        <f>SUM(C3481:K3481)</f>
        <v>2006.6299999999999</v>
      </c>
      <c r="M3481" s="23" t="str">
        <f>A3481&amp;"|"&amp;B3481</f>
        <v>P0290|Dec</v>
      </c>
    </row>
    <row r="3482" spans="1:13" ht="15" customHeight="1" x14ac:dyDescent="0.25">
      <c r="A3482" s="14" t="s">
        <v>639</v>
      </c>
      <c r="B3482" s="14" t="s">
        <v>35</v>
      </c>
      <c r="C3482" s="16">
        <v>7.57</v>
      </c>
      <c r="D3482" s="16">
        <v>58.36</v>
      </c>
      <c r="E3482" s="16">
        <v>4.04</v>
      </c>
      <c r="F3482" s="16">
        <v>440</v>
      </c>
      <c r="G3482" s="16">
        <v>55.52</v>
      </c>
      <c r="H3482" s="16">
        <v>1031.51</v>
      </c>
      <c r="I3482" s="16">
        <v>149</v>
      </c>
      <c r="J3482" s="16">
        <v>85.96</v>
      </c>
      <c r="K3482" s="16">
        <v>55.84</v>
      </c>
      <c r="L3482" s="17">
        <f>SUM(C3482:K3482)</f>
        <v>1887.8</v>
      </c>
      <c r="M3482" s="23" t="str">
        <f>A3482&amp;"|"&amp;B3482</f>
        <v>P0290|Jan</v>
      </c>
    </row>
    <row r="3483" spans="1:13" ht="15" customHeight="1" x14ac:dyDescent="0.25">
      <c r="A3483" s="14" t="s">
        <v>639</v>
      </c>
      <c r="B3483" s="14" t="s">
        <v>36</v>
      </c>
      <c r="C3483" s="16">
        <v>25.7</v>
      </c>
      <c r="D3483" s="16">
        <v>57.59</v>
      </c>
      <c r="E3483" s="16">
        <v>5.13</v>
      </c>
      <c r="F3483" s="16">
        <v>352</v>
      </c>
      <c r="G3483" s="16">
        <v>55.52</v>
      </c>
      <c r="H3483" s="16">
        <v>1031.51</v>
      </c>
      <c r="I3483" s="16">
        <v>149</v>
      </c>
      <c r="J3483" s="16">
        <v>85.96</v>
      </c>
      <c r="K3483" s="16">
        <v>55.84</v>
      </c>
      <c r="L3483" s="17">
        <f>SUM(C3483:K3483)</f>
        <v>1818.25</v>
      </c>
      <c r="M3483" s="23" t="str">
        <f>A3483&amp;"|"&amp;B3483</f>
        <v>P0290|Feb</v>
      </c>
    </row>
    <row r="3484" spans="1:13" ht="15" customHeight="1" x14ac:dyDescent="0.25">
      <c r="A3484" s="14" t="s">
        <v>639</v>
      </c>
      <c r="B3484" s="14" t="s">
        <v>37</v>
      </c>
      <c r="C3484" s="16">
        <v>7.57</v>
      </c>
      <c r="D3484" s="16">
        <v>61.81</v>
      </c>
      <c r="E3484" s="16">
        <v>4.04</v>
      </c>
      <c r="F3484" s="16">
        <v>352</v>
      </c>
      <c r="G3484" s="16">
        <v>55.52</v>
      </c>
      <c r="H3484" s="16">
        <v>1031.51</v>
      </c>
      <c r="I3484" s="16">
        <v>149</v>
      </c>
      <c r="J3484" s="16">
        <v>85.96</v>
      </c>
      <c r="K3484" s="16">
        <v>55.84</v>
      </c>
      <c r="L3484" s="17">
        <f>SUM(C3484:K3484)</f>
        <v>1803.25</v>
      </c>
      <c r="M3484" s="23" t="str">
        <f>A3484&amp;"|"&amp;B3484</f>
        <v>P0290|Mar</v>
      </c>
    </row>
    <row r="3485" spans="1:13" ht="15" customHeight="1" x14ac:dyDescent="0.25">
      <c r="A3485" s="14" t="s">
        <v>641</v>
      </c>
      <c r="B3485" s="14" t="s">
        <v>24</v>
      </c>
      <c r="C3485" s="16">
        <v>7.57</v>
      </c>
      <c r="D3485" s="16">
        <v>44.29</v>
      </c>
      <c r="E3485" s="16">
        <v>4.28</v>
      </c>
      <c r="F3485" s="16">
        <v>176</v>
      </c>
      <c r="G3485" s="16">
        <v>0</v>
      </c>
      <c r="H3485" s="16">
        <v>1031.51</v>
      </c>
      <c r="I3485" s="16">
        <v>149</v>
      </c>
      <c r="J3485" s="16">
        <v>85.96</v>
      </c>
      <c r="K3485" s="16">
        <v>39.75</v>
      </c>
      <c r="L3485" s="17">
        <f>SUM(C3485:K3485)</f>
        <v>1538.3600000000001</v>
      </c>
      <c r="M3485" s="23" t="str">
        <f>A3485&amp;"|"&amp;B3485</f>
        <v>P0291|Apr</v>
      </c>
    </row>
    <row r="3486" spans="1:13" ht="15" customHeight="1" x14ac:dyDescent="0.25">
      <c r="A3486" s="14" t="s">
        <v>641</v>
      </c>
      <c r="B3486" s="14" t="s">
        <v>26</v>
      </c>
      <c r="C3486" s="16">
        <v>24.31</v>
      </c>
      <c r="D3486" s="16">
        <v>41.14</v>
      </c>
      <c r="E3486" s="16">
        <v>4.04</v>
      </c>
      <c r="F3486" s="16">
        <v>176</v>
      </c>
      <c r="G3486" s="16">
        <v>0</v>
      </c>
      <c r="H3486" s="16">
        <v>1031.51</v>
      </c>
      <c r="I3486" s="16">
        <v>149</v>
      </c>
      <c r="J3486" s="16">
        <v>85.96</v>
      </c>
      <c r="K3486" s="16">
        <v>258.49</v>
      </c>
      <c r="L3486" s="17">
        <f>SUM(C3486:K3486)</f>
        <v>1770.45</v>
      </c>
      <c r="M3486" s="23" t="str">
        <f>A3486&amp;"|"&amp;B3486</f>
        <v>P0291|May</v>
      </c>
    </row>
    <row r="3487" spans="1:13" ht="15" customHeight="1" x14ac:dyDescent="0.25">
      <c r="A3487" s="14" t="s">
        <v>641</v>
      </c>
      <c r="B3487" s="14" t="s">
        <v>28</v>
      </c>
      <c r="C3487" s="16">
        <v>24.64</v>
      </c>
      <c r="D3487" s="16">
        <v>49.56</v>
      </c>
      <c r="E3487" s="16">
        <v>4.74</v>
      </c>
      <c r="F3487" s="16">
        <v>176</v>
      </c>
      <c r="G3487" s="16">
        <v>0</v>
      </c>
      <c r="H3487" s="16">
        <v>1031.51</v>
      </c>
      <c r="I3487" s="16">
        <v>149</v>
      </c>
      <c r="J3487" s="16">
        <v>85.96</v>
      </c>
      <c r="K3487" s="16">
        <v>334.92</v>
      </c>
      <c r="L3487" s="17">
        <f>SUM(C3487:K3487)</f>
        <v>1856.3300000000002</v>
      </c>
      <c r="M3487" s="23" t="str">
        <f>A3487&amp;"|"&amp;B3487</f>
        <v>P0291|Jun</v>
      </c>
    </row>
    <row r="3488" spans="1:13" ht="15" customHeight="1" x14ac:dyDescent="0.25">
      <c r="A3488" s="14" t="s">
        <v>641</v>
      </c>
      <c r="B3488" s="14" t="s">
        <v>29</v>
      </c>
      <c r="C3488" s="16">
        <v>7.57</v>
      </c>
      <c r="D3488" s="16">
        <v>37.82</v>
      </c>
      <c r="E3488" s="16">
        <v>7.3</v>
      </c>
      <c r="F3488" s="16">
        <v>264</v>
      </c>
      <c r="G3488" s="16">
        <v>0</v>
      </c>
      <c r="H3488" s="16">
        <v>1031.51</v>
      </c>
      <c r="I3488" s="16">
        <v>149</v>
      </c>
      <c r="J3488" s="16">
        <v>85.96</v>
      </c>
      <c r="K3488" s="16">
        <v>897.77</v>
      </c>
      <c r="L3488" s="17">
        <f>SUM(C3488:K3488)</f>
        <v>2480.9300000000003</v>
      </c>
      <c r="M3488" s="23" t="str">
        <f>A3488&amp;"|"&amp;B3488</f>
        <v>P0291|Jul</v>
      </c>
    </row>
    <row r="3489" spans="1:13" ht="15" customHeight="1" x14ac:dyDescent="0.25">
      <c r="A3489" s="14" t="s">
        <v>641</v>
      </c>
      <c r="B3489" s="14" t="s">
        <v>30</v>
      </c>
      <c r="C3489" s="16">
        <v>24.46</v>
      </c>
      <c r="D3489" s="16">
        <v>51.79</v>
      </c>
      <c r="E3489" s="16">
        <v>4.04</v>
      </c>
      <c r="F3489" s="16">
        <v>264</v>
      </c>
      <c r="G3489" s="16">
        <v>0</v>
      </c>
      <c r="H3489" s="16">
        <v>1031.51</v>
      </c>
      <c r="I3489" s="16">
        <v>149</v>
      </c>
      <c r="J3489" s="16">
        <v>85.96</v>
      </c>
      <c r="K3489" s="16">
        <v>828.13</v>
      </c>
      <c r="L3489" s="17">
        <f>SUM(C3489:K3489)</f>
        <v>2438.89</v>
      </c>
      <c r="M3489" s="23" t="str">
        <f>A3489&amp;"|"&amp;B3489</f>
        <v>P0291|Aug</v>
      </c>
    </row>
    <row r="3490" spans="1:13" ht="15" customHeight="1" x14ac:dyDescent="0.25">
      <c r="A3490" s="14" t="s">
        <v>641</v>
      </c>
      <c r="B3490" s="14" t="s">
        <v>31</v>
      </c>
      <c r="C3490" s="16">
        <v>7.57</v>
      </c>
      <c r="D3490" s="16">
        <v>42.49</v>
      </c>
      <c r="E3490" s="16">
        <v>8.61</v>
      </c>
      <c r="F3490" s="16">
        <v>176</v>
      </c>
      <c r="G3490" s="16">
        <v>0</v>
      </c>
      <c r="H3490" s="16">
        <v>1031.51</v>
      </c>
      <c r="I3490" s="16">
        <v>149</v>
      </c>
      <c r="J3490" s="16">
        <v>85.96</v>
      </c>
      <c r="K3490" s="16">
        <v>177.3</v>
      </c>
      <c r="L3490" s="17">
        <f>SUM(C3490:K3490)</f>
        <v>1678.44</v>
      </c>
      <c r="M3490" s="23" t="str">
        <f>A3490&amp;"|"&amp;B3490</f>
        <v>P0291|Sep</v>
      </c>
    </row>
    <row r="3491" spans="1:13" ht="15" customHeight="1" x14ac:dyDescent="0.25">
      <c r="A3491" s="14" t="s">
        <v>641</v>
      </c>
      <c r="B3491" s="14" t="s">
        <v>32</v>
      </c>
      <c r="C3491" s="16">
        <v>17.22</v>
      </c>
      <c r="D3491" s="16">
        <v>46.7</v>
      </c>
      <c r="E3491" s="16">
        <v>4.49</v>
      </c>
      <c r="F3491" s="16">
        <v>176</v>
      </c>
      <c r="G3491" s="16">
        <v>0</v>
      </c>
      <c r="H3491" s="16">
        <v>1031.51</v>
      </c>
      <c r="I3491" s="16">
        <v>149</v>
      </c>
      <c r="J3491" s="16">
        <v>85.96</v>
      </c>
      <c r="K3491" s="16">
        <v>122.63</v>
      </c>
      <c r="L3491" s="17">
        <f>SUM(C3491:K3491)</f>
        <v>1633.5100000000002</v>
      </c>
      <c r="M3491" s="23" t="str">
        <f>A3491&amp;"|"&amp;B3491</f>
        <v>P0291|Oct</v>
      </c>
    </row>
    <row r="3492" spans="1:13" ht="15" customHeight="1" x14ac:dyDescent="0.25">
      <c r="A3492" s="14" t="s">
        <v>641</v>
      </c>
      <c r="B3492" s="14" t="s">
        <v>33</v>
      </c>
      <c r="C3492" s="16">
        <v>7.57</v>
      </c>
      <c r="D3492" s="16">
        <v>58.13</v>
      </c>
      <c r="E3492" s="16">
        <v>4.04</v>
      </c>
      <c r="F3492" s="16">
        <v>176</v>
      </c>
      <c r="G3492" s="16">
        <v>55.52</v>
      </c>
      <c r="H3492" s="16">
        <v>1031.51</v>
      </c>
      <c r="I3492" s="16">
        <v>149</v>
      </c>
      <c r="J3492" s="16">
        <v>85.96</v>
      </c>
      <c r="K3492" s="16">
        <v>31.64</v>
      </c>
      <c r="L3492" s="17">
        <f>SUM(C3492:K3492)</f>
        <v>1599.3700000000001</v>
      </c>
      <c r="M3492" s="23" t="str">
        <f>A3492&amp;"|"&amp;B3492</f>
        <v>P0291|Nov</v>
      </c>
    </row>
    <row r="3493" spans="1:13" ht="15" customHeight="1" x14ac:dyDescent="0.25">
      <c r="A3493" s="14" t="s">
        <v>641</v>
      </c>
      <c r="B3493" s="14" t="s">
        <v>34</v>
      </c>
      <c r="C3493" s="16">
        <v>8.7100000000000009</v>
      </c>
      <c r="D3493" s="16">
        <v>64.37</v>
      </c>
      <c r="E3493" s="16">
        <v>6.19</v>
      </c>
      <c r="F3493" s="16">
        <v>440</v>
      </c>
      <c r="G3493" s="16">
        <v>55.52</v>
      </c>
      <c r="H3493" s="16">
        <v>1031.51</v>
      </c>
      <c r="I3493" s="16">
        <v>149</v>
      </c>
      <c r="J3493" s="16">
        <v>85.96</v>
      </c>
      <c r="K3493" s="16">
        <v>55.84</v>
      </c>
      <c r="L3493" s="17">
        <f>SUM(C3493:K3493)</f>
        <v>1897.1</v>
      </c>
      <c r="M3493" s="23" t="str">
        <f>A3493&amp;"|"&amp;B3493</f>
        <v>P0291|Dec</v>
      </c>
    </row>
    <row r="3494" spans="1:13" ht="15" customHeight="1" x14ac:dyDescent="0.25">
      <c r="A3494" s="14" t="s">
        <v>641</v>
      </c>
      <c r="B3494" s="14" t="s">
        <v>35</v>
      </c>
      <c r="C3494" s="16">
        <v>20.62</v>
      </c>
      <c r="D3494" s="16">
        <v>64.16</v>
      </c>
      <c r="E3494" s="16">
        <v>6.4</v>
      </c>
      <c r="F3494" s="16">
        <v>440</v>
      </c>
      <c r="G3494" s="16">
        <v>55.52</v>
      </c>
      <c r="H3494" s="16">
        <v>1031.51</v>
      </c>
      <c r="I3494" s="16">
        <v>149</v>
      </c>
      <c r="J3494" s="16">
        <v>85.96</v>
      </c>
      <c r="K3494" s="16">
        <v>55.84</v>
      </c>
      <c r="L3494" s="17">
        <f>SUM(C3494:K3494)</f>
        <v>1909.01</v>
      </c>
      <c r="M3494" s="23" t="str">
        <f>A3494&amp;"|"&amp;B3494</f>
        <v>P0291|Jan</v>
      </c>
    </row>
    <row r="3495" spans="1:13" ht="15" customHeight="1" x14ac:dyDescent="0.25">
      <c r="A3495" s="14" t="s">
        <v>641</v>
      </c>
      <c r="B3495" s="14" t="s">
        <v>36</v>
      </c>
      <c r="C3495" s="16">
        <v>18.16</v>
      </c>
      <c r="D3495" s="16">
        <v>81.040000000000006</v>
      </c>
      <c r="E3495" s="16">
        <v>5.08</v>
      </c>
      <c r="F3495" s="16">
        <v>352</v>
      </c>
      <c r="G3495" s="16">
        <v>55.52</v>
      </c>
      <c r="H3495" s="16">
        <v>1031.51</v>
      </c>
      <c r="I3495" s="16">
        <v>149</v>
      </c>
      <c r="J3495" s="16">
        <v>85.96</v>
      </c>
      <c r="K3495" s="16">
        <v>55.84</v>
      </c>
      <c r="L3495" s="17">
        <f>SUM(C3495:K3495)</f>
        <v>1834.11</v>
      </c>
      <c r="M3495" s="23" t="str">
        <f>A3495&amp;"|"&amp;B3495</f>
        <v>P0291|Feb</v>
      </c>
    </row>
    <row r="3496" spans="1:13" ht="15" customHeight="1" x14ac:dyDescent="0.25">
      <c r="A3496" s="14" t="s">
        <v>641</v>
      </c>
      <c r="B3496" s="14" t="s">
        <v>37</v>
      </c>
      <c r="C3496" s="16">
        <v>21.92</v>
      </c>
      <c r="D3496" s="16">
        <v>52.62</v>
      </c>
      <c r="E3496" s="16">
        <v>7.04</v>
      </c>
      <c r="F3496" s="16">
        <v>352</v>
      </c>
      <c r="G3496" s="16">
        <v>55.52</v>
      </c>
      <c r="H3496" s="16">
        <v>1031.51</v>
      </c>
      <c r="I3496" s="16">
        <v>149</v>
      </c>
      <c r="J3496" s="16">
        <v>85.96</v>
      </c>
      <c r="K3496" s="16">
        <v>55.84</v>
      </c>
      <c r="L3496" s="17">
        <f>SUM(C3496:K3496)</f>
        <v>1811.4099999999999</v>
      </c>
      <c r="M3496" s="23" t="str">
        <f>A3496&amp;"|"&amp;B3496</f>
        <v>P0291|Mar</v>
      </c>
    </row>
    <row r="3497" spans="1:13" ht="15" customHeight="1" x14ac:dyDescent="0.25">
      <c r="A3497" s="14" t="s">
        <v>643</v>
      </c>
      <c r="B3497" s="14" t="s">
        <v>24</v>
      </c>
      <c r="C3497" s="16">
        <v>7.57</v>
      </c>
      <c r="D3497" s="16">
        <v>61.35</v>
      </c>
      <c r="E3497" s="16">
        <v>4.87</v>
      </c>
      <c r="F3497" s="16">
        <v>176</v>
      </c>
      <c r="G3497" s="16">
        <v>0</v>
      </c>
      <c r="H3497" s="16">
        <v>1031.51</v>
      </c>
      <c r="I3497" s="16">
        <v>149</v>
      </c>
      <c r="J3497" s="16">
        <v>85.96</v>
      </c>
      <c r="K3497" s="16">
        <v>39.75</v>
      </c>
      <c r="L3497" s="17">
        <f>SUM(C3497:K3497)</f>
        <v>1556.01</v>
      </c>
      <c r="M3497" s="23" t="str">
        <f>A3497&amp;"|"&amp;B3497</f>
        <v>P0292|Apr</v>
      </c>
    </row>
    <row r="3498" spans="1:13" ht="15" customHeight="1" x14ac:dyDescent="0.25">
      <c r="A3498" s="14" t="s">
        <v>643</v>
      </c>
      <c r="B3498" s="14" t="s">
        <v>26</v>
      </c>
      <c r="C3498" s="16">
        <v>16.29</v>
      </c>
      <c r="D3498" s="16">
        <v>38.36</v>
      </c>
      <c r="E3498" s="16">
        <v>11.43</v>
      </c>
      <c r="F3498" s="16">
        <v>176</v>
      </c>
      <c r="G3498" s="16">
        <v>0</v>
      </c>
      <c r="H3498" s="16">
        <v>1031.51</v>
      </c>
      <c r="I3498" s="16">
        <v>149</v>
      </c>
      <c r="J3498" s="16">
        <v>85.96</v>
      </c>
      <c r="K3498" s="16">
        <v>258.49</v>
      </c>
      <c r="L3498" s="17">
        <f>SUM(C3498:K3498)</f>
        <v>1767.04</v>
      </c>
      <c r="M3498" s="23" t="str">
        <f>A3498&amp;"|"&amp;B3498</f>
        <v>P0292|May</v>
      </c>
    </row>
    <row r="3499" spans="1:13" ht="15" customHeight="1" x14ac:dyDescent="0.25">
      <c r="A3499" s="14" t="s">
        <v>643</v>
      </c>
      <c r="B3499" s="14" t="s">
        <v>28</v>
      </c>
      <c r="C3499" s="16">
        <v>10.98</v>
      </c>
      <c r="D3499" s="16">
        <v>36.49</v>
      </c>
      <c r="E3499" s="16">
        <v>11.7</v>
      </c>
      <c r="F3499" s="16">
        <v>176</v>
      </c>
      <c r="G3499" s="16">
        <v>0</v>
      </c>
      <c r="H3499" s="16">
        <v>1031.51</v>
      </c>
      <c r="I3499" s="16">
        <v>149</v>
      </c>
      <c r="J3499" s="16">
        <v>85.96</v>
      </c>
      <c r="K3499" s="16">
        <v>334.92</v>
      </c>
      <c r="L3499" s="17">
        <f>SUM(C3499:K3499)</f>
        <v>1836.5600000000002</v>
      </c>
      <c r="M3499" s="23" t="str">
        <f>A3499&amp;"|"&amp;B3499</f>
        <v>P0292|Jun</v>
      </c>
    </row>
    <row r="3500" spans="1:13" ht="15" customHeight="1" x14ac:dyDescent="0.25">
      <c r="A3500" s="14" t="s">
        <v>643</v>
      </c>
      <c r="B3500" s="14" t="s">
        <v>29</v>
      </c>
      <c r="C3500" s="16">
        <v>17.53</v>
      </c>
      <c r="D3500" s="16">
        <v>32.4</v>
      </c>
      <c r="E3500" s="16">
        <v>4.04</v>
      </c>
      <c r="F3500" s="16">
        <v>264</v>
      </c>
      <c r="G3500" s="16">
        <v>0</v>
      </c>
      <c r="H3500" s="16">
        <v>1031.51</v>
      </c>
      <c r="I3500" s="16">
        <v>149</v>
      </c>
      <c r="J3500" s="16">
        <v>85.96</v>
      </c>
      <c r="K3500" s="16">
        <v>897.77</v>
      </c>
      <c r="L3500" s="17">
        <f>SUM(C3500:K3500)</f>
        <v>2482.21</v>
      </c>
      <c r="M3500" s="23" t="str">
        <f>A3500&amp;"|"&amp;B3500</f>
        <v>P0292|Jul</v>
      </c>
    </row>
    <row r="3501" spans="1:13" ht="15" customHeight="1" x14ac:dyDescent="0.25">
      <c r="A3501" s="14" t="s">
        <v>643</v>
      </c>
      <c r="B3501" s="14" t="s">
        <v>30</v>
      </c>
      <c r="C3501" s="16">
        <v>13.3</v>
      </c>
      <c r="D3501" s="16">
        <v>35.75</v>
      </c>
      <c r="E3501" s="16">
        <v>4.3899999999999997</v>
      </c>
      <c r="F3501" s="16">
        <v>264</v>
      </c>
      <c r="G3501" s="16">
        <v>0</v>
      </c>
      <c r="H3501" s="16">
        <v>1031.51</v>
      </c>
      <c r="I3501" s="16">
        <v>149</v>
      </c>
      <c r="J3501" s="16">
        <v>85.96</v>
      </c>
      <c r="K3501" s="16">
        <v>828.13</v>
      </c>
      <c r="L3501" s="17">
        <f>SUM(C3501:K3501)</f>
        <v>2412.04</v>
      </c>
      <c r="M3501" s="23" t="str">
        <f>A3501&amp;"|"&amp;B3501</f>
        <v>P0292|Aug</v>
      </c>
    </row>
    <row r="3502" spans="1:13" ht="15" customHeight="1" x14ac:dyDescent="0.25">
      <c r="A3502" s="14" t="s">
        <v>643</v>
      </c>
      <c r="B3502" s="14" t="s">
        <v>31</v>
      </c>
      <c r="C3502" s="16">
        <v>7.57</v>
      </c>
      <c r="D3502" s="16">
        <v>43.84</v>
      </c>
      <c r="E3502" s="16">
        <v>7.39</v>
      </c>
      <c r="F3502" s="16">
        <v>176</v>
      </c>
      <c r="G3502" s="16">
        <v>0</v>
      </c>
      <c r="H3502" s="16">
        <v>1031.51</v>
      </c>
      <c r="I3502" s="16">
        <v>149</v>
      </c>
      <c r="J3502" s="16">
        <v>85.96</v>
      </c>
      <c r="K3502" s="16">
        <v>177.3</v>
      </c>
      <c r="L3502" s="17">
        <f>SUM(C3502:K3502)</f>
        <v>1678.57</v>
      </c>
      <c r="M3502" s="23" t="str">
        <f>A3502&amp;"|"&amp;B3502</f>
        <v>P0292|Sep</v>
      </c>
    </row>
    <row r="3503" spans="1:13" ht="15" customHeight="1" x14ac:dyDescent="0.25">
      <c r="A3503" s="14" t="s">
        <v>643</v>
      </c>
      <c r="B3503" s="14" t="s">
        <v>32</v>
      </c>
      <c r="C3503" s="16">
        <v>17.059999999999999</v>
      </c>
      <c r="D3503" s="16">
        <v>59.29</v>
      </c>
      <c r="E3503" s="16">
        <v>6.2</v>
      </c>
      <c r="F3503" s="16">
        <v>176</v>
      </c>
      <c r="G3503" s="16">
        <v>0</v>
      </c>
      <c r="H3503" s="16">
        <v>1031.51</v>
      </c>
      <c r="I3503" s="16">
        <v>149</v>
      </c>
      <c r="J3503" s="16">
        <v>85.96</v>
      </c>
      <c r="K3503" s="16">
        <v>122.63</v>
      </c>
      <c r="L3503" s="17">
        <f>SUM(C3503:K3503)</f>
        <v>1647.65</v>
      </c>
      <c r="M3503" s="23" t="str">
        <f>A3503&amp;"|"&amp;B3503</f>
        <v>P0292|Oct</v>
      </c>
    </row>
    <row r="3504" spans="1:13" ht="15" customHeight="1" x14ac:dyDescent="0.25">
      <c r="A3504" s="14" t="s">
        <v>643</v>
      </c>
      <c r="B3504" s="14" t="s">
        <v>33</v>
      </c>
      <c r="C3504" s="16">
        <v>7.57</v>
      </c>
      <c r="D3504" s="16">
        <v>66.680000000000007</v>
      </c>
      <c r="E3504" s="16">
        <v>5.15</v>
      </c>
      <c r="F3504" s="16">
        <v>176</v>
      </c>
      <c r="G3504" s="16">
        <v>55.52</v>
      </c>
      <c r="H3504" s="16">
        <v>1031.51</v>
      </c>
      <c r="I3504" s="16">
        <v>149</v>
      </c>
      <c r="J3504" s="16">
        <v>85.96</v>
      </c>
      <c r="K3504" s="16">
        <v>31.64</v>
      </c>
      <c r="L3504" s="17">
        <f>SUM(C3504:K3504)</f>
        <v>1609.0300000000002</v>
      </c>
      <c r="M3504" s="23" t="str">
        <f>A3504&amp;"|"&amp;B3504</f>
        <v>P0292|Nov</v>
      </c>
    </row>
    <row r="3505" spans="1:13" ht="15" customHeight="1" x14ac:dyDescent="0.25">
      <c r="A3505" s="14" t="s">
        <v>643</v>
      </c>
      <c r="B3505" s="14" t="s">
        <v>34</v>
      </c>
      <c r="C3505" s="16">
        <v>11.34</v>
      </c>
      <c r="D3505" s="16">
        <v>65.709999999999994</v>
      </c>
      <c r="E3505" s="16">
        <v>4.04</v>
      </c>
      <c r="F3505" s="16">
        <v>528</v>
      </c>
      <c r="G3505" s="16">
        <v>55.52</v>
      </c>
      <c r="H3505" s="16">
        <v>1031.51</v>
      </c>
      <c r="I3505" s="16">
        <v>149</v>
      </c>
      <c r="J3505" s="16">
        <v>85.96</v>
      </c>
      <c r="K3505" s="16">
        <v>55.84</v>
      </c>
      <c r="L3505" s="17">
        <f>SUM(C3505:K3505)</f>
        <v>1986.9199999999998</v>
      </c>
      <c r="M3505" s="23" t="str">
        <f>A3505&amp;"|"&amp;B3505</f>
        <v>P0292|Dec</v>
      </c>
    </row>
    <row r="3506" spans="1:13" ht="15" customHeight="1" x14ac:dyDescent="0.25">
      <c r="A3506" s="14" t="s">
        <v>643</v>
      </c>
      <c r="B3506" s="14" t="s">
        <v>35</v>
      </c>
      <c r="C3506" s="16">
        <v>19.12</v>
      </c>
      <c r="D3506" s="16">
        <v>76.12</v>
      </c>
      <c r="E3506" s="16">
        <v>4.04</v>
      </c>
      <c r="F3506" s="16">
        <v>440</v>
      </c>
      <c r="G3506" s="16">
        <v>55.52</v>
      </c>
      <c r="H3506" s="16">
        <v>1031.51</v>
      </c>
      <c r="I3506" s="16">
        <v>149</v>
      </c>
      <c r="J3506" s="16">
        <v>85.96</v>
      </c>
      <c r="K3506" s="16">
        <v>55.84</v>
      </c>
      <c r="L3506" s="17">
        <f>SUM(C3506:K3506)</f>
        <v>1917.11</v>
      </c>
      <c r="M3506" s="23" t="str">
        <f>A3506&amp;"|"&amp;B3506</f>
        <v>P0292|Jan</v>
      </c>
    </row>
    <row r="3507" spans="1:13" ht="15" customHeight="1" x14ac:dyDescent="0.25">
      <c r="A3507" s="14" t="s">
        <v>643</v>
      </c>
      <c r="B3507" s="14" t="s">
        <v>36</v>
      </c>
      <c r="C3507" s="16">
        <v>9.35</v>
      </c>
      <c r="D3507" s="16">
        <v>64.67</v>
      </c>
      <c r="E3507" s="16">
        <v>10.06</v>
      </c>
      <c r="F3507" s="16">
        <v>352</v>
      </c>
      <c r="G3507" s="16">
        <v>55.52</v>
      </c>
      <c r="H3507" s="16">
        <v>1031.51</v>
      </c>
      <c r="I3507" s="16">
        <v>149</v>
      </c>
      <c r="J3507" s="16">
        <v>85.96</v>
      </c>
      <c r="K3507" s="16">
        <v>55.84</v>
      </c>
      <c r="L3507" s="17">
        <f>SUM(C3507:K3507)</f>
        <v>1813.9099999999999</v>
      </c>
      <c r="M3507" s="23" t="str">
        <f>A3507&amp;"|"&amp;B3507</f>
        <v>P0292|Feb</v>
      </c>
    </row>
    <row r="3508" spans="1:13" ht="15" customHeight="1" x14ac:dyDescent="0.25">
      <c r="A3508" s="14" t="s">
        <v>643</v>
      </c>
      <c r="B3508" s="14" t="s">
        <v>37</v>
      </c>
      <c r="C3508" s="16">
        <v>7.57</v>
      </c>
      <c r="D3508" s="16">
        <v>55.98</v>
      </c>
      <c r="E3508" s="16">
        <v>6.4</v>
      </c>
      <c r="F3508" s="16">
        <v>352</v>
      </c>
      <c r="G3508" s="16">
        <v>55.52</v>
      </c>
      <c r="H3508" s="16">
        <v>1031.51</v>
      </c>
      <c r="I3508" s="16">
        <v>149</v>
      </c>
      <c r="J3508" s="16">
        <v>85.96</v>
      </c>
      <c r="K3508" s="16">
        <v>55.84</v>
      </c>
      <c r="L3508" s="17">
        <f>SUM(C3508:K3508)</f>
        <v>1799.78</v>
      </c>
      <c r="M3508" s="23" t="str">
        <f>A3508&amp;"|"&amp;B3508</f>
        <v>P0292|Mar</v>
      </c>
    </row>
    <row r="3509" spans="1:13" ht="15" customHeight="1" x14ac:dyDescent="0.25">
      <c r="A3509" s="14" t="s">
        <v>645</v>
      </c>
      <c r="B3509" s="14" t="s">
        <v>24</v>
      </c>
      <c r="C3509" s="16">
        <v>149.66999999999999</v>
      </c>
      <c r="D3509" s="16">
        <v>44.97</v>
      </c>
      <c r="E3509" s="16">
        <v>4.04</v>
      </c>
      <c r="F3509" s="16">
        <v>140</v>
      </c>
      <c r="G3509" s="16">
        <v>0</v>
      </c>
      <c r="H3509" s="16">
        <v>744.98</v>
      </c>
      <c r="I3509" s="16">
        <v>108.88</v>
      </c>
      <c r="J3509" s="16">
        <v>85.96</v>
      </c>
      <c r="K3509" s="16">
        <v>19.87</v>
      </c>
      <c r="L3509" s="17">
        <f>SUM(C3509:K3509)</f>
        <v>1298.3699999999999</v>
      </c>
      <c r="M3509" s="23" t="str">
        <f>A3509&amp;"|"&amp;B3509</f>
        <v>P0293|Apr</v>
      </c>
    </row>
    <row r="3510" spans="1:13" ht="15" customHeight="1" x14ac:dyDescent="0.25">
      <c r="A3510" s="14" t="s">
        <v>645</v>
      </c>
      <c r="B3510" s="14" t="s">
        <v>26</v>
      </c>
      <c r="C3510" s="16">
        <v>16.73</v>
      </c>
      <c r="D3510" s="16">
        <v>42.21</v>
      </c>
      <c r="E3510" s="16">
        <v>4.04</v>
      </c>
      <c r="F3510" s="16">
        <v>140</v>
      </c>
      <c r="G3510" s="16">
        <v>0</v>
      </c>
      <c r="H3510" s="16">
        <v>744.98</v>
      </c>
      <c r="I3510" s="16">
        <v>108.88</v>
      </c>
      <c r="J3510" s="16">
        <v>85.96</v>
      </c>
      <c r="K3510" s="16">
        <v>129.25</v>
      </c>
      <c r="L3510" s="17">
        <f>SUM(C3510:K3510)</f>
        <v>1272.0500000000002</v>
      </c>
      <c r="M3510" s="23" t="str">
        <f>A3510&amp;"|"&amp;B3510</f>
        <v>P0293|May</v>
      </c>
    </row>
    <row r="3511" spans="1:13" ht="15" customHeight="1" x14ac:dyDescent="0.25">
      <c r="A3511" s="14" t="s">
        <v>645</v>
      </c>
      <c r="B3511" s="14" t="s">
        <v>28</v>
      </c>
      <c r="C3511" s="16">
        <v>9.91</v>
      </c>
      <c r="D3511" s="16">
        <v>36.58</v>
      </c>
      <c r="E3511" s="16">
        <v>5.96</v>
      </c>
      <c r="F3511" s="16">
        <v>140</v>
      </c>
      <c r="G3511" s="16">
        <v>0</v>
      </c>
      <c r="H3511" s="16">
        <v>744.98</v>
      </c>
      <c r="I3511" s="16">
        <v>108.88</v>
      </c>
      <c r="J3511" s="16">
        <v>85.96</v>
      </c>
      <c r="K3511" s="16">
        <v>167.46</v>
      </c>
      <c r="L3511" s="17">
        <f>SUM(C3511:K3511)</f>
        <v>1299.73</v>
      </c>
      <c r="M3511" s="23" t="str">
        <f>A3511&amp;"|"&amp;B3511</f>
        <v>P0293|Jun</v>
      </c>
    </row>
    <row r="3512" spans="1:13" ht="15" customHeight="1" x14ac:dyDescent="0.25">
      <c r="A3512" s="14" t="s">
        <v>645</v>
      </c>
      <c r="B3512" s="14" t="s">
        <v>29</v>
      </c>
      <c r="C3512" s="16">
        <v>13.13</v>
      </c>
      <c r="D3512" s="16">
        <v>26.3</v>
      </c>
      <c r="E3512" s="16">
        <v>11.53</v>
      </c>
      <c r="F3512" s="16">
        <v>210</v>
      </c>
      <c r="G3512" s="16">
        <v>0</v>
      </c>
      <c r="H3512" s="16">
        <v>744.98</v>
      </c>
      <c r="I3512" s="16">
        <v>108.88</v>
      </c>
      <c r="J3512" s="16">
        <v>85.96</v>
      </c>
      <c r="K3512" s="16">
        <v>448.89</v>
      </c>
      <c r="L3512" s="17">
        <f>SUM(C3512:K3512)</f>
        <v>1649.67</v>
      </c>
      <c r="M3512" s="23" t="str">
        <f>A3512&amp;"|"&amp;B3512</f>
        <v>P0293|Jul</v>
      </c>
    </row>
    <row r="3513" spans="1:13" ht="15" customHeight="1" x14ac:dyDescent="0.25">
      <c r="A3513" s="14" t="s">
        <v>645</v>
      </c>
      <c r="B3513" s="14" t="s">
        <v>30</v>
      </c>
      <c r="C3513" s="16">
        <v>7.57</v>
      </c>
      <c r="D3513" s="16">
        <v>40.11</v>
      </c>
      <c r="E3513" s="16">
        <v>5.04</v>
      </c>
      <c r="F3513" s="16">
        <v>210</v>
      </c>
      <c r="G3513" s="16">
        <v>0</v>
      </c>
      <c r="H3513" s="16">
        <v>744.98</v>
      </c>
      <c r="I3513" s="16">
        <v>108.88</v>
      </c>
      <c r="J3513" s="16">
        <v>85.96</v>
      </c>
      <c r="K3513" s="16">
        <v>414.07</v>
      </c>
      <c r="L3513" s="17">
        <f>SUM(C3513:K3513)</f>
        <v>1616.61</v>
      </c>
      <c r="M3513" s="23" t="str">
        <f>A3513&amp;"|"&amp;B3513</f>
        <v>P0293|Aug</v>
      </c>
    </row>
    <row r="3514" spans="1:13" ht="15" customHeight="1" x14ac:dyDescent="0.25">
      <c r="A3514" s="14" t="s">
        <v>645</v>
      </c>
      <c r="B3514" s="14" t="s">
        <v>31</v>
      </c>
      <c r="C3514" s="16">
        <v>7.57</v>
      </c>
      <c r="D3514" s="16">
        <v>36.340000000000003</v>
      </c>
      <c r="E3514" s="16">
        <v>4.04</v>
      </c>
      <c r="F3514" s="16">
        <v>140</v>
      </c>
      <c r="G3514" s="16">
        <v>0</v>
      </c>
      <c r="H3514" s="16">
        <v>744.98</v>
      </c>
      <c r="I3514" s="16">
        <v>108.88</v>
      </c>
      <c r="J3514" s="16">
        <v>85.96</v>
      </c>
      <c r="K3514" s="16">
        <v>88.65</v>
      </c>
      <c r="L3514" s="17">
        <f>SUM(C3514:K3514)</f>
        <v>1216.42</v>
      </c>
      <c r="M3514" s="23" t="str">
        <f>A3514&amp;"|"&amp;B3514</f>
        <v>P0293|Sep</v>
      </c>
    </row>
    <row r="3515" spans="1:13" ht="15" customHeight="1" x14ac:dyDescent="0.25">
      <c r="A3515" s="14" t="s">
        <v>645</v>
      </c>
      <c r="B3515" s="14" t="s">
        <v>32</v>
      </c>
      <c r="C3515" s="16">
        <v>7.57</v>
      </c>
      <c r="D3515" s="16">
        <v>34.35</v>
      </c>
      <c r="E3515" s="16">
        <v>11.17</v>
      </c>
      <c r="F3515" s="16">
        <v>140</v>
      </c>
      <c r="G3515" s="16">
        <v>0</v>
      </c>
      <c r="H3515" s="16">
        <v>744.98</v>
      </c>
      <c r="I3515" s="16">
        <v>108.88</v>
      </c>
      <c r="J3515" s="16">
        <v>85.96</v>
      </c>
      <c r="K3515" s="16">
        <v>61.32</v>
      </c>
      <c r="L3515" s="17">
        <f>SUM(C3515:K3515)</f>
        <v>1194.23</v>
      </c>
      <c r="M3515" s="23" t="str">
        <f>A3515&amp;"|"&amp;B3515</f>
        <v>P0293|Oct</v>
      </c>
    </row>
    <row r="3516" spans="1:13" ht="15" customHeight="1" x14ac:dyDescent="0.25">
      <c r="A3516" s="14" t="s">
        <v>645</v>
      </c>
      <c r="B3516" s="14" t="s">
        <v>33</v>
      </c>
      <c r="C3516" s="16">
        <v>7.57</v>
      </c>
      <c r="D3516" s="16">
        <v>55.24</v>
      </c>
      <c r="E3516" s="16">
        <v>8.7899999999999991</v>
      </c>
      <c r="F3516" s="16">
        <v>140</v>
      </c>
      <c r="G3516" s="16">
        <v>45.43</v>
      </c>
      <c r="H3516" s="16">
        <v>744.98</v>
      </c>
      <c r="I3516" s="16">
        <v>108.88</v>
      </c>
      <c r="J3516" s="16">
        <v>85.96</v>
      </c>
      <c r="K3516" s="16">
        <v>15.82</v>
      </c>
      <c r="L3516" s="17">
        <f>SUM(C3516:K3516)</f>
        <v>1212.6699999999998</v>
      </c>
      <c r="M3516" s="23" t="str">
        <f>A3516&amp;"|"&amp;B3516</f>
        <v>P0293|Nov</v>
      </c>
    </row>
    <row r="3517" spans="1:13" ht="15" customHeight="1" x14ac:dyDescent="0.25">
      <c r="A3517" s="14" t="s">
        <v>645</v>
      </c>
      <c r="B3517" s="14" t="s">
        <v>34</v>
      </c>
      <c r="C3517" s="16">
        <v>15.83</v>
      </c>
      <c r="D3517" s="16">
        <v>70.989999999999995</v>
      </c>
      <c r="E3517" s="16">
        <v>8.17</v>
      </c>
      <c r="F3517" s="16">
        <v>420</v>
      </c>
      <c r="G3517" s="16">
        <v>45.43</v>
      </c>
      <c r="H3517" s="16">
        <v>744.98</v>
      </c>
      <c r="I3517" s="16">
        <v>108.88</v>
      </c>
      <c r="J3517" s="16">
        <v>85.96</v>
      </c>
      <c r="K3517" s="16">
        <v>27.92</v>
      </c>
      <c r="L3517" s="17">
        <f>SUM(C3517:K3517)</f>
        <v>1528.1600000000003</v>
      </c>
      <c r="M3517" s="23" t="str">
        <f>A3517&amp;"|"&amp;B3517</f>
        <v>P0293|Dec</v>
      </c>
    </row>
    <row r="3518" spans="1:13" ht="15" customHeight="1" x14ac:dyDescent="0.25">
      <c r="A3518" s="14" t="s">
        <v>645</v>
      </c>
      <c r="B3518" s="14" t="s">
        <v>35</v>
      </c>
      <c r="C3518" s="16">
        <v>22.4</v>
      </c>
      <c r="D3518" s="16">
        <v>69.38</v>
      </c>
      <c r="E3518" s="16">
        <v>4.04</v>
      </c>
      <c r="F3518" s="16">
        <v>420</v>
      </c>
      <c r="G3518" s="16">
        <v>45.43</v>
      </c>
      <c r="H3518" s="16">
        <v>744.98</v>
      </c>
      <c r="I3518" s="16">
        <v>108.88</v>
      </c>
      <c r="J3518" s="16">
        <v>85.96</v>
      </c>
      <c r="K3518" s="16">
        <v>27.92</v>
      </c>
      <c r="L3518" s="17">
        <f>SUM(C3518:K3518)</f>
        <v>1528.9900000000002</v>
      </c>
      <c r="M3518" s="23" t="str">
        <f>A3518&amp;"|"&amp;B3518</f>
        <v>P0293|Jan</v>
      </c>
    </row>
    <row r="3519" spans="1:13" ht="15" customHeight="1" x14ac:dyDescent="0.25">
      <c r="A3519" s="14" t="s">
        <v>645</v>
      </c>
      <c r="B3519" s="14" t="s">
        <v>36</v>
      </c>
      <c r="C3519" s="16">
        <v>13.14</v>
      </c>
      <c r="D3519" s="16">
        <v>69.27</v>
      </c>
      <c r="E3519" s="16">
        <v>9.1300000000000008</v>
      </c>
      <c r="F3519" s="16">
        <v>350</v>
      </c>
      <c r="G3519" s="16">
        <v>45.43</v>
      </c>
      <c r="H3519" s="16">
        <v>744.98</v>
      </c>
      <c r="I3519" s="16">
        <v>108.88</v>
      </c>
      <c r="J3519" s="16">
        <v>85.96</v>
      </c>
      <c r="K3519" s="16">
        <v>27.92</v>
      </c>
      <c r="L3519" s="17">
        <f>SUM(C3519:K3519)</f>
        <v>1454.71</v>
      </c>
      <c r="M3519" s="23" t="str">
        <f>A3519&amp;"|"&amp;B3519</f>
        <v>P0293|Feb</v>
      </c>
    </row>
    <row r="3520" spans="1:13" ht="15" customHeight="1" x14ac:dyDescent="0.25">
      <c r="A3520" s="14" t="s">
        <v>645</v>
      </c>
      <c r="B3520" s="14" t="s">
        <v>37</v>
      </c>
      <c r="C3520" s="16">
        <v>18.32</v>
      </c>
      <c r="D3520" s="16">
        <v>45.52</v>
      </c>
      <c r="E3520" s="16">
        <v>6.12</v>
      </c>
      <c r="F3520" s="16">
        <v>280</v>
      </c>
      <c r="G3520" s="16">
        <v>45.43</v>
      </c>
      <c r="H3520" s="16">
        <v>744.98</v>
      </c>
      <c r="I3520" s="16">
        <v>108.88</v>
      </c>
      <c r="J3520" s="16">
        <v>85.96</v>
      </c>
      <c r="K3520" s="16">
        <v>27.92</v>
      </c>
      <c r="L3520" s="17">
        <f>SUM(C3520:K3520)</f>
        <v>1363.13</v>
      </c>
      <c r="M3520" s="23" t="str">
        <f>A3520&amp;"|"&amp;B3520</f>
        <v>P0293|Mar</v>
      </c>
    </row>
    <row r="3521" spans="1:13" ht="15" customHeight="1" x14ac:dyDescent="0.25">
      <c r="A3521" s="14" t="s">
        <v>647</v>
      </c>
      <c r="B3521" s="14" t="s">
        <v>24</v>
      </c>
      <c r="C3521" s="16">
        <v>13.63</v>
      </c>
      <c r="D3521" s="16">
        <v>36.200000000000003</v>
      </c>
      <c r="E3521" s="16">
        <v>4.04</v>
      </c>
      <c r="F3521" s="16">
        <v>140</v>
      </c>
      <c r="G3521" s="16">
        <v>0</v>
      </c>
      <c r="H3521" s="16">
        <v>744.98</v>
      </c>
      <c r="I3521" s="16">
        <v>108.88</v>
      </c>
      <c r="J3521" s="16">
        <v>85.96</v>
      </c>
      <c r="K3521" s="16">
        <v>19.87</v>
      </c>
      <c r="L3521" s="17">
        <f>SUM(C3521:K3521)</f>
        <v>1153.56</v>
      </c>
      <c r="M3521" s="23" t="str">
        <f>A3521&amp;"|"&amp;B3521</f>
        <v>P0294|Apr</v>
      </c>
    </row>
    <row r="3522" spans="1:13" ht="15" customHeight="1" x14ac:dyDescent="0.25">
      <c r="A3522" s="14" t="s">
        <v>647</v>
      </c>
      <c r="B3522" s="14" t="s">
        <v>26</v>
      </c>
      <c r="C3522" s="16">
        <v>7.57</v>
      </c>
      <c r="D3522" s="16">
        <v>39.32</v>
      </c>
      <c r="E3522" s="16">
        <v>4.04</v>
      </c>
      <c r="F3522" s="16">
        <v>140</v>
      </c>
      <c r="G3522" s="16">
        <v>0</v>
      </c>
      <c r="H3522" s="16">
        <v>744.98</v>
      </c>
      <c r="I3522" s="16">
        <v>108.88</v>
      </c>
      <c r="J3522" s="16">
        <v>85.96</v>
      </c>
      <c r="K3522" s="16">
        <v>129.25</v>
      </c>
      <c r="L3522" s="17">
        <f>SUM(C3522:K3522)</f>
        <v>1260</v>
      </c>
      <c r="M3522" s="23" t="str">
        <f>A3522&amp;"|"&amp;B3522</f>
        <v>P0294|May</v>
      </c>
    </row>
    <row r="3523" spans="1:13" ht="15" customHeight="1" x14ac:dyDescent="0.25">
      <c r="A3523" s="14" t="s">
        <v>647</v>
      </c>
      <c r="B3523" s="14" t="s">
        <v>28</v>
      </c>
      <c r="C3523" s="16">
        <v>8.61</v>
      </c>
      <c r="D3523" s="16">
        <v>22.07</v>
      </c>
      <c r="E3523" s="16">
        <v>4.04</v>
      </c>
      <c r="F3523" s="16">
        <v>140</v>
      </c>
      <c r="G3523" s="16">
        <v>0</v>
      </c>
      <c r="H3523" s="16">
        <v>744.98</v>
      </c>
      <c r="I3523" s="16">
        <v>108.88</v>
      </c>
      <c r="J3523" s="16">
        <v>85.96</v>
      </c>
      <c r="K3523" s="16">
        <v>167.46</v>
      </c>
      <c r="L3523" s="17">
        <f>SUM(C3523:K3523)</f>
        <v>1282</v>
      </c>
      <c r="M3523" s="23" t="str">
        <f>A3523&amp;"|"&amp;B3523</f>
        <v>P0294|Jun</v>
      </c>
    </row>
    <row r="3524" spans="1:13" ht="15" customHeight="1" x14ac:dyDescent="0.25">
      <c r="A3524" s="14" t="s">
        <v>647</v>
      </c>
      <c r="B3524" s="14" t="s">
        <v>29</v>
      </c>
      <c r="C3524" s="16">
        <v>7.57</v>
      </c>
      <c r="D3524" s="16">
        <v>25.67</v>
      </c>
      <c r="E3524" s="16">
        <v>4.04</v>
      </c>
      <c r="F3524" s="16">
        <v>210</v>
      </c>
      <c r="G3524" s="16">
        <v>0</v>
      </c>
      <c r="H3524" s="16">
        <v>744.98</v>
      </c>
      <c r="I3524" s="16">
        <v>108.88</v>
      </c>
      <c r="J3524" s="16">
        <v>85.96</v>
      </c>
      <c r="K3524" s="16">
        <v>448.89</v>
      </c>
      <c r="L3524" s="17">
        <f>SUM(C3524:K3524)</f>
        <v>1635.9899999999998</v>
      </c>
      <c r="M3524" s="23" t="str">
        <f>A3524&amp;"|"&amp;B3524</f>
        <v>P0294|Jul</v>
      </c>
    </row>
    <row r="3525" spans="1:13" ht="15" customHeight="1" x14ac:dyDescent="0.25">
      <c r="A3525" s="14" t="s">
        <v>647</v>
      </c>
      <c r="B3525" s="14" t="s">
        <v>30</v>
      </c>
      <c r="C3525" s="16">
        <v>30.2</v>
      </c>
      <c r="D3525" s="16">
        <v>27.03</v>
      </c>
      <c r="E3525" s="16">
        <v>4.04</v>
      </c>
      <c r="F3525" s="16">
        <v>210</v>
      </c>
      <c r="G3525" s="16">
        <v>0</v>
      </c>
      <c r="H3525" s="16">
        <v>744.98</v>
      </c>
      <c r="I3525" s="16">
        <v>108.88</v>
      </c>
      <c r="J3525" s="16">
        <v>85.96</v>
      </c>
      <c r="K3525" s="16">
        <v>414.07</v>
      </c>
      <c r="L3525" s="17">
        <f>SUM(C3525:K3525)</f>
        <v>1625.16</v>
      </c>
      <c r="M3525" s="23" t="str">
        <f>A3525&amp;"|"&amp;B3525</f>
        <v>P0294|Aug</v>
      </c>
    </row>
    <row r="3526" spans="1:13" ht="15" customHeight="1" x14ac:dyDescent="0.25">
      <c r="A3526" s="14" t="s">
        <v>647</v>
      </c>
      <c r="B3526" s="14" t="s">
        <v>31</v>
      </c>
      <c r="C3526" s="16">
        <v>18.12</v>
      </c>
      <c r="D3526" s="16">
        <v>33.119999999999997</v>
      </c>
      <c r="E3526" s="16">
        <v>4.04</v>
      </c>
      <c r="F3526" s="16">
        <v>140</v>
      </c>
      <c r="G3526" s="16">
        <v>0</v>
      </c>
      <c r="H3526" s="16">
        <v>744.98</v>
      </c>
      <c r="I3526" s="16">
        <v>108.88</v>
      </c>
      <c r="J3526" s="16">
        <v>85.96</v>
      </c>
      <c r="K3526" s="16">
        <v>88.65</v>
      </c>
      <c r="L3526" s="17">
        <f>SUM(C3526:K3526)</f>
        <v>1223.75</v>
      </c>
      <c r="M3526" s="23" t="str">
        <f>A3526&amp;"|"&amp;B3526</f>
        <v>P0294|Sep</v>
      </c>
    </row>
    <row r="3527" spans="1:13" ht="15" customHeight="1" x14ac:dyDescent="0.25">
      <c r="A3527" s="14" t="s">
        <v>647</v>
      </c>
      <c r="B3527" s="14" t="s">
        <v>32</v>
      </c>
      <c r="C3527" s="16">
        <v>19.350000000000001</v>
      </c>
      <c r="D3527" s="16">
        <v>46.42</v>
      </c>
      <c r="E3527" s="16">
        <v>4.04</v>
      </c>
      <c r="F3527" s="16">
        <v>140</v>
      </c>
      <c r="G3527" s="16">
        <v>0</v>
      </c>
      <c r="H3527" s="16">
        <v>744.98</v>
      </c>
      <c r="I3527" s="16">
        <v>108.88</v>
      </c>
      <c r="J3527" s="16">
        <v>85.96</v>
      </c>
      <c r="K3527" s="16">
        <v>61.32</v>
      </c>
      <c r="L3527" s="17">
        <f>SUM(C3527:K3527)</f>
        <v>1210.95</v>
      </c>
      <c r="M3527" s="23" t="str">
        <f>A3527&amp;"|"&amp;B3527</f>
        <v>P0294|Oct</v>
      </c>
    </row>
    <row r="3528" spans="1:13" ht="15" customHeight="1" x14ac:dyDescent="0.25">
      <c r="A3528" s="14" t="s">
        <v>647</v>
      </c>
      <c r="B3528" s="14" t="s">
        <v>33</v>
      </c>
      <c r="C3528" s="16">
        <v>7.57</v>
      </c>
      <c r="D3528" s="16">
        <v>58.23</v>
      </c>
      <c r="E3528" s="16">
        <v>6.88</v>
      </c>
      <c r="F3528" s="16">
        <v>140</v>
      </c>
      <c r="G3528" s="16">
        <v>45.43</v>
      </c>
      <c r="H3528" s="16">
        <v>744.98</v>
      </c>
      <c r="I3528" s="16">
        <v>108.88</v>
      </c>
      <c r="J3528" s="16">
        <v>85.96</v>
      </c>
      <c r="K3528" s="16">
        <v>15.82</v>
      </c>
      <c r="L3528" s="17">
        <f>SUM(C3528:K3528)</f>
        <v>1213.75</v>
      </c>
      <c r="M3528" s="23" t="str">
        <f>A3528&amp;"|"&amp;B3528</f>
        <v>P0294|Nov</v>
      </c>
    </row>
    <row r="3529" spans="1:13" ht="15" customHeight="1" x14ac:dyDescent="0.25">
      <c r="A3529" s="14" t="s">
        <v>647</v>
      </c>
      <c r="B3529" s="14" t="s">
        <v>34</v>
      </c>
      <c r="C3529" s="16">
        <v>7.57</v>
      </c>
      <c r="D3529" s="16">
        <v>52.3</v>
      </c>
      <c r="E3529" s="16">
        <v>5.51</v>
      </c>
      <c r="F3529" s="16">
        <v>420</v>
      </c>
      <c r="G3529" s="16">
        <v>45.43</v>
      </c>
      <c r="H3529" s="16">
        <v>744.98</v>
      </c>
      <c r="I3529" s="16">
        <v>108.88</v>
      </c>
      <c r="J3529" s="16">
        <v>85.96</v>
      </c>
      <c r="K3529" s="16">
        <v>27.92</v>
      </c>
      <c r="L3529" s="17">
        <f>SUM(C3529:K3529)</f>
        <v>1498.5500000000002</v>
      </c>
      <c r="M3529" s="23" t="str">
        <f>A3529&amp;"|"&amp;B3529</f>
        <v>P0294|Dec</v>
      </c>
    </row>
    <row r="3530" spans="1:13" ht="15" customHeight="1" x14ac:dyDescent="0.25">
      <c r="A3530" s="14" t="s">
        <v>647</v>
      </c>
      <c r="B3530" s="14" t="s">
        <v>35</v>
      </c>
      <c r="C3530" s="16">
        <v>9.15</v>
      </c>
      <c r="D3530" s="16">
        <v>53.31</v>
      </c>
      <c r="E3530" s="16">
        <v>4.04</v>
      </c>
      <c r="F3530" s="16">
        <v>420</v>
      </c>
      <c r="G3530" s="16">
        <v>45.43</v>
      </c>
      <c r="H3530" s="16">
        <v>744.98</v>
      </c>
      <c r="I3530" s="16">
        <v>108.88</v>
      </c>
      <c r="J3530" s="16">
        <v>85.96</v>
      </c>
      <c r="K3530" s="16">
        <v>27.92</v>
      </c>
      <c r="L3530" s="17">
        <f>SUM(C3530:K3530)</f>
        <v>1499.67</v>
      </c>
      <c r="M3530" s="23" t="str">
        <f>A3530&amp;"|"&amp;B3530</f>
        <v>P0294|Jan</v>
      </c>
    </row>
    <row r="3531" spans="1:13" ht="15" customHeight="1" x14ac:dyDescent="0.25">
      <c r="A3531" s="14" t="s">
        <v>647</v>
      </c>
      <c r="B3531" s="14" t="s">
        <v>36</v>
      </c>
      <c r="C3531" s="16">
        <v>154.91999999999999</v>
      </c>
      <c r="D3531" s="16">
        <v>55.47</v>
      </c>
      <c r="E3531" s="16">
        <v>4.04</v>
      </c>
      <c r="F3531" s="16">
        <v>280</v>
      </c>
      <c r="G3531" s="16">
        <v>45.43</v>
      </c>
      <c r="H3531" s="16">
        <v>744.98</v>
      </c>
      <c r="I3531" s="16">
        <v>108.88</v>
      </c>
      <c r="J3531" s="16">
        <v>85.96</v>
      </c>
      <c r="K3531" s="16">
        <v>27.92</v>
      </c>
      <c r="L3531" s="17">
        <f>SUM(C3531:K3531)</f>
        <v>1507.6</v>
      </c>
      <c r="M3531" s="23" t="str">
        <f>A3531&amp;"|"&amp;B3531</f>
        <v>P0294|Feb</v>
      </c>
    </row>
    <row r="3532" spans="1:13" ht="15" customHeight="1" x14ac:dyDescent="0.25">
      <c r="A3532" s="14" t="s">
        <v>647</v>
      </c>
      <c r="B3532" s="14" t="s">
        <v>37</v>
      </c>
      <c r="C3532" s="16">
        <v>9.6999999999999993</v>
      </c>
      <c r="D3532" s="16">
        <v>50.14</v>
      </c>
      <c r="E3532" s="16">
        <v>5.21</v>
      </c>
      <c r="F3532" s="16">
        <v>280</v>
      </c>
      <c r="G3532" s="16">
        <v>45.43</v>
      </c>
      <c r="H3532" s="16">
        <v>744.98</v>
      </c>
      <c r="I3532" s="16">
        <v>108.88</v>
      </c>
      <c r="J3532" s="16">
        <v>85.96</v>
      </c>
      <c r="K3532" s="16">
        <v>27.92</v>
      </c>
      <c r="L3532" s="17">
        <f>SUM(C3532:K3532)</f>
        <v>1358.2200000000003</v>
      </c>
      <c r="M3532" s="23" t="str">
        <f>A3532&amp;"|"&amp;B3532</f>
        <v>P0294|Mar</v>
      </c>
    </row>
    <row r="3533" spans="1:13" ht="15" customHeight="1" x14ac:dyDescent="0.25">
      <c r="A3533" s="14" t="s">
        <v>649</v>
      </c>
      <c r="B3533" s="14" t="s">
        <v>24</v>
      </c>
      <c r="C3533" s="16">
        <v>14.25</v>
      </c>
      <c r="D3533" s="16">
        <v>68.790000000000006</v>
      </c>
      <c r="E3533" s="16">
        <v>14.79</v>
      </c>
      <c r="F3533" s="16">
        <v>158</v>
      </c>
      <c r="G3533" s="16">
        <v>0</v>
      </c>
      <c r="H3533" s="16">
        <v>2148.98</v>
      </c>
      <c r="I3533" s="16">
        <v>309.45</v>
      </c>
      <c r="J3533" s="16">
        <v>85.96</v>
      </c>
      <c r="K3533" s="16">
        <v>99.37</v>
      </c>
      <c r="L3533" s="17">
        <f>SUM(C3533:K3533)</f>
        <v>2899.5899999999997</v>
      </c>
      <c r="M3533" s="23" t="str">
        <f>A3533&amp;"|"&amp;B3533</f>
        <v>P0295|Apr</v>
      </c>
    </row>
    <row r="3534" spans="1:13" ht="15" customHeight="1" x14ac:dyDescent="0.25">
      <c r="A3534" s="14" t="s">
        <v>649</v>
      </c>
      <c r="B3534" s="14" t="s">
        <v>26</v>
      </c>
      <c r="C3534" s="16">
        <v>39.85</v>
      </c>
      <c r="D3534" s="16">
        <v>65.010000000000005</v>
      </c>
      <c r="E3534" s="16">
        <v>12.72</v>
      </c>
      <c r="F3534" s="16">
        <v>316</v>
      </c>
      <c r="G3534" s="16">
        <v>0</v>
      </c>
      <c r="H3534" s="16">
        <v>2148.98</v>
      </c>
      <c r="I3534" s="16">
        <v>309.45</v>
      </c>
      <c r="J3534" s="16">
        <v>85.96</v>
      </c>
      <c r="K3534" s="16">
        <v>646.23</v>
      </c>
      <c r="L3534" s="17">
        <f>SUM(C3534:K3534)</f>
        <v>3624.2</v>
      </c>
      <c r="M3534" s="23" t="str">
        <f>A3534&amp;"|"&amp;B3534</f>
        <v>P0295|May</v>
      </c>
    </row>
    <row r="3535" spans="1:13" ht="15" customHeight="1" x14ac:dyDescent="0.25">
      <c r="A3535" s="14" t="s">
        <v>649</v>
      </c>
      <c r="B3535" s="14" t="s">
        <v>28</v>
      </c>
      <c r="C3535" s="16">
        <v>52.96</v>
      </c>
      <c r="D3535" s="16">
        <v>54.21</v>
      </c>
      <c r="E3535" s="16">
        <v>11.13</v>
      </c>
      <c r="F3535" s="16">
        <v>316</v>
      </c>
      <c r="G3535" s="16">
        <v>0</v>
      </c>
      <c r="H3535" s="16">
        <v>2148.98</v>
      </c>
      <c r="I3535" s="16">
        <v>309.45</v>
      </c>
      <c r="J3535" s="16">
        <v>85.96</v>
      </c>
      <c r="K3535" s="16">
        <v>837.3</v>
      </c>
      <c r="L3535" s="17">
        <f>SUM(C3535:K3535)</f>
        <v>3815.99</v>
      </c>
      <c r="M3535" s="23" t="str">
        <f>A3535&amp;"|"&amp;B3535</f>
        <v>P0295|Jun</v>
      </c>
    </row>
    <row r="3536" spans="1:13" ht="15" customHeight="1" x14ac:dyDescent="0.25">
      <c r="A3536" s="14" t="s">
        <v>649</v>
      </c>
      <c r="B3536" s="14" t="s">
        <v>29</v>
      </c>
      <c r="C3536" s="16">
        <v>11.56</v>
      </c>
      <c r="D3536" s="16">
        <v>47.94</v>
      </c>
      <c r="E3536" s="16">
        <v>21.55</v>
      </c>
      <c r="F3536" s="16">
        <v>316</v>
      </c>
      <c r="G3536" s="16">
        <v>0</v>
      </c>
      <c r="H3536" s="16">
        <v>2148.98</v>
      </c>
      <c r="I3536" s="16">
        <v>309.45</v>
      </c>
      <c r="J3536" s="16">
        <v>85.96</v>
      </c>
      <c r="K3536" s="16">
        <v>2244.4299999999998</v>
      </c>
      <c r="L3536" s="17">
        <f>SUM(C3536:K3536)</f>
        <v>5185.87</v>
      </c>
      <c r="M3536" s="23" t="str">
        <f>A3536&amp;"|"&amp;B3536</f>
        <v>P0295|Jul</v>
      </c>
    </row>
    <row r="3537" spans="1:13" ht="15" customHeight="1" x14ac:dyDescent="0.25">
      <c r="A3537" s="14" t="s">
        <v>649</v>
      </c>
      <c r="B3537" s="14" t="s">
        <v>30</v>
      </c>
      <c r="C3537" s="16">
        <v>39.9</v>
      </c>
      <c r="D3537" s="16">
        <v>48.04</v>
      </c>
      <c r="E3537" s="16">
        <v>8.8000000000000007</v>
      </c>
      <c r="F3537" s="16">
        <v>316</v>
      </c>
      <c r="G3537" s="16">
        <v>0</v>
      </c>
      <c r="H3537" s="16">
        <v>2148.98</v>
      </c>
      <c r="I3537" s="16">
        <v>309.45</v>
      </c>
      <c r="J3537" s="16">
        <v>85.96</v>
      </c>
      <c r="K3537" s="16">
        <v>2070.33</v>
      </c>
      <c r="L3537" s="17">
        <f>SUM(C3537:K3537)</f>
        <v>5027.46</v>
      </c>
      <c r="M3537" s="23" t="str">
        <f>A3537&amp;"|"&amp;B3537</f>
        <v>P0295|Aug</v>
      </c>
    </row>
    <row r="3538" spans="1:13" ht="15" customHeight="1" x14ac:dyDescent="0.25">
      <c r="A3538" s="14" t="s">
        <v>649</v>
      </c>
      <c r="B3538" s="14" t="s">
        <v>31</v>
      </c>
      <c r="C3538" s="16">
        <v>42.56</v>
      </c>
      <c r="D3538" s="16">
        <v>61.39</v>
      </c>
      <c r="E3538" s="16">
        <v>12.5</v>
      </c>
      <c r="F3538" s="16">
        <v>316</v>
      </c>
      <c r="G3538" s="16">
        <v>0</v>
      </c>
      <c r="H3538" s="16">
        <v>2148.98</v>
      </c>
      <c r="I3538" s="16">
        <v>309.45</v>
      </c>
      <c r="J3538" s="16">
        <v>85.96</v>
      </c>
      <c r="K3538" s="16">
        <v>443.25</v>
      </c>
      <c r="L3538" s="17">
        <f>SUM(C3538:K3538)</f>
        <v>3420.0899999999997</v>
      </c>
      <c r="M3538" s="23" t="str">
        <f>A3538&amp;"|"&amp;B3538</f>
        <v>P0295|Sep</v>
      </c>
    </row>
    <row r="3539" spans="1:13" ht="15" customHeight="1" x14ac:dyDescent="0.25">
      <c r="A3539" s="14" t="s">
        <v>649</v>
      </c>
      <c r="B3539" s="14" t="s">
        <v>32</v>
      </c>
      <c r="C3539" s="16">
        <v>41.2</v>
      </c>
      <c r="D3539" s="16">
        <v>68.069999999999993</v>
      </c>
      <c r="E3539" s="16">
        <v>19.73</v>
      </c>
      <c r="F3539" s="16">
        <v>316</v>
      </c>
      <c r="G3539" s="16">
        <v>0</v>
      </c>
      <c r="H3539" s="16">
        <v>2148.98</v>
      </c>
      <c r="I3539" s="16">
        <v>309.45</v>
      </c>
      <c r="J3539" s="16">
        <v>85.96</v>
      </c>
      <c r="K3539" s="16">
        <v>306.58</v>
      </c>
      <c r="L3539" s="17">
        <f>SUM(C3539:K3539)</f>
        <v>3295.97</v>
      </c>
      <c r="M3539" s="23" t="str">
        <f>A3539&amp;"|"&amp;B3539</f>
        <v>P0295|Oct</v>
      </c>
    </row>
    <row r="3540" spans="1:13" ht="15" customHeight="1" x14ac:dyDescent="0.25">
      <c r="A3540" s="14" t="s">
        <v>649</v>
      </c>
      <c r="B3540" s="14" t="s">
        <v>33</v>
      </c>
      <c r="C3540" s="16">
        <v>18.28</v>
      </c>
      <c r="D3540" s="16">
        <v>90.81</v>
      </c>
      <c r="E3540" s="16">
        <v>11.29</v>
      </c>
      <c r="F3540" s="16">
        <v>316</v>
      </c>
      <c r="G3540" s="16">
        <v>100.95</v>
      </c>
      <c r="H3540" s="16">
        <v>2148.98</v>
      </c>
      <c r="I3540" s="16">
        <v>309.45</v>
      </c>
      <c r="J3540" s="16">
        <v>85.96</v>
      </c>
      <c r="K3540" s="16">
        <v>79.11</v>
      </c>
      <c r="L3540" s="17">
        <f>SUM(C3540:K3540)</f>
        <v>3160.83</v>
      </c>
      <c r="M3540" s="23" t="str">
        <f>A3540&amp;"|"&amp;B3540</f>
        <v>P0295|Nov</v>
      </c>
    </row>
    <row r="3541" spans="1:13" ht="15" customHeight="1" x14ac:dyDescent="0.25">
      <c r="A3541" s="14" t="s">
        <v>649</v>
      </c>
      <c r="B3541" s="14" t="s">
        <v>34</v>
      </c>
      <c r="C3541" s="16">
        <v>23.73</v>
      </c>
      <c r="D3541" s="16">
        <v>102.22</v>
      </c>
      <c r="E3541" s="16">
        <v>14.8</v>
      </c>
      <c r="F3541" s="16">
        <v>632</v>
      </c>
      <c r="G3541" s="16">
        <v>100.95</v>
      </c>
      <c r="H3541" s="16">
        <v>2148.98</v>
      </c>
      <c r="I3541" s="16">
        <v>309.45</v>
      </c>
      <c r="J3541" s="16">
        <v>85.96</v>
      </c>
      <c r="K3541" s="16">
        <v>139.59</v>
      </c>
      <c r="L3541" s="17">
        <f>SUM(C3541:K3541)</f>
        <v>3557.6800000000003</v>
      </c>
      <c r="M3541" s="23" t="str">
        <f>A3541&amp;"|"&amp;B3541</f>
        <v>P0295|Dec</v>
      </c>
    </row>
    <row r="3542" spans="1:13" ht="15" customHeight="1" x14ac:dyDescent="0.25">
      <c r="A3542" s="14" t="s">
        <v>649</v>
      </c>
      <c r="B3542" s="14" t="s">
        <v>35</v>
      </c>
      <c r="C3542" s="16">
        <v>191.96</v>
      </c>
      <c r="D3542" s="16">
        <v>97.52</v>
      </c>
      <c r="E3542" s="16">
        <v>19.059999999999999</v>
      </c>
      <c r="F3542" s="16">
        <v>632</v>
      </c>
      <c r="G3542" s="16">
        <v>100.95</v>
      </c>
      <c r="H3542" s="16">
        <v>2148.98</v>
      </c>
      <c r="I3542" s="16">
        <v>309.45</v>
      </c>
      <c r="J3542" s="16">
        <v>85.96</v>
      </c>
      <c r="K3542" s="16">
        <v>139.59</v>
      </c>
      <c r="L3542" s="17">
        <f>SUM(C3542:K3542)</f>
        <v>3725.4700000000003</v>
      </c>
      <c r="M3542" s="23" t="str">
        <f>A3542&amp;"|"&amp;B3542</f>
        <v>P0295|Jan</v>
      </c>
    </row>
    <row r="3543" spans="1:13" ht="15" customHeight="1" x14ac:dyDescent="0.25">
      <c r="A3543" s="14" t="s">
        <v>649</v>
      </c>
      <c r="B3543" s="14" t="s">
        <v>36</v>
      </c>
      <c r="C3543" s="16">
        <v>43.49</v>
      </c>
      <c r="D3543" s="16">
        <v>105.57</v>
      </c>
      <c r="E3543" s="16">
        <v>24.71</v>
      </c>
      <c r="F3543" s="16">
        <v>474</v>
      </c>
      <c r="G3543" s="16">
        <v>100.95</v>
      </c>
      <c r="H3543" s="16">
        <v>2148.98</v>
      </c>
      <c r="I3543" s="16">
        <v>309.45</v>
      </c>
      <c r="J3543" s="16">
        <v>85.96</v>
      </c>
      <c r="K3543" s="16">
        <v>139.59</v>
      </c>
      <c r="L3543" s="17">
        <f>SUM(C3543:K3543)</f>
        <v>3432.7</v>
      </c>
      <c r="M3543" s="23" t="str">
        <f>A3543&amp;"|"&amp;B3543</f>
        <v>P0295|Feb</v>
      </c>
    </row>
    <row r="3544" spans="1:13" ht="15" customHeight="1" x14ac:dyDescent="0.25">
      <c r="A3544" s="14" t="s">
        <v>649</v>
      </c>
      <c r="B3544" s="14" t="s">
        <v>37</v>
      </c>
      <c r="C3544" s="16">
        <v>165.4</v>
      </c>
      <c r="D3544" s="16">
        <v>83.29</v>
      </c>
      <c r="E3544" s="16">
        <v>18.850000000000001</v>
      </c>
      <c r="F3544" s="16">
        <v>474</v>
      </c>
      <c r="G3544" s="16">
        <v>100.95</v>
      </c>
      <c r="H3544" s="16">
        <v>2148.98</v>
      </c>
      <c r="I3544" s="16">
        <v>309.45</v>
      </c>
      <c r="J3544" s="16">
        <v>85.96</v>
      </c>
      <c r="K3544" s="16">
        <v>139.59</v>
      </c>
      <c r="L3544" s="17">
        <f>SUM(C3544:K3544)</f>
        <v>3526.4700000000003</v>
      </c>
      <c r="M3544" s="23" t="str">
        <f>A3544&amp;"|"&amp;B3544</f>
        <v>P0295|Mar</v>
      </c>
    </row>
    <row r="3545" spans="1:13" ht="15" customHeight="1" x14ac:dyDescent="0.25">
      <c r="A3545" s="14" t="s">
        <v>651</v>
      </c>
      <c r="B3545" s="14" t="s">
        <v>24</v>
      </c>
      <c r="C3545" s="16">
        <v>10.25</v>
      </c>
      <c r="D3545" s="16">
        <v>46.98</v>
      </c>
      <c r="E3545" s="16">
        <v>4.8099999999999996</v>
      </c>
      <c r="F3545" s="16">
        <v>140</v>
      </c>
      <c r="G3545" s="16">
        <v>0</v>
      </c>
      <c r="H3545" s="16">
        <v>744.98</v>
      </c>
      <c r="I3545" s="16">
        <v>108.88</v>
      </c>
      <c r="J3545" s="16">
        <v>85.96</v>
      </c>
      <c r="K3545" s="16">
        <v>19.87</v>
      </c>
      <c r="L3545" s="17">
        <f>SUM(C3545:K3545)</f>
        <v>1161.73</v>
      </c>
      <c r="M3545" s="23" t="str">
        <f>A3545&amp;"|"&amp;B3545</f>
        <v>P0296|Apr</v>
      </c>
    </row>
    <row r="3546" spans="1:13" ht="15" customHeight="1" x14ac:dyDescent="0.25">
      <c r="A3546" s="14" t="s">
        <v>651</v>
      </c>
      <c r="B3546" s="14" t="s">
        <v>26</v>
      </c>
      <c r="C3546" s="16">
        <v>7.57</v>
      </c>
      <c r="D3546" s="16">
        <v>45.44</v>
      </c>
      <c r="E3546" s="16">
        <v>5.14</v>
      </c>
      <c r="F3546" s="16">
        <v>140</v>
      </c>
      <c r="G3546" s="16">
        <v>0</v>
      </c>
      <c r="H3546" s="16">
        <v>744.98</v>
      </c>
      <c r="I3546" s="16">
        <v>108.88</v>
      </c>
      <c r="J3546" s="16">
        <v>85.96</v>
      </c>
      <c r="K3546" s="16">
        <v>129.25</v>
      </c>
      <c r="L3546" s="17">
        <f>SUM(C3546:K3546)</f>
        <v>1267.22</v>
      </c>
      <c r="M3546" s="23" t="str">
        <f>A3546&amp;"|"&amp;B3546</f>
        <v>P0296|May</v>
      </c>
    </row>
    <row r="3547" spans="1:13" ht="15" customHeight="1" x14ac:dyDescent="0.25">
      <c r="A3547" s="14" t="s">
        <v>651</v>
      </c>
      <c r="B3547" s="14" t="s">
        <v>28</v>
      </c>
      <c r="C3547" s="16">
        <v>7.99</v>
      </c>
      <c r="D3547" s="16">
        <v>33.24</v>
      </c>
      <c r="E3547" s="16">
        <v>4.71</v>
      </c>
      <c r="F3547" s="16">
        <v>140</v>
      </c>
      <c r="G3547" s="16">
        <v>0</v>
      </c>
      <c r="H3547" s="16">
        <v>744.98</v>
      </c>
      <c r="I3547" s="16">
        <v>108.88</v>
      </c>
      <c r="J3547" s="16">
        <v>85.96</v>
      </c>
      <c r="K3547" s="16">
        <v>167.46</v>
      </c>
      <c r="L3547" s="17">
        <f>SUM(C3547:K3547)</f>
        <v>1293.2200000000003</v>
      </c>
      <c r="M3547" s="23" t="str">
        <f>A3547&amp;"|"&amp;B3547</f>
        <v>P0296|Jun</v>
      </c>
    </row>
    <row r="3548" spans="1:13" ht="15" customHeight="1" x14ac:dyDescent="0.25">
      <c r="A3548" s="14" t="s">
        <v>651</v>
      </c>
      <c r="B3548" s="14" t="s">
        <v>29</v>
      </c>
      <c r="C3548" s="16">
        <v>7.57</v>
      </c>
      <c r="D3548" s="16">
        <v>37.450000000000003</v>
      </c>
      <c r="E3548" s="16">
        <v>13.34</v>
      </c>
      <c r="F3548" s="16">
        <v>210</v>
      </c>
      <c r="G3548" s="16">
        <v>0</v>
      </c>
      <c r="H3548" s="16">
        <v>744.98</v>
      </c>
      <c r="I3548" s="16">
        <v>108.88</v>
      </c>
      <c r="J3548" s="16">
        <v>85.96</v>
      </c>
      <c r="K3548" s="16">
        <v>448.89</v>
      </c>
      <c r="L3548" s="17">
        <f>SUM(C3548:K3548)</f>
        <v>1657.0700000000002</v>
      </c>
      <c r="M3548" s="23" t="str">
        <f>A3548&amp;"|"&amp;B3548</f>
        <v>P0296|Jul</v>
      </c>
    </row>
    <row r="3549" spans="1:13" ht="15" customHeight="1" x14ac:dyDescent="0.25">
      <c r="A3549" s="14" t="s">
        <v>651</v>
      </c>
      <c r="B3549" s="14" t="s">
        <v>30</v>
      </c>
      <c r="C3549" s="16">
        <v>11.99</v>
      </c>
      <c r="D3549" s="16">
        <v>30.1</v>
      </c>
      <c r="E3549" s="16">
        <v>4.04</v>
      </c>
      <c r="F3549" s="16">
        <v>210</v>
      </c>
      <c r="G3549" s="16">
        <v>0</v>
      </c>
      <c r="H3549" s="16">
        <v>744.98</v>
      </c>
      <c r="I3549" s="16">
        <v>108.88</v>
      </c>
      <c r="J3549" s="16">
        <v>85.96</v>
      </c>
      <c r="K3549" s="16">
        <v>414.07</v>
      </c>
      <c r="L3549" s="17">
        <f>SUM(C3549:K3549)</f>
        <v>1610.02</v>
      </c>
      <c r="M3549" s="23" t="str">
        <f>A3549&amp;"|"&amp;B3549</f>
        <v>P0296|Aug</v>
      </c>
    </row>
    <row r="3550" spans="1:13" ht="15" customHeight="1" x14ac:dyDescent="0.25">
      <c r="A3550" s="14" t="s">
        <v>651</v>
      </c>
      <c r="B3550" s="14" t="s">
        <v>31</v>
      </c>
      <c r="C3550" s="16">
        <v>7.57</v>
      </c>
      <c r="D3550" s="16">
        <v>32.75</v>
      </c>
      <c r="E3550" s="16">
        <v>4.95</v>
      </c>
      <c r="F3550" s="16">
        <v>140</v>
      </c>
      <c r="G3550" s="16">
        <v>0</v>
      </c>
      <c r="H3550" s="16">
        <v>744.98</v>
      </c>
      <c r="I3550" s="16">
        <v>108.88</v>
      </c>
      <c r="J3550" s="16">
        <v>85.96</v>
      </c>
      <c r="K3550" s="16">
        <v>88.65</v>
      </c>
      <c r="L3550" s="17">
        <f>SUM(C3550:K3550)</f>
        <v>1213.7400000000002</v>
      </c>
      <c r="M3550" s="23" t="str">
        <f>A3550&amp;"|"&amp;B3550</f>
        <v>P0296|Sep</v>
      </c>
    </row>
    <row r="3551" spans="1:13" ht="15" customHeight="1" x14ac:dyDescent="0.25">
      <c r="A3551" s="14" t="s">
        <v>651</v>
      </c>
      <c r="B3551" s="14" t="s">
        <v>32</v>
      </c>
      <c r="C3551" s="16">
        <v>7.57</v>
      </c>
      <c r="D3551" s="16">
        <v>38.81</v>
      </c>
      <c r="E3551" s="16">
        <v>4.04</v>
      </c>
      <c r="F3551" s="16">
        <v>140</v>
      </c>
      <c r="G3551" s="16">
        <v>0</v>
      </c>
      <c r="H3551" s="16">
        <v>744.98</v>
      </c>
      <c r="I3551" s="16">
        <v>108.88</v>
      </c>
      <c r="J3551" s="16">
        <v>85.96</v>
      </c>
      <c r="K3551" s="16">
        <v>61.32</v>
      </c>
      <c r="L3551" s="17">
        <f>SUM(C3551:K3551)</f>
        <v>1191.5600000000002</v>
      </c>
      <c r="M3551" s="23" t="str">
        <f>A3551&amp;"|"&amp;B3551</f>
        <v>P0296|Oct</v>
      </c>
    </row>
    <row r="3552" spans="1:13" ht="15" customHeight="1" x14ac:dyDescent="0.25">
      <c r="A3552" s="14" t="s">
        <v>651</v>
      </c>
      <c r="B3552" s="14" t="s">
        <v>33</v>
      </c>
      <c r="C3552" s="16">
        <v>18.64</v>
      </c>
      <c r="D3552" s="16">
        <v>61.67</v>
      </c>
      <c r="E3552" s="16">
        <v>5.77</v>
      </c>
      <c r="F3552" s="16">
        <v>210</v>
      </c>
      <c r="G3552" s="16">
        <v>45.43</v>
      </c>
      <c r="H3552" s="16">
        <v>744.98</v>
      </c>
      <c r="I3552" s="16">
        <v>108.88</v>
      </c>
      <c r="J3552" s="16">
        <v>85.96</v>
      </c>
      <c r="K3552" s="16">
        <v>15.82</v>
      </c>
      <c r="L3552" s="17">
        <f>SUM(C3552:K3552)</f>
        <v>1297.1499999999999</v>
      </c>
      <c r="M3552" s="23" t="str">
        <f>A3552&amp;"|"&amp;B3552</f>
        <v>P0296|Nov</v>
      </c>
    </row>
    <row r="3553" spans="1:13" ht="15" customHeight="1" x14ac:dyDescent="0.25">
      <c r="A3553" s="14" t="s">
        <v>651</v>
      </c>
      <c r="B3553" s="14" t="s">
        <v>34</v>
      </c>
      <c r="C3553" s="16">
        <v>7.57</v>
      </c>
      <c r="D3553" s="16">
        <v>53.91</v>
      </c>
      <c r="E3553" s="16">
        <v>4.04</v>
      </c>
      <c r="F3553" s="16">
        <v>420</v>
      </c>
      <c r="G3553" s="16">
        <v>45.43</v>
      </c>
      <c r="H3553" s="16">
        <v>744.98</v>
      </c>
      <c r="I3553" s="16">
        <v>108.88</v>
      </c>
      <c r="J3553" s="16">
        <v>85.96</v>
      </c>
      <c r="K3553" s="16">
        <v>27.92</v>
      </c>
      <c r="L3553" s="17">
        <f>SUM(C3553:K3553)</f>
        <v>1498.69</v>
      </c>
      <c r="M3553" s="23" t="str">
        <f>A3553&amp;"|"&amp;B3553</f>
        <v>P0296|Dec</v>
      </c>
    </row>
    <row r="3554" spans="1:13" ht="15" customHeight="1" x14ac:dyDescent="0.25">
      <c r="A3554" s="14" t="s">
        <v>651</v>
      </c>
      <c r="B3554" s="14" t="s">
        <v>35</v>
      </c>
      <c r="C3554" s="16">
        <v>7.57</v>
      </c>
      <c r="D3554" s="16">
        <v>57.33</v>
      </c>
      <c r="E3554" s="16">
        <v>4.04</v>
      </c>
      <c r="F3554" s="16">
        <v>420</v>
      </c>
      <c r="G3554" s="16">
        <v>45.43</v>
      </c>
      <c r="H3554" s="16">
        <v>744.98</v>
      </c>
      <c r="I3554" s="16">
        <v>108.88</v>
      </c>
      <c r="J3554" s="16">
        <v>85.96</v>
      </c>
      <c r="K3554" s="16">
        <v>27.92</v>
      </c>
      <c r="L3554" s="17">
        <f>SUM(C3554:K3554)</f>
        <v>1502.1100000000001</v>
      </c>
      <c r="M3554" s="23" t="str">
        <f>A3554&amp;"|"&amp;B3554</f>
        <v>P0296|Jan</v>
      </c>
    </row>
    <row r="3555" spans="1:13" ht="15" customHeight="1" x14ac:dyDescent="0.25">
      <c r="A3555" s="14" t="s">
        <v>651</v>
      </c>
      <c r="B3555" s="14" t="s">
        <v>36</v>
      </c>
      <c r="C3555" s="16">
        <v>7.57</v>
      </c>
      <c r="D3555" s="16">
        <v>67.41</v>
      </c>
      <c r="E3555" s="16">
        <v>11.97</v>
      </c>
      <c r="F3555" s="16">
        <v>350</v>
      </c>
      <c r="G3555" s="16">
        <v>45.43</v>
      </c>
      <c r="H3555" s="16">
        <v>744.98</v>
      </c>
      <c r="I3555" s="16">
        <v>108.88</v>
      </c>
      <c r="J3555" s="16">
        <v>85.96</v>
      </c>
      <c r="K3555" s="16">
        <v>27.92</v>
      </c>
      <c r="L3555" s="17">
        <f>SUM(C3555:K3555)</f>
        <v>1450.1200000000003</v>
      </c>
      <c r="M3555" s="23" t="str">
        <f>A3555&amp;"|"&amp;B3555</f>
        <v>P0296|Feb</v>
      </c>
    </row>
    <row r="3556" spans="1:13" ht="15" customHeight="1" x14ac:dyDescent="0.25">
      <c r="A3556" s="14" t="s">
        <v>651</v>
      </c>
      <c r="B3556" s="14" t="s">
        <v>37</v>
      </c>
      <c r="C3556" s="16">
        <v>7.57</v>
      </c>
      <c r="D3556" s="16">
        <v>49.48</v>
      </c>
      <c r="E3556" s="16">
        <v>4.04</v>
      </c>
      <c r="F3556" s="16">
        <v>280</v>
      </c>
      <c r="G3556" s="16">
        <v>45.43</v>
      </c>
      <c r="H3556" s="16">
        <v>744.98</v>
      </c>
      <c r="I3556" s="16">
        <v>108.88</v>
      </c>
      <c r="J3556" s="16">
        <v>85.96</v>
      </c>
      <c r="K3556" s="16">
        <v>27.92</v>
      </c>
      <c r="L3556" s="17">
        <f>SUM(C3556:K3556)</f>
        <v>1354.2600000000002</v>
      </c>
      <c r="M3556" s="23" t="str">
        <f>A3556&amp;"|"&amp;B3556</f>
        <v>P0296|Mar</v>
      </c>
    </row>
    <row r="3557" spans="1:13" ht="15" customHeight="1" x14ac:dyDescent="0.25">
      <c r="A3557" s="14" t="s">
        <v>653</v>
      </c>
      <c r="B3557" s="14" t="s">
        <v>24</v>
      </c>
      <c r="C3557" s="16">
        <v>33.119999999999997</v>
      </c>
      <c r="D3557" s="16">
        <v>62.27</v>
      </c>
      <c r="E3557" s="16">
        <v>11.61</v>
      </c>
      <c r="F3557" s="16">
        <v>216</v>
      </c>
      <c r="G3557" s="16">
        <v>0</v>
      </c>
      <c r="H3557" s="16">
        <v>1346.69</v>
      </c>
      <c r="I3557" s="16">
        <v>194.84</v>
      </c>
      <c r="J3557" s="16">
        <v>85.96</v>
      </c>
      <c r="K3557" s="16">
        <v>59.62</v>
      </c>
      <c r="L3557" s="17">
        <f>SUM(C3557:K3557)</f>
        <v>2010.11</v>
      </c>
      <c r="M3557" s="23" t="str">
        <f>A3557&amp;"|"&amp;B3557</f>
        <v>P0297|Apr</v>
      </c>
    </row>
    <row r="3558" spans="1:13" ht="15" customHeight="1" x14ac:dyDescent="0.25">
      <c r="A3558" s="14" t="s">
        <v>653</v>
      </c>
      <c r="B3558" s="14" t="s">
        <v>26</v>
      </c>
      <c r="C3558" s="16">
        <v>11.24</v>
      </c>
      <c r="D3558" s="16">
        <v>37.6</v>
      </c>
      <c r="E3558" s="16">
        <v>8.9</v>
      </c>
      <c r="F3558" s="16">
        <v>216</v>
      </c>
      <c r="G3558" s="16">
        <v>0</v>
      </c>
      <c r="H3558" s="16">
        <v>1346.69</v>
      </c>
      <c r="I3558" s="16">
        <v>194.84</v>
      </c>
      <c r="J3558" s="16">
        <v>85.96</v>
      </c>
      <c r="K3558" s="16">
        <v>387.74</v>
      </c>
      <c r="L3558" s="17">
        <f>SUM(C3558:K3558)</f>
        <v>2288.9700000000003</v>
      </c>
      <c r="M3558" s="23" t="str">
        <f>A3558&amp;"|"&amp;B3558</f>
        <v>P0297|May</v>
      </c>
    </row>
    <row r="3559" spans="1:13" ht="15" customHeight="1" x14ac:dyDescent="0.25">
      <c r="A3559" s="14" t="s">
        <v>653</v>
      </c>
      <c r="B3559" s="14" t="s">
        <v>28</v>
      </c>
      <c r="C3559" s="16">
        <v>191.88</v>
      </c>
      <c r="D3559" s="16">
        <v>40.479999999999997</v>
      </c>
      <c r="E3559" s="16">
        <v>7.39</v>
      </c>
      <c r="F3559" s="16">
        <v>216</v>
      </c>
      <c r="G3559" s="16">
        <v>0</v>
      </c>
      <c r="H3559" s="16">
        <v>1346.69</v>
      </c>
      <c r="I3559" s="16">
        <v>194.84</v>
      </c>
      <c r="J3559" s="16">
        <v>85.96</v>
      </c>
      <c r="K3559" s="16">
        <v>502.38</v>
      </c>
      <c r="L3559" s="17">
        <f>SUM(C3559:K3559)</f>
        <v>2585.62</v>
      </c>
      <c r="M3559" s="23" t="str">
        <f>A3559&amp;"|"&amp;B3559</f>
        <v>P0297|Jun</v>
      </c>
    </row>
    <row r="3560" spans="1:13" ht="15" customHeight="1" x14ac:dyDescent="0.25">
      <c r="A3560" s="14" t="s">
        <v>653</v>
      </c>
      <c r="B3560" s="14" t="s">
        <v>29</v>
      </c>
      <c r="C3560" s="16">
        <v>34.72</v>
      </c>
      <c r="D3560" s="16">
        <v>28.68</v>
      </c>
      <c r="E3560" s="16">
        <v>8.49</v>
      </c>
      <c r="F3560" s="16">
        <v>324</v>
      </c>
      <c r="G3560" s="16">
        <v>0</v>
      </c>
      <c r="H3560" s="16">
        <v>1346.69</v>
      </c>
      <c r="I3560" s="16">
        <v>194.84</v>
      </c>
      <c r="J3560" s="16">
        <v>85.96</v>
      </c>
      <c r="K3560" s="16">
        <v>1346.66</v>
      </c>
      <c r="L3560" s="17">
        <f>SUM(C3560:K3560)</f>
        <v>3370.04</v>
      </c>
      <c r="M3560" s="23" t="str">
        <f>A3560&amp;"|"&amp;B3560</f>
        <v>P0297|Jul</v>
      </c>
    </row>
    <row r="3561" spans="1:13" ht="15" customHeight="1" x14ac:dyDescent="0.25">
      <c r="A3561" s="14" t="s">
        <v>653</v>
      </c>
      <c r="B3561" s="14" t="s">
        <v>30</v>
      </c>
      <c r="C3561" s="16">
        <v>17.399999999999999</v>
      </c>
      <c r="D3561" s="16">
        <v>45.3</v>
      </c>
      <c r="E3561" s="16">
        <v>4.04</v>
      </c>
      <c r="F3561" s="16">
        <v>216</v>
      </c>
      <c r="G3561" s="16">
        <v>0</v>
      </c>
      <c r="H3561" s="16">
        <v>1346.69</v>
      </c>
      <c r="I3561" s="16">
        <v>194.84</v>
      </c>
      <c r="J3561" s="16">
        <v>85.96</v>
      </c>
      <c r="K3561" s="16">
        <v>1242.2</v>
      </c>
      <c r="L3561" s="17">
        <f>SUM(C3561:K3561)</f>
        <v>3152.4300000000003</v>
      </c>
      <c r="M3561" s="23" t="str">
        <f>A3561&amp;"|"&amp;B3561</f>
        <v>P0297|Aug</v>
      </c>
    </row>
    <row r="3562" spans="1:13" ht="15" customHeight="1" x14ac:dyDescent="0.25">
      <c r="A3562" s="14" t="s">
        <v>653</v>
      </c>
      <c r="B3562" s="14" t="s">
        <v>31</v>
      </c>
      <c r="C3562" s="16">
        <v>13.2</v>
      </c>
      <c r="D3562" s="16">
        <v>43.22</v>
      </c>
      <c r="E3562" s="16">
        <v>11.89</v>
      </c>
      <c r="F3562" s="16">
        <v>216</v>
      </c>
      <c r="G3562" s="16">
        <v>0</v>
      </c>
      <c r="H3562" s="16">
        <v>1346.69</v>
      </c>
      <c r="I3562" s="16">
        <v>194.84</v>
      </c>
      <c r="J3562" s="16">
        <v>85.96</v>
      </c>
      <c r="K3562" s="16">
        <v>265.95</v>
      </c>
      <c r="L3562" s="17">
        <f>SUM(C3562:K3562)</f>
        <v>2177.75</v>
      </c>
      <c r="M3562" s="23" t="str">
        <f>A3562&amp;"|"&amp;B3562</f>
        <v>P0297|Sep</v>
      </c>
    </row>
    <row r="3563" spans="1:13" ht="15" customHeight="1" x14ac:dyDescent="0.25">
      <c r="A3563" s="14" t="s">
        <v>653</v>
      </c>
      <c r="B3563" s="14" t="s">
        <v>32</v>
      </c>
      <c r="C3563" s="16">
        <v>28.42</v>
      </c>
      <c r="D3563" s="16">
        <v>57.1</v>
      </c>
      <c r="E3563" s="16">
        <v>8.94</v>
      </c>
      <c r="F3563" s="16">
        <v>216</v>
      </c>
      <c r="G3563" s="16">
        <v>0</v>
      </c>
      <c r="H3563" s="16">
        <v>1346.69</v>
      </c>
      <c r="I3563" s="16">
        <v>194.84</v>
      </c>
      <c r="J3563" s="16">
        <v>85.96</v>
      </c>
      <c r="K3563" s="16">
        <v>183.95</v>
      </c>
      <c r="L3563" s="17">
        <f>SUM(C3563:K3563)</f>
        <v>2121.9</v>
      </c>
      <c r="M3563" s="23" t="str">
        <f>A3563&amp;"|"&amp;B3563</f>
        <v>P0297|Oct</v>
      </c>
    </row>
    <row r="3564" spans="1:13" ht="15" customHeight="1" x14ac:dyDescent="0.25">
      <c r="A3564" s="14" t="s">
        <v>653</v>
      </c>
      <c r="B3564" s="14" t="s">
        <v>33</v>
      </c>
      <c r="C3564" s="16">
        <v>27.91</v>
      </c>
      <c r="D3564" s="16">
        <v>69.84</v>
      </c>
      <c r="E3564" s="16">
        <v>15.75</v>
      </c>
      <c r="F3564" s="16">
        <v>216</v>
      </c>
      <c r="G3564" s="16">
        <v>68.14</v>
      </c>
      <c r="H3564" s="16">
        <v>1346.69</v>
      </c>
      <c r="I3564" s="16">
        <v>194.84</v>
      </c>
      <c r="J3564" s="16">
        <v>85.96</v>
      </c>
      <c r="K3564" s="16">
        <v>47.47</v>
      </c>
      <c r="L3564" s="17">
        <f>SUM(C3564:K3564)</f>
        <v>2072.6</v>
      </c>
      <c r="M3564" s="23" t="str">
        <f>A3564&amp;"|"&amp;B3564</f>
        <v>P0297|Nov</v>
      </c>
    </row>
    <row r="3565" spans="1:13" ht="15" customHeight="1" x14ac:dyDescent="0.25">
      <c r="A3565" s="14" t="s">
        <v>653</v>
      </c>
      <c r="B3565" s="14" t="s">
        <v>34</v>
      </c>
      <c r="C3565" s="16">
        <v>7.57</v>
      </c>
      <c r="D3565" s="16">
        <v>81.239999999999995</v>
      </c>
      <c r="E3565" s="16">
        <v>9.44</v>
      </c>
      <c r="F3565" s="16">
        <v>540</v>
      </c>
      <c r="G3565" s="16">
        <v>68.14</v>
      </c>
      <c r="H3565" s="16">
        <v>1346.69</v>
      </c>
      <c r="I3565" s="16">
        <v>194.84</v>
      </c>
      <c r="J3565" s="16">
        <v>85.96</v>
      </c>
      <c r="K3565" s="16">
        <v>83.75</v>
      </c>
      <c r="L3565" s="17">
        <f>SUM(C3565:K3565)</f>
        <v>2417.63</v>
      </c>
      <c r="M3565" s="23" t="str">
        <f>A3565&amp;"|"&amp;B3565</f>
        <v>P0297|Dec</v>
      </c>
    </row>
    <row r="3566" spans="1:13" ht="15" customHeight="1" x14ac:dyDescent="0.25">
      <c r="A3566" s="14" t="s">
        <v>653</v>
      </c>
      <c r="B3566" s="14" t="s">
        <v>35</v>
      </c>
      <c r="C3566" s="16">
        <v>18.48</v>
      </c>
      <c r="D3566" s="16">
        <v>77.849999999999994</v>
      </c>
      <c r="E3566" s="16">
        <v>11.52</v>
      </c>
      <c r="F3566" s="16">
        <v>432</v>
      </c>
      <c r="G3566" s="16">
        <v>68.14</v>
      </c>
      <c r="H3566" s="16">
        <v>1346.69</v>
      </c>
      <c r="I3566" s="16">
        <v>194.84</v>
      </c>
      <c r="J3566" s="16">
        <v>85.96</v>
      </c>
      <c r="K3566" s="16">
        <v>83.75</v>
      </c>
      <c r="L3566" s="17">
        <f>SUM(C3566:K3566)</f>
        <v>2319.23</v>
      </c>
      <c r="M3566" s="23" t="str">
        <f>A3566&amp;"|"&amp;B3566</f>
        <v>P0297|Jan</v>
      </c>
    </row>
    <row r="3567" spans="1:13" ht="15" customHeight="1" x14ac:dyDescent="0.25">
      <c r="A3567" s="14" t="s">
        <v>653</v>
      </c>
      <c r="B3567" s="14" t="s">
        <v>36</v>
      </c>
      <c r="C3567" s="16">
        <v>125.65</v>
      </c>
      <c r="D3567" s="16">
        <v>78.739999999999995</v>
      </c>
      <c r="E3567" s="16">
        <v>7.37</v>
      </c>
      <c r="F3567" s="16">
        <v>432</v>
      </c>
      <c r="G3567" s="16">
        <v>68.14</v>
      </c>
      <c r="H3567" s="16">
        <v>1346.69</v>
      </c>
      <c r="I3567" s="16">
        <v>194.84</v>
      </c>
      <c r="J3567" s="16">
        <v>85.96</v>
      </c>
      <c r="K3567" s="16">
        <v>83.75</v>
      </c>
      <c r="L3567" s="17">
        <f>SUM(C3567:K3567)</f>
        <v>2423.1400000000003</v>
      </c>
      <c r="M3567" s="23" t="str">
        <f>A3567&amp;"|"&amp;B3567</f>
        <v>P0297|Feb</v>
      </c>
    </row>
    <row r="3568" spans="1:13" ht="15" customHeight="1" x14ac:dyDescent="0.25">
      <c r="A3568" s="14" t="s">
        <v>653</v>
      </c>
      <c r="B3568" s="14" t="s">
        <v>37</v>
      </c>
      <c r="C3568" s="16">
        <v>36.270000000000003</v>
      </c>
      <c r="D3568" s="16">
        <v>63.25</v>
      </c>
      <c r="E3568" s="16">
        <v>6.64</v>
      </c>
      <c r="F3568" s="16">
        <v>432</v>
      </c>
      <c r="G3568" s="16">
        <v>68.14</v>
      </c>
      <c r="H3568" s="16">
        <v>1346.69</v>
      </c>
      <c r="I3568" s="16">
        <v>194.84</v>
      </c>
      <c r="J3568" s="16">
        <v>85.96</v>
      </c>
      <c r="K3568" s="16">
        <v>83.75</v>
      </c>
      <c r="L3568" s="17">
        <f>SUM(C3568:K3568)</f>
        <v>2317.54</v>
      </c>
      <c r="M3568" s="23" t="str">
        <f>A3568&amp;"|"&amp;B3568</f>
        <v>P0297|Mar</v>
      </c>
    </row>
    <row r="3569" spans="1:13" ht="15" customHeight="1" x14ac:dyDescent="0.25">
      <c r="A3569" s="14" t="s">
        <v>655</v>
      </c>
      <c r="B3569" s="14" t="s">
        <v>24</v>
      </c>
      <c r="C3569" s="16">
        <v>9.43</v>
      </c>
      <c r="D3569" s="16">
        <v>53.4</v>
      </c>
      <c r="E3569" s="16">
        <v>14.35</v>
      </c>
      <c r="F3569" s="16">
        <v>176</v>
      </c>
      <c r="G3569" s="16">
        <v>0</v>
      </c>
      <c r="H3569" s="16">
        <v>1031.51</v>
      </c>
      <c r="I3569" s="16">
        <v>149</v>
      </c>
      <c r="J3569" s="16">
        <v>85.96</v>
      </c>
      <c r="K3569" s="16">
        <v>39.75</v>
      </c>
      <c r="L3569" s="17">
        <f>SUM(C3569:K3569)</f>
        <v>1559.4</v>
      </c>
      <c r="M3569" s="23" t="str">
        <f>A3569&amp;"|"&amp;B3569</f>
        <v>P0298|Apr</v>
      </c>
    </row>
    <row r="3570" spans="1:13" ht="15" customHeight="1" x14ac:dyDescent="0.25">
      <c r="A3570" s="14" t="s">
        <v>655</v>
      </c>
      <c r="B3570" s="14" t="s">
        <v>26</v>
      </c>
      <c r="C3570" s="16">
        <v>30.74</v>
      </c>
      <c r="D3570" s="16">
        <v>36.700000000000003</v>
      </c>
      <c r="E3570" s="16">
        <v>6.67</v>
      </c>
      <c r="F3570" s="16">
        <v>176</v>
      </c>
      <c r="G3570" s="16">
        <v>0</v>
      </c>
      <c r="H3570" s="16">
        <v>1031.51</v>
      </c>
      <c r="I3570" s="16">
        <v>149</v>
      </c>
      <c r="J3570" s="16">
        <v>85.96</v>
      </c>
      <c r="K3570" s="16">
        <v>258.49</v>
      </c>
      <c r="L3570" s="17">
        <f>SUM(C3570:K3570)</f>
        <v>1775.07</v>
      </c>
      <c r="M3570" s="23" t="str">
        <f>A3570&amp;"|"&amp;B3570</f>
        <v>P0298|May</v>
      </c>
    </row>
    <row r="3571" spans="1:13" ht="15" customHeight="1" x14ac:dyDescent="0.25">
      <c r="A3571" s="14" t="s">
        <v>655</v>
      </c>
      <c r="B3571" s="14" t="s">
        <v>28</v>
      </c>
      <c r="C3571" s="16">
        <v>11.45</v>
      </c>
      <c r="D3571" s="16">
        <v>40.950000000000003</v>
      </c>
      <c r="E3571" s="16">
        <v>4.04</v>
      </c>
      <c r="F3571" s="16">
        <v>176</v>
      </c>
      <c r="G3571" s="16">
        <v>0</v>
      </c>
      <c r="H3571" s="16">
        <v>1031.51</v>
      </c>
      <c r="I3571" s="16">
        <v>149</v>
      </c>
      <c r="J3571" s="16">
        <v>85.96</v>
      </c>
      <c r="K3571" s="16">
        <v>334.92</v>
      </c>
      <c r="L3571" s="17">
        <f>SUM(C3571:K3571)</f>
        <v>1833.8300000000002</v>
      </c>
      <c r="M3571" s="23" t="str">
        <f>A3571&amp;"|"&amp;B3571</f>
        <v>P0298|Jun</v>
      </c>
    </row>
    <row r="3572" spans="1:13" ht="15" customHeight="1" x14ac:dyDescent="0.25">
      <c r="A3572" s="14" t="s">
        <v>655</v>
      </c>
      <c r="B3572" s="14" t="s">
        <v>29</v>
      </c>
      <c r="C3572" s="16">
        <v>7.57</v>
      </c>
      <c r="D3572" s="16">
        <v>27.16</v>
      </c>
      <c r="E3572" s="16">
        <v>4.04</v>
      </c>
      <c r="F3572" s="16">
        <v>264</v>
      </c>
      <c r="G3572" s="16">
        <v>0</v>
      </c>
      <c r="H3572" s="16">
        <v>1031.51</v>
      </c>
      <c r="I3572" s="16">
        <v>149</v>
      </c>
      <c r="J3572" s="16">
        <v>85.96</v>
      </c>
      <c r="K3572" s="16">
        <v>897.77</v>
      </c>
      <c r="L3572" s="17">
        <f>SUM(C3572:K3572)</f>
        <v>2467.0100000000002</v>
      </c>
      <c r="M3572" s="23" t="str">
        <f>A3572&amp;"|"&amp;B3572</f>
        <v>P0298|Jul</v>
      </c>
    </row>
    <row r="3573" spans="1:13" ht="15" customHeight="1" x14ac:dyDescent="0.25">
      <c r="A3573" s="14" t="s">
        <v>655</v>
      </c>
      <c r="B3573" s="14" t="s">
        <v>30</v>
      </c>
      <c r="C3573" s="16">
        <v>7.57</v>
      </c>
      <c r="D3573" s="16">
        <v>28.51</v>
      </c>
      <c r="E3573" s="16">
        <v>6.63</v>
      </c>
      <c r="F3573" s="16">
        <v>264</v>
      </c>
      <c r="G3573" s="16">
        <v>0</v>
      </c>
      <c r="H3573" s="16">
        <v>1031.51</v>
      </c>
      <c r="I3573" s="16">
        <v>149</v>
      </c>
      <c r="J3573" s="16">
        <v>85.96</v>
      </c>
      <c r="K3573" s="16">
        <v>828.13</v>
      </c>
      <c r="L3573" s="17">
        <f>SUM(C3573:K3573)</f>
        <v>2401.31</v>
      </c>
      <c r="M3573" s="23" t="str">
        <f>A3573&amp;"|"&amp;B3573</f>
        <v>P0298|Aug</v>
      </c>
    </row>
    <row r="3574" spans="1:13" ht="15" customHeight="1" x14ac:dyDescent="0.25">
      <c r="A3574" s="14" t="s">
        <v>655</v>
      </c>
      <c r="B3574" s="14" t="s">
        <v>31</v>
      </c>
      <c r="C3574" s="16">
        <v>16.18</v>
      </c>
      <c r="D3574" s="16">
        <v>43.11</v>
      </c>
      <c r="E3574" s="16">
        <v>5.81</v>
      </c>
      <c r="F3574" s="16">
        <v>176</v>
      </c>
      <c r="G3574" s="16">
        <v>0</v>
      </c>
      <c r="H3574" s="16">
        <v>1031.51</v>
      </c>
      <c r="I3574" s="16">
        <v>149</v>
      </c>
      <c r="J3574" s="16">
        <v>85.96</v>
      </c>
      <c r="K3574" s="16">
        <v>177.3</v>
      </c>
      <c r="L3574" s="17">
        <f>SUM(C3574:K3574)</f>
        <v>1684.87</v>
      </c>
      <c r="M3574" s="23" t="str">
        <f>A3574&amp;"|"&amp;B3574</f>
        <v>P0298|Sep</v>
      </c>
    </row>
    <row r="3575" spans="1:13" ht="15" customHeight="1" x14ac:dyDescent="0.25">
      <c r="A3575" s="14" t="s">
        <v>655</v>
      </c>
      <c r="B3575" s="14" t="s">
        <v>32</v>
      </c>
      <c r="C3575" s="16">
        <v>7.92</v>
      </c>
      <c r="D3575" s="16">
        <v>54.35</v>
      </c>
      <c r="E3575" s="16">
        <v>10.220000000000001</v>
      </c>
      <c r="F3575" s="16">
        <v>176</v>
      </c>
      <c r="G3575" s="16">
        <v>0</v>
      </c>
      <c r="H3575" s="16">
        <v>1031.51</v>
      </c>
      <c r="I3575" s="16">
        <v>149</v>
      </c>
      <c r="J3575" s="16">
        <v>85.96</v>
      </c>
      <c r="K3575" s="16">
        <v>122.63</v>
      </c>
      <c r="L3575" s="17">
        <f>SUM(C3575:K3575)</f>
        <v>1637.5900000000001</v>
      </c>
      <c r="M3575" s="23" t="str">
        <f>A3575&amp;"|"&amp;B3575</f>
        <v>P0298|Oct</v>
      </c>
    </row>
    <row r="3576" spans="1:13" ht="15" customHeight="1" x14ac:dyDescent="0.25">
      <c r="A3576" s="14" t="s">
        <v>655</v>
      </c>
      <c r="B3576" s="14" t="s">
        <v>33</v>
      </c>
      <c r="C3576" s="16">
        <v>12.15</v>
      </c>
      <c r="D3576" s="16">
        <v>58.57</v>
      </c>
      <c r="E3576" s="16">
        <v>4.6500000000000004</v>
      </c>
      <c r="F3576" s="16">
        <v>176</v>
      </c>
      <c r="G3576" s="16">
        <v>55.52</v>
      </c>
      <c r="H3576" s="16">
        <v>1031.51</v>
      </c>
      <c r="I3576" s="16">
        <v>149</v>
      </c>
      <c r="J3576" s="16">
        <v>85.96</v>
      </c>
      <c r="K3576" s="16">
        <v>31.64</v>
      </c>
      <c r="L3576" s="17">
        <f>SUM(C3576:K3576)</f>
        <v>1605.0000000000002</v>
      </c>
      <c r="M3576" s="23" t="str">
        <f>A3576&amp;"|"&amp;B3576</f>
        <v>P0298|Nov</v>
      </c>
    </row>
    <row r="3577" spans="1:13" ht="15" customHeight="1" x14ac:dyDescent="0.25">
      <c r="A3577" s="14" t="s">
        <v>655</v>
      </c>
      <c r="B3577" s="14" t="s">
        <v>34</v>
      </c>
      <c r="C3577" s="16">
        <v>12.68</v>
      </c>
      <c r="D3577" s="16">
        <v>68.09</v>
      </c>
      <c r="E3577" s="16">
        <v>5.82</v>
      </c>
      <c r="F3577" s="16">
        <v>528</v>
      </c>
      <c r="G3577" s="16">
        <v>55.52</v>
      </c>
      <c r="H3577" s="16">
        <v>1031.51</v>
      </c>
      <c r="I3577" s="16">
        <v>149</v>
      </c>
      <c r="J3577" s="16">
        <v>85.96</v>
      </c>
      <c r="K3577" s="16">
        <v>55.84</v>
      </c>
      <c r="L3577" s="17">
        <f>SUM(C3577:K3577)</f>
        <v>1992.4199999999998</v>
      </c>
      <c r="M3577" s="23" t="str">
        <f>A3577&amp;"|"&amp;B3577</f>
        <v>P0298|Dec</v>
      </c>
    </row>
    <row r="3578" spans="1:13" ht="15" customHeight="1" x14ac:dyDescent="0.25">
      <c r="A3578" s="14" t="s">
        <v>655</v>
      </c>
      <c r="B3578" s="14" t="s">
        <v>35</v>
      </c>
      <c r="C3578" s="16">
        <v>280.45999999999998</v>
      </c>
      <c r="D3578" s="16">
        <v>63.56</v>
      </c>
      <c r="E3578" s="16">
        <v>4.04</v>
      </c>
      <c r="F3578" s="16">
        <v>528</v>
      </c>
      <c r="G3578" s="16">
        <v>55.52</v>
      </c>
      <c r="H3578" s="16">
        <v>1031.51</v>
      </c>
      <c r="I3578" s="16">
        <v>149</v>
      </c>
      <c r="J3578" s="16">
        <v>85.96</v>
      </c>
      <c r="K3578" s="16">
        <v>55.84</v>
      </c>
      <c r="L3578" s="17">
        <f>SUM(C3578:K3578)</f>
        <v>2253.8900000000003</v>
      </c>
      <c r="M3578" s="23" t="str">
        <f>A3578&amp;"|"&amp;B3578</f>
        <v>P0298|Jan</v>
      </c>
    </row>
    <row r="3579" spans="1:13" ht="15" customHeight="1" x14ac:dyDescent="0.25">
      <c r="A3579" s="14" t="s">
        <v>655</v>
      </c>
      <c r="B3579" s="14" t="s">
        <v>36</v>
      </c>
      <c r="C3579" s="16">
        <v>150.47</v>
      </c>
      <c r="D3579" s="16">
        <v>70.08</v>
      </c>
      <c r="E3579" s="16">
        <v>9.76</v>
      </c>
      <c r="F3579" s="16">
        <v>440</v>
      </c>
      <c r="G3579" s="16">
        <v>55.52</v>
      </c>
      <c r="H3579" s="16">
        <v>1031.51</v>
      </c>
      <c r="I3579" s="16">
        <v>149</v>
      </c>
      <c r="J3579" s="16">
        <v>85.96</v>
      </c>
      <c r="K3579" s="16">
        <v>55.84</v>
      </c>
      <c r="L3579" s="17">
        <f>SUM(C3579:K3579)</f>
        <v>2048.14</v>
      </c>
      <c r="M3579" s="23" t="str">
        <f>A3579&amp;"|"&amp;B3579</f>
        <v>P0298|Feb</v>
      </c>
    </row>
    <row r="3580" spans="1:13" ht="15" customHeight="1" x14ac:dyDescent="0.25">
      <c r="A3580" s="14" t="s">
        <v>655</v>
      </c>
      <c r="B3580" s="14" t="s">
        <v>37</v>
      </c>
      <c r="C3580" s="16">
        <v>10.35</v>
      </c>
      <c r="D3580" s="16">
        <v>56.96</v>
      </c>
      <c r="E3580" s="16">
        <v>7.4</v>
      </c>
      <c r="F3580" s="16">
        <v>352</v>
      </c>
      <c r="G3580" s="16">
        <v>55.52</v>
      </c>
      <c r="H3580" s="16">
        <v>1031.51</v>
      </c>
      <c r="I3580" s="16">
        <v>149</v>
      </c>
      <c r="J3580" s="16">
        <v>85.96</v>
      </c>
      <c r="K3580" s="16">
        <v>55.84</v>
      </c>
      <c r="L3580" s="17">
        <f>SUM(C3580:K3580)</f>
        <v>1804.54</v>
      </c>
      <c r="M3580" s="23" t="str">
        <f>A3580&amp;"|"&amp;B3580</f>
        <v>P0298|Mar</v>
      </c>
    </row>
    <row r="3581" spans="1:13" ht="15" customHeight="1" x14ac:dyDescent="0.25">
      <c r="A3581" s="14" t="s">
        <v>657</v>
      </c>
      <c r="B3581" s="14" t="s">
        <v>24</v>
      </c>
      <c r="C3581" s="16">
        <v>7.94</v>
      </c>
      <c r="D3581" s="16">
        <v>48.05</v>
      </c>
      <c r="E3581" s="16">
        <v>4.04</v>
      </c>
      <c r="F3581" s="16">
        <v>176</v>
      </c>
      <c r="G3581" s="16">
        <v>0</v>
      </c>
      <c r="H3581" s="16">
        <v>1031.51</v>
      </c>
      <c r="I3581" s="16">
        <v>149</v>
      </c>
      <c r="J3581" s="16">
        <v>85.96</v>
      </c>
      <c r="K3581" s="16">
        <v>39.75</v>
      </c>
      <c r="L3581" s="17">
        <f>SUM(C3581:K3581)</f>
        <v>1542.25</v>
      </c>
      <c r="M3581" s="23" t="str">
        <f>A3581&amp;"|"&amp;B3581</f>
        <v>P0299|Apr</v>
      </c>
    </row>
    <row r="3582" spans="1:13" ht="15" customHeight="1" x14ac:dyDescent="0.25">
      <c r="A3582" s="14" t="s">
        <v>657</v>
      </c>
      <c r="B3582" s="14" t="s">
        <v>26</v>
      </c>
      <c r="C3582" s="16">
        <v>32.26</v>
      </c>
      <c r="D3582" s="16">
        <v>48.05</v>
      </c>
      <c r="E3582" s="16">
        <v>8.7200000000000006</v>
      </c>
      <c r="F3582" s="16">
        <v>176</v>
      </c>
      <c r="G3582" s="16">
        <v>0</v>
      </c>
      <c r="H3582" s="16">
        <v>1031.51</v>
      </c>
      <c r="I3582" s="16">
        <v>149</v>
      </c>
      <c r="J3582" s="16">
        <v>85.96</v>
      </c>
      <c r="K3582" s="16">
        <v>258.49</v>
      </c>
      <c r="L3582" s="17">
        <f>SUM(C3582:K3582)</f>
        <v>1789.99</v>
      </c>
      <c r="M3582" s="23" t="str">
        <f>A3582&amp;"|"&amp;B3582</f>
        <v>P0299|May</v>
      </c>
    </row>
    <row r="3583" spans="1:13" ht="15" customHeight="1" x14ac:dyDescent="0.25">
      <c r="A3583" s="14" t="s">
        <v>657</v>
      </c>
      <c r="B3583" s="14" t="s">
        <v>28</v>
      </c>
      <c r="C3583" s="16">
        <v>11.28</v>
      </c>
      <c r="D3583" s="16">
        <v>34.22</v>
      </c>
      <c r="E3583" s="16">
        <v>7.83</v>
      </c>
      <c r="F3583" s="16">
        <v>176</v>
      </c>
      <c r="G3583" s="16">
        <v>0</v>
      </c>
      <c r="H3583" s="16">
        <v>1031.51</v>
      </c>
      <c r="I3583" s="16">
        <v>149</v>
      </c>
      <c r="J3583" s="16">
        <v>85.96</v>
      </c>
      <c r="K3583" s="16">
        <v>334.92</v>
      </c>
      <c r="L3583" s="17">
        <f>SUM(C3583:K3583)</f>
        <v>1830.72</v>
      </c>
      <c r="M3583" s="23" t="str">
        <f>A3583&amp;"|"&amp;B3583</f>
        <v>P0299|Jun</v>
      </c>
    </row>
    <row r="3584" spans="1:13" ht="15" customHeight="1" x14ac:dyDescent="0.25">
      <c r="A3584" s="14" t="s">
        <v>657</v>
      </c>
      <c r="B3584" s="14" t="s">
        <v>29</v>
      </c>
      <c r="C3584" s="16">
        <v>16.57</v>
      </c>
      <c r="D3584" s="16">
        <v>33.57</v>
      </c>
      <c r="E3584" s="16">
        <v>5.43</v>
      </c>
      <c r="F3584" s="16">
        <v>176</v>
      </c>
      <c r="G3584" s="16">
        <v>0</v>
      </c>
      <c r="H3584" s="16">
        <v>1031.51</v>
      </c>
      <c r="I3584" s="16">
        <v>149</v>
      </c>
      <c r="J3584" s="16">
        <v>85.96</v>
      </c>
      <c r="K3584" s="16">
        <v>897.77</v>
      </c>
      <c r="L3584" s="17">
        <f>SUM(C3584:K3584)</f>
        <v>2395.81</v>
      </c>
      <c r="M3584" s="23" t="str">
        <f>A3584&amp;"|"&amp;B3584</f>
        <v>P0299|Jul</v>
      </c>
    </row>
    <row r="3585" spans="1:13" ht="15" customHeight="1" x14ac:dyDescent="0.25">
      <c r="A3585" s="14" t="s">
        <v>657</v>
      </c>
      <c r="B3585" s="14" t="s">
        <v>30</v>
      </c>
      <c r="C3585" s="16">
        <v>26.43</v>
      </c>
      <c r="D3585" s="16">
        <v>38.78</v>
      </c>
      <c r="E3585" s="16">
        <v>10.96</v>
      </c>
      <c r="F3585" s="16">
        <v>176</v>
      </c>
      <c r="G3585" s="16">
        <v>0</v>
      </c>
      <c r="H3585" s="16">
        <v>1031.51</v>
      </c>
      <c r="I3585" s="16">
        <v>149</v>
      </c>
      <c r="J3585" s="16">
        <v>85.96</v>
      </c>
      <c r="K3585" s="16">
        <v>828.13</v>
      </c>
      <c r="L3585" s="17">
        <f>SUM(C3585:K3585)</f>
        <v>2346.77</v>
      </c>
      <c r="M3585" s="23" t="str">
        <f>A3585&amp;"|"&amp;B3585</f>
        <v>P0299|Aug</v>
      </c>
    </row>
    <row r="3586" spans="1:13" ht="15" customHeight="1" x14ac:dyDescent="0.25">
      <c r="A3586" s="14" t="s">
        <v>657</v>
      </c>
      <c r="B3586" s="14" t="s">
        <v>31</v>
      </c>
      <c r="C3586" s="16">
        <v>17.23</v>
      </c>
      <c r="D3586" s="16">
        <v>42.04</v>
      </c>
      <c r="E3586" s="16">
        <v>4.5599999999999996</v>
      </c>
      <c r="F3586" s="16">
        <v>176</v>
      </c>
      <c r="G3586" s="16">
        <v>0</v>
      </c>
      <c r="H3586" s="16">
        <v>1031.51</v>
      </c>
      <c r="I3586" s="16">
        <v>149</v>
      </c>
      <c r="J3586" s="16">
        <v>85.96</v>
      </c>
      <c r="K3586" s="16">
        <v>177.3</v>
      </c>
      <c r="L3586" s="17">
        <f>SUM(C3586:K3586)</f>
        <v>1683.6</v>
      </c>
      <c r="M3586" s="23" t="str">
        <f>A3586&amp;"|"&amp;B3586</f>
        <v>P0299|Sep</v>
      </c>
    </row>
    <row r="3587" spans="1:13" ht="15" customHeight="1" x14ac:dyDescent="0.25">
      <c r="A3587" s="14" t="s">
        <v>657</v>
      </c>
      <c r="B3587" s="14" t="s">
        <v>32</v>
      </c>
      <c r="C3587" s="16">
        <v>10.64</v>
      </c>
      <c r="D3587" s="16">
        <v>49.25</v>
      </c>
      <c r="E3587" s="16">
        <v>4.04</v>
      </c>
      <c r="F3587" s="16">
        <v>176</v>
      </c>
      <c r="G3587" s="16">
        <v>0</v>
      </c>
      <c r="H3587" s="16">
        <v>1031.51</v>
      </c>
      <c r="I3587" s="16">
        <v>149</v>
      </c>
      <c r="J3587" s="16">
        <v>85.96</v>
      </c>
      <c r="K3587" s="16">
        <v>122.63</v>
      </c>
      <c r="L3587" s="17">
        <f>SUM(C3587:K3587)</f>
        <v>1629.0300000000002</v>
      </c>
      <c r="M3587" s="23" t="str">
        <f>A3587&amp;"|"&amp;B3587</f>
        <v>P0299|Oct</v>
      </c>
    </row>
    <row r="3588" spans="1:13" ht="15" customHeight="1" x14ac:dyDescent="0.25">
      <c r="A3588" s="14" t="s">
        <v>657</v>
      </c>
      <c r="B3588" s="14" t="s">
        <v>33</v>
      </c>
      <c r="C3588" s="16">
        <v>7.57</v>
      </c>
      <c r="D3588" s="16">
        <v>57.14</v>
      </c>
      <c r="E3588" s="16">
        <v>10.89</v>
      </c>
      <c r="F3588" s="16">
        <v>176</v>
      </c>
      <c r="G3588" s="16">
        <v>55.52</v>
      </c>
      <c r="H3588" s="16">
        <v>1031.51</v>
      </c>
      <c r="I3588" s="16">
        <v>149</v>
      </c>
      <c r="J3588" s="16">
        <v>85.96</v>
      </c>
      <c r="K3588" s="16">
        <v>31.64</v>
      </c>
      <c r="L3588" s="17">
        <f>SUM(C3588:K3588)</f>
        <v>1605.2300000000002</v>
      </c>
      <c r="M3588" s="23" t="str">
        <f>A3588&amp;"|"&amp;B3588</f>
        <v>P0299|Nov</v>
      </c>
    </row>
    <row r="3589" spans="1:13" ht="15" customHeight="1" x14ac:dyDescent="0.25">
      <c r="A3589" s="14" t="s">
        <v>657</v>
      </c>
      <c r="B3589" s="14" t="s">
        <v>34</v>
      </c>
      <c r="C3589" s="16">
        <v>19.22</v>
      </c>
      <c r="D3589" s="16">
        <v>64.47</v>
      </c>
      <c r="E3589" s="16">
        <v>10.39</v>
      </c>
      <c r="F3589" s="16">
        <v>352</v>
      </c>
      <c r="G3589" s="16">
        <v>55.52</v>
      </c>
      <c r="H3589" s="16">
        <v>1031.51</v>
      </c>
      <c r="I3589" s="16">
        <v>149</v>
      </c>
      <c r="J3589" s="16">
        <v>85.96</v>
      </c>
      <c r="K3589" s="16">
        <v>55.84</v>
      </c>
      <c r="L3589" s="17">
        <f>SUM(C3589:K3589)</f>
        <v>1823.9099999999999</v>
      </c>
      <c r="M3589" s="23" t="str">
        <f>A3589&amp;"|"&amp;B3589</f>
        <v>P0299|Dec</v>
      </c>
    </row>
    <row r="3590" spans="1:13" ht="15" customHeight="1" x14ac:dyDescent="0.25">
      <c r="A3590" s="14" t="s">
        <v>657</v>
      </c>
      <c r="B3590" s="14" t="s">
        <v>35</v>
      </c>
      <c r="C3590" s="16">
        <v>8.68</v>
      </c>
      <c r="D3590" s="16">
        <v>76.98</v>
      </c>
      <c r="E3590" s="16">
        <v>4.04</v>
      </c>
      <c r="F3590" s="16">
        <v>440</v>
      </c>
      <c r="G3590" s="16">
        <v>55.52</v>
      </c>
      <c r="H3590" s="16">
        <v>1031.51</v>
      </c>
      <c r="I3590" s="16">
        <v>149</v>
      </c>
      <c r="J3590" s="16">
        <v>85.96</v>
      </c>
      <c r="K3590" s="16">
        <v>55.84</v>
      </c>
      <c r="L3590" s="17">
        <f>SUM(C3590:K3590)</f>
        <v>1907.53</v>
      </c>
      <c r="M3590" s="23" t="str">
        <f>A3590&amp;"|"&amp;B3590</f>
        <v>P0299|Jan</v>
      </c>
    </row>
    <row r="3591" spans="1:13" ht="15" customHeight="1" x14ac:dyDescent="0.25">
      <c r="A3591" s="14" t="s">
        <v>657</v>
      </c>
      <c r="B3591" s="14" t="s">
        <v>36</v>
      </c>
      <c r="C3591" s="16">
        <v>13.09</v>
      </c>
      <c r="D3591" s="16">
        <v>62.93</v>
      </c>
      <c r="E3591" s="16">
        <v>7.79</v>
      </c>
      <c r="F3591" s="16">
        <v>352</v>
      </c>
      <c r="G3591" s="16">
        <v>55.52</v>
      </c>
      <c r="H3591" s="16">
        <v>1031.51</v>
      </c>
      <c r="I3591" s="16">
        <v>149</v>
      </c>
      <c r="J3591" s="16">
        <v>85.96</v>
      </c>
      <c r="K3591" s="16">
        <v>55.84</v>
      </c>
      <c r="L3591" s="17">
        <f>SUM(C3591:K3591)</f>
        <v>1813.6399999999999</v>
      </c>
      <c r="M3591" s="23" t="str">
        <f>A3591&amp;"|"&amp;B3591</f>
        <v>P0299|Feb</v>
      </c>
    </row>
    <row r="3592" spans="1:13" ht="15" customHeight="1" x14ac:dyDescent="0.25">
      <c r="A3592" s="14" t="s">
        <v>657</v>
      </c>
      <c r="B3592" s="14" t="s">
        <v>37</v>
      </c>
      <c r="C3592" s="16">
        <v>7.93</v>
      </c>
      <c r="D3592" s="16">
        <v>62.11</v>
      </c>
      <c r="E3592" s="16">
        <v>5.92</v>
      </c>
      <c r="F3592" s="16">
        <v>352</v>
      </c>
      <c r="G3592" s="16">
        <v>55.52</v>
      </c>
      <c r="H3592" s="16">
        <v>1031.51</v>
      </c>
      <c r="I3592" s="16">
        <v>149</v>
      </c>
      <c r="J3592" s="16">
        <v>85.96</v>
      </c>
      <c r="K3592" s="16">
        <v>55.84</v>
      </c>
      <c r="L3592" s="17">
        <f>SUM(C3592:K3592)</f>
        <v>1805.79</v>
      </c>
      <c r="M3592" s="23" t="str">
        <f>A3592&amp;"|"&amp;B3592</f>
        <v>P0299|Mar</v>
      </c>
    </row>
    <row r="3593" spans="1:13" ht="15" customHeight="1" x14ac:dyDescent="0.25">
      <c r="A3593" s="14" t="s">
        <v>659</v>
      </c>
      <c r="B3593" s="14" t="s">
        <v>24</v>
      </c>
      <c r="C3593" s="16">
        <v>33.229999999999997</v>
      </c>
      <c r="D3593" s="16">
        <v>49.96</v>
      </c>
      <c r="E3593" s="16">
        <v>17.3</v>
      </c>
      <c r="F3593" s="16">
        <v>264</v>
      </c>
      <c r="G3593" s="16">
        <v>0</v>
      </c>
      <c r="H3593" s="16">
        <v>1719.18</v>
      </c>
      <c r="I3593" s="16">
        <v>246.42</v>
      </c>
      <c r="J3593" s="16">
        <v>85.96</v>
      </c>
      <c r="K3593" s="16">
        <v>79.5</v>
      </c>
      <c r="L3593" s="17">
        <f>SUM(C3593:K3593)</f>
        <v>2495.5500000000002</v>
      </c>
      <c r="M3593" s="23" t="str">
        <f>A3593&amp;"|"&amp;B3593</f>
        <v>P0300|Apr</v>
      </c>
    </row>
    <row r="3594" spans="1:13" ht="15" customHeight="1" x14ac:dyDescent="0.25">
      <c r="A3594" s="14" t="s">
        <v>659</v>
      </c>
      <c r="B3594" s="14" t="s">
        <v>26</v>
      </c>
      <c r="C3594" s="16">
        <v>38.22</v>
      </c>
      <c r="D3594" s="16">
        <v>65.27</v>
      </c>
      <c r="E3594" s="16">
        <v>14.32</v>
      </c>
      <c r="F3594" s="16">
        <v>264</v>
      </c>
      <c r="G3594" s="16">
        <v>0</v>
      </c>
      <c r="H3594" s="16">
        <v>1719.18</v>
      </c>
      <c r="I3594" s="16">
        <v>246.42</v>
      </c>
      <c r="J3594" s="16">
        <v>85.96</v>
      </c>
      <c r="K3594" s="16">
        <v>516.99</v>
      </c>
      <c r="L3594" s="17">
        <f>SUM(C3594:K3594)</f>
        <v>2950.3600000000006</v>
      </c>
      <c r="M3594" s="23" t="str">
        <f>A3594&amp;"|"&amp;B3594</f>
        <v>P0300|May</v>
      </c>
    </row>
    <row r="3595" spans="1:13" ht="15" customHeight="1" x14ac:dyDescent="0.25">
      <c r="A3595" s="14" t="s">
        <v>659</v>
      </c>
      <c r="B3595" s="14" t="s">
        <v>28</v>
      </c>
      <c r="C3595" s="16">
        <v>30.13</v>
      </c>
      <c r="D3595" s="16">
        <v>56.12</v>
      </c>
      <c r="E3595" s="16">
        <v>12.2</v>
      </c>
      <c r="F3595" s="16">
        <v>264</v>
      </c>
      <c r="G3595" s="16">
        <v>0</v>
      </c>
      <c r="H3595" s="16">
        <v>1719.18</v>
      </c>
      <c r="I3595" s="16">
        <v>246.42</v>
      </c>
      <c r="J3595" s="16">
        <v>85.96</v>
      </c>
      <c r="K3595" s="16">
        <v>669.84</v>
      </c>
      <c r="L3595" s="17">
        <f>SUM(C3595:K3595)</f>
        <v>3083.8500000000004</v>
      </c>
      <c r="M3595" s="23" t="str">
        <f>A3595&amp;"|"&amp;B3595</f>
        <v>P0300|Jun</v>
      </c>
    </row>
    <row r="3596" spans="1:13" ht="15" customHeight="1" x14ac:dyDescent="0.25">
      <c r="A3596" s="14" t="s">
        <v>659</v>
      </c>
      <c r="B3596" s="14" t="s">
        <v>29</v>
      </c>
      <c r="C3596" s="16">
        <v>30.17</v>
      </c>
      <c r="D3596" s="16">
        <v>43.8</v>
      </c>
      <c r="E3596" s="16">
        <v>15.12</v>
      </c>
      <c r="F3596" s="16">
        <v>396</v>
      </c>
      <c r="G3596" s="16">
        <v>0</v>
      </c>
      <c r="H3596" s="16">
        <v>1719.18</v>
      </c>
      <c r="I3596" s="16">
        <v>246.42</v>
      </c>
      <c r="J3596" s="16">
        <v>85.96</v>
      </c>
      <c r="K3596" s="16">
        <v>1795.54</v>
      </c>
      <c r="L3596" s="17">
        <f>SUM(C3596:K3596)</f>
        <v>4332.1900000000005</v>
      </c>
      <c r="M3596" s="23" t="str">
        <f>A3596&amp;"|"&amp;B3596</f>
        <v>P0300|Jul</v>
      </c>
    </row>
    <row r="3597" spans="1:13" ht="15" customHeight="1" x14ac:dyDescent="0.25">
      <c r="A3597" s="14" t="s">
        <v>659</v>
      </c>
      <c r="B3597" s="14" t="s">
        <v>30</v>
      </c>
      <c r="C3597" s="16">
        <v>54.79</v>
      </c>
      <c r="D3597" s="16">
        <v>45.04</v>
      </c>
      <c r="E3597" s="16">
        <v>13.79</v>
      </c>
      <c r="F3597" s="16">
        <v>396</v>
      </c>
      <c r="G3597" s="16">
        <v>0</v>
      </c>
      <c r="H3597" s="16">
        <v>1719.18</v>
      </c>
      <c r="I3597" s="16">
        <v>246.42</v>
      </c>
      <c r="J3597" s="16">
        <v>85.96</v>
      </c>
      <c r="K3597" s="16">
        <v>1656.27</v>
      </c>
      <c r="L3597" s="17">
        <f>SUM(C3597:K3597)</f>
        <v>4217.4500000000007</v>
      </c>
      <c r="M3597" s="23" t="str">
        <f>A3597&amp;"|"&amp;B3597</f>
        <v>P0300|Aug</v>
      </c>
    </row>
    <row r="3598" spans="1:13" ht="15" customHeight="1" x14ac:dyDescent="0.25">
      <c r="A3598" s="14" t="s">
        <v>659</v>
      </c>
      <c r="B3598" s="14" t="s">
        <v>31</v>
      </c>
      <c r="C3598" s="16">
        <v>23.96</v>
      </c>
      <c r="D3598" s="16">
        <v>40.770000000000003</v>
      </c>
      <c r="E3598" s="16">
        <v>9.8000000000000007</v>
      </c>
      <c r="F3598" s="16">
        <v>264</v>
      </c>
      <c r="G3598" s="16">
        <v>0</v>
      </c>
      <c r="H3598" s="16">
        <v>1719.18</v>
      </c>
      <c r="I3598" s="16">
        <v>246.42</v>
      </c>
      <c r="J3598" s="16">
        <v>85.96</v>
      </c>
      <c r="K3598" s="16">
        <v>354.6</v>
      </c>
      <c r="L3598" s="17">
        <f>SUM(C3598:K3598)</f>
        <v>2744.69</v>
      </c>
      <c r="M3598" s="23" t="str">
        <f>A3598&amp;"|"&amp;B3598</f>
        <v>P0300|Sep</v>
      </c>
    </row>
    <row r="3599" spans="1:13" ht="15" customHeight="1" x14ac:dyDescent="0.25">
      <c r="A3599" s="14" t="s">
        <v>659</v>
      </c>
      <c r="B3599" s="14" t="s">
        <v>32</v>
      </c>
      <c r="C3599" s="16">
        <v>7.57</v>
      </c>
      <c r="D3599" s="16">
        <v>50.56</v>
      </c>
      <c r="E3599" s="16">
        <v>17.22</v>
      </c>
      <c r="F3599" s="16">
        <v>396</v>
      </c>
      <c r="G3599" s="16">
        <v>0</v>
      </c>
      <c r="H3599" s="16">
        <v>1719.18</v>
      </c>
      <c r="I3599" s="16">
        <v>246.42</v>
      </c>
      <c r="J3599" s="16">
        <v>85.96</v>
      </c>
      <c r="K3599" s="16">
        <v>245.27</v>
      </c>
      <c r="L3599" s="17">
        <f>SUM(C3599:K3599)</f>
        <v>2768.1800000000003</v>
      </c>
      <c r="M3599" s="23" t="str">
        <f>A3599&amp;"|"&amp;B3599</f>
        <v>P0300|Oct</v>
      </c>
    </row>
    <row r="3600" spans="1:13" ht="15" customHeight="1" x14ac:dyDescent="0.25">
      <c r="A3600" s="14" t="s">
        <v>659</v>
      </c>
      <c r="B3600" s="14" t="s">
        <v>33</v>
      </c>
      <c r="C3600" s="16">
        <v>26.51</v>
      </c>
      <c r="D3600" s="16">
        <v>74.72</v>
      </c>
      <c r="E3600" s="16">
        <v>18.11</v>
      </c>
      <c r="F3600" s="16">
        <v>396</v>
      </c>
      <c r="G3600" s="16">
        <v>83.28</v>
      </c>
      <c r="H3600" s="16">
        <v>1719.18</v>
      </c>
      <c r="I3600" s="16">
        <v>246.42</v>
      </c>
      <c r="J3600" s="16">
        <v>85.96</v>
      </c>
      <c r="K3600" s="16">
        <v>63.29</v>
      </c>
      <c r="L3600" s="17">
        <f>SUM(C3600:K3600)</f>
        <v>2713.4700000000003</v>
      </c>
      <c r="M3600" s="23" t="str">
        <f>A3600&amp;"|"&amp;B3600</f>
        <v>P0300|Nov</v>
      </c>
    </row>
    <row r="3601" spans="1:13" ht="15" customHeight="1" x14ac:dyDescent="0.25">
      <c r="A3601" s="14" t="s">
        <v>659</v>
      </c>
      <c r="B3601" s="14" t="s">
        <v>34</v>
      </c>
      <c r="C3601" s="16">
        <v>29.52</v>
      </c>
      <c r="D3601" s="16">
        <v>83.94</v>
      </c>
      <c r="E3601" s="16">
        <v>14.37</v>
      </c>
      <c r="F3601" s="16">
        <v>792</v>
      </c>
      <c r="G3601" s="16">
        <v>83.28</v>
      </c>
      <c r="H3601" s="16">
        <v>1719.18</v>
      </c>
      <c r="I3601" s="16">
        <v>246.42</v>
      </c>
      <c r="J3601" s="16">
        <v>85.96</v>
      </c>
      <c r="K3601" s="16">
        <v>111.67</v>
      </c>
      <c r="L3601" s="17">
        <f>SUM(C3601:K3601)</f>
        <v>3166.34</v>
      </c>
      <c r="M3601" s="23" t="str">
        <f>A3601&amp;"|"&amp;B3601</f>
        <v>P0300|Dec</v>
      </c>
    </row>
    <row r="3602" spans="1:13" ht="15" customHeight="1" x14ac:dyDescent="0.25">
      <c r="A3602" s="14" t="s">
        <v>659</v>
      </c>
      <c r="B3602" s="14" t="s">
        <v>35</v>
      </c>
      <c r="C3602" s="16">
        <v>12.94</v>
      </c>
      <c r="D3602" s="16">
        <v>79.44</v>
      </c>
      <c r="E3602" s="16">
        <v>8.15</v>
      </c>
      <c r="F3602" s="16">
        <v>792</v>
      </c>
      <c r="G3602" s="16">
        <v>83.28</v>
      </c>
      <c r="H3602" s="16">
        <v>1719.18</v>
      </c>
      <c r="I3602" s="16">
        <v>246.42</v>
      </c>
      <c r="J3602" s="16">
        <v>85.96</v>
      </c>
      <c r="K3602" s="16">
        <v>111.67</v>
      </c>
      <c r="L3602" s="17">
        <f>SUM(C3602:K3602)</f>
        <v>3139.04</v>
      </c>
      <c r="M3602" s="23" t="str">
        <f>A3602&amp;"|"&amp;B3602</f>
        <v>P0300|Jan</v>
      </c>
    </row>
    <row r="3603" spans="1:13" ht="15" customHeight="1" x14ac:dyDescent="0.25">
      <c r="A3603" s="14" t="s">
        <v>659</v>
      </c>
      <c r="B3603" s="14" t="s">
        <v>36</v>
      </c>
      <c r="C3603" s="16">
        <v>24.19</v>
      </c>
      <c r="D3603" s="16">
        <v>90.67</v>
      </c>
      <c r="E3603" s="16">
        <v>9.7100000000000009</v>
      </c>
      <c r="F3603" s="16">
        <v>660</v>
      </c>
      <c r="G3603" s="16">
        <v>83.28</v>
      </c>
      <c r="H3603" s="16">
        <v>1719.18</v>
      </c>
      <c r="I3603" s="16">
        <v>246.42</v>
      </c>
      <c r="J3603" s="16">
        <v>85.96</v>
      </c>
      <c r="K3603" s="16">
        <v>111.67</v>
      </c>
      <c r="L3603" s="17">
        <f>SUM(C3603:K3603)</f>
        <v>3031.08</v>
      </c>
      <c r="M3603" s="23" t="str">
        <f>A3603&amp;"|"&amp;B3603</f>
        <v>P0300|Feb</v>
      </c>
    </row>
    <row r="3604" spans="1:13" ht="15" customHeight="1" x14ac:dyDescent="0.25">
      <c r="A3604" s="14" t="s">
        <v>659</v>
      </c>
      <c r="B3604" s="14" t="s">
        <v>37</v>
      </c>
      <c r="C3604" s="16">
        <v>15.1</v>
      </c>
      <c r="D3604" s="16">
        <v>80.63</v>
      </c>
      <c r="E3604" s="16">
        <v>8.17</v>
      </c>
      <c r="F3604" s="16">
        <v>528</v>
      </c>
      <c r="G3604" s="16">
        <v>83.28</v>
      </c>
      <c r="H3604" s="16">
        <v>1719.18</v>
      </c>
      <c r="I3604" s="16">
        <v>246.42</v>
      </c>
      <c r="J3604" s="16">
        <v>85.96</v>
      </c>
      <c r="K3604" s="16">
        <v>111.67</v>
      </c>
      <c r="L3604" s="17">
        <f>SUM(C3604:K3604)</f>
        <v>2878.4100000000003</v>
      </c>
      <c r="M3604" s="23" t="str">
        <f>A3604&amp;"|"&amp;B3604</f>
        <v>P0300|Mar</v>
      </c>
    </row>
  </sheetData>
  <mergeCells count="2">
    <mergeCell ref="A1:L1"/>
    <mergeCell ref="A2:L2"/>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4"/>
  <sheetViews>
    <sheetView zoomScaleNormal="100" workbookViewId="0">
      <pane ySplit="4" topLeftCell="A5" activePane="bottomLeft" state="frozen"/>
      <selection pane="bottomLeft" activeCell="S12" sqref="S12"/>
    </sheetView>
  </sheetViews>
  <sheetFormatPr defaultColWidth="8.7109375" defaultRowHeight="15" x14ac:dyDescent="0.25"/>
  <cols>
    <col min="1" max="1" width="11" customWidth="1"/>
    <col min="2" max="2" width="13" customWidth="1"/>
    <col min="3" max="3" width="12" customWidth="1"/>
    <col min="4" max="4" width="14" customWidth="1"/>
    <col min="5" max="5" width="10" customWidth="1"/>
    <col min="6" max="7" width="11" customWidth="1"/>
    <col min="8" max="8" width="9" customWidth="1"/>
    <col min="9" max="9" width="14" customWidth="1"/>
  </cols>
  <sheetData>
    <row r="1" spans="1:9" ht="17.25" customHeight="1" x14ac:dyDescent="0.25">
      <c r="A1" s="56" t="s">
        <v>683</v>
      </c>
      <c r="B1" s="56"/>
      <c r="C1" s="56"/>
      <c r="D1" s="56"/>
      <c r="E1" s="56"/>
      <c r="F1" s="56"/>
      <c r="G1" s="56"/>
      <c r="H1" s="56"/>
      <c r="I1" s="56"/>
    </row>
    <row r="2" spans="1:9" ht="15" customHeight="1" x14ac:dyDescent="0.25">
      <c r="A2" s="57" t="s">
        <v>684</v>
      </c>
      <c r="B2" s="57"/>
      <c r="C2" s="57"/>
      <c r="D2" s="57"/>
      <c r="E2" s="57"/>
      <c r="F2" s="57"/>
      <c r="G2" s="57"/>
      <c r="H2" s="57"/>
      <c r="I2" s="57"/>
    </row>
    <row r="4" spans="1:9" ht="27.75" customHeight="1" x14ac:dyDescent="0.25">
      <c r="A4" s="13" t="s">
        <v>40</v>
      </c>
      <c r="B4" s="13" t="s">
        <v>685</v>
      </c>
      <c r="C4" s="13" t="s">
        <v>686</v>
      </c>
      <c r="D4" s="13" t="s">
        <v>687</v>
      </c>
      <c r="E4" s="13" t="s">
        <v>688</v>
      </c>
      <c r="F4" s="13" t="s">
        <v>689</v>
      </c>
      <c r="G4" s="13" t="s">
        <v>690</v>
      </c>
      <c r="H4" s="13" t="s">
        <v>691</v>
      </c>
      <c r="I4" s="13" t="s">
        <v>692</v>
      </c>
    </row>
    <row r="5" spans="1:9" ht="15" customHeight="1" x14ac:dyDescent="0.25">
      <c r="A5" s="14" t="s">
        <v>46</v>
      </c>
      <c r="B5" s="14">
        <v>88</v>
      </c>
      <c r="C5" s="19">
        <v>4.92</v>
      </c>
      <c r="D5" s="19">
        <v>4.9800000000000004</v>
      </c>
      <c r="E5" s="19">
        <v>5</v>
      </c>
      <c r="F5" s="19">
        <v>4.9000000000000004</v>
      </c>
      <c r="G5" s="19">
        <v>4.95</v>
      </c>
      <c r="H5" s="19">
        <v>4.8899999999999997</v>
      </c>
      <c r="I5" s="20">
        <f t="shared" ref="I5:I68" si="0">AVERAGE(C5:H5)</f>
        <v>4.9400000000000004</v>
      </c>
    </row>
    <row r="6" spans="1:9" ht="15" customHeight="1" x14ac:dyDescent="0.25">
      <c r="A6" s="14" t="s">
        <v>50</v>
      </c>
      <c r="B6" s="14">
        <v>97</v>
      </c>
      <c r="C6" s="19">
        <v>4.99</v>
      </c>
      <c r="D6" s="19">
        <v>4.8</v>
      </c>
      <c r="E6" s="19">
        <v>4.92</v>
      </c>
      <c r="F6" s="19">
        <v>4.91</v>
      </c>
      <c r="G6" s="19">
        <v>4.96</v>
      </c>
      <c r="H6" s="19">
        <v>4.93</v>
      </c>
      <c r="I6" s="20">
        <f t="shared" si="0"/>
        <v>4.918333333333333</v>
      </c>
    </row>
    <row r="7" spans="1:9" ht="15" customHeight="1" x14ac:dyDescent="0.25">
      <c r="A7" s="14" t="s">
        <v>54</v>
      </c>
      <c r="B7" s="14">
        <v>26</v>
      </c>
      <c r="C7" s="19">
        <v>3.7</v>
      </c>
      <c r="D7" s="19">
        <v>3.04</v>
      </c>
      <c r="E7" s="19">
        <v>3.43</v>
      </c>
      <c r="F7" s="19">
        <v>4.4400000000000004</v>
      </c>
      <c r="G7" s="19">
        <v>3.48</v>
      </c>
      <c r="H7" s="19">
        <v>3.26</v>
      </c>
      <c r="I7" s="20">
        <f t="shared" si="0"/>
        <v>3.5583333333333336</v>
      </c>
    </row>
    <row r="8" spans="1:9" ht="15" customHeight="1" x14ac:dyDescent="0.25">
      <c r="A8" s="14" t="s">
        <v>56</v>
      </c>
      <c r="B8" s="14">
        <v>107</v>
      </c>
      <c r="C8" s="19">
        <v>5</v>
      </c>
      <c r="D8" s="19">
        <v>4.93</v>
      </c>
      <c r="E8" s="19">
        <v>4.99</v>
      </c>
      <c r="F8" s="19">
        <v>4.97</v>
      </c>
      <c r="G8" s="19">
        <v>4.96</v>
      </c>
      <c r="H8" s="19">
        <v>4.8899999999999997</v>
      </c>
      <c r="I8" s="20">
        <f t="shared" si="0"/>
        <v>4.956666666666667</v>
      </c>
    </row>
    <row r="9" spans="1:9" ht="15" customHeight="1" x14ac:dyDescent="0.25">
      <c r="A9" s="14" t="s">
        <v>59</v>
      </c>
      <c r="B9" s="14">
        <v>178</v>
      </c>
      <c r="C9" s="19">
        <v>4.8899999999999997</v>
      </c>
      <c r="D9" s="19">
        <v>4.95</v>
      </c>
      <c r="E9" s="19">
        <v>5</v>
      </c>
      <c r="F9" s="19">
        <v>4.95</v>
      </c>
      <c r="G9" s="19">
        <v>4.84</v>
      </c>
      <c r="H9" s="19">
        <v>4.99</v>
      </c>
      <c r="I9" s="20">
        <f t="shared" si="0"/>
        <v>4.9366666666666665</v>
      </c>
    </row>
    <row r="10" spans="1:9" ht="15" customHeight="1" x14ac:dyDescent="0.25">
      <c r="A10" s="14" t="s">
        <v>62</v>
      </c>
      <c r="B10" s="14">
        <v>8</v>
      </c>
      <c r="C10" s="19">
        <v>4.9000000000000004</v>
      </c>
      <c r="D10" s="19">
        <v>5</v>
      </c>
      <c r="E10" s="19">
        <v>5</v>
      </c>
      <c r="F10" s="19">
        <v>4.9000000000000004</v>
      </c>
      <c r="G10" s="19">
        <v>5</v>
      </c>
      <c r="H10" s="19">
        <v>4.9000000000000004</v>
      </c>
      <c r="I10" s="20">
        <f t="shared" si="0"/>
        <v>4.95</v>
      </c>
    </row>
    <row r="11" spans="1:9" ht="15" customHeight="1" x14ac:dyDescent="0.25">
      <c r="A11" s="14" t="s">
        <v>65</v>
      </c>
      <c r="B11" s="14">
        <v>149</v>
      </c>
      <c r="C11" s="19">
        <v>4.93</v>
      </c>
      <c r="D11" s="19">
        <v>4.93</v>
      </c>
      <c r="E11" s="19">
        <v>4.88</v>
      </c>
      <c r="F11" s="19">
        <v>4.88</v>
      </c>
      <c r="G11" s="19">
        <v>4.99</v>
      </c>
      <c r="H11" s="19">
        <v>5</v>
      </c>
      <c r="I11" s="20">
        <f t="shared" si="0"/>
        <v>4.9349999999999996</v>
      </c>
    </row>
    <row r="12" spans="1:9" ht="15" customHeight="1" x14ac:dyDescent="0.25">
      <c r="A12" s="14" t="s">
        <v>68</v>
      </c>
      <c r="B12" s="14">
        <v>38</v>
      </c>
      <c r="C12" s="19">
        <v>4.88</v>
      </c>
      <c r="D12" s="19">
        <v>4.8899999999999997</v>
      </c>
      <c r="E12" s="19">
        <v>4.9000000000000004</v>
      </c>
      <c r="F12" s="19">
        <v>4.9800000000000004</v>
      </c>
      <c r="G12" s="19">
        <v>4.9800000000000004</v>
      </c>
      <c r="H12" s="19">
        <v>4.96</v>
      </c>
      <c r="I12" s="20">
        <f t="shared" si="0"/>
        <v>4.9316666666666666</v>
      </c>
    </row>
    <row r="13" spans="1:9" ht="15" customHeight="1" x14ac:dyDescent="0.25">
      <c r="A13" s="14" t="s">
        <v>71</v>
      </c>
      <c r="B13" s="14">
        <v>141</v>
      </c>
      <c r="C13" s="19">
        <v>4.8899999999999997</v>
      </c>
      <c r="D13" s="19">
        <v>4.92</v>
      </c>
      <c r="E13" s="19">
        <v>4.96</v>
      </c>
      <c r="F13" s="19">
        <v>4.97</v>
      </c>
      <c r="G13" s="19">
        <v>4.92</v>
      </c>
      <c r="H13" s="19">
        <v>4.95</v>
      </c>
      <c r="I13" s="20">
        <f t="shared" si="0"/>
        <v>4.9349999999999996</v>
      </c>
    </row>
    <row r="14" spans="1:9" ht="15" customHeight="1" x14ac:dyDescent="0.25">
      <c r="A14" s="14" t="s">
        <v>73</v>
      </c>
      <c r="B14" s="14">
        <v>8</v>
      </c>
      <c r="C14" s="19">
        <v>4.93</v>
      </c>
      <c r="D14" s="19">
        <v>4.92</v>
      </c>
      <c r="E14" s="19">
        <v>4.9000000000000004</v>
      </c>
      <c r="F14" s="19">
        <v>5</v>
      </c>
      <c r="G14" s="19">
        <v>4.8899999999999997</v>
      </c>
      <c r="H14" s="19">
        <v>4.96</v>
      </c>
      <c r="I14" s="20">
        <f t="shared" si="0"/>
        <v>4.9333333333333336</v>
      </c>
    </row>
    <row r="15" spans="1:9" ht="15" customHeight="1" x14ac:dyDescent="0.25">
      <c r="A15" s="14" t="s">
        <v>76</v>
      </c>
      <c r="B15" s="14">
        <v>134</v>
      </c>
      <c r="C15" s="19">
        <v>4.95</v>
      </c>
      <c r="D15" s="19">
        <v>4.9800000000000004</v>
      </c>
      <c r="E15" s="19">
        <v>4.9800000000000004</v>
      </c>
      <c r="F15" s="19">
        <v>5</v>
      </c>
      <c r="G15" s="19">
        <v>4.9400000000000004</v>
      </c>
      <c r="H15" s="19">
        <v>4.96</v>
      </c>
      <c r="I15" s="20">
        <f t="shared" si="0"/>
        <v>4.9683333333333337</v>
      </c>
    </row>
    <row r="16" spans="1:9" ht="15" customHeight="1" x14ac:dyDescent="0.25">
      <c r="A16" s="14" t="s">
        <v>80</v>
      </c>
      <c r="B16" s="14">
        <v>113</v>
      </c>
      <c r="C16" s="19">
        <v>4.93</v>
      </c>
      <c r="D16" s="19">
        <v>4.95</v>
      </c>
      <c r="E16" s="19">
        <v>4.8600000000000003</v>
      </c>
      <c r="F16" s="19">
        <v>4.9400000000000004</v>
      </c>
      <c r="G16" s="19">
        <v>4.93</v>
      </c>
      <c r="H16" s="19">
        <v>4.92</v>
      </c>
      <c r="I16" s="20">
        <f t="shared" si="0"/>
        <v>4.9216666666666669</v>
      </c>
    </row>
    <row r="17" spans="1:9" ht="15" customHeight="1" x14ac:dyDescent="0.25">
      <c r="A17" s="14" t="s">
        <v>82</v>
      </c>
      <c r="B17" s="14">
        <v>137</v>
      </c>
      <c r="C17" s="19">
        <v>5</v>
      </c>
      <c r="D17" s="19">
        <v>4.91</v>
      </c>
      <c r="E17" s="19">
        <v>4.97</v>
      </c>
      <c r="F17" s="19">
        <v>4.82</v>
      </c>
      <c r="G17" s="19">
        <v>4.92</v>
      </c>
      <c r="H17" s="19">
        <v>4.92</v>
      </c>
      <c r="I17" s="20">
        <f t="shared" si="0"/>
        <v>4.9233333333333329</v>
      </c>
    </row>
    <row r="18" spans="1:9" ht="15" customHeight="1" x14ac:dyDescent="0.25">
      <c r="A18" s="14" t="s">
        <v>85</v>
      </c>
      <c r="B18" s="14">
        <v>158</v>
      </c>
      <c r="C18" s="19">
        <v>4.87</v>
      </c>
      <c r="D18" s="19">
        <v>4.92</v>
      </c>
      <c r="E18" s="19">
        <v>4.96</v>
      </c>
      <c r="F18" s="19">
        <v>4.95</v>
      </c>
      <c r="G18" s="19">
        <v>4.8600000000000003</v>
      </c>
      <c r="H18" s="19">
        <v>5</v>
      </c>
      <c r="I18" s="20">
        <f t="shared" si="0"/>
        <v>4.9266666666666667</v>
      </c>
    </row>
    <row r="19" spans="1:9" ht="15" customHeight="1" x14ac:dyDescent="0.25">
      <c r="A19" s="14" t="s">
        <v>87</v>
      </c>
      <c r="B19" s="14">
        <v>168</v>
      </c>
      <c r="C19" s="19">
        <v>4.97</v>
      </c>
      <c r="D19" s="19">
        <v>4.8499999999999996</v>
      </c>
      <c r="E19" s="19">
        <v>4.91</v>
      </c>
      <c r="F19" s="19">
        <v>4.93</v>
      </c>
      <c r="G19" s="19">
        <v>4.93</v>
      </c>
      <c r="H19" s="19">
        <v>4.82</v>
      </c>
      <c r="I19" s="20">
        <f t="shared" si="0"/>
        <v>4.9016666666666664</v>
      </c>
    </row>
    <row r="20" spans="1:9" ht="15" customHeight="1" x14ac:dyDescent="0.25">
      <c r="A20" s="14" t="s">
        <v>89</v>
      </c>
      <c r="B20" s="14">
        <v>38</v>
      </c>
      <c r="C20" s="19">
        <v>4.95</v>
      </c>
      <c r="D20" s="19">
        <v>5</v>
      </c>
      <c r="E20" s="19">
        <v>4.9400000000000004</v>
      </c>
      <c r="F20" s="19">
        <v>5</v>
      </c>
      <c r="G20" s="19">
        <v>4.91</v>
      </c>
      <c r="H20" s="19">
        <v>4.9000000000000004</v>
      </c>
      <c r="I20" s="20">
        <f t="shared" si="0"/>
        <v>4.95</v>
      </c>
    </row>
    <row r="21" spans="1:9" ht="15" customHeight="1" x14ac:dyDescent="0.25">
      <c r="A21" s="14" t="s">
        <v>91</v>
      </c>
      <c r="B21" s="14">
        <v>101</v>
      </c>
      <c r="C21" s="19">
        <v>3.13</v>
      </c>
      <c r="D21" s="19">
        <v>3.04</v>
      </c>
      <c r="E21" s="19">
        <v>3.5</v>
      </c>
      <c r="F21" s="19">
        <v>3.2</v>
      </c>
      <c r="G21" s="19">
        <v>3.93</v>
      </c>
      <c r="H21" s="19">
        <v>3.11</v>
      </c>
      <c r="I21" s="20">
        <f t="shared" si="0"/>
        <v>3.3183333333333334</v>
      </c>
    </row>
    <row r="22" spans="1:9" ht="15" customHeight="1" x14ac:dyDescent="0.25">
      <c r="A22" s="14" t="s">
        <v>93</v>
      </c>
      <c r="B22" s="14">
        <v>116</v>
      </c>
      <c r="C22" s="19">
        <v>4.92</v>
      </c>
      <c r="D22" s="19">
        <v>4.92</v>
      </c>
      <c r="E22" s="19">
        <v>4.9400000000000004</v>
      </c>
      <c r="F22" s="19">
        <v>4.9800000000000004</v>
      </c>
      <c r="G22" s="19">
        <v>4.82</v>
      </c>
      <c r="H22" s="19">
        <v>4.84</v>
      </c>
      <c r="I22" s="20">
        <f t="shared" si="0"/>
        <v>4.9033333333333333</v>
      </c>
    </row>
    <row r="23" spans="1:9" ht="15" customHeight="1" x14ac:dyDescent="0.25">
      <c r="A23" s="14" t="s">
        <v>95</v>
      </c>
      <c r="B23" s="14">
        <v>121</v>
      </c>
      <c r="C23" s="19">
        <v>4.9000000000000004</v>
      </c>
      <c r="D23" s="19">
        <v>4.9400000000000004</v>
      </c>
      <c r="E23" s="19">
        <v>5</v>
      </c>
      <c r="F23" s="19">
        <v>4.8600000000000003</v>
      </c>
      <c r="G23" s="19">
        <v>4.9000000000000004</v>
      </c>
      <c r="H23" s="19">
        <v>4.88</v>
      </c>
      <c r="I23" s="20">
        <f t="shared" si="0"/>
        <v>4.9133333333333331</v>
      </c>
    </row>
    <row r="24" spans="1:9" ht="15" customHeight="1" x14ac:dyDescent="0.25">
      <c r="A24" s="14" t="s">
        <v>97</v>
      </c>
      <c r="B24" s="14">
        <v>136</v>
      </c>
      <c r="C24" s="19">
        <v>5</v>
      </c>
      <c r="D24" s="19">
        <v>4.9800000000000004</v>
      </c>
      <c r="E24" s="19">
        <v>5</v>
      </c>
      <c r="F24" s="19">
        <v>5</v>
      </c>
      <c r="G24" s="19">
        <v>4.8499999999999996</v>
      </c>
      <c r="H24" s="19">
        <v>4.9800000000000004</v>
      </c>
      <c r="I24" s="20">
        <f t="shared" si="0"/>
        <v>4.9683333333333328</v>
      </c>
    </row>
    <row r="25" spans="1:9" ht="15" customHeight="1" x14ac:dyDescent="0.25">
      <c r="A25" s="14" t="s">
        <v>99</v>
      </c>
      <c r="B25" s="14">
        <v>23</v>
      </c>
      <c r="C25" s="19">
        <v>4.9800000000000004</v>
      </c>
      <c r="D25" s="19">
        <v>4.82</v>
      </c>
      <c r="E25" s="19">
        <v>4.96</v>
      </c>
      <c r="F25" s="19">
        <v>4.8600000000000003</v>
      </c>
      <c r="G25" s="19">
        <v>4.9000000000000004</v>
      </c>
      <c r="H25" s="19">
        <v>4.93</v>
      </c>
      <c r="I25" s="20">
        <f t="shared" si="0"/>
        <v>4.9083333333333341</v>
      </c>
    </row>
    <row r="26" spans="1:9" ht="15" customHeight="1" x14ac:dyDescent="0.25">
      <c r="A26" s="14" t="s">
        <v>101</v>
      </c>
      <c r="B26" s="14">
        <v>109</v>
      </c>
      <c r="C26" s="19">
        <v>4.92</v>
      </c>
      <c r="D26" s="19">
        <v>4.8499999999999996</v>
      </c>
      <c r="E26" s="19">
        <v>4.9000000000000004</v>
      </c>
      <c r="F26" s="19">
        <v>5</v>
      </c>
      <c r="G26" s="19">
        <v>4.99</v>
      </c>
      <c r="H26" s="19">
        <v>4.87</v>
      </c>
      <c r="I26" s="20">
        <f t="shared" si="0"/>
        <v>4.9216666666666677</v>
      </c>
    </row>
    <row r="27" spans="1:9" ht="15" customHeight="1" x14ac:dyDescent="0.25">
      <c r="A27" s="14" t="s">
        <v>105</v>
      </c>
      <c r="B27" s="14">
        <v>128</v>
      </c>
      <c r="C27" s="19">
        <v>5</v>
      </c>
      <c r="D27" s="19">
        <v>4.96</v>
      </c>
      <c r="E27" s="19">
        <v>4.99</v>
      </c>
      <c r="F27" s="19">
        <v>4.9400000000000004</v>
      </c>
      <c r="G27" s="19">
        <v>4.92</v>
      </c>
      <c r="H27" s="19">
        <v>4.92</v>
      </c>
      <c r="I27" s="20">
        <f t="shared" si="0"/>
        <v>4.955000000000001</v>
      </c>
    </row>
    <row r="28" spans="1:9" ht="15" customHeight="1" x14ac:dyDescent="0.25">
      <c r="A28" s="14" t="s">
        <v>107</v>
      </c>
      <c r="B28" s="14">
        <v>69</v>
      </c>
      <c r="C28" s="19">
        <v>4.96</v>
      </c>
      <c r="D28" s="19">
        <v>4.8</v>
      </c>
      <c r="E28" s="19">
        <v>4.96</v>
      </c>
      <c r="F28" s="19">
        <v>4.92</v>
      </c>
      <c r="G28" s="19">
        <v>4.91</v>
      </c>
      <c r="H28" s="19">
        <v>4.8600000000000003</v>
      </c>
      <c r="I28" s="20">
        <f t="shared" si="0"/>
        <v>4.9016666666666664</v>
      </c>
    </row>
    <row r="29" spans="1:9" ht="15" customHeight="1" x14ac:dyDescent="0.25">
      <c r="A29" s="14" t="s">
        <v>109</v>
      </c>
      <c r="B29" s="14">
        <v>167</v>
      </c>
      <c r="C29" s="19">
        <v>4.92</v>
      </c>
      <c r="D29" s="19">
        <v>4.99</v>
      </c>
      <c r="E29" s="19">
        <v>4.9000000000000004</v>
      </c>
      <c r="F29" s="19">
        <v>4.95</v>
      </c>
      <c r="G29" s="19">
        <v>4.8499999999999996</v>
      </c>
      <c r="H29" s="19">
        <v>4.95</v>
      </c>
      <c r="I29" s="20">
        <f t="shared" si="0"/>
        <v>4.9266666666666667</v>
      </c>
    </row>
    <row r="30" spans="1:9" ht="15" customHeight="1" x14ac:dyDescent="0.25">
      <c r="A30" s="14" t="s">
        <v>111</v>
      </c>
      <c r="B30" s="14">
        <v>93</v>
      </c>
      <c r="C30" s="19">
        <v>5</v>
      </c>
      <c r="D30" s="19">
        <v>4.96</v>
      </c>
      <c r="E30" s="19">
        <v>4.91</v>
      </c>
      <c r="F30" s="19">
        <v>4.95</v>
      </c>
      <c r="G30" s="19">
        <v>4.97</v>
      </c>
      <c r="H30" s="19">
        <v>4.88</v>
      </c>
      <c r="I30" s="20">
        <f t="shared" si="0"/>
        <v>4.9449999999999994</v>
      </c>
    </row>
    <row r="31" spans="1:9" ht="15" customHeight="1" x14ac:dyDescent="0.25">
      <c r="A31" s="14" t="s">
        <v>113</v>
      </c>
      <c r="B31" s="14">
        <v>70</v>
      </c>
      <c r="C31" s="19">
        <v>3.23</v>
      </c>
      <c r="D31" s="19">
        <v>2.2400000000000002</v>
      </c>
      <c r="E31" s="19">
        <v>3.02</v>
      </c>
      <c r="F31" s="19">
        <v>2.86</v>
      </c>
      <c r="G31" s="19">
        <v>2.78</v>
      </c>
      <c r="H31" s="19">
        <v>2.98</v>
      </c>
      <c r="I31" s="20">
        <f t="shared" si="0"/>
        <v>2.8516666666666666</v>
      </c>
    </row>
    <row r="32" spans="1:9" ht="15" customHeight="1" x14ac:dyDescent="0.25">
      <c r="A32" s="14" t="s">
        <v>115</v>
      </c>
      <c r="B32" s="14">
        <v>92</v>
      </c>
      <c r="C32" s="19">
        <v>3.89</v>
      </c>
      <c r="D32" s="19">
        <v>3.86</v>
      </c>
      <c r="E32" s="19">
        <v>3.69</v>
      </c>
      <c r="F32" s="19">
        <v>3.75</v>
      </c>
      <c r="G32" s="19">
        <v>3.65</v>
      </c>
      <c r="H32" s="19">
        <v>4.2300000000000004</v>
      </c>
      <c r="I32" s="20">
        <f t="shared" si="0"/>
        <v>3.8450000000000002</v>
      </c>
    </row>
    <row r="33" spans="1:9" ht="15" customHeight="1" x14ac:dyDescent="0.25">
      <c r="A33" s="14" t="s">
        <v>117</v>
      </c>
      <c r="B33" s="14">
        <v>122</v>
      </c>
      <c r="C33" s="19">
        <v>5</v>
      </c>
      <c r="D33" s="19">
        <v>4.76</v>
      </c>
      <c r="E33" s="19">
        <v>4.9400000000000004</v>
      </c>
      <c r="F33" s="19">
        <v>4.8600000000000003</v>
      </c>
      <c r="G33" s="19">
        <v>4.91</v>
      </c>
      <c r="H33" s="19">
        <v>4.87</v>
      </c>
      <c r="I33" s="20">
        <f t="shared" si="0"/>
        <v>4.8899999999999997</v>
      </c>
    </row>
    <row r="34" spans="1:9" ht="15" customHeight="1" x14ac:dyDescent="0.25">
      <c r="A34" s="14" t="s">
        <v>119</v>
      </c>
      <c r="B34" s="14">
        <v>120</v>
      </c>
      <c r="C34" s="19">
        <v>4.97</v>
      </c>
      <c r="D34" s="19">
        <v>4.9800000000000004</v>
      </c>
      <c r="E34" s="19">
        <v>4.9800000000000004</v>
      </c>
      <c r="F34" s="19">
        <v>4.93</v>
      </c>
      <c r="G34" s="19">
        <v>4.9000000000000004</v>
      </c>
      <c r="H34" s="19">
        <v>4.91</v>
      </c>
      <c r="I34" s="20">
        <f t="shared" si="0"/>
        <v>4.9449999999999994</v>
      </c>
    </row>
    <row r="35" spans="1:9" ht="15" customHeight="1" x14ac:dyDescent="0.25">
      <c r="A35" s="14" t="s">
        <v>121</v>
      </c>
      <c r="B35" s="14">
        <v>143</v>
      </c>
      <c r="C35" s="19">
        <v>4.93</v>
      </c>
      <c r="D35" s="19">
        <v>4.83</v>
      </c>
      <c r="E35" s="19">
        <v>4.93</v>
      </c>
      <c r="F35" s="19">
        <v>5</v>
      </c>
      <c r="G35" s="19">
        <v>4.91</v>
      </c>
      <c r="H35" s="19">
        <v>4.9400000000000004</v>
      </c>
      <c r="I35" s="20">
        <f t="shared" si="0"/>
        <v>4.9233333333333329</v>
      </c>
    </row>
    <row r="36" spans="1:9" ht="15" customHeight="1" x14ac:dyDescent="0.25">
      <c r="A36" s="14" t="s">
        <v>123</v>
      </c>
      <c r="B36" s="14">
        <v>108</v>
      </c>
      <c r="C36" s="19">
        <v>4.84</v>
      </c>
      <c r="D36" s="19">
        <v>4.9800000000000004</v>
      </c>
      <c r="E36" s="19">
        <v>4.9800000000000004</v>
      </c>
      <c r="F36" s="19">
        <v>5</v>
      </c>
      <c r="G36" s="19">
        <v>4.87</v>
      </c>
      <c r="H36" s="19">
        <v>4.99</v>
      </c>
      <c r="I36" s="20">
        <f t="shared" si="0"/>
        <v>4.9433333333333342</v>
      </c>
    </row>
    <row r="37" spans="1:9" ht="15" customHeight="1" x14ac:dyDescent="0.25">
      <c r="A37" s="14" t="s">
        <v>125</v>
      </c>
      <c r="B37" s="14">
        <v>198</v>
      </c>
      <c r="C37" s="19">
        <v>4.9400000000000004</v>
      </c>
      <c r="D37" s="19">
        <v>4.88</v>
      </c>
      <c r="E37" s="19">
        <v>5</v>
      </c>
      <c r="F37" s="19">
        <v>4.9400000000000004</v>
      </c>
      <c r="G37" s="19">
        <v>5</v>
      </c>
      <c r="H37" s="19">
        <v>4.87</v>
      </c>
      <c r="I37" s="20">
        <f t="shared" si="0"/>
        <v>4.9383333333333335</v>
      </c>
    </row>
    <row r="38" spans="1:9" ht="15" customHeight="1" x14ac:dyDescent="0.25">
      <c r="A38" s="14" t="s">
        <v>127</v>
      </c>
      <c r="B38" s="14">
        <v>185</v>
      </c>
      <c r="C38" s="19">
        <v>4.96</v>
      </c>
      <c r="D38" s="19">
        <v>4.9000000000000004</v>
      </c>
      <c r="E38" s="19">
        <v>4.8899999999999997</v>
      </c>
      <c r="F38" s="19">
        <v>4.8899999999999997</v>
      </c>
      <c r="G38" s="19">
        <v>4.9000000000000004</v>
      </c>
      <c r="H38" s="19">
        <v>4.8899999999999997</v>
      </c>
      <c r="I38" s="20">
        <f t="shared" si="0"/>
        <v>4.9050000000000002</v>
      </c>
    </row>
    <row r="39" spans="1:9" ht="15" customHeight="1" x14ac:dyDescent="0.25">
      <c r="A39" s="14" t="s">
        <v>129</v>
      </c>
      <c r="B39" s="14">
        <v>150</v>
      </c>
      <c r="C39" s="19">
        <v>4.97</v>
      </c>
      <c r="D39" s="19">
        <v>4.93</v>
      </c>
      <c r="E39" s="19">
        <v>4.93</v>
      </c>
      <c r="F39" s="19">
        <v>4.97</v>
      </c>
      <c r="G39" s="19">
        <v>4.95</v>
      </c>
      <c r="H39" s="19">
        <v>4.93</v>
      </c>
      <c r="I39" s="20">
        <f t="shared" si="0"/>
        <v>4.9466666666666663</v>
      </c>
    </row>
    <row r="40" spans="1:9" ht="15" customHeight="1" x14ac:dyDescent="0.25">
      <c r="A40" s="14" t="s">
        <v>131</v>
      </c>
      <c r="B40" s="14">
        <v>96</v>
      </c>
      <c r="C40" s="19">
        <v>4.87</v>
      </c>
      <c r="D40" s="19">
        <v>4.8499999999999996</v>
      </c>
      <c r="E40" s="19">
        <v>4.91</v>
      </c>
      <c r="F40" s="19">
        <v>4.95</v>
      </c>
      <c r="G40" s="19">
        <v>5</v>
      </c>
      <c r="H40" s="19">
        <v>4.97</v>
      </c>
      <c r="I40" s="20">
        <f t="shared" si="0"/>
        <v>4.9249999999999998</v>
      </c>
    </row>
    <row r="41" spans="1:9" ht="15" customHeight="1" x14ac:dyDescent="0.25">
      <c r="A41" s="14" t="s">
        <v>133</v>
      </c>
      <c r="B41" s="14">
        <v>218</v>
      </c>
      <c r="C41" s="19">
        <v>4.8499999999999996</v>
      </c>
      <c r="D41" s="19">
        <v>4.95</v>
      </c>
      <c r="E41" s="19">
        <v>4.8</v>
      </c>
      <c r="F41" s="19">
        <v>5</v>
      </c>
      <c r="G41" s="19">
        <v>4.92</v>
      </c>
      <c r="H41" s="19">
        <v>5</v>
      </c>
      <c r="I41" s="20">
        <f t="shared" si="0"/>
        <v>4.9200000000000008</v>
      </c>
    </row>
    <row r="42" spans="1:9" ht="15" customHeight="1" x14ac:dyDescent="0.25">
      <c r="A42" s="14" t="s">
        <v>135</v>
      </c>
      <c r="B42" s="14">
        <v>125</v>
      </c>
      <c r="C42" s="19">
        <v>5</v>
      </c>
      <c r="D42" s="19">
        <v>4.91</v>
      </c>
      <c r="E42" s="19">
        <v>4.9800000000000004</v>
      </c>
      <c r="F42" s="19">
        <v>4.9000000000000004</v>
      </c>
      <c r="G42" s="19">
        <v>4.96</v>
      </c>
      <c r="H42" s="19">
        <v>4.8899999999999997</v>
      </c>
      <c r="I42" s="20">
        <f t="shared" si="0"/>
        <v>4.9400000000000004</v>
      </c>
    </row>
    <row r="43" spans="1:9" ht="15" customHeight="1" x14ac:dyDescent="0.25">
      <c r="A43" s="14" t="s">
        <v>137</v>
      </c>
      <c r="B43" s="14">
        <v>85</v>
      </c>
      <c r="C43" s="19">
        <v>4.9400000000000004</v>
      </c>
      <c r="D43" s="19">
        <v>5</v>
      </c>
      <c r="E43" s="19">
        <v>5</v>
      </c>
      <c r="F43" s="19">
        <v>4.96</v>
      </c>
      <c r="G43" s="19">
        <v>4.9400000000000004</v>
      </c>
      <c r="H43" s="19">
        <v>4.9800000000000004</v>
      </c>
      <c r="I43" s="20">
        <f t="shared" si="0"/>
        <v>4.9700000000000006</v>
      </c>
    </row>
    <row r="44" spans="1:9" ht="15" customHeight="1" x14ac:dyDescent="0.25">
      <c r="A44" s="14" t="s">
        <v>139</v>
      </c>
      <c r="B44" s="14">
        <v>181</v>
      </c>
      <c r="C44" s="19">
        <v>4.97</v>
      </c>
      <c r="D44" s="19">
        <v>4.8600000000000003</v>
      </c>
      <c r="E44" s="19">
        <v>4.8600000000000003</v>
      </c>
      <c r="F44" s="19">
        <v>4.75</v>
      </c>
      <c r="G44" s="19">
        <v>4.8099999999999996</v>
      </c>
      <c r="H44" s="19">
        <v>4.93</v>
      </c>
      <c r="I44" s="20">
        <f t="shared" si="0"/>
        <v>4.8633333333333333</v>
      </c>
    </row>
    <row r="45" spans="1:9" ht="15" customHeight="1" x14ac:dyDescent="0.25">
      <c r="A45" s="14" t="s">
        <v>141</v>
      </c>
      <c r="B45" s="14">
        <v>221</v>
      </c>
      <c r="C45" s="19">
        <v>4.9000000000000004</v>
      </c>
      <c r="D45" s="19">
        <v>5</v>
      </c>
      <c r="E45" s="19">
        <v>4.95</v>
      </c>
      <c r="F45" s="19">
        <v>4.87</v>
      </c>
      <c r="G45" s="19">
        <v>4.99</v>
      </c>
      <c r="H45" s="19">
        <v>4.92</v>
      </c>
      <c r="I45" s="20">
        <f t="shared" si="0"/>
        <v>4.9383333333333335</v>
      </c>
    </row>
    <row r="46" spans="1:9" ht="15" customHeight="1" x14ac:dyDescent="0.25">
      <c r="A46" s="14" t="s">
        <v>143</v>
      </c>
      <c r="B46" s="14">
        <v>70</v>
      </c>
      <c r="C46" s="19">
        <v>4.82</v>
      </c>
      <c r="D46" s="19">
        <v>4.9000000000000004</v>
      </c>
      <c r="E46" s="19">
        <v>4.92</v>
      </c>
      <c r="F46" s="19">
        <v>5</v>
      </c>
      <c r="G46" s="19">
        <v>4.9800000000000004</v>
      </c>
      <c r="H46" s="19">
        <v>4.92</v>
      </c>
      <c r="I46" s="20">
        <f t="shared" si="0"/>
        <v>4.9233333333333329</v>
      </c>
    </row>
    <row r="47" spans="1:9" ht="15" customHeight="1" x14ac:dyDescent="0.25">
      <c r="A47" s="14" t="s">
        <v>145</v>
      </c>
      <c r="B47" s="14">
        <v>139</v>
      </c>
      <c r="C47" s="19">
        <v>4.9400000000000004</v>
      </c>
      <c r="D47" s="19">
        <v>5</v>
      </c>
      <c r="E47" s="19">
        <v>4.9400000000000004</v>
      </c>
      <c r="F47" s="19">
        <v>5</v>
      </c>
      <c r="G47" s="19">
        <v>4.95</v>
      </c>
      <c r="H47" s="19">
        <v>5</v>
      </c>
      <c r="I47" s="20">
        <f t="shared" si="0"/>
        <v>4.9716666666666667</v>
      </c>
    </row>
    <row r="48" spans="1:9" ht="15" customHeight="1" x14ac:dyDescent="0.25">
      <c r="A48" s="14" t="s">
        <v>147</v>
      </c>
      <c r="B48" s="14">
        <v>176</v>
      </c>
      <c r="C48" s="19">
        <v>4.91</v>
      </c>
      <c r="D48" s="19">
        <v>4.9400000000000004</v>
      </c>
      <c r="E48" s="19">
        <v>4.91</v>
      </c>
      <c r="F48" s="19">
        <v>4.9800000000000004</v>
      </c>
      <c r="G48" s="19">
        <v>4.79</v>
      </c>
      <c r="H48" s="19">
        <v>5</v>
      </c>
      <c r="I48" s="20">
        <f t="shared" si="0"/>
        <v>4.9216666666666669</v>
      </c>
    </row>
    <row r="49" spans="1:9" ht="15" customHeight="1" x14ac:dyDescent="0.25">
      <c r="A49" s="14" t="s">
        <v>149</v>
      </c>
      <c r="B49" s="14">
        <v>83</v>
      </c>
      <c r="C49" s="19">
        <v>4.97</v>
      </c>
      <c r="D49" s="19">
        <v>4.9800000000000004</v>
      </c>
      <c r="E49" s="19">
        <v>4.97</v>
      </c>
      <c r="F49" s="19">
        <v>4.95</v>
      </c>
      <c r="G49" s="19">
        <v>4.9000000000000004</v>
      </c>
      <c r="H49" s="19">
        <v>4.95</v>
      </c>
      <c r="I49" s="20">
        <f t="shared" si="0"/>
        <v>4.9533333333333323</v>
      </c>
    </row>
    <row r="50" spans="1:9" ht="15" customHeight="1" x14ac:dyDescent="0.25">
      <c r="A50" s="14" t="s">
        <v>151</v>
      </c>
      <c r="B50" s="14">
        <v>147</v>
      </c>
      <c r="C50" s="19">
        <v>4.95</v>
      </c>
      <c r="D50" s="19">
        <v>4.95</v>
      </c>
      <c r="E50" s="19">
        <v>4.95</v>
      </c>
      <c r="F50" s="19">
        <v>4.93</v>
      </c>
      <c r="G50" s="19">
        <v>4.93</v>
      </c>
      <c r="H50" s="19">
        <v>5</v>
      </c>
      <c r="I50" s="20">
        <f t="shared" si="0"/>
        <v>4.9516666666666671</v>
      </c>
    </row>
    <row r="51" spans="1:9" ht="15" customHeight="1" x14ac:dyDescent="0.25">
      <c r="A51" s="14" t="s">
        <v>153</v>
      </c>
      <c r="B51" s="14">
        <v>119</v>
      </c>
      <c r="C51" s="19">
        <v>4.91</v>
      </c>
      <c r="D51" s="19">
        <v>5</v>
      </c>
      <c r="E51" s="19">
        <v>4.91</v>
      </c>
      <c r="F51" s="19">
        <v>4.97</v>
      </c>
      <c r="G51" s="19">
        <v>4.8899999999999997</v>
      </c>
      <c r="H51" s="19">
        <v>4.9000000000000004</v>
      </c>
      <c r="I51" s="20">
        <f t="shared" si="0"/>
        <v>4.93</v>
      </c>
    </row>
    <row r="52" spans="1:9" ht="15" customHeight="1" x14ac:dyDescent="0.25">
      <c r="A52" s="14" t="s">
        <v>155</v>
      </c>
      <c r="B52" s="14">
        <v>96</v>
      </c>
      <c r="C52" s="19">
        <v>4.92</v>
      </c>
      <c r="D52" s="19">
        <v>5</v>
      </c>
      <c r="E52" s="19">
        <v>4.96</v>
      </c>
      <c r="F52" s="19">
        <v>4.95</v>
      </c>
      <c r="G52" s="19">
        <v>4.91</v>
      </c>
      <c r="H52" s="19">
        <v>5</v>
      </c>
      <c r="I52" s="20">
        <f t="shared" si="0"/>
        <v>4.9566666666666661</v>
      </c>
    </row>
    <row r="53" spans="1:9" ht="15" customHeight="1" x14ac:dyDescent="0.25">
      <c r="A53" s="14" t="s">
        <v>157</v>
      </c>
      <c r="B53" s="14">
        <v>159</v>
      </c>
      <c r="C53" s="19">
        <v>4.99</v>
      </c>
      <c r="D53" s="19">
        <v>4.9400000000000004</v>
      </c>
      <c r="E53" s="19">
        <v>4.8600000000000003</v>
      </c>
      <c r="F53" s="19">
        <v>4.9400000000000004</v>
      </c>
      <c r="G53" s="19">
        <v>5</v>
      </c>
      <c r="H53" s="19">
        <v>4.93</v>
      </c>
      <c r="I53" s="20">
        <f t="shared" si="0"/>
        <v>4.9433333333333334</v>
      </c>
    </row>
    <row r="54" spans="1:9" ht="15" customHeight="1" x14ac:dyDescent="0.25">
      <c r="A54" s="14" t="s">
        <v>159</v>
      </c>
      <c r="B54" s="14">
        <v>54</v>
      </c>
      <c r="C54" s="19">
        <v>4.99</v>
      </c>
      <c r="D54" s="19">
        <v>5</v>
      </c>
      <c r="E54" s="19">
        <v>4.9800000000000004</v>
      </c>
      <c r="F54" s="19">
        <v>5</v>
      </c>
      <c r="G54" s="19">
        <v>4.93</v>
      </c>
      <c r="H54" s="19">
        <v>4.91</v>
      </c>
      <c r="I54" s="20">
        <f t="shared" si="0"/>
        <v>4.9683333333333328</v>
      </c>
    </row>
    <row r="55" spans="1:9" ht="15" customHeight="1" x14ac:dyDescent="0.25">
      <c r="A55" s="14" t="s">
        <v>161</v>
      </c>
      <c r="B55" s="14">
        <v>27</v>
      </c>
      <c r="C55" s="19">
        <v>4.8899999999999997</v>
      </c>
      <c r="D55" s="19">
        <v>4.9000000000000004</v>
      </c>
      <c r="E55" s="19">
        <v>4.84</v>
      </c>
      <c r="F55" s="19">
        <v>4.97</v>
      </c>
      <c r="G55" s="19">
        <v>4.99</v>
      </c>
      <c r="H55" s="19">
        <v>4.96</v>
      </c>
      <c r="I55" s="20">
        <f t="shared" si="0"/>
        <v>4.9249999999999998</v>
      </c>
    </row>
    <row r="56" spans="1:9" ht="15" customHeight="1" x14ac:dyDescent="0.25">
      <c r="A56" s="14" t="s">
        <v>163</v>
      </c>
      <c r="B56" s="14">
        <v>135</v>
      </c>
      <c r="C56" s="19">
        <v>4.87</v>
      </c>
      <c r="D56" s="19">
        <v>4.8899999999999997</v>
      </c>
      <c r="E56" s="19">
        <v>4.95</v>
      </c>
      <c r="F56" s="19">
        <v>4.9400000000000004</v>
      </c>
      <c r="G56" s="19">
        <v>5</v>
      </c>
      <c r="H56" s="19">
        <v>4.97</v>
      </c>
      <c r="I56" s="20">
        <f t="shared" si="0"/>
        <v>4.9366666666666665</v>
      </c>
    </row>
    <row r="57" spans="1:9" ht="15" customHeight="1" x14ac:dyDescent="0.25">
      <c r="A57" s="14" t="s">
        <v>165</v>
      </c>
      <c r="B57" s="14">
        <v>152</v>
      </c>
      <c r="C57" s="19">
        <v>4.88</v>
      </c>
      <c r="D57" s="19">
        <v>4.95</v>
      </c>
      <c r="E57" s="19">
        <v>4.9400000000000004</v>
      </c>
      <c r="F57" s="19">
        <v>4.91</v>
      </c>
      <c r="G57" s="19">
        <v>4.91</v>
      </c>
      <c r="H57" s="19">
        <v>5</v>
      </c>
      <c r="I57" s="20">
        <f t="shared" si="0"/>
        <v>4.9316666666666666</v>
      </c>
    </row>
    <row r="58" spans="1:9" ht="15" customHeight="1" x14ac:dyDescent="0.25">
      <c r="A58" s="14" t="s">
        <v>167</v>
      </c>
      <c r="B58" s="14">
        <v>67</v>
      </c>
      <c r="C58" s="19">
        <v>4.95</v>
      </c>
      <c r="D58" s="19">
        <v>5</v>
      </c>
      <c r="E58" s="19">
        <v>4.92</v>
      </c>
      <c r="F58" s="19">
        <v>4.8499999999999996</v>
      </c>
      <c r="G58" s="19">
        <v>4.88</v>
      </c>
      <c r="H58" s="19">
        <v>4.8899999999999997</v>
      </c>
      <c r="I58" s="20">
        <f t="shared" si="0"/>
        <v>4.915</v>
      </c>
    </row>
    <row r="59" spans="1:9" ht="15" customHeight="1" x14ac:dyDescent="0.25">
      <c r="A59" s="14" t="s">
        <v>169</v>
      </c>
      <c r="B59" s="14">
        <v>110</v>
      </c>
      <c r="C59" s="19">
        <v>4.9000000000000004</v>
      </c>
      <c r="D59" s="19">
        <v>4.91</v>
      </c>
      <c r="E59" s="19">
        <v>4.95</v>
      </c>
      <c r="F59" s="19">
        <v>5</v>
      </c>
      <c r="G59" s="19">
        <v>4.97</v>
      </c>
      <c r="H59" s="19">
        <v>5</v>
      </c>
      <c r="I59" s="20">
        <f t="shared" si="0"/>
        <v>4.9550000000000001</v>
      </c>
    </row>
    <row r="60" spans="1:9" ht="15" customHeight="1" x14ac:dyDescent="0.25">
      <c r="A60" s="14" t="s">
        <v>171</v>
      </c>
      <c r="B60" s="14">
        <v>179</v>
      </c>
      <c r="C60" s="19">
        <v>4.93</v>
      </c>
      <c r="D60" s="19">
        <v>4.93</v>
      </c>
      <c r="E60" s="19">
        <v>4.8899999999999997</v>
      </c>
      <c r="F60" s="19">
        <v>4.83</v>
      </c>
      <c r="G60" s="19">
        <v>4.93</v>
      </c>
      <c r="H60" s="19">
        <v>4.97</v>
      </c>
      <c r="I60" s="20">
        <f t="shared" si="0"/>
        <v>4.9133333333333331</v>
      </c>
    </row>
    <row r="61" spans="1:9" ht="15" customHeight="1" x14ac:dyDescent="0.25">
      <c r="A61" s="14" t="s">
        <v>173</v>
      </c>
      <c r="B61" s="14">
        <v>131</v>
      </c>
      <c r="C61" s="19">
        <v>4.84</v>
      </c>
      <c r="D61" s="19">
        <v>4.87</v>
      </c>
      <c r="E61" s="19">
        <v>4.97</v>
      </c>
      <c r="F61" s="19">
        <v>4.92</v>
      </c>
      <c r="G61" s="19">
        <v>4.8499999999999996</v>
      </c>
      <c r="H61" s="19">
        <v>5</v>
      </c>
      <c r="I61" s="20">
        <f t="shared" si="0"/>
        <v>4.9083333333333341</v>
      </c>
    </row>
    <row r="62" spans="1:9" ht="15" customHeight="1" x14ac:dyDescent="0.25">
      <c r="A62" s="14" t="s">
        <v>175</v>
      </c>
      <c r="B62" s="14">
        <v>152</v>
      </c>
      <c r="C62" s="19">
        <v>5</v>
      </c>
      <c r="D62" s="19">
        <v>4.91</v>
      </c>
      <c r="E62" s="19">
        <v>4.96</v>
      </c>
      <c r="F62" s="19">
        <v>4.9000000000000004</v>
      </c>
      <c r="G62" s="19">
        <v>4.93</v>
      </c>
      <c r="H62" s="19">
        <v>4.91</v>
      </c>
      <c r="I62" s="20">
        <f t="shared" si="0"/>
        <v>4.9350000000000005</v>
      </c>
    </row>
    <row r="63" spans="1:9" ht="15" customHeight="1" x14ac:dyDescent="0.25">
      <c r="A63" s="14" t="s">
        <v>177</v>
      </c>
      <c r="B63" s="14">
        <v>162</v>
      </c>
      <c r="C63" s="19">
        <v>5</v>
      </c>
      <c r="D63" s="19">
        <v>4.87</v>
      </c>
      <c r="E63" s="19">
        <v>4.92</v>
      </c>
      <c r="F63" s="19">
        <v>4.82</v>
      </c>
      <c r="G63" s="19">
        <v>4.8099999999999996</v>
      </c>
      <c r="H63" s="19">
        <v>4.93</v>
      </c>
      <c r="I63" s="20">
        <f t="shared" si="0"/>
        <v>4.8916666666666666</v>
      </c>
    </row>
    <row r="64" spans="1:9" ht="15" customHeight="1" x14ac:dyDescent="0.25">
      <c r="A64" s="14" t="s">
        <v>179</v>
      </c>
      <c r="B64" s="14">
        <v>187</v>
      </c>
      <c r="C64" s="19">
        <v>4.9400000000000004</v>
      </c>
      <c r="D64" s="19">
        <v>4.9000000000000004</v>
      </c>
      <c r="E64" s="19">
        <v>4.87</v>
      </c>
      <c r="F64" s="19">
        <v>4.93</v>
      </c>
      <c r="G64" s="19">
        <v>4.92</v>
      </c>
      <c r="H64" s="19">
        <v>4.79</v>
      </c>
      <c r="I64" s="20">
        <f t="shared" si="0"/>
        <v>4.8916666666666666</v>
      </c>
    </row>
    <row r="65" spans="1:9" ht="15" customHeight="1" x14ac:dyDescent="0.25">
      <c r="A65" s="14" t="s">
        <v>181</v>
      </c>
      <c r="B65" s="14">
        <v>163</v>
      </c>
      <c r="C65" s="19">
        <v>4.88</v>
      </c>
      <c r="D65" s="19">
        <v>4.78</v>
      </c>
      <c r="E65" s="19">
        <v>4.8899999999999997</v>
      </c>
      <c r="F65" s="19">
        <v>5</v>
      </c>
      <c r="G65" s="19">
        <v>4.95</v>
      </c>
      <c r="H65" s="19">
        <v>5</v>
      </c>
      <c r="I65" s="20">
        <f t="shared" si="0"/>
        <v>4.916666666666667</v>
      </c>
    </row>
    <row r="66" spans="1:9" ht="15" customHeight="1" x14ac:dyDescent="0.25">
      <c r="A66" s="14" t="s">
        <v>183</v>
      </c>
      <c r="B66" s="14">
        <v>74</v>
      </c>
      <c r="C66" s="19">
        <v>5</v>
      </c>
      <c r="D66" s="19">
        <v>4.8899999999999997</v>
      </c>
      <c r="E66" s="19">
        <v>4.95</v>
      </c>
      <c r="F66" s="19">
        <v>4.88</v>
      </c>
      <c r="G66" s="19">
        <v>4.91</v>
      </c>
      <c r="H66" s="19">
        <v>4.9000000000000004</v>
      </c>
      <c r="I66" s="20">
        <f t="shared" si="0"/>
        <v>4.9216666666666669</v>
      </c>
    </row>
    <row r="67" spans="1:9" ht="15" customHeight="1" x14ac:dyDescent="0.25">
      <c r="A67" s="14" t="s">
        <v>185</v>
      </c>
      <c r="B67" s="14">
        <v>98</v>
      </c>
      <c r="C67" s="19">
        <v>5</v>
      </c>
      <c r="D67" s="19">
        <v>4.8499999999999996</v>
      </c>
      <c r="E67" s="19">
        <v>4.88</v>
      </c>
      <c r="F67" s="19">
        <v>4.93</v>
      </c>
      <c r="G67" s="19">
        <v>5</v>
      </c>
      <c r="H67" s="19">
        <v>4.84</v>
      </c>
      <c r="I67" s="20">
        <f t="shared" si="0"/>
        <v>4.916666666666667</v>
      </c>
    </row>
    <row r="68" spans="1:9" ht="15" customHeight="1" x14ac:dyDescent="0.25">
      <c r="A68" s="14" t="s">
        <v>187</v>
      </c>
      <c r="B68" s="14">
        <v>204</v>
      </c>
      <c r="C68" s="19">
        <v>4.92</v>
      </c>
      <c r="D68" s="19">
        <v>4.95</v>
      </c>
      <c r="E68" s="19">
        <v>4.88</v>
      </c>
      <c r="F68" s="19">
        <v>4.88</v>
      </c>
      <c r="G68" s="19">
        <v>4.93</v>
      </c>
      <c r="H68" s="19">
        <v>4.91</v>
      </c>
      <c r="I68" s="20">
        <f t="shared" si="0"/>
        <v>4.9116666666666662</v>
      </c>
    </row>
    <row r="69" spans="1:9" ht="15" customHeight="1" x14ac:dyDescent="0.25">
      <c r="A69" s="14" t="s">
        <v>189</v>
      </c>
      <c r="B69" s="14">
        <v>148</v>
      </c>
      <c r="C69" s="19">
        <v>4.8600000000000003</v>
      </c>
      <c r="D69" s="19">
        <v>4.99</v>
      </c>
      <c r="E69" s="19">
        <v>4.96</v>
      </c>
      <c r="F69" s="19">
        <v>4.9800000000000004</v>
      </c>
      <c r="G69" s="19">
        <v>4.79</v>
      </c>
      <c r="H69" s="19">
        <v>5</v>
      </c>
      <c r="I69" s="20">
        <f t="shared" ref="I69:I132" si="1">AVERAGE(C69:H69)</f>
        <v>4.9300000000000006</v>
      </c>
    </row>
    <row r="70" spans="1:9" ht="15" customHeight="1" x14ac:dyDescent="0.25">
      <c r="A70" s="14" t="s">
        <v>191</v>
      </c>
      <c r="B70" s="14">
        <v>170</v>
      </c>
      <c r="C70" s="19">
        <v>4.95</v>
      </c>
      <c r="D70" s="19">
        <v>5</v>
      </c>
      <c r="E70" s="19">
        <v>5</v>
      </c>
      <c r="F70" s="19">
        <v>5</v>
      </c>
      <c r="G70" s="19">
        <v>5</v>
      </c>
      <c r="H70" s="19">
        <v>4.9400000000000004</v>
      </c>
      <c r="I70" s="20">
        <f t="shared" si="1"/>
        <v>4.9816666666666665</v>
      </c>
    </row>
    <row r="71" spans="1:9" ht="15" customHeight="1" x14ac:dyDescent="0.25">
      <c r="A71" s="14" t="s">
        <v>193</v>
      </c>
      <c r="B71" s="14">
        <v>118</v>
      </c>
      <c r="C71" s="19">
        <v>4.8600000000000003</v>
      </c>
      <c r="D71" s="19">
        <v>4.92</v>
      </c>
      <c r="E71" s="19">
        <v>4.9400000000000004</v>
      </c>
      <c r="F71" s="19">
        <v>5</v>
      </c>
      <c r="G71" s="19">
        <v>4.9400000000000004</v>
      </c>
      <c r="H71" s="19">
        <v>4.9000000000000004</v>
      </c>
      <c r="I71" s="20">
        <f t="shared" si="1"/>
        <v>4.9266666666666667</v>
      </c>
    </row>
    <row r="72" spans="1:9" ht="15" customHeight="1" x14ac:dyDescent="0.25">
      <c r="A72" s="14" t="s">
        <v>195</v>
      </c>
      <c r="B72" s="14">
        <v>24</v>
      </c>
      <c r="C72" s="19">
        <v>4.91</v>
      </c>
      <c r="D72" s="19">
        <v>4.8600000000000003</v>
      </c>
      <c r="E72" s="19">
        <v>4.87</v>
      </c>
      <c r="F72" s="19">
        <v>4.8600000000000003</v>
      </c>
      <c r="G72" s="19">
        <v>5</v>
      </c>
      <c r="H72" s="19">
        <v>4.9400000000000004</v>
      </c>
      <c r="I72" s="20">
        <f t="shared" si="1"/>
        <v>4.9066666666666672</v>
      </c>
    </row>
    <row r="73" spans="1:9" ht="15" customHeight="1" x14ac:dyDescent="0.25">
      <c r="A73" s="14" t="s">
        <v>197</v>
      </c>
      <c r="B73" s="14">
        <v>62</v>
      </c>
      <c r="C73" s="19">
        <v>4.97</v>
      </c>
      <c r="D73" s="19">
        <v>4.88</v>
      </c>
      <c r="E73" s="19">
        <v>4.9400000000000004</v>
      </c>
      <c r="F73" s="19">
        <v>4.8899999999999997</v>
      </c>
      <c r="G73" s="19">
        <v>4.93</v>
      </c>
      <c r="H73" s="19">
        <v>4.9000000000000004</v>
      </c>
      <c r="I73" s="20">
        <f t="shared" si="1"/>
        <v>4.918333333333333</v>
      </c>
    </row>
    <row r="74" spans="1:9" ht="15" customHeight="1" x14ac:dyDescent="0.25">
      <c r="A74" s="14" t="s">
        <v>199</v>
      </c>
      <c r="B74" s="14">
        <v>210</v>
      </c>
      <c r="C74" s="19">
        <v>4.97</v>
      </c>
      <c r="D74" s="19">
        <v>4.92</v>
      </c>
      <c r="E74" s="19">
        <v>4.8899999999999997</v>
      </c>
      <c r="F74" s="19">
        <v>5</v>
      </c>
      <c r="G74" s="19">
        <v>5</v>
      </c>
      <c r="H74" s="19">
        <v>4.96</v>
      </c>
      <c r="I74" s="20">
        <f t="shared" si="1"/>
        <v>4.956666666666667</v>
      </c>
    </row>
    <row r="75" spans="1:9" ht="15" customHeight="1" x14ac:dyDescent="0.25">
      <c r="A75" s="14" t="s">
        <v>201</v>
      </c>
      <c r="B75" s="14">
        <v>255</v>
      </c>
      <c r="C75" s="19">
        <v>2.97</v>
      </c>
      <c r="D75" s="19">
        <v>2.78</v>
      </c>
      <c r="E75" s="19">
        <v>2.7</v>
      </c>
      <c r="F75" s="19">
        <v>3.27</v>
      </c>
      <c r="G75" s="19">
        <v>3.11</v>
      </c>
      <c r="H75" s="19">
        <v>3.12</v>
      </c>
      <c r="I75" s="20">
        <f t="shared" si="1"/>
        <v>2.9916666666666667</v>
      </c>
    </row>
    <row r="76" spans="1:9" ht="15" customHeight="1" x14ac:dyDescent="0.25">
      <c r="A76" s="14" t="s">
        <v>203</v>
      </c>
      <c r="B76" s="14">
        <v>139</v>
      </c>
      <c r="C76" s="19">
        <v>5</v>
      </c>
      <c r="D76" s="19">
        <v>4.97</v>
      </c>
      <c r="E76" s="19">
        <v>4.9800000000000004</v>
      </c>
      <c r="F76" s="19">
        <v>4.92</v>
      </c>
      <c r="G76" s="19">
        <v>4.8899999999999997</v>
      </c>
      <c r="H76" s="19">
        <v>4.97</v>
      </c>
      <c r="I76" s="20">
        <f t="shared" si="1"/>
        <v>4.9549999999999992</v>
      </c>
    </row>
    <row r="77" spans="1:9" ht="15" customHeight="1" x14ac:dyDescent="0.25">
      <c r="A77" s="14" t="s">
        <v>205</v>
      </c>
      <c r="B77" s="14">
        <v>126</v>
      </c>
      <c r="C77" s="19">
        <v>4.91</v>
      </c>
      <c r="D77" s="19">
        <v>4.87</v>
      </c>
      <c r="E77" s="19">
        <v>4.9000000000000004</v>
      </c>
      <c r="F77" s="19">
        <v>4.8899999999999997</v>
      </c>
      <c r="G77" s="19">
        <v>4.96</v>
      </c>
      <c r="H77" s="19">
        <v>4.87</v>
      </c>
      <c r="I77" s="20">
        <f t="shared" si="1"/>
        <v>4.9000000000000004</v>
      </c>
    </row>
    <row r="78" spans="1:9" ht="15" customHeight="1" x14ac:dyDescent="0.25">
      <c r="A78" s="14" t="s">
        <v>207</v>
      </c>
      <c r="B78" s="14">
        <v>125</v>
      </c>
      <c r="C78" s="19">
        <v>4.91</v>
      </c>
      <c r="D78" s="19">
        <v>4.88</v>
      </c>
      <c r="E78" s="19">
        <v>4.95</v>
      </c>
      <c r="F78" s="19">
        <v>5</v>
      </c>
      <c r="G78" s="19">
        <v>5</v>
      </c>
      <c r="H78" s="19">
        <v>4.92</v>
      </c>
      <c r="I78" s="20">
        <f t="shared" si="1"/>
        <v>4.9433333333333325</v>
      </c>
    </row>
    <row r="79" spans="1:9" ht="15" customHeight="1" x14ac:dyDescent="0.25">
      <c r="A79" s="14" t="s">
        <v>209</v>
      </c>
      <c r="B79" s="14">
        <v>174</v>
      </c>
      <c r="C79" s="19">
        <v>4.8899999999999997</v>
      </c>
      <c r="D79" s="19">
        <v>4.9000000000000004</v>
      </c>
      <c r="E79" s="19">
        <v>4.92</v>
      </c>
      <c r="F79" s="19">
        <v>4.99</v>
      </c>
      <c r="G79" s="19">
        <v>4.9400000000000004</v>
      </c>
      <c r="H79" s="19">
        <v>4.9400000000000004</v>
      </c>
      <c r="I79" s="20">
        <f t="shared" si="1"/>
        <v>4.9300000000000006</v>
      </c>
    </row>
    <row r="80" spans="1:9" ht="15" customHeight="1" x14ac:dyDescent="0.25">
      <c r="A80" s="14" t="s">
        <v>211</v>
      </c>
      <c r="B80" s="14">
        <v>50</v>
      </c>
      <c r="C80" s="19">
        <v>3.84</v>
      </c>
      <c r="D80" s="19">
        <v>3.2</v>
      </c>
      <c r="E80" s="19">
        <v>3.57</v>
      </c>
      <c r="F80" s="19">
        <v>3.36</v>
      </c>
      <c r="G80" s="19">
        <v>3.55</v>
      </c>
      <c r="H80" s="19">
        <v>3.08</v>
      </c>
      <c r="I80" s="20">
        <f t="shared" si="1"/>
        <v>3.4333333333333336</v>
      </c>
    </row>
    <row r="81" spans="1:9" ht="15" customHeight="1" x14ac:dyDescent="0.25">
      <c r="A81" s="14" t="s">
        <v>213</v>
      </c>
      <c r="B81" s="14">
        <v>80</v>
      </c>
      <c r="C81" s="19">
        <v>4.96</v>
      </c>
      <c r="D81" s="19">
        <v>4.96</v>
      </c>
      <c r="E81" s="19">
        <v>5</v>
      </c>
      <c r="F81" s="19">
        <v>4.88</v>
      </c>
      <c r="G81" s="19">
        <v>4.97</v>
      </c>
      <c r="H81" s="19">
        <v>4.93</v>
      </c>
      <c r="I81" s="20">
        <f t="shared" si="1"/>
        <v>4.95</v>
      </c>
    </row>
    <row r="82" spans="1:9" ht="15" customHeight="1" x14ac:dyDescent="0.25">
      <c r="A82" s="14" t="s">
        <v>215</v>
      </c>
      <c r="B82" s="14">
        <v>102</v>
      </c>
      <c r="C82" s="19">
        <v>4.8899999999999997</v>
      </c>
      <c r="D82" s="19">
        <v>5</v>
      </c>
      <c r="E82" s="19">
        <v>4.95</v>
      </c>
      <c r="F82" s="19">
        <v>4.96</v>
      </c>
      <c r="G82" s="19">
        <v>4.8099999999999996</v>
      </c>
      <c r="H82" s="19">
        <v>4.92</v>
      </c>
      <c r="I82" s="20">
        <f t="shared" si="1"/>
        <v>4.9216666666666669</v>
      </c>
    </row>
    <row r="83" spans="1:9" ht="15" customHeight="1" x14ac:dyDescent="0.25">
      <c r="A83" s="14" t="s">
        <v>217</v>
      </c>
      <c r="B83" s="14">
        <v>193</v>
      </c>
      <c r="C83" s="19">
        <v>4.88</v>
      </c>
      <c r="D83" s="19">
        <v>4.95</v>
      </c>
      <c r="E83" s="19">
        <v>4.8899999999999997</v>
      </c>
      <c r="F83" s="19">
        <v>4.9800000000000004</v>
      </c>
      <c r="G83" s="19">
        <v>4.92</v>
      </c>
      <c r="H83" s="19">
        <v>4.97</v>
      </c>
      <c r="I83" s="20">
        <f t="shared" si="1"/>
        <v>4.9316666666666658</v>
      </c>
    </row>
    <row r="84" spans="1:9" ht="15" customHeight="1" x14ac:dyDescent="0.25">
      <c r="A84" s="14" t="s">
        <v>219</v>
      </c>
      <c r="B84" s="14">
        <v>214</v>
      </c>
      <c r="C84" s="19">
        <v>4.9400000000000004</v>
      </c>
      <c r="D84" s="19">
        <v>4.9400000000000004</v>
      </c>
      <c r="E84" s="19">
        <v>5</v>
      </c>
      <c r="F84" s="19">
        <v>4.97</v>
      </c>
      <c r="G84" s="19">
        <v>5</v>
      </c>
      <c r="H84" s="19">
        <v>4.95</v>
      </c>
      <c r="I84" s="20">
        <f t="shared" si="1"/>
        <v>4.9666666666666668</v>
      </c>
    </row>
    <row r="85" spans="1:9" ht="15" customHeight="1" x14ac:dyDescent="0.25">
      <c r="A85" s="14" t="s">
        <v>221</v>
      </c>
      <c r="B85" s="14">
        <v>117</v>
      </c>
      <c r="C85" s="19">
        <v>3.08</v>
      </c>
      <c r="D85" s="19">
        <v>2.65</v>
      </c>
      <c r="E85" s="19">
        <v>2.27</v>
      </c>
      <c r="F85" s="19">
        <v>3.16</v>
      </c>
      <c r="G85" s="19">
        <v>2.9</v>
      </c>
      <c r="H85" s="19">
        <v>2.3199999999999998</v>
      </c>
      <c r="I85" s="20">
        <f t="shared" si="1"/>
        <v>2.73</v>
      </c>
    </row>
    <row r="86" spans="1:9" ht="15" customHeight="1" x14ac:dyDescent="0.25">
      <c r="A86" s="14" t="s">
        <v>223</v>
      </c>
      <c r="B86" s="14">
        <v>136</v>
      </c>
      <c r="C86" s="19">
        <v>4.78</v>
      </c>
      <c r="D86" s="19">
        <v>4.97</v>
      </c>
      <c r="E86" s="19">
        <v>4.8600000000000003</v>
      </c>
      <c r="F86" s="19">
        <v>5</v>
      </c>
      <c r="G86" s="19">
        <v>4.91</v>
      </c>
      <c r="H86" s="19">
        <v>4.99</v>
      </c>
      <c r="I86" s="20">
        <f t="shared" si="1"/>
        <v>4.918333333333333</v>
      </c>
    </row>
    <row r="87" spans="1:9" ht="15" customHeight="1" x14ac:dyDescent="0.25">
      <c r="A87" s="14" t="s">
        <v>225</v>
      </c>
      <c r="B87" s="14">
        <v>41</v>
      </c>
      <c r="C87" s="19">
        <v>4.87</v>
      </c>
      <c r="D87" s="19">
        <v>4.96</v>
      </c>
      <c r="E87" s="19">
        <v>4.92</v>
      </c>
      <c r="F87" s="19">
        <v>5</v>
      </c>
      <c r="G87" s="19">
        <v>4.99</v>
      </c>
      <c r="H87" s="19">
        <v>4.92</v>
      </c>
      <c r="I87" s="20">
        <f t="shared" si="1"/>
        <v>4.9433333333333342</v>
      </c>
    </row>
    <row r="88" spans="1:9" ht="15" customHeight="1" x14ac:dyDescent="0.25">
      <c r="A88" s="14" t="s">
        <v>227</v>
      </c>
      <c r="B88" s="14">
        <v>135</v>
      </c>
      <c r="C88" s="19">
        <v>4.96</v>
      </c>
      <c r="D88" s="19">
        <v>4.96</v>
      </c>
      <c r="E88" s="19">
        <v>4.97</v>
      </c>
      <c r="F88" s="19">
        <v>4.91</v>
      </c>
      <c r="G88" s="19">
        <v>5</v>
      </c>
      <c r="H88" s="19">
        <v>4.8499999999999996</v>
      </c>
      <c r="I88" s="20">
        <f t="shared" si="1"/>
        <v>4.9416666666666664</v>
      </c>
    </row>
    <row r="89" spans="1:9" ht="15" customHeight="1" x14ac:dyDescent="0.25">
      <c r="A89" s="14" t="s">
        <v>229</v>
      </c>
      <c r="B89" s="14">
        <v>60</v>
      </c>
      <c r="C89" s="19">
        <v>4.99</v>
      </c>
      <c r="D89" s="19">
        <v>5</v>
      </c>
      <c r="E89" s="19">
        <v>4.9000000000000004</v>
      </c>
      <c r="F89" s="19">
        <v>4.99</v>
      </c>
      <c r="G89" s="19">
        <v>4.95</v>
      </c>
      <c r="H89" s="19">
        <v>4.91</v>
      </c>
      <c r="I89" s="20">
        <f t="shared" si="1"/>
        <v>4.956666666666667</v>
      </c>
    </row>
    <row r="90" spans="1:9" ht="15" customHeight="1" x14ac:dyDescent="0.25">
      <c r="A90" s="14" t="s">
        <v>231</v>
      </c>
      <c r="B90" s="14">
        <v>174</v>
      </c>
      <c r="C90" s="19">
        <v>4.92</v>
      </c>
      <c r="D90" s="19">
        <v>4.99</v>
      </c>
      <c r="E90" s="19">
        <v>5</v>
      </c>
      <c r="F90" s="19">
        <v>4.97</v>
      </c>
      <c r="G90" s="19">
        <v>4.9400000000000004</v>
      </c>
      <c r="H90" s="19">
        <v>4.84</v>
      </c>
      <c r="I90" s="20">
        <f t="shared" si="1"/>
        <v>4.9433333333333334</v>
      </c>
    </row>
    <row r="91" spans="1:9" ht="15" customHeight="1" x14ac:dyDescent="0.25">
      <c r="A91" s="14" t="s">
        <v>233</v>
      </c>
      <c r="B91" s="14">
        <v>43</v>
      </c>
      <c r="C91" s="19">
        <v>5</v>
      </c>
      <c r="D91" s="19">
        <v>4.83</v>
      </c>
      <c r="E91" s="19">
        <v>4.9800000000000004</v>
      </c>
      <c r="F91" s="19">
        <v>5</v>
      </c>
      <c r="G91" s="19">
        <v>4.8899999999999997</v>
      </c>
      <c r="H91" s="19">
        <v>4.8600000000000003</v>
      </c>
      <c r="I91" s="20">
        <f t="shared" si="1"/>
        <v>4.9266666666666667</v>
      </c>
    </row>
    <row r="92" spans="1:9" ht="15" customHeight="1" x14ac:dyDescent="0.25">
      <c r="A92" s="14" t="s">
        <v>235</v>
      </c>
      <c r="B92" s="14">
        <v>189</v>
      </c>
      <c r="C92" s="19">
        <v>4.9000000000000004</v>
      </c>
      <c r="D92" s="19">
        <v>5</v>
      </c>
      <c r="E92" s="19">
        <v>4.8899999999999997</v>
      </c>
      <c r="F92" s="19">
        <v>5</v>
      </c>
      <c r="G92" s="19">
        <v>5</v>
      </c>
      <c r="H92" s="19">
        <v>5</v>
      </c>
      <c r="I92" s="20">
        <f t="shared" si="1"/>
        <v>4.9649999999999999</v>
      </c>
    </row>
    <row r="93" spans="1:9" ht="15" customHeight="1" x14ac:dyDescent="0.25">
      <c r="A93" s="14" t="s">
        <v>237</v>
      </c>
      <c r="B93" s="14">
        <v>47</v>
      </c>
      <c r="C93" s="19">
        <v>5</v>
      </c>
      <c r="D93" s="19">
        <v>4.99</v>
      </c>
      <c r="E93" s="19">
        <v>4.95</v>
      </c>
      <c r="F93" s="19">
        <v>5</v>
      </c>
      <c r="G93" s="19">
        <v>4.9400000000000004</v>
      </c>
      <c r="H93" s="19">
        <v>4.9000000000000004</v>
      </c>
      <c r="I93" s="20">
        <f t="shared" si="1"/>
        <v>4.9633333333333338</v>
      </c>
    </row>
    <row r="94" spans="1:9" ht="15" customHeight="1" x14ac:dyDescent="0.25">
      <c r="A94" s="14" t="s">
        <v>239</v>
      </c>
      <c r="B94" s="14">
        <v>149</v>
      </c>
      <c r="C94" s="19">
        <v>4.93</v>
      </c>
      <c r="D94" s="19">
        <v>4.88</v>
      </c>
      <c r="E94" s="19">
        <v>4.9400000000000004</v>
      </c>
      <c r="F94" s="19">
        <v>5</v>
      </c>
      <c r="G94" s="19">
        <v>4.87</v>
      </c>
      <c r="H94" s="19">
        <v>4.99</v>
      </c>
      <c r="I94" s="20">
        <f t="shared" si="1"/>
        <v>4.9349999999999996</v>
      </c>
    </row>
    <row r="95" spans="1:9" ht="15" customHeight="1" x14ac:dyDescent="0.25">
      <c r="A95" s="14" t="s">
        <v>241</v>
      </c>
      <c r="B95" s="14">
        <v>90</v>
      </c>
      <c r="C95" s="19">
        <v>4.95</v>
      </c>
      <c r="D95" s="19">
        <v>4.9400000000000004</v>
      </c>
      <c r="E95" s="19">
        <v>4.8899999999999997</v>
      </c>
      <c r="F95" s="19">
        <v>4.97</v>
      </c>
      <c r="G95" s="19">
        <v>4.95</v>
      </c>
      <c r="H95" s="19">
        <v>4.92</v>
      </c>
      <c r="I95" s="20">
        <f t="shared" si="1"/>
        <v>4.9366666666666665</v>
      </c>
    </row>
    <row r="96" spans="1:9" ht="15" customHeight="1" x14ac:dyDescent="0.25">
      <c r="A96" s="14" t="s">
        <v>243</v>
      </c>
      <c r="B96" s="14">
        <v>104</v>
      </c>
      <c r="C96" s="19">
        <v>2.46</v>
      </c>
      <c r="D96" s="19">
        <v>2.72</v>
      </c>
      <c r="E96" s="19">
        <v>3.19</v>
      </c>
      <c r="F96" s="19">
        <v>3.04</v>
      </c>
      <c r="G96" s="19">
        <v>2.65</v>
      </c>
      <c r="H96" s="19">
        <v>2.63</v>
      </c>
      <c r="I96" s="20">
        <f t="shared" si="1"/>
        <v>2.7816666666666667</v>
      </c>
    </row>
    <row r="97" spans="1:9" ht="15" customHeight="1" x14ac:dyDescent="0.25">
      <c r="A97" s="14" t="s">
        <v>245</v>
      </c>
      <c r="B97" s="14">
        <v>123</v>
      </c>
      <c r="C97" s="19">
        <v>4.8899999999999997</v>
      </c>
      <c r="D97" s="19">
        <v>5</v>
      </c>
      <c r="E97" s="19">
        <v>4.99</v>
      </c>
      <c r="F97" s="19">
        <v>4.96</v>
      </c>
      <c r="G97" s="19">
        <v>4.96</v>
      </c>
      <c r="H97" s="19">
        <v>4.95</v>
      </c>
      <c r="I97" s="20">
        <f t="shared" si="1"/>
        <v>4.958333333333333</v>
      </c>
    </row>
    <row r="98" spans="1:9" ht="15" customHeight="1" x14ac:dyDescent="0.25">
      <c r="A98" s="14" t="s">
        <v>247</v>
      </c>
      <c r="B98" s="14">
        <v>93</v>
      </c>
      <c r="C98" s="19">
        <v>4.8099999999999996</v>
      </c>
      <c r="D98" s="19">
        <v>4.8899999999999997</v>
      </c>
      <c r="E98" s="19">
        <v>4.93</v>
      </c>
      <c r="F98" s="19">
        <v>4.8899999999999997</v>
      </c>
      <c r="G98" s="19">
        <v>4.92</v>
      </c>
      <c r="H98" s="19">
        <v>4.97</v>
      </c>
      <c r="I98" s="20">
        <f t="shared" si="1"/>
        <v>4.9016666666666664</v>
      </c>
    </row>
    <row r="99" spans="1:9" ht="15" customHeight="1" x14ac:dyDescent="0.25">
      <c r="A99" s="14" t="s">
        <v>249</v>
      </c>
      <c r="B99" s="14">
        <v>64</v>
      </c>
      <c r="C99" s="19">
        <v>4.97</v>
      </c>
      <c r="D99" s="19">
        <v>4.96</v>
      </c>
      <c r="E99" s="19">
        <v>4.92</v>
      </c>
      <c r="F99" s="19">
        <v>4.9400000000000004</v>
      </c>
      <c r="G99" s="19">
        <v>4.9000000000000004</v>
      </c>
      <c r="H99" s="19">
        <v>4.93</v>
      </c>
      <c r="I99" s="20">
        <f t="shared" si="1"/>
        <v>4.9366666666666665</v>
      </c>
    </row>
    <row r="100" spans="1:9" ht="15" customHeight="1" x14ac:dyDescent="0.25">
      <c r="A100" s="14" t="s">
        <v>251</v>
      </c>
      <c r="B100" s="14">
        <v>228</v>
      </c>
      <c r="C100" s="19">
        <v>4.9800000000000004</v>
      </c>
      <c r="D100" s="19">
        <v>4.96</v>
      </c>
      <c r="E100" s="19">
        <v>4.8600000000000003</v>
      </c>
      <c r="F100" s="19">
        <v>4.95</v>
      </c>
      <c r="G100" s="19">
        <v>4.88</v>
      </c>
      <c r="H100" s="19">
        <v>5</v>
      </c>
      <c r="I100" s="20">
        <f t="shared" si="1"/>
        <v>4.9383333333333335</v>
      </c>
    </row>
    <row r="101" spans="1:9" ht="15" customHeight="1" x14ac:dyDescent="0.25">
      <c r="A101" s="14" t="s">
        <v>253</v>
      </c>
      <c r="B101" s="14">
        <v>143</v>
      </c>
      <c r="C101" s="19">
        <v>4.97</v>
      </c>
      <c r="D101" s="19">
        <v>4.8899999999999997</v>
      </c>
      <c r="E101" s="19">
        <v>4.9400000000000004</v>
      </c>
      <c r="F101" s="19">
        <v>5</v>
      </c>
      <c r="G101" s="19">
        <v>4.91</v>
      </c>
      <c r="H101" s="19">
        <v>4.99</v>
      </c>
      <c r="I101" s="20">
        <f t="shared" si="1"/>
        <v>4.95</v>
      </c>
    </row>
    <row r="102" spans="1:9" ht="15" customHeight="1" x14ac:dyDescent="0.25">
      <c r="A102" s="14" t="s">
        <v>255</v>
      </c>
      <c r="B102" s="14">
        <v>167</v>
      </c>
      <c r="C102" s="19">
        <v>4.97</v>
      </c>
      <c r="D102" s="19">
        <v>4.91</v>
      </c>
      <c r="E102" s="19">
        <v>4.96</v>
      </c>
      <c r="F102" s="19">
        <v>4.92</v>
      </c>
      <c r="G102" s="19">
        <v>4.9800000000000004</v>
      </c>
      <c r="H102" s="19">
        <v>4.95</v>
      </c>
      <c r="I102" s="20">
        <f t="shared" si="1"/>
        <v>4.9483333333333333</v>
      </c>
    </row>
    <row r="103" spans="1:9" ht="15" customHeight="1" x14ac:dyDescent="0.25">
      <c r="A103" s="14" t="s">
        <v>257</v>
      </c>
      <c r="B103" s="14">
        <v>222</v>
      </c>
      <c r="C103" s="19">
        <v>4.99</v>
      </c>
      <c r="D103" s="19">
        <v>4.92</v>
      </c>
      <c r="E103" s="19">
        <v>4.79</v>
      </c>
      <c r="F103" s="19">
        <v>4.9000000000000004</v>
      </c>
      <c r="G103" s="19">
        <v>4.8600000000000003</v>
      </c>
      <c r="H103" s="19">
        <v>4.8</v>
      </c>
      <c r="I103" s="20">
        <f t="shared" si="1"/>
        <v>4.8766666666666669</v>
      </c>
    </row>
    <row r="104" spans="1:9" ht="15" customHeight="1" x14ac:dyDescent="0.25">
      <c r="A104" s="14" t="s">
        <v>259</v>
      </c>
      <c r="B104" s="14">
        <v>107</v>
      </c>
      <c r="C104" s="19">
        <v>5</v>
      </c>
      <c r="D104" s="19">
        <v>4.93</v>
      </c>
      <c r="E104" s="19">
        <v>4.95</v>
      </c>
      <c r="F104" s="19">
        <v>4.84</v>
      </c>
      <c r="G104" s="19">
        <v>4.8600000000000003</v>
      </c>
      <c r="H104" s="19">
        <v>4.97</v>
      </c>
      <c r="I104" s="20">
        <f t="shared" si="1"/>
        <v>4.9249999999999998</v>
      </c>
    </row>
    <row r="105" spans="1:9" ht="15" customHeight="1" x14ac:dyDescent="0.25">
      <c r="A105" s="14" t="s">
        <v>261</v>
      </c>
      <c r="B105" s="14">
        <v>171</v>
      </c>
      <c r="C105" s="19">
        <v>4.91</v>
      </c>
      <c r="D105" s="19">
        <v>4.9400000000000004</v>
      </c>
      <c r="E105" s="19">
        <v>4.95</v>
      </c>
      <c r="F105" s="19">
        <v>4.99</v>
      </c>
      <c r="G105" s="19">
        <v>4.91</v>
      </c>
      <c r="H105" s="19">
        <v>4.9800000000000004</v>
      </c>
      <c r="I105" s="20">
        <f t="shared" si="1"/>
        <v>4.9466666666666663</v>
      </c>
    </row>
    <row r="106" spans="1:9" ht="15" customHeight="1" x14ac:dyDescent="0.25">
      <c r="A106" s="14" t="s">
        <v>263</v>
      </c>
      <c r="B106" s="14">
        <v>156</v>
      </c>
      <c r="C106" s="19">
        <v>4.99</v>
      </c>
      <c r="D106" s="19">
        <v>4.93</v>
      </c>
      <c r="E106" s="19">
        <v>4.8600000000000003</v>
      </c>
      <c r="F106" s="19">
        <v>4.95</v>
      </c>
      <c r="G106" s="19">
        <v>4.84</v>
      </c>
      <c r="H106" s="19">
        <v>4.9400000000000004</v>
      </c>
      <c r="I106" s="20">
        <f t="shared" si="1"/>
        <v>4.9183333333333339</v>
      </c>
    </row>
    <row r="107" spans="1:9" ht="15" customHeight="1" x14ac:dyDescent="0.25">
      <c r="A107" s="14" t="s">
        <v>265</v>
      </c>
      <c r="B107" s="14">
        <v>113</v>
      </c>
      <c r="C107" s="19">
        <v>4.9400000000000004</v>
      </c>
      <c r="D107" s="19">
        <v>4.91</v>
      </c>
      <c r="E107" s="19">
        <v>4.88</v>
      </c>
      <c r="F107" s="19">
        <v>4.91</v>
      </c>
      <c r="G107" s="19">
        <v>4.8899999999999997</v>
      </c>
      <c r="H107" s="19">
        <v>4.91</v>
      </c>
      <c r="I107" s="20">
        <f t="shared" si="1"/>
        <v>4.9066666666666672</v>
      </c>
    </row>
    <row r="108" spans="1:9" ht="15" customHeight="1" x14ac:dyDescent="0.25">
      <c r="A108" s="14" t="s">
        <v>267</v>
      </c>
      <c r="B108" s="14">
        <v>151</v>
      </c>
      <c r="C108" s="19">
        <v>4.82</v>
      </c>
      <c r="D108" s="19">
        <v>5</v>
      </c>
      <c r="E108" s="19">
        <v>4.91</v>
      </c>
      <c r="F108" s="19">
        <v>4.9400000000000004</v>
      </c>
      <c r="G108" s="19">
        <v>5</v>
      </c>
      <c r="H108" s="19">
        <v>4.91</v>
      </c>
      <c r="I108" s="20">
        <f t="shared" si="1"/>
        <v>4.9300000000000006</v>
      </c>
    </row>
    <row r="109" spans="1:9" ht="15" customHeight="1" x14ac:dyDescent="0.25">
      <c r="A109" s="14" t="s">
        <v>269</v>
      </c>
      <c r="B109" s="14">
        <v>91</v>
      </c>
      <c r="C109" s="19">
        <v>5</v>
      </c>
      <c r="D109" s="19">
        <v>4.9000000000000004</v>
      </c>
      <c r="E109" s="19">
        <v>4.84</v>
      </c>
      <c r="F109" s="19">
        <v>4.88</v>
      </c>
      <c r="G109" s="19">
        <v>4.92</v>
      </c>
      <c r="H109" s="19">
        <v>4.87</v>
      </c>
      <c r="I109" s="20">
        <f t="shared" si="1"/>
        <v>4.9016666666666664</v>
      </c>
    </row>
    <row r="110" spans="1:9" ht="15" customHeight="1" x14ac:dyDescent="0.25">
      <c r="A110" s="14" t="s">
        <v>271</v>
      </c>
      <c r="B110" s="14">
        <v>127</v>
      </c>
      <c r="C110" s="19">
        <v>4.99</v>
      </c>
      <c r="D110" s="19">
        <v>4.8499999999999996</v>
      </c>
      <c r="E110" s="19">
        <v>4.8600000000000003</v>
      </c>
      <c r="F110" s="19">
        <v>4.92</v>
      </c>
      <c r="G110" s="19">
        <v>4.93</v>
      </c>
      <c r="H110" s="19">
        <v>4.95</v>
      </c>
      <c r="I110" s="20">
        <f t="shared" si="1"/>
        <v>4.9166666666666661</v>
      </c>
    </row>
    <row r="111" spans="1:9" ht="15" customHeight="1" x14ac:dyDescent="0.25">
      <c r="A111" s="14" t="s">
        <v>273</v>
      </c>
      <c r="B111" s="14">
        <v>50</v>
      </c>
      <c r="C111" s="19">
        <v>5</v>
      </c>
      <c r="D111" s="19">
        <v>5</v>
      </c>
      <c r="E111" s="19">
        <v>4.8600000000000003</v>
      </c>
      <c r="F111" s="19">
        <v>4.9400000000000004</v>
      </c>
      <c r="G111" s="19">
        <v>4.9800000000000004</v>
      </c>
      <c r="H111" s="19">
        <v>4.78</v>
      </c>
      <c r="I111" s="20">
        <f t="shared" si="1"/>
        <v>4.9266666666666667</v>
      </c>
    </row>
    <row r="112" spans="1:9" ht="15" customHeight="1" x14ac:dyDescent="0.25">
      <c r="A112" s="14" t="s">
        <v>275</v>
      </c>
      <c r="B112" s="14">
        <v>110</v>
      </c>
      <c r="C112" s="19">
        <v>3.19</v>
      </c>
      <c r="D112" s="19">
        <v>2.68</v>
      </c>
      <c r="E112" s="19">
        <v>2.63</v>
      </c>
      <c r="F112" s="19">
        <v>3.65</v>
      </c>
      <c r="G112" s="19">
        <v>2.95</v>
      </c>
      <c r="H112" s="19">
        <v>2.89</v>
      </c>
      <c r="I112" s="20">
        <f t="shared" si="1"/>
        <v>2.9983333333333335</v>
      </c>
    </row>
    <row r="113" spans="1:9" ht="15" customHeight="1" x14ac:dyDescent="0.25">
      <c r="A113" s="14" t="s">
        <v>277</v>
      </c>
      <c r="B113" s="14">
        <v>145</v>
      </c>
      <c r="C113" s="19">
        <v>4.9800000000000004</v>
      </c>
      <c r="D113" s="19">
        <v>4.96</v>
      </c>
      <c r="E113" s="19">
        <v>4.87</v>
      </c>
      <c r="F113" s="19">
        <v>4.87</v>
      </c>
      <c r="G113" s="19">
        <v>4.9000000000000004</v>
      </c>
      <c r="H113" s="19">
        <v>4.8899999999999997</v>
      </c>
      <c r="I113" s="20">
        <f t="shared" si="1"/>
        <v>4.911666666666668</v>
      </c>
    </row>
    <row r="114" spans="1:9" ht="15" customHeight="1" x14ac:dyDescent="0.25">
      <c r="A114" s="14" t="s">
        <v>279</v>
      </c>
      <c r="B114" s="14">
        <v>203</v>
      </c>
      <c r="C114" s="19">
        <v>4.82</v>
      </c>
      <c r="D114" s="19">
        <v>4.87</v>
      </c>
      <c r="E114" s="19">
        <v>4.88</v>
      </c>
      <c r="F114" s="19">
        <v>5</v>
      </c>
      <c r="G114" s="19">
        <v>4.9000000000000004</v>
      </c>
      <c r="H114" s="19">
        <v>4.91</v>
      </c>
      <c r="I114" s="20">
        <f t="shared" si="1"/>
        <v>4.8966666666666665</v>
      </c>
    </row>
    <row r="115" spans="1:9" ht="15" customHeight="1" x14ac:dyDescent="0.25">
      <c r="A115" s="14" t="s">
        <v>281</v>
      </c>
      <c r="B115" s="14">
        <v>89</v>
      </c>
      <c r="C115" s="19">
        <v>5</v>
      </c>
      <c r="D115" s="19">
        <v>5</v>
      </c>
      <c r="E115" s="19">
        <v>4.92</v>
      </c>
      <c r="F115" s="19">
        <v>4.95</v>
      </c>
      <c r="G115" s="19">
        <v>4.96</v>
      </c>
      <c r="H115" s="19">
        <v>4.92</v>
      </c>
      <c r="I115" s="20">
        <f t="shared" si="1"/>
        <v>4.958333333333333</v>
      </c>
    </row>
    <row r="116" spans="1:9" ht="15" customHeight="1" x14ac:dyDescent="0.25">
      <c r="A116" s="14" t="s">
        <v>283</v>
      </c>
      <c r="B116" s="14">
        <v>146</v>
      </c>
      <c r="C116" s="19">
        <v>4.95</v>
      </c>
      <c r="D116" s="19">
        <v>4.9400000000000004</v>
      </c>
      <c r="E116" s="19">
        <v>5</v>
      </c>
      <c r="F116" s="19">
        <v>4.99</v>
      </c>
      <c r="G116" s="19">
        <v>4.8600000000000003</v>
      </c>
      <c r="H116" s="19">
        <v>4.9400000000000004</v>
      </c>
      <c r="I116" s="20">
        <f t="shared" si="1"/>
        <v>4.9466666666666672</v>
      </c>
    </row>
    <row r="117" spans="1:9" ht="15" customHeight="1" x14ac:dyDescent="0.25">
      <c r="A117" s="14" t="s">
        <v>285</v>
      </c>
      <c r="B117" s="14">
        <v>107</v>
      </c>
      <c r="C117" s="19">
        <v>4.8899999999999997</v>
      </c>
      <c r="D117" s="19">
        <v>5</v>
      </c>
      <c r="E117" s="19">
        <v>5</v>
      </c>
      <c r="F117" s="19">
        <v>4.99</v>
      </c>
      <c r="G117" s="19">
        <v>5</v>
      </c>
      <c r="H117" s="19">
        <v>4.95</v>
      </c>
      <c r="I117" s="20">
        <f t="shared" si="1"/>
        <v>4.9716666666666667</v>
      </c>
    </row>
    <row r="118" spans="1:9" ht="15" customHeight="1" x14ac:dyDescent="0.25">
      <c r="A118" s="14" t="s">
        <v>287</v>
      </c>
      <c r="B118" s="14">
        <v>171</v>
      </c>
      <c r="C118" s="19">
        <v>4.9400000000000004</v>
      </c>
      <c r="D118" s="19">
        <v>4.9000000000000004</v>
      </c>
      <c r="E118" s="19">
        <v>5</v>
      </c>
      <c r="F118" s="19">
        <v>4.9800000000000004</v>
      </c>
      <c r="G118" s="19">
        <v>5</v>
      </c>
      <c r="H118" s="19">
        <v>4.9000000000000004</v>
      </c>
      <c r="I118" s="20">
        <f t="shared" si="1"/>
        <v>4.9533333333333331</v>
      </c>
    </row>
    <row r="119" spans="1:9" ht="15" customHeight="1" x14ac:dyDescent="0.25">
      <c r="A119" s="14" t="s">
        <v>289</v>
      </c>
      <c r="B119" s="14">
        <v>132</v>
      </c>
      <c r="C119" s="19">
        <v>4.97</v>
      </c>
      <c r="D119" s="19">
        <v>4.9400000000000004</v>
      </c>
      <c r="E119" s="19">
        <v>4.93</v>
      </c>
      <c r="F119" s="19">
        <v>4.84</v>
      </c>
      <c r="G119" s="19">
        <v>5</v>
      </c>
      <c r="H119" s="19">
        <v>4.91</v>
      </c>
      <c r="I119" s="20">
        <f t="shared" si="1"/>
        <v>4.9316666666666666</v>
      </c>
    </row>
    <row r="120" spans="1:9" ht="15" customHeight="1" x14ac:dyDescent="0.25">
      <c r="A120" s="14" t="s">
        <v>291</v>
      </c>
      <c r="B120" s="14">
        <v>49</v>
      </c>
      <c r="C120" s="19">
        <v>4.8499999999999996</v>
      </c>
      <c r="D120" s="19">
        <v>4.96</v>
      </c>
      <c r="E120" s="19">
        <v>4.84</v>
      </c>
      <c r="F120" s="19">
        <v>4.95</v>
      </c>
      <c r="G120" s="19">
        <v>4.96</v>
      </c>
      <c r="H120" s="19">
        <v>5</v>
      </c>
      <c r="I120" s="20">
        <f t="shared" si="1"/>
        <v>4.9266666666666667</v>
      </c>
    </row>
    <row r="121" spans="1:9" ht="15" customHeight="1" x14ac:dyDescent="0.25">
      <c r="A121" s="14" t="s">
        <v>293</v>
      </c>
      <c r="B121" s="14">
        <v>52</v>
      </c>
      <c r="C121" s="19">
        <v>5</v>
      </c>
      <c r="D121" s="19">
        <v>4.88</v>
      </c>
      <c r="E121" s="19">
        <v>4.92</v>
      </c>
      <c r="F121" s="19">
        <v>4.95</v>
      </c>
      <c r="G121" s="19">
        <v>4.87</v>
      </c>
      <c r="H121" s="19">
        <v>4.8899999999999997</v>
      </c>
      <c r="I121" s="20">
        <f t="shared" si="1"/>
        <v>4.9183333333333339</v>
      </c>
    </row>
    <row r="122" spans="1:9" ht="15" customHeight="1" x14ac:dyDescent="0.25">
      <c r="A122" s="14" t="s">
        <v>295</v>
      </c>
      <c r="B122" s="14">
        <v>132</v>
      </c>
      <c r="C122" s="19">
        <v>3.38</v>
      </c>
      <c r="D122" s="19">
        <v>2.81</v>
      </c>
      <c r="E122" s="19">
        <v>2.41</v>
      </c>
      <c r="F122" s="19">
        <v>2.81</v>
      </c>
      <c r="G122" s="19">
        <v>3.03</v>
      </c>
      <c r="H122" s="19">
        <v>2.78</v>
      </c>
      <c r="I122" s="20">
        <f t="shared" si="1"/>
        <v>2.8699999999999997</v>
      </c>
    </row>
    <row r="123" spans="1:9" ht="15" customHeight="1" x14ac:dyDescent="0.25">
      <c r="A123" s="14" t="s">
        <v>297</v>
      </c>
      <c r="B123" s="14">
        <v>240</v>
      </c>
      <c r="C123" s="19">
        <v>4.99</v>
      </c>
      <c r="D123" s="19">
        <v>4.8499999999999996</v>
      </c>
      <c r="E123" s="19">
        <v>4.8899999999999997</v>
      </c>
      <c r="F123" s="19">
        <v>4.96</v>
      </c>
      <c r="G123" s="19">
        <v>4.93</v>
      </c>
      <c r="H123" s="19">
        <v>5</v>
      </c>
      <c r="I123" s="20">
        <f t="shared" si="1"/>
        <v>4.9366666666666665</v>
      </c>
    </row>
    <row r="124" spans="1:9" ht="15" customHeight="1" x14ac:dyDescent="0.25">
      <c r="A124" s="14" t="s">
        <v>299</v>
      </c>
      <c r="B124" s="14">
        <v>91</v>
      </c>
      <c r="C124" s="19">
        <v>4.9000000000000004</v>
      </c>
      <c r="D124" s="19">
        <v>4.95</v>
      </c>
      <c r="E124" s="19">
        <v>4.91</v>
      </c>
      <c r="F124" s="19">
        <v>5</v>
      </c>
      <c r="G124" s="19">
        <v>4.92</v>
      </c>
      <c r="H124" s="19">
        <v>4.92</v>
      </c>
      <c r="I124" s="20">
        <f t="shared" si="1"/>
        <v>4.9333333333333336</v>
      </c>
    </row>
    <row r="125" spans="1:9" ht="15" customHeight="1" x14ac:dyDescent="0.25">
      <c r="A125" s="14" t="s">
        <v>301</v>
      </c>
      <c r="B125" s="14">
        <v>45</v>
      </c>
      <c r="C125" s="19">
        <v>4.87</v>
      </c>
      <c r="D125" s="19">
        <v>5</v>
      </c>
      <c r="E125" s="19">
        <v>5</v>
      </c>
      <c r="F125" s="19">
        <v>4.97</v>
      </c>
      <c r="G125" s="19">
        <v>4.99</v>
      </c>
      <c r="H125" s="19">
        <v>5</v>
      </c>
      <c r="I125" s="20">
        <f t="shared" si="1"/>
        <v>4.9716666666666667</v>
      </c>
    </row>
    <row r="126" spans="1:9" ht="15" customHeight="1" x14ac:dyDescent="0.25">
      <c r="A126" s="14" t="s">
        <v>303</v>
      </c>
      <c r="B126" s="14">
        <v>116</v>
      </c>
      <c r="C126" s="19">
        <v>4.9000000000000004</v>
      </c>
      <c r="D126" s="19">
        <v>4.99</v>
      </c>
      <c r="E126" s="19">
        <v>4.93</v>
      </c>
      <c r="F126" s="19">
        <v>4.91</v>
      </c>
      <c r="G126" s="19">
        <v>4.97</v>
      </c>
      <c r="H126" s="19">
        <v>4.9800000000000004</v>
      </c>
      <c r="I126" s="20">
        <f t="shared" si="1"/>
        <v>4.9466666666666663</v>
      </c>
    </row>
    <row r="127" spans="1:9" ht="15" customHeight="1" x14ac:dyDescent="0.25">
      <c r="A127" s="14" t="s">
        <v>305</v>
      </c>
      <c r="B127" s="14">
        <v>63</v>
      </c>
      <c r="C127" s="19">
        <v>4.8899999999999997</v>
      </c>
      <c r="D127" s="19">
        <v>4.8499999999999996</v>
      </c>
      <c r="E127" s="19">
        <v>4.8499999999999996</v>
      </c>
      <c r="F127" s="19">
        <v>4.9400000000000004</v>
      </c>
      <c r="G127" s="19">
        <v>4.9400000000000004</v>
      </c>
      <c r="H127" s="19">
        <v>4.96</v>
      </c>
      <c r="I127" s="20">
        <f t="shared" si="1"/>
        <v>4.9050000000000002</v>
      </c>
    </row>
    <row r="128" spans="1:9" ht="15" customHeight="1" x14ac:dyDescent="0.25">
      <c r="A128" s="14" t="s">
        <v>307</v>
      </c>
      <c r="B128" s="14">
        <v>111</v>
      </c>
      <c r="C128" s="19">
        <v>4.91</v>
      </c>
      <c r="D128" s="19">
        <v>4.96</v>
      </c>
      <c r="E128" s="19">
        <v>4.91</v>
      </c>
      <c r="F128" s="19">
        <v>4.93</v>
      </c>
      <c r="G128" s="19">
        <v>4.95</v>
      </c>
      <c r="H128" s="19">
        <v>5</v>
      </c>
      <c r="I128" s="20">
        <f t="shared" si="1"/>
        <v>4.9433333333333334</v>
      </c>
    </row>
    <row r="129" spans="1:9" ht="15" customHeight="1" x14ac:dyDescent="0.25">
      <c r="A129" s="14" t="s">
        <v>309</v>
      </c>
      <c r="B129" s="14">
        <v>176</v>
      </c>
      <c r="C129" s="19">
        <v>4.95</v>
      </c>
      <c r="D129" s="19">
        <v>4.93</v>
      </c>
      <c r="E129" s="19">
        <v>5</v>
      </c>
      <c r="F129" s="19">
        <v>4.92</v>
      </c>
      <c r="G129" s="19">
        <v>4.99</v>
      </c>
      <c r="H129" s="19">
        <v>4.91</v>
      </c>
      <c r="I129" s="20">
        <f t="shared" si="1"/>
        <v>4.95</v>
      </c>
    </row>
    <row r="130" spans="1:9" ht="15" customHeight="1" x14ac:dyDescent="0.25">
      <c r="A130" s="14" t="s">
        <v>311</v>
      </c>
      <c r="B130" s="14">
        <v>112</v>
      </c>
      <c r="C130" s="19">
        <v>4.92</v>
      </c>
      <c r="D130" s="19">
        <v>4.91</v>
      </c>
      <c r="E130" s="19">
        <v>4.9800000000000004</v>
      </c>
      <c r="F130" s="19">
        <v>4.95</v>
      </c>
      <c r="G130" s="19">
        <v>4.91</v>
      </c>
      <c r="H130" s="19">
        <v>4.95</v>
      </c>
      <c r="I130" s="20">
        <f t="shared" si="1"/>
        <v>4.9366666666666665</v>
      </c>
    </row>
    <row r="131" spans="1:9" ht="15" customHeight="1" x14ac:dyDescent="0.25">
      <c r="A131" s="14" t="s">
        <v>313</v>
      </c>
      <c r="B131" s="14">
        <v>88</v>
      </c>
      <c r="C131" s="19">
        <v>4.96</v>
      </c>
      <c r="D131" s="19">
        <v>4.91</v>
      </c>
      <c r="E131" s="19">
        <v>5</v>
      </c>
      <c r="F131" s="19">
        <v>4.9000000000000004</v>
      </c>
      <c r="G131" s="19">
        <v>4.91</v>
      </c>
      <c r="H131" s="19">
        <v>4.9400000000000004</v>
      </c>
      <c r="I131" s="20">
        <f t="shared" si="1"/>
        <v>4.9366666666666674</v>
      </c>
    </row>
    <row r="132" spans="1:9" ht="15" customHeight="1" x14ac:dyDescent="0.25">
      <c r="A132" s="14" t="s">
        <v>315</v>
      </c>
      <c r="B132" s="14">
        <v>66</v>
      </c>
      <c r="C132" s="19">
        <v>2.83</v>
      </c>
      <c r="D132" s="19">
        <v>2.79</v>
      </c>
      <c r="E132" s="19">
        <v>3.77</v>
      </c>
      <c r="F132" s="19">
        <v>2.6</v>
      </c>
      <c r="G132" s="19">
        <v>3.47</v>
      </c>
      <c r="H132" s="19">
        <v>2.33</v>
      </c>
      <c r="I132" s="20">
        <f t="shared" si="1"/>
        <v>2.9649999999999999</v>
      </c>
    </row>
    <row r="133" spans="1:9" ht="15" customHeight="1" x14ac:dyDescent="0.25">
      <c r="A133" s="14" t="s">
        <v>317</v>
      </c>
      <c r="B133" s="14">
        <v>224</v>
      </c>
      <c r="C133" s="19">
        <v>5</v>
      </c>
      <c r="D133" s="19">
        <v>4.93</v>
      </c>
      <c r="E133" s="19">
        <v>4.99</v>
      </c>
      <c r="F133" s="19">
        <v>4.93</v>
      </c>
      <c r="G133" s="19">
        <v>4.99</v>
      </c>
      <c r="H133" s="19">
        <v>4.8600000000000003</v>
      </c>
      <c r="I133" s="20">
        <f t="shared" ref="I133:I196" si="2">AVERAGE(C133:H133)</f>
        <v>4.95</v>
      </c>
    </row>
    <row r="134" spans="1:9" ht="15" customHeight="1" x14ac:dyDescent="0.25">
      <c r="A134" s="14" t="s">
        <v>319</v>
      </c>
      <c r="B134" s="14">
        <v>56</v>
      </c>
      <c r="C134" s="19">
        <v>4.92</v>
      </c>
      <c r="D134" s="19">
        <v>4.88</v>
      </c>
      <c r="E134" s="19">
        <v>4.8899999999999997</v>
      </c>
      <c r="F134" s="19">
        <v>4.99</v>
      </c>
      <c r="G134" s="19">
        <v>4.9800000000000004</v>
      </c>
      <c r="H134" s="19">
        <v>5</v>
      </c>
      <c r="I134" s="20">
        <f t="shared" si="2"/>
        <v>4.9433333333333334</v>
      </c>
    </row>
    <row r="135" spans="1:9" ht="15" customHeight="1" x14ac:dyDescent="0.25">
      <c r="A135" s="14" t="s">
        <v>321</v>
      </c>
      <c r="B135" s="14">
        <v>152</v>
      </c>
      <c r="C135" s="19">
        <v>4.9800000000000004</v>
      </c>
      <c r="D135" s="19">
        <v>4.9400000000000004</v>
      </c>
      <c r="E135" s="19">
        <v>4.93</v>
      </c>
      <c r="F135" s="19">
        <v>4.87</v>
      </c>
      <c r="G135" s="19">
        <v>4.97</v>
      </c>
      <c r="H135" s="19">
        <v>5</v>
      </c>
      <c r="I135" s="20">
        <f t="shared" si="2"/>
        <v>4.9483333333333333</v>
      </c>
    </row>
    <row r="136" spans="1:9" ht="15" customHeight="1" x14ac:dyDescent="0.25">
      <c r="A136" s="14" t="s">
        <v>323</v>
      </c>
      <c r="B136" s="14">
        <v>231</v>
      </c>
      <c r="C136" s="19">
        <v>4.9400000000000004</v>
      </c>
      <c r="D136" s="19">
        <v>4.8499999999999996</v>
      </c>
      <c r="E136" s="19">
        <v>4.83</v>
      </c>
      <c r="F136" s="19">
        <v>4.96</v>
      </c>
      <c r="G136" s="19">
        <v>4.91</v>
      </c>
      <c r="H136" s="19">
        <v>4.9800000000000004</v>
      </c>
      <c r="I136" s="20">
        <f t="shared" si="2"/>
        <v>4.9116666666666662</v>
      </c>
    </row>
    <row r="137" spans="1:9" ht="15" customHeight="1" x14ac:dyDescent="0.25">
      <c r="A137" s="14" t="s">
        <v>325</v>
      </c>
      <c r="B137" s="14">
        <v>110</v>
      </c>
      <c r="C137" s="19">
        <v>4.99</v>
      </c>
      <c r="D137" s="19">
        <v>4.8600000000000003</v>
      </c>
      <c r="E137" s="19">
        <v>4.8499999999999996</v>
      </c>
      <c r="F137" s="19">
        <v>4.92</v>
      </c>
      <c r="G137" s="19">
        <v>4.95</v>
      </c>
      <c r="H137" s="19">
        <v>4.91</v>
      </c>
      <c r="I137" s="20">
        <f t="shared" si="2"/>
        <v>4.9133333333333331</v>
      </c>
    </row>
    <row r="138" spans="1:9" ht="15" customHeight="1" x14ac:dyDescent="0.25">
      <c r="A138" s="14" t="s">
        <v>327</v>
      </c>
      <c r="B138" s="14">
        <v>163</v>
      </c>
      <c r="C138" s="19">
        <v>5</v>
      </c>
      <c r="D138" s="19">
        <v>4.9400000000000004</v>
      </c>
      <c r="E138" s="19">
        <v>4.93</v>
      </c>
      <c r="F138" s="19">
        <v>4.91</v>
      </c>
      <c r="G138" s="19">
        <v>4.96</v>
      </c>
      <c r="H138" s="19">
        <v>4.9000000000000004</v>
      </c>
      <c r="I138" s="20">
        <f t="shared" si="2"/>
        <v>4.9400000000000004</v>
      </c>
    </row>
    <row r="139" spans="1:9" ht="15" customHeight="1" x14ac:dyDescent="0.25">
      <c r="A139" s="14" t="s">
        <v>329</v>
      </c>
      <c r="B139" s="14">
        <v>158</v>
      </c>
      <c r="C139" s="19">
        <v>4.9000000000000004</v>
      </c>
      <c r="D139" s="19">
        <v>4.9000000000000004</v>
      </c>
      <c r="E139" s="19">
        <v>4.96</v>
      </c>
      <c r="F139" s="19">
        <v>4.8899999999999997</v>
      </c>
      <c r="G139" s="19">
        <v>4.8099999999999996</v>
      </c>
      <c r="H139" s="19">
        <v>5</v>
      </c>
      <c r="I139" s="20">
        <f t="shared" si="2"/>
        <v>4.91</v>
      </c>
    </row>
    <row r="140" spans="1:9" ht="15" customHeight="1" x14ac:dyDescent="0.25">
      <c r="A140" s="14" t="s">
        <v>331</v>
      </c>
      <c r="B140" s="14">
        <v>21</v>
      </c>
      <c r="C140" s="19">
        <v>5</v>
      </c>
      <c r="D140" s="19">
        <v>4.9400000000000004</v>
      </c>
      <c r="E140" s="19">
        <v>4.92</v>
      </c>
      <c r="F140" s="19">
        <v>4.95</v>
      </c>
      <c r="G140" s="19">
        <v>4.9400000000000004</v>
      </c>
      <c r="H140" s="19">
        <v>5</v>
      </c>
      <c r="I140" s="20">
        <f t="shared" si="2"/>
        <v>4.9583333333333339</v>
      </c>
    </row>
    <row r="141" spans="1:9" ht="15" customHeight="1" x14ac:dyDescent="0.25">
      <c r="A141" s="14" t="s">
        <v>333</v>
      </c>
      <c r="B141" s="14">
        <v>77</v>
      </c>
      <c r="C141" s="19">
        <v>5</v>
      </c>
      <c r="D141" s="19">
        <v>4.9000000000000004</v>
      </c>
      <c r="E141" s="19">
        <v>5</v>
      </c>
      <c r="F141" s="19">
        <v>5</v>
      </c>
      <c r="G141" s="19">
        <v>4.9000000000000004</v>
      </c>
      <c r="H141" s="19">
        <v>4.95</v>
      </c>
      <c r="I141" s="20">
        <f t="shared" si="2"/>
        <v>4.958333333333333</v>
      </c>
    </row>
    <row r="142" spans="1:9" ht="15" customHeight="1" x14ac:dyDescent="0.25">
      <c r="A142" s="14" t="s">
        <v>335</v>
      </c>
      <c r="B142" s="14">
        <v>117</v>
      </c>
      <c r="C142" s="19">
        <v>4.99</v>
      </c>
      <c r="D142" s="19">
        <v>5</v>
      </c>
      <c r="E142" s="19">
        <v>4.9400000000000004</v>
      </c>
      <c r="F142" s="19">
        <v>4.99</v>
      </c>
      <c r="G142" s="19">
        <v>4.8899999999999997</v>
      </c>
      <c r="H142" s="19">
        <v>4.83</v>
      </c>
      <c r="I142" s="20">
        <f t="shared" si="2"/>
        <v>4.9400000000000004</v>
      </c>
    </row>
    <row r="143" spans="1:9" ht="15" customHeight="1" x14ac:dyDescent="0.25">
      <c r="A143" s="14" t="s">
        <v>337</v>
      </c>
      <c r="B143" s="14">
        <v>142</v>
      </c>
      <c r="C143" s="19">
        <v>4.92</v>
      </c>
      <c r="D143" s="19">
        <v>4.91</v>
      </c>
      <c r="E143" s="19">
        <v>4.96</v>
      </c>
      <c r="F143" s="19">
        <v>4.8899999999999997</v>
      </c>
      <c r="G143" s="19">
        <v>5</v>
      </c>
      <c r="H143" s="19">
        <v>4.99</v>
      </c>
      <c r="I143" s="20">
        <f t="shared" si="2"/>
        <v>4.9450000000000003</v>
      </c>
    </row>
    <row r="144" spans="1:9" ht="15" customHeight="1" x14ac:dyDescent="0.25">
      <c r="A144" s="14" t="s">
        <v>339</v>
      </c>
      <c r="B144" s="14">
        <v>227</v>
      </c>
      <c r="C144" s="19">
        <v>5</v>
      </c>
      <c r="D144" s="19">
        <v>4.96</v>
      </c>
      <c r="E144" s="19">
        <v>5</v>
      </c>
      <c r="F144" s="19">
        <v>4.9400000000000004</v>
      </c>
      <c r="G144" s="19">
        <v>4.9400000000000004</v>
      </c>
      <c r="H144" s="19">
        <v>5</v>
      </c>
      <c r="I144" s="20">
        <f t="shared" si="2"/>
        <v>4.9733333333333336</v>
      </c>
    </row>
    <row r="145" spans="1:9" ht="15" customHeight="1" x14ac:dyDescent="0.25">
      <c r="A145" s="14" t="s">
        <v>341</v>
      </c>
      <c r="B145" s="14">
        <v>119</v>
      </c>
      <c r="C145" s="19">
        <v>4.9000000000000004</v>
      </c>
      <c r="D145" s="19">
        <v>4.91</v>
      </c>
      <c r="E145" s="19">
        <v>4.8600000000000003</v>
      </c>
      <c r="F145" s="19">
        <v>4.95</v>
      </c>
      <c r="G145" s="19">
        <v>4.79</v>
      </c>
      <c r="H145" s="19">
        <v>4.99</v>
      </c>
      <c r="I145" s="20">
        <f t="shared" si="2"/>
        <v>4.8999999999999995</v>
      </c>
    </row>
    <row r="146" spans="1:9" ht="15" customHeight="1" x14ac:dyDescent="0.25">
      <c r="A146" s="14" t="s">
        <v>343</v>
      </c>
      <c r="B146" s="14">
        <v>57</v>
      </c>
      <c r="C146" s="19">
        <v>4.82</v>
      </c>
      <c r="D146" s="19">
        <v>4.9400000000000004</v>
      </c>
      <c r="E146" s="19">
        <v>4.93</v>
      </c>
      <c r="F146" s="19">
        <v>4.91</v>
      </c>
      <c r="G146" s="19">
        <v>4.91</v>
      </c>
      <c r="H146" s="19">
        <v>4.9800000000000004</v>
      </c>
      <c r="I146" s="20">
        <f t="shared" si="2"/>
        <v>4.915</v>
      </c>
    </row>
    <row r="147" spans="1:9" ht="15" customHeight="1" x14ac:dyDescent="0.25">
      <c r="A147" s="14" t="s">
        <v>345</v>
      </c>
      <c r="B147" s="14">
        <v>114</v>
      </c>
      <c r="C147" s="19">
        <v>4.9000000000000004</v>
      </c>
      <c r="D147" s="19">
        <v>4.8499999999999996</v>
      </c>
      <c r="E147" s="19">
        <v>4.9800000000000004</v>
      </c>
      <c r="F147" s="19">
        <v>4.8899999999999997</v>
      </c>
      <c r="G147" s="19">
        <v>4.92</v>
      </c>
      <c r="H147" s="19">
        <v>5</v>
      </c>
      <c r="I147" s="20">
        <f t="shared" si="2"/>
        <v>4.9233333333333329</v>
      </c>
    </row>
    <row r="148" spans="1:9" ht="15" customHeight="1" x14ac:dyDescent="0.25">
      <c r="A148" s="14" t="s">
        <v>347</v>
      </c>
      <c r="B148" s="14">
        <v>101</v>
      </c>
      <c r="C148" s="19">
        <v>4.8</v>
      </c>
      <c r="D148" s="19">
        <v>4.92</v>
      </c>
      <c r="E148" s="19">
        <v>4.99</v>
      </c>
      <c r="F148" s="19">
        <v>4.82</v>
      </c>
      <c r="G148" s="19">
        <v>4.96</v>
      </c>
      <c r="H148" s="19">
        <v>5</v>
      </c>
      <c r="I148" s="20">
        <f t="shared" si="2"/>
        <v>4.915</v>
      </c>
    </row>
    <row r="149" spans="1:9" ht="15" customHeight="1" x14ac:dyDescent="0.25">
      <c r="A149" s="14" t="s">
        <v>349</v>
      </c>
      <c r="B149" s="14">
        <v>111</v>
      </c>
      <c r="C149" s="19">
        <v>4.9800000000000004</v>
      </c>
      <c r="D149" s="19">
        <v>5</v>
      </c>
      <c r="E149" s="19">
        <v>4.95</v>
      </c>
      <c r="F149" s="19">
        <v>5</v>
      </c>
      <c r="G149" s="19">
        <v>4.95</v>
      </c>
      <c r="H149" s="19">
        <v>4.87</v>
      </c>
      <c r="I149" s="20">
        <f t="shared" si="2"/>
        <v>4.958333333333333</v>
      </c>
    </row>
    <row r="150" spans="1:9" ht="15" customHeight="1" x14ac:dyDescent="0.25">
      <c r="A150" s="14" t="s">
        <v>351</v>
      </c>
      <c r="B150" s="14">
        <v>180</v>
      </c>
      <c r="C150" s="19">
        <v>3.19</v>
      </c>
      <c r="D150" s="19">
        <v>4.03</v>
      </c>
      <c r="E150" s="19">
        <v>3.19</v>
      </c>
      <c r="F150" s="19">
        <v>3.93</v>
      </c>
      <c r="G150" s="19">
        <v>3.53</v>
      </c>
      <c r="H150" s="19">
        <v>3.7</v>
      </c>
      <c r="I150" s="20">
        <f t="shared" si="2"/>
        <v>3.5950000000000002</v>
      </c>
    </row>
    <row r="151" spans="1:9" ht="15" customHeight="1" x14ac:dyDescent="0.25">
      <c r="A151" s="14" t="s">
        <v>353</v>
      </c>
      <c r="B151" s="14">
        <v>72</v>
      </c>
      <c r="C151" s="19">
        <v>4.8899999999999997</v>
      </c>
      <c r="D151" s="19">
        <v>4.91</v>
      </c>
      <c r="E151" s="19">
        <v>4.82</v>
      </c>
      <c r="F151" s="19">
        <v>4.9000000000000004</v>
      </c>
      <c r="G151" s="19">
        <v>4.8099999999999996</v>
      </c>
      <c r="H151" s="19">
        <v>4.88</v>
      </c>
      <c r="I151" s="20">
        <f t="shared" si="2"/>
        <v>4.8683333333333332</v>
      </c>
    </row>
    <row r="152" spans="1:9" ht="15" customHeight="1" x14ac:dyDescent="0.25">
      <c r="A152" s="14" t="s">
        <v>355</v>
      </c>
      <c r="B152" s="14">
        <v>84</v>
      </c>
      <c r="C152" s="19">
        <v>4.96</v>
      </c>
      <c r="D152" s="19">
        <v>4.99</v>
      </c>
      <c r="E152" s="19">
        <v>4.97</v>
      </c>
      <c r="F152" s="19">
        <v>4.9400000000000004</v>
      </c>
      <c r="G152" s="19">
        <v>4.96</v>
      </c>
      <c r="H152" s="19">
        <v>4.95</v>
      </c>
      <c r="I152" s="20">
        <f t="shared" si="2"/>
        <v>4.9616666666666669</v>
      </c>
    </row>
    <row r="153" spans="1:9" ht="15" customHeight="1" x14ac:dyDescent="0.25">
      <c r="A153" s="14" t="s">
        <v>357</v>
      </c>
      <c r="B153" s="14">
        <v>108</v>
      </c>
      <c r="C153" s="19">
        <v>5</v>
      </c>
      <c r="D153" s="19">
        <v>4.8499999999999996</v>
      </c>
      <c r="E153" s="19">
        <v>4.95</v>
      </c>
      <c r="F153" s="19">
        <v>4.91</v>
      </c>
      <c r="G153" s="19">
        <v>4.9400000000000004</v>
      </c>
      <c r="H153" s="19">
        <v>4.99</v>
      </c>
      <c r="I153" s="20">
        <f t="shared" si="2"/>
        <v>4.9400000000000004</v>
      </c>
    </row>
    <row r="154" spans="1:9" ht="15" customHeight="1" x14ac:dyDescent="0.25">
      <c r="A154" s="14" t="s">
        <v>359</v>
      </c>
      <c r="B154" s="14">
        <v>192</v>
      </c>
      <c r="C154" s="19">
        <v>5</v>
      </c>
      <c r="D154" s="19">
        <v>4.88</v>
      </c>
      <c r="E154" s="19">
        <v>4.9800000000000004</v>
      </c>
      <c r="F154" s="19">
        <v>4.92</v>
      </c>
      <c r="G154" s="19">
        <v>4.95</v>
      </c>
      <c r="H154" s="19">
        <v>4.91</v>
      </c>
      <c r="I154" s="20">
        <f t="shared" si="2"/>
        <v>4.9400000000000004</v>
      </c>
    </row>
    <row r="155" spans="1:9" ht="15" customHeight="1" x14ac:dyDescent="0.25">
      <c r="A155" s="14" t="s">
        <v>361</v>
      </c>
      <c r="B155" s="14">
        <v>146</v>
      </c>
      <c r="C155" s="19">
        <v>4.84</v>
      </c>
      <c r="D155" s="19">
        <v>5</v>
      </c>
      <c r="E155" s="19">
        <v>4.93</v>
      </c>
      <c r="F155" s="19">
        <v>5</v>
      </c>
      <c r="G155" s="19">
        <v>4.78</v>
      </c>
      <c r="H155" s="19">
        <v>4.8600000000000003</v>
      </c>
      <c r="I155" s="20">
        <f t="shared" si="2"/>
        <v>4.9016666666666664</v>
      </c>
    </row>
    <row r="156" spans="1:9" ht="15" customHeight="1" x14ac:dyDescent="0.25">
      <c r="A156" s="14" t="s">
        <v>363</v>
      </c>
      <c r="B156" s="14">
        <v>159</v>
      </c>
      <c r="C156" s="19">
        <v>4.99</v>
      </c>
      <c r="D156" s="19">
        <v>4.96</v>
      </c>
      <c r="E156" s="19">
        <v>4.8899999999999997</v>
      </c>
      <c r="F156" s="19">
        <v>4.9800000000000004</v>
      </c>
      <c r="G156" s="19">
        <v>4.93</v>
      </c>
      <c r="H156" s="19">
        <v>4.93</v>
      </c>
      <c r="I156" s="20">
        <f t="shared" si="2"/>
        <v>4.9466666666666663</v>
      </c>
    </row>
    <row r="157" spans="1:9" ht="15" customHeight="1" x14ac:dyDescent="0.25">
      <c r="A157" s="14" t="s">
        <v>365</v>
      </c>
      <c r="B157" s="14">
        <v>89</v>
      </c>
      <c r="C157" s="19">
        <v>5</v>
      </c>
      <c r="D157" s="19">
        <v>4.9800000000000004</v>
      </c>
      <c r="E157" s="19">
        <v>4.8499999999999996</v>
      </c>
      <c r="F157" s="19">
        <v>4.8499999999999996</v>
      </c>
      <c r="G157" s="19">
        <v>4.91</v>
      </c>
      <c r="H157" s="19">
        <v>4.9400000000000004</v>
      </c>
      <c r="I157" s="20">
        <f t="shared" si="2"/>
        <v>4.9216666666666669</v>
      </c>
    </row>
    <row r="158" spans="1:9" ht="15" customHeight="1" x14ac:dyDescent="0.25">
      <c r="A158" s="14" t="s">
        <v>367</v>
      </c>
      <c r="B158" s="14">
        <v>160</v>
      </c>
      <c r="C158" s="19">
        <v>4.9400000000000004</v>
      </c>
      <c r="D158" s="19">
        <v>4.8600000000000003</v>
      </c>
      <c r="E158" s="19">
        <v>5</v>
      </c>
      <c r="F158" s="19">
        <v>4.9400000000000004</v>
      </c>
      <c r="G158" s="19">
        <v>4.91</v>
      </c>
      <c r="H158" s="19">
        <v>4.91</v>
      </c>
      <c r="I158" s="20">
        <f t="shared" si="2"/>
        <v>4.9266666666666667</v>
      </c>
    </row>
    <row r="159" spans="1:9" ht="15" customHeight="1" x14ac:dyDescent="0.25">
      <c r="A159" s="14" t="s">
        <v>369</v>
      </c>
      <c r="B159" s="14">
        <v>95</v>
      </c>
      <c r="C159" s="19">
        <v>4.91</v>
      </c>
      <c r="D159" s="19">
        <v>4.9400000000000004</v>
      </c>
      <c r="E159" s="19">
        <v>4.8499999999999996</v>
      </c>
      <c r="F159" s="19">
        <v>4.9400000000000004</v>
      </c>
      <c r="G159" s="19">
        <v>4.91</v>
      </c>
      <c r="H159" s="19">
        <v>4.99</v>
      </c>
      <c r="I159" s="20">
        <f t="shared" si="2"/>
        <v>4.9233333333333329</v>
      </c>
    </row>
    <row r="160" spans="1:9" ht="15" customHeight="1" x14ac:dyDescent="0.25">
      <c r="A160" s="14" t="s">
        <v>371</v>
      </c>
      <c r="B160" s="14">
        <v>218</v>
      </c>
      <c r="C160" s="19">
        <v>5</v>
      </c>
      <c r="D160" s="19">
        <v>4.91</v>
      </c>
      <c r="E160" s="19">
        <v>4.97</v>
      </c>
      <c r="F160" s="19">
        <v>5</v>
      </c>
      <c r="G160" s="19">
        <v>4.93</v>
      </c>
      <c r="H160" s="19">
        <v>5</v>
      </c>
      <c r="I160" s="20">
        <f t="shared" si="2"/>
        <v>4.9683333333333328</v>
      </c>
    </row>
    <row r="161" spans="1:9" ht="15" customHeight="1" x14ac:dyDescent="0.25">
      <c r="A161" s="14" t="s">
        <v>373</v>
      </c>
      <c r="B161" s="14">
        <v>128</v>
      </c>
      <c r="C161" s="19">
        <v>4.92</v>
      </c>
      <c r="D161" s="19">
        <v>4.99</v>
      </c>
      <c r="E161" s="19">
        <v>4.97</v>
      </c>
      <c r="F161" s="19">
        <v>4.9400000000000004</v>
      </c>
      <c r="G161" s="19">
        <v>4.93</v>
      </c>
      <c r="H161" s="19">
        <v>4.92</v>
      </c>
      <c r="I161" s="20">
        <f t="shared" si="2"/>
        <v>4.9450000000000003</v>
      </c>
    </row>
    <row r="162" spans="1:9" ht="15" customHeight="1" x14ac:dyDescent="0.25">
      <c r="A162" s="14" t="s">
        <v>375</v>
      </c>
      <c r="B162" s="14">
        <v>114</v>
      </c>
      <c r="C162" s="19">
        <v>5</v>
      </c>
      <c r="D162" s="19">
        <v>4.99</v>
      </c>
      <c r="E162" s="19">
        <v>4.91</v>
      </c>
      <c r="F162" s="19">
        <v>5</v>
      </c>
      <c r="G162" s="19">
        <v>4.88</v>
      </c>
      <c r="H162" s="19">
        <v>4.9400000000000004</v>
      </c>
      <c r="I162" s="20">
        <f t="shared" si="2"/>
        <v>4.9533333333333331</v>
      </c>
    </row>
    <row r="163" spans="1:9" ht="15" customHeight="1" x14ac:dyDescent="0.25">
      <c r="A163" s="14" t="s">
        <v>377</v>
      </c>
      <c r="B163" s="14">
        <v>92</v>
      </c>
      <c r="C163" s="19">
        <v>4.99</v>
      </c>
      <c r="D163" s="19">
        <v>4.99</v>
      </c>
      <c r="E163" s="19">
        <v>4.96</v>
      </c>
      <c r="F163" s="19">
        <v>5</v>
      </c>
      <c r="G163" s="19">
        <v>4.87</v>
      </c>
      <c r="H163" s="19">
        <v>4.91</v>
      </c>
      <c r="I163" s="20">
        <f t="shared" si="2"/>
        <v>4.953333333333334</v>
      </c>
    </row>
    <row r="164" spans="1:9" ht="15" customHeight="1" x14ac:dyDescent="0.25">
      <c r="A164" s="14" t="s">
        <v>379</v>
      </c>
      <c r="B164" s="14">
        <v>136</v>
      </c>
      <c r="C164" s="19">
        <v>4.9800000000000004</v>
      </c>
      <c r="D164" s="19">
        <v>5</v>
      </c>
      <c r="E164" s="19">
        <v>5</v>
      </c>
      <c r="F164" s="19">
        <v>4.92</v>
      </c>
      <c r="G164" s="19">
        <v>4.91</v>
      </c>
      <c r="H164" s="19">
        <v>4.91</v>
      </c>
      <c r="I164" s="20">
        <f t="shared" si="2"/>
        <v>4.9533333333333331</v>
      </c>
    </row>
    <row r="165" spans="1:9" ht="15" customHeight="1" x14ac:dyDescent="0.25">
      <c r="A165" s="14" t="s">
        <v>381</v>
      </c>
      <c r="B165" s="14">
        <v>95</v>
      </c>
      <c r="C165" s="19">
        <v>3</v>
      </c>
      <c r="D165" s="19">
        <v>2.99</v>
      </c>
      <c r="E165" s="19">
        <v>2.65</v>
      </c>
      <c r="F165" s="19">
        <v>2.5</v>
      </c>
      <c r="G165" s="19">
        <v>3.17</v>
      </c>
      <c r="H165" s="19">
        <v>2.7</v>
      </c>
      <c r="I165" s="20">
        <f t="shared" si="2"/>
        <v>2.8350000000000004</v>
      </c>
    </row>
    <row r="166" spans="1:9" ht="15" customHeight="1" x14ac:dyDescent="0.25">
      <c r="A166" s="14" t="s">
        <v>383</v>
      </c>
      <c r="B166" s="14">
        <v>71</v>
      </c>
      <c r="C166" s="19">
        <v>4.97</v>
      </c>
      <c r="D166" s="19">
        <v>4.8099999999999996</v>
      </c>
      <c r="E166" s="19">
        <v>4.88</v>
      </c>
      <c r="F166" s="19">
        <v>4.93</v>
      </c>
      <c r="G166" s="19">
        <v>4.96</v>
      </c>
      <c r="H166" s="19">
        <v>4.92</v>
      </c>
      <c r="I166" s="20">
        <f t="shared" si="2"/>
        <v>4.9116666666666662</v>
      </c>
    </row>
    <row r="167" spans="1:9" ht="15" customHeight="1" x14ac:dyDescent="0.25">
      <c r="A167" s="14" t="s">
        <v>385</v>
      </c>
      <c r="B167" s="14">
        <v>100</v>
      </c>
      <c r="C167" s="19">
        <v>2.5099999999999998</v>
      </c>
      <c r="D167" s="19">
        <v>3.32</v>
      </c>
      <c r="E167" s="19">
        <v>2.92</v>
      </c>
      <c r="F167" s="19">
        <v>2.95</v>
      </c>
      <c r="G167" s="19">
        <v>2.73</v>
      </c>
      <c r="H167" s="19">
        <v>3.14</v>
      </c>
      <c r="I167" s="20">
        <f t="shared" si="2"/>
        <v>2.9283333333333332</v>
      </c>
    </row>
    <row r="168" spans="1:9" ht="15" customHeight="1" x14ac:dyDescent="0.25">
      <c r="A168" s="14" t="s">
        <v>387</v>
      </c>
      <c r="B168" s="14">
        <v>257</v>
      </c>
      <c r="C168" s="19">
        <v>4.8899999999999997</v>
      </c>
      <c r="D168" s="19">
        <v>4.99</v>
      </c>
      <c r="E168" s="19">
        <v>4.87</v>
      </c>
      <c r="F168" s="19">
        <v>4.9400000000000004</v>
      </c>
      <c r="G168" s="19">
        <v>4.92</v>
      </c>
      <c r="H168" s="19">
        <v>4.96</v>
      </c>
      <c r="I168" s="20">
        <f t="shared" si="2"/>
        <v>4.9283333333333337</v>
      </c>
    </row>
    <row r="169" spans="1:9" ht="15" customHeight="1" x14ac:dyDescent="0.25">
      <c r="A169" s="14" t="s">
        <v>389</v>
      </c>
      <c r="B169" s="14">
        <v>71</v>
      </c>
      <c r="C169" s="19">
        <v>5</v>
      </c>
      <c r="D169" s="19">
        <v>4.8499999999999996</v>
      </c>
      <c r="E169" s="19">
        <v>4.9000000000000004</v>
      </c>
      <c r="F169" s="19">
        <v>4.9000000000000004</v>
      </c>
      <c r="G169" s="19">
        <v>4.93</v>
      </c>
      <c r="H169" s="19">
        <v>4.93</v>
      </c>
      <c r="I169" s="20">
        <f t="shared" si="2"/>
        <v>4.918333333333333</v>
      </c>
    </row>
    <row r="170" spans="1:9" ht="15" customHeight="1" x14ac:dyDescent="0.25">
      <c r="A170" s="14" t="s">
        <v>391</v>
      </c>
      <c r="B170" s="14">
        <v>219</v>
      </c>
      <c r="C170" s="19">
        <v>5</v>
      </c>
      <c r="D170" s="19">
        <v>4.93</v>
      </c>
      <c r="E170" s="19">
        <v>4.9800000000000004</v>
      </c>
      <c r="F170" s="19">
        <v>4.93</v>
      </c>
      <c r="G170" s="19">
        <v>4.91</v>
      </c>
      <c r="H170" s="19">
        <v>5</v>
      </c>
      <c r="I170" s="20">
        <f t="shared" si="2"/>
        <v>4.958333333333333</v>
      </c>
    </row>
    <row r="171" spans="1:9" ht="15" customHeight="1" x14ac:dyDescent="0.25">
      <c r="A171" s="14" t="s">
        <v>393</v>
      </c>
      <c r="B171" s="14">
        <v>47</v>
      </c>
      <c r="C171" s="19">
        <v>3.22</v>
      </c>
      <c r="D171" s="19">
        <v>3.34</v>
      </c>
      <c r="E171" s="19">
        <v>3.19</v>
      </c>
      <c r="F171" s="19">
        <v>3.39</v>
      </c>
      <c r="G171" s="19">
        <v>3.2</v>
      </c>
      <c r="H171" s="19">
        <v>3.69</v>
      </c>
      <c r="I171" s="20">
        <f t="shared" si="2"/>
        <v>3.3383333333333334</v>
      </c>
    </row>
    <row r="172" spans="1:9" ht="15" customHeight="1" x14ac:dyDescent="0.25">
      <c r="A172" s="14" t="s">
        <v>395</v>
      </c>
      <c r="B172" s="14">
        <v>126</v>
      </c>
      <c r="C172" s="19">
        <v>4.95</v>
      </c>
      <c r="D172" s="19">
        <v>4.93</v>
      </c>
      <c r="E172" s="19">
        <v>4.88</v>
      </c>
      <c r="F172" s="19">
        <v>4.99</v>
      </c>
      <c r="G172" s="19">
        <v>5</v>
      </c>
      <c r="H172" s="19">
        <v>4.96</v>
      </c>
      <c r="I172" s="20">
        <f t="shared" si="2"/>
        <v>4.9516666666666671</v>
      </c>
    </row>
    <row r="173" spans="1:9" ht="15" customHeight="1" x14ac:dyDescent="0.25">
      <c r="A173" s="14" t="s">
        <v>397</v>
      </c>
      <c r="B173" s="14">
        <v>133</v>
      </c>
      <c r="C173" s="19">
        <v>4.9400000000000004</v>
      </c>
      <c r="D173" s="19">
        <v>5</v>
      </c>
      <c r="E173" s="19">
        <v>4.91</v>
      </c>
      <c r="F173" s="19">
        <v>4.8499999999999996</v>
      </c>
      <c r="G173" s="19">
        <v>4.8600000000000003</v>
      </c>
      <c r="H173" s="19">
        <v>5</v>
      </c>
      <c r="I173" s="20">
        <f t="shared" si="2"/>
        <v>4.9266666666666667</v>
      </c>
    </row>
    <row r="174" spans="1:9" ht="15" customHeight="1" x14ac:dyDescent="0.25">
      <c r="A174" s="14" t="s">
        <v>399</v>
      </c>
      <c r="B174" s="14">
        <v>45</v>
      </c>
      <c r="C174" s="19">
        <v>4.95</v>
      </c>
      <c r="D174" s="19">
        <v>4.95</v>
      </c>
      <c r="E174" s="19">
        <v>4.92</v>
      </c>
      <c r="F174" s="19">
        <v>4.9000000000000004</v>
      </c>
      <c r="G174" s="19">
        <v>4.97</v>
      </c>
      <c r="H174" s="19">
        <v>4.99</v>
      </c>
      <c r="I174" s="20">
        <f t="shared" si="2"/>
        <v>4.9466666666666663</v>
      </c>
    </row>
    <row r="175" spans="1:9" ht="15" customHeight="1" x14ac:dyDescent="0.25">
      <c r="A175" s="14" t="s">
        <v>401</v>
      </c>
      <c r="B175" s="14">
        <v>113</v>
      </c>
      <c r="C175" s="19">
        <v>4.84</v>
      </c>
      <c r="D175" s="19">
        <v>4.95</v>
      </c>
      <c r="E175" s="19">
        <v>4.82</v>
      </c>
      <c r="F175" s="19">
        <v>4.97</v>
      </c>
      <c r="G175" s="19">
        <v>4.93</v>
      </c>
      <c r="H175" s="19">
        <v>4.87</v>
      </c>
      <c r="I175" s="20">
        <f t="shared" si="2"/>
        <v>4.8966666666666665</v>
      </c>
    </row>
    <row r="176" spans="1:9" ht="15" customHeight="1" x14ac:dyDescent="0.25">
      <c r="A176" s="14" t="s">
        <v>403</v>
      </c>
      <c r="B176" s="14">
        <v>118</v>
      </c>
      <c r="C176" s="19">
        <v>4.95</v>
      </c>
      <c r="D176" s="19">
        <v>4.8099999999999996</v>
      </c>
      <c r="E176" s="19">
        <v>4.8499999999999996</v>
      </c>
      <c r="F176" s="19">
        <v>4.88</v>
      </c>
      <c r="G176" s="19">
        <v>4.8499999999999996</v>
      </c>
      <c r="H176" s="19">
        <v>4.95</v>
      </c>
      <c r="I176" s="20">
        <f t="shared" si="2"/>
        <v>4.8816666666666659</v>
      </c>
    </row>
    <row r="177" spans="1:9" ht="15" customHeight="1" x14ac:dyDescent="0.25">
      <c r="A177" s="14" t="s">
        <v>405</v>
      </c>
      <c r="B177" s="14">
        <v>119</v>
      </c>
      <c r="C177" s="19">
        <v>4.8899999999999997</v>
      </c>
      <c r="D177" s="19">
        <v>4.93</v>
      </c>
      <c r="E177" s="19">
        <v>4.8499999999999996</v>
      </c>
      <c r="F177" s="19">
        <v>4.97</v>
      </c>
      <c r="G177" s="19">
        <v>4.9400000000000004</v>
      </c>
      <c r="H177" s="19">
        <v>4.76</v>
      </c>
      <c r="I177" s="20">
        <f t="shared" si="2"/>
        <v>4.8900000000000006</v>
      </c>
    </row>
    <row r="178" spans="1:9" ht="15" customHeight="1" x14ac:dyDescent="0.25">
      <c r="A178" s="14" t="s">
        <v>407</v>
      </c>
      <c r="B178" s="14">
        <v>155</v>
      </c>
      <c r="C178" s="19">
        <v>3.7</v>
      </c>
      <c r="D178" s="19">
        <v>3.35</v>
      </c>
      <c r="E178" s="19">
        <v>4.0999999999999996</v>
      </c>
      <c r="F178" s="19">
        <v>4.1900000000000004</v>
      </c>
      <c r="G178" s="19">
        <v>3.59</v>
      </c>
      <c r="H178" s="19">
        <v>3.17</v>
      </c>
      <c r="I178" s="20">
        <f t="shared" si="2"/>
        <v>3.6833333333333336</v>
      </c>
    </row>
    <row r="179" spans="1:9" ht="15" customHeight="1" x14ac:dyDescent="0.25">
      <c r="A179" s="14" t="s">
        <v>409</v>
      </c>
      <c r="B179" s="14">
        <v>53</v>
      </c>
      <c r="C179" s="19">
        <v>4.91</v>
      </c>
      <c r="D179" s="19">
        <v>4.8899999999999997</v>
      </c>
      <c r="E179" s="19">
        <v>4.93</v>
      </c>
      <c r="F179" s="19">
        <v>4.92</v>
      </c>
      <c r="G179" s="19">
        <v>4.91</v>
      </c>
      <c r="H179" s="19">
        <v>5</v>
      </c>
      <c r="I179" s="20">
        <f t="shared" si="2"/>
        <v>4.9266666666666667</v>
      </c>
    </row>
    <row r="180" spans="1:9" ht="15" customHeight="1" x14ac:dyDescent="0.25">
      <c r="A180" s="14" t="s">
        <v>411</v>
      </c>
      <c r="B180" s="14">
        <v>83</v>
      </c>
      <c r="C180" s="19">
        <v>4.92</v>
      </c>
      <c r="D180" s="19">
        <v>4.8899999999999997</v>
      </c>
      <c r="E180" s="19">
        <v>4.88</v>
      </c>
      <c r="F180" s="19">
        <v>4.96</v>
      </c>
      <c r="G180" s="19">
        <v>4.95</v>
      </c>
      <c r="H180" s="19">
        <v>4.97</v>
      </c>
      <c r="I180" s="20">
        <f t="shared" si="2"/>
        <v>4.9283333333333328</v>
      </c>
    </row>
    <row r="181" spans="1:9" ht="15" customHeight="1" x14ac:dyDescent="0.25">
      <c r="A181" s="14" t="s">
        <v>413</v>
      </c>
      <c r="B181" s="14">
        <v>213</v>
      </c>
      <c r="C181" s="19">
        <v>5</v>
      </c>
      <c r="D181" s="19">
        <v>4.92</v>
      </c>
      <c r="E181" s="19">
        <v>4.92</v>
      </c>
      <c r="F181" s="19">
        <v>4.92</v>
      </c>
      <c r="G181" s="19">
        <v>4.95</v>
      </c>
      <c r="H181" s="19">
        <v>4.8499999999999996</v>
      </c>
      <c r="I181" s="20">
        <f t="shared" si="2"/>
        <v>4.9266666666666659</v>
      </c>
    </row>
    <row r="182" spans="1:9" ht="15" customHeight="1" x14ac:dyDescent="0.25">
      <c r="A182" s="14" t="s">
        <v>415</v>
      </c>
      <c r="B182" s="14">
        <v>141</v>
      </c>
      <c r="C182" s="19">
        <v>4.99</v>
      </c>
      <c r="D182" s="19">
        <v>4.96</v>
      </c>
      <c r="E182" s="19">
        <v>4.87</v>
      </c>
      <c r="F182" s="19">
        <v>4.83</v>
      </c>
      <c r="G182" s="19">
        <v>5</v>
      </c>
      <c r="H182" s="19">
        <v>4.9800000000000004</v>
      </c>
      <c r="I182" s="20">
        <f t="shared" si="2"/>
        <v>4.9383333333333335</v>
      </c>
    </row>
    <row r="183" spans="1:9" ht="15" customHeight="1" x14ac:dyDescent="0.25">
      <c r="A183" s="14" t="s">
        <v>417</v>
      </c>
      <c r="B183" s="14">
        <v>132</v>
      </c>
      <c r="C183" s="19">
        <v>4.76</v>
      </c>
      <c r="D183" s="19">
        <v>4.93</v>
      </c>
      <c r="E183" s="19">
        <v>4.97</v>
      </c>
      <c r="F183" s="19">
        <v>4.8600000000000003</v>
      </c>
      <c r="G183" s="19">
        <v>4.92</v>
      </c>
      <c r="H183" s="19">
        <v>4.96</v>
      </c>
      <c r="I183" s="20">
        <f t="shared" si="2"/>
        <v>4.8999999999999995</v>
      </c>
    </row>
    <row r="184" spans="1:9" ht="15" customHeight="1" x14ac:dyDescent="0.25">
      <c r="A184" s="14" t="s">
        <v>419</v>
      </c>
      <c r="B184" s="14">
        <v>116</v>
      </c>
      <c r="C184" s="19">
        <v>4.8899999999999997</v>
      </c>
      <c r="D184" s="19">
        <v>4.8600000000000003</v>
      </c>
      <c r="E184" s="19">
        <v>5</v>
      </c>
      <c r="F184" s="19">
        <v>4.88</v>
      </c>
      <c r="G184" s="19">
        <v>4.95</v>
      </c>
      <c r="H184" s="19">
        <v>4.8899999999999997</v>
      </c>
      <c r="I184" s="20">
        <f t="shared" si="2"/>
        <v>4.9116666666666662</v>
      </c>
    </row>
    <row r="185" spans="1:9" ht="15" customHeight="1" x14ac:dyDescent="0.25">
      <c r="A185" s="14" t="s">
        <v>421</v>
      </c>
      <c r="B185" s="14">
        <v>187</v>
      </c>
      <c r="C185" s="19">
        <v>4.91</v>
      </c>
      <c r="D185" s="19">
        <v>4.8499999999999996</v>
      </c>
      <c r="E185" s="19">
        <v>4.9000000000000004</v>
      </c>
      <c r="F185" s="19">
        <v>4.88</v>
      </c>
      <c r="G185" s="19">
        <v>4.95</v>
      </c>
      <c r="H185" s="19">
        <v>4.95</v>
      </c>
      <c r="I185" s="20">
        <f t="shared" si="2"/>
        <v>4.9066666666666663</v>
      </c>
    </row>
    <row r="186" spans="1:9" ht="15" customHeight="1" x14ac:dyDescent="0.25">
      <c r="A186" s="14" t="s">
        <v>423</v>
      </c>
      <c r="B186" s="14">
        <v>125</v>
      </c>
      <c r="C186" s="19">
        <v>4.97</v>
      </c>
      <c r="D186" s="19">
        <v>4.8899999999999997</v>
      </c>
      <c r="E186" s="19">
        <v>4.92</v>
      </c>
      <c r="F186" s="19">
        <v>4.87</v>
      </c>
      <c r="G186" s="19">
        <v>4.88</v>
      </c>
      <c r="H186" s="19">
        <v>4.91</v>
      </c>
      <c r="I186" s="20">
        <f t="shared" si="2"/>
        <v>4.9066666666666663</v>
      </c>
    </row>
    <row r="187" spans="1:9" ht="15" customHeight="1" x14ac:dyDescent="0.25">
      <c r="A187" s="14" t="s">
        <v>425</v>
      </c>
      <c r="B187" s="14">
        <v>114</v>
      </c>
      <c r="C187" s="19">
        <v>4.88</v>
      </c>
      <c r="D187" s="19">
        <v>4.91</v>
      </c>
      <c r="E187" s="19">
        <v>4.9800000000000004</v>
      </c>
      <c r="F187" s="19">
        <v>5</v>
      </c>
      <c r="G187" s="19">
        <v>4.8600000000000003</v>
      </c>
      <c r="H187" s="19">
        <v>4.96</v>
      </c>
      <c r="I187" s="20">
        <f t="shared" si="2"/>
        <v>4.9316666666666666</v>
      </c>
    </row>
    <row r="188" spans="1:9" ht="15" customHeight="1" x14ac:dyDescent="0.25">
      <c r="A188" s="14" t="s">
        <v>427</v>
      </c>
      <c r="B188" s="14">
        <v>123</v>
      </c>
      <c r="C188" s="19">
        <v>4.9800000000000004</v>
      </c>
      <c r="D188" s="19">
        <v>4.8899999999999997</v>
      </c>
      <c r="E188" s="19">
        <v>4.97</v>
      </c>
      <c r="F188" s="19">
        <v>5</v>
      </c>
      <c r="G188" s="19">
        <v>4.96</v>
      </c>
      <c r="H188" s="19">
        <v>4.96</v>
      </c>
      <c r="I188" s="20">
        <f t="shared" si="2"/>
        <v>4.96</v>
      </c>
    </row>
    <row r="189" spans="1:9" ht="15" customHeight="1" x14ac:dyDescent="0.25">
      <c r="A189" s="14" t="s">
        <v>429</v>
      </c>
      <c r="B189" s="14">
        <v>207</v>
      </c>
      <c r="C189" s="19">
        <v>4.95</v>
      </c>
      <c r="D189" s="19">
        <v>4.91</v>
      </c>
      <c r="E189" s="19">
        <v>4.99</v>
      </c>
      <c r="F189" s="19">
        <v>4.9000000000000004</v>
      </c>
      <c r="G189" s="19">
        <v>4.8899999999999997</v>
      </c>
      <c r="H189" s="19">
        <v>4.87</v>
      </c>
      <c r="I189" s="20">
        <f t="shared" si="2"/>
        <v>4.9183333333333339</v>
      </c>
    </row>
    <row r="190" spans="1:9" ht="15" customHeight="1" x14ac:dyDescent="0.25">
      <c r="A190" s="14" t="s">
        <v>431</v>
      </c>
      <c r="B190" s="14">
        <v>125</v>
      </c>
      <c r="C190" s="19">
        <v>4.96</v>
      </c>
      <c r="D190" s="19">
        <v>4.97</v>
      </c>
      <c r="E190" s="19">
        <v>4.99</v>
      </c>
      <c r="F190" s="19">
        <v>5</v>
      </c>
      <c r="G190" s="19">
        <v>4.91</v>
      </c>
      <c r="H190" s="19">
        <v>4.96</v>
      </c>
      <c r="I190" s="20">
        <f t="shared" si="2"/>
        <v>4.9650000000000007</v>
      </c>
    </row>
    <row r="191" spans="1:9" ht="15" customHeight="1" x14ac:dyDescent="0.25">
      <c r="A191" s="14" t="s">
        <v>433</v>
      </c>
      <c r="B191" s="14">
        <v>101</v>
      </c>
      <c r="C191" s="19">
        <v>4.8899999999999997</v>
      </c>
      <c r="D191" s="19">
        <v>4.92</v>
      </c>
      <c r="E191" s="19">
        <v>4.88</v>
      </c>
      <c r="F191" s="19">
        <v>4.91</v>
      </c>
      <c r="G191" s="19">
        <v>4.91</v>
      </c>
      <c r="H191" s="19">
        <v>4.83</v>
      </c>
      <c r="I191" s="20">
        <f t="shared" si="2"/>
        <v>4.8899999999999997</v>
      </c>
    </row>
    <row r="192" spans="1:9" ht="15" customHeight="1" x14ac:dyDescent="0.25">
      <c r="A192" s="14" t="s">
        <v>435</v>
      </c>
      <c r="B192" s="14">
        <v>125</v>
      </c>
      <c r="C192" s="19">
        <v>4.8600000000000003</v>
      </c>
      <c r="D192" s="19">
        <v>4.8899999999999997</v>
      </c>
      <c r="E192" s="19">
        <v>4.83</v>
      </c>
      <c r="F192" s="19">
        <v>4.88</v>
      </c>
      <c r="G192" s="19">
        <v>4.9400000000000004</v>
      </c>
      <c r="H192" s="19">
        <v>4.96</v>
      </c>
      <c r="I192" s="20">
        <f t="shared" si="2"/>
        <v>4.8933333333333335</v>
      </c>
    </row>
    <row r="193" spans="1:9" ht="15" customHeight="1" x14ac:dyDescent="0.25">
      <c r="A193" s="14" t="s">
        <v>437</v>
      </c>
      <c r="B193" s="14">
        <v>76</v>
      </c>
      <c r="C193" s="19">
        <v>5</v>
      </c>
      <c r="D193" s="19">
        <v>4.99</v>
      </c>
      <c r="E193" s="19">
        <v>5</v>
      </c>
      <c r="F193" s="19">
        <v>4.84</v>
      </c>
      <c r="G193" s="19">
        <v>4.82</v>
      </c>
      <c r="H193" s="19">
        <v>4.92</v>
      </c>
      <c r="I193" s="20">
        <f t="shared" si="2"/>
        <v>4.9283333333333337</v>
      </c>
    </row>
    <row r="194" spans="1:9" ht="15" customHeight="1" x14ac:dyDescent="0.25">
      <c r="A194" s="14" t="s">
        <v>439</v>
      </c>
      <c r="B194" s="14">
        <v>170</v>
      </c>
      <c r="C194" s="19">
        <v>4.9400000000000004</v>
      </c>
      <c r="D194" s="19">
        <v>4.9000000000000004</v>
      </c>
      <c r="E194" s="19">
        <v>5</v>
      </c>
      <c r="F194" s="19">
        <v>4.91</v>
      </c>
      <c r="G194" s="19">
        <v>4.95</v>
      </c>
      <c r="H194" s="19">
        <v>5</v>
      </c>
      <c r="I194" s="20">
        <f t="shared" si="2"/>
        <v>4.95</v>
      </c>
    </row>
    <row r="195" spans="1:9" ht="15" customHeight="1" x14ac:dyDescent="0.25">
      <c r="A195" s="14" t="s">
        <v>441</v>
      </c>
      <c r="B195" s="14">
        <v>127</v>
      </c>
      <c r="C195" s="19">
        <v>4.8600000000000003</v>
      </c>
      <c r="D195" s="19">
        <v>4.91</v>
      </c>
      <c r="E195" s="19">
        <v>4.88</v>
      </c>
      <c r="F195" s="19">
        <v>4.95</v>
      </c>
      <c r="G195" s="19">
        <v>4.97</v>
      </c>
      <c r="H195" s="19">
        <v>4.8600000000000003</v>
      </c>
      <c r="I195" s="20">
        <f t="shared" si="2"/>
        <v>4.9049999999999994</v>
      </c>
    </row>
    <row r="196" spans="1:9" ht="15" customHeight="1" x14ac:dyDescent="0.25">
      <c r="A196" s="14" t="s">
        <v>443</v>
      </c>
      <c r="B196" s="14">
        <v>55</v>
      </c>
      <c r="C196" s="19">
        <v>4.92</v>
      </c>
      <c r="D196" s="19">
        <v>4.87</v>
      </c>
      <c r="E196" s="19">
        <v>4.8499999999999996</v>
      </c>
      <c r="F196" s="19">
        <v>4.91</v>
      </c>
      <c r="G196" s="19">
        <v>4.8600000000000003</v>
      </c>
      <c r="H196" s="19">
        <v>4.9000000000000004</v>
      </c>
      <c r="I196" s="20">
        <f t="shared" si="2"/>
        <v>4.8849999999999989</v>
      </c>
    </row>
    <row r="197" spans="1:9" ht="15" customHeight="1" x14ac:dyDescent="0.25">
      <c r="A197" s="14" t="s">
        <v>445</v>
      </c>
      <c r="B197" s="14">
        <v>8</v>
      </c>
      <c r="C197" s="19">
        <v>4.91</v>
      </c>
      <c r="D197" s="19">
        <v>4.87</v>
      </c>
      <c r="E197" s="19">
        <v>4.9000000000000004</v>
      </c>
      <c r="F197" s="19">
        <v>4.9400000000000004</v>
      </c>
      <c r="G197" s="19">
        <v>4.96</v>
      </c>
      <c r="H197" s="19">
        <v>5</v>
      </c>
      <c r="I197" s="20">
        <f t="shared" ref="I197:I260" si="3">AVERAGE(C197:H197)</f>
        <v>4.9300000000000006</v>
      </c>
    </row>
    <row r="198" spans="1:9" ht="15" customHeight="1" x14ac:dyDescent="0.25">
      <c r="A198" s="14" t="s">
        <v>447</v>
      </c>
      <c r="B198" s="14">
        <v>120</v>
      </c>
      <c r="C198" s="19">
        <v>5</v>
      </c>
      <c r="D198" s="19">
        <v>4.93</v>
      </c>
      <c r="E198" s="19">
        <v>4.9800000000000004</v>
      </c>
      <c r="F198" s="19">
        <v>4.9000000000000004</v>
      </c>
      <c r="G198" s="19">
        <v>4.88</v>
      </c>
      <c r="H198" s="19">
        <v>4.84</v>
      </c>
      <c r="I198" s="20">
        <f t="shared" si="3"/>
        <v>4.9216666666666669</v>
      </c>
    </row>
    <row r="199" spans="1:9" ht="15" customHeight="1" x14ac:dyDescent="0.25">
      <c r="A199" s="14" t="s">
        <v>449</v>
      </c>
      <c r="B199" s="14">
        <v>108</v>
      </c>
      <c r="C199" s="19">
        <v>4.8099999999999996</v>
      </c>
      <c r="D199" s="19">
        <v>4.9800000000000004</v>
      </c>
      <c r="E199" s="19">
        <v>4.96</v>
      </c>
      <c r="F199" s="19">
        <v>4.84</v>
      </c>
      <c r="G199" s="19">
        <v>4.83</v>
      </c>
      <c r="H199" s="19">
        <v>4.95</v>
      </c>
      <c r="I199" s="20">
        <f t="shared" si="3"/>
        <v>4.8950000000000005</v>
      </c>
    </row>
    <row r="200" spans="1:9" ht="15" customHeight="1" x14ac:dyDescent="0.25">
      <c r="A200" s="14" t="s">
        <v>451</v>
      </c>
      <c r="B200" s="14">
        <v>110</v>
      </c>
      <c r="C200" s="19">
        <v>5</v>
      </c>
      <c r="D200" s="19">
        <v>5</v>
      </c>
      <c r="E200" s="19">
        <v>5</v>
      </c>
      <c r="F200" s="19">
        <v>5</v>
      </c>
      <c r="G200" s="19">
        <v>5</v>
      </c>
      <c r="H200" s="19">
        <v>5</v>
      </c>
      <c r="I200" s="20">
        <f t="shared" si="3"/>
        <v>5</v>
      </c>
    </row>
    <row r="201" spans="1:9" ht="15" customHeight="1" x14ac:dyDescent="0.25">
      <c r="A201" s="14" t="s">
        <v>453</v>
      </c>
      <c r="B201" s="14">
        <v>86</v>
      </c>
      <c r="C201" s="19">
        <v>5</v>
      </c>
      <c r="D201" s="19">
        <v>5</v>
      </c>
      <c r="E201" s="19">
        <v>5</v>
      </c>
      <c r="F201" s="19">
        <v>5</v>
      </c>
      <c r="G201" s="19">
        <v>5</v>
      </c>
      <c r="H201" s="19">
        <v>5</v>
      </c>
      <c r="I201" s="20">
        <f t="shared" si="3"/>
        <v>5</v>
      </c>
    </row>
    <row r="202" spans="1:9" ht="15" customHeight="1" x14ac:dyDescent="0.25">
      <c r="A202" s="14" t="s">
        <v>455</v>
      </c>
      <c r="B202" s="14">
        <v>87</v>
      </c>
      <c r="C202" s="19">
        <v>5</v>
      </c>
      <c r="D202" s="19">
        <v>5</v>
      </c>
      <c r="E202" s="19">
        <v>5</v>
      </c>
      <c r="F202" s="19">
        <v>5</v>
      </c>
      <c r="G202" s="19">
        <v>5</v>
      </c>
      <c r="H202" s="19">
        <v>5</v>
      </c>
      <c r="I202" s="20">
        <f t="shared" si="3"/>
        <v>5</v>
      </c>
    </row>
    <row r="203" spans="1:9" ht="15" customHeight="1" x14ac:dyDescent="0.25">
      <c r="A203" s="14" t="s">
        <v>457</v>
      </c>
      <c r="B203" s="14">
        <v>18</v>
      </c>
      <c r="C203" s="19">
        <v>4.88</v>
      </c>
      <c r="D203" s="19">
        <v>4.9800000000000004</v>
      </c>
      <c r="E203" s="19">
        <v>4.9800000000000004</v>
      </c>
      <c r="F203" s="19">
        <v>4.84</v>
      </c>
      <c r="G203" s="19">
        <v>5</v>
      </c>
      <c r="H203" s="19">
        <v>4.92</v>
      </c>
      <c r="I203" s="20">
        <f t="shared" si="3"/>
        <v>4.9333333333333336</v>
      </c>
    </row>
    <row r="204" spans="1:9" ht="15" customHeight="1" x14ac:dyDescent="0.25">
      <c r="A204" s="14" t="s">
        <v>459</v>
      </c>
      <c r="B204" s="14">
        <v>124</v>
      </c>
      <c r="C204" s="19">
        <v>4.87</v>
      </c>
      <c r="D204" s="19">
        <v>5</v>
      </c>
      <c r="E204" s="19">
        <v>4.99</v>
      </c>
      <c r="F204" s="19">
        <v>5</v>
      </c>
      <c r="G204" s="19">
        <v>4.91</v>
      </c>
      <c r="H204" s="19">
        <v>4.97</v>
      </c>
      <c r="I204" s="20">
        <f t="shared" si="3"/>
        <v>4.9566666666666661</v>
      </c>
    </row>
    <row r="205" spans="1:9" ht="15" customHeight="1" x14ac:dyDescent="0.25">
      <c r="A205" s="14" t="s">
        <v>461</v>
      </c>
      <c r="B205" s="14">
        <v>175</v>
      </c>
      <c r="C205" s="19">
        <v>4.96</v>
      </c>
      <c r="D205" s="19">
        <v>4.9800000000000004</v>
      </c>
      <c r="E205" s="19">
        <v>5</v>
      </c>
      <c r="F205" s="19">
        <v>5</v>
      </c>
      <c r="G205" s="19">
        <v>4.97</v>
      </c>
      <c r="H205" s="19">
        <v>5</v>
      </c>
      <c r="I205" s="20">
        <f t="shared" si="3"/>
        <v>4.9850000000000003</v>
      </c>
    </row>
    <row r="206" spans="1:9" ht="15" customHeight="1" x14ac:dyDescent="0.25">
      <c r="A206" s="14" t="s">
        <v>463</v>
      </c>
      <c r="B206" s="14">
        <v>92</v>
      </c>
      <c r="C206" s="19">
        <v>4.99</v>
      </c>
      <c r="D206" s="19">
        <v>4.92</v>
      </c>
      <c r="E206" s="19">
        <v>4.9400000000000004</v>
      </c>
      <c r="F206" s="19">
        <v>5</v>
      </c>
      <c r="G206" s="19">
        <v>4.95</v>
      </c>
      <c r="H206" s="19">
        <v>4.97</v>
      </c>
      <c r="I206" s="20">
        <f t="shared" si="3"/>
        <v>4.9616666666666669</v>
      </c>
    </row>
    <row r="207" spans="1:9" ht="15" customHeight="1" x14ac:dyDescent="0.25">
      <c r="A207" s="14" t="s">
        <v>465</v>
      </c>
      <c r="B207" s="14">
        <v>8</v>
      </c>
      <c r="C207" s="19">
        <v>4.96</v>
      </c>
      <c r="D207" s="19">
        <v>4.93</v>
      </c>
      <c r="E207" s="19">
        <v>4.96</v>
      </c>
      <c r="F207" s="19">
        <v>4.88</v>
      </c>
      <c r="G207" s="19">
        <v>4.97</v>
      </c>
      <c r="H207" s="19">
        <v>5</v>
      </c>
      <c r="I207" s="20">
        <f t="shared" si="3"/>
        <v>4.95</v>
      </c>
    </row>
    <row r="208" spans="1:9" ht="15" customHeight="1" x14ac:dyDescent="0.25">
      <c r="A208" s="14" t="s">
        <v>467</v>
      </c>
      <c r="B208" s="14">
        <v>67</v>
      </c>
      <c r="C208" s="19">
        <v>4.91</v>
      </c>
      <c r="D208" s="19">
        <v>5</v>
      </c>
      <c r="E208" s="19">
        <v>4.96</v>
      </c>
      <c r="F208" s="19">
        <v>4.9400000000000004</v>
      </c>
      <c r="G208" s="19">
        <v>4.8899999999999997</v>
      </c>
      <c r="H208" s="19">
        <v>4.9000000000000004</v>
      </c>
      <c r="I208" s="20">
        <f t="shared" si="3"/>
        <v>4.9333333333333336</v>
      </c>
    </row>
    <row r="209" spans="1:9" ht="15" customHeight="1" x14ac:dyDescent="0.25">
      <c r="A209" s="14" t="s">
        <v>469</v>
      </c>
      <c r="B209" s="14">
        <v>87</v>
      </c>
      <c r="C209" s="19">
        <v>2.74</v>
      </c>
      <c r="D209" s="19">
        <v>3.52</v>
      </c>
      <c r="E209" s="19">
        <v>3.72</v>
      </c>
      <c r="F209" s="19">
        <v>3.05</v>
      </c>
      <c r="G209" s="19">
        <v>3.7</v>
      </c>
      <c r="H209" s="19">
        <v>2.82</v>
      </c>
      <c r="I209" s="20">
        <f t="shared" si="3"/>
        <v>3.2583333333333333</v>
      </c>
    </row>
    <row r="210" spans="1:9" ht="15" customHeight="1" x14ac:dyDescent="0.25">
      <c r="A210" s="14" t="s">
        <v>471</v>
      </c>
      <c r="B210" s="14">
        <v>83</v>
      </c>
      <c r="C210" s="19">
        <v>4.95</v>
      </c>
      <c r="D210" s="19">
        <v>4.97</v>
      </c>
      <c r="E210" s="19">
        <v>4.91</v>
      </c>
      <c r="F210" s="19">
        <v>4.83</v>
      </c>
      <c r="G210" s="19">
        <v>4.87</v>
      </c>
      <c r="H210" s="19">
        <v>4.96</v>
      </c>
      <c r="I210" s="20">
        <f t="shared" si="3"/>
        <v>4.915</v>
      </c>
    </row>
    <row r="211" spans="1:9" ht="15" customHeight="1" x14ac:dyDescent="0.25">
      <c r="A211" s="14" t="s">
        <v>473</v>
      </c>
      <c r="B211" s="14">
        <v>153</v>
      </c>
      <c r="C211" s="19">
        <v>4.8600000000000003</v>
      </c>
      <c r="D211" s="19">
        <v>5</v>
      </c>
      <c r="E211" s="19">
        <v>4.9000000000000004</v>
      </c>
      <c r="F211" s="19">
        <v>5</v>
      </c>
      <c r="G211" s="19">
        <v>4.93</v>
      </c>
      <c r="H211" s="19">
        <v>4.97</v>
      </c>
      <c r="I211" s="20">
        <f t="shared" si="3"/>
        <v>4.9433333333333325</v>
      </c>
    </row>
    <row r="212" spans="1:9" ht="15" customHeight="1" x14ac:dyDescent="0.25">
      <c r="A212" s="14" t="s">
        <v>475</v>
      </c>
      <c r="B212" s="14">
        <v>153</v>
      </c>
      <c r="C212" s="19">
        <v>4.95</v>
      </c>
      <c r="D212" s="19">
        <v>4.8600000000000003</v>
      </c>
      <c r="E212" s="19">
        <v>4.92</v>
      </c>
      <c r="F212" s="19">
        <v>4.95</v>
      </c>
      <c r="G212" s="19">
        <v>5</v>
      </c>
      <c r="H212" s="19">
        <v>4.83</v>
      </c>
      <c r="I212" s="20">
        <f t="shared" si="3"/>
        <v>4.918333333333333</v>
      </c>
    </row>
    <row r="213" spans="1:9" ht="15" customHeight="1" x14ac:dyDescent="0.25">
      <c r="A213" s="14" t="s">
        <v>477</v>
      </c>
      <c r="B213" s="14">
        <v>264</v>
      </c>
      <c r="C213" s="19">
        <v>4.95</v>
      </c>
      <c r="D213" s="19">
        <v>4.8499999999999996</v>
      </c>
      <c r="E213" s="19">
        <v>4.87</v>
      </c>
      <c r="F213" s="19">
        <v>4.87</v>
      </c>
      <c r="G213" s="19">
        <v>4.82</v>
      </c>
      <c r="H213" s="19">
        <v>4.9000000000000004</v>
      </c>
      <c r="I213" s="20">
        <f t="shared" si="3"/>
        <v>4.8766666666666678</v>
      </c>
    </row>
    <row r="214" spans="1:9" ht="15" customHeight="1" x14ac:dyDescent="0.25">
      <c r="A214" s="14" t="s">
        <v>479</v>
      </c>
      <c r="B214" s="14">
        <v>52</v>
      </c>
      <c r="C214" s="19">
        <v>4.8499999999999996</v>
      </c>
      <c r="D214" s="19">
        <v>4.91</v>
      </c>
      <c r="E214" s="19">
        <v>4.92</v>
      </c>
      <c r="F214" s="19">
        <v>4.82</v>
      </c>
      <c r="G214" s="19">
        <v>4.8099999999999996</v>
      </c>
      <c r="H214" s="19">
        <v>4.96</v>
      </c>
      <c r="I214" s="20">
        <f t="shared" si="3"/>
        <v>4.878333333333333</v>
      </c>
    </row>
    <row r="215" spans="1:9" ht="15" customHeight="1" x14ac:dyDescent="0.25">
      <c r="A215" s="14" t="s">
        <v>481</v>
      </c>
      <c r="B215" s="14">
        <v>156</v>
      </c>
      <c r="C215" s="19">
        <v>4.9800000000000004</v>
      </c>
      <c r="D215" s="19">
        <v>4.92</v>
      </c>
      <c r="E215" s="19">
        <v>4.91</v>
      </c>
      <c r="F215" s="19">
        <v>4.9400000000000004</v>
      </c>
      <c r="G215" s="19">
        <v>4.96</v>
      </c>
      <c r="H215" s="19">
        <v>4.9800000000000004</v>
      </c>
      <c r="I215" s="20">
        <f t="shared" si="3"/>
        <v>4.9483333333333333</v>
      </c>
    </row>
    <row r="216" spans="1:9" ht="15" customHeight="1" x14ac:dyDescent="0.25">
      <c r="A216" s="14" t="s">
        <v>483</v>
      </c>
      <c r="B216" s="14">
        <v>86</v>
      </c>
      <c r="C216" s="19">
        <v>4.88</v>
      </c>
      <c r="D216" s="19">
        <v>4.93</v>
      </c>
      <c r="E216" s="19">
        <v>4.84</v>
      </c>
      <c r="F216" s="19">
        <v>4.92</v>
      </c>
      <c r="G216" s="19">
        <v>4.9800000000000004</v>
      </c>
      <c r="H216" s="19">
        <v>5</v>
      </c>
      <c r="I216" s="20">
        <f t="shared" si="3"/>
        <v>4.9249999999999998</v>
      </c>
    </row>
    <row r="217" spans="1:9" ht="15" customHeight="1" x14ac:dyDescent="0.25">
      <c r="A217" s="14" t="s">
        <v>485</v>
      </c>
      <c r="B217" s="14">
        <v>142</v>
      </c>
      <c r="C217" s="19">
        <v>4.99</v>
      </c>
      <c r="D217" s="19">
        <v>4.96</v>
      </c>
      <c r="E217" s="19">
        <v>4.96</v>
      </c>
      <c r="F217" s="19">
        <v>4.91</v>
      </c>
      <c r="G217" s="19">
        <v>4.8099999999999996</v>
      </c>
      <c r="H217" s="19">
        <v>4.95</v>
      </c>
      <c r="I217" s="20">
        <f t="shared" si="3"/>
        <v>4.93</v>
      </c>
    </row>
    <row r="218" spans="1:9" ht="15" customHeight="1" x14ac:dyDescent="0.25">
      <c r="A218" s="14" t="s">
        <v>487</v>
      </c>
      <c r="B218" s="14">
        <v>100</v>
      </c>
      <c r="C218" s="19">
        <v>4.9800000000000004</v>
      </c>
      <c r="D218" s="19">
        <v>4.96</v>
      </c>
      <c r="E218" s="19">
        <v>4.9000000000000004</v>
      </c>
      <c r="F218" s="19">
        <v>4.8600000000000003</v>
      </c>
      <c r="G218" s="19">
        <v>4.96</v>
      </c>
      <c r="H218" s="19">
        <v>4.9000000000000004</v>
      </c>
      <c r="I218" s="20">
        <f t="shared" si="3"/>
        <v>4.9266666666666667</v>
      </c>
    </row>
    <row r="219" spans="1:9" ht="15" customHeight="1" x14ac:dyDescent="0.25">
      <c r="A219" s="14" t="s">
        <v>489</v>
      </c>
      <c r="B219" s="14">
        <v>167</v>
      </c>
      <c r="C219" s="19">
        <v>5</v>
      </c>
      <c r="D219" s="19">
        <v>4.95</v>
      </c>
      <c r="E219" s="19">
        <v>4.9400000000000004</v>
      </c>
      <c r="F219" s="19">
        <v>4.93</v>
      </c>
      <c r="G219" s="19">
        <v>4.97</v>
      </c>
      <c r="H219" s="19">
        <v>4.91</v>
      </c>
      <c r="I219" s="20">
        <f t="shared" si="3"/>
        <v>4.95</v>
      </c>
    </row>
    <row r="220" spans="1:9" ht="15" customHeight="1" x14ac:dyDescent="0.25">
      <c r="A220" s="14" t="s">
        <v>491</v>
      </c>
      <c r="B220" s="14">
        <v>168</v>
      </c>
      <c r="C220" s="19">
        <v>4.96</v>
      </c>
      <c r="D220" s="19">
        <v>4.91</v>
      </c>
      <c r="E220" s="19">
        <v>4.95</v>
      </c>
      <c r="F220" s="19">
        <v>4.8899999999999997</v>
      </c>
      <c r="G220" s="19">
        <v>5</v>
      </c>
      <c r="H220" s="19">
        <v>4.88</v>
      </c>
      <c r="I220" s="20">
        <f t="shared" si="3"/>
        <v>4.9316666666666666</v>
      </c>
    </row>
    <row r="221" spans="1:9" ht="15" customHeight="1" x14ac:dyDescent="0.25">
      <c r="A221" s="14" t="s">
        <v>493</v>
      </c>
      <c r="B221" s="14">
        <v>12</v>
      </c>
      <c r="C221" s="19">
        <v>4.91</v>
      </c>
      <c r="D221" s="19">
        <v>4.9000000000000004</v>
      </c>
      <c r="E221" s="19">
        <v>4.96</v>
      </c>
      <c r="F221" s="19">
        <v>5</v>
      </c>
      <c r="G221" s="19">
        <v>4.93</v>
      </c>
      <c r="H221" s="19">
        <v>4.92</v>
      </c>
      <c r="I221" s="20">
        <f t="shared" si="3"/>
        <v>4.9366666666666665</v>
      </c>
    </row>
    <row r="222" spans="1:9" ht="15" customHeight="1" x14ac:dyDescent="0.25">
      <c r="A222" s="14" t="s">
        <v>495</v>
      </c>
      <c r="B222" s="14">
        <v>101</v>
      </c>
      <c r="C222" s="19">
        <v>5</v>
      </c>
      <c r="D222" s="19">
        <v>4.8499999999999996</v>
      </c>
      <c r="E222" s="19">
        <v>5</v>
      </c>
      <c r="F222" s="19">
        <v>4.97</v>
      </c>
      <c r="G222" s="19">
        <v>5</v>
      </c>
      <c r="H222" s="19">
        <v>4.93</v>
      </c>
      <c r="I222" s="20">
        <f t="shared" si="3"/>
        <v>4.958333333333333</v>
      </c>
    </row>
    <row r="223" spans="1:9" ht="15" customHeight="1" x14ac:dyDescent="0.25">
      <c r="A223" s="14" t="s">
        <v>497</v>
      </c>
      <c r="B223" s="14">
        <v>214</v>
      </c>
      <c r="C223" s="19">
        <v>4.91</v>
      </c>
      <c r="D223" s="19">
        <v>5</v>
      </c>
      <c r="E223" s="19">
        <v>4.9400000000000004</v>
      </c>
      <c r="F223" s="19">
        <v>4.92</v>
      </c>
      <c r="G223" s="19">
        <v>4.91</v>
      </c>
      <c r="H223" s="19">
        <v>5</v>
      </c>
      <c r="I223" s="20">
        <f t="shared" si="3"/>
        <v>4.9466666666666672</v>
      </c>
    </row>
    <row r="224" spans="1:9" ht="15" customHeight="1" x14ac:dyDescent="0.25">
      <c r="A224" s="14" t="s">
        <v>499</v>
      </c>
      <c r="B224" s="14">
        <v>33</v>
      </c>
      <c r="C224" s="19">
        <v>4.91</v>
      </c>
      <c r="D224" s="19">
        <v>4.8099999999999996</v>
      </c>
      <c r="E224" s="19">
        <v>4.88</v>
      </c>
      <c r="F224" s="19">
        <v>4.8899999999999997</v>
      </c>
      <c r="G224" s="19">
        <v>4.96</v>
      </c>
      <c r="H224" s="19">
        <v>4.8899999999999997</v>
      </c>
      <c r="I224" s="20">
        <f t="shared" si="3"/>
        <v>4.8899999999999997</v>
      </c>
    </row>
    <row r="225" spans="1:9" ht="15" customHeight="1" x14ac:dyDescent="0.25">
      <c r="A225" s="14" t="s">
        <v>501</v>
      </c>
      <c r="B225" s="14">
        <v>90</v>
      </c>
      <c r="C225" s="19">
        <v>4.91</v>
      </c>
      <c r="D225" s="19">
        <v>4.99</v>
      </c>
      <c r="E225" s="19">
        <v>4.9400000000000004</v>
      </c>
      <c r="F225" s="19">
        <v>4.97</v>
      </c>
      <c r="G225" s="19">
        <v>5</v>
      </c>
      <c r="H225" s="19">
        <v>5</v>
      </c>
      <c r="I225" s="20">
        <f t="shared" si="3"/>
        <v>4.9683333333333328</v>
      </c>
    </row>
    <row r="226" spans="1:9" ht="15" customHeight="1" x14ac:dyDescent="0.25">
      <c r="A226" s="14" t="s">
        <v>503</v>
      </c>
      <c r="B226" s="14">
        <v>213</v>
      </c>
      <c r="C226" s="19">
        <v>4.9000000000000004</v>
      </c>
      <c r="D226" s="19">
        <v>4.92</v>
      </c>
      <c r="E226" s="19">
        <v>4.9400000000000004</v>
      </c>
      <c r="F226" s="19">
        <v>4.99</v>
      </c>
      <c r="G226" s="19">
        <v>4.88</v>
      </c>
      <c r="H226" s="19">
        <v>5</v>
      </c>
      <c r="I226" s="20">
        <f t="shared" si="3"/>
        <v>4.9383333333333335</v>
      </c>
    </row>
    <row r="227" spans="1:9" ht="15" customHeight="1" x14ac:dyDescent="0.25">
      <c r="A227" s="14" t="s">
        <v>505</v>
      </c>
      <c r="B227" s="14">
        <v>219</v>
      </c>
      <c r="C227" s="19">
        <v>4.91</v>
      </c>
      <c r="D227" s="19">
        <v>4.96</v>
      </c>
      <c r="E227" s="19">
        <v>4.87</v>
      </c>
      <c r="F227" s="19">
        <v>4.88</v>
      </c>
      <c r="G227" s="19">
        <v>4.91</v>
      </c>
      <c r="H227" s="19">
        <v>4.99</v>
      </c>
      <c r="I227" s="20">
        <f t="shared" si="3"/>
        <v>4.9200000000000008</v>
      </c>
    </row>
    <row r="228" spans="1:9" ht="15" customHeight="1" x14ac:dyDescent="0.25">
      <c r="A228" s="14" t="s">
        <v>507</v>
      </c>
      <c r="B228" s="14">
        <v>49</v>
      </c>
      <c r="C228" s="19">
        <v>4.88</v>
      </c>
      <c r="D228" s="19">
        <v>4.82</v>
      </c>
      <c r="E228" s="19">
        <v>5</v>
      </c>
      <c r="F228" s="19">
        <v>4.8099999999999996</v>
      </c>
      <c r="G228" s="19">
        <v>4.8</v>
      </c>
      <c r="H228" s="19">
        <v>4.91</v>
      </c>
      <c r="I228" s="20">
        <f t="shared" si="3"/>
        <v>4.87</v>
      </c>
    </row>
    <row r="229" spans="1:9" ht="15" customHeight="1" x14ac:dyDescent="0.25">
      <c r="A229" s="14" t="s">
        <v>509</v>
      </c>
      <c r="B229" s="14">
        <v>94</v>
      </c>
      <c r="C229" s="19">
        <v>4.92</v>
      </c>
      <c r="D229" s="19">
        <v>4.97</v>
      </c>
      <c r="E229" s="19">
        <v>4.9000000000000004</v>
      </c>
      <c r="F229" s="19">
        <v>4.92</v>
      </c>
      <c r="G229" s="19">
        <v>4.9000000000000004</v>
      </c>
      <c r="H229" s="19">
        <v>4.84</v>
      </c>
      <c r="I229" s="20">
        <f t="shared" si="3"/>
        <v>4.9083333333333332</v>
      </c>
    </row>
    <row r="230" spans="1:9" ht="15" customHeight="1" x14ac:dyDescent="0.25">
      <c r="A230" s="14" t="s">
        <v>511</v>
      </c>
      <c r="B230" s="14">
        <v>186</v>
      </c>
      <c r="C230" s="19">
        <v>4.9800000000000004</v>
      </c>
      <c r="D230" s="19">
        <v>4.9800000000000004</v>
      </c>
      <c r="E230" s="19">
        <v>4.93</v>
      </c>
      <c r="F230" s="19">
        <v>5</v>
      </c>
      <c r="G230" s="19">
        <v>4.95</v>
      </c>
      <c r="H230" s="19">
        <v>4.87</v>
      </c>
      <c r="I230" s="20">
        <f t="shared" si="3"/>
        <v>4.9516666666666671</v>
      </c>
    </row>
    <row r="231" spans="1:9" ht="15" customHeight="1" x14ac:dyDescent="0.25">
      <c r="A231" s="14" t="s">
        <v>513</v>
      </c>
      <c r="B231" s="14">
        <v>81</v>
      </c>
      <c r="C231" s="19">
        <v>4.8499999999999996</v>
      </c>
      <c r="D231" s="19">
        <v>4.88</v>
      </c>
      <c r="E231" s="19">
        <v>4.8899999999999997</v>
      </c>
      <c r="F231" s="19">
        <v>4.9800000000000004</v>
      </c>
      <c r="G231" s="19">
        <v>4.92</v>
      </c>
      <c r="H231" s="19">
        <v>4.93</v>
      </c>
      <c r="I231" s="20">
        <f t="shared" si="3"/>
        <v>4.9083333333333341</v>
      </c>
    </row>
    <row r="232" spans="1:9" ht="15" customHeight="1" x14ac:dyDescent="0.25">
      <c r="A232" s="14" t="s">
        <v>515</v>
      </c>
      <c r="B232" s="14">
        <v>149</v>
      </c>
      <c r="C232" s="19">
        <v>4.93</v>
      </c>
      <c r="D232" s="19">
        <v>4.96</v>
      </c>
      <c r="E232" s="19">
        <v>4.95</v>
      </c>
      <c r="F232" s="19">
        <v>4.99</v>
      </c>
      <c r="G232" s="19">
        <v>4.96</v>
      </c>
      <c r="H232" s="19">
        <v>4.9400000000000004</v>
      </c>
      <c r="I232" s="20">
        <f t="shared" si="3"/>
        <v>4.9550000000000001</v>
      </c>
    </row>
    <row r="233" spans="1:9" ht="15" customHeight="1" x14ac:dyDescent="0.25">
      <c r="A233" s="14" t="s">
        <v>517</v>
      </c>
      <c r="B233" s="14">
        <v>207</v>
      </c>
      <c r="C233" s="19">
        <v>4.92</v>
      </c>
      <c r="D233" s="19">
        <v>4.9000000000000004</v>
      </c>
      <c r="E233" s="19">
        <v>4.92</v>
      </c>
      <c r="F233" s="19">
        <v>4.99</v>
      </c>
      <c r="G233" s="19">
        <v>5</v>
      </c>
      <c r="H233" s="19">
        <v>4.97</v>
      </c>
      <c r="I233" s="20">
        <f t="shared" si="3"/>
        <v>4.95</v>
      </c>
    </row>
    <row r="234" spans="1:9" ht="15" customHeight="1" x14ac:dyDescent="0.25">
      <c r="A234" s="14" t="s">
        <v>519</v>
      </c>
      <c r="B234" s="14">
        <v>107</v>
      </c>
      <c r="C234" s="19">
        <v>4.87</v>
      </c>
      <c r="D234" s="19">
        <v>4.9800000000000004</v>
      </c>
      <c r="E234" s="19">
        <v>4.9800000000000004</v>
      </c>
      <c r="F234" s="19">
        <v>4.8899999999999997</v>
      </c>
      <c r="G234" s="19">
        <v>4.9800000000000004</v>
      </c>
      <c r="H234" s="19">
        <v>4.96</v>
      </c>
      <c r="I234" s="20">
        <f t="shared" si="3"/>
        <v>4.9433333333333342</v>
      </c>
    </row>
    <row r="235" spans="1:9" ht="15" customHeight="1" x14ac:dyDescent="0.25">
      <c r="A235" s="14" t="s">
        <v>521</v>
      </c>
      <c r="B235" s="14">
        <v>210</v>
      </c>
      <c r="C235" s="19">
        <v>4.9000000000000004</v>
      </c>
      <c r="D235" s="19">
        <v>4.93</v>
      </c>
      <c r="E235" s="19">
        <v>4.99</v>
      </c>
      <c r="F235" s="19">
        <v>5</v>
      </c>
      <c r="G235" s="19">
        <v>5</v>
      </c>
      <c r="H235" s="19">
        <v>4.96</v>
      </c>
      <c r="I235" s="20">
        <f t="shared" si="3"/>
        <v>4.9633333333333338</v>
      </c>
    </row>
    <row r="236" spans="1:9" ht="15" customHeight="1" x14ac:dyDescent="0.25">
      <c r="A236" s="14" t="s">
        <v>523</v>
      </c>
      <c r="B236" s="14">
        <v>195</v>
      </c>
      <c r="C236" s="19">
        <v>4.93</v>
      </c>
      <c r="D236" s="19">
        <v>4.92</v>
      </c>
      <c r="E236" s="19">
        <v>4.8600000000000003</v>
      </c>
      <c r="F236" s="19">
        <v>4.9800000000000004</v>
      </c>
      <c r="G236" s="19">
        <v>4.9000000000000004</v>
      </c>
      <c r="H236" s="19">
        <v>4.9800000000000004</v>
      </c>
      <c r="I236" s="20">
        <f t="shared" si="3"/>
        <v>4.9283333333333337</v>
      </c>
    </row>
    <row r="237" spans="1:9" ht="15" customHeight="1" x14ac:dyDescent="0.25">
      <c r="A237" s="14" t="s">
        <v>525</v>
      </c>
      <c r="B237" s="14">
        <v>122</v>
      </c>
      <c r="C237" s="19">
        <v>4.93</v>
      </c>
      <c r="D237" s="19">
        <v>4.96</v>
      </c>
      <c r="E237" s="19">
        <v>4.8899999999999997</v>
      </c>
      <c r="F237" s="19">
        <v>4.93</v>
      </c>
      <c r="G237" s="19">
        <v>4.88</v>
      </c>
      <c r="H237" s="19">
        <v>4.9000000000000004</v>
      </c>
      <c r="I237" s="20">
        <f t="shared" si="3"/>
        <v>4.915</v>
      </c>
    </row>
    <row r="238" spans="1:9" ht="15" customHeight="1" x14ac:dyDescent="0.25">
      <c r="A238" s="14" t="s">
        <v>527</v>
      </c>
      <c r="B238" s="14">
        <v>131</v>
      </c>
      <c r="C238" s="19">
        <v>4.9000000000000004</v>
      </c>
      <c r="D238" s="19">
        <v>5</v>
      </c>
      <c r="E238" s="19">
        <v>4.93</v>
      </c>
      <c r="F238" s="19">
        <v>4.95</v>
      </c>
      <c r="G238" s="19">
        <v>4.9000000000000004</v>
      </c>
      <c r="H238" s="19">
        <v>4.8600000000000003</v>
      </c>
      <c r="I238" s="20">
        <f t="shared" si="3"/>
        <v>4.9233333333333329</v>
      </c>
    </row>
    <row r="239" spans="1:9" ht="15" customHeight="1" x14ac:dyDescent="0.25">
      <c r="A239" s="14" t="s">
        <v>529</v>
      </c>
      <c r="B239" s="14">
        <v>138</v>
      </c>
      <c r="C239" s="19">
        <v>4.9000000000000004</v>
      </c>
      <c r="D239" s="19">
        <v>4.99</v>
      </c>
      <c r="E239" s="19">
        <v>4.8899999999999997</v>
      </c>
      <c r="F239" s="19">
        <v>5</v>
      </c>
      <c r="G239" s="19">
        <v>4.8099999999999996</v>
      </c>
      <c r="H239" s="19">
        <v>4.87</v>
      </c>
      <c r="I239" s="20">
        <f t="shared" si="3"/>
        <v>4.91</v>
      </c>
    </row>
    <row r="240" spans="1:9" ht="15" customHeight="1" x14ac:dyDescent="0.25">
      <c r="A240" s="14" t="s">
        <v>531</v>
      </c>
      <c r="B240" s="14">
        <v>64</v>
      </c>
      <c r="C240" s="19">
        <v>4.92</v>
      </c>
      <c r="D240" s="19">
        <v>4.8899999999999997</v>
      </c>
      <c r="E240" s="19">
        <v>4.99</v>
      </c>
      <c r="F240" s="19">
        <v>4.9000000000000004</v>
      </c>
      <c r="G240" s="19">
        <v>5</v>
      </c>
      <c r="H240" s="19">
        <v>4.95</v>
      </c>
      <c r="I240" s="20">
        <f t="shared" si="3"/>
        <v>4.9416666666666664</v>
      </c>
    </row>
    <row r="241" spans="1:9" ht="15" customHeight="1" x14ac:dyDescent="0.25">
      <c r="A241" s="14" t="s">
        <v>533</v>
      </c>
      <c r="B241" s="14">
        <v>164</v>
      </c>
      <c r="C241" s="19">
        <v>4.91</v>
      </c>
      <c r="D241" s="19">
        <v>4.9000000000000004</v>
      </c>
      <c r="E241" s="19">
        <v>4.92</v>
      </c>
      <c r="F241" s="19">
        <v>4.97</v>
      </c>
      <c r="G241" s="19">
        <v>4.99</v>
      </c>
      <c r="H241" s="19">
        <v>5</v>
      </c>
      <c r="I241" s="20">
        <f t="shared" si="3"/>
        <v>4.9483333333333333</v>
      </c>
    </row>
    <row r="242" spans="1:9" ht="15" customHeight="1" x14ac:dyDescent="0.25">
      <c r="A242" s="14" t="s">
        <v>535</v>
      </c>
      <c r="B242" s="14">
        <v>76</v>
      </c>
      <c r="C242" s="19">
        <v>4.91</v>
      </c>
      <c r="D242" s="19">
        <v>4.9800000000000004</v>
      </c>
      <c r="E242" s="19">
        <v>4.93</v>
      </c>
      <c r="F242" s="19">
        <v>4.93</v>
      </c>
      <c r="G242" s="19">
        <v>4.9000000000000004</v>
      </c>
      <c r="H242" s="19">
        <v>4.87</v>
      </c>
      <c r="I242" s="20">
        <f t="shared" si="3"/>
        <v>4.92</v>
      </c>
    </row>
    <row r="243" spans="1:9" ht="15" customHeight="1" x14ac:dyDescent="0.25">
      <c r="A243" s="14" t="s">
        <v>537</v>
      </c>
      <c r="B243" s="14">
        <v>143</v>
      </c>
      <c r="C243" s="19">
        <v>4.9000000000000004</v>
      </c>
      <c r="D243" s="19">
        <v>4.95</v>
      </c>
      <c r="E243" s="19">
        <v>4.87</v>
      </c>
      <c r="F243" s="19">
        <v>4.96</v>
      </c>
      <c r="G243" s="19">
        <v>4.8899999999999997</v>
      </c>
      <c r="H243" s="19">
        <v>4.95</v>
      </c>
      <c r="I243" s="20">
        <f t="shared" si="3"/>
        <v>4.9200000000000008</v>
      </c>
    </row>
    <row r="244" spans="1:9" ht="15" customHeight="1" x14ac:dyDescent="0.25">
      <c r="A244" s="14" t="s">
        <v>539</v>
      </c>
      <c r="B244" s="14">
        <v>108</v>
      </c>
      <c r="C244" s="19">
        <v>3.37</v>
      </c>
      <c r="D244" s="19">
        <v>3.59</v>
      </c>
      <c r="E244" s="19">
        <v>3.53</v>
      </c>
      <c r="F244" s="19">
        <v>3.54</v>
      </c>
      <c r="G244" s="19">
        <v>3.83</v>
      </c>
      <c r="H244" s="19">
        <v>3.2</v>
      </c>
      <c r="I244" s="20">
        <f t="shared" si="3"/>
        <v>3.51</v>
      </c>
    </row>
    <row r="245" spans="1:9" ht="15" customHeight="1" x14ac:dyDescent="0.25">
      <c r="A245" s="14" t="s">
        <v>541</v>
      </c>
      <c r="B245" s="14">
        <v>129</v>
      </c>
      <c r="C245" s="19">
        <v>4.91</v>
      </c>
      <c r="D245" s="19">
        <v>4.9400000000000004</v>
      </c>
      <c r="E245" s="19">
        <v>5</v>
      </c>
      <c r="F245" s="19">
        <v>4.96</v>
      </c>
      <c r="G245" s="19">
        <v>4.8899999999999997</v>
      </c>
      <c r="H245" s="19">
        <v>4.92</v>
      </c>
      <c r="I245" s="20">
        <f t="shared" si="3"/>
        <v>4.9366666666666674</v>
      </c>
    </row>
    <row r="246" spans="1:9" ht="15" customHeight="1" x14ac:dyDescent="0.25">
      <c r="A246" s="14" t="s">
        <v>543</v>
      </c>
      <c r="B246" s="14">
        <v>106</v>
      </c>
      <c r="C246" s="19">
        <v>3.28</v>
      </c>
      <c r="D246" s="19">
        <v>3.7</v>
      </c>
      <c r="E246" s="19">
        <v>4.01</v>
      </c>
      <c r="F246" s="19">
        <v>3.24</v>
      </c>
      <c r="G246" s="19">
        <v>3.52</v>
      </c>
      <c r="H246" s="19">
        <v>3.62</v>
      </c>
      <c r="I246" s="20">
        <f t="shared" si="3"/>
        <v>3.561666666666667</v>
      </c>
    </row>
    <row r="247" spans="1:9" ht="15" customHeight="1" x14ac:dyDescent="0.25">
      <c r="A247" s="14" t="s">
        <v>545</v>
      </c>
      <c r="B247" s="14">
        <v>129</v>
      </c>
      <c r="C247" s="19">
        <v>5</v>
      </c>
      <c r="D247" s="19">
        <v>5</v>
      </c>
      <c r="E247" s="19">
        <v>4.92</v>
      </c>
      <c r="F247" s="19">
        <v>5</v>
      </c>
      <c r="G247" s="19">
        <v>4.97</v>
      </c>
      <c r="H247" s="19">
        <v>4.8600000000000003</v>
      </c>
      <c r="I247" s="20">
        <f t="shared" si="3"/>
        <v>4.958333333333333</v>
      </c>
    </row>
    <row r="248" spans="1:9" ht="15" customHeight="1" x14ac:dyDescent="0.25">
      <c r="A248" s="14" t="s">
        <v>547</v>
      </c>
      <c r="B248" s="14">
        <v>46</v>
      </c>
      <c r="C248" s="19">
        <v>4.96</v>
      </c>
      <c r="D248" s="19">
        <v>4.95</v>
      </c>
      <c r="E248" s="19">
        <v>4.91</v>
      </c>
      <c r="F248" s="19">
        <v>4.9800000000000004</v>
      </c>
      <c r="G248" s="19">
        <v>4.83</v>
      </c>
      <c r="H248" s="19">
        <v>4.95</v>
      </c>
      <c r="I248" s="20">
        <f t="shared" si="3"/>
        <v>4.9300000000000006</v>
      </c>
    </row>
    <row r="249" spans="1:9" ht="15" customHeight="1" x14ac:dyDescent="0.25">
      <c r="A249" s="14" t="s">
        <v>549</v>
      </c>
      <c r="B249" s="14">
        <v>58</v>
      </c>
      <c r="C249" s="19">
        <v>4.88</v>
      </c>
      <c r="D249" s="19">
        <v>5</v>
      </c>
      <c r="E249" s="19">
        <v>4.8600000000000003</v>
      </c>
      <c r="F249" s="19">
        <v>4.96</v>
      </c>
      <c r="G249" s="19">
        <v>4.93</v>
      </c>
      <c r="H249" s="19">
        <v>4.9800000000000004</v>
      </c>
      <c r="I249" s="20">
        <f t="shared" si="3"/>
        <v>4.9349999999999996</v>
      </c>
    </row>
    <row r="250" spans="1:9" ht="15" customHeight="1" x14ac:dyDescent="0.25">
      <c r="A250" s="14" t="s">
        <v>551</v>
      </c>
      <c r="B250" s="14">
        <v>176</v>
      </c>
      <c r="C250" s="19">
        <v>5</v>
      </c>
      <c r="D250" s="19">
        <v>4.9400000000000004</v>
      </c>
      <c r="E250" s="19">
        <v>4.95</v>
      </c>
      <c r="F250" s="19">
        <v>5</v>
      </c>
      <c r="G250" s="19">
        <v>4.9800000000000004</v>
      </c>
      <c r="H250" s="19">
        <v>5</v>
      </c>
      <c r="I250" s="20">
        <f t="shared" si="3"/>
        <v>4.9783333333333335</v>
      </c>
    </row>
    <row r="251" spans="1:9" ht="15" customHeight="1" x14ac:dyDescent="0.25">
      <c r="A251" s="14" t="s">
        <v>553</v>
      </c>
      <c r="B251" s="14">
        <v>106</v>
      </c>
      <c r="C251" s="19">
        <v>4.9800000000000004</v>
      </c>
      <c r="D251" s="19">
        <v>4.96</v>
      </c>
      <c r="E251" s="19">
        <v>4.9000000000000004</v>
      </c>
      <c r="F251" s="19">
        <v>4.8099999999999996</v>
      </c>
      <c r="G251" s="19">
        <v>4.91</v>
      </c>
      <c r="H251" s="19">
        <v>5</v>
      </c>
      <c r="I251" s="20">
        <f t="shared" si="3"/>
        <v>4.9266666666666667</v>
      </c>
    </row>
    <row r="252" spans="1:9" ht="15" customHeight="1" x14ac:dyDescent="0.25">
      <c r="A252" s="14" t="s">
        <v>555</v>
      </c>
      <c r="B252" s="14">
        <v>8</v>
      </c>
      <c r="C252" s="19">
        <v>4.8600000000000003</v>
      </c>
      <c r="D252" s="19">
        <v>4.8899999999999997</v>
      </c>
      <c r="E252" s="19">
        <v>5</v>
      </c>
      <c r="F252" s="19">
        <v>4.97</v>
      </c>
      <c r="G252" s="19">
        <v>4.91</v>
      </c>
      <c r="H252" s="19">
        <v>4.97</v>
      </c>
      <c r="I252" s="20">
        <f t="shared" si="3"/>
        <v>4.9333333333333327</v>
      </c>
    </row>
    <row r="253" spans="1:9" ht="15" customHeight="1" x14ac:dyDescent="0.25">
      <c r="A253" s="14" t="s">
        <v>557</v>
      </c>
      <c r="B253" s="14">
        <v>134</v>
      </c>
      <c r="C253" s="19">
        <v>5</v>
      </c>
      <c r="D253" s="19">
        <v>4.92</v>
      </c>
      <c r="E253" s="19">
        <v>4.9800000000000004</v>
      </c>
      <c r="F253" s="19">
        <v>4.92</v>
      </c>
      <c r="G253" s="19">
        <v>4.9800000000000004</v>
      </c>
      <c r="H253" s="19">
        <v>4.97</v>
      </c>
      <c r="I253" s="20">
        <f t="shared" si="3"/>
        <v>4.9616666666666669</v>
      </c>
    </row>
    <row r="254" spans="1:9" ht="15" customHeight="1" x14ac:dyDescent="0.25">
      <c r="A254" s="14" t="s">
        <v>559</v>
      </c>
      <c r="B254" s="14">
        <v>156</v>
      </c>
      <c r="C254" s="19">
        <v>4.46</v>
      </c>
      <c r="D254" s="19">
        <v>4.62</v>
      </c>
      <c r="E254" s="19">
        <v>4.4800000000000004</v>
      </c>
      <c r="F254" s="19">
        <v>3.69</v>
      </c>
      <c r="G254" s="19">
        <v>4.46</v>
      </c>
      <c r="H254" s="19">
        <v>4.2300000000000004</v>
      </c>
      <c r="I254" s="20">
        <f t="shared" si="3"/>
        <v>4.3233333333333333</v>
      </c>
    </row>
    <row r="255" spans="1:9" ht="15" customHeight="1" x14ac:dyDescent="0.25">
      <c r="A255" s="14" t="s">
        <v>561</v>
      </c>
      <c r="B255" s="14">
        <v>127</v>
      </c>
      <c r="C255" s="19">
        <v>4.92</v>
      </c>
      <c r="D255" s="19">
        <v>4.8600000000000003</v>
      </c>
      <c r="E255" s="19">
        <v>4.96</v>
      </c>
      <c r="F255" s="19">
        <v>4.97</v>
      </c>
      <c r="G255" s="19">
        <v>4.87</v>
      </c>
      <c r="H255" s="19">
        <v>4.91</v>
      </c>
      <c r="I255" s="20">
        <f t="shared" si="3"/>
        <v>4.915</v>
      </c>
    </row>
    <row r="256" spans="1:9" ht="15" customHeight="1" x14ac:dyDescent="0.25">
      <c r="A256" s="14" t="s">
        <v>563</v>
      </c>
      <c r="B256" s="14">
        <v>82</v>
      </c>
      <c r="C256" s="19">
        <v>4.99</v>
      </c>
      <c r="D256" s="19">
        <v>4.96</v>
      </c>
      <c r="E256" s="19">
        <v>4.87</v>
      </c>
      <c r="F256" s="19">
        <v>4.97</v>
      </c>
      <c r="G256" s="19">
        <v>4.9000000000000004</v>
      </c>
      <c r="H256" s="19">
        <v>5</v>
      </c>
      <c r="I256" s="20">
        <f t="shared" si="3"/>
        <v>4.9483333333333333</v>
      </c>
    </row>
    <row r="257" spans="1:9" ht="15" customHeight="1" x14ac:dyDescent="0.25">
      <c r="A257" s="14" t="s">
        <v>565</v>
      </c>
      <c r="B257" s="14">
        <v>140</v>
      </c>
      <c r="C257" s="19">
        <v>5</v>
      </c>
      <c r="D257" s="19">
        <v>4.99</v>
      </c>
      <c r="E257" s="19">
        <v>4.9000000000000004</v>
      </c>
      <c r="F257" s="19">
        <v>5</v>
      </c>
      <c r="G257" s="19">
        <v>4.96</v>
      </c>
      <c r="H257" s="19">
        <v>4.96</v>
      </c>
      <c r="I257" s="20">
        <f t="shared" si="3"/>
        <v>4.9683333333333337</v>
      </c>
    </row>
    <row r="258" spans="1:9" ht="15" customHeight="1" x14ac:dyDescent="0.25">
      <c r="A258" s="14" t="s">
        <v>567</v>
      </c>
      <c r="B258" s="14">
        <v>84</v>
      </c>
      <c r="C258" s="19">
        <v>4.96</v>
      </c>
      <c r="D258" s="19">
        <v>4.9800000000000004</v>
      </c>
      <c r="E258" s="19">
        <v>4.9400000000000004</v>
      </c>
      <c r="F258" s="19">
        <v>4.9800000000000004</v>
      </c>
      <c r="G258" s="19">
        <v>4.8899999999999997</v>
      </c>
      <c r="H258" s="19">
        <v>5</v>
      </c>
      <c r="I258" s="20">
        <f t="shared" si="3"/>
        <v>4.9583333333333339</v>
      </c>
    </row>
    <row r="259" spans="1:9" ht="15" customHeight="1" x14ac:dyDescent="0.25">
      <c r="A259" s="14" t="s">
        <v>569</v>
      </c>
      <c r="B259" s="14">
        <v>73</v>
      </c>
      <c r="C259" s="19">
        <v>5</v>
      </c>
      <c r="D259" s="19">
        <v>4.99</v>
      </c>
      <c r="E259" s="19">
        <v>4.93</v>
      </c>
      <c r="F259" s="19">
        <v>4.82</v>
      </c>
      <c r="G259" s="19">
        <v>4.92</v>
      </c>
      <c r="H259" s="19">
        <v>4.96</v>
      </c>
      <c r="I259" s="20">
        <f t="shared" si="3"/>
        <v>4.9366666666666674</v>
      </c>
    </row>
    <row r="260" spans="1:9" ht="15" customHeight="1" x14ac:dyDescent="0.25">
      <c r="A260" s="14" t="s">
        <v>571</v>
      </c>
      <c r="B260" s="14">
        <v>112</v>
      </c>
      <c r="C260" s="19">
        <v>4.9400000000000004</v>
      </c>
      <c r="D260" s="19">
        <v>4.8499999999999996</v>
      </c>
      <c r="E260" s="19">
        <v>4.91</v>
      </c>
      <c r="F260" s="19">
        <v>4.9400000000000004</v>
      </c>
      <c r="G260" s="19">
        <v>4.9800000000000004</v>
      </c>
      <c r="H260" s="19">
        <v>5</v>
      </c>
      <c r="I260" s="20">
        <f t="shared" si="3"/>
        <v>4.9366666666666665</v>
      </c>
    </row>
    <row r="261" spans="1:9" ht="15" customHeight="1" x14ac:dyDescent="0.25">
      <c r="A261" s="14" t="s">
        <v>573</v>
      </c>
      <c r="B261" s="14">
        <v>52</v>
      </c>
      <c r="C261" s="19">
        <v>4.95</v>
      </c>
      <c r="D261" s="19">
        <v>4.96</v>
      </c>
      <c r="E261" s="19">
        <v>4.96</v>
      </c>
      <c r="F261" s="19">
        <v>4.91</v>
      </c>
      <c r="G261" s="19">
        <v>4.95</v>
      </c>
      <c r="H261" s="19">
        <v>4.96</v>
      </c>
      <c r="I261" s="20">
        <f t="shared" ref="I261:I304" si="4">AVERAGE(C261:H261)</f>
        <v>4.9483333333333333</v>
      </c>
    </row>
    <row r="262" spans="1:9" ht="15" customHeight="1" x14ac:dyDescent="0.25">
      <c r="A262" s="14" t="s">
        <v>575</v>
      </c>
      <c r="B262" s="14">
        <v>57</v>
      </c>
      <c r="C262" s="19">
        <v>4.9000000000000004</v>
      </c>
      <c r="D262" s="19">
        <v>4.93</v>
      </c>
      <c r="E262" s="19">
        <v>4.93</v>
      </c>
      <c r="F262" s="19">
        <v>4.8899999999999997</v>
      </c>
      <c r="G262" s="19">
        <v>4.9000000000000004</v>
      </c>
      <c r="H262" s="19">
        <v>4.92</v>
      </c>
      <c r="I262" s="20">
        <f t="shared" si="4"/>
        <v>4.9116666666666662</v>
      </c>
    </row>
    <row r="263" spans="1:9" ht="15" customHeight="1" x14ac:dyDescent="0.25">
      <c r="A263" s="14" t="s">
        <v>577</v>
      </c>
      <c r="B263" s="14">
        <v>134</v>
      </c>
      <c r="C263" s="19">
        <v>3.89</v>
      </c>
      <c r="D263" s="19">
        <v>3.26</v>
      </c>
      <c r="E263" s="19">
        <v>3.03</v>
      </c>
      <c r="F263" s="19">
        <v>3.1</v>
      </c>
      <c r="G263" s="19">
        <v>3.29</v>
      </c>
      <c r="H263" s="19">
        <v>3.48</v>
      </c>
      <c r="I263" s="20">
        <f t="shared" si="4"/>
        <v>3.3416666666666668</v>
      </c>
    </row>
    <row r="264" spans="1:9" ht="15" customHeight="1" x14ac:dyDescent="0.25">
      <c r="A264" s="14" t="s">
        <v>579</v>
      </c>
      <c r="B264" s="14">
        <v>169</v>
      </c>
      <c r="C264" s="19">
        <v>5</v>
      </c>
      <c r="D264" s="19">
        <v>5</v>
      </c>
      <c r="E264" s="19">
        <v>5</v>
      </c>
      <c r="F264" s="19">
        <v>4.93</v>
      </c>
      <c r="G264" s="19">
        <v>4.9400000000000004</v>
      </c>
      <c r="H264" s="19">
        <v>4.9000000000000004</v>
      </c>
      <c r="I264" s="20">
        <f t="shared" si="4"/>
        <v>4.9616666666666669</v>
      </c>
    </row>
    <row r="265" spans="1:9" ht="15" customHeight="1" x14ac:dyDescent="0.25">
      <c r="A265" s="14" t="s">
        <v>581</v>
      </c>
      <c r="B265" s="14">
        <v>149</v>
      </c>
      <c r="C265" s="19">
        <v>5</v>
      </c>
      <c r="D265" s="19">
        <v>5</v>
      </c>
      <c r="E265" s="19">
        <v>4.8899999999999997</v>
      </c>
      <c r="F265" s="19">
        <v>4.97</v>
      </c>
      <c r="G265" s="19">
        <v>4.87</v>
      </c>
      <c r="H265" s="19">
        <v>4.8499999999999996</v>
      </c>
      <c r="I265" s="20">
        <f t="shared" si="4"/>
        <v>4.93</v>
      </c>
    </row>
    <row r="266" spans="1:9" ht="15" customHeight="1" x14ac:dyDescent="0.25">
      <c r="A266" s="14" t="s">
        <v>583</v>
      </c>
      <c r="B266" s="14">
        <v>167</v>
      </c>
      <c r="C266" s="19">
        <v>4.96</v>
      </c>
      <c r="D266" s="19">
        <v>4.93</v>
      </c>
      <c r="E266" s="19">
        <v>4.96</v>
      </c>
      <c r="F266" s="19">
        <v>4.8899999999999997</v>
      </c>
      <c r="G266" s="19">
        <v>4.97</v>
      </c>
      <c r="H266" s="19">
        <v>4.93</v>
      </c>
      <c r="I266" s="20">
        <f t="shared" si="4"/>
        <v>4.9400000000000004</v>
      </c>
    </row>
    <row r="267" spans="1:9" ht="15" customHeight="1" x14ac:dyDescent="0.25">
      <c r="A267" s="14" t="s">
        <v>585</v>
      </c>
      <c r="B267" s="14">
        <v>71</v>
      </c>
      <c r="C267" s="19">
        <v>5</v>
      </c>
      <c r="D267" s="19">
        <v>4.83</v>
      </c>
      <c r="E267" s="19">
        <v>4.9400000000000004</v>
      </c>
      <c r="F267" s="19">
        <v>4.93</v>
      </c>
      <c r="G267" s="19">
        <v>5</v>
      </c>
      <c r="H267" s="19">
        <v>4.95</v>
      </c>
      <c r="I267" s="20">
        <f t="shared" si="4"/>
        <v>4.9416666666666664</v>
      </c>
    </row>
    <row r="268" spans="1:9" ht="15" customHeight="1" x14ac:dyDescent="0.25">
      <c r="A268" s="14" t="s">
        <v>587</v>
      </c>
      <c r="B268" s="14">
        <v>144</v>
      </c>
      <c r="C268" s="19">
        <v>5</v>
      </c>
      <c r="D268" s="19">
        <v>4.84</v>
      </c>
      <c r="E268" s="19">
        <v>4.92</v>
      </c>
      <c r="F268" s="19">
        <v>4.95</v>
      </c>
      <c r="G268" s="19">
        <v>4.97</v>
      </c>
      <c r="H268" s="19">
        <v>4.92</v>
      </c>
      <c r="I268" s="20">
        <f t="shared" si="4"/>
        <v>4.9333333333333336</v>
      </c>
    </row>
    <row r="269" spans="1:9" ht="15" customHeight="1" x14ac:dyDescent="0.25">
      <c r="A269" s="14" t="s">
        <v>589</v>
      </c>
      <c r="B269" s="14">
        <v>130</v>
      </c>
      <c r="C269" s="19">
        <v>4.96</v>
      </c>
      <c r="D269" s="19">
        <v>4.84</v>
      </c>
      <c r="E269" s="19">
        <v>4.97</v>
      </c>
      <c r="F269" s="19">
        <v>4.87</v>
      </c>
      <c r="G269" s="19">
        <v>5</v>
      </c>
      <c r="H269" s="19">
        <v>4.97</v>
      </c>
      <c r="I269" s="20">
        <f t="shared" si="4"/>
        <v>4.9349999999999996</v>
      </c>
    </row>
    <row r="270" spans="1:9" ht="15" customHeight="1" x14ac:dyDescent="0.25">
      <c r="A270" s="14" t="s">
        <v>591</v>
      </c>
      <c r="B270" s="14">
        <v>40</v>
      </c>
      <c r="C270" s="19">
        <v>4.9400000000000004</v>
      </c>
      <c r="D270" s="19">
        <v>4.8899999999999997</v>
      </c>
      <c r="E270" s="19">
        <v>5</v>
      </c>
      <c r="F270" s="19">
        <v>4.97</v>
      </c>
      <c r="G270" s="19">
        <v>4.93</v>
      </c>
      <c r="H270" s="19">
        <v>4.84</v>
      </c>
      <c r="I270" s="20">
        <f t="shared" si="4"/>
        <v>4.9283333333333337</v>
      </c>
    </row>
    <row r="271" spans="1:9" ht="15" customHeight="1" x14ac:dyDescent="0.25">
      <c r="A271" s="14" t="s">
        <v>593</v>
      </c>
      <c r="B271" s="14">
        <v>65</v>
      </c>
      <c r="C271" s="19">
        <v>5</v>
      </c>
      <c r="D271" s="19">
        <v>4.8499999999999996</v>
      </c>
      <c r="E271" s="19">
        <v>4.92</v>
      </c>
      <c r="F271" s="19">
        <v>5</v>
      </c>
      <c r="G271" s="19">
        <v>4.88</v>
      </c>
      <c r="H271" s="19">
        <v>5</v>
      </c>
      <c r="I271" s="20">
        <f t="shared" si="4"/>
        <v>4.9416666666666664</v>
      </c>
    </row>
    <row r="272" spans="1:9" ht="15" customHeight="1" x14ac:dyDescent="0.25">
      <c r="A272" s="14" t="s">
        <v>595</v>
      </c>
      <c r="B272" s="14">
        <v>121</v>
      </c>
      <c r="C272" s="19">
        <v>4.83</v>
      </c>
      <c r="D272" s="19">
        <v>4.9400000000000004</v>
      </c>
      <c r="E272" s="19">
        <v>4.95</v>
      </c>
      <c r="F272" s="19">
        <v>4.9400000000000004</v>
      </c>
      <c r="G272" s="19">
        <v>4.8099999999999996</v>
      </c>
      <c r="H272" s="19">
        <v>5</v>
      </c>
      <c r="I272" s="20">
        <f t="shared" si="4"/>
        <v>4.9116666666666662</v>
      </c>
    </row>
    <row r="273" spans="1:9" ht="15" customHeight="1" x14ac:dyDescent="0.25">
      <c r="A273" s="14" t="s">
        <v>597</v>
      </c>
      <c r="B273" s="14">
        <v>71</v>
      </c>
      <c r="C273" s="19">
        <v>3.09</v>
      </c>
      <c r="D273" s="19">
        <v>3.52</v>
      </c>
      <c r="E273" s="19">
        <v>3.09</v>
      </c>
      <c r="F273" s="19">
        <v>3.14</v>
      </c>
      <c r="G273" s="19">
        <v>3.55</v>
      </c>
      <c r="H273" s="19">
        <v>3.11</v>
      </c>
      <c r="I273" s="20">
        <f t="shared" si="4"/>
        <v>3.25</v>
      </c>
    </row>
    <row r="274" spans="1:9" ht="15" customHeight="1" x14ac:dyDescent="0.25">
      <c r="A274" s="14" t="s">
        <v>599</v>
      </c>
      <c r="B274" s="14">
        <v>139</v>
      </c>
      <c r="C274" s="19">
        <v>5</v>
      </c>
      <c r="D274" s="19">
        <v>4.9000000000000004</v>
      </c>
      <c r="E274" s="19">
        <v>4.87</v>
      </c>
      <c r="F274" s="19">
        <v>4.84</v>
      </c>
      <c r="G274" s="19">
        <v>5</v>
      </c>
      <c r="H274" s="19">
        <v>4.9400000000000004</v>
      </c>
      <c r="I274" s="20">
        <f t="shared" si="4"/>
        <v>4.9249999999999998</v>
      </c>
    </row>
    <row r="275" spans="1:9" ht="15" customHeight="1" x14ac:dyDescent="0.25">
      <c r="A275" s="14" t="s">
        <v>601</v>
      </c>
      <c r="B275" s="14">
        <v>97</v>
      </c>
      <c r="C275" s="19">
        <v>5</v>
      </c>
      <c r="D275" s="19">
        <v>4.9400000000000004</v>
      </c>
      <c r="E275" s="19">
        <v>4.91</v>
      </c>
      <c r="F275" s="19">
        <v>4.9000000000000004</v>
      </c>
      <c r="G275" s="19">
        <v>4.8499999999999996</v>
      </c>
      <c r="H275" s="19">
        <v>4.96</v>
      </c>
      <c r="I275" s="20">
        <f t="shared" si="4"/>
        <v>4.9266666666666667</v>
      </c>
    </row>
    <row r="276" spans="1:9" ht="15" customHeight="1" x14ac:dyDescent="0.25">
      <c r="A276" s="14" t="s">
        <v>603</v>
      </c>
      <c r="B276" s="14">
        <v>43</v>
      </c>
      <c r="C276" s="19">
        <v>4.9400000000000004</v>
      </c>
      <c r="D276" s="19">
        <v>5</v>
      </c>
      <c r="E276" s="19">
        <v>4.87</v>
      </c>
      <c r="F276" s="19">
        <v>4.88</v>
      </c>
      <c r="G276" s="19">
        <v>5</v>
      </c>
      <c r="H276" s="19">
        <v>4.9400000000000004</v>
      </c>
      <c r="I276" s="20">
        <f t="shared" si="4"/>
        <v>4.9383333333333335</v>
      </c>
    </row>
    <row r="277" spans="1:9" ht="15" customHeight="1" x14ac:dyDescent="0.25">
      <c r="A277" s="14" t="s">
        <v>605</v>
      </c>
      <c r="B277" s="14">
        <v>164</v>
      </c>
      <c r="C277" s="19">
        <v>4.9800000000000004</v>
      </c>
      <c r="D277" s="19">
        <v>4.93</v>
      </c>
      <c r="E277" s="19">
        <v>4.8899999999999997</v>
      </c>
      <c r="F277" s="19">
        <v>4.99</v>
      </c>
      <c r="G277" s="19">
        <v>4.9800000000000004</v>
      </c>
      <c r="H277" s="19">
        <v>4.96</v>
      </c>
      <c r="I277" s="20">
        <f t="shared" si="4"/>
        <v>4.9550000000000001</v>
      </c>
    </row>
    <row r="278" spans="1:9" ht="15" customHeight="1" x14ac:dyDescent="0.25">
      <c r="A278" s="14" t="s">
        <v>607</v>
      </c>
      <c r="B278" s="14">
        <v>207</v>
      </c>
      <c r="C278" s="19">
        <v>4.92</v>
      </c>
      <c r="D278" s="19">
        <v>4.87</v>
      </c>
      <c r="E278" s="19">
        <v>4.9800000000000004</v>
      </c>
      <c r="F278" s="19">
        <v>4.8600000000000003</v>
      </c>
      <c r="G278" s="19">
        <v>4.97</v>
      </c>
      <c r="H278" s="19">
        <v>4.8600000000000003</v>
      </c>
      <c r="I278" s="20">
        <f t="shared" si="4"/>
        <v>4.9099999999999993</v>
      </c>
    </row>
    <row r="279" spans="1:9" ht="15" customHeight="1" x14ac:dyDescent="0.25">
      <c r="A279" s="14" t="s">
        <v>609</v>
      </c>
      <c r="B279" s="14">
        <v>164</v>
      </c>
      <c r="C279" s="19">
        <v>4.9400000000000004</v>
      </c>
      <c r="D279" s="19">
        <v>5</v>
      </c>
      <c r="E279" s="19">
        <v>4.9000000000000004</v>
      </c>
      <c r="F279" s="19">
        <v>4.82</v>
      </c>
      <c r="G279" s="19">
        <v>4.97</v>
      </c>
      <c r="H279" s="19">
        <v>4.96</v>
      </c>
      <c r="I279" s="20">
        <f t="shared" si="4"/>
        <v>4.9316666666666675</v>
      </c>
    </row>
    <row r="280" spans="1:9" ht="15" customHeight="1" x14ac:dyDescent="0.25">
      <c r="A280" s="14" t="s">
        <v>611</v>
      </c>
      <c r="B280" s="14">
        <v>144</v>
      </c>
      <c r="C280" s="19">
        <v>4.99</v>
      </c>
      <c r="D280" s="19">
        <v>4.88</v>
      </c>
      <c r="E280" s="19">
        <v>4.9000000000000004</v>
      </c>
      <c r="F280" s="19">
        <v>4.91</v>
      </c>
      <c r="G280" s="19">
        <v>4.9800000000000004</v>
      </c>
      <c r="H280" s="19">
        <v>4.87</v>
      </c>
      <c r="I280" s="20">
        <f t="shared" si="4"/>
        <v>4.9216666666666669</v>
      </c>
    </row>
    <row r="281" spans="1:9" ht="15" customHeight="1" x14ac:dyDescent="0.25">
      <c r="A281" s="14" t="s">
        <v>613</v>
      </c>
      <c r="B281" s="14">
        <v>57</v>
      </c>
      <c r="C281" s="19">
        <v>4.91</v>
      </c>
      <c r="D281" s="19">
        <v>4.76</v>
      </c>
      <c r="E281" s="19">
        <v>4.93</v>
      </c>
      <c r="F281" s="19">
        <v>4.97</v>
      </c>
      <c r="G281" s="19">
        <v>5</v>
      </c>
      <c r="H281" s="19">
        <v>4.8600000000000003</v>
      </c>
      <c r="I281" s="20">
        <f t="shared" si="4"/>
        <v>4.9050000000000002</v>
      </c>
    </row>
    <row r="282" spans="1:9" ht="15" customHeight="1" x14ac:dyDescent="0.25">
      <c r="A282" s="14" t="s">
        <v>615</v>
      </c>
      <c r="B282" s="14">
        <v>121</v>
      </c>
      <c r="C282" s="19">
        <v>4.9400000000000004</v>
      </c>
      <c r="D282" s="19">
        <v>4.8499999999999996</v>
      </c>
      <c r="E282" s="19">
        <v>4.8099999999999996</v>
      </c>
      <c r="F282" s="19">
        <v>4.9800000000000004</v>
      </c>
      <c r="G282" s="19">
        <v>4.8899999999999997</v>
      </c>
      <c r="H282" s="19">
        <v>4.95</v>
      </c>
      <c r="I282" s="20">
        <f t="shared" si="4"/>
        <v>4.9033333333333333</v>
      </c>
    </row>
    <row r="283" spans="1:9" ht="15" customHeight="1" x14ac:dyDescent="0.25">
      <c r="A283" s="14" t="s">
        <v>617</v>
      </c>
      <c r="B283" s="14">
        <v>92</v>
      </c>
      <c r="C283" s="19">
        <v>4.93</v>
      </c>
      <c r="D283" s="19">
        <v>4.8600000000000003</v>
      </c>
      <c r="E283" s="19">
        <v>4.88</v>
      </c>
      <c r="F283" s="19">
        <v>4.84</v>
      </c>
      <c r="G283" s="19">
        <v>4.95</v>
      </c>
      <c r="H283" s="19">
        <v>4.97</v>
      </c>
      <c r="I283" s="20">
        <f t="shared" si="4"/>
        <v>4.9049999999999994</v>
      </c>
    </row>
    <row r="284" spans="1:9" ht="15" customHeight="1" x14ac:dyDescent="0.25">
      <c r="A284" s="14" t="s">
        <v>619</v>
      </c>
      <c r="B284" s="14">
        <v>87</v>
      </c>
      <c r="C284" s="19">
        <v>5</v>
      </c>
      <c r="D284" s="19">
        <v>4.97</v>
      </c>
      <c r="E284" s="19">
        <v>4.92</v>
      </c>
      <c r="F284" s="19">
        <v>4.87</v>
      </c>
      <c r="G284" s="19">
        <v>4.95</v>
      </c>
      <c r="H284" s="19">
        <v>4.9000000000000004</v>
      </c>
      <c r="I284" s="20">
        <f t="shared" si="4"/>
        <v>4.9349999999999996</v>
      </c>
    </row>
    <row r="285" spans="1:9" ht="15" customHeight="1" x14ac:dyDescent="0.25">
      <c r="A285" s="14" t="s">
        <v>621</v>
      </c>
      <c r="B285" s="14">
        <v>218</v>
      </c>
      <c r="C285" s="19">
        <v>4.9800000000000004</v>
      </c>
      <c r="D285" s="19">
        <v>5</v>
      </c>
      <c r="E285" s="19">
        <v>4.9800000000000004</v>
      </c>
      <c r="F285" s="19">
        <v>4.9000000000000004</v>
      </c>
      <c r="G285" s="19">
        <v>4.9400000000000004</v>
      </c>
      <c r="H285" s="19">
        <v>4.97</v>
      </c>
      <c r="I285" s="20">
        <f t="shared" si="4"/>
        <v>4.9616666666666669</v>
      </c>
    </row>
    <row r="286" spans="1:9" ht="15" customHeight="1" x14ac:dyDescent="0.25">
      <c r="A286" s="14" t="s">
        <v>623</v>
      </c>
      <c r="B286" s="14">
        <v>156</v>
      </c>
      <c r="C286" s="19">
        <v>5</v>
      </c>
      <c r="D286" s="19">
        <v>4.96</v>
      </c>
      <c r="E286" s="19">
        <v>4.8899999999999997</v>
      </c>
      <c r="F286" s="19">
        <v>4.88</v>
      </c>
      <c r="G286" s="19">
        <v>4.8600000000000003</v>
      </c>
      <c r="H286" s="19">
        <v>4.87</v>
      </c>
      <c r="I286" s="20">
        <f t="shared" si="4"/>
        <v>4.91</v>
      </c>
    </row>
    <row r="287" spans="1:9" ht="15" customHeight="1" x14ac:dyDescent="0.25">
      <c r="A287" s="14" t="s">
        <v>625</v>
      </c>
      <c r="B287" s="14">
        <v>144</v>
      </c>
      <c r="C287" s="19">
        <v>4.8600000000000003</v>
      </c>
      <c r="D287" s="19">
        <v>4.76</v>
      </c>
      <c r="E287" s="19">
        <v>4.97</v>
      </c>
      <c r="F287" s="19">
        <v>4.97</v>
      </c>
      <c r="G287" s="19">
        <v>4.9400000000000004</v>
      </c>
      <c r="H287" s="19">
        <v>5</v>
      </c>
      <c r="I287" s="20">
        <f t="shared" si="4"/>
        <v>4.916666666666667</v>
      </c>
    </row>
    <row r="288" spans="1:9" ht="15" customHeight="1" x14ac:dyDescent="0.25">
      <c r="A288" s="14" t="s">
        <v>627</v>
      </c>
      <c r="B288" s="14">
        <v>8</v>
      </c>
      <c r="C288" s="19">
        <v>4.8600000000000003</v>
      </c>
      <c r="D288" s="19">
        <v>4.9000000000000004</v>
      </c>
      <c r="E288" s="19">
        <v>4.92</v>
      </c>
      <c r="F288" s="19">
        <v>4.99</v>
      </c>
      <c r="G288" s="19">
        <v>4.99</v>
      </c>
      <c r="H288" s="19">
        <v>4.8499999999999996</v>
      </c>
      <c r="I288" s="20">
        <f t="shared" si="4"/>
        <v>4.9183333333333339</v>
      </c>
    </row>
    <row r="289" spans="1:9" ht="15" customHeight="1" x14ac:dyDescent="0.25">
      <c r="A289" s="14" t="s">
        <v>629</v>
      </c>
      <c r="B289" s="14">
        <v>116</v>
      </c>
      <c r="C289" s="19">
        <v>4.95</v>
      </c>
      <c r="D289" s="19">
        <v>4.99</v>
      </c>
      <c r="E289" s="19">
        <v>4.9400000000000004</v>
      </c>
      <c r="F289" s="19">
        <v>4.95</v>
      </c>
      <c r="G289" s="19">
        <v>4.91</v>
      </c>
      <c r="H289" s="19">
        <v>4.9400000000000004</v>
      </c>
      <c r="I289" s="20">
        <f t="shared" si="4"/>
        <v>4.9466666666666672</v>
      </c>
    </row>
    <row r="290" spans="1:9" ht="15" customHeight="1" x14ac:dyDescent="0.25">
      <c r="A290" s="14" t="s">
        <v>631</v>
      </c>
      <c r="B290" s="14">
        <v>109</v>
      </c>
      <c r="C290" s="19">
        <v>4.96</v>
      </c>
      <c r="D290" s="19">
        <v>5</v>
      </c>
      <c r="E290" s="19">
        <v>4.91</v>
      </c>
      <c r="F290" s="19">
        <v>4.99</v>
      </c>
      <c r="G290" s="19">
        <v>4.92</v>
      </c>
      <c r="H290" s="19">
        <v>4.96</v>
      </c>
      <c r="I290" s="20">
        <f t="shared" si="4"/>
        <v>4.956666666666667</v>
      </c>
    </row>
    <row r="291" spans="1:9" ht="15" customHeight="1" x14ac:dyDescent="0.25">
      <c r="A291" s="14" t="s">
        <v>633</v>
      </c>
      <c r="B291" s="14">
        <v>189</v>
      </c>
      <c r="C291" s="19">
        <v>4.8600000000000003</v>
      </c>
      <c r="D291" s="19">
        <v>4.99</v>
      </c>
      <c r="E291" s="19">
        <v>4.8499999999999996</v>
      </c>
      <c r="F291" s="19">
        <v>4.8600000000000003</v>
      </c>
      <c r="G291" s="19">
        <v>4.96</v>
      </c>
      <c r="H291" s="19">
        <v>4.99</v>
      </c>
      <c r="I291" s="20">
        <f t="shared" si="4"/>
        <v>4.9183333333333339</v>
      </c>
    </row>
    <row r="292" spans="1:9" ht="15" customHeight="1" x14ac:dyDescent="0.25">
      <c r="A292" s="14" t="s">
        <v>635</v>
      </c>
      <c r="B292" s="14">
        <v>119</v>
      </c>
      <c r="C292" s="19">
        <v>4.96</v>
      </c>
      <c r="D292" s="19">
        <v>4.92</v>
      </c>
      <c r="E292" s="19">
        <v>4.93</v>
      </c>
      <c r="F292" s="19">
        <v>4.9400000000000004</v>
      </c>
      <c r="G292" s="19">
        <v>4.8899999999999997</v>
      </c>
      <c r="H292" s="19">
        <v>4.84</v>
      </c>
      <c r="I292" s="20">
        <f t="shared" si="4"/>
        <v>4.9133333333333331</v>
      </c>
    </row>
    <row r="293" spans="1:9" ht="15" customHeight="1" x14ac:dyDescent="0.25">
      <c r="A293" s="14" t="s">
        <v>637</v>
      </c>
      <c r="B293" s="14">
        <v>172</v>
      </c>
      <c r="C293" s="19">
        <v>5</v>
      </c>
      <c r="D293" s="19">
        <v>4.9000000000000004</v>
      </c>
      <c r="E293" s="19">
        <v>4.99</v>
      </c>
      <c r="F293" s="19">
        <v>5</v>
      </c>
      <c r="G293" s="19">
        <v>5</v>
      </c>
      <c r="H293" s="19">
        <v>4.84</v>
      </c>
      <c r="I293" s="20">
        <f t="shared" si="4"/>
        <v>4.9550000000000001</v>
      </c>
    </row>
    <row r="294" spans="1:9" ht="15" customHeight="1" x14ac:dyDescent="0.25">
      <c r="A294" s="14" t="s">
        <v>639</v>
      </c>
      <c r="B294" s="14">
        <v>56</v>
      </c>
      <c r="C294" s="19">
        <v>4.99</v>
      </c>
      <c r="D294" s="19">
        <v>4.8499999999999996</v>
      </c>
      <c r="E294" s="19">
        <v>5</v>
      </c>
      <c r="F294" s="19">
        <v>4.99</v>
      </c>
      <c r="G294" s="19">
        <v>4.9000000000000004</v>
      </c>
      <c r="H294" s="19">
        <v>4.9800000000000004</v>
      </c>
      <c r="I294" s="20">
        <f t="shared" si="4"/>
        <v>4.9516666666666662</v>
      </c>
    </row>
    <row r="295" spans="1:9" ht="15" customHeight="1" x14ac:dyDescent="0.25">
      <c r="A295" s="14" t="s">
        <v>641</v>
      </c>
      <c r="B295" s="14">
        <v>126</v>
      </c>
      <c r="C295" s="19">
        <v>4.9800000000000004</v>
      </c>
      <c r="D295" s="19">
        <v>4.9400000000000004</v>
      </c>
      <c r="E295" s="19">
        <v>4.97</v>
      </c>
      <c r="F295" s="19">
        <v>5</v>
      </c>
      <c r="G295" s="19">
        <v>4.84</v>
      </c>
      <c r="H295" s="19">
        <v>4.96</v>
      </c>
      <c r="I295" s="20">
        <f t="shared" si="4"/>
        <v>4.9483333333333333</v>
      </c>
    </row>
    <row r="296" spans="1:9" ht="15" customHeight="1" x14ac:dyDescent="0.25">
      <c r="A296" s="14" t="s">
        <v>643</v>
      </c>
      <c r="B296" s="14">
        <v>104</v>
      </c>
      <c r="C296" s="19">
        <v>4.99</v>
      </c>
      <c r="D296" s="19">
        <v>4.99</v>
      </c>
      <c r="E296" s="19">
        <v>4.84</v>
      </c>
      <c r="F296" s="19">
        <v>4.96</v>
      </c>
      <c r="G296" s="19">
        <v>4.88</v>
      </c>
      <c r="H296" s="19">
        <v>4.95</v>
      </c>
      <c r="I296" s="20">
        <f t="shared" si="4"/>
        <v>4.9349999999999996</v>
      </c>
    </row>
    <row r="297" spans="1:9" ht="15" customHeight="1" x14ac:dyDescent="0.25">
      <c r="A297" s="14" t="s">
        <v>645</v>
      </c>
      <c r="B297" s="14">
        <v>212</v>
      </c>
      <c r="C297" s="19">
        <v>4.93</v>
      </c>
      <c r="D297" s="19">
        <v>4.96</v>
      </c>
      <c r="E297" s="19">
        <v>5</v>
      </c>
      <c r="F297" s="19">
        <v>5</v>
      </c>
      <c r="G297" s="19">
        <v>4.95</v>
      </c>
      <c r="H297" s="19">
        <v>4.8099999999999996</v>
      </c>
      <c r="I297" s="20">
        <f t="shared" si="4"/>
        <v>4.9416666666666664</v>
      </c>
    </row>
    <row r="298" spans="1:9" ht="15" customHeight="1" x14ac:dyDescent="0.25">
      <c r="A298" s="14" t="s">
        <v>647</v>
      </c>
      <c r="B298" s="14">
        <v>34</v>
      </c>
      <c r="C298" s="19">
        <v>4.99</v>
      </c>
      <c r="D298" s="19">
        <v>4.97</v>
      </c>
      <c r="E298" s="19">
        <v>4.87</v>
      </c>
      <c r="F298" s="19">
        <v>4.9800000000000004</v>
      </c>
      <c r="G298" s="19">
        <v>4.9000000000000004</v>
      </c>
      <c r="H298" s="19">
        <v>4.93</v>
      </c>
      <c r="I298" s="20">
        <f t="shared" si="4"/>
        <v>4.9400000000000004</v>
      </c>
    </row>
    <row r="299" spans="1:9" ht="15" customHeight="1" x14ac:dyDescent="0.25">
      <c r="A299" s="14" t="s">
        <v>649</v>
      </c>
      <c r="B299" s="14">
        <v>137</v>
      </c>
      <c r="C299" s="19">
        <v>3.51</v>
      </c>
      <c r="D299" s="19">
        <v>3.19</v>
      </c>
      <c r="E299" s="19">
        <v>3.6</v>
      </c>
      <c r="F299" s="19">
        <v>3.04</v>
      </c>
      <c r="G299" s="19">
        <v>3.19</v>
      </c>
      <c r="H299" s="19">
        <v>3.36</v>
      </c>
      <c r="I299" s="20">
        <f t="shared" si="4"/>
        <v>3.3149999999999999</v>
      </c>
    </row>
    <row r="300" spans="1:9" ht="15" customHeight="1" x14ac:dyDescent="0.25">
      <c r="A300" s="14" t="s">
        <v>651</v>
      </c>
      <c r="B300" s="14">
        <v>191</v>
      </c>
      <c r="C300" s="19">
        <v>4.91</v>
      </c>
      <c r="D300" s="19">
        <v>4.93</v>
      </c>
      <c r="E300" s="19">
        <v>4.9800000000000004</v>
      </c>
      <c r="F300" s="19">
        <v>4.84</v>
      </c>
      <c r="G300" s="19">
        <v>4.8</v>
      </c>
      <c r="H300" s="19">
        <v>4.95</v>
      </c>
      <c r="I300" s="20">
        <f t="shared" si="4"/>
        <v>4.9016666666666664</v>
      </c>
    </row>
    <row r="301" spans="1:9" ht="15" customHeight="1" x14ac:dyDescent="0.25">
      <c r="A301" s="14" t="s">
        <v>653</v>
      </c>
      <c r="B301" s="14">
        <v>89</v>
      </c>
      <c r="C301" s="19">
        <v>4.88</v>
      </c>
      <c r="D301" s="19">
        <v>4.92</v>
      </c>
      <c r="E301" s="19">
        <v>4.9000000000000004</v>
      </c>
      <c r="F301" s="19">
        <v>4.93</v>
      </c>
      <c r="G301" s="19">
        <v>4.9400000000000004</v>
      </c>
      <c r="H301" s="19">
        <v>4.8600000000000003</v>
      </c>
      <c r="I301" s="20">
        <f t="shared" si="4"/>
        <v>4.9050000000000002</v>
      </c>
    </row>
    <row r="302" spans="1:9" ht="15" customHeight="1" x14ac:dyDescent="0.25">
      <c r="A302" s="14" t="s">
        <v>655</v>
      </c>
      <c r="B302" s="14">
        <v>166</v>
      </c>
      <c r="C302" s="19">
        <v>5</v>
      </c>
      <c r="D302" s="19">
        <v>4.93</v>
      </c>
      <c r="E302" s="19">
        <v>4.9400000000000004</v>
      </c>
      <c r="F302" s="19">
        <v>5</v>
      </c>
      <c r="G302" s="19">
        <v>4.87</v>
      </c>
      <c r="H302" s="19">
        <v>4.9000000000000004</v>
      </c>
      <c r="I302" s="20">
        <f t="shared" si="4"/>
        <v>4.9400000000000004</v>
      </c>
    </row>
    <row r="303" spans="1:9" ht="15" customHeight="1" x14ac:dyDescent="0.25">
      <c r="A303" s="14" t="s">
        <v>657</v>
      </c>
      <c r="B303" s="14">
        <v>197</v>
      </c>
      <c r="C303" s="19">
        <v>4.8899999999999997</v>
      </c>
      <c r="D303" s="19">
        <v>5</v>
      </c>
      <c r="E303" s="19">
        <v>5</v>
      </c>
      <c r="F303" s="19">
        <v>4.92</v>
      </c>
      <c r="G303" s="19">
        <v>4.87</v>
      </c>
      <c r="H303" s="19">
        <v>4.95</v>
      </c>
      <c r="I303" s="20">
        <f t="shared" si="4"/>
        <v>4.9383333333333335</v>
      </c>
    </row>
    <row r="304" spans="1:9" ht="15" customHeight="1" x14ac:dyDescent="0.25">
      <c r="A304" s="14" t="s">
        <v>659</v>
      </c>
      <c r="B304" s="14">
        <v>83</v>
      </c>
      <c r="C304" s="19">
        <v>4.93</v>
      </c>
      <c r="D304" s="19">
        <v>4.8899999999999997</v>
      </c>
      <c r="E304" s="19">
        <v>5</v>
      </c>
      <c r="F304" s="19">
        <v>5</v>
      </c>
      <c r="G304" s="19">
        <v>4.9000000000000004</v>
      </c>
      <c r="H304" s="19">
        <v>5</v>
      </c>
      <c r="I304" s="20">
        <f t="shared" si="4"/>
        <v>4.9533333333333331</v>
      </c>
    </row>
  </sheetData>
  <mergeCells count="2">
    <mergeCell ref="A1:I1"/>
    <mergeCell ref="A2:I2"/>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6A40-4516-4D19-8187-E8D8A7055F07}">
  <dimension ref="A1:AH3623"/>
  <sheetViews>
    <sheetView workbookViewId="0">
      <selection activeCell="Y26" sqref="Y26"/>
    </sheetView>
  </sheetViews>
  <sheetFormatPr defaultRowHeight="15" x14ac:dyDescent="0.25"/>
  <cols>
    <col min="1" max="1" width="13.140625" bestFit="1" customWidth="1"/>
    <col min="2" max="2" width="20.5703125" bestFit="1" customWidth="1"/>
    <col min="3" max="3" width="21" bestFit="1" customWidth="1"/>
    <col min="4" max="4" width="12.5703125" bestFit="1" customWidth="1"/>
    <col min="5" max="5" width="18.85546875" bestFit="1" customWidth="1"/>
    <col min="6" max="6" width="10.5703125" bestFit="1" customWidth="1"/>
    <col min="7" max="7" width="21" bestFit="1" customWidth="1"/>
    <col min="9" max="13" width="13.42578125" customWidth="1"/>
    <col min="14" max="14" width="8.140625" customWidth="1"/>
    <col min="15" max="15" width="21" bestFit="1" customWidth="1"/>
    <col min="16" max="16" width="13.85546875" bestFit="1" customWidth="1"/>
    <col min="17" max="17" width="14.28515625" bestFit="1" customWidth="1"/>
    <col min="18" max="18" width="10.85546875" bestFit="1" customWidth="1"/>
    <col min="19" max="19" width="13.5703125" bestFit="1" customWidth="1"/>
    <col min="20" max="20" width="10.7109375" bestFit="1" customWidth="1"/>
    <col min="21" max="21" width="11.28515625" bestFit="1" customWidth="1"/>
    <col min="22" max="22" width="9.42578125" customWidth="1"/>
    <col min="23" max="23" width="14.140625" customWidth="1"/>
    <col min="24" max="24" width="20.140625" bestFit="1" customWidth="1"/>
    <col min="25" max="25" width="8.28515625" bestFit="1" customWidth="1"/>
    <col min="26" max="26" width="21.85546875" bestFit="1" customWidth="1"/>
    <col min="27" max="27" width="10" bestFit="1" customWidth="1"/>
    <col min="28" max="28" width="20.7109375" bestFit="1" customWidth="1"/>
    <col min="29" max="29" width="6.7109375" bestFit="1" customWidth="1"/>
    <col min="30" max="30" width="22.42578125" bestFit="1" customWidth="1"/>
    <col min="31" max="31" width="6.7109375" bestFit="1" customWidth="1"/>
    <col min="33" max="33" width="16" bestFit="1" customWidth="1"/>
    <col min="34" max="34" width="14.5703125" bestFit="1" customWidth="1"/>
  </cols>
  <sheetData>
    <row r="1" spans="1:34" ht="18" x14ac:dyDescent="0.25">
      <c r="A1" s="46" t="s">
        <v>694</v>
      </c>
      <c r="B1" s="27"/>
      <c r="C1" s="27"/>
      <c r="D1" s="27"/>
      <c r="E1" s="27"/>
      <c r="F1" s="27"/>
      <c r="G1" s="27"/>
      <c r="I1" s="46" t="s">
        <v>697</v>
      </c>
      <c r="N1" s="46" t="s">
        <v>698</v>
      </c>
      <c r="W1" s="46" t="s">
        <v>702</v>
      </c>
    </row>
    <row r="3" spans="1:34" x14ac:dyDescent="0.25">
      <c r="A3" s="41" t="s">
        <v>40</v>
      </c>
      <c r="B3" s="41" t="s">
        <v>17</v>
      </c>
      <c r="C3" s="41" t="s">
        <v>693</v>
      </c>
      <c r="D3" s="41" t="s">
        <v>670</v>
      </c>
      <c r="E3" s="41" t="s">
        <v>695</v>
      </c>
      <c r="F3" s="41" t="s">
        <v>696</v>
      </c>
      <c r="G3" s="41" t="s">
        <v>41</v>
      </c>
      <c r="I3" s="41" t="s">
        <v>17</v>
      </c>
      <c r="J3" s="41" t="s">
        <v>670</v>
      </c>
      <c r="K3" s="41" t="s">
        <v>695</v>
      </c>
      <c r="L3" s="41" t="s">
        <v>696</v>
      </c>
      <c r="N3" s="41" t="s">
        <v>40</v>
      </c>
      <c r="O3" s="41" t="s">
        <v>41</v>
      </c>
      <c r="P3" s="41" t="s">
        <v>670</v>
      </c>
      <c r="Q3" s="41" t="s">
        <v>695</v>
      </c>
      <c r="R3" s="41" t="s">
        <v>699</v>
      </c>
      <c r="S3" s="41" t="s">
        <v>692</v>
      </c>
      <c r="T3" s="41" t="s">
        <v>700</v>
      </c>
      <c r="U3" s="41" t="s">
        <v>701</v>
      </c>
      <c r="W3" s="41" t="s">
        <v>703</v>
      </c>
      <c r="X3" s="41" t="s">
        <v>704</v>
      </c>
      <c r="Y3" s="41" t="s">
        <v>696</v>
      </c>
      <c r="Z3" s="41" t="s">
        <v>705</v>
      </c>
      <c r="AA3" s="41" t="s">
        <v>696</v>
      </c>
      <c r="AB3" s="41" t="s">
        <v>706</v>
      </c>
      <c r="AC3" s="41" t="s">
        <v>707</v>
      </c>
      <c r="AD3" s="41" t="s">
        <v>708</v>
      </c>
      <c r="AE3" s="41" t="s">
        <v>707</v>
      </c>
      <c r="AG3" s="33" t="s">
        <v>709</v>
      </c>
      <c r="AH3" s="33" t="s">
        <v>710</v>
      </c>
    </row>
    <row r="4" spans="1:34" x14ac:dyDescent="0.25">
      <c r="A4" s="22" t="str">
        <f>Revenue!A5</f>
        <v>P0001</v>
      </c>
      <c r="B4" s="22" t="str">
        <f>Revenue!B5</f>
        <v>Apr</v>
      </c>
      <c r="C4" s="23" t="str">
        <f>A4&amp;"|"&amp;B4</f>
        <v>P0001|Apr</v>
      </c>
      <c r="D4" s="24">
        <f>Revenue!J5</f>
        <v>768.39159999999993</v>
      </c>
      <c r="E4" s="25">
        <f>_xlfn.XLOOKUP($C4,ExpensesTbl[Key],ExpensesTbl[Total Operating Expenses])</f>
        <v>1164.46</v>
      </c>
      <c r="F4" s="25">
        <f>D4-E4</f>
        <v>-396.06840000000011</v>
      </c>
      <c r="G4" s="23" t="str">
        <f>_xlfn.XLOOKUP($A4,PropertiesTbl[Property ID],PropertiesTbl[Property Name])</f>
        <v>Snowline Hideaway</v>
      </c>
      <c r="I4" t="s">
        <v>24</v>
      </c>
      <c r="J4" s="26">
        <f>SUMIFS(CalcTbl[Total Revenue],CalcTbl[Month],$I4)</f>
        <v>353570.33840000007</v>
      </c>
      <c r="K4" s="26">
        <f>SUMIFS(CalcTbl[Total Expenses],CalcTbl[Month],$I4)</f>
        <v>616510.29999999981</v>
      </c>
      <c r="L4" s="26">
        <f>J4-K4</f>
        <v>-262939.96159999975</v>
      </c>
      <c r="N4" s="22" t="str">
        <f>Properties!A5</f>
        <v>P0001</v>
      </c>
      <c r="O4" s="23" t="str">
        <f>_xlfn.XLOOKUP($N4,PropertiesTbl[Property ID],PropertiesTbl[Property Name])</f>
        <v>Snowline Hideaway</v>
      </c>
      <c r="P4" s="25">
        <f>SUMIFS(CalcTbl[Total Revenue],CalcTbl[Property ID],$N4)</f>
        <v>18453.298899999998</v>
      </c>
      <c r="Q4" s="25">
        <f>SUMIFS(CalcTbl[Total Expenses],CalcTbl[Property ID],$N4)</f>
        <v>16600.060000000001</v>
      </c>
      <c r="R4" s="25">
        <f>P4-Q4</f>
        <v>1853.2388999999966</v>
      </c>
      <c r="S4" s="28">
        <f>_xlfn.XLOOKUP($N4,RatingsTbl[Property ID],RatingsTbl[Overall Rating])</f>
        <v>4.9400000000000004</v>
      </c>
      <c r="T4" s="35">
        <f>_xlfn.RANK.EQ(AG4,$AG$4:$AG$303,0)</f>
        <v>37</v>
      </c>
      <c r="U4" s="35">
        <f>_xlfn.RANK.EQ(AH4,$AH$4:$AH$303,0)</f>
        <v>111</v>
      </c>
      <c r="W4" s="31">
        <f>ROW()-3</f>
        <v>1</v>
      </c>
      <c r="X4" s="30" t="str">
        <f>INDEX($O$4:$O$303,MATCH($W4,$T$4:$T$303,0))</f>
        <v>Starlight Hollow</v>
      </c>
      <c r="Y4" s="29">
        <f>INDEX($R$4:$R$303,MATCH($W4,$T$4:$T$303,0))</f>
        <v>49034.261700000003</v>
      </c>
      <c r="Z4" s="30" t="str">
        <f>INDEX($O$4:$O$303,MATCH(301-$W4,$T$4:$T$303,0))</f>
        <v>Aspen Landing</v>
      </c>
      <c r="AA4" s="29">
        <f>INDEX($R$4:$R$303,MATCH(301-$W4,$T$4:$T$303,0))</f>
        <v>-12414.964600000003</v>
      </c>
      <c r="AB4" s="30" t="str">
        <f>INDEX($O$4:$O$303,MATCH($W4,$U$4:$U$303,0))</f>
        <v>Snowline Cabin</v>
      </c>
      <c r="AC4" s="32">
        <f>INDEX($S$4:$S$303,MATCH($W4,$U$4:$U$303,0))</f>
        <v>5</v>
      </c>
      <c r="AD4" s="30" t="str">
        <f>INDEX($O$4:$O$303,MATCH(301-$W4,$U$4:$U$303,0))</f>
        <v>Frost Villa</v>
      </c>
      <c r="AE4" s="32">
        <f>INDEX($S$4:$S$303,MATCH(301-$W4,$U$4:$U$303,0))</f>
        <v>2.73</v>
      </c>
      <c r="AG4" s="34">
        <f>R4+(ROW()-3)*0.0000001</f>
        <v>1853.2389000999967</v>
      </c>
      <c r="AH4">
        <f>S4+(ROW()-3)*0.0000001</f>
        <v>4.9400001000000007</v>
      </c>
    </row>
    <row r="5" spans="1:34" x14ac:dyDescent="0.25">
      <c r="A5" s="22" t="str">
        <f>Revenue!A6</f>
        <v>P0001</v>
      </c>
      <c r="B5" s="22" t="str">
        <f>Revenue!B6</f>
        <v>May</v>
      </c>
      <c r="C5" s="23" t="str">
        <f t="shared" ref="C5:C68" si="0">A5&amp;"|"&amp;B5</f>
        <v>P0001|May</v>
      </c>
      <c r="D5" s="24">
        <f>Revenue!J6</f>
        <v>920.80769999999995</v>
      </c>
      <c r="E5" s="25">
        <f>_xlfn.XLOOKUP($C5,ExpensesTbl[Key],ExpensesTbl[Total Operating Expenses])</f>
        <v>1263.5900000000001</v>
      </c>
      <c r="F5" s="25">
        <f t="shared" ref="F5:F68" si="1">D5-E5</f>
        <v>-342.78230000000019</v>
      </c>
      <c r="G5" s="23" t="str">
        <f>_xlfn.XLOOKUP($A5,PropertiesTbl[Property ID],PropertiesTbl[Property Name])</f>
        <v>Snowline Hideaway</v>
      </c>
      <c r="I5" t="s">
        <v>26</v>
      </c>
      <c r="J5" s="26">
        <f>SUMIFS(CalcTbl[Total Revenue],CalcTbl[Month],$I5)</f>
        <v>420962.69679999986</v>
      </c>
      <c r="K5" s="26">
        <f>SUMIFS(CalcTbl[Total Expenses],CalcTbl[Month],$I5)</f>
        <v>714459.63999999966</v>
      </c>
      <c r="L5" s="26">
        <f t="shared" ref="L5:L15" si="2">J5-K5</f>
        <v>-293496.94319999981</v>
      </c>
      <c r="N5" s="22" t="str">
        <f>Properties!A6</f>
        <v>P0002</v>
      </c>
      <c r="O5" s="23" t="str">
        <f>_xlfn.XLOOKUP($N5,PropertiesTbl[Property ID],PropertiesTbl[Property Name])</f>
        <v>Meadow Lodge</v>
      </c>
      <c r="P5" s="25">
        <f>SUMIFS(CalcTbl[Total Revenue],CalcTbl[Property ID],$N5)</f>
        <v>31721.3145</v>
      </c>
      <c r="Q5" s="25">
        <f>SUMIFS(CalcTbl[Total Expenses],CalcTbl[Property ID],$N5)</f>
        <v>36634.18</v>
      </c>
      <c r="R5" s="25">
        <f t="shared" ref="R5:R68" si="3">P5-Q5</f>
        <v>-4912.8654999999999</v>
      </c>
      <c r="S5" s="28">
        <f>_xlfn.XLOOKUP($N5,RatingsTbl[Property ID],RatingsTbl[Overall Rating])</f>
        <v>4.918333333333333</v>
      </c>
      <c r="T5" s="35">
        <f t="shared" ref="T5:T68" si="4">_xlfn.RANK.EQ(AG5,$AG$4:$AG$303,0)</f>
        <v>262</v>
      </c>
      <c r="U5" s="35">
        <f t="shared" ref="U5:U68" si="5">_xlfn.RANK.EQ(AH5,$AH$4:$AH$303,0)</f>
        <v>209</v>
      </c>
      <c r="W5" s="31">
        <f t="shared" ref="W5:W13" si="6">ROW()-3</f>
        <v>2</v>
      </c>
      <c r="X5" s="30" t="str">
        <f t="shared" ref="X5:X13" si="7">INDEX($O$4:$O$303,MATCH($W5,$T$4:$T$303,0))</f>
        <v>Boulder Cottage</v>
      </c>
      <c r="Y5" s="29">
        <f t="shared" ref="Y5:Y13" si="8">INDEX($R$4:$R$303,MATCH($W5,$T$4:$T$303,0))</f>
        <v>45989.159700000004</v>
      </c>
      <c r="Z5" s="30" t="str">
        <f t="shared" ref="Z5:Z13" si="9">INDEX($O$4:$O$303,MATCH(301-$W5,$T$4:$T$303,0))</f>
        <v>Golden Chalet</v>
      </c>
      <c r="AA5" s="29">
        <f t="shared" ref="AA5:AA13" si="10">INDEX($R$4:$R$303,MATCH(301-$W5,$T$4:$T$303,0))</f>
        <v>-12132.249799999998</v>
      </c>
      <c r="AB5" s="30" t="str">
        <f t="shared" ref="AB5:AB13" si="11">INDEX($O$4:$O$303,MATCH($W5,$U$4:$U$303,0))</f>
        <v>Bearpaw Villa</v>
      </c>
      <c r="AC5" s="32">
        <f t="shared" ref="AC5:AC13" si="12">INDEX($S$4:$S$303,MATCH($W5,$U$4:$U$303,0))</f>
        <v>5</v>
      </c>
      <c r="AD5" s="30" t="str">
        <f t="shared" ref="AD5:AD13" si="13">INDEX($O$4:$O$303,MATCH(301-$W5,$U$4:$U$303,0))</f>
        <v>Lakeview Retreat</v>
      </c>
      <c r="AE5" s="32">
        <f t="shared" ref="AE5:AE13" si="14">INDEX($S$4:$S$303,MATCH(301-$W5,$U$4:$U$303,0))</f>
        <v>2.7816666666666667</v>
      </c>
      <c r="AG5" s="34">
        <f t="shared" ref="AG5:AG68" si="15">R5+(ROW()-3)*0.0000001</f>
        <v>-4912.8654998000002</v>
      </c>
      <c r="AH5">
        <f t="shared" ref="AH5:AH68" si="16">S5+(ROW()-3)*0.0000001</f>
        <v>4.9183335333333327</v>
      </c>
    </row>
    <row r="6" spans="1:34" x14ac:dyDescent="0.25">
      <c r="A6" s="22" t="str">
        <f>Revenue!A7</f>
        <v>P0001</v>
      </c>
      <c r="B6" s="22" t="str">
        <f>Revenue!B7</f>
        <v>Jun</v>
      </c>
      <c r="C6" s="23" t="str">
        <f t="shared" si="0"/>
        <v>P0001|Jun</v>
      </c>
      <c r="D6" s="24">
        <f>Revenue!J7</f>
        <v>1007.2832</v>
      </c>
      <c r="E6" s="25">
        <f>_xlfn.XLOOKUP($C6,ExpensesTbl[Key],ExpensesTbl[Total Operating Expenses])</f>
        <v>1293.7600000000002</v>
      </c>
      <c r="F6" s="25">
        <f t="shared" si="1"/>
        <v>-286.47680000000025</v>
      </c>
      <c r="G6" s="23" t="str">
        <f>_xlfn.XLOOKUP($A6,PropertiesTbl[Property ID],PropertiesTbl[Property Name])</f>
        <v>Snowline Hideaway</v>
      </c>
      <c r="I6" t="s">
        <v>28</v>
      </c>
      <c r="J6" s="26">
        <f>SUMIFS(CalcTbl[Total Revenue],CalcTbl[Month],$I6)</f>
        <v>483101.64269999985</v>
      </c>
      <c r="K6" s="26">
        <f>SUMIFS(CalcTbl[Total Expenses],CalcTbl[Month],$I6)</f>
        <v>748742.62000000011</v>
      </c>
      <c r="L6" s="26">
        <f t="shared" si="2"/>
        <v>-265640.97730000026</v>
      </c>
      <c r="N6" s="22" t="str">
        <f>Properties!A7</f>
        <v>P0003</v>
      </c>
      <c r="O6" s="23" t="str">
        <f>_xlfn.XLOOKUP($N6,PropertiesTbl[Property ID],PropertiesTbl[Property Name])</f>
        <v>Alpine Perch</v>
      </c>
      <c r="P6" s="25">
        <f>SUMIFS(CalcTbl[Total Revenue],CalcTbl[Property ID],$N6)</f>
        <v>19882.164599999996</v>
      </c>
      <c r="Q6" s="25">
        <f>SUMIFS(CalcTbl[Total Expenses],CalcTbl[Property ID],$N6)</f>
        <v>28474.49</v>
      </c>
      <c r="R6" s="25">
        <f t="shared" si="3"/>
        <v>-8592.3254000000052</v>
      </c>
      <c r="S6" s="28">
        <f>_xlfn.XLOOKUP($N6,RatingsTbl[Property ID],RatingsTbl[Overall Rating])</f>
        <v>3.5583333333333336</v>
      </c>
      <c r="T6" s="35">
        <f t="shared" si="4"/>
        <v>297</v>
      </c>
      <c r="U6" s="35">
        <f t="shared" si="5"/>
        <v>283</v>
      </c>
      <c r="W6" s="31">
        <f t="shared" si="6"/>
        <v>3</v>
      </c>
      <c r="X6" s="30" t="str">
        <f t="shared" si="7"/>
        <v>Alpine Cottage</v>
      </c>
      <c r="Y6" s="29">
        <f t="shared" si="8"/>
        <v>43846.458200000015</v>
      </c>
      <c r="Z6" s="30" t="str">
        <f t="shared" si="9"/>
        <v>Juniper Perch</v>
      </c>
      <c r="AA6" s="29">
        <f t="shared" si="10"/>
        <v>-9369.3724000000002</v>
      </c>
      <c r="AB6" s="30" t="str">
        <f t="shared" si="11"/>
        <v>Snowline Overlook</v>
      </c>
      <c r="AC6" s="32">
        <f t="shared" si="12"/>
        <v>5</v>
      </c>
      <c r="AD6" s="30" t="str">
        <f t="shared" si="13"/>
        <v>Cinder Landing</v>
      </c>
      <c r="AE6" s="32">
        <f t="shared" si="14"/>
        <v>2.8350000000000004</v>
      </c>
      <c r="AG6" s="34">
        <f t="shared" si="15"/>
        <v>-8592.3253997000047</v>
      </c>
      <c r="AH6">
        <f t="shared" si="16"/>
        <v>3.5583336333333335</v>
      </c>
    </row>
    <row r="7" spans="1:34" x14ac:dyDescent="0.25">
      <c r="A7" s="22" t="str">
        <f>Revenue!A8</f>
        <v>P0001</v>
      </c>
      <c r="B7" s="22" t="str">
        <f>Revenue!B8</f>
        <v>Jul</v>
      </c>
      <c r="C7" s="23" t="str">
        <f t="shared" si="0"/>
        <v>P0001|Jul</v>
      </c>
      <c r="D7" s="24">
        <f>Revenue!J8</f>
        <v>1503.4072999999999</v>
      </c>
      <c r="E7" s="25">
        <f>_xlfn.XLOOKUP($C7,ExpensesTbl[Key],ExpensesTbl[Total Operating Expenses])</f>
        <v>1647.85</v>
      </c>
      <c r="F7" s="25">
        <f t="shared" si="1"/>
        <v>-144.44270000000006</v>
      </c>
      <c r="G7" s="23" t="str">
        <f>_xlfn.XLOOKUP($A7,PropertiesTbl[Property ID],PropertiesTbl[Property Name])</f>
        <v>Snowline Hideaway</v>
      </c>
      <c r="I7" t="s">
        <v>29</v>
      </c>
      <c r="J7" s="26">
        <f>SUMIFS(CalcTbl[Total Revenue],CalcTbl[Month],$I7)</f>
        <v>713584.25530000066</v>
      </c>
      <c r="K7" s="26">
        <f>SUMIFS(CalcTbl[Total Expenses],CalcTbl[Month],$I7)</f>
        <v>1022289.6799999991</v>
      </c>
      <c r="L7" s="26">
        <f t="shared" si="2"/>
        <v>-308705.42469999846</v>
      </c>
      <c r="N7" s="22" t="str">
        <f>Properties!A8</f>
        <v>P0004</v>
      </c>
      <c r="O7" s="23" t="str">
        <f>_xlfn.XLOOKUP($N7,PropertiesTbl[Property ID],PropertiesTbl[Property Name])</f>
        <v>Lakeview Villa</v>
      </c>
      <c r="P7" s="25">
        <f>SUMIFS(CalcTbl[Total Revenue],CalcTbl[Property ID],$N7)</f>
        <v>33292.6967</v>
      </c>
      <c r="Q7" s="25">
        <f>SUMIFS(CalcTbl[Total Expenses],CalcTbl[Property ID],$N7)</f>
        <v>36760.899999999994</v>
      </c>
      <c r="R7" s="25">
        <f t="shared" si="3"/>
        <v>-3468.2032999999938</v>
      </c>
      <c r="S7" s="28">
        <f>_xlfn.XLOOKUP($N7,RatingsTbl[Property ID],RatingsTbl[Overall Rating])</f>
        <v>4.956666666666667</v>
      </c>
      <c r="T7" s="35">
        <f t="shared" si="4"/>
        <v>223</v>
      </c>
      <c r="U7" s="35">
        <f t="shared" si="5"/>
        <v>43</v>
      </c>
      <c r="W7" s="31">
        <f t="shared" si="6"/>
        <v>4</v>
      </c>
      <c r="X7" s="30" t="str">
        <f t="shared" si="7"/>
        <v>Highland Escape</v>
      </c>
      <c r="Y7" s="29">
        <f t="shared" si="8"/>
        <v>39964.879499999988</v>
      </c>
      <c r="Z7" s="30" t="str">
        <f t="shared" si="9"/>
        <v>Alpine Perch</v>
      </c>
      <c r="AA7" s="29">
        <f t="shared" si="10"/>
        <v>-8592.3254000000052</v>
      </c>
      <c r="AB7" s="30" t="str">
        <f t="shared" si="11"/>
        <v>Frost Manor</v>
      </c>
      <c r="AC7" s="32">
        <f t="shared" si="12"/>
        <v>4.9850000000000003</v>
      </c>
      <c r="AD7" s="30" t="str">
        <f t="shared" si="13"/>
        <v>Highland Escape</v>
      </c>
      <c r="AE7" s="32">
        <f t="shared" si="14"/>
        <v>2.8516666666666666</v>
      </c>
      <c r="AG7" s="34">
        <f t="shared" si="15"/>
        <v>-3468.2032995999939</v>
      </c>
      <c r="AH7">
        <f t="shared" si="16"/>
        <v>4.9566670666666672</v>
      </c>
    </row>
    <row r="8" spans="1:34" x14ac:dyDescent="0.25">
      <c r="A8" s="22" t="str">
        <f>Revenue!A9</f>
        <v>P0001</v>
      </c>
      <c r="B8" s="22" t="str">
        <f>Revenue!B9</f>
        <v>Aug</v>
      </c>
      <c r="C8" s="23" t="str">
        <f t="shared" si="0"/>
        <v>P0001|Aug</v>
      </c>
      <c r="D8" s="24">
        <f>Revenue!J9</f>
        <v>1522.9334000000001</v>
      </c>
      <c r="E8" s="25">
        <f>_xlfn.XLOOKUP($C8,ExpensesTbl[Key],ExpensesTbl[Total Operating Expenses])</f>
        <v>1611.32</v>
      </c>
      <c r="F8" s="25">
        <f t="shared" si="1"/>
        <v>-88.386599999999817</v>
      </c>
      <c r="G8" s="23" t="str">
        <f>_xlfn.XLOOKUP($A8,PropertiesTbl[Property ID],PropertiesTbl[Property Name])</f>
        <v>Snowline Hideaway</v>
      </c>
      <c r="I8" t="s">
        <v>30</v>
      </c>
      <c r="J8" s="26">
        <f>SUMIFS(CalcTbl[Total Revenue],CalcTbl[Month],$I8)</f>
        <v>666801.12999999919</v>
      </c>
      <c r="K8" s="26">
        <f>SUMIFS(CalcTbl[Total Expenses],CalcTbl[Month],$I8)</f>
        <v>986222.40999999992</v>
      </c>
      <c r="L8" s="26">
        <f t="shared" si="2"/>
        <v>-319421.28000000073</v>
      </c>
      <c r="N8" s="22" t="str">
        <f>Properties!A9</f>
        <v>P0005</v>
      </c>
      <c r="O8" s="23" t="str">
        <f>_xlfn.XLOOKUP($N8,PropertiesTbl[Property ID],PropertiesTbl[Property Name])</f>
        <v>Evergreen Lodge</v>
      </c>
      <c r="P8" s="25">
        <f>SUMIFS(CalcTbl[Total Revenue],CalcTbl[Property ID],$N8)</f>
        <v>49393.795399999995</v>
      </c>
      <c r="Q8" s="25">
        <f>SUMIFS(CalcTbl[Total Expenses],CalcTbl[Property ID],$N8)</f>
        <v>54336.14</v>
      </c>
      <c r="R8" s="25">
        <f t="shared" si="3"/>
        <v>-4942.344600000004</v>
      </c>
      <c r="S8" s="28">
        <f>_xlfn.XLOOKUP($N8,RatingsTbl[Property ID],RatingsTbl[Overall Rating])</f>
        <v>4.9366666666666665</v>
      </c>
      <c r="T8" s="35">
        <f t="shared" si="4"/>
        <v>263</v>
      </c>
      <c r="U8" s="35">
        <f t="shared" si="5"/>
        <v>129</v>
      </c>
      <c r="W8" s="31">
        <f t="shared" si="6"/>
        <v>5</v>
      </c>
      <c r="X8" s="30" t="str">
        <f t="shared" si="7"/>
        <v>Juniper Escape</v>
      </c>
      <c r="Y8" s="29">
        <f t="shared" si="8"/>
        <v>33901.732100000001</v>
      </c>
      <c r="Z8" s="30" t="str">
        <f t="shared" si="9"/>
        <v>Boulder Chalet</v>
      </c>
      <c r="AA8" s="29">
        <f t="shared" si="10"/>
        <v>-8586.1947999999975</v>
      </c>
      <c r="AB8" s="30" t="str">
        <f t="shared" si="11"/>
        <v>Alpine Haven</v>
      </c>
      <c r="AC8" s="32">
        <f t="shared" si="12"/>
        <v>4.9816666666666665</v>
      </c>
      <c r="AD8" s="30" t="str">
        <f t="shared" si="13"/>
        <v>Forest Nest</v>
      </c>
      <c r="AE8" s="32">
        <f t="shared" si="14"/>
        <v>2.8699999999999997</v>
      </c>
      <c r="AG8" s="34">
        <f t="shared" si="15"/>
        <v>-4942.3445995000038</v>
      </c>
      <c r="AH8">
        <f t="shared" si="16"/>
        <v>4.9366671666666662</v>
      </c>
    </row>
    <row r="9" spans="1:34" x14ac:dyDescent="0.25">
      <c r="A9" s="22" t="str">
        <f>Revenue!A10</f>
        <v>P0001</v>
      </c>
      <c r="B9" s="22" t="str">
        <f>Revenue!B10</f>
        <v>Sep</v>
      </c>
      <c r="C9" s="23" t="str">
        <f t="shared" si="0"/>
        <v>P0001|Sep</v>
      </c>
      <c r="D9" s="24">
        <f>Revenue!J10</f>
        <v>870.96910000000014</v>
      </c>
      <c r="E9" s="25">
        <f>_xlfn.XLOOKUP($C9,ExpensesTbl[Key],ExpensesTbl[Total Operating Expenses])</f>
        <v>1215.9700000000003</v>
      </c>
      <c r="F9" s="25">
        <f t="shared" si="1"/>
        <v>-345.00090000000012</v>
      </c>
      <c r="G9" s="23" t="str">
        <f>_xlfn.XLOOKUP($A9,PropertiesTbl[Property ID],PropertiesTbl[Property Name])</f>
        <v>Snowline Hideaway</v>
      </c>
      <c r="I9" t="s">
        <v>31</v>
      </c>
      <c r="J9" s="26">
        <f>SUMIFS(CalcTbl[Total Revenue],CalcTbl[Month],$I9)</f>
        <v>443225.46240000008</v>
      </c>
      <c r="K9" s="26">
        <f>SUMIFS(CalcTbl[Total Expenses],CalcTbl[Month],$I9)</f>
        <v>677795.41</v>
      </c>
      <c r="L9" s="26">
        <f t="shared" si="2"/>
        <v>-234569.94759999996</v>
      </c>
      <c r="N9" s="22" t="str">
        <f>Properties!A10</f>
        <v>P0006</v>
      </c>
      <c r="O9" s="23" t="str">
        <f>_xlfn.XLOOKUP($N9,PropertiesTbl[Property ID],PropertiesTbl[Property Name])</f>
        <v>Granite Landing</v>
      </c>
      <c r="P9" s="25">
        <f>SUMIFS(CalcTbl[Total Revenue],CalcTbl[Property ID],$N9)</f>
        <v>25992.480000000003</v>
      </c>
      <c r="Q9" s="25">
        <f>SUMIFS(CalcTbl[Total Expenses],CalcTbl[Property ID],$N9)</f>
        <v>29146.519999999997</v>
      </c>
      <c r="R9" s="25">
        <f t="shared" si="3"/>
        <v>-3154.0399999999936</v>
      </c>
      <c r="S9" s="28">
        <f>_xlfn.XLOOKUP($N9,RatingsTbl[Property ID],RatingsTbl[Overall Rating])</f>
        <v>4.95</v>
      </c>
      <c r="T9" s="35">
        <f t="shared" si="4"/>
        <v>215</v>
      </c>
      <c r="U9" s="35">
        <f t="shared" si="5"/>
        <v>69</v>
      </c>
      <c r="W9" s="31">
        <f t="shared" si="6"/>
        <v>6</v>
      </c>
      <c r="X9" s="30" t="str">
        <f t="shared" si="7"/>
        <v>Evergreen House</v>
      </c>
      <c r="Y9" s="29">
        <f t="shared" si="8"/>
        <v>29072.338499999998</v>
      </c>
      <c r="Z9" s="30" t="str">
        <f t="shared" si="9"/>
        <v>Sierra Retreat</v>
      </c>
      <c r="AA9" s="29">
        <f t="shared" si="10"/>
        <v>-8413.0589000000073</v>
      </c>
      <c r="AB9" s="30" t="str">
        <f t="shared" si="11"/>
        <v>Bearpaw Hideaway</v>
      </c>
      <c r="AC9" s="32">
        <f t="shared" si="12"/>
        <v>4.9783333333333335</v>
      </c>
      <c r="AD9" s="30" t="str">
        <f t="shared" si="13"/>
        <v>Timber Landing</v>
      </c>
      <c r="AE9" s="32">
        <f t="shared" si="14"/>
        <v>2.9283333333333332</v>
      </c>
      <c r="AG9" s="34">
        <f t="shared" si="15"/>
        <v>-3154.0399993999936</v>
      </c>
      <c r="AH9">
        <f t="shared" si="16"/>
        <v>4.9500006000000001</v>
      </c>
    </row>
    <row r="10" spans="1:34" x14ac:dyDescent="0.25">
      <c r="A10" s="22" t="str">
        <f>Revenue!A11</f>
        <v>P0001</v>
      </c>
      <c r="B10" s="22" t="str">
        <f>Revenue!B11</f>
        <v>Oct</v>
      </c>
      <c r="C10" s="23" t="str">
        <f t="shared" si="0"/>
        <v>P0001|Oct</v>
      </c>
      <c r="D10" s="24">
        <f>Revenue!J11</f>
        <v>805.58140000000003</v>
      </c>
      <c r="E10" s="25">
        <f>_xlfn.XLOOKUP($C10,ExpensesTbl[Key],ExpensesTbl[Total Operating Expenses])</f>
        <v>1476.6499999999999</v>
      </c>
      <c r="F10" s="25">
        <f t="shared" si="1"/>
        <v>-671.06859999999983</v>
      </c>
      <c r="G10" s="23" t="str">
        <f>_xlfn.XLOOKUP($A10,PropertiesTbl[Property ID],PropertiesTbl[Property Name])</f>
        <v>Snowline Hideaway</v>
      </c>
      <c r="I10" t="s">
        <v>32</v>
      </c>
      <c r="J10" s="26">
        <f>SUMIFS(CalcTbl[Total Revenue],CalcTbl[Month],$I10)</f>
        <v>402944.5996999999</v>
      </c>
      <c r="K10" s="26">
        <f>SUMIFS(CalcTbl[Total Expenses],CalcTbl[Month],$I10)</f>
        <v>655864.49000000011</v>
      </c>
      <c r="L10" s="26">
        <f t="shared" si="2"/>
        <v>-252919.8903000002</v>
      </c>
      <c r="N10" s="22" t="str">
        <f>Properties!A11</f>
        <v>P0007</v>
      </c>
      <c r="O10" s="23" t="str">
        <f>_xlfn.XLOOKUP($N10,PropertiesTbl[Property ID],PropertiesTbl[Property Name])</f>
        <v>Bearpaw Lodge</v>
      </c>
      <c r="P10" s="25">
        <f>SUMIFS(CalcTbl[Total Revenue],CalcTbl[Property ID],$N10)</f>
        <v>27409.192500000001</v>
      </c>
      <c r="Q10" s="25">
        <f>SUMIFS(CalcTbl[Total Expenses],CalcTbl[Property ID],$N10)</f>
        <v>29550.63</v>
      </c>
      <c r="R10" s="25">
        <f t="shared" si="3"/>
        <v>-2141.4375</v>
      </c>
      <c r="S10" s="28">
        <f>_xlfn.XLOOKUP($N10,RatingsTbl[Property ID],RatingsTbl[Overall Rating])</f>
        <v>4.9349999999999996</v>
      </c>
      <c r="T10" s="35">
        <f t="shared" si="4"/>
        <v>174</v>
      </c>
      <c r="U10" s="35">
        <f t="shared" si="5"/>
        <v>137</v>
      </c>
      <c r="W10" s="31">
        <f t="shared" si="6"/>
        <v>7</v>
      </c>
      <c r="X10" s="30" t="str">
        <f t="shared" si="7"/>
        <v>Cloudline Chalet</v>
      </c>
      <c r="Y10" s="29">
        <f t="shared" si="8"/>
        <v>25266.315100000007</v>
      </c>
      <c r="Z10" s="30" t="str">
        <f t="shared" si="9"/>
        <v>Cedar Cabin</v>
      </c>
      <c r="AA10" s="29">
        <f t="shared" si="10"/>
        <v>-8180.890999999996</v>
      </c>
      <c r="AB10" s="30" t="str">
        <f t="shared" si="11"/>
        <v>Granite Refuge</v>
      </c>
      <c r="AC10" s="32">
        <f t="shared" si="12"/>
        <v>4.9733333333333336</v>
      </c>
      <c r="AD10" s="30" t="str">
        <f t="shared" si="13"/>
        <v>Bearpaw Point</v>
      </c>
      <c r="AE10" s="32">
        <f t="shared" si="14"/>
        <v>2.9649999999999999</v>
      </c>
      <c r="AG10" s="34">
        <f t="shared" si="15"/>
        <v>-2141.4374993000001</v>
      </c>
      <c r="AH10">
        <f t="shared" si="16"/>
        <v>4.9350006999999998</v>
      </c>
    </row>
    <row r="11" spans="1:34" x14ac:dyDescent="0.25">
      <c r="A11" s="22" t="str">
        <f>Revenue!A12</f>
        <v>P0001</v>
      </c>
      <c r="B11" s="22" t="str">
        <f>Revenue!B12</f>
        <v>Nov</v>
      </c>
      <c r="C11" s="23" t="str">
        <f t="shared" si="0"/>
        <v>P0001|Nov</v>
      </c>
      <c r="D11" s="24">
        <f>Revenue!J12</f>
        <v>819.37480000000005</v>
      </c>
      <c r="E11" s="25">
        <f>_xlfn.XLOOKUP($C11,ExpensesTbl[Key],ExpensesTbl[Total Operating Expenses])</f>
        <v>1198.02</v>
      </c>
      <c r="F11" s="25">
        <f t="shared" si="1"/>
        <v>-378.64519999999993</v>
      </c>
      <c r="G11" s="23" t="str">
        <f>_xlfn.XLOOKUP($A11,PropertiesTbl[Property ID],PropertiesTbl[Property Name])</f>
        <v>Snowline Hideaway</v>
      </c>
      <c r="I11" t="s">
        <v>33</v>
      </c>
      <c r="J11" s="26">
        <f>SUMIFS(CalcTbl[Total Revenue],CalcTbl[Month],$I11)</f>
        <v>425360.0605000002</v>
      </c>
      <c r="K11" s="26">
        <f>SUMIFS(CalcTbl[Total Expenses],CalcTbl[Month],$I11)</f>
        <v>643123.22</v>
      </c>
      <c r="L11" s="26">
        <f t="shared" si="2"/>
        <v>-217763.15949999978</v>
      </c>
      <c r="N11" s="22" t="str">
        <f>Properties!A12</f>
        <v>P0008</v>
      </c>
      <c r="O11" s="23" t="str">
        <f>_xlfn.XLOOKUP($N11,PropertiesTbl[Property ID],PropertiesTbl[Property Name])</f>
        <v>Alpine Overlook</v>
      </c>
      <c r="P11" s="25">
        <f>SUMIFS(CalcTbl[Total Revenue],CalcTbl[Property ID],$N11)</f>
        <v>14236.625200000002</v>
      </c>
      <c r="Q11" s="25">
        <f>SUMIFS(CalcTbl[Total Expenses],CalcTbl[Property ID],$N11)</f>
        <v>16545.060000000001</v>
      </c>
      <c r="R11" s="25">
        <f t="shared" si="3"/>
        <v>-2308.4347999999991</v>
      </c>
      <c r="S11" s="28">
        <f>_xlfn.XLOOKUP($N11,RatingsTbl[Property ID],RatingsTbl[Overall Rating])</f>
        <v>4.9316666666666666</v>
      </c>
      <c r="T11" s="35">
        <f t="shared" si="4"/>
        <v>187</v>
      </c>
      <c r="U11" s="35">
        <f t="shared" si="5"/>
        <v>150</v>
      </c>
      <c r="W11" s="31">
        <f t="shared" si="6"/>
        <v>8</v>
      </c>
      <c r="X11" s="30" t="str">
        <f t="shared" si="7"/>
        <v>Rustic Overlook</v>
      </c>
      <c r="Y11" s="29">
        <f t="shared" si="8"/>
        <v>18793.748800000005</v>
      </c>
      <c r="Z11" s="30" t="str">
        <f t="shared" si="9"/>
        <v>Lakeview Retreat</v>
      </c>
      <c r="AA11" s="29">
        <f t="shared" si="10"/>
        <v>-8037.231200000002</v>
      </c>
      <c r="AB11" s="30" t="str">
        <f t="shared" si="11"/>
        <v>Copper Nest</v>
      </c>
      <c r="AC11" s="32">
        <f t="shared" si="12"/>
        <v>4.9716666666666667</v>
      </c>
      <c r="AD11" s="30" t="str">
        <f t="shared" si="13"/>
        <v>Juniper Perch</v>
      </c>
      <c r="AE11" s="32">
        <f t="shared" si="14"/>
        <v>2.9916666666666667</v>
      </c>
      <c r="AG11" s="34">
        <f t="shared" si="15"/>
        <v>-2308.4347991999989</v>
      </c>
      <c r="AH11">
        <f t="shared" si="16"/>
        <v>4.9316674666666662</v>
      </c>
    </row>
    <row r="12" spans="1:34" x14ac:dyDescent="0.25">
      <c r="A12" s="22" t="str">
        <f>Revenue!A13</f>
        <v>P0001</v>
      </c>
      <c r="B12" s="22" t="str">
        <f>Revenue!B13</f>
        <v>Dec</v>
      </c>
      <c r="C12" s="23" t="str">
        <f t="shared" si="0"/>
        <v>P0001|Dec</v>
      </c>
      <c r="D12" s="24">
        <f>Revenue!J13</f>
        <v>3282.7019999999998</v>
      </c>
      <c r="E12" s="25">
        <f>_xlfn.XLOOKUP($C12,ExpensesTbl[Key],ExpensesTbl[Total Operating Expenses])</f>
        <v>1496.19</v>
      </c>
      <c r="F12" s="25">
        <f t="shared" si="1"/>
        <v>1786.5119999999997</v>
      </c>
      <c r="G12" s="23" t="str">
        <f>_xlfn.XLOOKUP($A12,PropertiesTbl[Property ID],PropertiesTbl[Property Name])</f>
        <v>Snowline Hideaway</v>
      </c>
      <c r="I12" t="s">
        <v>34</v>
      </c>
      <c r="J12" s="26">
        <f>SUMIFS(CalcTbl[Total Revenue],CalcTbl[Month],$I12)</f>
        <v>1566001.6943999995</v>
      </c>
      <c r="K12" s="26">
        <f>SUMIFS(CalcTbl[Total Expenses],CalcTbl[Month],$I12)</f>
        <v>773933.45000000077</v>
      </c>
      <c r="L12" s="26">
        <f t="shared" si="2"/>
        <v>792068.24439999869</v>
      </c>
      <c r="N12" s="22" t="str">
        <f>Properties!A13</f>
        <v>P0009</v>
      </c>
      <c r="O12" s="23" t="str">
        <f>_xlfn.XLOOKUP($N12,PropertiesTbl[Property ID],PropertiesTbl[Property Name])</f>
        <v>Ridge Cabin</v>
      </c>
      <c r="P12" s="25">
        <f>SUMIFS(CalcTbl[Total Revenue],CalcTbl[Property ID],$N12)</f>
        <v>24648.710999999999</v>
      </c>
      <c r="Q12" s="25">
        <f>SUMIFS(CalcTbl[Total Expenses],CalcTbl[Property ID],$N12)</f>
        <v>22842</v>
      </c>
      <c r="R12" s="25">
        <f t="shared" si="3"/>
        <v>1806.7109999999993</v>
      </c>
      <c r="S12" s="28">
        <f>_xlfn.XLOOKUP($N12,RatingsTbl[Property ID],RatingsTbl[Overall Rating])</f>
        <v>4.9349999999999996</v>
      </c>
      <c r="T12" s="35">
        <f t="shared" si="4"/>
        <v>38</v>
      </c>
      <c r="U12" s="35">
        <f t="shared" si="5"/>
        <v>136</v>
      </c>
      <c r="W12" s="31">
        <f t="shared" si="6"/>
        <v>9</v>
      </c>
      <c r="X12" s="30" t="str">
        <f t="shared" si="7"/>
        <v>Meadow Villa</v>
      </c>
      <c r="Y12" s="29">
        <f t="shared" si="8"/>
        <v>14088.896800000006</v>
      </c>
      <c r="Z12" s="30" t="str">
        <f t="shared" si="9"/>
        <v>Pine Hollow</v>
      </c>
      <c r="AA12" s="29">
        <f t="shared" si="10"/>
        <v>-7858.306099999998</v>
      </c>
      <c r="AB12" s="30" t="str">
        <f t="shared" si="11"/>
        <v>Cloudline Landing</v>
      </c>
      <c r="AC12" s="32">
        <f t="shared" si="12"/>
        <v>4.9716666666666667</v>
      </c>
      <c r="AD12" s="30" t="str">
        <f t="shared" si="13"/>
        <v>Sierra Retreat</v>
      </c>
      <c r="AE12" s="32">
        <f t="shared" si="14"/>
        <v>2.9983333333333335</v>
      </c>
      <c r="AG12" s="34">
        <f t="shared" si="15"/>
        <v>1806.7110008999994</v>
      </c>
      <c r="AH12">
        <f t="shared" si="16"/>
        <v>4.9350008999999995</v>
      </c>
    </row>
    <row r="13" spans="1:34" x14ac:dyDescent="0.25">
      <c r="A13" s="22" t="str">
        <f>Revenue!A14</f>
        <v>P0001</v>
      </c>
      <c r="B13" s="22" t="str">
        <f>Revenue!B14</f>
        <v>Jan</v>
      </c>
      <c r="C13" s="23" t="str">
        <f t="shared" si="0"/>
        <v>P0001|Jan</v>
      </c>
      <c r="D13" s="24">
        <f>Revenue!J14</f>
        <v>2745.5759999999996</v>
      </c>
      <c r="E13" s="25">
        <f>_xlfn.XLOOKUP($C13,ExpensesTbl[Key],ExpensesTbl[Total Operating Expenses])</f>
        <v>1439.56</v>
      </c>
      <c r="F13" s="25">
        <f t="shared" si="1"/>
        <v>1306.0159999999996</v>
      </c>
      <c r="G13" s="23" t="str">
        <f>_xlfn.XLOOKUP($A13,PropertiesTbl[Property ID],PropertiesTbl[Property Name])</f>
        <v>Snowline Hideaway</v>
      </c>
      <c r="I13" t="s">
        <v>35</v>
      </c>
      <c r="J13" s="26">
        <f>SUMIFS(CalcTbl[Total Revenue],CalcTbl[Month],$I13)</f>
        <v>1348860.5300999999</v>
      </c>
      <c r="K13" s="26">
        <f>SUMIFS(CalcTbl[Total Expenses],CalcTbl[Month],$I13)</f>
        <v>758957.13999999978</v>
      </c>
      <c r="L13" s="26">
        <f t="shared" si="2"/>
        <v>589903.39010000008</v>
      </c>
      <c r="N13" s="22" t="str">
        <f>Properties!A14</f>
        <v>P0010</v>
      </c>
      <c r="O13" s="23" t="str">
        <f>_xlfn.XLOOKUP($N13,PropertiesTbl[Property ID],PropertiesTbl[Property Name])</f>
        <v>Aspen Cabin</v>
      </c>
      <c r="P13" s="25">
        <f>SUMIFS(CalcTbl[Total Revenue],CalcTbl[Property ID],$N13)</f>
        <v>26906.780999999999</v>
      </c>
      <c r="Q13" s="25">
        <f>SUMIFS(CalcTbl[Total Expenses],CalcTbl[Property ID],$N13)</f>
        <v>29491.759999999998</v>
      </c>
      <c r="R13" s="25">
        <f t="shared" si="3"/>
        <v>-2584.9789999999994</v>
      </c>
      <c r="S13" s="28">
        <f>_xlfn.XLOOKUP($N13,RatingsTbl[Property ID],RatingsTbl[Overall Rating])</f>
        <v>4.9333333333333336</v>
      </c>
      <c r="T13" s="35">
        <f t="shared" si="4"/>
        <v>195</v>
      </c>
      <c r="U13" s="35">
        <f t="shared" si="5"/>
        <v>143</v>
      </c>
      <c r="W13" s="31">
        <f t="shared" si="6"/>
        <v>10</v>
      </c>
      <c r="X13" s="30" t="str">
        <f t="shared" si="7"/>
        <v>Copper Hideaway</v>
      </c>
      <c r="Y13" s="29">
        <f t="shared" si="8"/>
        <v>13186.2418</v>
      </c>
      <c r="Z13" s="30" t="str">
        <f t="shared" si="9"/>
        <v>Boulder Lodge</v>
      </c>
      <c r="AA13" s="29">
        <f t="shared" si="10"/>
        <v>-7850.125</v>
      </c>
      <c r="AB13" s="30" t="str">
        <f t="shared" si="11"/>
        <v>Timber Hollow</v>
      </c>
      <c r="AC13" s="32">
        <f t="shared" si="12"/>
        <v>4.9716666666666667</v>
      </c>
      <c r="AD13" s="30" t="str">
        <f t="shared" si="13"/>
        <v>Aspen Landing</v>
      </c>
      <c r="AE13" s="32">
        <f t="shared" si="14"/>
        <v>3.25</v>
      </c>
      <c r="AG13" s="34">
        <f t="shared" si="15"/>
        <v>-2584.9789989999995</v>
      </c>
      <c r="AH13">
        <f t="shared" si="16"/>
        <v>4.9333343333333337</v>
      </c>
    </row>
    <row r="14" spans="1:34" x14ac:dyDescent="0.25">
      <c r="A14" s="22" t="str">
        <f>Revenue!A15</f>
        <v>P0001</v>
      </c>
      <c r="B14" s="22" t="str">
        <f>Revenue!B15</f>
        <v>Feb</v>
      </c>
      <c r="C14" s="23" t="str">
        <f t="shared" si="0"/>
        <v>P0001|Feb</v>
      </c>
      <c r="D14" s="24">
        <f>Revenue!J15</f>
        <v>2286.8824</v>
      </c>
      <c r="E14" s="25">
        <f>_xlfn.XLOOKUP($C14,ExpensesTbl[Key],ExpensesTbl[Total Operating Expenses])</f>
        <v>1440.27</v>
      </c>
      <c r="F14" s="25">
        <f t="shared" si="1"/>
        <v>846.61239999999998</v>
      </c>
      <c r="G14" s="23" t="str">
        <f>_xlfn.XLOOKUP($A14,PropertiesTbl[Property ID],PropertiesTbl[Property Name])</f>
        <v>Snowline Hideaway</v>
      </c>
      <c r="I14" t="s">
        <v>36</v>
      </c>
      <c r="J14" s="26">
        <f>SUMIFS(CalcTbl[Total Revenue],CalcTbl[Month],$I14)</f>
        <v>1095138.5429999998</v>
      </c>
      <c r="K14" s="26">
        <f>SUMIFS(CalcTbl[Total Expenses],CalcTbl[Month],$I14)</f>
        <v>732070.66999999981</v>
      </c>
      <c r="L14" s="26">
        <f t="shared" si="2"/>
        <v>363067.87300000002</v>
      </c>
      <c r="N14" s="22" t="str">
        <f>Properties!A15</f>
        <v>P0011</v>
      </c>
      <c r="O14" s="23" t="str">
        <f>_xlfn.XLOOKUP($N14,PropertiesTbl[Property ID],PropertiesTbl[Property Name])</f>
        <v>Frost Overlook</v>
      </c>
      <c r="P14" s="25">
        <f>SUMIFS(CalcTbl[Total Revenue],CalcTbl[Property ID],$N14)</f>
        <v>44030.801899999999</v>
      </c>
      <c r="Q14" s="25">
        <f>SUMIFS(CalcTbl[Total Expenses],CalcTbl[Property ID],$N14)</f>
        <v>37659.530000000006</v>
      </c>
      <c r="R14" s="25">
        <f t="shared" si="3"/>
        <v>6371.2718999999925</v>
      </c>
      <c r="S14" s="28">
        <f>_xlfn.XLOOKUP($N14,RatingsTbl[Property ID],RatingsTbl[Overall Rating])</f>
        <v>4.9683333333333337</v>
      </c>
      <c r="T14" s="35">
        <f t="shared" si="4"/>
        <v>11</v>
      </c>
      <c r="U14" s="35">
        <f t="shared" si="5"/>
        <v>17</v>
      </c>
      <c r="AG14" s="34">
        <f t="shared" si="15"/>
        <v>6371.2719010999926</v>
      </c>
      <c r="AH14">
        <f t="shared" si="16"/>
        <v>4.9683344333333341</v>
      </c>
    </row>
    <row r="15" spans="1:34" x14ac:dyDescent="0.25">
      <c r="A15" s="22" t="str">
        <f>Revenue!A16</f>
        <v>P0001</v>
      </c>
      <c r="B15" s="22" t="str">
        <f>Revenue!B16</f>
        <v>Mar</v>
      </c>
      <c r="C15" s="23" t="str">
        <f t="shared" si="0"/>
        <v>P0001|Mar</v>
      </c>
      <c r="D15" s="24">
        <f>Revenue!J16</f>
        <v>1919.39</v>
      </c>
      <c r="E15" s="25">
        <f>_xlfn.XLOOKUP($C15,ExpensesTbl[Key],ExpensesTbl[Total Operating Expenses])</f>
        <v>1352.42</v>
      </c>
      <c r="F15" s="25">
        <f t="shared" si="1"/>
        <v>566.97</v>
      </c>
      <c r="G15" s="23" t="str">
        <f>_xlfn.XLOOKUP($A15,PropertiesTbl[Property ID],PropertiesTbl[Property Name])</f>
        <v>Snowline Hideaway</v>
      </c>
      <c r="I15" t="s">
        <v>37</v>
      </c>
      <c r="J15" s="26">
        <f>SUMIFS(CalcTbl[Total Revenue],CalcTbl[Month],$I15)</f>
        <v>930448.52820000041</v>
      </c>
      <c r="K15" s="26">
        <f>SUMIFS(CalcTbl[Total Expenses],CalcTbl[Month],$I15)</f>
        <v>710039.39</v>
      </c>
      <c r="L15" s="26">
        <f t="shared" si="2"/>
        <v>220409.13820000039</v>
      </c>
      <c r="N15" s="22" t="str">
        <f>Properties!A16</f>
        <v>P0012</v>
      </c>
      <c r="O15" s="23" t="str">
        <f>_xlfn.XLOOKUP($N15,PropertiesTbl[Property ID],PropertiesTbl[Property Name])</f>
        <v>Cedar Den</v>
      </c>
      <c r="P15" s="25">
        <f>SUMIFS(CalcTbl[Total Revenue],CalcTbl[Property ID],$N15)</f>
        <v>30472.911600000003</v>
      </c>
      <c r="Q15" s="25">
        <f>SUMIFS(CalcTbl[Total Expenses],CalcTbl[Property ID],$N15)</f>
        <v>36311.460000000006</v>
      </c>
      <c r="R15" s="25">
        <f t="shared" si="3"/>
        <v>-5838.5484000000033</v>
      </c>
      <c r="S15" s="28">
        <f>_xlfn.XLOOKUP($N15,RatingsTbl[Property ID],RatingsTbl[Overall Rating])</f>
        <v>4.9216666666666669</v>
      </c>
      <c r="T15" s="35">
        <f t="shared" si="4"/>
        <v>277</v>
      </c>
      <c r="U15" s="35">
        <f t="shared" si="5"/>
        <v>195</v>
      </c>
      <c r="AG15" s="34">
        <f t="shared" si="15"/>
        <v>-5838.5483988000033</v>
      </c>
      <c r="AH15">
        <f t="shared" si="16"/>
        <v>4.9216678666666667</v>
      </c>
    </row>
    <row r="16" spans="1:34" x14ac:dyDescent="0.25">
      <c r="A16" s="22" t="str">
        <f>Revenue!A17</f>
        <v>P0002</v>
      </c>
      <c r="B16" s="22" t="str">
        <f>Revenue!B17</f>
        <v>Apr</v>
      </c>
      <c r="C16" s="23" t="str">
        <f t="shared" si="0"/>
        <v>P0002|Apr</v>
      </c>
      <c r="D16" s="24">
        <f>Revenue!J17</f>
        <v>1254.6885</v>
      </c>
      <c r="E16" s="25">
        <f>_xlfn.XLOOKUP($C16,ExpensesTbl[Key],ExpensesTbl[Total Operating Expenses])</f>
        <v>2520.11</v>
      </c>
      <c r="F16" s="25">
        <f t="shared" si="1"/>
        <v>-1265.4215000000002</v>
      </c>
      <c r="G16" s="23" t="str">
        <f>_xlfn.XLOOKUP($A16,PropertiesTbl[Property ID],PropertiesTbl[Property Name])</f>
        <v>Meadow Lodge</v>
      </c>
      <c r="N16" s="22" t="str">
        <f>Properties!A17</f>
        <v>P0013</v>
      </c>
      <c r="O16" s="23" t="str">
        <f>_xlfn.XLOOKUP($N16,PropertiesTbl[Property ID],PropertiesTbl[Property Name])</f>
        <v>Lakeview Nest</v>
      </c>
      <c r="P16" s="25">
        <f>SUMIFS(CalcTbl[Total Revenue],CalcTbl[Property ID],$N16)</f>
        <v>25590.988100000002</v>
      </c>
      <c r="Q16" s="25">
        <f>SUMIFS(CalcTbl[Total Expenses],CalcTbl[Property ID],$N16)</f>
        <v>28953.699999999997</v>
      </c>
      <c r="R16" s="25">
        <f t="shared" si="3"/>
        <v>-3362.7118999999948</v>
      </c>
      <c r="S16" s="28">
        <f>_xlfn.XLOOKUP($N16,RatingsTbl[Property ID],RatingsTbl[Overall Rating])</f>
        <v>4.9233333333333329</v>
      </c>
      <c r="T16" s="35">
        <f t="shared" si="4"/>
        <v>221</v>
      </c>
      <c r="U16" s="35">
        <f t="shared" si="5"/>
        <v>187</v>
      </c>
      <c r="AG16" s="34">
        <f t="shared" si="15"/>
        <v>-3362.7118986999949</v>
      </c>
      <c r="AH16">
        <f t="shared" si="16"/>
        <v>4.923334633333333</v>
      </c>
    </row>
    <row r="17" spans="1:34" x14ac:dyDescent="0.25">
      <c r="A17" s="22" t="str">
        <f>Revenue!A18</f>
        <v>P0002</v>
      </c>
      <c r="B17" s="22" t="str">
        <f>Revenue!B18</f>
        <v>May</v>
      </c>
      <c r="C17" s="23" t="str">
        <f t="shared" si="0"/>
        <v>P0002|May</v>
      </c>
      <c r="D17" s="24">
        <f>Revenue!J18</f>
        <v>1609.5436</v>
      </c>
      <c r="E17" s="25">
        <f>_xlfn.XLOOKUP($C17,ExpensesTbl[Key],ExpensesTbl[Total Operating Expenses])</f>
        <v>2899.13</v>
      </c>
      <c r="F17" s="25">
        <f t="shared" si="1"/>
        <v>-1289.5864000000001</v>
      </c>
      <c r="G17" s="23" t="str">
        <f>_xlfn.XLOOKUP($A17,PropertiesTbl[Property ID],PropertiesTbl[Property Name])</f>
        <v>Meadow Lodge</v>
      </c>
      <c r="N17" s="22" t="str">
        <f>Properties!A18</f>
        <v>P0014</v>
      </c>
      <c r="O17" s="23" t="str">
        <f>_xlfn.XLOOKUP($N17,PropertiesTbl[Property ID],PropertiesTbl[Property Name])</f>
        <v>Whispering Den</v>
      </c>
      <c r="P17" s="25">
        <f>SUMIFS(CalcTbl[Total Revenue],CalcTbl[Property ID],$N17)</f>
        <v>17056.8341</v>
      </c>
      <c r="Q17" s="25">
        <f>SUMIFS(CalcTbl[Total Expenses],CalcTbl[Property ID],$N17)</f>
        <v>16232.65</v>
      </c>
      <c r="R17" s="25">
        <f t="shared" si="3"/>
        <v>824.1841000000004</v>
      </c>
      <c r="S17" s="28">
        <f>_xlfn.XLOOKUP($N17,RatingsTbl[Property ID],RatingsTbl[Overall Rating])</f>
        <v>4.9266666666666667</v>
      </c>
      <c r="T17" s="35">
        <f t="shared" si="4"/>
        <v>72</v>
      </c>
      <c r="U17" s="35">
        <f t="shared" si="5"/>
        <v>176</v>
      </c>
      <c r="AG17" s="34">
        <f t="shared" si="15"/>
        <v>824.18410140000037</v>
      </c>
      <c r="AH17">
        <f t="shared" si="16"/>
        <v>4.9266680666666671</v>
      </c>
    </row>
    <row r="18" spans="1:34" x14ac:dyDescent="0.25">
      <c r="A18" s="22" t="str">
        <f>Revenue!A19</f>
        <v>P0002</v>
      </c>
      <c r="B18" s="22" t="str">
        <f>Revenue!B19</f>
        <v>Jun</v>
      </c>
      <c r="C18" s="23" t="str">
        <f t="shared" si="0"/>
        <v>P0002|Jun</v>
      </c>
      <c r="D18" s="24">
        <f>Revenue!J19</f>
        <v>1542.9046000000001</v>
      </c>
      <c r="E18" s="25">
        <f>_xlfn.XLOOKUP($C18,ExpensesTbl[Key],ExpensesTbl[Total Operating Expenses])</f>
        <v>3099.2200000000003</v>
      </c>
      <c r="F18" s="25">
        <f t="shared" si="1"/>
        <v>-1556.3154000000002</v>
      </c>
      <c r="G18" s="23" t="str">
        <f>_xlfn.XLOOKUP($A18,PropertiesTbl[Property ID],PropertiesTbl[Property Name])</f>
        <v>Meadow Lodge</v>
      </c>
      <c r="N18" s="22" t="str">
        <f>Properties!A19</f>
        <v>P0015</v>
      </c>
      <c r="O18" s="23" t="str">
        <f>_xlfn.XLOOKUP($N18,PropertiesTbl[Property ID],PropertiesTbl[Property Name])</f>
        <v>Evergreen Refuge</v>
      </c>
      <c r="P18" s="25">
        <f>SUMIFS(CalcTbl[Total Revenue],CalcTbl[Property ID],$N18)</f>
        <v>22399.461400000004</v>
      </c>
      <c r="Q18" s="25">
        <f>SUMIFS(CalcTbl[Total Expenses],CalcTbl[Property ID],$N18)</f>
        <v>22677.71</v>
      </c>
      <c r="R18" s="25">
        <f t="shared" si="3"/>
        <v>-278.24859999999535</v>
      </c>
      <c r="S18" s="28">
        <f>_xlfn.XLOOKUP($N18,RatingsTbl[Property ID],RatingsTbl[Overall Rating])</f>
        <v>4.9016666666666664</v>
      </c>
      <c r="T18" s="35">
        <f t="shared" si="4"/>
        <v>103</v>
      </c>
      <c r="U18" s="35">
        <f t="shared" si="5"/>
        <v>256</v>
      </c>
      <c r="AG18" s="34">
        <f t="shared" si="15"/>
        <v>-278.24859849999535</v>
      </c>
      <c r="AH18">
        <f t="shared" si="16"/>
        <v>4.9016681666666662</v>
      </c>
    </row>
    <row r="19" spans="1:34" x14ac:dyDescent="0.25">
      <c r="A19" s="22" t="str">
        <f>Revenue!A20</f>
        <v>P0002</v>
      </c>
      <c r="B19" s="22" t="str">
        <f>Revenue!B20</f>
        <v>Jul</v>
      </c>
      <c r="C19" s="23" t="str">
        <f t="shared" si="0"/>
        <v>P0002|Jul</v>
      </c>
      <c r="D19" s="24">
        <f>Revenue!J20</f>
        <v>3083.0139999999997</v>
      </c>
      <c r="E19" s="25">
        <f>_xlfn.XLOOKUP($C19,ExpensesTbl[Key],ExpensesTbl[Total Operating Expenses])</f>
        <v>4326.6000000000004</v>
      </c>
      <c r="F19" s="25">
        <f t="shared" si="1"/>
        <v>-1243.5860000000007</v>
      </c>
      <c r="G19" s="23" t="str">
        <f>_xlfn.XLOOKUP($A19,PropertiesTbl[Property ID],PropertiesTbl[Property Name])</f>
        <v>Meadow Lodge</v>
      </c>
      <c r="N19" s="22" t="str">
        <f>Properties!A20</f>
        <v>P0016</v>
      </c>
      <c r="O19" s="23" t="str">
        <f>_xlfn.XLOOKUP($N19,PropertiesTbl[Property ID],PropertiesTbl[Property Name])</f>
        <v>Cedar Nest</v>
      </c>
      <c r="P19" s="25">
        <f>SUMIFS(CalcTbl[Total Revenue],CalcTbl[Property ID],$N19)</f>
        <v>40431.878699999994</v>
      </c>
      <c r="Q19" s="25">
        <f>SUMIFS(CalcTbl[Total Expenses],CalcTbl[Property ID],$N19)</f>
        <v>44941.99</v>
      </c>
      <c r="R19" s="25">
        <f t="shared" si="3"/>
        <v>-4510.1113000000041</v>
      </c>
      <c r="S19" s="28">
        <f>_xlfn.XLOOKUP($N19,RatingsTbl[Property ID],RatingsTbl[Overall Rating])</f>
        <v>4.95</v>
      </c>
      <c r="T19" s="35">
        <f t="shared" si="4"/>
        <v>256</v>
      </c>
      <c r="U19" s="35">
        <f t="shared" si="5"/>
        <v>68</v>
      </c>
      <c r="AG19" s="34">
        <f t="shared" si="15"/>
        <v>-4510.1112984000038</v>
      </c>
      <c r="AH19">
        <f t="shared" si="16"/>
        <v>4.9500016000000002</v>
      </c>
    </row>
    <row r="20" spans="1:34" x14ac:dyDescent="0.25">
      <c r="A20" s="22" t="str">
        <f>Revenue!A21</f>
        <v>P0002</v>
      </c>
      <c r="B20" s="22" t="str">
        <f>Revenue!B21</f>
        <v>Aug</v>
      </c>
      <c r="C20" s="23" t="str">
        <f t="shared" si="0"/>
        <v>P0002|Aug</v>
      </c>
      <c r="D20" s="24">
        <f>Revenue!J21</f>
        <v>2261.8103999999998</v>
      </c>
      <c r="E20" s="25">
        <f>_xlfn.XLOOKUP($C20,ExpensesTbl[Key],ExpensesTbl[Total Operating Expenses])</f>
        <v>4049.7200000000003</v>
      </c>
      <c r="F20" s="25">
        <f t="shared" si="1"/>
        <v>-1787.9096000000004</v>
      </c>
      <c r="G20" s="23" t="str">
        <f>_xlfn.XLOOKUP($A20,PropertiesTbl[Property ID],PropertiesTbl[Property Name])</f>
        <v>Meadow Lodge</v>
      </c>
      <c r="N20" s="22" t="str">
        <f>Properties!A21</f>
        <v>P0017</v>
      </c>
      <c r="O20" s="23" t="str">
        <f>_xlfn.XLOOKUP($N20,PropertiesTbl[Property ID],PropertiesTbl[Property Name])</f>
        <v>Cedar Perch</v>
      </c>
      <c r="P20" s="25">
        <f>SUMIFS(CalcTbl[Total Revenue],CalcTbl[Property ID],$N20)</f>
        <v>15074.041400000002</v>
      </c>
      <c r="Q20" s="25">
        <f>SUMIFS(CalcTbl[Total Expenses],CalcTbl[Property ID],$N20)</f>
        <v>21746.28</v>
      </c>
      <c r="R20" s="25">
        <f t="shared" si="3"/>
        <v>-6672.2385999999969</v>
      </c>
      <c r="S20" s="28">
        <f>_xlfn.XLOOKUP($N20,RatingsTbl[Property ID],RatingsTbl[Overall Rating])</f>
        <v>3.3183333333333334</v>
      </c>
      <c r="T20" s="35">
        <f t="shared" si="4"/>
        <v>284</v>
      </c>
      <c r="U20" s="35">
        <f t="shared" si="5"/>
        <v>288</v>
      </c>
      <c r="AG20" s="34">
        <f t="shared" si="15"/>
        <v>-6672.2385982999967</v>
      </c>
      <c r="AH20">
        <f t="shared" si="16"/>
        <v>3.3183350333333332</v>
      </c>
    </row>
    <row r="21" spans="1:34" x14ac:dyDescent="0.25">
      <c r="A21" s="22" t="str">
        <f>Revenue!A22</f>
        <v>P0002</v>
      </c>
      <c r="B21" s="22" t="str">
        <f>Revenue!B22</f>
        <v>Sep</v>
      </c>
      <c r="C21" s="23" t="str">
        <f t="shared" si="0"/>
        <v>P0002|Sep</v>
      </c>
      <c r="D21" s="24">
        <f>Revenue!J22</f>
        <v>1535.4549999999999</v>
      </c>
      <c r="E21" s="25">
        <f>_xlfn.XLOOKUP($C21,ExpensesTbl[Key],ExpensesTbl[Total Operating Expenses])</f>
        <v>2757.1200000000003</v>
      </c>
      <c r="F21" s="25">
        <f t="shared" si="1"/>
        <v>-1221.6650000000004</v>
      </c>
      <c r="G21" s="23" t="str">
        <f>_xlfn.XLOOKUP($A21,PropertiesTbl[Property ID],PropertiesTbl[Property Name])</f>
        <v>Meadow Lodge</v>
      </c>
      <c r="N21" s="22" t="str">
        <f>Properties!A22</f>
        <v>P0018</v>
      </c>
      <c r="O21" s="23" t="str">
        <f>_xlfn.XLOOKUP($N21,PropertiesTbl[Property ID],PropertiesTbl[Property Name])</f>
        <v>Juniper Hideaway</v>
      </c>
      <c r="P21" s="25">
        <f>SUMIFS(CalcTbl[Total Revenue],CalcTbl[Property ID],$N21)</f>
        <v>23614.022199999999</v>
      </c>
      <c r="Q21" s="25">
        <f>SUMIFS(CalcTbl[Total Expenses],CalcTbl[Property ID],$N21)</f>
        <v>29434.36</v>
      </c>
      <c r="R21" s="25">
        <f t="shared" si="3"/>
        <v>-5820.3378000000012</v>
      </c>
      <c r="S21" s="28">
        <f>_xlfn.XLOOKUP($N21,RatingsTbl[Property ID],RatingsTbl[Overall Rating])</f>
        <v>4.9033333333333333</v>
      </c>
      <c r="T21" s="35">
        <f t="shared" si="4"/>
        <v>276</v>
      </c>
      <c r="U21" s="35">
        <f t="shared" si="5"/>
        <v>250</v>
      </c>
      <c r="AG21" s="34">
        <f>R21+(ROW()-3)*0.0000001</f>
        <v>-5820.3377982000011</v>
      </c>
      <c r="AH21">
        <f t="shared" si="16"/>
        <v>4.903335133333333</v>
      </c>
    </row>
    <row r="22" spans="1:34" x14ac:dyDescent="0.25">
      <c r="A22" s="22" t="str">
        <f>Revenue!A23</f>
        <v>P0002</v>
      </c>
      <c r="B22" s="22" t="str">
        <f>Revenue!B23</f>
        <v>Oct</v>
      </c>
      <c r="C22" s="23" t="str">
        <f t="shared" si="0"/>
        <v>P0002|Oct</v>
      </c>
      <c r="D22" s="24">
        <f>Revenue!J23</f>
        <v>1565.8353999999999</v>
      </c>
      <c r="E22" s="25">
        <f>_xlfn.XLOOKUP($C22,ExpensesTbl[Key],ExpensesTbl[Total Operating Expenses])</f>
        <v>2654.9500000000003</v>
      </c>
      <c r="F22" s="25">
        <f t="shared" si="1"/>
        <v>-1089.1146000000003</v>
      </c>
      <c r="G22" s="23" t="str">
        <f>_xlfn.XLOOKUP($A22,PropertiesTbl[Property ID],PropertiesTbl[Property Name])</f>
        <v>Meadow Lodge</v>
      </c>
      <c r="N22" s="22" t="str">
        <f>Properties!A23</f>
        <v>P0019</v>
      </c>
      <c r="O22" s="23" t="str">
        <f>_xlfn.XLOOKUP($N22,PropertiesTbl[Property ID],PropertiesTbl[Property Name])</f>
        <v>Mountain Overlook</v>
      </c>
      <c r="P22" s="25">
        <f>SUMIFS(CalcTbl[Total Revenue],CalcTbl[Property ID],$N22)</f>
        <v>44389.928599999999</v>
      </c>
      <c r="Q22" s="25">
        <f>SUMIFS(CalcTbl[Total Expenses],CalcTbl[Property ID],$N22)</f>
        <v>45760.790000000008</v>
      </c>
      <c r="R22" s="25">
        <f t="shared" si="3"/>
        <v>-1370.8614000000089</v>
      </c>
      <c r="S22" s="28">
        <f>_xlfn.XLOOKUP($N22,RatingsTbl[Property ID],RatingsTbl[Overall Rating])</f>
        <v>4.9133333333333331</v>
      </c>
      <c r="T22" s="35">
        <f t="shared" si="4"/>
        <v>145</v>
      </c>
      <c r="U22" s="35">
        <f t="shared" si="5"/>
        <v>223</v>
      </c>
      <c r="AG22" s="34">
        <f t="shared" si="15"/>
        <v>-1370.861398100009</v>
      </c>
      <c r="AH22">
        <f t="shared" si="16"/>
        <v>4.9133352333333331</v>
      </c>
    </row>
    <row r="23" spans="1:34" x14ac:dyDescent="0.25">
      <c r="A23" s="22" t="str">
        <f>Revenue!A24</f>
        <v>P0002</v>
      </c>
      <c r="B23" s="22" t="str">
        <f>Revenue!B24</f>
        <v>Nov</v>
      </c>
      <c r="C23" s="23" t="str">
        <f t="shared" si="0"/>
        <v>P0002|Nov</v>
      </c>
      <c r="D23" s="24">
        <f>Revenue!J24</f>
        <v>1645.0455999999999</v>
      </c>
      <c r="E23" s="25">
        <f>_xlfn.XLOOKUP($C23,ExpensesTbl[Key],ExpensesTbl[Total Operating Expenses])</f>
        <v>2564.2400000000002</v>
      </c>
      <c r="F23" s="25">
        <f t="shared" si="1"/>
        <v>-919.19440000000031</v>
      </c>
      <c r="G23" s="23" t="str">
        <f>_xlfn.XLOOKUP($A23,PropertiesTbl[Property ID],PropertiesTbl[Property Name])</f>
        <v>Meadow Lodge</v>
      </c>
      <c r="N23" s="22" t="str">
        <f>Properties!A24</f>
        <v>P0020</v>
      </c>
      <c r="O23" s="23" t="str">
        <f>_xlfn.XLOOKUP($N23,PropertiesTbl[Property ID],PropertiesTbl[Property Name])</f>
        <v>Timber Perch</v>
      </c>
      <c r="P23" s="25">
        <f>SUMIFS(CalcTbl[Total Revenue],CalcTbl[Property ID],$N23)</f>
        <v>16903.662099999998</v>
      </c>
      <c r="Q23" s="25">
        <f>SUMIFS(CalcTbl[Total Expenses],CalcTbl[Property ID],$N23)</f>
        <v>16469.280000000002</v>
      </c>
      <c r="R23" s="25">
        <f t="shared" si="3"/>
        <v>434.38209999999526</v>
      </c>
      <c r="S23" s="28">
        <f>_xlfn.XLOOKUP($N23,RatingsTbl[Property ID],RatingsTbl[Overall Rating])</f>
        <v>4.9683333333333328</v>
      </c>
      <c r="T23" s="35">
        <f t="shared" si="4"/>
        <v>81</v>
      </c>
      <c r="U23" s="35">
        <f t="shared" si="5"/>
        <v>16</v>
      </c>
      <c r="AG23" s="34">
        <f t="shared" si="15"/>
        <v>434.38210199999526</v>
      </c>
      <c r="AH23">
        <f t="shared" si="16"/>
        <v>4.9683353333333331</v>
      </c>
    </row>
    <row r="24" spans="1:34" x14ac:dyDescent="0.25">
      <c r="A24" s="22" t="str">
        <f>Revenue!A25</f>
        <v>P0002</v>
      </c>
      <c r="B24" s="22" t="str">
        <f>Revenue!B25</f>
        <v>Dec</v>
      </c>
      <c r="C24" s="23" t="str">
        <f t="shared" si="0"/>
        <v>P0002|Dec</v>
      </c>
      <c r="D24" s="24">
        <f>Revenue!J25</f>
        <v>5530.6764000000003</v>
      </c>
      <c r="E24" s="25">
        <f>_xlfn.XLOOKUP($C24,ExpensesTbl[Key],ExpensesTbl[Total Operating Expenses])</f>
        <v>3036.65</v>
      </c>
      <c r="F24" s="25">
        <f t="shared" si="1"/>
        <v>2494.0264000000002</v>
      </c>
      <c r="G24" s="23" t="str">
        <f>_xlfn.XLOOKUP($A24,PropertiesTbl[Property ID],PropertiesTbl[Property Name])</f>
        <v>Meadow Lodge</v>
      </c>
      <c r="N24" s="22" t="str">
        <f>Properties!A25</f>
        <v>P0021</v>
      </c>
      <c r="O24" s="23" t="str">
        <f>_xlfn.XLOOKUP($N24,PropertiesTbl[Property ID],PropertiesTbl[Property Name])</f>
        <v>Lakeview Den</v>
      </c>
      <c r="P24" s="25">
        <f>SUMIFS(CalcTbl[Total Revenue],CalcTbl[Property ID],$N24)</f>
        <v>29103.489099999999</v>
      </c>
      <c r="Q24" s="25">
        <f>SUMIFS(CalcTbl[Total Expenses],CalcTbl[Property ID],$N24)</f>
        <v>29657.46</v>
      </c>
      <c r="R24" s="25">
        <f t="shared" si="3"/>
        <v>-553.97090000000026</v>
      </c>
      <c r="S24" s="28">
        <f>_xlfn.XLOOKUP($N24,RatingsTbl[Property ID],RatingsTbl[Overall Rating])</f>
        <v>4.9083333333333341</v>
      </c>
      <c r="T24" s="35">
        <f t="shared" si="4"/>
        <v>116</v>
      </c>
      <c r="U24" s="35">
        <f t="shared" si="5"/>
        <v>238</v>
      </c>
      <c r="AG24" s="34">
        <f t="shared" si="15"/>
        <v>-553.9708979000003</v>
      </c>
      <c r="AH24">
        <f t="shared" si="16"/>
        <v>4.9083354333333338</v>
      </c>
    </row>
    <row r="25" spans="1:34" x14ac:dyDescent="0.25">
      <c r="A25" s="22" t="str">
        <f>Revenue!A26</f>
        <v>P0002</v>
      </c>
      <c r="B25" s="22" t="str">
        <f>Revenue!B26</f>
        <v>Jan</v>
      </c>
      <c r="C25" s="23" t="str">
        <f t="shared" si="0"/>
        <v>P0002|Jan</v>
      </c>
      <c r="D25" s="24">
        <f>Revenue!J26</f>
        <v>4290.4425000000001</v>
      </c>
      <c r="E25" s="25">
        <f>_xlfn.XLOOKUP($C25,ExpensesTbl[Key],ExpensesTbl[Total Operating Expenses])</f>
        <v>2909.76</v>
      </c>
      <c r="F25" s="25">
        <f t="shared" si="1"/>
        <v>1380.6824999999999</v>
      </c>
      <c r="G25" s="23" t="str">
        <f>_xlfn.XLOOKUP($A25,PropertiesTbl[Property ID],PropertiesTbl[Property Name])</f>
        <v>Meadow Lodge</v>
      </c>
      <c r="N25" s="22" t="str">
        <f>Properties!A26</f>
        <v>P0022</v>
      </c>
      <c r="O25" s="23" t="str">
        <f>_xlfn.XLOOKUP($N25,PropertiesTbl[Property ID],PropertiesTbl[Property Name])</f>
        <v>Mountain Perch</v>
      </c>
      <c r="P25" s="25">
        <f>SUMIFS(CalcTbl[Total Revenue],CalcTbl[Property ID],$N25)</f>
        <v>53433.467099999994</v>
      </c>
      <c r="Q25" s="25">
        <f>SUMIFS(CalcTbl[Total Expenses],CalcTbl[Property ID],$N25)</f>
        <v>54384.14</v>
      </c>
      <c r="R25" s="25">
        <f t="shared" si="3"/>
        <v>-950.67290000000503</v>
      </c>
      <c r="S25" s="28">
        <f>_xlfn.XLOOKUP($N25,RatingsTbl[Property ID],RatingsTbl[Overall Rating])</f>
        <v>4.9216666666666677</v>
      </c>
      <c r="T25" s="35">
        <f t="shared" si="4"/>
        <v>129</v>
      </c>
      <c r="U25" s="35">
        <f t="shared" si="5"/>
        <v>194</v>
      </c>
      <c r="AG25" s="34">
        <f t="shared" si="15"/>
        <v>-950.67289780000499</v>
      </c>
      <c r="AH25">
        <f t="shared" si="16"/>
        <v>4.9216688666666677</v>
      </c>
    </row>
    <row r="26" spans="1:34" x14ac:dyDescent="0.25">
      <c r="A26" s="22" t="str">
        <f>Revenue!A27</f>
        <v>P0002</v>
      </c>
      <c r="B26" s="22" t="str">
        <f>Revenue!B27</f>
        <v>Feb</v>
      </c>
      <c r="C26" s="23" t="str">
        <f t="shared" si="0"/>
        <v>P0002|Feb</v>
      </c>
      <c r="D26" s="24">
        <f>Revenue!J27</f>
        <v>3986.3474999999999</v>
      </c>
      <c r="E26" s="25">
        <f>_xlfn.XLOOKUP($C26,ExpensesTbl[Key],ExpensesTbl[Total Operating Expenses])</f>
        <v>2915.76</v>
      </c>
      <c r="F26" s="25">
        <f t="shared" si="1"/>
        <v>1070.5874999999996</v>
      </c>
      <c r="G26" s="23" t="str">
        <f>_xlfn.XLOOKUP($A26,PropertiesTbl[Property ID],PropertiesTbl[Property Name])</f>
        <v>Meadow Lodge</v>
      </c>
      <c r="N26" s="22" t="str">
        <f>Properties!A27</f>
        <v>P0023</v>
      </c>
      <c r="O26" s="23" t="str">
        <f>_xlfn.XLOOKUP($N26,PropertiesTbl[Property ID],PropertiesTbl[Property Name])</f>
        <v>Cinder Haven</v>
      </c>
      <c r="P26" s="25">
        <f>SUMIFS(CalcTbl[Total Revenue],CalcTbl[Property ID],$N26)</f>
        <v>23326.216899999999</v>
      </c>
      <c r="Q26" s="25">
        <f>SUMIFS(CalcTbl[Total Expenses],CalcTbl[Property ID],$N26)</f>
        <v>22889.93</v>
      </c>
      <c r="R26" s="25">
        <f t="shared" si="3"/>
        <v>436.28689999999915</v>
      </c>
      <c r="S26" s="28">
        <f>_xlfn.XLOOKUP($N26,RatingsTbl[Property ID],RatingsTbl[Overall Rating])</f>
        <v>4.955000000000001</v>
      </c>
      <c r="T26" s="35">
        <f t="shared" si="4"/>
        <v>80</v>
      </c>
      <c r="U26" s="35">
        <f t="shared" si="5"/>
        <v>49</v>
      </c>
      <c r="AG26" s="34">
        <f t="shared" si="15"/>
        <v>436.28690229999916</v>
      </c>
      <c r="AH26">
        <f t="shared" si="16"/>
        <v>4.9550023000000012</v>
      </c>
    </row>
    <row r="27" spans="1:34" x14ac:dyDescent="0.25">
      <c r="A27" s="22" t="str">
        <f>Revenue!A28</f>
        <v>P0002</v>
      </c>
      <c r="B27" s="22" t="str">
        <f>Revenue!B28</f>
        <v>Mar</v>
      </c>
      <c r="C27" s="23" t="str">
        <f t="shared" si="0"/>
        <v>P0002|Mar</v>
      </c>
      <c r="D27" s="24">
        <f>Revenue!J28</f>
        <v>3415.5509999999999</v>
      </c>
      <c r="E27" s="25">
        <f>_xlfn.XLOOKUP($C27,ExpensesTbl[Key],ExpensesTbl[Total Operating Expenses])</f>
        <v>2900.92</v>
      </c>
      <c r="F27" s="25">
        <f t="shared" si="1"/>
        <v>514.63099999999986</v>
      </c>
      <c r="G27" s="23" t="str">
        <f>_xlfn.XLOOKUP($A27,PropertiesTbl[Property ID],PropertiesTbl[Property Name])</f>
        <v>Meadow Lodge</v>
      </c>
      <c r="N27" s="22" t="str">
        <f>Properties!A28</f>
        <v>P0024</v>
      </c>
      <c r="O27" s="23" t="str">
        <f>_xlfn.XLOOKUP($N27,PropertiesTbl[Property ID],PropertiesTbl[Property Name])</f>
        <v>Evergreen Escape</v>
      </c>
      <c r="P27" s="25">
        <f>SUMIFS(CalcTbl[Total Revenue],CalcTbl[Property ID],$N27)</f>
        <v>25758.701100000002</v>
      </c>
      <c r="Q27" s="25">
        <f>SUMIFS(CalcTbl[Total Expenses],CalcTbl[Property ID],$N27)</f>
        <v>29097.08</v>
      </c>
      <c r="R27" s="25">
        <f t="shared" si="3"/>
        <v>-3338.3788999999997</v>
      </c>
      <c r="S27" s="28">
        <f>_xlfn.XLOOKUP($N27,RatingsTbl[Property ID],RatingsTbl[Overall Rating])</f>
        <v>4.9016666666666664</v>
      </c>
      <c r="T27" s="35">
        <f t="shared" si="4"/>
        <v>220</v>
      </c>
      <c r="U27" s="35">
        <f t="shared" si="5"/>
        <v>255</v>
      </c>
      <c r="AG27" s="34">
        <f t="shared" si="15"/>
        <v>-3338.3788975999996</v>
      </c>
      <c r="AH27">
        <f t="shared" si="16"/>
        <v>4.901669066666666</v>
      </c>
    </row>
    <row r="28" spans="1:34" x14ac:dyDescent="0.25">
      <c r="A28" s="22" t="str">
        <f>Revenue!A29</f>
        <v>P0003</v>
      </c>
      <c r="B28" s="22" t="str">
        <f>Revenue!B29</f>
        <v>Apr</v>
      </c>
      <c r="C28" s="23" t="str">
        <f t="shared" si="0"/>
        <v>P0003|Apr</v>
      </c>
      <c r="D28" s="24">
        <f>Revenue!J29</f>
        <v>727.57680000000005</v>
      </c>
      <c r="E28" s="25">
        <f>_xlfn.XLOOKUP($C28,ExpensesTbl[Key],ExpensesTbl[Total Operating Expenses])</f>
        <v>1877.1399999999999</v>
      </c>
      <c r="F28" s="25">
        <f t="shared" si="1"/>
        <v>-1149.5631999999998</v>
      </c>
      <c r="G28" s="23" t="str">
        <f>_xlfn.XLOOKUP($A28,PropertiesTbl[Property ID],PropertiesTbl[Property Name])</f>
        <v>Alpine Perch</v>
      </c>
      <c r="N28" s="22" t="str">
        <f>Properties!A29</f>
        <v>P0025</v>
      </c>
      <c r="O28" s="23" t="str">
        <f>_xlfn.XLOOKUP($N28,PropertiesTbl[Property ID],PropertiesTbl[Property Name])</f>
        <v>Forest Chalet</v>
      </c>
      <c r="P28" s="25">
        <f>SUMIFS(CalcTbl[Total Revenue],CalcTbl[Property ID],$N28)</f>
        <v>42071.213899999995</v>
      </c>
      <c r="Q28" s="25">
        <f>SUMIFS(CalcTbl[Total Expenses],CalcTbl[Property ID],$N28)</f>
        <v>45550.990000000005</v>
      </c>
      <c r="R28" s="25">
        <f t="shared" si="3"/>
        <v>-3479.77610000001</v>
      </c>
      <c r="S28" s="28">
        <f>_xlfn.XLOOKUP($N28,RatingsTbl[Property ID],RatingsTbl[Overall Rating])</f>
        <v>4.9266666666666667</v>
      </c>
      <c r="T28" s="35">
        <f t="shared" si="4"/>
        <v>224</v>
      </c>
      <c r="U28" s="35">
        <f t="shared" si="5"/>
        <v>175</v>
      </c>
      <c r="AG28" s="34">
        <f t="shared" si="15"/>
        <v>-3479.7760975000101</v>
      </c>
      <c r="AH28">
        <f t="shared" si="16"/>
        <v>4.9266691666666667</v>
      </c>
    </row>
    <row r="29" spans="1:34" x14ac:dyDescent="0.25">
      <c r="A29" s="22" t="str">
        <f>Revenue!A30</f>
        <v>P0003</v>
      </c>
      <c r="B29" s="22" t="str">
        <f>Revenue!B30</f>
        <v>May</v>
      </c>
      <c r="C29" s="23" t="str">
        <f t="shared" si="0"/>
        <v>P0003|May</v>
      </c>
      <c r="D29" s="24">
        <f>Revenue!J30</f>
        <v>1046.318</v>
      </c>
      <c r="E29" s="25">
        <f>_xlfn.XLOOKUP($C29,ExpensesTbl[Key],ExpensesTbl[Total Operating Expenses])</f>
        <v>2324.9300000000003</v>
      </c>
      <c r="F29" s="25">
        <f t="shared" si="1"/>
        <v>-1278.6120000000003</v>
      </c>
      <c r="G29" s="23" t="str">
        <f>_xlfn.XLOOKUP($A29,PropertiesTbl[Property ID],PropertiesTbl[Property Name])</f>
        <v>Alpine Perch</v>
      </c>
      <c r="N29" s="22" t="str">
        <f>Properties!A30</f>
        <v>P0026</v>
      </c>
      <c r="O29" s="23" t="str">
        <f>_xlfn.XLOOKUP($N29,PropertiesTbl[Property ID],PropertiesTbl[Property Name])</f>
        <v>Frost Cabin</v>
      </c>
      <c r="P29" s="25">
        <f>SUMIFS(CalcTbl[Total Revenue],CalcTbl[Property ID],$N29)</f>
        <v>18223.154200000001</v>
      </c>
      <c r="Q29" s="25">
        <f>SUMIFS(CalcTbl[Total Expenses],CalcTbl[Property ID],$N29)</f>
        <v>22766.05</v>
      </c>
      <c r="R29" s="25">
        <f t="shared" si="3"/>
        <v>-4542.8957999999984</v>
      </c>
      <c r="S29" s="28">
        <f>_xlfn.XLOOKUP($N29,RatingsTbl[Property ID],RatingsTbl[Overall Rating])</f>
        <v>4.9449999999999994</v>
      </c>
      <c r="T29" s="35">
        <f t="shared" si="4"/>
        <v>257</v>
      </c>
      <c r="U29" s="35">
        <f t="shared" si="5"/>
        <v>88</v>
      </c>
      <c r="AG29" s="34">
        <f t="shared" si="15"/>
        <v>-4542.8957973999986</v>
      </c>
      <c r="AH29">
        <f t="shared" si="16"/>
        <v>4.9450025999999996</v>
      </c>
    </row>
    <row r="30" spans="1:34" x14ac:dyDescent="0.25">
      <c r="A30" s="22" t="str">
        <f>Revenue!A31</f>
        <v>P0003</v>
      </c>
      <c r="B30" s="22" t="str">
        <f>Revenue!B31</f>
        <v>Jun</v>
      </c>
      <c r="C30" s="23" t="str">
        <f t="shared" si="0"/>
        <v>P0003|Jun</v>
      </c>
      <c r="D30" s="24">
        <f>Revenue!J31</f>
        <v>1212.6924000000001</v>
      </c>
      <c r="E30" s="25">
        <f>_xlfn.XLOOKUP($C30,ExpensesTbl[Key],ExpensesTbl[Total Operating Expenses])</f>
        <v>2415.9499999999998</v>
      </c>
      <c r="F30" s="25">
        <f t="shared" si="1"/>
        <v>-1203.2575999999997</v>
      </c>
      <c r="G30" s="23" t="str">
        <f>_xlfn.XLOOKUP($A30,PropertiesTbl[Property ID],PropertiesTbl[Property Name])</f>
        <v>Alpine Perch</v>
      </c>
      <c r="N30" s="22" t="str">
        <f>Properties!A31</f>
        <v>P0027</v>
      </c>
      <c r="O30" s="23" t="str">
        <f>_xlfn.XLOOKUP($N30,PropertiesTbl[Property ID],PropertiesTbl[Property Name])</f>
        <v>Highland Escape</v>
      </c>
      <c r="P30" s="25">
        <f>SUMIFS(CalcTbl[Total Revenue],CalcTbl[Property ID],$N30)</f>
        <v>68955.169499999989</v>
      </c>
      <c r="Q30" s="25">
        <f>SUMIFS(CalcTbl[Total Expenses],CalcTbl[Property ID],$N30)</f>
        <v>28990.29</v>
      </c>
      <c r="R30" s="25">
        <f t="shared" si="3"/>
        <v>39964.879499999988</v>
      </c>
      <c r="S30" s="28">
        <f>_xlfn.XLOOKUP($N30,RatingsTbl[Property ID],RatingsTbl[Overall Rating])</f>
        <v>2.8516666666666666</v>
      </c>
      <c r="T30" s="35">
        <f t="shared" si="4"/>
        <v>4</v>
      </c>
      <c r="U30" s="35">
        <f t="shared" si="5"/>
        <v>297</v>
      </c>
      <c r="AG30" s="34">
        <f t="shared" si="15"/>
        <v>39964.879502699987</v>
      </c>
      <c r="AH30">
        <f t="shared" si="16"/>
        <v>2.8516693666666666</v>
      </c>
    </row>
    <row r="31" spans="1:34" x14ac:dyDescent="0.25">
      <c r="A31" s="22" t="str">
        <f>Revenue!A32</f>
        <v>P0003</v>
      </c>
      <c r="B31" s="22" t="str">
        <f>Revenue!B32</f>
        <v>Jul</v>
      </c>
      <c r="C31" s="23" t="str">
        <f t="shared" si="0"/>
        <v>P0003|Jul</v>
      </c>
      <c r="D31" s="24">
        <f>Revenue!J32</f>
        <v>1523.8296</v>
      </c>
      <c r="E31" s="25">
        <f>_xlfn.XLOOKUP($C31,ExpensesTbl[Key],ExpensesTbl[Total Operating Expenses])</f>
        <v>3366.8</v>
      </c>
      <c r="F31" s="25">
        <f t="shared" si="1"/>
        <v>-1842.9704000000002</v>
      </c>
      <c r="G31" s="23" t="str">
        <f>_xlfn.XLOOKUP($A31,PropertiesTbl[Property ID],PropertiesTbl[Property Name])</f>
        <v>Alpine Perch</v>
      </c>
      <c r="N31" s="22" t="str">
        <f>Properties!A32</f>
        <v>P0028</v>
      </c>
      <c r="O31" s="23" t="str">
        <f>_xlfn.XLOOKUP($N31,PropertiesTbl[Property ID],PropertiesTbl[Property Name])</f>
        <v>Boulder Perch</v>
      </c>
      <c r="P31" s="25">
        <f>SUMIFS(CalcTbl[Total Revenue],CalcTbl[Property ID],$N31)</f>
        <v>31980.989999999998</v>
      </c>
      <c r="Q31" s="25">
        <f>SUMIFS(CalcTbl[Total Expenses],CalcTbl[Property ID],$N31)</f>
        <v>36306.47</v>
      </c>
      <c r="R31" s="25">
        <f t="shared" si="3"/>
        <v>-4325.4800000000032</v>
      </c>
      <c r="S31" s="28">
        <f>_xlfn.XLOOKUP($N31,RatingsTbl[Property ID],RatingsTbl[Overall Rating])</f>
        <v>3.8450000000000002</v>
      </c>
      <c r="T31" s="35">
        <f t="shared" si="4"/>
        <v>252</v>
      </c>
      <c r="U31" s="35">
        <f t="shared" si="5"/>
        <v>279</v>
      </c>
      <c r="AG31" s="34">
        <f t="shared" si="15"/>
        <v>-4325.4799972000028</v>
      </c>
      <c r="AH31">
        <f t="shared" si="16"/>
        <v>3.8450028000000001</v>
      </c>
    </row>
    <row r="32" spans="1:34" x14ac:dyDescent="0.25">
      <c r="A32" s="22" t="str">
        <f>Revenue!A33</f>
        <v>P0003</v>
      </c>
      <c r="B32" s="22" t="str">
        <f>Revenue!B33</f>
        <v>Aug</v>
      </c>
      <c r="C32" s="23" t="str">
        <f t="shared" si="0"/>
        <v>P0003|Aug</v>
      </c>
      <c r="D32" s="24">
        <f>Revenue!J33</f>
        <v>1550.2426999999998</v>
      </c>
      <c r="E32" s="25">
        <f>_xlfn.XLOOKUP($C32,ExpensesTbl[Key],ExpensesTbl[Total Operating Expenses])</f>
        <v>3158.15</v>
      </c>
      <c r="F32" s="25">
        <f t="shared" si="1"/>
        <v>-1607.9073000000003</v>
      </c>
      <c r="G32" s="23" t="str">
        <f>_xlfn.XLOOKUP($A32,PropertiesTbl[Property ID],PropertiesTbl[Property Name])</f>
        <v>Alpine Perch</v>
      </c>
      <c r="N32" s="22" t="str">
        <f>Properties!A33</f>
        <v>P0029</v>
      </c>
      <c r="O32" s="23" t="str">
        <f>_xlfn.XLOOKUP($N32,PropertiesTbl[Property ID],PropertiesTbl[Property Name])</f>
        <v>Ridge House</v>
      </c>
      <c r="P32" s="25">
        <f>SUMIFS(CalcTbl[Total Revenue],CalcTbl[Property ID],$N32)</f>
        <v>33421.447999999997</v>
      </c>
      <c r="Q32" s="25">
        <f>SUMIFS(CalcTbl[Total Expenses],CalcTbl[Property ID],$N32)</f>
        <v>37277.840000000004</v>
      </c>
      <c r="R32" s="25">
        <f t="shared" si="3"/>
        <v>-3856.3920000000071</v>
      </c>
      <c r="S32" s="28">
        <f>_xlfn.XLOOKUP($N32,RatingsTbl[Property ID],RatingsTbl[Overall Rating])</f>
        <v>4.8899999999999997</v>
      </c>
      <c r="T32" s="35">
        <f t="shared" si="4"/>
        <v>240</v>
      </c>
      <c r="U32" s="35">
        <f t="shared" si="5"/>
        <v>269</v>
      </c>
      <c r="AG32" s="34">
        <f t="shared" si="15"/>
        <v>-3856.3919971000073</v>
      </c>
      <c r="AH32">
        <f t="shared" si="16"/>
        <v>4.8900028999999998</v>
      </c>
    </row>
    <row r="33" spans="1:34" x14ac:dyDescent="0.25">
      <c r="A33" s="22" t="str">
        <f>Revenue!A34</f>
        <v>P0003</v>
      </c>
      <c r="B33" s="22" t="str">
        <f>Revenue!B34</f>
        <v>Sep</v>
      </c>
      <c r="C33" s="23" t="str">
        <f t="shared" si="0"/>
        <v>P0003|Sep</v>
      </c>
      <c r="D33" s="24">
        <f>Revenue!J34</f>
        <v>1092.8780000000002</v>
      </c>
      <c r="E33" s="25">
        <f>_xlfn.XLOOKUP($C33,ExpensesTbl[Key],ExpensesTbl[Total Operating Expenses])</f>
        <v>2167.4699999999998</v>
      </c>
      <c r="F33" s="25">
        <f t="shared" si="1"/>
        <v>-1074.5919999999996</v>
      </c>
      <c r="G33" s="23" t="str">
        <f>_xlfn.XLOOKUP($A33,PropertiesTbl[Property ID],PropertiesTbl[Property Name])</f>
        <v>Alpine Perch</v>
      </c>
      <c r="N33" s="22" t="str">
        <f>Properties!A34</f>
        <v>P0030</v>
      </c>
      <c r="O33" s="23" t="str">
        <f>_xlfn.XLOOKUP($N33,PropertiesTbl[Property ID],PropertiesTbl[Property Name])</f>
        <v>Trailside Den</v>
      </c>
      <c r="P33" s="25">
        <f>SUMIFS(CalcTbl[Total Revenue],CalcTbl[Property ID],$N33)</f>
        <v>29416.6754</v>
      </c>
      <c r="Q33" s="25">
        <f>SUMIFS(CalcTbl[Total Expenses],CalcTbl[Property ID],$N33)</f>
        <v>29452.040000000005</v>
      </c>
      <c r="R33" s="25">
        <f t="shared" si="3"/>
        <v>-35.36460000000443</v>
      </c>
      <c r="S33" s="28">
        <f>_xlfn.XLOOKUP($N33,RatingsTbl[Property ID],RatingsTbl[Overall Rating])</f>
        <v>4.9449999999999994</v>
      </c>
      <c r="T33" s="35">
        <f t="shared" si="4"/>
        <v>95</v>
      </c>
      <c r="U33" s="35">
        <f t="shared" si="5"/>
        <v>87</v>
      </c>
      <c r="AG33" s="34">
        <f t="shared" si="15"/>
        <v>-35.36459700000443</v>
      </c>
      <c r="AH33">
        <f t="shared" si="16"/>
        <v>4.9450029999999998</v>
      </c>
    </row>
    <row r="34" spans="1:34" x14ac:dyDescent="0.25">
      <c r="A34" s="22" t="str">
        <f>Revenue!A35</f>
        <v>P0003</v>
      </c>
      <c r="B34" s="22" t="str">
        <f>Revenue!B35</f>
        <v>Oct</v>
      </c>
      <c r="C34" s="23" t="str">
        <f t="shared" si="0"/>
        <v>P0003|Oct</v>
      </c>
      <c r="D34" s="24">
        <f>Revenue!J35</f>
        <v>773.94280000000003</v>
      </c>
      <c r="E34" s="25">
        <f>_xlfn.XLOOKUP($C34,ExpensesTbl[Key],ExpensesTbl[Total Operating Expenses])</f>
        <v>2033.0900000000001</v>
      </c>
      <c r="F34" s="25">
        <f t="shared" si="1"/>
        <v>-1259.1472000000001</v>
      </c>
      <c r="G34" s="23" t="str">
        <f>_xlfn.XLOOKUP($A34,PropertiesTbl[Property ID],PropertiesTbl[Property Name])</f>
        <v>Alpine Perch</v>
      </c>
      <c r="N34" s="22" t="str">
        <f>Properties!A35</f>
        <v>P0031</v>
      </c>
      <c r="O34" s="23" t="str">
        <f>_xlfn.XLOOKUP($N34,PropertiesTbl[Property ID],PropertiesTbl[Property Name])</f>
        <v>Granite Manor</v>
      </c>
      <c r="P34" s="25">
        <f>SUMIFS(CalcTbl[Total Revenue],CalcTbl[Property ID],$N34)</f>
        <v>16970.446400000001</v>
      </c>
      <c r="Q34" s="25">
        <f>SUMIFS(CalcTbl[Total Expenses],CalcTbl[Property ID],$N34)</f>
        <v>22375.859999999997</v>
      </c>
      <c r="R34" s="25">
        <f t="shared" si="3"/>
        <v>-5405.4135999999962</v>
      </c>
      <c r="S34" s="28">
        <f>_xlfn.XLOOKUP($N34,RatingsTbl[Property ID],RatingsTbl[Overall Rating])</f>
        <v>4.9233333333333329</v>
      </c>
      <c r="T34" s="35">
        <f t="shared" si="4"/>
        <v>271</v>
      </c>
      <c r="U34" s="35">
        <f t="shared" si="5"/>
        <v>186</v>
      </c>
      <c r="AG34" s="34">
        <f t="shared" si="15"/>
        <v>-5405.4135968999963</v>
      </c>
      <c r="AH34">
        <f t="shared" si="16"/>
        <v>4.9233364333333327</v>
      </c>
    </row>
    <row r="35" spans="1:34" x14ac:dyDescent="0.25">
      <c r="A35" s="22" t="str">
        <f>Revenue!A36</f>
        <v>P0003</v>
      </c>
      <c r="B35" s="22" t="str">
        <f>Revenue!B36</f>
        <v>Nov</v>
      </c>
      <c r="C35" s="23" t="str">
        <f t="shared" si="0"/>
        <v>P0003|Nov</v>
      </c>
      <c r="D35" s="24">
        <f>Revenue!J36</f>
        <v>1016.7814999999998</v>
      </c>
      <c r="E35" s="25">
        <f>_xlfn.XLOOKUP($C35,ExpensesTbl[Key],ExpensesTbl[Total Operating Expenses])</f>
        <v>2050.54</v>
      </c>
      <c r="F35" s="25">
        <f t="shared" si="1"/>
        <v>-1033.7585000000001</v>
      </c>
      <c r="G35" s="23" t="str">
        <f>_xlfn.XLOOKUP($A35,PropertiesTbl[Property ID],PropertiesTbl[Property Name])</f>
        <v>Alpine Perch</v>
      </c>
      <c r="N35" s="22" t="str">
        <f>Properties!A36</f>
        <v>P0032</v>
      </c>
      <c r="O35" s="23" t="str">
        <f>_xlfn.XLOOKUP($N35,PropertiesTbl[Property ID],PropertiesTbl[Property Name])</f>
        <v>Forest Getaway</v>
      </c>
      <c r="P35" s="25">
        <f>SUMIFS(CalcTbl[Total Revenue],CalcTbl[Property ID],$N35)</f>
        <v>25784.820800000001</v>
      </c>
      <c r="Q35" s="25">
        <f>SUMIFS(CalcTbl[Total Expenses],CalcTbl[Property ID],$N35)</f>
        <v>29575.38</v>
      </c>
      <c r="R35" s="25">
        <f t="shared" si="3"/>
        <v>-3790.5591999999997</v>
      </c>
      <c r="S35" s="28">
        <f>_xlfn.XLOOKUP($N35,RatingsTbl[Property ID],RatingsTbl[Overall Rating])</f>
        <v>4.9433333333333342</v>
      </c>
      <c r="T35" s="35">
        <f t="shared" si="4"/>
        <v>238</v>
      </c>
      <c r="U35" s="35">
        <f t="shared" si="5"/>
        <v>97</v>
      </c>
      <c r="AG35" s="34">
        <f t="shared" si="15"/>
        <v>-3790.5591967999999</v>
      </c>
      <c r="AH35">
        <f t="shared" si="16"/>
        <v>4.9433365333333343</v>
      </c>
    </row>
    <row r="36" spans="1:34" x14ac:dyDescent="0.25">
      <c r="A36" s="22" t="str">
        <f>Revenue!A37</f>
        <v>P0003</v>
      </c>
      <c r="B36" s="22" t="str">
        <f>Revenue!B37</f>
        <v>Dec</v>
      </c>
      <c r="C36" s="23" t="str">
        <f t="shared" si="0"/>
        <v>P0003|Dec</v>
      </c>
      <c r="D36" s="24">
        <f>Revenue!J37</f>
        <v>3335.8074000000001</v>
      </c>
      <c r="E36" s="25">
        <f>_xlfn.XLOOKUP($C36,ExpensesTbl[Key],ExpensesTbl[Total Operating Expenses])</f>
        <v>2321.34</v>
      </c>
      <c r="F36" s="25">
        <f t="shared" si="1"/>
        <v>1014.4674</v>
      </c>
      <c r="G36" s="23" t="str">
        <f>_xlfn.XLOOKUP($A36,PropertiesTbl[Property ID],PropertiesTbl[Property Name])</f>
        <v>Alpine Perch</v>
      </c>
      <c r="N36" s="22" t="str">
        <f>Properties!A37</f>
        <v>P0033</v>
      </c>
      <c r="O36" s="23" t="str">
        <f>_xlfn.XLOOKUP($N36,PropertiesTbl[Property ID],PropertiesTbl[Property Name])</f>
        <v>Aspen Haven</v>
      </c>
      <c r="P36" s="25">
        <f>SUMIFS(CalcTbl[Total Revenue],CalcTbl[Property ID],$N36)</f>
        <v>20123.002</v>
      </c>
      <c r="Q36" s="25">
        <f>SUMIFS(CalcTbl[Total Expenses],CalcTbl[Property ID],$N36)</f>
        <v>22344.42</v>
      </c>
      <c r="R36" s="25">
        <f t="shared" si="3"/>
        <v>-2221.4179999999978</v>
      </c>
      <c r="S36" s="28">
        <f>_xlfn.XLOOKUP($N36,RatingsTbl[Property ID],RatingsTbl[Overall Rating])</f>
        <v>4.9383333333333335</v>
      </c>
      <c r="T36" s="35">
        <f t="shared" si="4"/>
        <v>180</v>
      </c>
      <c r="U36" s="35">
        <f t="shared" si="5"/>
        <v>118</v>
      </c>
      <c r="AG36" s="34">
        <f t="shared" si="15"/>
        <v>-2221.4179966999977</v>
      </c>
      <c r="AH36">
        <f t="shared" si="16"/>
        <v>4.9383366333333338</v>
      </c>
    </row>
    <row r="37" spans="1:34" x14ac:dyDescent="0.25">
      <c r="A37" s="22" t="str">
        <f>Revenue!A38</f>
        <v>P0003</v>
      </c>
      <c r="B37" s="22" t="str">
        <f>Revenue!B38</f>
        <v>Jan</v>
      </c>
      <c r="C37" s="23" t="str">
        <f t="shared" si="0"/>
        <v>P0003|Jan</v>
      </c>
      <c r="D37" s="24">
        <f>Revenue!J38</f>
        <v>3242.5321999999996</v>
      </c>
      <c r="E37" s="25">
        <f>_xlfn.XLOOKUP($C37,ExpensesTbl[Key],ExpensesTbl[Total Operating Expenses])</f>
        <v>2331.23</v>
      </c>
      <c r="F37" s="25">
        <f t="shared" si="1"/>
        <v>911.30219999999963</v>
      </c>
      <c r="G37" s="23" t="str">
        <f>_xlfn.XLOOKUP($A37,PropertiesTbl[Property ID],PropertiesTbl[Property Name])</f>
        <v>Alpine Perch</v>
      </c>
      <c r="N37" s="22" t="str">
        <f>Properties!A38</f>
        <v>P0034</v>
      </c>
      <c r="O37" s="23" t="str">
        <f>_xlfn.XLOOKUP($N37,PropertiesTbl[Property ID],PropertiesTbl[Property Name])</f>
        <v>Silver Nest</v>
      </c>
      <c r="P37" s="25">
        <f>SUMIFS(CalcTbl[Total Revenue],CalcTbl[Property ID],$N37)</f>
        <v>28937.272299999993</v>
      </c>
      <c r="Q37" s="25">
        <f>SUMIFS(CalcTbl[Total Expenses],CalcTbl[Property ID],$N37)</f>
        <v>29406.22</v>
      </c>
      <c r="R37" s="25">
        <f t="shared" si="3"/>
        <v>-468.9477000000079</v>
      </c>
      <c r="S37" s="28">
        <f>_xlfn.XLOOKUP($N37,RatingsTbl[Property ID],RatingsTbl[Overall Rating])</f>
        <v>4.9050000000000002</v>
      </c>
      <c r="T37" s="35">
        <f t="shared" si="4"/>
        <v>111</v>
      </c>
      <c r="U37" s="35">
        <f t="shared" si="5"/>
        <v>248</v>
      </c>
      <c r="AG37" s="34">
        <f t="shared" si="15"/>
        <v>-468.94769660000787</v>
      </c>
      <c r="AH37">
        <f t="shared" si="16"/>
        <v>4.9050034</v>
      </c>
    </row>
    <row r="38" spans="1:34" x14ac:dyDescent="0.25">
      <c r="A38" s="22" t="str">
        <f>Revenue!A39</f>
        <v>P0003</v>
      </c>
      <c r="B38" s="22" t="str">
        <f>Revenue!B39</f>
        <v>Feb</v>
      </c>
      <c r="C38" s="23" t="str">
        <f t="shared" si="0"/>
        <v>P0003|Feb</v>
      </c>
      <c r="D38" s="24">
        <f>Revenue!J39</f>
        <v>2266.1503999999995</v>
      </c>
      <c r="E38" s="25">
        <f>_xlfn.XLOOKUP($C38,ExpensesTbl[Key],ExpensesTbl[Total Operating Expenses])</f>
        <v>2205.8599999999997</v>
      </c>
      <c r="F38" s="25">
        <f t="shared" si="1"/>
        <v>60.290399999999863</v>
      </c>
      <c r="G38" s="23" t="str">
        <f>_xlfn.XLOOKUP($A38,PropertiesTbl[Property ID],PropertiesTbl[Property Name])</f>
        <v>Alpine Perch</v>
      </c>
      <c r="N38" s="22" t="str">
        <f>Properties!A39</f>
        <v>P0035</v>
      </c>
      <c r="O38" s="23" t="str">
        <f>_xlfn.XLOOKUP($N38,PropertiesTbl[Property ID],PropertiesTbl[Property Name])</f>
        <v>Alpine Den</v>
      </c>
      <c r="P38" s="25">
        <f>SUMIFS(CalcTbl[Total Revenue],CalcTbl[Property ID],$N38)</f>
        <v>21084.0664</v>
      </c>
      <c r="Q38" s="25">
        <f>SUMIFS(CalcTbl[Total Expenses],CalcTbl[Property ID],$N38)</f>
        <v>22928.760000000002</v>
      </c>
      <c r="R38" s="25">
        <f t="shared" si="3"/>
        <v>-1844.6936000000023</v>
      </c>
      <c r="S38" s="28">
        <f>_xlfn.XLOOKUP($N38,RatingsTbl[Property ID],RatingsTbl[Overall Rating])</f>
        <v>4.9466666666666663</v>
      </c>
      <c r="T38" s="35">
        <f t="shared" si="4"/>
        <v>163</v>
      </c>
      <c r="U38" s="35">
        <f t="shared" si="5"/>
        <v>84</v>
      </c>
      <c r="AG38" s="34">
        <f t="shared" si="15"/>
        <v>-1844.6935965000023</v>
      </c>
      <c r="AH38">
        <f t="shared" si="16"/>
        <v>4.9466701666666664</v>
      </c>
    </row>
    <row r="39" spans="1:34" x14ac:dyDescent="0.25">
      <c r="A39" s="22" t="str">
        <f>Revenue!A40</f>
        <v>P0003</v>
      </c>
      <c r="B39" s="22" t="str">
        <f>Revenue!B40</f>
        <v>Mar</v>
      </c>
      <c r="C39" s="23" t="str">
        <f t="shared" si="0"/>
        <v>P0003|Mar</v>
      </c>
      <c r="D39" s="24">
        <f>Revenue!J40</f>
        <v>2093.4127999999996</v>
      </c>
      <c r="E39" s="25">
        <f>_xlfn.XLOOKUP($C39,ExpensesTbl[Key],ExpensesTbl[Total Operating Expenses])</f>
        <v>2221.9900000000002</v>
      </c>
      <c r="F39" s="25">
        <f t="shared" si="1"/>
        <v>-128.57720000000063</v>
      </c>
      <c r="G39" s="23" t="str">
        <f>_xlfn.XLOOKUP($A39,PropertiesTbl[Property ID],PropertiesTbl[Property Name])</f>
        <v>Alpine Perch</v>
      </c>
      <c r="N39" s="22" t="str">
        <f>Properties!A40</f>
        <v>P0036</v>
      </c>
      <c r="O39" s="23" t="str">
        <f>_xlfn.XLOOKUP($N39,PropertiesTbl[Property ID],PropertiesTbl[Property Name])</f>
        <v>Mountain Landing</v>
      </c>
      <c r="P39" s="25">
        <f>SUMIFS(CalcTbl[Total Revenue],CalcTbl[Property ID],$N39)</f>
        <v>38431.916700000002</v>
      </c>
      <c r="Q39" s="25">
        <f>SUMIFS(CalcTbl[Total Expenses],CalcTbl[Property ID],$N39)</f>
        <v>37068.44</v>
      </c>
      <c r="R39" s="25">
        <f t="shared" si="3"/>
        <v>1363.4766999999993</v>
      </c>
      <c r="S39" s="28">
        <f>_xlfn.XLOOKUP($N39,RatingsTbl[Property ID],RatingsTbl[Overall Rating])</f>
        <v>4.9249999999999998</v>
      </c>
      <c r="T39" s="35">
        <f t="shared" si="4"/>
        <v>46</v>
      </c>
      <c r="U39" s="35">
        <f t="shared" si="5"/>
        <v>181</v>
      </c>
      <c r="AG39" s="34">
        <f t="shared" si="15"/>
        <v>1363.4767035999992</v>
      </c>
      <c r="AH39">
        <f t="shared" si="16"/>
        <v>4.9250036000000001</v>
      </c>
    </row>
    <row r="40" spans="1:34" x14ac:dyDescent="0.25">
      <c r="A40" s="22" t="str">
        <f>Revenue!A41</f>
        <v>P0004</v>
      </c>
      <c r="B40" s="22" t="str">
        <f>Revenue!B41</f>
        <v>Apr</v>
      </c>
      <c r="C40" s="23" t="str">
        <f t="shared" si="0"/>
        <v>P0004|Apr</v>
      </c>
      <c r="D40" s="24">
        <f>Revenue!J41</f>
        <v>1314.1980000000001</v>
      </c>
      <c r="E40" s="25">
        <f>_xlfn.XLOOKUP($C40,ExpensesTbl[Key],ExpensesTbl[Total Operating Expenses])</f>
        <v>2493.2800000000002</v>
      </c>
      <c r="F40" s="25">
        <f t="shared" si="1"/>
        <v>-1179.0820000000001</v>
      </c>
      <c r="G40" s="23" t="str">
        <f>_xlfn.XLOOKUP($A40,PropertiesTbl[Property ID],PropertiesTbl[Property Name])</f>
        <v>Lakeview Villa</v>
      </c>
      <c r="N40" s="22" t="str">
        <f>Properties!A41</f>
        <v>P0037</v>
      </c>
      <c r="O40" s="23" t="str">
        <f>_xlfn.XLOOKUP($N40,PropertiesTbl[Property ID],PropertiesTbl[Property Name])</f>
        <v>Boulder House</v>
      </c>
      <c r="P40" s="25">
        <f>SUMIFS(CalcTbl[Total Revenue],CalcTbl[Property ID],$N40)</f>
        <v>39165.020000000004</v>
      </c>
      <c r="Q40" s="25">
        <f>SUMIFS(CalcTbl[Total Expenses],CalcTbl[Property ID],$N40)</f>
        <v>37913.300000000003</v>
      </c>
      <c r="R40" s="25">
        <f t="shared" si="3"/>
        <v>1251.7200000000012</v>
      </c>
      <c r="S40" s="28">
        <f>_xlfn.XLOOKUP($N40,RatingsTbl[Property ID],RatingsTbl[Overall Rating])</f>
        <v>4.9200000000000008</v>
      </c>
      <c r="T40" s="35">
        <f t="shared" si="4"/>
        <v>55</v>
      </c>
      <c r="U40" s="35">
        <f t="shared" si="5"/>
        <v>199</v>
      </c>
      <c r="AG40" s="34">
        <f t="shared" si="15"/>
        <v>1251.7200037000011</v>
      </c>
      <c r="AH40">
        <f t="shared" si="16"/>
        <v>4.9200037000000005</v>
      </c>
    </row>
    <row r="41" spans="1:34" x14ac:dyDescent="0.25">
      <c r="A41" s="22" t="str">
        <f>Revenue!A42</f>
        <v>P0004</v>
      </c>
      <c r="B41" s="22" t="str">
        <f>Revenue!B42</f>
        <v>May</v>
      </c>
      <c r="C41" s="23" t="str">
        <f t="shared" si="0"/>
        <v>P0004|May</v>
      </c>
      <c r="D41" s="24">
        <f>Revenue!J42</f>
        <v>1539.7618</v>
      </c>
      <c r="E41" s="25">
        <f>_xlfn.XLOOKUP($C41,ExpensesTbl[Key],ExpensesTbl[Total Operating Expenses])</f>
        <v>2931.4300000000003</v>
      </c>
      <c r="F41" s="25">
        <f t="shared" si="1"/>
        <v>-1391.6682000000003</v>
      </c>
      <c r="G41" s="23" t="str">
        <f>_xlfn.XLOOKUP($A41,PropertiesTbl[Property ID],PropertiesTbl[Property Name])</f>
        <v>Lakeview Villa</v>
      </c>
      <c r="N41" s="22" t="str">
        <f>Properties!A42</f>
        <v>P0038</v>
      </c>
      <c r="O41" s="23" t="str">
        <f>_xlfn.XLOOKUP($N41,PropertiesTbl[Property ID],PropertiesTbl[Property Name])</f>
        <v>Starlight Manor</v>
      </c>
      <c r="P41" s="25">
        <f>SUMIFS(CalcTbl[Total Revenue],CalcTbl[Property ID],$N41)</f>
        <v>22262.889300000003</v>
      </c>
      <c r="Q41" s="25">
        <f>SUMIFS(CalcTbl[Total Expenses],CalcTbl[Property ID],$N41)</f>
        <v>22740.610000000004</v>
      </c>
      <c r="R41" s="25">
        <f t="shared" si="3"/>
        <v>-477.72070000000167</v>
      </c>
      <c r="S41" s="28">
        <f>_xlfn.XLOOKUP($N41,RatingsTbl[Property ID],RatingsTbl[Overall Rating])</f>
        <v>4.9400000000000004</v>
      </c>
      <c r="T41" s="35">
        <f t="shared" si="4"/>
        <v>112</v>
      </c>
      <c r="U41" s="35">
        <f t="shared" si="5"/>
        <v>110</v>
      </c>
      <c r="AG41" s="34">
        <f t="shared" si="15"/>
        <v>-477.72069620000167</v>
      </c>
      <c r="AH41">
        <f t="shared" si="16"/>
        <v>4.9400038000000004</v>
      </c>
    </row>
    <row r="42" spans="1:34" x14ac:dyDescent="0.25">
      <c r="A42" s="22" t="str">
        <f>Revenue!A43</f>
        <v>P0004</v>
      </c>
      <c r="B42" s="22" t="str">
        <f>Revenue!B43</f>
        <v>Jun</v>
      </c>
      <c r="C42" s="23" t="str">
        <f t="shared" si="0"/>
        <v>P0004|Jun</v>
      </c>
      <c r="D42" s="24">
        <f>Revenue!J43</f>
        <v>1975.2336</v>
      </c>
      <c r="E42" s="25">
        <f>_xlfn.XLOOKUP($C42,ExpensesTbl[Key],ExpensesTbl[Total Operating Expenses])</f>
        <v>3080.1200000000003</v>
      </c>
      <c r="F42" s="25">
        <f t="shared" si="1"/>
        <v>-1104.8864000000003</v>
      </c>
      <c r="G42" s="23" t="str">
        <f>_xlfn.XLOOKUP($A42,PropertiesTbl[Property ID],PropertiesTbl[Property Name])</f>
        <v>Lakeview Villa</v>
      </c>
      <c r="N42" s="22" t="str">
        <f>Properties!A43</f>
        <v>P0039</v>
      </c>
      <c r="O42" s="23" t="str">
        <f>_xlfn.XLOOKUP($N42,PropertiesTbl[Property ID],PropertiesTbl[Property Name])</f>
        <v>Mountain Point</v>
      </c>
      <c r="P42" s="25">
        <f>SUMIFS(CalcTbl[Total Revenue],CalcTbl[Property ID],$N42)</f>
        <v>32841.645199999999</v>
      </c>
      <c r="Q42" s="25">
        <f>SUMIFS(CalcTbl[Total Expenses],CalcTbl[Property ID],$N42)</f>
        <v>30228.9</v>
      </c>
      <c r="R42" s="25">
        <f t="shared" si="3"/>
        <v>2612.7451999999976</v>
      </c>
      <c r="S42" s="28">
        <f>_xlfn.XLOOKUP($N42,RatingsTbl[Property ID],RatingsTbl[Overall Rating])</f>
        <v>4.9700000000000006</v>
      </c>
      <c r="T42" s="35">
        <f t="shared" si="4"/>
        <v>26</v>
      </c>
      <c r="U42" s="35">
        <f t="shared" si="5"/>
        <v>11</v>
      </c>
      <c r="AG42" s="34">
        <f t="shared" si="15"/>
        <v>2612.7452038999977</v>
      </c>
      <c r="AH42">
        <f t="shared" si="16"/>
        <v>4.9700039000000009</v>
      </c>
    </row>
    <row r="43" spans="1:34" x14ac:dyDescent="0.25">
      <c r="A43" s="22" t="str">
        <f>Revenue!A44</f>
        <v>P0004</v>
      </c>
      <c r="B43" s="22" t="str">
        <f>Revenue!B44</f>
        <v>Jul</v>
      </c>
      <c r="C43" s="23" t="str">
        <f t="shared" si="0"/>
        <v>P0004|Jul</v>
      </c>
      <c r="D43" s="24">
        <f>Revenue!J44</f>
        <v>3096.4969999999998</v>
      </c>
      <c r="E43" s="25">
        <f>_xlfn.XLOOKUP($C43,ExpensesTbl[Key],ExpensesTbl[Total Operating Expenses])</f>
        <v>4333.24</v>
      </c>
      <c r="F43" s="25">
        <f t="shared" si="1"/>
        <v>-1236.7429999999999</v>
      </c>
      <c r="G43" s="23" t="str">
        <f>_xlfn.XLOOKUP($A43,PropertiesTbl[Property ID],PropertiesTbl[Property Name])</f>
        <v>Lakeview Villa</v>
      </c>
      <c r="N43" s="22" t="str">
        <f>Properties!A44</f>
        <v>P0040</v>
      </c>
      <c r="O43" s="23" t="str">
        <f>_xlfn.XLOOKUP($N43,PropertiesTbl[Property ID],PropertiesTbl[Property Name])</f>
        <v>Alpine Chalet</v>
      </c>
      <c r="P43" s="25">
        <f>SUMIFS(CalcTbl[Total Revenue],CalcTbl[Property ID],$N43)</f>
        <v>24487.448499999999</v>
      </c>
      <c r="Q43" s="25">
        <f>SUMIFS(CalcTbl[Total Expenses],CalcTbl[Property ID],$N43)</f>
        <v>22614.22</v>
      </c>
      <c r="R43" s="25">
        <f t="shared" si="3"/>
        <v>1873.2284999999974</v>
      </c>
      <c r="S43" s="28">
        <f>_xlfn.XLOOKUP($N43,RatingsTbl[Property ID],RatingsTbl[Overall Rating])</f>
        <v>4.8633333333333333</v>
      </c>
      <c r="T43" s="35">
        <f t="shared" si="4"/>
        <v>34</v>
      </c>
      <c r="U43" s="35">
        <f t="shared" si="5"/>
        <v>277</v>
      </c>
      <c r="AG43" s="34">
        <f t="shared" si="15"/>
        <v>1873.2285039999974</v>
      </c>
      <c r="AH43">
        <f t="shared" si="16"/>
        <v>4.863337333333333</v>
      </c>
    </row>
    <row r="44" spans="1:34" x14ac:dyDescent="0.25">
      <c r="A44" s="22" t="str">
        <f>Revenue!A45</f>
        <v>P0004</v>
      </c>
      <c r="B44" s="22" t="str">
        <f>Revenue!B45</f>
        <v>Aug</v>
      </c>
      <c r="C44" s="23" t="str">
        <f t="shared" si="0"/>
        <v>P0004|Aug</v>
      </c>
      <c r="D44" s="24">
        <f>Revenue!J45</f>
        <v>2830.8139999999999</v>
      </c>
      <c r="E44" s="25">
        <f>_xlfn.XLOOKUP($C44,ExpensesTbl[Key],ExpensesTbl[Total Operating Expenses])</f>
        <v>4195.7900000000009</v>
      </c>
      <c r="F44" s="25">
        <f t="shared" si="1"/>
        <v>-1364.976000000001</v>
      </c>
      <c r="G44" s="23" t="str">
        <f>_xlfn.XLOOKUP($A44,PropertiesTbl[Property ID],PropertiesTbl[Property Name])</f>
        <v>Lakeview Villa</v>
      </c>
      <c r="N44" s="22" t="str">
        <f>Properties!A45</f>
        <v>P0041</v>
      </c>
      <c r="O44" s="23" t="str">
        <f>_xlfn.XLOOKUP($N44,PropertiesTbl[Property ID],PropertiesTbl[Property Name])</f>
        <v>Sierra Overlook</v>
      </c>
      <c r="P44" s="25">
        <f>SUMIFS(CalcTbl[Total Revenue],CalcTbl[Property ID],$N44)</f>
        <v>27968.639199999998</v>
      </c>
      <c r="Q44" s="25">
        <f>SUMIFS(CalcTbl[Total Expenses],CalcTbl[Property ID],$N44)</f>
        <v>29386.120000000006</v>
      </c>
      <c r="R44" s="25">
        <f t="shared" si="3"/>
        <v>-1417.4808000000085</v>
      </c>
      <c r="S44" s="28">
        <f>_xlfn.XLOOKUP($N44,RatingsTbl[Property ID],RatingsTbl[Overall Rating])</f>
        <v>4.9383333333333335</v>
      </c>
      <c r="T44" s="35">
        <f t="shared" si="4"/>
        <v>146</v>
      </c>
      <c r="U44" s="35">
        <f t="shared" si="5"/>
        <v>117</v>
      </c>
      <c r="AG44" s="34">
        <f t="shared" si="15"/>
        <v>-1417.4807959000084</v>
      </c>
      <c r="AH44">
        <f t="shared" si="16"/>
        <v>4.9383374333333334</v>
      </c>
    </row>
    <row r="45" spans="1:34" x14ac:dyDescent="0.25">
      <c r="A45" s="22" t="str">
        <f>Revenue!A46</f>
        <v>P0004</v>
      </c>
      <c r="B45" s="22" t="str">
        <f>Revenue!B46</f>
        <v>Sep</v>
      </c>
      <c r="C45" s="23" t="str">
        <f t="shared" si="0"/>
        <v>P0004|Sep</v>
      </c>
      <c r="D45" s="24">
        <f>Revenue!J46</f>
        <v>1586.38</v>
      </c>
      <c r="E45" s="25">
        <f>_xlfn.XLOOKUP($C45,ExpensesTbl[Key],ExpensesTbl[Total Operating Expenses])</f>
        <v>2760.3</v>
      </c>
      <c r="F45" s="25">
        <f t="shared" si="1"/>
        <v>-1173.92</v>
      </c>
      <c r="G45" s="23" t="str">
        <f>_xlfn.XLOOKUP($A45,PropertiesTbl[Property ID],PropertiesTbl[Property Name])</f>
        <v>Lakeview Villa</v>
      </c>
      <c r="N45" s="22" t="str">
        <f>Properties!A46</f>
        <v>P0042</v>
      </c>
      <c r="O45" s="23" t="str">
        <f>_xlfn.XLOOKUP($N45,PropertiesTbl[Property ID],PropertiesTbl[Property Name])</f>
        <v>Summit House</v>
      </c>
      <c r="P45" s="25">
        <f>SUMIFS(CalcTbl[Total Revenue],CalcTbl[Property ID],$N45)</f>
        <v>16669.2006</v>
      </c>
      <c r="Q45" s="25">
        <f>SUMIFS(CalcTbl[Total Expenses],CalcTbl[Property ID],$N45)</f>
        <v>22115.879999999997</v>
      </c>
      <c r="R45" s="25">
        <f t="shared" si="3"/>
        <v>-5446.6793999999973</v>
      </c>
      <c r="S45" s="28">
        <f>_xlfn.XLOOKUP($N45,RatingsTbl[Property ID],RatingsTbl[Overall Rating])</f>
        <v>4.9233333333333329</v>
      </c>
      <c r="T45" s="35">
        <f t="shared" si="4"/>
        <v>273</v>
      </c>
      <c r="U45" s="35">
        <f t="shared" si="5"/>
        <v>185</v>
      </c>
      <c r="AG45" s="34">
        <f t="shared" si="15"/>
        <v>-5446.6793957999971</v>
      </c>
      <c r="AH45">
        <f t="shared" si="16"/>
        <v>4.9233375333333331</v>
      </c>
    </row>
    <row r="46" spans="1:34" x14ac:dyDescent="0.25">
      <c r="A46" s="22" t="str">
        <f>Revenue!A47</f>
        <v>P0004</v>
      </c>
      <c r="B46" s="22" t="str">
        <f>Revenue!B47</f>
        <v>Oct</v>
      </c>
      <c r="C46" s="23" t="str">
        <f t="shared" si="0"/>
        <v>P0004|Oct</v>
      </c>
      <c r="D46" s="24">
        <f>Revenue!J47</f>
        <v>1436.0784999999998</v>
      </c>
      <c r="E46" s="25">
        <f>_xlfn.XLOOKUP($C46,ExpensesTbl[Key],ExpensesTbl[Total Operating Expenses])</f>
        <v>2648.9700000000003</v>
      </c>
      <c r="F46" s="25">
        <f t="shared" si="1"/>
        <v>-1212.8915000000004</v>
      </c>
      <c r="G46" s="23" t="str">
        <f>_xlfn.XLOOKUP($A46,PropertiesTbl[Property ID],PropertiesTbl[Property Name])</f>
        <v>Lakeview Villa</v>
      </c>
      <c r="N46" s="22" t="str">
        <f>Properties!A47</f>
        <v>P0043</v>
      </c>
      <c r="O46" s="23" t="str">
        <f>_xlfn.XLOOKUP($N46,PropertiesTbl[Property ID],PropertiesTbl[Property Name])</f>
        <v>Timber Hollow</v>
      </c>
      <c r="P46" s="25">
        <f>SUMIFS(CalcTbl[Total Revenue],CalcTbl[Property ID],$N46)</f>
        <v>28011.522100000002</v>
      </c>
      <c r="Q46" s="25">
        <f>SUMIFS(CalcTbl[Total Expenses],CalcTbl[Property ID],$N46)</f>
        <v>29504.899999999998</v>
      </c>
      <c r="R46" s="25">
        <f t="shared" si="3"/>
        <v>-1493.3778999999959</v>
      </c>
      <c r="S46" s="28">
        <f>_xlfn.XLOOKUP($N46,RatingsTbl[Property ID],RatingsTbl[Overall Rating])</f>
        <v>4.9716666666666667</v>
      </c>
      <c r="T46" s="35">
        <f t="shared" si="4"/>
        <v>149</v>
      </c>
      <c r="U46" s="35">
        <f t="shared" si="5"/>
        <v>10</v>
      </c>
      <c r="AG46" s="34">
        <f t="shared" si="15"/>
        <v>-1493.3778956999959</v>
      </c>
      <c r="AH46">
        <f t="shared" si="16"/>
        <v>4.9716709666666663</v>
      </c>
    </row>
    <row r="47" spans="1:34" x14ac:dyDescent="0.25">
      <c r="A47" s="22" t="str">
        <f>Revenue!A48</f>
        <v>P0004</v>
      </c>
      <c r="B47" s="22" t="str">
        <f>Revenue!B48</f>
        <v>Nov</v>
      </c>
      <c r="C47" s="23" t="str">
        <f t="shared" si="0"/>
        <v>P0004|Nov</v>
      </c>
      <c r="D47" s="24">
        <f>Revenue!J48</f>
        <v>1622.5803999999998</v>
      </c>
      <c r="E47" s="25">
        <f>_xlfn.XLOOKUP($C47,ExpensesTbl[Key],ExpensesTbl[Total Operating Expenses])</f>
        <v>2567.46</v>
      </c>
      <c r="F47" s="25">
        <f t="shared" si="1"/>
        <v>-944.87960000000021</v>
      </c>
      <c r="G47" s="23" t="str">
        <f>_xlfn.XLOOKUP($A47,PropertiesTbl[Property ID],PropertiesTbl[Property Name])</f>
        <v>Lakeview Villa</v>
      </c>
      <c r="N47" s="22" t="str">
        <f>Properties!A48</f>
        <v>P0044</v>
      </c>
      <c r="O47" s="23" t="str">
        <f>_xlfn.XLOOKUP($N47,PropertiesTbl[Property ID],PropertiesTbl[Property Name])</f>
        <v>Ridge Lodge</v>
      </c>
      <c r="P47" s="25">
        <f>SUMIFS(CalcTbl[Total Revenue],CalcTbl[Property ID],$N47)</f>
        <v>23380.9365</v>
      </c>
      <c r="Q47" s="25">
        <f>SUMIFS(CalcTbl[Total Expenses],CalcTbl[Property ID],$N47)</f>
        <v>22408.739999999998</v>
      </c>
      <c r="R47" s="25">
        <f t="shared" si="3"/>
        <v>972.19650000000183</v>
      </c>
      <c r="S47" s="28">
        <f>_xlfn.XLOOKUP($N47,RatingsTbl[Property ID],RatingsTbl[Overall Rating])</f>
        <v>4.9216666666666669</v>
      </c>
      <c r="T47" s="35">
        <f t="shared" si="4"/>
        <v>65</v>
      </c>
      <c r="U47" s="35">
        <f t="shared" si="5"/>
        <v>193</v>
      </c>
      <c r="AG47" s="34">
        <f t="shared" si="15"/>
        <v>972.1965044000018</v>
      </c>
      <c r="AH47">
        <f t="shared" si="16"/>
        <v>4.9216710666666668</v>
      </c>
    </row>
    <row r="48" spans="1:34" x14ac:dyDescent="0.25">
      <c r="A48" s="22" t="str">
        <f>Revenue!A49</f>
        <v>P0004</v>
      </c>
      <c r="B48" s="22" t="str">
        <f>Revenue!B49</f>
        <v>Dec</v>
      </c>
      <c r="C48" s="23" t="str">
        <f t="shared" si="0"/>
        <v>P0004|Dec</v>
      </c>
      <c r="D48" s="24">
        <f>Revenue!J49</f>
        <v>4982.2384000000002</v>
      </c>
      <c r="E48" s="25">
        <f>_xlfn.XLOOKUP($C48,ExpensesTbl[Key],ExpensesTbl[Total Operating Expenses])</f>
        <v>3050.75</v>
      </c>
      <c r="F48" s="25">
        <f t="shared" si="1"/>
        <v>1931.4884000000002</v>
      </c>
      <c r="G48" s="23" t="str">
        <f>_xlfn.XLOOKUP($A48,PropertiesTbl[Property ID],PropertiesTbl[Property Name])</f>
        <v>Lakeview Villa</v>
      </c>
      <c r="N48" s="22" t="str">
        <f>Properties!A49</f>
        <v>P0045</v>
      </c>
      <c r="O48" s="23" t="str">
        <f>_xlfn.XLOOKUP($N48,PropertiesTbl[Property ID],PropertiesTbl[Property Name])</f>
        <v>Golden Cabin</v>
      </c>
      <c r="P48" s="25">
        <f>SUMIFS(CalcTbl[Total Revenue],CalcTbl[Property ID],$N48)</f>
        <v>26993.7997</v>
      </c>
      <c r="Q48" s="25">
        <f>SUMIFS(CalcTbl[Total Expenses],CalcTbl[Property ID],$N48)</f>
        <v>29296.040000000005</v>
      </c>
      <c r="R48" s="25">
        <f t="shared" si="3"/>
        <v>-2302.2403000000049</v>
      </c>
      <c r="S48" s="28">
        <f>_xlfn.XLOOKUP($N48,RatingsTbl[Property ID],RatingsTbl[Overall Rating])</f>
        <v>4.9533333333333323</v>
      </c>
      <c r="T48" s="35">
        <f t="shared" si="4"/>
        <v>185</v>
      </c>
      <c r="U48" s="35">
        <f t="shared" si="5"/>
        <v>55</v>
      </c>
      <c r="AG48" s="34">
        <f t="shared" si="15"/>
        <v>-2302.2402955000048</v>
      </c>
      <c r="AH48">
        <f t="shared" si="16"/>
        <v>4.9533378333333324</v>
      </c>
    </row>
    <row r="49" spans="1:34" x14ac:dyDescent="0.25">
      <c r="A49" s="22" t="str">
        <f>Revenue!A50</f>
        <v>P0004</v>
      </c>
      <c r="B49" s="22" t="str">
        <f>Revenue!B50</f>
        <v>Jan</v>
      </c>
      <c r="C49" s="23" t="str">
        <f t="shared" si="0"/>
        <v>P0004|Jan</v>
      </c>
      <c r="D49" s="24">
        <f>Revenue!J50</f>
        <v>5802.1211999999996</v>
      </c>
      <c r="E49" s="25">
        <f>_xlfn.XLOOKUP($C49,ExpensesTbl[Key],ExpensesTbl[Total Operating Expenses])</f>
        <v>3040.83</v>
      </c>
      <c r="F49" s="25">
        <f t="shared" si="1"/>
        <v>2761.2911999999997</v>
      </c>
      <c r="G49" s="23" t="str">
        <f>_xlfn.XLOOKUP($A49,PropertiesTbl[Property ID],PropertiesTbl[Property Name])</f>
        <v>Lakeview Villa</v>
      </c>
      <c r="N49" s="22" t="str">
        <f>Properties!A50</f>
        <v>P0046</v>
      </c>
      <c r="O49" s="23" t="str">
        <f>_xlfn.XLOOKUP($N49,PropertiesTbl[Property ID],PropertiesTbl[Property Name])</f>
        <v>Cloudline Perch</v>
      </c>
      <c r="P49" s="25">
        <f>SUMIFS(CalcTbl[Total Revenue],CalcTbl[Property ID],$N49)</f>
        <v>34648.805199999995</v>
      </c>
      <c r="Q49" s="25">
        <f>SUMIFS(CalcTbl[Total Expenses],CalcTbl[Property ID],$N49)</f>
        <v>36883.570000000007</v>
      </c>
      <c r="R49" s="25">
        <f t="shared" si="3"/>
        <v>-2234.7648000000117</v>
      </c>
      <c r="S49" s="28">
        <f>_xlfn.XLOOKUP($N49,RatingsTbl[Property ID],RatingsTbl[Overall Rating])</f>
        <v>4.9516666666666671</v>
      </c>
      <c r="T49" s="35">
        <f t="shared" si="4"/>
        <v>181</v>
      </c>
      <c r="U49" s="35">
        <f t="shared" si="5"/>
        <v>59</v>
      </c>
      <c r="AG49" s="34">
        <f t="shared" si="15"/>
        <v>-2234.7647954000117</v>
      </c>
      <c r="AH49">
        <f t="shared" si="16"/>
        <v>4.9516712666666667</v>
      </c>
    </row>
    <row r="50" spans="1:34" x14ac:dyDescent="0.25">
      <c r="A50" s="22" t="str">
        <f>Revenue!A51</f>
        <v>P0004</v>
      </c>
      <c r="B50" s="22" t="str">
        <f>Revenue!B51</f>
        <v>Feb</v>
      </c>
      <c r="C50" s="23" t="str">
        <f t="shared" si="0"/>
        <v>P0004|Feb</v>
      </c>
      <c r="D50" s="24">
        <f>Revenue!J51</f>
        <v>3932.3573000000001</v>
      </c>
      <c r="E50" s="25">
        <f>_xlfn.XLOOKUP($C50,ExpensesTbl[Key],ExpensesTbl[Total Operating Expenses])</f>
        <v>2911.59</v>
      </c>
      <c r="F50" s="25">
        <f t="shared" si="1"/>
        <v>1020.7673</v>
      </c>
      <c r="G50" s="23" t="str">
        <f>_xlfn.XLOOKUP($A50,PropertiesTbl[Property ID],PropertiesTbl[Property Name])</f>
        <v>Lakeview Villa</v>
      </c>
      <c r="N50" s="22" t="str">
        <f>Properties!A51</f>
        <v>P0047</v>
      </c>
      <c r="O50" s="23" t="str">
        <f>_xlfn.XLOOKUP($N50,PropertiesTbl[Property ID],PropertiesTbl[Property Name])</f>
        <v>Evergreen House</v>
      </c>
      <c r="P50" s="25">
        <f>SUMIFS(CalcTbl[Total Revenue],CalcTbl[Property ID],$N50)</f>
        <v>58099.878499999999</v>
      </c>
      <c r="Q50" s="25">
        <f>SUMIFS(CalcTbl[Total Expenses],CalcTbl[Property ID],$N50)</f>
        <v>29027.54</v>
      </c>
      <c r="R50" s="25">
        <f t="shared" si="3"/>
        <v>29072.338499999998</v>
      </c>
      <c r="S50" s="28">
        <f>_xlfn.XLOOKUP($N50,RatingsTbl[Property ID],RatingsTbl[Overall Rating])</f>
        <v>4.93</v>
      </c>
      <c r="T50" s="35">
        <f t="shared" si="4"/>
        <v>6</v>
      </c>
      <c r="U50" s="35">
        <f t="shared" si="5"/>
        <v>158</v>
      </c>
      <c r="AG50" s="34">
        <f t="shared" si="15"/>
        <v>29072.338504699997</v>
      </c>
      <c r="AH50">
        <f t="shared" si="16"/>
        <v>4.9300046999999996</v>
      </c>
    </row>
    <row r="51" spans="1:34" x14ac:dyDescent="0.25">
      <c r="A51" s="22" t="str">
        <f>Revenue!A52</f>
        <v>P0004</v>
      </c>
      <c r="B51" s="22" t="str">
        <f>Revenue!B52</f>
        <v>Mar</v>
      </c>
      <c r="C51" s="23" t="str">
        <f t="shared" si="0"/>
        <v>P0004|Mar</v>
      </c>
      <c r="D51" s="24">
        <f>Revenue!J52</f>
        <v>3174.4365000000003</v>
      </c>
      <c r="E51" s="25">
        <f>_xlfn.XLOOKUP($C51,ExpensesTbl[Key],ExpensesTbl[Total Operating Expenses])</f>
        <v>2747.1400000000003</v>
      </c>
      <c r="F51" s="25">
        <f t="shared" si="1"/>
        <v>427.29649999999992</v>
      </c>
      <c r="G51" s="23" t="str">
        <f>_xlfn.XLOOKUP($A51,PropertiesTbl[Property ID],PropertiesTbl[Property Name])</f>
        <v>Lakeview Villa</v>
      </c>
      <c r="N51" s="22" t="str">
        <f>Properties!A52</f>
        <v>P0048</v>
      </c>
      <c r="O51" s="23" t="str">
        <f>_xlfn.XLOOKUP($N51,PropertiesTbl[Property ID],PropertiesTbl[Property Name])</f>
        <v>Snowline Villa</v>
      </c>
      <c r="P51" s="25">
        <f>SUMIFS(CalcTbl[Total Revenue],CalcTbl[Property ID],$N51)</f>
        <v>48658.462099999997</v>
      </c>
      <c r="Q51" s="25">
        <f>SUMIFS(CalcTbl[Total Expenses],CalcTbl[Property ID],$N51)</f>
        <v>45714.409999999996</v>
      </c>
      <c r="R51" s="25">
        <f t="shared" si="3"/>
        <v>2944.0521000000008</v>
      </c>
      <c r="S51" s="28">
        <f>_xlfn.XLOOKUP($N51,RatingsTbl[Property ID],RatingsTbl[Overall Rating])</f>
        <v>4.9566666666666661</v>
      </c>
      <c r="T51" s="35">
        <f t="shared" si="4"/>
        <v>23</v>
      </c>
      <c r="U51" s="35">
        <f t="shared" si="5"/>
        <v>42</v>
      </c>
      <c r="AG51" s="34">
        <f t="shared" si="15"/>
        <v>2944.052104800001</v>
      </c>
      <c r="AH51">
        <f t="shared" si="16"/>
        <v>4.9566714666666662</v>
      </c>
    </row>
    <row r="52" spans="1:34" x14ac:dyDescent="0.25">
      <c r="A52" s="22" t="str">
        <f>Revenue!A53</f>
        <v>P0005</v>
      </c>
      <c r="B52" s="22" t="str">
        <f>Revenue!B53</f>
        <v>Apr</v>
      </c>
      <c r="C52" s="23" t="str">
        <f t="shared" si="0"/>
        <v>P0005|Apr</v>
      </c>
      <c r="D52" s="24">
        <f>Revenue!J53</f>
        <v>1841.643</v>
      </c>
      <c r="E52" s="25">
        <f>_xlfn.XLOOKUP($C52,ExpensesTbl[Key],ExpensesTbl[Total Operating Expenses])</f>
        <v>3659.09</v>
      </c>
      <c r="F52" s="25">
        <f t="shared" si="1"/>
        <v>-1817.4470000000001</v>
      </c>
      <c r="G52" s="23" t="str">
        <f>_xlfn.XLOOKUP($A52,PropertiesTbl[Property ID],PropertiesTbl[Property Name])</f>
        <v>Evergreen Lodge</v>
      </c>
      <c r="N52" s="22" t="str">
        <f>Properties!A53</f>
        <v>P0049</v>
      </c>
      <c r="O52" s="23" t="str">
        <f>_xlfn.XLOOKUP($N52,PropertiesTbl[Property ID],PropertiesTbl[Property Name])</f>
        <v>Highland Hollow</v>
      </c>
      <c r="P52" s="25">
        <f>SUMIFS(CalcTbl[Total Revenue],CalcTbl[Property ID],$N52)</f>
        <v>23183.653399999999</v>
      </c>
      <c r="Q52" s="25">
        <f>SUMIFS(CalcTbl[Total Expenses],CalcTbl[Property ID],$N52)</f>
        <v>22722.780000000002</v>
      </c>
      <c r="R52" s="25">
        <f t="shared" si="3"/>
        <v>460.87339999999676</v>
      </c>
      <c r="S52" s="28">
        <f>_xlfn.XLOOKUP($N52,RatingsTbl[Property ID],RatingsTbl[Overall Rating])</f>
        <v>4.9433333333333334</v>
      </c>
      <c r="T52" s="35">
        <f t="shared" si="4"/>
        <v>79</v>
      </c>
      <c r="U52" s="35">
        <f t="shared" si="5"/>
        <v>96</v>
      </c>
      <c r="AG52" s="34">
        <f t="shared" si="15"/>
        <v>460.87340489999679</v>
      </c>
      <c r="AH52">
        <f t="shared" si="16"/>
        <v>4.9433382333333338</v>
      </c>
    </row>
    <row r="53" spans="1:34" x14ac:dyDescent="0.25">
      <c r="A53" s="22" t="str">
        <f>Revenue!A54</f>
        <v>P0005</v>
      </c>
      <c r="B53" s="22" t="str">
        <f>Revenue!B54</f>
        <v>May</v>
      </c>
      <c r="C53" s="23" t="str">
        <f t="shared" si="0"/>
        <v>P0005|May</v>
      </c>
      <c r="D53" s="24">
        <f>Revenue!J54</f>
        <v>2252.9423999999999</v>
      </c>
      <c r="E53" s="25">
        <f>_xlfn.XLOOKUP($C53,ExpensesTbl[Key],ExpensesTbl[Total Operating Expenses])</f>
        <v>4314.3700000000008</v>
      </c>
      <c r="F53" s="25">
        <f t="shared" si="1"/>
        <v>-2061.4276000000009</v>
      </c>
      <c r="G53" s="23" t="str">
        <f>_xlfn.XLOOKUP($A53,PropertiesTbl[Property ID],PropertiesTbl[Property Name])</f>
        <v>Evergreen Lodge</v>
      </c>
      <c r="N53" s="22" t="str">
        <f>Properties!A54</f>
        <v>P0050</v>
      </c>
      <c r="O53" s="23" t="str">
        <f>_xlfn.XLOOKUP($N53,PropertiesTbl[Property ID],PropertiesTbl[Property Name])</f>
        <v>Evergreen Manor</v>
      </c>
      <c r="P53" s="25">
        <f>SUMIFS(CalcTbl[Total Revenue],CalcTbl[Property ID],$N53)</f>
        <v>37790.601199999997</v>
      </c>
      <c r="Q53" s="25">
        <f>SUMIFS(CalcTbl[Total Expenses],CalcTbl[Property ID],$N53)</f>
        <v>37050.79</v>
      </c>
      <c r="R53" s="25">
        <f t="shared" si="3"/>
        <v>739.81119999999646</v>
      </c>
      <c r="S53" s="28">
        <f>_xlfn.XLOOKUP($N53,RatingsTbl[Property ID],RatingsTbl[Overall Rating])</f>
        <v>4.9683333333333328</v>
      </c>
      <c r="T53" s="35">
        <f t="shared" si="4"/>
        <v>73</v>
      </c>
      <c r="U53" s="35">
        <f t="shared" si="5"/>
        <v>15</v>
      </c>
      <c r="AG53" s="34">
        <f t="shared" si="15"/>
        <v>739.81120499999645</v>
      </c>
      <c r="AH53">
        <f t="shared" si="16"/>
        <v>4.9683383333333326</v>
      </c>
    </row>
    <row r="54" spans="1:34" x14ac:dyDescent="0.25">
      <c r="A54" s="22" t="str">
        <f>Revenue!A55</f>
        <v>P0005</v>
      </c>
      <c r="B54" s="22" t="str">
        <f>Revenue!B55</f>
        <v>Jun</v>
      </c>
      <c r="C54" s="23" t="str">
        <f t="shared" si="0"/>
        <v>P0005|Jun</v>
      </c>
      <c r="D54" s="24">
        <f>Revenue!J55</f>
        <v>2804.0576000000001</v>
      </c>
      <c r="E54" s="25">
        <f>_xlfn.XLOOKUP($C54,ExpensesTbl[Key],ExpensesTbl[Total Operating Expenses])</f>
        <v>4550.72</v>
      </c>
      <c r="F54" s="25">
        <f t="shared" si="1"/>
        <v>-1746.6624000000002</v>
      </c>
      <c r="G54" s="23" t="str">
        <f>_xlfn.XLOOKUP($A54,PropertiesTbl[Property ID],PropertiesTbl[Property Name])</f>
        <v>Evergreen Lodge</v>
      </c>
      <c r="N54" s="22" t="str">
        <f>Properties!A55</f>
        <v>P0051</v>
      </c>
      <c r="O54" s="23" t="str">
        <f>_xlfn.XLOOKUP($N54,PropertiesTbl[Property ID],PropertiesTbl[Property Name])</f>
        <v>Alpine Cabin</v>
      </c>
      <c r="P54" s="25">
        <f>SUMIFS(CalcTbl[Total Revenue],CalcTbl[Property ID],$N54)</f>
        <v>27349.9473</v>
      </c>
      <c r="Q54" s="25">
        <f>SUMIFS(CalcTbl[Total Expenses],CalcTbl[Property ID],$N54)</f>
        <v>29158.89</v>
      </c>
      <c r="R54" s="25">
        <f t="shared" si="3"/>
        <v>-1808.9426999999996</v>
      </c>
      <c r="S54" s="28">
        <f>_xlfn.XLOOKUP($N54,RatingsTbl[Property ID],RatingsTbl[Overall Rating])</f>
        <v>4.9249999999999998</v>
      </c>
      <c r="T54" s="35">
        <f t="shared" si="4"/>
        <v>159</v>
      </c>
      <c r="U54" s="35">
        <f t="shared" si="5"/>
        <v>180</v>
      </c>
      <c r="AG54" s="34">
        <f t="shared" si="15"/>
        <v>-1808.9426948999997</v>
      </c>
      <c r="AH54">
        <f t="shared" si="16"/>
        <v>4.9250050999999999</v>
      </c>
    </row>
    <row r="55" spans="1:34" x14ac:dyDescent="0.25">
      <c r="A55" s="22" t="str">
        <f>Revenue!A56</f>
        <v>P0005</v>
      </c>
      <c r="B55" s="22" t="str">
        <f>Revenue!B56</f>
        <v>Jul</v>
      </c>
      <c r="C55" s="23" t="str">
        <f t="shared" si="0"/>
        <v>P0005|Jul</v>
      </c>
      <c r="D55" s="24">
        <f>Revenue!J56</f>
        <v>4353.1189999999997</v>
      </c>
      <c r="E55" s="25">
        <f>_xlfn.XLOOKUP($C55,ExpensesTbl[Key],ExpensesTbl[Total Operating Expenses])</f>
        <v>6406.09</v>
      </c>
      <c r="F55" s="25">
        <f t="shared" si="1"/>
        <v>-2052.9710000000005</v>
      </c>
      <c r="G55" s="23" t="str">
        <f>_xlfn.XLOOKUP($A55,PropertiesTbl[Property ID],PropertiesTbl[Property Name])</f>
        <v>Evergreen Lodge</v>
      </c>
      <c r="N55" s="22" t="str">
        <f>Properties!A56</f>
        <v>P0052</v>
      </c>
      <c r="O55" s="23" t="str">
        <f>_xlfn.XLOOKUP($N55,PropertiesTbl[Property ID],PropertiesTbl[Property Name])</f>
        <v>Rustic Hollow</v>
      </c>
      <c r="P55" s="25">
        <f>SUMIFS(CalcTbl[Total Revenue],CalcTbl[Property ID],$N55)</f>
        <v>25303.566599999998</v>
      </c>
      <c r="Q55" s="25">
        <f>SUMIFS(CalcTbl[Total Expenses],CalcTbl[Property ID],$N55)</f>
        <v>29062.639999999999</v>
      </c>
      <c r="R55" s="25">
        <f t="shared" si="3"/>
        <v>-3759.0734000000011</v>
      </c>
      <c r="S55" s="28">
        <f>_xlfn.XLOOKUP($N55,RatingsTbl[Property ID],RatingsTbl[Overall Rating])</f>
        <v>4.9366666666666665</v>
      </c>
      <c r="T55" s="35">
        <f t="shared" si="4"/>
        <v>237</v>
      </c>
      <c r="U55" s="35">
        <f t="shared" si="5"/>
        <v>128</v>
      </c>
      <c r="AG55" s="34">
        <f t="shared" si="15"/>
        <v>-3759.0733948000011</v>
      </c>
      <c r="AH55">
        <f t="shared" si="16"/>
        <v>4.9366718666666669</v>
      </c>
    </row>
    <row r="56" spans="1:34" x14ac:dyDescent="0.25">
      <c r="A56" s="22" t="str">
        <f>Revenue!A57</f>
        <v>P0005</v>
      </c>
      <c r="B56" s="22" t="str">
        <f>Revenue!B57</f>
        <v>Aug</v>
      </c>
      <c r="C56" s="23" t="str">
        <f t="shared" si="0"/>
        <v>P0005|Aug</v>
      </c>
      <c r="D56" s="24">
        <f>Revenue!J57</f>
        <v>3437.3124000000003</v>
      </c>
      <c r="E56" s="25">
        <f>_xlfn.XLOOKUP($C56,ExpensesTbl[Key],ExpensesTbl[Total Operating Expenses])</f>
        <v>6012.68</v>
      </c>
      <c r="F56" s="25">
        <f t="shared" si="1"/>
        <v>-2575.3676</v>
      </c>
      <c r="G56" s="23" t="str">
        <f>_xlfn.XLOOKUP($A56,PropertiesTbl[Property ID],PropertiesTbl[Property Name])</f>
        <v>Evergreen Lodge</v>
      </c>
      <c r="N56" s="22" t="str">
        <f>Properties!A57</f>
        <v>P0053</v>
      </c>
      <c r="O56" s="23" t="str">
        <f>_xlfn.XLOOKUP($N56,PropertiesTbl[Property ID],PropertiesTbl[Property Name])</f>
        <v>Silver Cabin</v>
      </c>
      <c r="P56" s="25">
        <f>SUMIFS(CalcTbl[Total Revenue],CalcTbl[Property ID],$N56)</f>
        <v>28881.195799999998</v>
      </c>
      <c r="Q56" s="25">
        <f>SUMIFS(CalcTbl[Total Expenses],CalcTbl[Property ID],$N56)</f>
        <v>29377.86</v>
      </c>
      <c r="R56" s="25">
        <f t="shared" si="3"/>
        <v>-496.66420000000289</v>
      </c>
      <c r="S56" s="28">
        <f>_xlfn.XLOOKUP($N56,RatingsTbl[Property ID],RatingsTbl[Overall Rating])</f>
        <v>4.9316666666666666</v>
      </c>
      <c r="T56" s="35">
        <f t="shared" si="4"/>
        <v>113</v>
      </c>
      <c r="U56" s="35">
        <f t="shared" si="5"/>
        <v>149</v>
      </c>
      <c r="AG56" s="34">
        <f t="shared" si="15"/>
        <v>-496.66419470000289</v>
      </c>
      <c r="AH56">
        <f t="shared" si="16"/>
        <v>4.9316719666666664</v>
      </c>
    </row>
    <row r="57" spans="1:34" x14ac:dyDescent="0.25">
      <c r="A57" s="22" t="str">
        <f>Revenue!A58</f>
        <v>P0005</v>
      </c>
      <c r="B57" s="22" t="str">
        <f>Revenue!B58</f>
        <v>Sep</v>
      </c>
      <c r="C57" s="23" t="str">
        <f t="shared" si="0"/>
        <v>P0005|Sep</v>
      </c>
      <c r="D57" s="24">
        <f>Revenue!J58</f>
        <v>2136.0186000000003</v>
      </c>
      <c r="E57" s="25">
        <f>_xlfn.XLOOKUP($C57,ExpensesTbl[Key],ExpensesTbl[Total Operating Expenses])</f>
        <v>4040.5900000000006</v>
      </c>
      <c r="F57" s="25">
        <f t="shared" si="1"/>
        <v>-1904.5714000000003</v>
      </c>
      <c r="G57" s="23" t="str">
        <f>_xlfn.XLOOKUP($A57,PropertiesTbl[Property ID],PropertiesTbl[Property Name])</f>
        <v>Evergreen Lodge</v>
      </c>
      <c r="N57" s="22" t="str">
        <f>Properties!A58</f>
        <v>P0054</v>
      </c>
      <c r="O57" s="23" t="str">
        <f>_xlfn.XLOOKUP($N57,PropertiesTbl[Property ID],PropertiesTbl[Property Name])</f>
        <v>Cedar Getaway</v>
      </c>
      <c r="P57" s="25">
        <f>SUMIFS(CalcTbl[Total Revenue],CalcTbl[Property ID],$N57)</f>
        <v>31722.150400000002</v>
      </c>
      <c r="Q57" s="25">
        <f>SUMIFS(CalcTbl[Total Expenses],CalcTbl[Property ID],$N57)</f>
        <v>29650.289999999997</v>
      </c>
      <c r="R57" s="25">
        <f t="shared" si="3"/>
        <v>2071.860400000005</v>
      </c>
      <c r="S57" s="28">
        <f>_xlfn.XLOOKUP($N57,RatingsTbl[Property ID],RatingsTbl[Overall Rating])</f>
        <v>4.915</v>
      </c>
      <c r="T57" s="35">
        <f t="shared" si="4"/>
        <v>31</v>
      </c>
      <c r="U57" s="35">
        <f t="shared" si="5"/>
        <v>219</v>
      </c>
      <c r="AG57" s="34">
        <f t="shared" si="15"/>
        <v>2071.8604054000052</v>
      </c>
      <c r="AH57">
        <f t="shared" si="16"/>
        <v>4.9150054000000001</v>
      </c>
    </row>
    <row r="58" spans="1:34" x14ac:dyDescent="0.25">
      <c r="A58" s="22" t="str">
        <f>Revenue!A59</f>
        <v>P0005</v>
      </c>
      <c r="B58" s="22" t="str">
        <f>Revenue!B59</f>
        <v>Oct</v>
      </c>
      <c r="C58" s="23" t="str">
        <f t="shared" si="0"/>
        <v>P0005|Oct</v>
      </c>
      <c r="D58" s="24">
        <f>Revenue!J59</f>
        <v>2239.44</v>
      </c>
      <c r="E58" s="25">
        <f>_xlfn.XLOOKUP($C58,ExpensesTbl[Key],ExpensesTbl[Total Operating Expenses])</f>
        <v>3893.4600000000005</v>
      </c>
      <c r="F58" s="25">
        <f t="shared" si="1"/>
        <v>-1654.0200000000004</v>
      </c>
      <c r="G58" s="23" t="str">
        <f>_xlfn.XLOOKUP($A58,PropertiesTbl[Property ID],PropertiesTbl[Property Name])</f>
        <v>Evergreen Lodge</v>
      </c>
      <c r="N58" s="22" t="str">
        <f>Properties!A59</f>
        <v>P0055</v>
      </c>
      <c r="O58" s="23" t="str">
        <f>_xlfn.XLOOKUP($N58,PropertiesTbl[Property ID],PropertiesTbl[Property Name])</f>
        <v>Golden Manor</v>
      </c>
      <c r="P58" s="25">
        <f>SUMIFS(CalcTbl[Total Revenue],CalcTbl[Property ID],$N58)</f>
        <v>30372.4342</v>
      </c>
      <c r="Q58" s="25">
        <f>SUMIFS(CalcTbl[Total Expenses],CalcTbl[Property ID],$N58)</f>
        <v>29508.7</v>
      </c>
      <c r="R58" s="25">
        <f t="shared" si="3"/>
        <v>863.73419999999896</v>
      </c>
      <c r="S58" s="28">
        <f>_xlfn.XLOOKUP($N58,RatingsTbl[Property ID],RatingsTbl[Overall Rating])</f>
        <v>4.9550000000000001</v>
      </c>
      <c r="T58" s="35">
        <f t="shared" si="4"/>
        <v>70</v>
      </c>
      <c r="U58" s="35">
        <f t="shared" si="5"/>
        <v>48</v>
      </c>
      <c r="AG58" s="34">
        <f t="shared" si="15"/>
        <v>863.73420549999901</v>
      </c>
      <c r="AH58">
        <f t="shared" si="16"/>
        <v>4.9550055000000004</v>
      </c>
    </row>
    <row r="59" spans="1:34" x14ac:dyDescent="0.25">
      <c r="A59" s="22" t="str">
        <f>Revenue!A60</f>
        <v>P0005</v>
      </c>
      <c r="B59" s="22" t="str">
        <f>Revenue!B60</f>
        <v>Nov</v>
      </c>
      <c r="C59" s="23" t="str">
        <f t="shared" si="0"/>
        <v>P0005|Nov</v>
      </c>
      <c r="D59" s="24">
        <f>Revenue!J60</f>
        <v>2422.2462</v>
      </c>
      <c r="E59" s="25">
        <f>_xlfn.XLOOKUP($C59,ExpensesTbl[Key],ExpensesTbl[Total Operating Expenses])</f>
        <v>3794.3700000000003</v>
      </c>
      <c r="F59" s="25">
        <f t="shared" si="1"/>
        <v>-1372.1238000000003</v>
      </c>
      <c r="G59" s="23" t="str">
        <f>_xlfn.XLOOKUP($A59,PropertiesTbl[Property ID],PropertiesTbl[Property Name])</f>
        <v>Evergreen Lodge</v>
      </c>
      <c r="N59" s="22" t="str">
        <f>Properties!A60</f>
        <v>P0056</v>
      </c>
      <c r="O59" s="23" t="str">
        <f>_xlfn.XLOOKUP($N59,PropertiesTbl[Property ID],PropertiesTbl[Property Name])</f>
        <v>Mountain Refuge</v>
      </c>
      <c r="P59" s="25">
        <f>SUMIFS(CalcTbl[Total Revenue],CalcTbl[Property ID],$N59)</f>
        <v>17445.559799999999</v>
      </c>
      <c r="Q59" s="25">
        <f>SUMIFS(CalcTbl[Total Expenses],CalcTbl[Property ID],$N59)</f>
        <v>16222.310000000003</v>
      </c>
      <c r="R59" s="25">
        <f t="shared" si="3"/>
        <v>1223.249799999996</v>
      </c>
      <c r="S59" s="28">
        <f>_xlfn.XLOOKUP($N59,RatingsTbl[Property ID],RatingsTbl[Overall Rating])</f>
        <v>4.9133333333333331</v>
      </c>
      <c r="T59" s="35">
        <f t="shared" si="4"/>
        <v>56</v>
      </c>
      <c r="U59" s="35">
        <f t="shared" si="5"/>
        <v>222</v>
      </c>
      <c r="AG59" s="34">
        <f t="shared" si="15"/>
        <v>1223.2498055999959</v>
      </c>
      <c r="AH59">
        <f t="shared" si="16"/>
        <v>4.9133389333333328</v>
      </c>
    </row>
    <row r="60" spans="1:34" x14ac:dyDescent="0.25">
      <c r="A60" s="22" t="str">
        <f>Revenue!A61</f>
        <v>P0005</v>
      </c>
      <c r="B60" s="22" t="str">
        <f>Revenue!B61</f>
        <v>Dec</v>
      </c>
      <c r="C60" s="23" t="str">
        <f t="shared" si="0"/>
        <v>P0005|Dec</v>
      </c>
      <c r="D60" s="24">
        <f>Revenue!J61</f>
        <v>9349.1928000000007</v>
      </c>
      <c r="E60" s="25">
        <f>_xlfn.XLOOKUP($C60,ExpensesTbl[Key],ExpensesTbl[Total Operating Expenses])</f>
        <v>4754.6500000000005</v>
      </c>
      <c r="F60" s="25">
        <f t="shared" si="1"/>
        <v>4594.5428000000002</v>
      </c>
      <c r="G60" s="23" t="str">
        <f>_xlfn.XLOOKUP($A60,PropertiesTbl[Property ID],PropertiesTbl[Property Name])</f>
        <v>Evergreen Lodge</v>
      </c>
      <c r="N60" s="22" t="str">
        <f>Properties!A61</f>
        <v>P0057</v>
      </c>
      <c r="O60" s="23" t="str">
        <f>_xlfn.XLOOKUP($N60,PropertiesTbl[Property ID],PropertiesTbl[Property Name])</f>
        <v>Birch Villa</v>
      </c>
      <c r="P60" s="25">
        <f>SUMIFS(CalcTbl[Total Revenue],CalcTbl[Property ID],$N60)</f>
        <v>16084.0872</v>
      </c>
      <c r="Q60" s="25">
        <f>SUMIFS(CalcTbl[Total Expenses],CalcTbl[Property ID],$N60)</f>
        <v>16168.509999999998</v>
      </c>
      <c r="R60" s="25">
        <f t="shared" si="3"/>
        <v>-84.42279999999846</v>
      </c>
      <c r="S60" s="28">
        <f>_xlfn.XLOOKUP($N60,RatingsTbl[Property ID],RatingsTbl[Overall Rating])</f>
        <v>4.9083333333333341</v>
      </c>
      <c r="T60" s="35">
        <f t="shared" si="4"/>
        <v>96</v>
      </c>
      <c r="U60" s="35">
        <f t="shared" si="5"/>
        <v>237</v>
      </c>
      <c r="AG60" s="34">
        <f t="shared" si="15"/>
        <v>-84.422794299998458</v>
      </c>
      <c r="AH60">
        <f t="shared" si="16"/>
        <v>4.9083390333333341</v>
      </c>
    </row>
    <row r="61" spans="1:34" x14ac:dyDescent="0.25">
      <c r="A61" s="22" t="str">
        <f>Revenue!A62</f>
        <v>P0005</v>
      </c>
      <c r="B61" s="22" t="str">
        <f>Revenue!B62</f>
        <v>Jan</v>
      </c>
      <c r="C61" s="23" t="str">
        <f t="shared" si="0"/>
        <v>P0005|Jan</v>
      </c>
      <c r="D61" s="24">
        <f>Revenue!J62</f>
        <v>7396.1651999999995</v>
      </c>
      <c r="E61" s="25">
        <f>_xlfn.XLOOKUP($C61,ExpensesTbl[Key],ExpensesTbl[Total Operating Expenses])</f>
        <v>4434.88</v>
      </c>
      <c r="F61" s="25">
        <f t="shared" si="1"/>
        <v>2961.2851999999993</v>
      </c>
      <c r="G61" s="23" t="str">
        <f>_xlfn.XLOOKUP($A61,PropertiesTbl[Property ID],PropertiesTbl[Property Name])</f>
        <v>Evergreen Lodge</v>
      </c>
      <c r="N61" s="22" t="str">
        <f>Properties!A62</f>
        <v>P0058</v>
      </c>
      <c r="O61" s="23" t="str">
        <f>_xlfn.XLOOKUP($N61,PropertiesTbl[Property ID],PropertiesTbl[Property Name])</f>
        <v>Pine Manor</v>
      </c>
      <c r="P61" s="25">
        <f>SUMIFS(CalcTbl[Total Revenue],CalcTbl[Property ID],$N61)</f>
        <v>38875.643199999991</v>
      </c>
      <c r="Q61" s="25">
        <f>SUMIFS(CalcTbl[Total Expenses],CalcTbl[Property ID],$N61)</f>
        <v>37122.230000000003</v>
      </c>
      <c r="R61" s="25">
        <f t="shared" si="3"/>
        <v>1753.4131999999881</v>
      </c>
      <c r="S61" s="28">
        <f>_xlfn.XLOOKUP($N61,RatingsTbl[Property ID],RatingsTbl[Overall Rating])</f>
        <v>4.9350000000000005</v>
      </c>
      <c r="T61" s="35">
        <f t="shared" si="4"/>
        <v>41</v>
      </c>
      <c r="U61" s="35">
        <f t="shared" si="5"/>
        <v>135</v>
      </c>
      <c r="AG61" s="34">
        <f t="shared" si="15"/>
        <v>1753.4132057999882</v>
      </c>
      <c r="AH61">
        <f t="shared" si="16"/>
        <v>4.9350058000000008</v>
      </c>
    </row>
    <row r="62" spans="1:34" x14ac:dyDescent="0.25">
      <c r="A62" s="22" t="str">
        <f>Revenue!A63</f>
        <v>P0005</v>
      </c>
      <c r="B62" s="22" t="str">
        <f>Revenue!B63</f>
        <v>Feb</v>
      </c>
      <c r="C62" s="23" t="str">
        <f t="shared" si="0"/>
        <v>P0005|Feb</v>
      </c>
      <c r="D62" s="24">
        <f>Revenue!J63</f>
        <v>5930.1552000000001</v>
      </c>
      <c r="E62" s="25">
        <f>_xlfn.XLOOKUP($C62,ExpensesTbl[Key],ExpensesTbl[Total Operating Expenses])</f>
        <v>4245.8600000000006</v>
      </c>
      <c r="F62" s="25">
        <f t="shared" si="1"/>
        <v>1684.2951999999996</v>
      </c>
      <c r="G62" s="23" t="str">
        <f>_xlfn.XLOOKUP($A62,PropertiesTbl[Property ID],PropertiesTbl[Property Name])</f>
        <v>Evergreen Lodge</v>
      </c>
      <c r="N62" s="22" t="str">
        <f>Properties!A63</f>
        <v>P0059</v>
      </c>
      <c r="O62" s="23" t="str">
        <f>_xlfn.XLOOKUP($N62,PropertiesTbl[Property ID],PropertiesTbl[Property Name])</f>
        <v>Forest Haven</v>
      </c>
      <c r="P62" s="25">
        <f>SUMIFS(CalcTbl[Total Revenue],CalcTbl[Property ID],$N62)</f>
        <v>28652.362300000001</v>
      </c>
      <c r="Q62" s="25">
        <f>SUMIFS(CalcTbl[Total Expenses],CalcTbl[Property ID],$N62)</f>
        <v>29896.460000000006</v>
      </c>
      <c r="R62" s="25">
        <f t="shared" si="3"/>
        <v>-1244.0977000000057</v>
      </c>
      <c r="S62" s="28">
        <f>_xlfn.XLOOKUP($N62,RatingsTbl[Property ID],RatingsTbl[Overall Rating])</f>
        <v>4.8916666666666666</v>
      </c>
      <c r="T62" s="35">
        <f t="shared" si="4"/>
        <v>142</v>
      </c>
      <c r="U62" s="35">
        <f t="shared" si="5"/>
        <v>265</v>
      </c>
      <c r="AG62" s="34">
        <f t="shared" si="15"/>
        <v>-1244.0976941000058</v>
      </c>
      <c r="AH62">
        <f t="shared" si="16"/>
        <v>4.8916725666666663</v>
      </c>
    </row>
    <row r="63" spans="1:34" x14ac:dyDescent="0.25">
      <c r="A63" s="22" t="str">
        <f>Revenue!A64</f>
        <v>P0005</v>
      </c>
      <c r="B63" s="22" t="str">
        <f>Revenue!B64</f>
        <v>Mar</v>
      </c>
      <c r="C63" s="23" t="str">
        <f t="shared" si="0"/>
        <v>P0005|Mar</v>
      </c>
      <c r="D63" s="24">
        <f>Revenue!J64</f>
        <v>5231.5029999999997</v>
      </c>
      <c r="E63" s="25">
        <f>_xlfn.XLOOKUP($C63,ExpensesTbl[Key],ExpensesTbl[Total Operating Expenses])</f>
        <v>4229.38</v>
      </c>
      <c r="F63" s="25">
        <f t="shared" si="1"/>
        <v>1002.1229999999996</v>
      </c>
      <c r="G63" s="23" t="str">
        <f>_xlfn.XLOOKUP($A63,PropertiesTbl[Property ID],PropertiesTbl[Property Name])</f>
        <v>Evergreen Lodge</v>
      </c>
      <c r="N63" s="22" t="str">
        <f>Properties!A64</f>
        <v>P0060</v>
      </c>
      <c r="O63" s="23" t="str">
        <f>_xlfn.XLOOKUP($N63,PropertiesTbl[Property ID],PropertiesTbl[Property Name])</f>
        <v>Highland Chalet</v>
      </c>
      <c r="P63" s="25">
        <f>SUMIFS(CalcTbl[Total Revenue],CalcTbl[Property ID],$N63)</f>
        <v>37827.763500000008</v>
      </c>
      <c r="Q63" s="25">
        <f>SUMIFS(CalcTbl[Total Expenses],CalcTbl[Property ID],$N63)</f>
        <v>37517.289999999994</v>
      </c>
      <c r="R63" s="25">
        <f t="shared" si="3"/>
        <v>310.47350000001461</v>
      </c>
      <c r="S63" s="28">
        <f>_xlfn.XLOOKUP($N63,RatingsTbl[Property ID],RatingsTbl[Overall Rating])</f>
        <v>4.8916666666666666</v>
      </c>
      <c r="T63" s="35">
        <f t="shared" si="4"/>
        <v>86</v>
      </c>
      <c r="U63" s="35">
        <f t="shared" si="5"/>
        <v>264</v>
      </c>
      <c r="AG63" s="34">
        <f t="shared" si="15"/>
        <v>310.47350600001459</v>
      </c>
      <c r="AH63">
        <f t="shared" si="16"/>
        <v>4.8916726666666666</v>
      </c>
    </row>
    <row r="64" spans="1:34" x14ac:dyDescent="0.25">
      <c r="A64" s="22" t="str">
        <f>Revenue!A65</f>
        <v>P0006</v>
      </c>
      <c r="B64" s="22" t="str">
        <f>Revenue!B65</f>
        <v>Apr</v>
      </c>
      <c r="C64" s="23" t="str">
        <f t="shared" si="0"/>
        <v>P0006|Apr</v>
      </c>
      <c r="D64" s="24">
        <f>Revenue!J65</f>
        <v>1192.3224</v>
      </c>
      <c r="E64" s="25">
        <f>_xlfn.XLOOKUP($C64,ExpensesTbl[Key],ExpensesTbl[Total Operating Expenses])</f>
        <v>1993.2699999999998</v>
      </c>
      <c r="F64" s="25">
        <f t="shared" si="1"/>
        <v>-800.94759999999974</v>
      </c>
      <c r="G64" s="23" t="str">
        <f>_xlfn.XLOOKUP($A64,PropertiesTbl[Property ID],PropertiesTbl[Property Name])</f>
        <v>Granite Landing</v>
      </c>
      <c r="N64" s="22" t="str">
        <f>Properties!A65</f>
        <v>P0061</v>
      </c>
      <c r="O64" s="23" t="str">
        <f>_xlfn.XLOOKUP($N64,PropertiesTbl[Property ID],PropertiesTbl[Property Name])</f>
        <v>Boulder Lodge</v>
      </c>
      <c r="P64" s="25">
        <f>SUMIFS(CalcTbl[Total Revenue],CalcTbl[Property ID],$N64)</f>
        <v>45874.275000000009</v>
      </c>
      <c r="Q64" s="25">
        <f>SUMIFS(CalcTbl[Total Expenses],CalcTbl[Property ID],$N64)</f>
        <v>53724.400000000009</v>
      </c>
      <c r="R64" s="25">
        <f t="shared" si="3"/>
        <v>-7850.125</v>
      </c>
      <c r="S64" s="28">
        <f>_xlfn.XLOOKUP($N64,RatingsTbl[Property ID],RatingsTbl[Overall Rating])</f>
        <v>4.916666666666667</v>
      </c>
      <c r="T64" s="35">
        <f t="shared" si="4"/>
        <v>291</v>
      </c>
      <c r="U64" s="35">
        <f t="shared" si="5"/>
        <v>213</v>
      </c>
      <c r="AG64" s="34">
        <f t="shared" si="15"/>
        <v>-7850.1249938999999</v>
      </c>
      <c r="AH64">
        <f t="shared" si="16"/>
        <v>4.9166727666666672</v>
      </c>
    </row>
    <row r="65" spans="1:34" x14ac:dyDescent="0.25">
      <c r="A65" s="22" t="str">
        <f>Revenue!A66</f>
        <v>P0006</v>
      </c>
      <c r="B65" s="22" t="str">
        <f>Revenue!B66</f>
        <v>May</v>
      </c>
      <c r="C65" s="23" t="str">
        <f t="shared" si="0"/>
        <v>P0006|May</v>
      </c>
      <c r="D65" s="24">
        <f>Revenue!J66</f>
        <v>1202.682</v>
      </c>
      <c r="E65" s="25">
        <f>_xlfn.XLOOKUP($C65,ExpensesTbl[Key],ExpensesTbl[Total Operating Expenses])</f>
        <v>2335.36</v>
      </c>
      <c r="F65" s="25">
        <f t="shared" si="1"/>
        <v>-1132.6780000000001</v>
      </c>
      <c r="G65" s="23" t="str">
        <f>_xlfn.XLOOKUP($A65,PropertiesTbl[Property ID],PropertiesTbl[Property Name])</f>
        <v>Granite Landing</v>
      </c>
      <c r="N65" s="22" t="str">
        <f>Properties!A66</f>
        <v>P0062</v>
      </c>
      <c r="O65" s="23" t="str">
        <f>_xlfn.XLOOKUP($N65,PropertiesTbl[Property ID],PropertiesTbl[Property Name])</f>
        <v>Bearpaw Getaway</v>
      </c>
      <c r="P65" s="25">
        <f>SUMIFS(CalcTbl[Total Revenue],CalcTbl[Property ID],$N65)</f>
        <v>37426.8027</v>
      </c>
      <c r="Q65" s="25">
        <f>SUMIFS(CalcTbl[Total Expenses],CalcTbl[Property ID],$N65)</f>
        <v>37546.629999999997</v>
      </c>
      <c r="R65" s="25">
        <f t="shared" si="3"/>
        <v>-119.82729999999719</v>
      </c>
      <c r="S65" s="28">
        <f>_xlfn.XLOOKUP($N65,RatingsTbl[Property ID],RatingsTbl[Overall Rating])</f>
        <v>4.9216666666666669</v>
      </c>
      <c r="T65" s="35">
        <f t="shared" si="4"/>
        <v>98</v>
      </c>
      <c r="U65" s="35">
        <f t="shared" si="5"/>
        <v>192</v>
      </c>
      <c r="AG65" s="34">
        <f t="shared" si="15"/>
        <v>-119.82729379999719</v>
      </c>
      <c r="AH65">
        <f t="shared" si="16"/>
        <v>4.9216728666666665</v>
      </c>
    </row>
    <row r="66" spans="1:34" x14ac:dyDescent="0.25">
      <c r="A66" s="22" t="str">
        <f>Revenue!A67</f>
        <v>P0006</v>
      </c>
      <c r="B66" s="22" t="str">
        <f>Revenue!B67</f>
        <v>Jun</v>
      </c>
      <c r="C66" s="23" t="str">
        <f t="shared" si="0"/>
        <v>P0006|Jun</v>
      </c>
      <c r="D66" s="24">
        <f>Revenue!J67</f>
        <v>1353.6042999999997</v>
      </c>
      <c r="E66" s="25">
        <f>_xlfn.XLOOKUP($C66,ExpensesTbl[Key],ExpensesTbl[Total Operating Expenses])</f>
        <v>2437.46</v>
      </c>
      <c r="F66" s="25">
        <f t="shared" si="1"/>
        <v>-1083.8557000000003</v>
      </c>
      <c r="G66" s="23" t="str">
        <f>_xlfn.XLOOKUP($A66,PropertiesTbl[Property ID],PropertiesTbl[Property Name])</f>
        <v>Granite Landing</v>
      </c>
      <c r="N66" s="22" t="str">
        <f>Properties!A67</f>
        <v>P0063</v>
      </c>
      <c r="O66" s="23" t="str">
        <f>_xlfn.XLOOKUP($N66,PropertiesTbl[Property ID],PropertiesTbl[Property Name])</f>
        <v>Timber Nest</v>
      </c>
      <c r="P66" s="25">
        <f>SUMIFS(CalcTbl[Total Revenue],CalcTbl[Property ID],$N66)</f>
        <v>14591.957400000001</v>
      </c>
      <c r="Q66" s="25">
        <f>SUMIFS(CalcTbl[Total Expenses],CalcTbl[Property ID],$N66)</f>
        <v>16157.02</v>
      </c>
      <c r="R66" s="25">
        <f t="shared" si="3"/>
        <v>-1565.0625999999993</v>
      </c>
      <c r="S66" s="28">
        <f>_xlfn.XLOOKUP($N66,RatingsTbl[Property ID],RatingsTbl[Overall Rating])</f>
        <v>4.916666666666667</v>
      </c>
      <c r="T66" s="35">
        <f t="shared" si="4"/>
        <v>151</v>
      </c>
      <c r="U66" s="35">
        <f t="shared" si="5"/>
        <v>212</v>
      </c>
      <c r="AG66" s="34">
        <f t="shared" si="15"/>
        <v>-1565.0625936999993</v>
      </c>
      <c r="AH66">
        <f t="shared" si="16"/>
        <v>4.9166729666666669</v>
      </c>
    </row>
    <row r="67" spans="1:34" x14ac:dyDescent="0.25">
      <c r="A67" s="22" t="str">
        <f>Revenue!A68</f>
        <v>P0006</v>
      </c>
      <c r="B67" s="22" t="str">
        <f>Revenue!B68</f>
        <v>Jul</v>
      </c>
      <c r="C67" s="23" t="str">
        <f t="shared" si="0"/>
        <v>P0006|Jul</v>
      </c>
      <c r="D67" s="24">
        <f>Revenue!J68</f>
        <v>1890.2568000000001</v>
      </c>
      <c r="E67" s="25">
        <f>_xlfn.XLOOKUP($C67,ExpensesTbl[Key],ExpensesTbl[Total Operating Expenses])</f>
        <v>3264.74</v>
      </c>
      <c r="F67" s="25">
        <f t="shared" si="1"/>
        <v>-1374.4831999999997</v>
      </c>
      <c r="G67" s="23" t="str">
        <f>_xlfn.XLOOKUP($A67,PropertiesTbl[Property ID],PropertiesTbl[Property Name])</f>
        <v>Granite Landing</v>
      </c>
      <c r="N67" s="22" t="str">
        <f>Properties!A68</f>
        <v>P0064</v>
      </c>
      <c r="O67" s="23" t="str">
        <f>_xlfn.XLOOKUP($N67,PropertiesTbl[Property ID],PropertiesTbl[Property Name])</f>
        <v>Meadow Refuge</v>
      </c>
      <c r="P67" s="25">
        <f>SUMIFS(CalcTbl[Total Revenue],CalcTbl[Property ID],$N67)</f>
        <v>17310.829100000003</v>
      </c>
      <c r="Q67" s="25">
        <f>SUMIFS(CalcTbl[Total Expenses],CalcTbl[Property ID],$N67)</f>
        <v>22268.84</v>
      </c>
      <c r="R67" s="25">
        <f t="shared" si="3"/>
        <v>-4958.0108999999975</v>
      </c>
      <c r="S67" s="28">
        <f>_xlfn.XLOOKUP($N67,RatingsTbl[Property ID],RatingsTbl[Overall Rating])</f>
        <v>4.9116666666666662</v>
      </c>
      <c r="T67" s="35">
        <f t="shared" si="4"/>
        <v>264</v>
      </c>
      <c r="U67" s="35">
        <f t="shared" si="5"/>
        <v>230</v>
      </c>
      <c r="AG67" s="34">
        <f t="shared" si="15"/>
        <v>-4958.0108935999979</v>
      </c>
      <c r="AH67">
        <f t="shared" si="16"/>
        <v>4.9116730666666664</v>
      </c>
    </row>
    <row r="68" spans="1:34" x14ac:dyDescent="0.25">
      <c r="A68" s="22" t="str">
        <f>Revenue!A69</f>
        <v>P0006</v>
      </c>
      <c r="B68" s="22" t="str">
        <f>Revenue!B69</f>
        <v>Aug</v>
      </c>
      <c r="C68" s="23" t="str">
        <f t="shared" si="0"/>
        <v>P0006|Aug</v>
      </c>
      <c r="D68" s="24">
        <f>Revenue!J69</f>
        <v>1705.7918999999999</v>
      </c>
      <c r="E68" s="25">
        <f>_xlfn.XLOOKUP($C68,ExpensesTbl[Key],ExpensesTbl[Total Operating Expenses])</f>
        <v>3145.9700000000003</v>
      </c>
      <c r="F68" s="25">
        <f t="shared" si="1"/>
        <v>-1440.1781000000003</v>
      </c>
      <c r="G68" s="23" t="str">
        <f>_xlfn.XLOOKUP($A68,PropertiesTbl[Property ID],PropertiesTbl[Property Name])</f>
        <v>Granite Landing</v>
      </c>
      <c r="N68" s="22" t="str">
        <f>Properties!A69</f>
        <v>P0065</v>
      </c>
      <c r="O68" s="23" t="str">
        <f>_xlfn.XLOOKUP($N68,PropertiesTbl[Property ID],PropertiesTbl[Property Name])</f>
        <v>Granite Hollow</v>
      </c>
      <c r="P68" s="25">
        <f>SUMIFS(CalcTbl[Total Revenue],CalcTbl[Property ID],$N68)</f>
        <v>28259.883300000001</v>
      </c>
      <c r="Q68" s="25">
        <f>SUMIFS(CalcTbl[Total Expenses],CalcTbl[Property ID],$N68)</f>
        <v>29361.380000000005</v>
      </c>
      <c r="R68" s="25">
        <f t="shared" si="3"/>
        <v>-1101.4967000000033</v>
      </c>
      <c r="S68" s="28">
        <f>_xlfn.XLOOKUP($N68,RatingsTbl[Property ID],RatingsTbl[Overall Rating])</f>
        <v>4.9300000000000006</v>
      </c>
      <c r="T68" s="35">
        <f t="shared" si="4"/>
        <v>136</v>
      </c>
      <c r="U68" s="35">
        <f t="shared" si="5"/>
        <v>157</v>
      </c>
      <c r="AG68" s="34">
        <f t="shared" si="15"/>
        <v>-1101.4966935000034</v>
      </c>
      <c r="AH68">
        <f t="shared" si="16"/>
        <v>4.9300065000000002</v>
      </c>
    </row>
    <row r="69" spans="1:34" x14ac:dyDescent="0.25">
      <c r="A69" s="22" t="str">
        <f>Revenue!A70</f>
        <v>P0006</v>
      </c>
      <c r="B69" s="22" t="str">
        <f>Revenue!B70</f>
        <v>Sep</v>
      </c>
      <c r="C69" s="23" t="str">
        <f t="shared" ref="C69:C132" si="17">A69&amp;"|"&amp;B69</f>
        <v>P0006|Sep</v>
      </c>
      <c r="D69" s="24">
        <f>Revenue!J70</f>
        <v>1245.3425999999999</v>
      </c>
      <c r="E69" s="25">
        <f>_xlfn.XLOOKUP($C69,ExpensesTbl[Key],ExpensesTbl[Total Operating Expenses])</f>
        <v>2172.4699999999998</v>
      </c>
      <c r="F69" s="25">
        <f t="shared" ref="F69:F132" si="18">D69-E69</f>
        <v>-927.12739999999985</v>
      </c>
      <c r="G69" s="23" t="str">
        <f>_xlfn.XLOOKUP($A69,PropertiesTbl[Property ID],PropertiesTbl[Property Name])</f>
        <v>Granite Landing</v>
      </c>
      <c r="N69" s="22" t="str">
        <f>Properties!A70</f>
        <v>P0066</v>
      </c>
      <c r="O69" s="23" t="str">
        <f>_xlfn.XLOOKUP($N69,PropertiesTbl[Property ID],PropertiesTbl[Property Name])</f>
        <v>Alpine Haven</v>
      </c>
      <c r="P69" s="25">
        <f>SUMIFS(CalcTbl[Total Revenue],CalcTbl[Property ID],$N69)</f>
        <v>26173.069900000002</v>
      </c>
      <c r="Q69" s="25">
        <f>SUMIFS(CalcTbl[Total Expenses],CalcTbl[Property ID],$N69)</f>
        <v>23028.710000000003</v>
      </c>
      <c r="R69" s="25">
        <f t="shared" ref="R69:R132" si="19">P69-Q69</f>
        <v>3144.3598999999995</v>
      </c>
      <c r="S69" s="28">
        <f>_xlfn.XLOOKUP($N69,RatingsTbl[Property ID],RatingsTbl[Overall Rating])</f>
        <v>4.9816666666666665</v>
      </c>
      <c r="T69" s="35">
        <f t="shared" ref="T69:T132" si="20">_xlfn.RANK.EQ(AG69,$AG$4:$AG$303,0)</f>
        <v>20</v>
      </c>
      <c r="U69" s="35">
        <f t="shared" ref="U69:U132" si="21">_xlfn.RANK.EQ(AH69,$AH$4:$AH$303,0)</f>
        <v>5</v>
      </c>
      <c r="AG69" s="34">
        <f t="shared" ref="AG69:AG132" si="22">R69+(ROW()-3)*0.0000001</f>
        <v>3144.3599065999992</v>
      </c>
      <c r="AH69">
        <f t="shared" ref="AH69:AH132" si="23">S69+(ROW()-3)*0.0000001</f>
        <v>4.9816732666666663</v>
      </c>
    </row>
    <row r="70" spans="1:34" x14ac:dyDescent="0.25">
      <c r="A70" s="22" t="str">
        <f>Revenue!A71</f>
        <v>P0006</v>
      </c>
      <c r="B70" s="22" t="str">
        <f>Revenue!B71</f>
        <v>Oct</v>
      </c>
      <c r="C70" s="23" t="str">
        <f t="shared" si="17"/>
        <v>P0006|Oct</v>
      </c>
      <c r="D70" s="24">
        <f>Revenue!J71</f>
        <v>1238.3100999999999</v>
      </c>
      <c r="E70" s="25">
        <f>_xlfn.XLOOKUP($C70,ExpensesTbl[Key],ExpensesTbl[Total Operating Expenses])</f>
        <v>2134.02</v>
      </c>
      <c r="F70" s="25">
        <f t="shared" si="18"/>
        <v>-895.70990000000006</v>
      </c>
      <c r="G70" s="23" t="str">
        <f>_xlfn.XLOOKUP($A70,PropertiesTbl[Property ID],PropertiesTbl[Property Name])</f>
        <v>Granite Landing</v>
      </c>
      <c r="N70" s="22" t="str">
        <f>Properties!A71</f>
        <v>P0067</v>
      </c>
      <c r="O70" s="23" t="str">
        <f>_xlfn.XLOOKUP($N70,PropertiesTbl[Property ID],PropertiesTbl[Property Name])</f>
        <v>Trailside Refuge</v>
      </c>
      <c r="P70" s="25">
        <f>SUMIFS(CalcTbl[Total Revenue],CalcTbl[Property ID],$N70)</f>
        <v>47994.074199999995</v>
      </c>
      <c r="Q70" s="25">
        <f>SUMIFS(CalcTbl[Total Expenses],CalcTbl[Property ID],$N70)</f>
        <v>53683.06</v>
      </c>
      <c r="R70" s="25">
        <f t="shared" si="19"/>
        <v>-5688.9858000000022</v>
      </c>
      <c r="S70" s="28">
        <f>_xlfn.XLOOKUP($N70,RatingsTbl[Property ID],RatingsTbl[Overall Rating])</f>
        <v>4.9266666666666667</v>
      </c>
      <c r="T70" s="35">
        <f t="shared" si="20"/>
        <v>275</v>
      </c>
      <c r="U70" s="35">
        <f t="shared" si="21"/>
        <v>174</v>
      </c>
      <c r="AG70" s="34">
        <f t="shared" si="22"/>
        <v>-5688.9857933000021</v>
      </c>
      <c r="AH70">
        <f t="shared" si="23"/>
        <v>4.9266733666666669</v>
      </c>
    </row>
    <row r="71" spans="1:34" x14ac:dyDescent="0.25">
      <c r="A71" s="22" t="str">
        <f>Revenue!A72</f>
        <v>P0006</v>
      </c>
      <c r="B71" s="22" t="str">
        <f>Revenue!B72</f>
        <v>Nov</v>
      </c>
      <c r="C71" s="23" t="str">
        <f t="shared" si="17"/>
        <v>P0006|Nov</v>
      </c>
      <c r="D71" s="24">
        <f>Revenue!J72</f>
        <v>1326.0660000000003</v>
      </c>
      <c r="E71" s="25">
        <f>_xlfn.XLOOKUP($C71,ExpensesTbl[Key],ExpensesTbl[Total Operating Expenses])</f>
        <v>2054.41</v>
      </c>
      <c r="F71" s="25">
        <f t="shared" si="18"/>
        <v>-728.3439999999996</v>
      </c>
      <c r="G71" s="23" t="str">
        <f>_xlfn.XLOOKUP($A71,PropertiesTbl[Property ID],PropertiesTbl[Property Name])</f>
        <v>Granite Landing</v>
      </c>
      <c r="N71" s="22" t="str">
        <f>Properties!A72</f>
        <v>P0068</v>
      </c>
      <c r="O71" s="23" t="str">
        <f>_xlfn.XLOOKUP($N71,PropertiesTbl[Property ID],PropertiesTbl[Property Name])</f>
        <v>Frost Cottage</v>
      </c>
      <c r="P71" s="25">
        <f>SUMIFS(CalcTbl[Total Revenue],CalcTbl[Property ID],$N71)</f>
        <v>43115.90389999999</v>
      </c>
      <c r="Q71" s="25">
        <f>SUMIFS(CalcTbl[Total Expenses],CalcTbl[Property ID],$N71)</f>
        <v>45560.810000000005</v>
      </c>
      <c r="R71" s="25">
        <f t="shared" si="19"/>
        <v>-2444.9061000000147</v>
      </c>
      <c r="S71" s="28">
        <f>_xlfn.XLOOKUP($N71,RatingsTbl[Property ID],RatingsTbl[Overall Rating])</f>
        <v>4.9066666666666672</v>
      </c>
      <c r="T71" s="35">
        <f t="shared" si="20"/>
        <v>192</v>
      </c>
      <c r="U71" s="35">
        <f t="shared" si="21"/>
        <v>242</v>
      </c>
      <c r="AG71" s="34">
        <f t="shared" si="22"/>
        <v>-2444.9060932000148</v>
      </c>
      <c r="AH71">
        <f t="shared" si="23"/>
        <v>4.9066734666666676</v>
      </c>
    </row>
    <row r="72" spans="1:34" x14ac:dyDescent="0.25">
      <c r="A72" s="22" t="str">
        <f>Revenue!A73</f>
        <v>P0006</v>
      </c>
      <c r="B72" s="22" t="str">
        <f>Revenue!B73</f>
        <v>Dec</v>
      </c>
      <c r="C72" s="23" t="str">
        <f t="shared" si="17"/>
        <v>P0006|Dec</v>
      </c>
      <c r="D72" s="24">
        <f>Revenue!J73</f>
        <v>4673.7276000000002</v>
      </c>
      <c r="E72" s="25">
        <f>_xlfn.XLOOKUP($C72,ExpensesTbl[Key],ExpensesTbl[Total Operating Expenses])</f>
        <v>2434.0300000000002</v>
      </c>
      <c r="F72" s="25">
        <f t="shared" si="18"/>
        <v>2239.6976</v>
      </c>
      <c r="G72" s="23" t="str">
        <f>_xlfn.XLOOKUP($A72,PropertiesTbl[Property ID],PropertiesTbl[Property Name])</f>
        <v>Granite Landing</v>
      </c>
      <c r="N72" s="22" t="str">
        <f>Properties!A73</f>
        <v>P0069</v>
      </c>
      <c r="O72" s="23" t="str">
        <f>_xlfn.XLOOKUP($N72,PropertiesTbl[Property ID],PropertiesTbl[Property Name])</f>
        <v>Birch Hideaway</v>
      </c>
      <c r="P72" s="25">
        <f>SUMIFS(CalcTbl[Total Revenue],CalcTbl[Property ID],$N72)</f>
        <v>38521.347300000001</v>
      </c>
      <c r="Q72" s="25">
        <f>SUMIFS(CalcTbl[Total Expenses],CalcTbl[Property ID],$N72)</f>
        <v>44985.18</v>
      </c>
      <c r="R72" s="25">
        <f t="shared" si="19"/>
        <v>-6463.832699999999</v>
      </c>
      <c r="S72" s="28">
        <f>_xlfn.XLOOKUP($N72,RatingsTbl[Property ID],RatingsTbl[Overall Rating])</f>
        <v>4.918333333333333</v>
      </c>
      <c r="T72" s="35">
        <f t="shared" si="20"/>
        <v>282</v>
      </c>
      <c r="U72" s="35">
        <f t="shared" si="21"/>
        <v>208</v>
      </c>
      <c r="AG72" s="34">
        <f t="shared" si="22"/>
        <v>-6463.8326930999992</v>
      </c>
      <c r="AH72">
        <f t="shared" si="23"/>
        <v>4.9183402333333328</v>
      </c>
    </row>
    <row r="73" spans="1:34" x14ac:dyDescent="0.25">
      <c r="A73" s="22" t="str">
        <f>Revenue!A74</f>
        <v>P0006</v>
      </c>
      <c r="B73" s="22" t="str">
        <f>Revenue!B74</f>
        <v>Jan</v>
      </c>
      <c r="C73" s="23" t="str">
        <f t="shared" si="17"/>
        <v>P0006|Jan</v>
      </c>
      <c r="D73" s="24">
        <f>Revenue!J74</f>
        <v>3992.7876000000006</v>
      </c>
      <c r="E73" s="25">
        <f>_xlfn.XLOOKUP($C73,ExpensesTbl[Key],ExpensesTbl[Total Operating Expenses])</f>
        <v>2430.0200000000004</v>
      </c>
      <c r="F73" s="25">
        <f t="shared" si="18"/>
        <v>1562.7676000000001</v>
      </c>
      <c r="G73" s="23" t="str">
        <f>_xlfn.XLOOKUP($A73,PropertiesTbl[Property ID],PropertiesTbl[Property Name])</f>
        <v>Granite Landing</v>
      </c>
      <c r="N73" s="22" t="str">
        <f>Properties!A74</f>
        <v>P0070</v>
      </c>
      <c r="O73" s="23" t="str">
        <f>_xlfn.XLOOKUP($N73,PropertiesTbl[Property ID],PropertiesTbl[Property Name])</f>
        <v>Cinder Overlook</v>
      </c>
      <c r="P73" s="25">
        <f>SUMIFS(CalcTbl[Total Revenue],CalcTbl[Property ID],$N73)</f>
        <v>28585.860699999997</v>
      </c>
      <c r="Q73" s="25">
        <f>SUMIFS(CalcTbl[Total Expenses],CalcTbl[Property ID],$N73)</f>
        <v>29389.550000000003</v>
      </c>
      <c r="R73" s="25">
        <f t="shared" si="19"/>
        <v>-803.68930000000546</v>
      </c>
      <c r="S73" s="28">
        <f>_xlfn.XLOOKUP($N73,RatingsTbl[Property ID],RatingsTbl[Overall Rating])</f>
        <v>4.956666666666667</v>
      </c>
      <c r="T73" s="35">
        <f t="shared" si="20"/>
        <v>126</v>
      </c>
      <c r="U73" s="35">
        <f t="shared" si="21"/>
        <v>41</v>
      </c>
      <c r="AG73" s="34">
        <f t="shared" si="22"/>
        <v>-803.68929300000548</v>
      </c>
      <c r="AH73">
        <f t="shared" si="23"/>
        <v>4.9566736666666671</v>
      </c>
    </row>
    <row r="74" spans="1:34" x14ac:dyDescent="0.25">
      <c r="A74" s="22" t="str">
        <f>Revenue!A75</f>
        <v>P0006</v>
      </c>
      <c r="B74" s="22" t="str">
        <f>Revenue!B75</f>
        <v>Feb</v>
      </c>
      <c r="C74" s="23" t="str">
        <f t="shared" si="17"/>
        <v>P0006|Feb</v>
      </c>
      <c r="D74" s="24">
        <f>Revenue!J75</f>
        <v>3348.2808</v>
      </c>
      <c r="E74" s="25">
        <f>_xlfn.XLOOKUP($C74,ExpensesTbl[Key],ExpensesTbl[Total Operating Expenses])</f>
        <v>2429.7000000000003</v>
      </c>
      <c r="F74" s="25">
        <f t="shared" si="18"/>
        <v>918.58079999999973</v>
      </c>
      <c r="G74" s="23" t="str">
        <f>_xlfn.XLOOKUP($A74,PropertiesTbl[Property ID],PropertiesTbl[Property Name])</f>
        <v>Granite Landing</v>
      </c>
      <c r="N74" s="22" t="str">
        <f>Properties!A75</f>
        <v>P0071</v>
      </c>
      <c r="O74" s="23" t="str">
        <f>_xlfn.XLOOKUP($N74,PropertiesTbl[Property ID],PropertiesTbl[Property Name])</f>
        <v>Juniper Perch</v>
      </c>
      <c r="P74" s="25">
        <f>SUMIFS(CalcTbl[Total Revenue],CalcTbl[Property ID],$N74)</f>
        <v>35451.327599999997</v>
      </c>
      <c r="Q74" s="25">
        <f>SUMIFS(CalcTbl[Total Expenses],CalcTbl[Property ID],$N74)</f>
        <v>44820.7</v>
      </c>
      <c r="R74" s="25">
        <f t="shared" si="19"/>
        <v>-9369.3724000000002</v>
      </c>
      <c r="S74" s="28">
        <f>_xlfn.XLOOKUP($N74,RatingsTbl[Property ID],RatingsTbl[Overall Rating])</f>
        <v>2.9916666666666667</v>
      </c>
      <c r="T74" s="35">
        <f t="shared" si="20"/>
        <v>298</v>
      </c>
      <c r="U74" s="35">
        <f t="shared" si="21"/>
        <v>293</v>
      </c>
      <c r="AG74" s="34">
        <f t="shared" si="22"/>
        <v>-9369.3723929000007</v>
      </c>
      <c r="AH74">
        <f t="shared" si="23"/>
        <v>2.9916737666666666</v>
      </c>
    </row>
    <row r="75" spans="1:34" x14ac:dyDescent="0.25">
      <c r="A75" s="22" t="str">
        <f>Revenue!A76</f>
        <v>P0006</v>
      </c>
      <c r="B75" s="22" t="str">
        <f>Revenue!B76</f>
        <v>Mar</v>
      </c>
      <c r="C75" s="23" t="str">
        <f t="shared" si="17"/>
        <v>P0006|Mar</v>
      </c>
      <c r="D75" s="24">
        <f>Revenue!J76</f>
        <v>2823.3079000000002</v>
      </c>
      <c r="E75" s="25">
        <f>_xlfn.XLOOKUP($C75,ExpensesTbl[Key],ExpensesTbl[Total Operating Expenses])</f>
        <v>2315.0700000000002</v>
      </c>
      <c r="F75" s="25">
        <f t="shared" si="18"/>
        <v>508.23790000000008</v>
      </c>
      <c r="G75" s="23" t="str">
        <f>_xlfn.XLOOKUP($A75,PropertiesTbl[Property ID],PropertiesTbl[Property Name])</f>
        <v>Granite Landing</v>
      </c>
      <c r="N75" s="22" t="str">
        <f>Properties!A76</f>
        <v>P0072</v>
      </c>
      <c r="O75" s="23" t="str">
        <f>_xlfn.XLOOKUP($N75,PropertiesTbl[Property ID],PropertiesTbl[Property Name])</f>
        <v>Rustic Overlook</v>
      </c>
      <c r="P75" s="25">
        <f>SUMIFS(CalcTbl[Total Revenue],CalcTbl[Property ID],$N75)</f>
        <v>42286.788800000002</v>
      </c>
      <c r="Q75" s="25">
        <f>SUMIFS(CalcTbl[Total Expenses],CalcTbl[Property ID],$N75)</f>
        <v>23493.039999999997</v>
      </c>
      <c r="R75" s="25">
        <f t="shared" si="19"/>
        <v>18793.748800000005</v>
      </c>
      <c r="S75" s="28">
        <f>_xlfn.XLOOKUP($N75,RatingsTbl[Property ID],RatingsTbl[Overall Rating])</f>
        <v>4.9549999999999992</v>
      </c>
      <c r="T75" s="35">
        <f t="shared" si="20"/>
        <v>8</v>
      </c>
      <c r="U75" s="35">
        <f t="shared" si="21"/>
        <v>47</v>
      </c>
      <c r="AG75" s="34">
        <f t="shared" si="22"/>
        <v>18793.748807200005</v>
      </c>
      <c r="AH75">
        <f t="shared" si="23"/>
        <v>4.9550071999999989</v>
      </c>
    </row>
    <row r="76" spans="1:34" x14ac:dyDescent="0.25">
      <c r="A76" s="22" t="str">
        <f>Revenue!A77</f>
        <v>P0007</v>
      </c>
      <c r="B76" s="22" t="str">
        <f>Revenue!B77</f>
        <v>Apr</v>
      </c>
      <c r="C76" s="23" t="str">
        <f t="shared" si="17"/>
        <v>P0007|Apr</v>
      </c>
      <c r="D76" s="24">
        <f>Revenue!J77</f>
        <v>1162.8732</v>
      </c>
      <c r="E76" s="25">
        <f>_xlfn.XLOOKUP($C76,ExpensesTbl[Key],ExpensesTbl[Total Operating Expenses])</f>
        <v>1988.53</v>
      </c>
      <c r="F76" s="25">
        <f t="shared" si="18"/>
        <v>-825.65679999999998</v>
      </c>
      <c r="G76" s="23" t="str">
        <f>_xlfn.XLOOKUP($A76,PropertiesTbl[Property ID],PropertiesTbl[Property Name])</f>
        <v>Bearpaw Lodge</v>
      </c>
      <c r="N76" s="22" t="str">
        <f>Properties!A77</f>
        <v>P0073</v>
      </c>
      <c r="O76" s="23" t="str">
        <f>_xlfn.XLOOKUP($N76,PropertiesTbl[Property ID],PropertiesTbl[Property Name])</f>
        <v>Forest Refuge</v>
      </c>
      <c r="P76" s="25">
        <f>SUMIFS(CalcTbl[Total Revenue],CalcTbl[Property ID],$N76)</f>
        <v>17445.279500000001</v>
      </c>
      <c r="Q76" s="25">
        <f>SUMIFS(CalcTbl[Total Expenses],CalcTbl[Property ID],$N76)</f>
        <v>22123.340000000004</v>
      </c>
      <c r="R76" s="25">
        <f t="shared" si="19"/>
        <v>-4678.0605000000032</v>
      </c>
      <c r="S76" s="28">
        <f>_xlfn.XLOOKUP($N76,RatingsTbl[Property ID],RatingsTbl[Overall Rating])</f>
        <v>4.9000000000000004</v>
      </c>
      <c r="T76" s="35">
        <f t="shared" si="20"/>
        <v>259</v>
      </c>
      <c r="U76" s="35">
        <f t="shared" si="21"/>
        <v>259</v>
      </c>
      <c r="AG76" s="34">
        <f t="shared" si="22"/>
        <v>-4678.0604927000031</v>
      </c>
      <c r="AH76">
        <f t="shared" si="23"/>
        <v>4.9000073000000004</v>
      </c>
    </row>
    <row r="77" spans="1:34" x14ac:dyDescent="0.25">
      <c r="A77" s="22" t="str">
        <f>Revenue!A78</f>
        <v>P0007</v>
      </c>
      <c r="B77" s="22" t="str">
        <f>Revenue!B78</f>
        <v>May</v>
      </c>
      <c r="C77" s="23" t="str">
        <f t="shared" si="17"/>
        <v>P0007|May</v>
      </c>
      <c r="D77" s="24">
        <f>Revenue!J78</f>
        <v>1235.3904</v>
      </c>
      <c r="E77" s="25">
        <f>_xlfn.XLOOKUP($C77,ExpensesTbl[Key],ExpensesTbl[Total Operating Expenses])</f>
        <v>2305.0500000000002</v>
      </c>
      <c r="F77" s="25">
        <f t="shared" si="18"/>
        <v>-1069.6596000000002</v>
      </c>
      <c r="G77" s="23" t="str">
        <f>_xlfn.XLOOKUP($A77,PropertiesTbl[Property ID],PropertiesTbl[Property Name])</f>
        <v>Bearpaw Lodge</v>
      </c>
      <c r="N77" s="22" t="str">
        <f>Properties!A78</f>
        <v>P0074</v>
      </c>
      <c r="O77" s="23" t="str">
        <f>_xlfn.XLOOKUP($N77,PropertiesTbl[Property ID],PropertiesTbl[Property Name])</f>
        <v>Aspen Hideaway</v>
      </c>
      <c r="P77" s="25">
        <f>SUMIFS(CalcTbl[Total Revenue],CalcTbl[Property ID],$N77)</f>
        <v>31401.663199999999</v>
      </c>
      <c r="Q77" s="25">
        <f>SUMIFS(CalcTbl[Total Expenses],CalcTbl[Property ID],$N77)</f>
        <v>29870.33</v>
      </c>
      <c r="R77" s="25">
        <f t="shared" si="19"/>
        <v>1531.3331999999973</v>
      </c>
      <c r="S77" s="28">
        <f>_xlfn.XLOOKUP($N77,RatingsTbl[Property ID],RatingsTbl[Overall Rating])</f>
        <v>4.9433333333333325</v>
      </c>
      <c r="T77" s="35">
        <f t="shared" si="20"/>
        <v>43</v>
      </c>
      <c r="U77" s="35">
        <f t="shared" si="21"/>
        <v>95</v>
      </c>
      <c r="AG77" s="34">
        <f t="shared" si="22"/>
        <v>1531.3332073999973</v>
      </c>
      <c r="AH77">
        <f t="shared" si="23"/>
        <v>4.9433407333333328</v>
      </c>
    </row>
    <row r="78" spans="1:34" x14ac:dyDescent="0.25">
      <c r="A78" s="22" t="str">
        <f>Revenue!A79</f>
        <v>P0007</v>
      </c>
      <c r="B78" s="22" t="str">
        <f>Revenue!B79</f>
        <v>Jun</v>
      </c>
      <c r="C78" s="23" t="str">
        <f t="shared" si="17"/>
        <v>P0007|Jun</v>
      </c>
      <c r="D78" s="24">
        <f>Revenue!J79</f>
        <v>1567.1304</v>
      </c>
      <c r="E78" s="25">
        <f>_xlfn.XLOOKUP($C78,ExpensesTbl[Key],ExpensesTbl[Total Operating Expenses])</f>
        <v>2431.81</v>
      </c>
      <c r="F78" s="25">
        <f t="shared" si="18"/>
        <v>-864.67959999999994</v>
      </c>
      <c r="G78" s="23" t="str">
        <f>_xlfn.XLOOKUP($A78,PropertiesTbl[Property ID],PropertiesTbl[Property Name])</f>
        <v>Bearpaw Lodge</v>
      </c>
      <c r="N78" s="22" t="str">
        <f>Properties!A79</f>
        <v>P0075</v>
      </c>
      <c r="O78" s="23" t="str">
        <f>_xlfn.XLOOKUP($N78,PropertiesTbl[Property ID],PropertiesTbl[Property Name])</f>
        <v>Golden Nest</v>
      </c>
      <c r="P78" s="25">
        <f>SUMIFS(CalcTbl[Total Revenue],CalcTbl[Property ID],$N78)</f>
        <v>31418.585600000002</v>
      </c>
      <c r="Q78" s="25">
        <f>SUMIFS(CalcTbl[Total Expenses],CalcTbl[Property ID],$N78)</f>
        <v>36445.860000000008</v>
      </c>
      <c r="R78" s="25">
        <f t="shared" si="19"/>
        <v>-5027.2744000000057</v>
      </c>
      <c r="S78" s="28">
        <f>_xlfn.XLOOKUP($N78,RatingsTbl[Property ID],RatingsTbl[Overall Rating])</f>
        <v>4.9300000000000006</v>
      </c>
      <c r="T78" s="35">
        <f t="shared" si="20"/>
        <v>269</v>
      </c>
      <c r="U78" s="35">
        <f t="shared" si="21"/>
        <v>156</v>
      </c>
      <c r="AG78" s="34">
        <f t="shared" si="22"/>
        <v>-5027.2743925000059</v>
      </c>
      <c r="AH78">
        <f t="shared" si="23"/>
        <v>4.9300075000000003</v>
      </c>
    </row>
    <row r="79" spans="1:34" x14ac:dyDescent="0.25">
      <c r="A79" s="22" t="str">
        <f>Revenue!A80</f>
        <v>P0007</v>
      </c>
      <c r="B79" s="22" t="str">
        <f>Revenue!B80</f>
        <v>Jul</v>
      </c>
      <c r="C79" s="23" t="str">
        <f t="shared" si="17"/>
        <v>P0007|Jul</v>
      </c>
      <c r="D79" s="24">
        <f>Revenue!J80</f>
        <v>2386.4983000000002</v>
      </c>
      <c r="E79" s="25">
        <f>_xlfn.XLOOKUP($C79,ExpensesTbl[Key],ExpensesTbl[Total Operating Expenses])</f>
        <v>3355.15</v>
      </c>
      <c r="F79" s="25">
        <f t="shared" si="18"/>
        <v>-968.65169999999989</v>
      </c>
      <c r="G79" s="23" t="str">
        <f>_xlfn.XLOOKUP($A79,PropertiesTbl[Property ID],PropertiesTbl[Property Name])</f>
        <v>Bearpaw Lodge</v>
      </c>
      <c r="N79" s="22" t="str">
        <f>Properties!A80</f>
        <v>P0076</v>
      </c>
      <c r="O79" s="23" t="str">
        <f>_xlfn.XLOOKUP($N79,PropertiesTbl[Property ID],PropertiesTbl[Property Name])</f>
        <v>Pine Hollow</v>
      </c>
      <c r="P79" s="25">
        <f>SUMIFS(CalcTbl[Total Revenue],CalcTbl[Property ID],$N79)</f>
        <v>20826.563900000001</v>
      </c>
      <c r="Q79" s="25">
        <f>SUMIFS(CalcTbl[Total Expenses],CalcTbl[Property ID],$N79)</f>
        <v>28684.87</v>
      </c>
      <c r="R79" s="25">
        <f t="shared" si="19"/>
        <v>-7858.306099999998</v>
      </c>
      <c r="S79" s="28">
        <f>_xlfn.XLOOKUP($N79,RatingsTbl[Property ID],RatingsTbl[Overall Rating])</f>
        <v>3.4333333333333336</v>
      </c>
      <c r="T79" s="35">
        <f t="shared" si="20"/>
        <v>292</v>
      </c>
      <c r="U79" s="35">
        <f t="shared" si="21"/>
        <v>285</v>
      </c>
      <c r="AG79" s="34">
        <f t="shared" si="22"/>
        <v>-7858.3060923999983</v>
      </c>
      <c r="AH79">
        <f t="shared" si="23"/>
        <v>3.4333409333333336</v>
      </c>
    </row>
    <row r="80" spans="1:34" x14ac:dyDescent="0.25">
      <c r="A80" s="22" t="str">
        <f>Revenue!A81</f>
        <v>P0007</v>
      </c>
      <c r="B80" s="22" t="str">
        <f>Revenue!B81</f>
        <v>Aug</v>
      </c>
      <c r="C80" s="23" t="str">
        <f t="shared" si="17"/>
        <v>P0007|Aug</v>
      </c>
      <c r="D80" s="24">
        <f>Revenue!J81</f>
        <v>2189.0160000000001</v>
      </c>
      <c r="E80" s="25">
        <f>_xlfn.XLOOKUP($C80,ExpensesTbl[Key],ExpensesTbl[Total Operating Expenses])</f>
        <v>3283.87</v>
      </c>
      <c r="F80" s="25">
        <f t="shared" si="18"/>
        <v>-1094.8539999999998</v>
      </c>
      <c r="G80" s="23" t="str">
        <f>_xlfn.XLOOKUP($A80,PropertiesTbl[Property ID],PropertiesTbl[Property Name])</f>
        <v>Bearpaw Lodge</v>
      </c>
      <c r="N80" s="22" t="str">
        <f>Properties!A81</f>
        <v>P0077</v>
      </c>
      <c r="O80" s="23" t="str">
        <f>_xlfn.XLOOKUP($N80,PropertiesTbl[Property ID],PropertiesTbl[Property Name])</f>
        <v>Cinder Den</v>
      </c>
      <c r="P80" s="25">
        <f>SUMIFS(CalcTbl[Total Revenue],CalcTbl[Property ID],$N80)</f>
        <v>21300.806399999998</v>
      </c>
      <c r="Q80" s="25">
        <f>SUMIFS(CalcTbl[Total Expenses],CalcTbl[Property ID],$N80)</f>
        <v>22321.680000000004</v>
      </c>
      <c r="R80" s="25">
        <f t="shared" si="19"/>
        <v>-1020.8736000000063</v>
      </c>
      <c r="S80" s="28">
        <f>_xlfn.XLOOKUP($N80,RatingsTbl[Property ID],RatingsTbl[Overall Rating])</f>
        <v>4.95</v>
      </c>
      <c r="T80" s="35">
        <f t="shared" si="20"/>
        <v>134</v>
      </c>
      <c r="U80" s="35">
        <f t="shared" si="21"/>
        <v>67</v>
      </c>
      <c r="AG80" s="34">
        <f t="shared" si="22"/>
        <v>-1020.8735923000063</v>
      </c>
      <c r="AH80">
        <f t="shared" si="23"/>
        <v>4.9500077000000005</v>
      </c>
    </row>
    <row r="81" spans="1:34" x14ac:dyDescent="0.25">
      <c r="A81" s="22" t="str">
        <f>Revenue!A82</f>
        <v>P0007</v>
      </c>
      <c r="B81" s="22" t="str">
        <f>Revenue!B82</f>
        <v>Sep</v>
      </c>
      <c r="C81" s="23" t="str">
        <f t="shared" si="17"/>
        <v>P0007|Sep</v>
      </c>
      <c r="D81" s="24">
        <f>Revenue!J82</f>
        <v>1411.3192999999999</v>
      </c>
      <c r="E81" s="25">
        <f>_xlfn.XLOOKUP($C81,ExpensesTbl[Key],ExpensesTbl[Total Operating Expenses])</f>
        <v>2397.6999999999998</v>
      </c>
      <c r="F81" s="25">
        <f t="shared" si="18"/>
        <v>-986.38069999999993</v>
      </c>
      <c r="G81" s="23" t="str">
        <f>_xlfn.XLOOKUP($A81,PropertiesTbl[Property ID],PropertiesTbl[Property Name])</f>
        <v>Bearpaw Lodge</v>
      </c>
      <c r="N81" s="22" t="str">
        <f>Properties!A82</f>
        <v>P0078</v>
      </c>
      <c r="O81" s="23" t="str">
        <f>_xlfn.XLOOKUP($N81,PropertiesTbl[Property ID],PropertiesTbl[Property Name])</f>
        <v>Summit Cottage</v>
      </c>
      <c r="P81" s="25">
        <f>SUMIFS(CalcTbl[Total Revenue],CalcTbl[Property ID],$N81)</f>
        <v>16130.104999999998</v>
      </c>
      <c r="Q81" s="25">
        <f>SUMIFS(CalcTbl[Total Expenses],CalcTbl[Property ID],$N81)</f>
        <v>22161.31</v>
      </c>
      <c r="R81" s="25">
        <f t="shared" si="19"/>
        <v>-6031.2050000000036</v>
      </c>
      <c r="S81" s="28">
        <f>_xlfn.XLOOKUP($N81,RatingsTbl[Property ID],RatingsTbl[Overall Rating])</f>
        <v>4.9216666666666669</v>
      </c>
      <c r="T81" s="35">
        <f t="shared" si="20"/>
        <v>280</v>
      </c>
      <c r="U81" s="35">
        <f t="shared" si="21"/>
        <v>191</v>
      </c>
      <c r="AG81" s="34">
        <f t="shared" si="22"/>
        <v>-6031.2049922000033</v>
      </c>
      <c r="AH81">
        <f t="shared" si="23"/>
        <v>4.9216744666666665</v>
      </c>
    </row>
    <row r="82" spans="1:34" x14ac:dyDescent="0.25">
      <c r="A82" s="22" t="str">
        <f>Revenue!A83</f>
        <v>P0007</v>
      </c>
      <c r="B82" s="22" t="str">
        <f>Revenue!B83</f>
        <v>Oct</v>
      </c>
      <c r="C82" s="23" t="str">
        <f t="shared" si="17"/>
        <v>P0007|Oct</v>
      </c>
      <c r="D82" s="24">
        <f>Revenue!J83</f>
        <v>1186.5024000000001</v>
      </c>
      <c r="E82" s="25">
        <f>_xlfn.XLOOKUP($C82,ExpensesTbl[Key],ExpensesTbl[Total Operating Expenses])</f>
        <v>2093.7599999999998</v>
      </c>
      <c r="F82" s="25">
        <f t="shared" si="18"/>
        <v>-907.25759999999968</v>
      </c>
      <c r="G82" s="23" t="str">
        <f>_xlfn.XLOOKUP($A82,PropertiesTbl[Property ID],PropertiesTbl[Property Name])</f>
        <v>Bearpaw Lodge</v>
      </c>
      <c r="N82" s="22" t="str">
        <f>Properties!A83</f>
        <v>P0079</v>
      </c>
      <c r="O82" s="23" t="str">
        <f>_xlfn.XLOOKUP($N82,PropertiesTbl[Property ID],PropertiesTbl[Property Name])</f>
        <v>Mountain Retreat</v>
      </c>
      <c r="P82" s="25">
        <f>SUMIFS(CalcTbl[Total Revenue],CalcTbl[Property ID],$N82)</f>
        <v>22281.955599999998</v>
      </c>
      <c r="Q82" s="25">
        <f>SUMIFS(CalcTbl[Total Expenses],CalcTbl[Property ID],$N82)</f>
        <v>22425.57</v>
      </c>
      <c r="R82" s="25">
        <f t="shared" si="19"/>
        <v>-143.61440000000221</v>
      </c>
      <c r="S82" s="28">
        <f>_xlfn.XLOOKUP($N82,RatingsTbl[Property ID],RatingsTbl[Overall Rating])</f>
        <v>4.9316666666666658</v>
      </c>
      <c r="T82" s="35">
        <f t="shared" si="20"/>
        <v>100</v>
      </c>
      <c r="U82" s="35">
        <f t="shared" si="21"/>
        <v>148</v>
      </c>
      <c r="AG82" s="34">
        <f t="shared" si="22"/>
        <v>-143.61439210000219</v>
      </c>
      <c r="AH82">
        <f t="shared" si="23"/>
        <v>4.9316745666666657</v>
      </c>
    </row>
    <row r="83" spans="1:34" x14ac:dyDescent="0.25">
      <c r="A83" s="22" t="str">
        <f>Revenue!A84</f>
        <v>P0007</v>
      </c>
      <c r="B83" s="22" t="str">
        <f>Revenue!B84</f>
        <v>Nov</v>
      </c>
      <c r="C83" s="23" t="str">
        <f t="shared" si="17"/>
        <v>P0007|Nov</v>
      </c>
      <c r="D83" s="24">
        <f>Revenue!J84</f>
        <v>1353.8759</v>
      </c>
      <c r="E83" s="25">
        <f>_xlfn.XLOOKUP($C83,ExpensesTbl[Key],ExpensesTbl[Total Operating Expenses])</f>
        <v>2054.37</v>
      </c>
      <c r="F83" s="25">
        <f t="shared" si="18"/>
        <v>-700.49409999999989</v>
      </c>
      <c r="G83" s="23" t="str">
        <f>_xlfn.XLOOKUP($A83,PropertiesTbl[Property ID],PropertiesTbl[Property Name])</f>
        <v>Bearpaw Lodge</v>
      </c>
      <c r="N83" s="22" t="str">
        <f>Properties!A84</f>
        <v>P0080</v>
      </c>
      <c r="O83" s="23" t="str">
        <f>_xlfn.XLOOKUP($N83,PropertiesTbl[Property ID],PropertiesTbl[Property Name])</f>
        <v>Timber Overlook</v>
      </c>
      <c r="P83" s="25">
        <f>SUMIFS(CalcTbl[Total Revenue],CalcTbl[Property ID],$N83)</f>
        <v>20092.998</v>
      </c>
      <c r="Q83" s="25">
        <f>SUMIFS(CalcTbl[Total Expenses],CalcTbl[Property ID],$N83)</f>
        <v>22722.41</v>
      </c>
      <c r="R83" s="25">
        <f t="shared" si="19"/>
        <v>-2629.4120000000003</v>
      </c>
      <c r="S83" s="28">
        <f>_xlfn.XLOOKUP($N83,RatingsTbl[Property ID],RatingsTbl[Overall Rating])</f>
        <v>4.9666666666666668</v>
      </c>
      <c r="T83" s="35">
        <f t="shared" si="20"/>
        <v>196</v>
      </c>
      <c r="U83" s="35">
        <f t="shared" si="21"/>
        <v>18</v>
      </c>
      <c r="AG83" s="34">
        <f t="shared" si="22"/>
        <v>-2629.4119920000003</v>
      </c>
      <c r="AH83">
        <f t="shared" si="23"/>
        <v>4.966674666666667</v>
      </c>
    </row>
    <row r="84" spans="1:34" x14ac:dyDescent="0.25">
      <c r="A84" s="22" t="str">
        <f>Revenue!A85</f>
        <v>P0007</v>
      </c>
      <c r="B84" s="22" t="str">
        <f>Revenue!B85</f>
        <v>Dec</v>
      </c>
      <c r="C84" s="23" t="str">
        <f t="shared" si="17"/>
        <v>P0007|Dec</v>
      </c>
      <c r="D84" s="24">
        <f>Revenue!J85</f>
        <v>5188.9034999999994</v>
      </c>
      <c r="E84" s="25">
        <f>_xlfn.XLOOKUP($C84,ExpensesTbl[Key],ExpensesTbl[Total Operating Expenses])</f>
        <v>2538.1200000000003</v>
      </c>
      <c r="F84" s="25">
        <f t="shared" si="18"/>
        <v>2650.7834999999991</v>
      </c>
      <c r="G84" s="23" t="str">
        <f>_xlfn.XLOOKUP($A84,PropertiesTbl[Property ID],PropertiesTbl[Property Name])</f>
        <v>Bearpaw Lodge</v>
      </c>
      <c r="N84" s="22" t="str">
        <f>Properties!A85</f>
        <v>P0081</v>
      </c>
      <c r="O84" s="23" t="str">
        <f>_xlfn.XLOOKUP($N84,PropertiesTbl[Property ID],PropertiesTbl[Property Name])</f>
        <v>Frost Villa</v>
      </c>
      <c r="P84" s="25">
        <f>SUMIFS(CalcTbl[Total Revenue],CalcTbl[Property ID],$N84)</f>
        <v>19322.110499999999</v>
      </c>
      <c r="Q84" s="25">
        <f>SUMIFS(CalcTbl[Total Expenses],CalcTbl[Property ID],$N84)</f>
        <v>22027.49</v>
      </c>
      <c r="R84" s="25">
        <f t="shared" si="19"/>
        <v>-2705.3795000000027</v>
      </c>
      <c r="S84" s="28">
        <f>_xlfn.XLOOKUP($N84,RatingsTbl[Property ID],RatingsTbl[Overall Rating])</f>
        <v>2.73</v>
      </c>
      <c r="T84" s="35">
        <f t="shared" si="20"/>
        <v>200</v>
      </c>
      <c r="U84" s="35">
        <f t="shared" si="21"/>
        <v>300</v>
      </c>
      <c r="AG84" s="34">
        <f t="shared" si="22"/>
        <v>-2705.3794919000029</v>
      </c>
      <c r="AH84">
        <f t="shared" si="23"/>
        <v>2.7300081</v>
      </c>
    </row>
    <row r="85" spans="1:34" x14ac:dyDescent="0.25">
      <c r="A85" s="22" t="str">
        <f>Revenue!A86</f>
        <v>P0007</v>
      </c>
      <c r="B85" s="22" t="str">
        <f>Revenue!B86</f>
        <v>Jan</v>
      </c>
      <c r="C85" s="23" t="str">
        <f t="shared" si="17"/>
        <v>P0007|Jan</v>
      </c>
      <c r="D85" s="24">
        <f>Revenue!J86</f>
        <v>3367.0510999999997</v>
      </c>
      <c r="E85" s="25">
        <f>_xlfn.XLOOKUP($C85,ExpensesTbl[Key],ExpensesTbl[Total Operating Expenses])</f>
        <v>2344.9</v>
      </c>
      <c r="F85" s="25">
        <f t="shared" si="18"/>
        <v>1022.1510999999996</v>
      </c>
      <c r="G85" s="23" t="str">
        <f>_xlfn.XLOOKUP($A85,PropertiesTbl[Property ID],PropertiesTbl[Property Name])</f>
        <v>Bearpaw Lodge</v>
      </c>
      <c r="N85" s="22" t="str">
        <f>Properties!A86</f>
        <v>P0082</v>
      </c>
      <c r="O85" s="23" t="str">
        <f>_xlfn.XLOOKUP($N85,PropertiesTbl[Property ID],PropertiesTbl[Property Name])</f>
        <v>Highland Den</v>
      </c>
      <c r="P85" s="25">
        <f>SUMIFS(CalcTbl[Total Revenue],CalcTbl[Property ID],$N85)</f>
        <v>29512.7353</v>
      </c>
      <c r="Q85" s="25">
        <f>SUMIFS(CalcTbl[Total Expenses],CalcTbl[Property ID],$N85)</f>
        <v>29144.360000000004</v>
      </c>
      <c r="R85" s="25">
        <f t="shared" si="19"/>
        <v>368.37529999999606</v>
      </c>
      <c r="S85" s="28">
        <f>_xlfn.XLOOKUP($N85,RatingsTbl[Property ID],RatingsTbl[Overall Rating])</f>
        <v>4.918333333333333</v>
      </c>
      <c r="T85" s="35">
        <f t="shared" si="20"/>
        <v>84</v>
      </c>
      <c r="U85" s="35">
        <f t="shared" si="21"/>
        <v>207</v>
      </c>
      <c r="AG85" s="34">
        <f t="shared" si="22"/>
        <v>368.37530819999608</v>
      </c>
      <c r="AH85">
        <f t="shared" si="23"/>
        <v>4.9183415333333329</v>
      </c>
    </row>
    <row r="86" spans="1:34" x14ac:dyDescent="0.25">
      <c r="A86" s="22" t="str">
        <f>Revenue!A87</f>
        <v>P0007</v>
      </c>
      <c r="B86" s="22" t="str">
        <f>Revenue!B87</f>
        <v>Feb</v>
      </c>
      <c r="C86" s="23" t="str">
        <f t="shared" si="17"/>
        <v>P0007|Feb</v>
      </c>
      <c r="D86" s="24">
        <f>Revenue!J87</f>
        <v>3488.7755999999999</v>
      </c>
      <c r="E86" s="25">
        <f>_xlfn.XLOOKUP($C86,ExpensesTbl[Key],ExpensesTbl[Total Operating Expenses])</f>
        <v>2447.9</v>
      </c>
      <c r="F86" s="25">
        <f t="shared" si="18"/>
        <v>1040.8755999999998</v>
      </c>
      <c r="G86" s="23" t="str">
        <f>_xlfn.XLOOKUP($A86,PropertiesTbl[Property ID],PropertiesTbl[Property Name])</f>
        <v>Bearpaw Lodge</v>
      </c>
      <c r="N86" s="22" t="str">
        <f>Properties!A87</f>
        <v>P0083</v>
      </c>
      <c r="O86" s="23" t="str">
        <f>_xlfn.XLOOKUP($N86,PropertiesTbl[Property ID],PropertiesTbl[Property Name])</f>
        <v>Silver Landing</v>
      </c>
      <c r="P86" s="25">
        <f>SUMIFS(CalcTbl[Total Revenue],CalcTbl[Property ID],$N86)</f>
        <v>26743.145199999999</v>
      </c>
      <c r="Q86" s="25">
        <f>SUMIFS(CalcTbl[Total Expenses],CalcTbl[Property ID],$N86)</f>
        <v>28992.100000000002</v>
      </c>
      <c r="R86" s="25">
        <f t="shared" si="19"/>
        <v>-2248.9548000000032</v>
      </c>
      <c r="S86" s="28">
        <f>_xlfn.XLOOKUP($N86,RatingsTbl[Property ID],RatingsTbl[Overall Rating])</f>
        <v>4.9433333333333342</v>
      </c>
      <c r="T86" s="35">
        <f t="shared" si="20"/>
        <v>183</v>
      </c>
      <c r="U86" s="35">
        <f t="shared" si="21"/>
        <v>94</v>
      </c>
      <c r="AG86" s="34">
        <f t="shared" si="22"/>
        <v>-2248.9547917000032</v>
      </c>
      <c r="AH86">
        <f t="shared" si="23"/>
        <v>4.9433416333333344</v>
      </c>
    </row>
    <row r="87" spans="1:34" x14ac:dyDescent="0.25">
      <c r="A87" s="22" t="str">
        <f>Revenue!A88</f>
        <v>P0007</v>
      </c>
      <c r="B87" s="22" t="str">
        <f>Revenue!B88</f>
        <v>Mar</v>
      </c>
      <c r="C87" s="23" t="str">
        <f t="shared" si="17"/>
        <v>P0007|Mar</v>
      </c>
      <c r="D87" s="24">
        <f>Revenue!J88</f>
        <v>2871.8563999999997</v>
      </c>
      <c r="E87" s="25">
        <f>_xlfn.XLOOKUP($C87,ExpensesTbl[Key],ExpensesTbl[Total Operating Expenses])</f>
        <v>2309.4700000000003</v>
      </c>
      <c r="F87" s="25">
        <f t="shared" si="18"/>
        <v>562.38639999999941</v>
      </c>
      <c r="G87" s="23" t="str">
        <f>_xlfn.XLOOKUP($A87,PropertiesTbl[Property ID],PropertiesTbl[Property Name])</f>
        <v>Bearpaw Lodge</v>
      </c>
      <c r="N87" s="22" t="str">
        <f>Properties!A88</f>
        <v>P0084</v>
      </c>
      <c r="O87" s="23" t="str">
        <f>_xlfn.XLOOKUP($N87,PropertiesTbl[Property ID],PropertiesTbl[Property Name])</f>
        <v>Highland Lodge</v>
      </c>
      <c r="P87" s="25">
        <f>SUMIFS(CalcTbl[Total Revenue],CalcTbl[Property ID],$N87)</f>
        <v>39545.188900000001</v>
      </c>
      <c r="Q87" s="25">
        <f>SUMIFS(CalcTbl[Total Expenses],CalcTbl[Property ID],$N87)</f>
        <v>37523.280000000006</v>
      </c>
      <c r="R87" s="25">
        <f t="shared" si="19"/>
        <v>2021.9088999999949</v>
      </c>
      <c r="S87" s="28">
        <f>_xlfn.XLOOKUP($N87,RatingsTbl[Property ID],RatingsTbl[Overall Rating])</f>
        <v>4.9416666666666664</v>
      </c>
      <c r="T87" s="35">
        <f t="shared" si="20"/>
        <v>32</v>
      </c>
      <c r="U87" s="35">
        <f t="shared" si="21"/>
        <v>102</v>
      </c>
      <c r="AG87" s="34">
        <f t="shared" si="22"/>
        <v>2021.908908399995</v>
      </c>
      <c r="AH87">
        <f t="shared" si="23"/>
        <v>4.941675066666666</v>
      </c>
    </row>
    <row r="88" spans="1:34" x14ac:dyDescent="0.25">
      <c r="A88" s="22" t="str">
        <f>Revenue!A89</f>
        <v>P0008</v>
      </c>
      <c r="B88" s="22" t="str">
        <f>Revenue!B89</f>
        <v>Apr</v>
      </c>
      <c r="C88" s="23" t="str">
        <f t="shared" si="17"/>
        <v>P0008|Apr</v>
      </c>
      <c r="D88" s="24">
        <f>Revenue!J89</f>
        <v>575.86599999999999</v>
      </c>
      <c r="E88" s="25">
        <f>_xlfn.XLOOKUP($C88,ExpensesTbl[Key],ExpensesTbl[Total Operating Expenses])</f>
        <v>1174.6399999999999</v>
      </c>
      <c r="F88" s="25">
        <f t="shared" si="18"/>
        <v>-598.77399999999989</v>
      </c>
      <c r="G88" s="23" t="str">
        <f>_xlfn.XLOOKUP($A88,PropertiesTbl[Property ID],PropertiesTbl[Property Name])</f>
        <v>Alpine Overlook</v>
      </c>
      <c r="N88" s="22" t="str">
        <f>Properties!A89</f>
        <v>P0085</v>
      </c>
      <c r="O88" s="23" t="str">
        <f>_xlfn.XLOOKUP($N88,PropertiesTbl[Property ID],PropertiesTbl[Property Name])</f>
        <v>Trailside Perch</v>
      </c>
      <c r="P88" s="25">
        <f>SUMIFS(CalcTbl[Total Revenue],CalcTbl[Property ID],$N88)</f>
        <v>35662.852900000005</v>
      </c>
      <c r="Q88" s="25">
        <f>SUMIFS(CalcTbl[Total Expenses],CalcTbl[Property ID],$N88)</f>
        <v>37236.43</v>
      </c>
      <c r="R88" s="25">
        <f t="shared" si="19"/>
        <v>-1573.577099999995</v>
      </c>
      <c r="S88" s="28">
        <f>_xlfn.XLOOKUP($N88,RatingsTbl[Property ID],RatingsTbl[Overall Rating])</f>
        <v>4.956666666666667</v>
      </c>
      <c r="T88" s="35">
        <f t="shared" si="20"/>
        <v>152</v>
      </c>
      <c r="U88" s="35">
        <f t="shared" si="21"/>
        <v>40</v>
      </c>
      <c r="AG88" s="34">
        <f t="shared" si="22"/>
        <v>-1573.577091499995</v>
      </c>
      <c r="AH88">
        <f t="shared" si="23"/>
        <v>4.9566751666666669</v>
      </c>
    </row>
    <row r="89" spans="1:34" x14ac:dyDescent="0.25">
      <c r="A89" s="22" t="str">
        <f>Revenue!A90</f>
        <v>P0008</v>
      </c>
      <c r="B89" s="22" t="str">
        <f>Revenue!B90</f>
        <v>May</v>
      </c>
      <c r="C89" s="23" t="str">
        <f t="shared" si="17"/>
        <v>P0008|May</v>
      </c>
      <c r="D89" s="24">
        <f>Revenue!J90</f>
        <v>732.38519999999994</v>
      </c>
      <c r="E89" s="25">
        <f>_xlfn.XLOOKUP($C89,ExpensesTbl[Key],ExpensesTbl[Total Operating Expenses])</f>
        <v>1264.3800000000001</v>
      </c>
      <c r="F89" s="25">
        <f t="shared" si="18"/>
        <v>-531.99480000000017</v>
      </c>
      <c r="G89" s="23" t="str">
        <f>_xlfn.XLOOKUP($A89,PropertiesTbl[Property ID],PropertiesTbl[Property Name])</f>
        <v>Alpine Overlook</v>
      </c>
      <c r="N89" s="22" t="str">
        <f>Properties!A90</f>
        <v>P0086</v>
      </c>
      <c r="O89" s="23" t="str">
        <f>_xlfn.XLOOKUP($N89,PropertiesTbl[Property ID],PropertiesTbl[Property Name])</f>
        <v>Lakeview Hollow</v>
      </c>
      <c r="P89" s="25">
        <f>SUMIFS(CalcTbl[Total Revenue],CalcTbl[Property ID],$N89)</f>
        <v>28603.942300000002</v>
      </c>
      <c r="Q89" s="25">
        <f>SUMIFS(CalcTbl[Total Expenses],CalcTbl[Property ID],$N89)</f>
        <v>29337.81</v>
      </c>
      <c r="R89" s="25">
        <f t="shared" si="19"/>
        <v>-733.86769999999888</v>
      </c>
      <c r="S89" s="28">
        <f>_xlfn.XLOOKUP($N89,RatingsTbl[Property ID],RatingsTbl[Overall Rating])</f>
        <v>4.9433333333333334</v>
      </c>
      <c r="T89" s="35">
        <f t="shared" si="20"/>
        <v>124</v>
      </c>
      <c r="U89" s="35">
        <f t="shared" si="21"/>
        <v>93</v>
      </c>
      <c r="AG89" s="34">
        <f t="shared" si="22"/>
        <v>-733.86769139999888</v>
      </c>
      <c r="AH89">
        <f t="shared" si="23"/>
        <v>4.9433419333333335</v>
      </c>
    </row>
    <row r="90" spans="1:34" x14ac:dyDescent="0.25">
      <c r="A90" s="22" t="str">
        <f>Revenue!A91</f>
        <v>P0008</v>
      </c>
      <c r="B90" s="22" t="str">
        <f>Revenue!B91</f>
        <v>Jun</v>
      </c>
      <c r="C90" s="23" t="str">
        <f t="shared" si="17"/>
        <v>P0008|Jun</v>
      </c>
      <c r="D90" s="24">
        <f>Revenue!J91</f>
        <v>786.29780000000005</v>
      </c>
      <c r="E90" s="25">
        <f>_xlfn.XLOOKUP($C90,ExpensesTbl[Key],ExpensesTbl[Total Operating Expenses])</f>
        <v>1495.1</v>
      </c>
      <c r="F90" s="25">
        <f t="shared" si="18"/>
        <v>-708.80219999999986</v>
      </c>
      <c r="G90" s="23" t="str">
        <f>_xlfn.XLOOKUP($A90,PropertiesTbl[Property ID],PropertiesTbl[Property Name])</f>
        <v>Alpine Overlook</v>
      </c>
      <c r="N90" s="22" t="str">
        <f>Properties!A91</f>
        <v>P0087</v>
      </c>
      <c r="O90" s="23" t="str">
        <f>_xlfn.XLOOKUP($N90,PropertiesTbl[Property ID],PropertiesTbl[Property Name])</f>
        <v>Whispering Refuge</v>
      </c>
      <c r="P90" s="25">
        <f>SUMIFS(CalcTbl[Total Revenue],CalcTbl[Property ID],$N90)</f>
        <v>27443.2791</v>
      </c>
      <c r="Q90" s="25">
        <f>SUMIFS(CalcTbl[Total Expenses],CalcTbl[Property ID],$N90)</f>
        <v>29143.480000000003</v>
      </c>
      <c r="R90" s="25">
        <f t="shared" si="19"/>
        <v>-1700.2009000000035</v>
      </c>
      <c r="S90" s="28">
        <f>_xlfn.XLOOKUP($N90,RatingsTbl[Property ID],RatingsTbl[Overall Rating])</f>
        <v>4.9266666666666667</v>
      </c>
      <c r="T90" s="35">
        <f t="shared" si="20"/>
        <v>155</v>
      </c>
      <c r="U90" s="35">
        <f t="shared" si="21"/>
        <v>173</v>
      </c>
      <c r="AG90" s="34">
        <f t="shared" si="22"/>
        <v>-1700.2008913000034</v>
      </c>
      <c r="AH90">
        <f t="shared" si="23"/>
        <v>4.9266753666666672</v>
      </c>
    </row>
    <row r="91" spans="1:34" x14ac:dyDescent="0.25">
      <c r="A91" s="22" t="str">
        <f>Revenue!A92</f>
        <v>P0008</v>
      </c>
      <c r="B91" s="22" t="str">
        <f>Revenue!B92</f>
        <v>Jul</v>
      </c>
      <c r="C91" s="23" t="str">
        <f t="shared" si="17"/>
        <v>P0008|Jul</v>
      </c>
      <c r="D91" s="24">
        <f>Revenue!J92</f>
        <v>1176.5269999999998</v>
      </c>
      <c r="E91" s="25">
        <f>_xlfn.XLOOKUP($C91,ExpensesTbl[Key],ExpensesTbl[Total Operating Expenses])</f>
        <v>1636.58</v>
      </c>
      <c r="F91" s="25">
        <f t="shared" si="18"/>
        <v>-460.05300000000011</v>
      </c>
      <c r="G91" s="23" t="str">
        <f>_xlfn.XLOOKUP($A91,PropertiesTbl[Property ID],PropertiesTbl[Property Name])</f>
        <v>Alpine Overlook</v>
      </c>
      <c r="N91" s="22" t="str">
        <f>Properties!A92</f>
        <v>P0088</v>
      </c>
      <c r="O91" s="23" t="str">
        <f>_xlfn.XLOOKUP($N91,PropertiesTbl[Property ID],PropertiesTbl[Property Name])</f>
        <v>Cedar Escape</v>
      </c>
      <c r="P91" s="25">
        <f>SUMIFS(CalcTbl[Total Revenue],CalcTbl[Property ID],$N91)</f>
        <v>37335.422200000001</v>
      </c>
      <c r="Q91" s="25">
        <f>SUMIFS(CalcTbl[Total Expenses],CalcTbl[Property ID],$N91)</f>
        <v>37650.17</v>
      </c>
      <c r="R91" s="25">
        <f t="shared" si="19"/>
        <v>-314.74779999999737</v>
      </c>
      <c r="S91" s="28">
        <f>_xlfn.XLOOKUP($N91,RatingsTbl[Property ID],RatingsTbl[Overall Rating])</f>
        <v>4.9649999999999999</v>
      </c>
      <c r="T91" s="35">
        <f t="shared" si="20"/>
        <v>105</v>
      </c>
      <c r="U91" s="35">
        <f t="shared" si="21"/>
        <v>20</v>
      </c>
      <c r="AG91" s="34">
        <f t="shared" si="22"/>
        <v>-314.74779119999738</v>
      </c>
      <c r="AH91">
        <f t="shared" si="23"/>
        <v>4.9650087999999997</v>
      </c>
    </row>
    <row r="92" spans="1:34" x14ac:dyDescent="0.25">
      <c r="A92" s="22" t="str">
        <f>Revenue!A93</f>
        <v>P0008</v>
      </c>
      <c r="B92" s="22" t="str">
        <f>Revenue!B93</f>
        <v>Aug</v>
      </c>
      <c r="C92" s="23" t="str">
        <f t="shared" si="17"/>
        <v>P0008|Aug</v>
      </c>
      <c r="D92" s="24">
        <f>Revenue!J93</f>
        <v>1286.5929000000001</v>
      </c>
      <c r="E92" s="25">
        <f>_xlfn.XLOOKUP($C92,ExpensesTbl[Key],ExpensesTbl[Total Operating Expenses])</f>
        <v>1728.89</v>
      </c>
      <c r="F92" s="25">
        <f t="shared" si="18"/>
        <v>-442.2971</v>
      </c>
      <c r="G92" s="23" t="str">
        <f>_xlfn.XLOOKUP($A92,PropertiesTbl[Property ID],PropertiesTbl[Property Name])</f>
        <v>Alpine Overlook</v>
      </c>
      <c r="N92" s="22" t="str">
        <f>Properties!A93</f>
        <v>P0089</v>
      </c>
      <c r="O92" s="23" t="str">
        <f>_xlfn.XLOOKUP($N92,PropertiesTbl[Property ID],PropertiesTbl[Property Name])</f>
        <v>Alpine Escape</v>
      </c>
      <c r="P92" s="25">
        <f>SUMIFS(CalcTbl[Total Revenue],CalcTbl[Property ID],$N92)</f>
        <v>41787.984800000006</v>
      </c>
      <c r="Q92" s="25">
        <f>SUMIFS(CalcTbl[Total Expenses],CalcTbl[Property ID],$N92)</f>
        <v>45379.46</v>
      </c>
      <c r="R92" s="25">
        <f t="shared" si="19"/>
        <v>-3591.4751999999935</v>
      </c>
      <c r="S92" s="28">
        <f>_xlfn.XLOOKUP($N92,RatingsTbl[Property ID],RatingsTbl[Overall Rating])</f>
        <v>4.9633333333333338</v>
      </c>
      <c r="T92" s="35">
        <f t="shared" si="20"/>
        <v>230</v>
      </c>
      <c r="U92" s="35">
        <f t="shared" si="21"/>
        <v>22</v>
      </c>
      <c r="AG92" s="34">
        <f t="shared" si="22"/>
        <v>-3591.4751910999935</v>
      </c>
      <c r="AH92">
        <f t="shared" si="23"/>
        <v>4.9633422333333339</v>
      </c>
    </row>
    <row r="93" spans="1:34" x14ac:dyDescent="0.25">
      <c r="A93" s="22" t="str">
        <f>Revenue!A94</f>
        <v>P0008</v>
      </c>
      <c r="B93" s="22" t="str">
        <f>Revenue!B94</f>
        <v>Sep</v>
      </c>
      <c r="C93" s="23" t="str">
        <f t="shared" si="17"/>
        <v>P0008|Sep</v>
      </c>
      <c r="D93" s="24">
        <f>Revenue!J94</f>
        <v>633.89139999999998</v>
      </c>
      <c r="E93" s="25">
        <f>_xlfn.XLOOKUP($C93,ExpensesTbl[Key],ExpensesTbl[Total Operating Expenses])</f>
        <v>1225.5300000000002</v>
      </c>
      <c r="F93" s="25">
        <f t="shared" si="18"/>
        <v>-591.63860000000022</v>
      </c>
      <c r="G93" s="23" t="str">
        <f>_xlfn.XLOOKUP($A93,PropertiesTbl[Property ID],PropertiesTbl[Property Name])</f>
        <v>Alpine Overlook</v>
      </c>
      <c r="N93" s="22" t="str">
        <f>Properties!A94</f>
        <v>P0090</v>
      </c>
      <c r="O93" s="23" t="str">
        <f>_xlfn.XLOOKUP($N93,PropertiesTbl[Property ID],PropertiesTbl[Property Name])</f>
        <v>Trailside Haven</v>
      </c>
      <c r="P93" s="25">
        <f>SUMIFS(CalcTbl[Total Revenue],CalcTbl[Property ID],$N93)</f>
        <v>34586.342000000004</v>
      </c>
      <c r="Q93" s="25">
        <f>SUMIFS(CalcTbl[Total Expenses],CalcTbl[Property ID],$N93)</f>
        <v>37223.180000000008</v>
      </c>
      <c r="R93" s="25">
        <f t="shared" si="19"/>
        <v>-2636.8380000000034</v>
      </c>
      <c r="S93" s="28">
        <f>_xlfn.XLOOKUP($N93,RatingsTbl[Property ID],RatingsTbl[Overall Rating])</f>
        <v>4.9349999999999996</v>
      </c>
      <c r="T93" s="35">
        <f t="shared" si="20"/>
        <v>197</v>
      </c>
      <c r="U93" s="35">
        <f t="shared" si="21"/>
        <v>134</v>
      </c>
      <c r="AG93" s="34">
        <f t="shared" si="22"/>
        <v>-2636.8379910000035</v>
      </c>
      <c r="AH93">
        <f t="shared" si="23"/>
        <v>4.935009</v>
      </c>
    </row>
    <row r="94" spans="1:34" x14ac:dyDescent="0.25">
      <c r="A94" s="22" t="str">
        <f>Revenue!A95</f>
        <v>P0008</v>
      </c>
      <c r="B94" s="22" t="str">
        <f>Revenue!B95</f>
        <v>Oct</v>
      </c>
      <c r="C94" s="23" t="str">
        <f t="shared" si="17"/>
        <v>P0008|Oct</v>
      </c>
      <c r="D94" s="24">
        <f>Revenue!J95</f>
        <v>696.22360000000003</v>
      </c>
      <c r="E94" s="25">
        <f>_xlfn.XLOOKUP($C94,ExpensesTbl[Key],ExpensesTbl[Total Operating Expenses])</f>
        <v>1204.25</v>
      </c>
      <c r="F94" s="25">
        <f t="shared" si="18"/>
        <v>-508.02639999999997</v>
      </c>
      <c r="G94" s="23" t="str">
        <f>_xlfn.XLOOKUP($A94,PropertiesTbl[Property ID],PropertiesTbl[Property Name])</f>
        <v>Alpine Overlook</v>
      </c>
      <c r="N94" s="22" t="str">
        <f>Properties!A95</f>
        <v>P0091</v>
      </c>
      <c r="O94" s="23" t="str">
        <f>_xlfn.XLOOKUP($N94,PropertiesTbl[Property ID],PropertiesTbl[Property Name])</f>
        <v>Lakeview House</v>
      </c>
      <c r="P94" s="25">
        <f>SUMIFS(CalcTbl[Total Revenue],CalcTbl[Property ID],$N94)</f>
        <v>30286.459800000001</v>
      </c>
      <c r="Q94" s="25">
        <f>SUMIFS(CalcTbl[Total Expenses],CalcTbl[Property ID],$N94)</f>
        <v>36545.03</v>
      </c>
      <c r="R94" s="25">
        <f t="shared" si="19"/>
        <v>-6258.5701999999983</v>
      </c>
      <c r="S94" s="28">
        <f>_xlfn.XLOOKUP($N94,RatingsTbl[Property ID],RatingsTbl[Overall Rating])</f>
        <v>4.9366666666666665</v>
      </c>
      <c r="T94" s="35">
        <f t="shared" si="20"/>
        <v>281</v>
      </c>
      <c r="U94" s="35">
        <f t="shared" si="21"/>
        <v>127</v>
      </c>
      <c r="AG94" s="34">
        <f t="shared" si="22"/>
        <v>-6258.5701908999981</v>
      </c>
      <c r="AH94">
        <f t="shared" si="23"/>
        <v>4.9366757666666663</v>
      </c>
    </row>
    <row r="95" spans="1:34" x14ac:dyDescent="0.25">
      <c r="A95" s="22" t="str">
        <f>Revenue!A96</f>
        <v>P0008</v>
      </c>
      <c r="B95" s="22" t="str">
        <f>Revenue!B96</f>
        <v>Nov</v>
      </c>
      <c r="C95" s="23" t="str">
        <f t="shared" si="17"/>
        <v>P0008|Nov</v>
      </c>
      <c r="D95" s="24">
        <f>Revenue!J96</f>
        <v>673.75840000000005</v>
      </c>
      <c r="E95" s="25">
        <f>_xlfn.XLOOKUP($C95,ExpensesTbl[Key],ExpensesTbl[Total Operating Expenses])</f>
        <v>1208.95</v>
      </c>
      <c r="F95" s="25">
        <f t="shared" si="18"/>
        <v>-535.19159999999999</v>
      </c>
      <c r="G95" s="23" t="str">
        <f>_xlfn.XLOOKUP($A95,PropertiesTbl[Property ID],PropertiesTbl[Property Name])</f>
        <v>Alpine Overlook</v>
      </c>
      <c r="N95" s="22" t="str">
        <f>Properties!A96</f>
        <v>P0092</v>
      </c>
      <c r="O95" s="23" t="str">
        <f>_xlfn.XLOOKUP($N95,PropertiesTbl[Property ID],PropertiesTbl[Property Name])</f>
        <v>Lakeview Retreat</v>
      </c>
      <c r="P95" s="25">
        <f>SUMIFS(CalcTbl[Total Revenue],CalcTbl[Property ID],$N95)</f>
        <v>36577.498800000001</v>
      </c>
      <c r="Q95" s="25">
        <f>SUMIFS(CalcTbl[Total Expenses],CalcTbl[Property ID],$N95)</f>
        <v>44614.73</v>
      </c>
      <c r="R95" s="25">
        <f t="shared" si="19"/>
        <v>-8037.231200000002</v>
      </c>
      <c r="S95" s="28">
        <f>_xlfn.XLOOKUP($N95,RatingsTbl[Property ID],RatingsTbl[Overall Rating])</f>
        <v>2.7816666666666667</v>
      </c>
      <c r="T95" s="35">
        <f t="shared" si="20"/>
        <v>293</v>
      </c>
      <c r="U95" s="35">
        <f t="shared" si="21"/>
        <v>299</v>
      </c>
      <c r="AG95" s="34">
        <f t="shared" si="22"/>
        <v>-8037.231190800002</v>
      </c>
      <c r="AH95">
        <f t="shared" si="23"/>
        <v>2.7816758666666668</v>
      </c>
    </row>
    <row r="96" spans="1:34" x14ac:dyDescent="0.25">
      <c r="A96" s="22" t="str">
        <f>Revenue!A97</f>
        <v>P0008</v>
      </c>
      <c r="B96" s="22" t="str">
        <f>Revenue!B97</f>
        <v>Dec</v>
      </c>
      <c r="C96" s="23" t="str">
        <f t="shared" si="17"/>
        <v>P0008|Dec</v>
      </c>
      <c r="D96" s="24">
        <f>Revenue!J97</f>
        <v>2330.8137000000002</v>
      </c>
      <c r="E96" s="25">
        <f>_xlfn.XLOOKUP($C96,ExpensesTbl[Key],ExpensesTbl[Total Operating Expenses])</f>
        <v>1436.25</v>
      </c>
      <c r="F96" s="25">
        <f t="shared" si="18"/>
        <v>894.56370000000015</v>
      </c>
      <c r="G96" s="23" t="str">
        <f>_xlfn.XLOOKUP($A96,PropertiesTbl[Property ID],PropertiesTbl[Property Name])</f>
        <v>Alpine Overlook</v>
      </c>
      <c r="N96" s="22" t="str">
        <f>Properties!A97</f>
        <v>P0093</v>
      </c>
      <c r="O96" s="23" t="str">
        <f>_xlfn.XLOOKUP($N96,PropertiesTbl[Property ID],PropertiesTbl[Property Name])</f>
        <v>Evergreen Hideaway</v>
      </c>
      <c r="P96" s="25">
        <f>SUMIFS(CalcTbl[Total Revenue],CalcTbl[Property ID],$N96)</f>
        <v>15808.956400000001</v>
      </c>
      <c r="Q96" s="25">
        <f>SUMIFS(CalcTbl[Total Expenses],CalcTbl[Property ID],$N96)</f>
        <v>16375.960000000005</v>
      </c>
      <c r="R96" s="25">
        <f t="shared" si="19"/>
        <v>-567.00360000000364</v>
      </c>
      <c r="S96" s="28">
        <f>_xlfn.XLOOKUP($N96,RatingsTbl[Property ID],RatingsTbl[Overall Rating])</f>
        <v>4.958333333333333</v>
      </c>
      <c r="T96" s="35">
        <f t="shared" si="20"/>
        <v>117</v>
      </c>
      <c r="U96" s="35">
        <f t="shared" si="21"/>
        <v>37</v>
      </c>
      <c r="AG96" s="34">
        <f t="shared" si="22"/>
        <v>-567.00359070000366</v>
      </c>
      <c r="AH96">
        <f t="shared" si="23"/>
        <v>4.9583426333333334</v>
      </c>
    </row>
    <row r="97" spans="1:34" x14ac:dyDescent="0.25">
      <c r="A97" s="22" t="str">
        <f>Revenue!A98</f>
        <v>P0008</v>
      </c>
      <c r="B97" s="22" t="str">
        <f>Revenue!B98</f>
        <v>Jan</v>
      </c>
      <c r="C97" s="23" t="str">
        <f t="shared" si="17"/>
        <v>P0008|Jan</v>
      </c>
      <c r="D97" s="24">
        <f>Revenue!J98</f>
        <v>2150.3646000000003</v>
      </c>
      <c r="E97" s="25">
        <f>_xlfn.XLOOKUP($C97,ExpensesTbl[Key],ExpensesTbl[Total Operating Expenses])</f>
        <v>1443.42</v>
      </c>
      <c r="F97" s="25">
        <f t="shared" si="18"/>
        <v>706.94460000000026</v>
      </c>
      <c r="G97" s="23" t="str">
        <f>_xlfn.XLOOKUP($A97,PropertiesTbl[Property ID],PropertiesTbl[Property Name])</f>
        <v>Alpine Overlook</v>
      </c>
      <c r="N97" s="22" t="str">
        <f>Properties!A98</f>
        <v>P0094</v>
      </c>
      <c r="O97" s="23" t="str">
        <f>_xlfn.XLOOKUP($N97,PropertiesTbl[Property ID],PropertiesTbl[Property Name])</f>
        <v>Frost Chalet</v>
      </c>
      <c r="P97" s="25">
        <f>SUMIFS(CalcTbl[Total Revenue],CalcTbl[Property ID],$N97)</f>
        <v>38632.987000000001</v>
      </c>
      <c r="Q97" s="25">
        <f>SUMIFS(CalcTbl[Total Expenses],CalcTbl[Property ID],$N97)</f>
        <v>44620.709999999992</v>
      </c>
      <c r="R97" s="25">
        <f t="shared" si="19"/>
        <v>-5987.7229999999909</v>
      </c>
      <c r="S97" s="28">
        <f>_xlfn.XLOOKUP($N97,RatingsTbl[Property ID],RatingsTbl[Overall Rating])</f>
        <v>4.9016666666666664</v>
      </c>
      <c r="T97" s="35">
        <f t="shared" si="20"/>
        <v>279</v>
      </c>
      <c r="U97" s="35">
        <f t="shared" si="21"/>
        <v>254</v>
      </c>
      <c r="AG97" s="34">
        <f t="shared" si="22"/>
        <v>-5987.7229905999911</v>
      </c>
      <c r="AH97">
        <f t="shared" si="23"/>
        <v>4.9016760666666661</v>
      </c>
    </row>
    <row r="98" spans="1:34" x14ac:dyDescent="0.25">
      <c r="A98" s="22" t="str">
        <f>Revenue!A99</f>
        <v>P0008</v>
      </c>
      <c r="B98" s="22" t="str">
        <f>Revenue!B99</f>
        <v>Feb</v>
      </c>
      <c r="C98" s="23" t="str">
        <f t="shared" si="17"/>
        <v>P0008|Feb</v>
      </c>
      <c r="D98" s="24">
        <f>Revenue!J99</f>
        <v>1618.011</v>
      </c>
      <c r="E98" s="25">
        <f>_xlfn.XLOOKUP($C98,ExpensesTbl[Key],ExpensesTbl[Total Operating Expenses])</f>
        <v>1371.46</v>
      </c>
      <c r="F98" s="25">
        <f t="shared" si="18"/>
        <v>246.55099999999993</v>
      </c>
      <c r="G98" s="23" t="str">
        <f>_xlfn.XLOOKUP($A98,PropertiesTbl[Property ID],PropertiesTbl[Property Name])</f>
        <v>Alpine Overlook</v>
      </c>
      <c r="N98" s="22" t="str">
        <f>Properties!A99</f>
        <v>P0095</v>
      </c>
      <c r="O98" s="23" t="str">
        <f>_xlfn.XLOOKUP($N98,PropertiesTbl[Property ID],PropertiesTbl[Property Name])</f>
        <v>Forest Point</v>
      </c>
      <c r="P98" s="25">
        <f>SUMIFS(CalcTbl[Total Revenue],CalcTbl[Property ID],$N98)</f>
        <v>21125.292700000002</v>
      </c>
      <c r="Q98" s="25">
        <f>SUMIFS(CalcTbl[Total Expenses],CalcTbl[Property ID],$N98)</f>
        <v>22719.810000000005</v>
      </c>
      <c r="R98" s="25">
        <f t="shared" si="19"/>
        <v>-1594.5173000000032</v>
      </c>
      <c r="S98" s="28">
        <f>_xlfn.XLOOKUP($N98,RatingsTbl[Property ID],RatingsTbl[Overall Rating])</f>
        <v>4.9366666666666665</v>
      </c>
      <c r="T98" s="35">
        <f t="shared" si="20"/>
        <v>153</v>
      </c>
      <c r="U98" s="35">
        <f t="shared" si="21"/>
        <v>126</v>
      </c>
      <c r="AG98" s="34">
        <f t="shared" si="22"/>
        <v>-1594.5172905000031</v>
      </c>
      <c r="AH98">
        <f t="shared" si="23"/>
        <v>4.9366761666666665</v>
      </c>
    </row>
    <row r="99" spans="1:34" x14ac:dyDescent="0.25">
      <c r="A99" s="22" t="str">
        <f>Revenue!A100</f>
        <v>P0008</v>
      </c>
      <c r="B99" s="22" t="str">
        <f>Revenue!B100</f>
        <v>Mar</v>
      </c>
      <c r="C99" s="23" t="str">
        <f t="shared" si="17"/>
        <v>P0008|Mar</v>
      </c>
      <c r="D99" s="24">
        <f>Revenue!J100</f>
        <v>1575.8935999999999</v>
      </c>
      <c r="E99" s="25">
        <f>_xlfn.XLOOKUP($C99,ExpensesTbl[Key],ExpensesTbl[Total Operating Expenses])</f>
        <v>1355.6100000000001</v>
      </c>
      <c r="F99" s="25">
        <f t="shared" si="18"/>
        <v>220.28359999999975</v>
      </c>
      <c r="G99" s="23" t="str">
        <f>_xlfn.XLOOKUP($A99,PropertiesTbl[Property ID],PropertiesTbl[Property Name])</f>
        <v>Alpine Overlook</v>
      </c>
      <c r="N99" s="22" t="str">
        <f>Properties!A100</f>
        <v>P0096</v>
      </c>
      <c r="O99" s="23" t="str">
        <f>_xlfn.XLOOKUP($N99,PropertiesTbl[Property ID],PropertiesTbl[Property Name])</f>
        <v>Pine Cabin</v>
      </c>
      <c r="P99" s="25">
        <f>SUMIFS(CalcTbl[Total Revenue],CalcTbl[Property ID],$N99)</f>
        <v>27537.349699999999</v>
      </c>
      <c r="Q99" s="25">
        <f>SUMIFS(CalcTbl[Total Expenses],CalcTbl[Property ID],$N99)</f>
        <v>29244.700000000004</v>
      </c>
      <c r="R99" s="25">
        <f t="shared" si="19"/>
        <v>-1707.3503000000055</v>
      </c>
      <c r="S99" s="28">
        <f>_xlfn.XLOOKUP($N99,RatingsTbl[Property ID],RatingsTbl[Overall Rating])</f>
        <v>4.9383333333333335</v>
      </c>
      <c r="T99" s="35">
        <f t="shared" si="20"/>
        <v>156</v>
      </c>
      <c r="U99" s="35">
        <f t="shared" si="21"/>
        <v>116</v>
      </c>
      <c r="AG99" s="34">
        <f t="shared" si="22"/>
        <v>-1707.3502904000054</v>
      </c>
      <c r="AH99">
        <f t="shared" si="23"/>
        <v>4.9383429333333337</v>
      </c>
    </row>
    <row r="100" spans="1:34" x14ac:dyDescent="0.25">
      <c r="A100" s="22" t="str">
        <f>Revenue!A101</f>
        <v>P0009</v>
      </c>
      <c r="B100" s="22" t="str">
        <f>Revenue!B101</f>
        <v>Apr</v>
      </c>
      <c r="C100" s="23" t="str">
        <f t="shared" si="17"/>
        <v>P0009|Apr</v>
      </c>
      <c r="D100" s="24">
        <f>Revenue!J101</f>
        <v>902.43239999999992</v>
      </c>
      <c r="E100" s="25">
        <f>_xlfn.XLOOKUP($C100,ExpensesTbl[Key],ExpensesTbl[Total Operating Expenses])</f>
        <v>1563.52</v>
      </c>
      <c r="F100" s="25">
        <f t="shared" si="18"/>
        <v>-661.08760000000007</v>
      </c>
      <c r="G100" s="23" t="str">
        <f>_xlfn.XLOOKUP($A100,PropertiesTbl[Property ID],PropertiesTbl[Property Name])</f>
        <v>Ridge Cabin</v>
      </c>
      <c r="N100" s="22" t="str">
        <f>Properties!A101</f>
        <v>P0097</v>
      </c>
      <c r="O100" s="23" t="str">
        <f>_xlfn.XLOOKUP($N100,PropertiesTbl[Property ID],PropertiesTbl[Property Name])</f>
        <v>Juniper Escape</v>
      </c>
      <c r="P100" s="25">
        <f>SUMIFS(CalcTbl[Total Revenue],CalcTbl[Property ID],$N100)</f>
        <v>71023.742100000003</v>
      </c>
      <c r="Q100" s="25">
        <f>SUMIFS(CalcTbl[Total Expenses],CalcTbl[Property ID],$N100)</f>
        <v>37122.01</v>
      </c>
      <c r="R100" s="25">
        <f t="shared" si="19"/>
        <v>33901.732100000001</v>
      </c>
      <c r="S100" s="28">
        <f>_xlfn.XLOOKUP($N100,RatingsTbl[Property ID],RatingsTbl[Overall Rating])</f>
        <v>4.95</v>
      </c>
      <c r="T100" s="35">
        <f t="shared" si="20"/>
        <v>5</v>
      </c>
      <c r="U100" s="35">
        <f t="shared" si="21"/>
        <v>66</v>
      </c>
      <c r="AG100" s="34">
        <f t="shared" si="22"/>
        <v>33901.732109700002</v>
      </c>
      <c r="AH100">
        <f t="shared" si="23"/>
        <v>4.9500096999999998</v>
      </c>
    </row>
    <row r="101" spans="1:34" x14ac:dyDescent="0.25">
      <c r="A101" s="22" t="str">
        <f>Revenue!A102</f>
        <v>P0009</v>
      </c>
      <c r="B101" s="22" t="str">
        <f>Revenue!B102</f>
        <v>May</v>
      </c>
      <c r="C101" s="23" t="str">
        <f t="shared" si="17"/>
        <v>P0009|May</v>
      </c>
      <c r="D101" s="24">
        <f>Revenue!J102</f>
        <v>1129.8974000000001</v>
      </c>
      <c r="E101" s="25">
        <f>_xlfn.XLOOKUP($C101,ExpensesTbl[Key],ExpensesTbl[Total Operating Expenses])</f>
        <v>1758.8300000000002</v>
      </c>
      <c r="F101" s="25">
        <f t="shared" si="18"/>
        <v>-628.93260000000009</v>
      </c>
      <c r="G101" s="23" t="str">
        <f>_xlfn.XLOOKUP($A101,PropertiesTbl[Property ID],PropertiesTbl[Property Name])</f>
        <v>Ridge Cabin</v>
      </c>
      <c r="N101" s="22" t="str">
        <f>Properties!A102</f>
        <v>P0098</v>
      </c>
      <c r="O101" s="23" t="str">
        <f>_xlfn.XLOOKUP($N101,PropertiesTbl[Property ID],PropertiesTbl[Property Name])</f>
        <v>Highland Refuge</v>
      </c>
      <c r="P101" s="25">
        <f>SUMIFS(CalcTbl[Total Revenue],CalcTbl[Property ID],$N101)</f>
        <v>38465.758399999999</v>
      </c>
      <c r="Q101" s="25">
        <f>SUMIFS(CalcTbl[Total Expenses],CalcTbl[Property ID],$N101)</f>
        <v>37009.170000000006</v>
      </c>
      <c r="R101" s="25">
        <f t="shared" si="19"/>
        <v>1456.5883999999933</v>
      </c>
      <c r="S101" s="28">
        <f>_xlfn.XLOOKUP($N101,RatingsTbl[Property ID],RatingsTbl[Overall Rating])</f>
        <v>4.9483333333333333</v>
      </c>
      <c r="T101" s="35">
        <f t="shared" si="20"/>
        <v>45</v>
      </c>
      <c r="U101" s="35">
        <f t="shared" si="21"/>
        <v>76</v>
      </c>
      <c r="AG101" s="34">
        <f t="shared" si="22"/>
        <v>1456.5884097999933</v>
      </c>
      <c r="AH101">
        <f t="shared" si="23"/>
        <v>4.9483431333333332</v>
      </c>
    </row>
    <row r="102" spans="1:34" x14ac:dyDescent="0.25">
      <c r="A102" s="22" t="str">
        <f>Revenue!A103</f>
        <v>P0009</v>
      </c>
      <c r="B102" s="22" t="str">
        <f>Revenue!B103</f>
        <v>Jun</v>
      </c>
      <c r="C102" s="23" t="str">
        <f t="shared" si="17"/>
        <v>P0009|Jun</v>
      </c>
      <c r="D102" s="24">
        <f>Revenue!J103</f>
        <v>1315.3031999999998</v>
      </c>
      <c r="E102" s="25">
        <f>_xlfn.XLOOKUP($C102,ExpensesTbl[Key],ExpensesTbl[Total Operating Expenses])</f>
        <v>1947.75</v>
      </c>
      <c r="F102" s="25">
        <f t="shared" si="18"/>
        <v>-632.44680000000017</v>
      </c>
      <c r="G102" s="23" t="str">
        <f>_xlfn.XLOOKUP($A102,PropertiesTbl[Property ID],PropertiesTbl[Property Name])</f>
        <v>Ridge Cabin</v>
      </c>
      <c r="N102" s="22" t="str">
        <f>Properties!A103</f>
        <v>P0099</v>
      </c>
      <c r="O102" s="23" t="str">
        <f>_xlfn.XLOOKUP($N102,PropertiesTbl[Property ID],PropertiesTbl[Property Name])</f>
        <v>Timber Cottage</v>
      </c>
      <c r="P102" s="25">
        <f>SUMIFS(CalcTbl[Total Revenue],CalcTbl[Property ID],$N102)</f>
        <v>18779.844299999997</v>
      </c>
      <c r="Q102" s="25">
        <f>SUMIFS(CalcTbl[Total Expenses],CalcTbl[Property ID],$N102)</f>
        <v>22914.62</v>
      </c>
      <c r="R102" s="25">
        <f t="shared" si="19"/>
        <v>-4134.775700000002</v>
      </c>
      <c r="S102" s="28">
        <f>_xlfn.XLOOKUP($N102,RatingsTbl[Property ID],RatingsTbl[Overall Rating])</f>
        <v>4.8766666666666669</v>
      </c>
      <c r="T102" s="35">
        <f t="shared" si="20"/>
        <v>246</v>
      </c>
      <c r="U102" s="35">
        <f t="shared" si="21"/>
        <v>274</v>
      </c>
      <c r="AG102" s="34">
        <f t="shared" si="22"/>
        <v>-4134.7756901000021</v>
      </c>
      <c r="AH102">
        <f t="shared" si="23"/>
        <v>4.8766765666666672</v>
      </c>
    </row>
    <row r="103" spans="1:34" x14ac:dyDescent="0.25">
      <c r="A103" s="22" t="str">
        <f>Revenue!A104</f>
        <v>P0009</v>
      </c>
      <c r="B103" s="22" t="str">
        <f>Revenue!B104</f>
        <v>Jul</v>
      </c>
      <c r="C103" s="23" t="str">
        <f t="shared" si="17"/>
        <v>P0009|Jul</v>
      </c>
      <c r="D103" s="24">
        <f>Revenue!J104</f>
        <v>2023.1329000000001</v>
      </c>
      <c r="E103" s="25">
        <f>_xlfn.XLOOKUP($C103,ExpensesTbl[Key],ExpensesTbl[Total Operating Expenses])</f>
        <v>2482.14</v>
      </c>
      <c r="F103" s="25">
        <f t="shared" si="18"/>
        <v>-459.00709999999981</v>
      </c>
      <c r="G103" s="23" t="str">
        <f>_xlfn.XLOOKUP($A103,PropertiesTbl[Property ID],PropertiesTbl[Property Name])</f>
        <v>Ridge Cabin</v>
      </c>
      <c r="N103" s="22" t="str">
        <f>Properties!A104</f>
        <v>P0100</v>
      </c>
      <c r="O103" s="23" t="str">
        <f>_xlfn.XLOOKUP($N103,PropertiesTbl[Property ID],PropertiesTbl[Property Name])</f>
        <v>Forest Hollow</v>
      </c>
      <c r="P103" s="25">
        <f>SUMIFS(CalcTbl[Total Revenue],CalcTbl[Property ID],$N103)</f>
        <v>26944.107399999997</v>
      </c>
      <c r="Q103" s="25">
        <f>SUMIFS(CalcTbl[Total Expenses],CalcTbl[Property ID],$N103)</f>
        <v>29214.09</v>
      </c>
      <c r="R103" s="25">
        <f t="shared" si="19"/>
        <v>-2269.982600000003</v>
      </c>
      <c r="S103" s="28">
        <f>_xlfn.XLOOKUP($N103,RatingsTbl[Property ID],RatingsTbl[Overall Rating])</f>
        <v>4.9249999999999998</v>
      </c>
      <c r="T103" s="35">
        <f t="shared" si="20"/>
        <v>184</v>
      </c>
      <c r="U103" s="35">
        <f t="shared" si="21"/>
        <v>179</v>
      </c>
      <c r="AG103" s="34">
        <f t="shared" si="22"/>
        <v>-2269.9825900000028</v>
      </c>
      <c r="AH103">
        <f t="shared" si="23"/>
        <v>4.9250099999999994</v>
      </c>
    </row>
    <row r="104" spans="1:34" x14ac:dyDescent="0.25">
      <c r="A104" s="22" t="str">
        <f>Revenue!A105</f>
        <v>P0009</v>
      </c>
      <c r="B104" s="22" t="str">
        <f>Revenue!B105</f>
        <v>Aug</v>
      </c>
      <c r="C104" s="23" t="str">
        <f t="shared" si="17"/>
        <v>P0009|Aug</v>
      </c>
      <c r="D104" s="24">
        <f>Revenue!J105</f>
        <v>1924.028</v>
      </c>
      <c r="E104" s="25">
        <f>_xlfn.XLOOKUP($C104,ExpensesTbl[Key],ExpensesTbl[Total Operating Expenses])</f>
        <v>2409.65</v>
      </c>
      <c r="F104" s="25">
        <f t="shared" si="18"/>
        <v>-485.62200000000007</v>
      </c>
      <c r="G104" s="23" t="str">
        <f>_xlfn.XLOOKUP($A104,PropertiesTbl[Property ID],PropertiesTbl[Property Name])</f>
        <v>Ridge Cabin</v>
      </c>
      <c r="N104" s="22" t="str">
        <f>Properties!A105</f>
        <v>P0101</v>
      </c>
      <c r="O104" s="23" t="str">
        <f>_xlfn.XLOOKUP($N104,PropertiesTbl[Property ID],PropertiesTbl[Property Name])</f>
        <v>Lakeview Chalet</v>
      </c>
      <c r="P104" s="25">
        <f>SUMIFS(CalcTbl[Total Revenue],CalcTbl[Property ID],$N104)</f>
        <v>16177.6922</v>
      </c>
      <c r="Q104" s="25">
        <f>SUMIFS(CalcTbl[Total Expenses],CalcTbl[Property ID],$N104)</f>
        <v>16313.91</v>
      </c>
      <c r="R104" s="25">
        <f t="shared" si="19"/>
        <v>-136.21780000000035</v>
      </c>
      <c r="S104" s="28">
        <f>_xlfn.XLOOKUP($N104,RatingsTbl[Property ID],RatingsTbl[Overall Rating])</f>
        <v>4.9466666666666663</v>
      </c>
      <c r="T104" s="35">
        <f t="shared" si="20"/>
        <v>99</v>
      </c>
      <c r="U104" s="35">
        <f t="shared" si="21"/>
        <v>83</v>
      </c>
      <c r="AG104" s="34">
        <f t="shared" si="22"/>
        <v>-136.21778990000035</v>
      </c>
      <c r="AH104">
        <f t="shared" si="23"/>
        <v>4.9466767666666662</v>
      </c>
    </row>
    <row r="105" spans="1:34" x14ac:dyDescent="0.25">
      <c r="A105" s="22" t="str">
        <f>Revenue!A106</f>
        <v>P0009</v>
      </c>
      <c r="B105" s="22" t="str">
        <f>Revenue!B106</f>
        <v>Sep</v>
      </c>
      <c r="C105" s="23" t="str">
        <f t="shared" si="17"/>
        <v>P0009|Sep</v>
      </c>
      <c r="D105" s="24">
        <f>Revenue!J106</f>
        <v>1210.6304999999998</v>
      </c>
      <c r="E105" s="25">
        <f>_xlfn.XLOOKUP($C105,ExpensesTbl[Key],ExpensesTbl[Total Operating Expenses])</f>
        <v>1688.46</v>
      </c>
      <c r="F105" s="25">
        <f t="shared" si="18"/>
        <v>-477.82950000000028</v>
      </c>
      <c r="G105" s="23" t="str">
        <f>_xlfn.XLOOKUP($A105,PropertiesTbl[Property ID],PropertiesTbl[Property Name])</f>
        <v>Ridge Cabin</v>
      </c>
      <c r="N105" s="22" t="str">
        <f>Properties!A106</f>
        <v>P0102</v>
      </c>
      <c r="O105" s="23" t="str">
        <f>_xlfn.XLOOKUP($N105,PropertiesTbl[Property ID],PropertiesTbl[Property Name])</f>
        <v>Juniper Hollow</v>
      </c>
      <c r="P105" s="25">
        <f>SUMIFS(CalcTbl[Total Revenue],CalcTbl[Property ID],$N105)</f>
        <v>22725.373</v>
      </c>
      <c r="Q105" s="25">
        <f>SUMIFS(CalcTbl[Total Expenses],CalcTbl[Property ID],$N105)</f>
        <v>22504.639999999996</v>
      </c>
      <c r="R105" s="25">
        <f t="shared" si="19"/>
        <v>220.73300000000381</v>
      </c>
      <c r="S105" s="28">
        <f>_xlfn.XLOOKUP($N105,RatingsTbl[Property ID],RatingsTbl[Overall Rating])</f>
        <v>4.9183333333333339</v>
      </c>
      <c r="T105" s="35">
        <f t="shared" si="20"/>
        <v>90</v>
      </c>
      <c r="U105" s="35">
        <f t="shared" si="21"/>
        <v>206</v>
      </c>
      <c r="AG105" s="34">
        <f t="shared" si="22"/>
        <v>220.7330102000038</v>
      </c>
      <c r="AH105">
        <f t="shared" si="23"/>
        <v>4.9183435333333341</v>
      </c>
    </row>
    <row r="106" spans="1:34" x14ac:dyDescent="0.25">
      <c r="A106" s="22" t="str">
        <f>Revenue!A107</f>
        <v>P0009</v>
      </c>
      <c r="B106" s="22" t="str">
        <f>Revenue!B107</f>
        <v>Oct</v>
      </c>
      <c r="C106" s="23" t="str">
        <f t="shared" si="17"/>
        <v>P0009|Oct</v>
      </c>
      <c r="D106" s="24">
        <f>Revenue!J107</f>
        <v>1018.0175999999999</v>
      </c>
      <c r="E106" s="25">
        <f>_xlfn.XLOOKUP($C106,ExpensesTbl[Key],ExpensesTbl[Total Operating Expenses])</f>
        <v>1635.98</v>
      </c>
      <c r="F106" s="25">
        <f t="shared" si="18"/>
        <v>-617.96240000000012</v>
      </c>
      <c r="G106" s="23" t="str">
        <f>_xlfn.XLOOKUP($A106,PropertiesTbl[Property ID],PropertiesTbl[Property Name])</f>
        <v>Ridge Cabin</v>
      </c>
      <c r="N106" s="22" t="str">
        <f>Properties!A107</f>
        <v>P0103</v>
      </c>
      <c r="O106" s="23" t="str">
        <f>_xlfn.XLOOKUP($N106,PropertiesTbl[Property ID],PropertiesTbl[Property Name])</f>
        <v>Trailside Hollow</v>
      </c>
      <c r="P106" s="25">
        <f>SUMIFS(CalcTbl[Total Revenue],CalcTbl[Property ID],$N106)</f>
        <v>36805.878199999999</v>
      </c>
      <c r="Q106" s="25">
        <f>SUMIFS(CalcTbl[Total Expenses],CalcTbl[Property ID],$N106)</f>
        <v>37404.920000000006</v>
      </c>
      <c r="R106" s="25">
        <f t="shared" si="19"/>
        <v>-599.04180000000633</v>
      </c>
      <c r="S106" s="28">
        <f>_xlfn.XLOOKUP($N106,RatingsTbl[Property ID],RatingsTbl[Overall Rating])</f>
        <v>4.9066666666666672</v>
      </c>
      <c r="T106" s="35">
        <f t="shared" si="20"/>
        <v>120</v>
      </c>
      <c r="U106" s="35">
        <f t="shared" si="21"/>
        <v>241</v>
      </c>
      <c r="AG106" s="34">
        <f t="shared" si="22"/>
        <v>-599.04178970000635</v>
      </c>
      <c r="AH106">
        <f t="shared" si="23"/>
        <v>4.9066769666666668</v>
      </c>
    </row>
    <row r="107" spans="1:34" x14ac:dyDescent="0.25">
      <c r="A107" s="22" t="str">
        <f>Revenue!A108</f>
        <v>P0009</v>
      </c>
      <c r="B107" s="22" t="str">
        <f>Revenue!B108</f>
        <v>Nov</v>
      </c>
      <c r="C107" s="23" t="str">
        <f t="shared" si="17"/>
        <v>P0009|Nov</v>
      </c>
      <c r="D107" s="24">
        <f>Revenue!J108</f>
        <v>1297.0879</v>
      </c>
      <c r="E107" s="25">
        <f>_xlfn.XLOOKUP($C107,ExpensesTbl[Key],ExpensesTbl[Total Operating Expenses])</f>
        <v>1695.5400000000002</v>
      </c>
      <c r="F107" s="25">
        <f t="shared" si="18"/>
        <v>-398.4521000000002</v>
      </c>
      <c r="G107" s="23" t="str">
        <f>_xlfn.XLOOKUP($A107,PropertiesTbl[Property ID],PropertiesTbl[Property Name])</f>
        <v>Ridge Cabin</v>
      </c>
      <c r="N107" s="22" t="str">
        <f>Properties!A108</f>
        <v>P0104</v>
      </c>
      <c r="O107" s="23" t="str">
        <f>_xlfn.XLOOKUP($N107,PropertiesTbl[Property ID],PropertiesTbl[Property Name])</f>
        <v>Boulder Getaway</v>
      </c>
      <c r="P107" s="25">
        <f>SUMIFS(CalcTbl[Total Revenue],CalcTbl[Property ID],$N107)</f>
        <v>26738.653300000002</v>
      </c>
      <c r="Q107" s="25">
        <f>SUMIFS(CalcTbl[Total Expenses],CalcTbl[Property ID],$N107)</f>
        <v>29182.170000000006</v>
      </c>
      <c r="R107" s="25">
        <f t="shared" si="19"/>
        <v>-2443.5167000000038</v>
      </c>
      <c r="S107" s="28">
        <f>_xlfn.XLOOKUP($N107,RatingsTbl[Property ID],RatingsTbl[Overall Rating])</f>
        <v>4.9300000000000006</v>
      </c>
      <c r="T107" s="35">
        <f t="shared" si="20"/>
        <v>191</v>
      </c>
      <c r="U107" s="35">
        <f t="shared" si="21"/>
        <v>155</v>
      </c>
      <c r="AG107" s="34">
        <f t="shared" si="22"/>
        <v>-2443.5166896000037</v>
      </c>
      <c r="AH107">
        <f t="shared" si="23"/>
        <v>4.9300104000000005</v>
      </c>
    </row>
    <row r="108" spans="1:34" x14ac:dyDescent="0.25">
      <c r="A108" s="22" t="str">
        <f>Revenue!A109</f>
        <v>P0009</v>
      </c>
      <c r="B108" s="22" t="str">
        <f>Revenue!B109</f>
        <v>Dec</v>
      </c>
      <c r="C108" s="23" t="str">
        <f t="shared" si="17"/>
        <v>P0009|Dec</v>
      </c>
      <c r="D108" s="24">
        <f>Revenue!J109</f>
        <v>4538.0655000000006</v>
      </c>
      <c r="E108" s="25">
        <f>_xlfn.XLOOKUP($C108,ExpensesTbl[Key],ExpensesTbl[Total Operating Expenses])</f>
        <v>1998.84</v>
      </c>
      <c r="F108" s="25">
        <f t="shared" si="18"/>
        <v>2539.2255000000005</v>
      </c>
      <c r="G108" s="23" t="str">
        <f>_xlfn.XLOOKUP($A108,PropertiesTbl[Property ID],PropertiesTbl[Property Name])</f>
        <v>Ridge Cabin</v>
      </c>
      <c r="N108" s="22" t="str">
        <f>Properties!A109</f>
        <v>P0105</v>
      </c>
      <c r="O108" s="23" t="str">
        <f>_xlfn.XLOOKUP($N108,PropertiesTbl[Property ID],PropertiesTbl[Property Name])</f>
        <v>Alpine Hideaway</v>
      </c>
      <c r="P108" s="25">
        <f>SUMIFS(CalcTbl[Total Revenue],CalcTbl[Property ID],$N108)</f>
        <v>23539.390399999997</v>
      </c>
      <c r="Q108" s="25">
        <f>SUMIFS(CalcTbl[Total Expenses],CalcTbl[Property ID],$N108)</f>
        <v>28849.480000000003</v>
      </c>
      <c r="R108" s="25">
        <f t="shared" si="19"/>
        <v>-5310.0896000000066</v>
      </c>
      <c r="S108" s="28">
        <f>_xlfn.XLOOKUP($N108,RatingsTbl[Property ID],RatingsTbl[Overall Rating])</f>
        <v>4.9016666666666664</v>
      </c>
      <c r="T108" s="35">
        <f t="shared" si="20"/>
        <v>270</v>
      </c>
      <c r="U108" s="35">
        <f t="shared" si="21"/>
        <v>253</v>
      </c>
      <c r="AG108" s="34">
        <f t="shared" si="22"/>
        <v>-5310.0895895000067</v>
      </c>
      <c r="AH108">
        <f t="shared" si="23"/>
        <v>4.9016771666666665</v>
      </c>
    </row>
    <row r="109" spans="1:34" x14ac:dyDescent="0.25">
      <c r="A109" s="22" t="str">
        <f>Revenue!A110</f>
        <v>P0009</v>
      </c>
      <c r="B109" s="22" t="str">
        <f>Revenue!B110</f>
        <v>Jan</v>
      </c>
      <c r="C109" s="23" t="str">
        <f t="shared" si="17"/>
        <v>P0009|Jan</v>
      </c>
      <c r="D109" s="24">
        <f>Revenue!J110</f>
        <v>3745.2638000000002</v>
      </c>
      <c r="E109" s="25">
        <f>_xlfn.XLOOKUP($C109,ExpensesTbl[Key],ExpensesTbl[Total Operating Expenses])</f>
        <v>1921.84</v>
      </c>
      <c r="F109" s="25">
        <f t="shared" si="18"/>
        <v>1823.4238000000003</v>
      </c>
      <c r="G109" s="23" t="str">
        <f>_xlfn.XLOOKUP($A109,PropertiesTbl[Property ID],PropertiesTbl[Property Name])</f>
        <v>Ridge Cabin</v>
      </c>
      <c r="N109" s="22" t="str">
        <f>Properties!A110</f>
        <v>P0106</v>
      </c>
      <c r="O109" s="23" t="str">
        <f>_xlfn.XLOOKUP($N109,PropertiesTbl[Property ID],PropertiesTbl[Property Name])</f>
        <v>Starlight Cottage</v>
      </c>
      <c r="P109" s="25">
        <f>SUMIFS(CalcTbl[Total Revenue],CalcTbl[Property ID],$N109)</f>
        <v>35634.986400000002</v>
      </c>
      <c r="Q109" s="25">
        <f>SUMIFS(CalcTbl[Total Expenses],CalcTbl[Property ID],$N109)</f>
        <v>36843.240000000005</v>
      </c>
      <c r="R109" s="25">
        <f t="shared" si="19"/>
        <v>-1208.2536000000036</v>
      </c>
      <c r="S109" s="28">
        <f>_xlfn.XLOOKUP($N109,RatingsTbl[Property ID],RatingsTbl[Overall Rating])</f>
        <v>4.9166666666666661</v>
      </c>
      <c r="T109" s="35">
        <f t="shared" si="20"/>
        <v>141</v>
      </c>
      <c r="U109" s="35">
        <f t="shared" si="21"/>
        <v>211</v>
      </c>
      <c r="AG109" s="34">
        <f t="shared" si="22"/>
        <v>-1208.2535894000036</v>
      </c>
      <c r="AH109">
        <f t="shared" si="23"/>
        <v>4.9166772666666665</v>
      </c>
    </row>
    <row r="110" spans="1:34" x14ac:dyDescent="0.25">
      <c r="A110" s="22" t="str">
        <f>Revenue!A111</f>
        <v>P0009</v>
      </c>
      <c r="B110" s="22" t="str">
        <f>Revenue!B111</f>
        <v>Feb</v>
      </c>
      <c r="C110" s="23" t="str">
        <f t="shared" si="17"/>
        <v>P0009|Feb</v>
      </c>
      <c r="D110" s="24">
        <f>Revenue!J111</f>
        <v>3220.9787999999999</v>
      </c>
      <c r="E110" s="25">
        <f>_xlfn.XLOOKUP($C110,ExpensesTbl[Key],ExpensesTbl[Total Operating Expenses])</f>
        <v>1923.32</v>
      </c>
      <c r="F110" s="25">
        <f t="shared" si="18"/>
        <v>1297.6587999999999</v>
      </c>
      <c r="G110" s="23" t="str">
        <f>_xlfn.XLOOKUP($A110,PropertiesTbl[Property ID],PropertiesTbl[Property Name])</f>
        <v>Ridge Cabin</v>
      </c>
      <c r="N110" s="22" t="str">
        <f>Properties!A111</f>
        <v>P0107</v>
      </c>
      <c r="O110" s="23" t="str">
        <f>_xlfn.XLOOKUP($N110,PropertiesTbl[Property ID],PropertiesTbl[Property Name])</f>
        <v>Boulder Haven</v>
      </c>
      <c r="P110" s="25">
        <f>SUMIFS(CalcTbl[Total Revenue],CalcTbl[Property ID],$N110)</f>
        <v>28975.6891</v>
      </c>
      <c r="Q110" s="25">
        <f>SUMIFS(CalcTbl[Total Expenses],CalcTbl[Property ID],$N110)</f>
        <v>36427.279999999999</v>
      </c>
      <c r="R110" s="25">
        <f t="shared" si="19"/>
        <v>-7451.5908999999992</v>
      </c>
      <c r="S110" s="28">
        <f>_xlfn.XLOOKUP($N110,RatingsTbl[Property ID],RatingsTbl[Overall Rating])</f>
        <v>4.9266666666666667</v>
      </c>
      <c r="T110" s="35">
        <f t="shared" si="20"/>
        <v>287</v>
      </c>
      <c r="U110" s="35">
        <f t="shared" si="21"/>
        <v>172</v>
      </c>
      <c r="AG110" s="34">
        <f t="shared" si="22"/>
        <v>-7451.5908892999996</v>
      </c>
      <c r="AH110">
        <f t="shared" si="23"/>
        <v>4.9266773666666666</v>
      </c>
    </row>
    <row r="111" spans="1:34" x14ac:dyDescent="0.25">
      <c r="A111" s="22" t="str">
        <f>Revenue!A112</f>
        <v>P0009</v>
      </c>
      <c r="B111" s="22" t="str">
        <f>Revenue!B112</f>
        <v>Mar</v>
      </c>
      <c r="C111" s="23" t="str">
        <f t="shared" si="17"/>
        <v>P0009|Mar</v>
      </c>
      <c r="D111" s="24">
        <f>Revenue!J112</f>
        <v>2323.873</v>
      </c>
      <c r="E111" s="25">
        <f>_xlfn.XLOOKUP($C111,ExpensesTbl[Key],ExpensesTbl[Total Operating Expenses])</f>
        <v>1816.1299999999999</v>
      </c>
      <c r="F111" s="25">
        <f t="shared" si="18"/>
        <v>507.74300000000017</v>
      </c>
      <c r="G111" s="23" t="str">
        <f>_xlfn.XLOOKUP($A111,PropertiesTbl[Property ID],PropertiesTbl[Property Name])</f>
        <v>Ridge Cabin</v>
      </c>
      <c r="N111" s="22" t="str">
        <f>Properties!A112</f>
        <v>P0108</v>
      </c>
      <c r="O111" s="23" t="str">
        <f>_xlfn.XLOOKUP($N111,PropertiesTbl[Property ID],PropertiesTbl[Property Name])</f>
        <v>Sierra Retreat</v>
      </c>
      <c r="P111" s="25">
        <f>SUMIFS(CalcTbl[Total Revenue],CalcTbl[Property ID],$N111)</f>
        <v>27946.671100000003</v>
      </c>
      <c r="Q111" s="25">
        <f>SUMIFS(CalcTbl[Total Expenses],CalcTbl[Property ID],$N111)</f>
        <v>36359.73000000001</v>
      </c>
      <c r="R111" s="25">
        <f t="shared" si="19"/>
        <v>-8413.0589000000073</v>
      </c>
      <c r="S111" s="28">
        <f>_xlfn.XLOOKUP($N111,RatingsTbl[Property ID],RatingsTbl[Overall Rating])</f>
        <v>2.9983333333333335</v>
      </c>
      <c r="T111" s="35">
        <f t="shared" si="20"/>
        <v>295</v>
      </c>
      <c r="U111" s="35">
        <f t="shared" si="21"/>
        <v>292</v>
      </c>
      <c r="AG111" s="34">
        <f t="shared" si="22"/>
        <v>-8413.0588892000069</v>
      </c>
      <c r="AH111">
        <f t="shared" si="23"/>
        <v>2.9983441333333336</v>
      </c>
    </row>
    <row r="112" spans="1:34" x14ac:dyDescent="0.25">
      <c r="A112" s="22" t="str">
        <f>Revenue!A113</f>
        <v>P0010</v>
      </c>
      <c r="B112" s="22" t="str">
        <f>Revenue!B113</f>
        <v>Apr</v>
      </c>
      <c r="C112" s="23" t="str">
        <f t="shared" si="17"/>
        <v>P0010|Apr</v>
      </c>
      <c r="D112" s="24">
        <f>Revenue!J113</f>
        <v>1024.3475000000001</v>
      </c>
      <c r="E112" s="25">
        <f>_xlfn.XLOOKUP($C112,ExpensesTbl[Key],ExpensesTbl[Total Operating Expenses])</f>
        <v>1996.12</v>
      </c>
      <c r="F112" s="25">
        <f t="shared" si="18"/>
        <v>-971.77249999999981</v>
      </c>
      <c r="G112" s="23" t="str">
        <f>_xlfn.XLOOKUP($A112,PropertiesTbl[Property ID],PropertiesTbl[Property Name])</f>
        <v>Aspen Cabin</v>
      </c>
      <c r="N112" s="22" t="str">
        <f>Properties!A113</f>
        <v>P0109</v>
      </c>
      <c r="O112" s="23" t="str">
        <f>_xlfn.XLOOKUP($N112,PropertiesTbl[Property ID],PropertiesTbl[Property Name])</f>
        <v>Bearpaw Landing</v>
      </c>
      <c r="P112" s="25">
        <f>SUMIFS(CalcTbl[Total Revenue],CalcTbl[Property ID],$N112)</f>
        <v>13298.787899999999</v>
      </c>
      <c r="Q112" s="25">
        <f>SUMIFS(CalcTbl[Total Expenses],CalcTbl[Property ID],$N112)</f>
        <v>16032.46</v>
      </c>
      <c r="R112" s="25">
        <f t="shared" si="19"/>
        <v>-2733.6720999999998</v>
      </c>
      <c r="S112" s="28">
        <f>_xlfn.XLOOKUP($N112,RatingsTbl[Property ID],RatingsTbl[Overall Rating])</f>
        <v>4.911666666666668</v>
      </c>
      <c r="T112" s="35">
        <f t="shared" si="20"/>
        <v>202</v>
      </c>
      <c r="U112" s="35">
        <f t="shared" si="21"/>
        <v>229</v>
      </c>
      <c r="AG112" s="34">
        <f t="shared" si="22"/>
        <v>-2733.6720891</v>
      </c>
      <c r="AH112">
        <f t="shared" si="23"/>
        <v>4.9116775666666683</v>
      </c>
    </row>
    <row r="113" spans="1:34" x14ac:dyDescent="0.25">
      <c r="A113" s="22" t="str">
        <f>Revenue!A114</f>
        <v>P0010</v>
      </c>
      <c r="B113" s="22" t="str">
        <f>Revenue!B114</f>
        <v>May</v>
      </c>
      <c r="C113" s="23" t="str">
        <f t="shared" si="17"/>
        <v>P0010|May</v>
      </c>
      <c r="D113" s="24">
        <f>Revenue!J114</f>
        <v>1205.0681999999999</v>
      </c>
      <c r="E113" s="25">
        <f>_xlfn.XLOOKUP($C113,ExpensesTbl[Key],ExpensesTbl[Total Operating Expenses])</f>
        <v>2300.75</v>
      </c>
      <c r="F113" s="25">
        <f t="shared" si="18"/>
        <v>-1095.6818000000001</v>
      </c>
      <c r="G113" s="23" t="str">
        <f>_xlfn.XLOOKUP($A113,PropertiesTbl[Property ID],PropertiesTbl[Property Name])</f>
        <v>Aspen Cabin</v>
      </c>
      <c r="N113" s="22" t="str">
        <f>Properties!A114</f>
        <v>P0110</v>
      </c>
      <c r="O113" s="23" t="str">
        <f>_xlfn.XLOOKUP($N113,PropertiesTbl[Property ID],PropertiesTbl[Property Name])</f>
        <v>Forest Hideaway</v>
      </c>
      <c r="P113" s="25">
        <f>SUMIFS(CalcTbl[Total Revenue],CalcTbl[Property ID],$N113)</f>
        <v>25673.205300000001</v>
      </c>
      <c r="Q113" s="25">
        <f>SUMIFS(CalcTbl[Total Expenses],CalcTbl[Property ID],$N113)</f>
        <v>29344.53</v>
      </c>
      <c r="R113" s="25">
        <f t="shared" si="19"/>
        <v>-3671.3246999999974</v>
      </c>
      <c r="S113" s="28">
        <f>_xlfn.XLOOKUP($N113,RatingsTbl[Property ID],RatingsTbl[Overall Rating])</f>
        <v>4.8966666666666665</v>
      </c>
      <c r="T113" s="35">
        <f t="shared" si="20"/>
        <v>233</v>
      </c>
      <c r="U113" s="35">
        <f t="shared" si="21"/>
        <v>261</v>
      </c>
      <c r="AG113" s="34">
        <f t="shared" si="22"/>
        <v>-3671.3246889999973</v>
      </c>
      <c r="AH113">
        <f t="shared" si="23"/>
        <v>4.8966776666666663</v>
      </c>
    </row>
    <row r="114" spans="1:34" x14ac:dyDescent="0.25">
      <c r="A114" s="22" t="str">
        <f>Revenue!A115</f>
        <v>P0010</v>
      </c>
      <c r="B114" s="22" t="str">
        <f>Revenue!B115</f>
        <v>Jun</v>
      </c>
      <c r="C114" s="23" t="str">
        <f t="shared" si="17"/>
        <v>P0010|Jun</v>
      </c>
      <c r="D114" s="24">
        <f>Revenue!J115</f>
        <v>1434.2015999999999</v>
      </c>
      <c r="E114" s="25">
        <f>_xlfn.XLOOKUP($C114,ExpensesTbl[Key],ExpensesTbl[Total Operating Expenses])</f>
        <v>2404.0299999999997</v>
      </c>
      <c r="F114" s="25">
        <f t="shared" si="18"/>
        <v>-969.82839999999987</v>
      </c>
      <c r="G114" s="23" t="str">
        <f>_xlfn.XLOOKUP($A114,PropertiesTbl[Property ID],PropertiesTbl[Property Name])</f>
        <v>Aspen Cabin</v>
      </c>
      <c r="N114" s="22" t="str">
        <f>Properties!A115</f>
        <v>P0111</v>
      </c>
      <c r="O114" s="23" t="str">
        <f>_xlfn.XLOOKUP($N114,PropertiesTbl[Property ID],PropertiesTbl[Property Name])</f>
        <v>Silver Perch</v>
      </c>
      <c r="P114" s="25">
        <f>SUMIFS(CalcTbl[Total Revenue],CalcTbl[Property ID],$N114)</f>
        <v>27665.347699999998</v>
      </c>
      <c r="Q114" s="25">
        <f>SUMIFS(CalcTbl[Total Expenses],CalcTbl[Property ID],$N114)</f>
        <v>29631.37</v>
      </c>
      <c r="R114" s="25">
        <f t="shared" si="19"/>
        <v>-1966.0223000000005</v>
      </c>
      <c r="S114" s="28">
        <f>_xlfn.XLOOKUP($N114,RatingsTbl[Property ID],RatingsTbl[Overall Rating])</f>
        <v>4.958333333333333</v>
      </c>
      <c r="T114" s="35">
        <f t="shared" si="20"/>
        <v>166</v>
      </c>
      <c r="U114" s="35">
        <f t="shared" si="21"/>
        <v>36</v>
      </c>
      <c r="AG114" s="34">
        <f t="shared" si="22"/>
        <v>-1966.0222889000006</v>
      </c>
      <c r="AH114">
        <f t="shared" si="23"/>
        <v>4.9583444333333331</v>
      </c>
    </row>
    <row r="115" spans="1:34" x14ac:dyDescent="0.25">
      <c r="A115" s="22" t="str">
        <f>Revenue!A116</f>
        <v>P0010</v>
      </c>
      <c r="B115" s="22" t="str">
        <f>Revenue!B116</f>
        <v>Jul</v>
      </c>
      <c r="C115" s="23" t="str">
        <f t="shared" si="17"/>
        <v>P0010|Jul</v>
      </c>
      <c r="D115" s="24">
        <f>Revenue!J116</f>
        <v>2094.15</v>
      </c>
      <c r="E115" s="25">
        <f>_xlfn.XLOOKUP($C115,ExpensesTbl[Key],ExpensesTbl[Total Operating Expenses])</f>
        <v>3360.86</v>
      </c>
      <c r="F115" s="25">
        <f t="shared" si="18"/>
        <v>-1266.71</v>
      </c>
      <c r="G115" s="23" t="str">
        <f>_xlfn.XLOOKUP($A115,PropertiesTbl[Property ID],PropertiesTbl[Property Name])</f>
        <v>Aspen Cabin</v>
      </c>
      <c r="N115" s="22" t="str">
        <f>Properties!A116</f>
        <v>P0112</v>
      </c>
      <c r="O115" s="23" t="str">
        <f>_xlfn.XLOOKUP($N115,PropertiesTbl[Property ID],PropertiesTbl[Property Name])</f>
        <v>Granite Retreat</v>
      </c>
      <c r="P115" s="25">
        <f>SUMIFS(CalcTbl[Total Revenue],CalcTbl[Property ID],$N115)</f>
        <v>17316.350399999999</v>
      </c>
      <c r="Q115" s="25">
        <f>SUMIFS(CalcTbl[Total Expenses],CalcTbl[Property ID],$N115)</f>
        <v>16582.280000000002</v>
      </c>
      <c r="R115" s="25">
        <f t="shared" si="19"/>
        <v>734.07039999999688</v>
      </c>
      <c r="S115" s="28">
        <f>_xlfn.XLOOKUP($N115,RatingsTbl[Property ID],RatingsTbl[Overall Rating])</f>
        <v>4.9466666666666672</v>
      </c>
      <c r="T115" s="35">
        <f t="shared" si="20"/>
        <v>74</v>
      </c>
      <c r="U115" s="35">
        <f t="shared" si="21"/>
        <v>82</v>
      </c>
      <c r="AG115" s="34">
        <f t="shared" si="22"/>
        <v>734.0704111999969</v>
      </c>
      <c r="AH115">
        <f t="shared" si="23"/>
        <v>4.9466778666666675</v>
      </c>
    </row>
    <row r="116" spans="1:34" x14ac:dyDescent="0.25">
      <c r="A116" s="22" t="str">
        <f>Revenue!A117</f>
        <v>P0010</v>
      </c>
      <c r="B116" s="22" t="str">
        <f>Revenue!B117</f>
        <v>Aug</v>
      </c>
      <c r="C116" s="23" t="str">
        <f t="shared" si="17"/>
        <v>P0010|Aug</v>
      </c>
      <c r="D116" s="24">
        <f>Revenue!J117</f>
        <v>2224.13</v>
      </c>
      <c r="E116" s="25">
        <f>_xlfn.XLOOKUP($C116,ExpensesTbl[Key],ExpensesTbl[Total Operating Expenses])</f>
        <v>3392.04</v>
      </c>
      <c r="F116" s="25">
        <f t="shared" si="18"/>
        <v>-1167.9099999999999</v>
      </c>
      <c r="G116" s="23" t="str">
        <f>_xlfn.XLOOKUP($A116,PropertiesTbl[Property ID],PropertiesTbl[Property Name])</f>
        <v>Aspen Cabin</v>
      </c>
      <c r="N116" s="22" t="str">
        <f>Properties!A117</f>
        <v>P0113</v>
      </c>
      <c r="O116" s="23" t="str">
        <f>_xlfn.XLOOKUP($N116,PropertiesTbl[Property ID],PropertiesTbl[Property Name])</f>
        <v>Cloudline Landing</v>
      </c>
      <c r="P116" s="25">
        <f>SUMIFS(CalcTbl[Total Revenue],CalcTbl[Property ID],$N116)</f>
        <v>32237.4637</v>
      </c>
      <c r="Q116" s="25">
        <f>SUMIFS(CalcTbl[Total Expenses],CalcTbl[Property ID],$N116)</f>
        <v>29423.07</v>
      </c>
      <c r="R116" s="25">
        <f t="shared" si="19"/>
        <v>2814.3937000000005</v>
      </c>
      <c r="S116" s="28">
        <f>_xlfn.XLOOKUP($N116,RatingsTbl[Property ID],RatingsTbl[Overall Rating])</f>
        <v>4.9716666666666667</v>
      </c>
      <c r="T116" s="35">
        <f t="shared" si="20"/>
        <v>24</v>
      </c>
      <c r="U116" s="35">
        <f t="shared" si="21"/>
        <v>9</v>
      </c>
      <c r="AG116" s="34">
        <f t="shared" si="22"/>
        <v>2814.3937113000006</v>
      </c>
      <c r="AH116">
        <f t="shared" si="23"/>
        <v>4.9716779666666664</v>
      </c>
    </row>
    <row r="117" spans="1:34" x14ac:dyDescent="0.25">
      <c r="A117" s="22" t="str">
        <f>Revenue!A118</f>
        <v>P0010</v>
      </c>
      <c r="B117" s="22" t="str">
        <f>Revenue!B118</f>
        <v>Sep</v>
      </c>
      <c r="C117" s="23" t="str">
        <f t="shared" si="17"/>
        <v>P0010|Sep</v>
      </c>
      <c r="D117" s="24">
        <f>Revenue!J118</f>
        <v>1189.8198</v>
      </c>
      <c r="E117" s="25">
        <f>_xlfn.XLOOKUP($C117,ExpensesTbl[Key],ExpensesTbl[Total Operating Expenses])</f>
        <v>2188.8000000000002</v>
      </c>
      <c r="F117" s="25">
        <f t="shared" si="18"/>
        <v>-998.9802000000002</v>
      </c>
      <c r="G117" s="23" t="str">
        <f>_xlfn.XLOOKUP($A117,PropertiesTbl[Property ID],PropertiesTbl[Property Name])</f>
        <v>Aspen Cabin</v>
      </c>
      <c r="N117" s="22" t="str">
        <f>Properties!A118</f>
        <v>P0114</v>
      </c>
      <c r="O117" s="23" t="str">
        <f>_xlfn.XLOOKUP($N117,PropertiesTbl[Property ID],PropertiesTbl[Property Name])</f>
        <v>Mountain Cabin</v>
      </c>
      <c r="P117" s="25">
        <f>SUMIFS(CalcTbl[Total Revenue],CalcTbl[Property ID],$N117)</f>
        <v>30521.484399999998</v>
      </c>
      <c r="Q117" s="25">
        <f>SUMIFS(CalcTbl[Total Expenses],CalcTbl[Property ID],$N117)</f>
        <v>29519.190000000002</v>
      </c>
      <c r="R117" s="25">
        <f t="shared" si="19"/>
        <v>1002.2943999999952</v>
      </c>
      <c r="S117" s="28">
        <f>_xlfn.XLOOKUP($N117,RatingsTbl[Property ID],RatingsTbl[Overall Rating])</f>
        <v>4.9533333333333331</v>
      </c>
      <c r="T117" s="35">
        <f t="shared" si="20"/>
        <v>64</v>
      </c>
      <c r="U117" s="35">
        <f t="shared" si="21"/>
        <v>54</v>
      </c>
      <c r="AG117" s="34">
        <f t="shared" si="22"/>
        <v>1002.2944113999952</v>
      </c>
      <c r="AH117">
        <f t="shared" si="23"/>
        <v>4.9533447333333331</v>
      </c>
    </row>
    <row r="118" spans="1:34" x14ac:dyDescent="0.25">
      <c r="A118" s="22" t="str">
        <f>Revenue!A119</f>
        <v>P0010</v>
      </c>
      <c r="B118" s="22" t="str">
        <f>Revenue!B119</f>
        <v>Oct</v>
      </c>
      <c r="C118" s="23" t="str">
        <f t="shared" si="17"/>
        <v>P0010|Oct</v>
      </c>
      <c r="D118" s="24">
        <f>Revenue!J119</f>
        <v>1266.0617999999999</v>
      </c>
      <c r="E118" s="25">
        <f>_xlfn.XLOOKUP($C118,ExpensesTbl[Key],ExpensesTbl[Total Operating Expenses])</f>
        <v>2111.4499999999998</v>
      </c>
      <c r="F118" s="25">
        <f t="shared" si="18"/>
        <v>-845.38819999999987</v>
      </c>
      <c r="G118" s="23" t="str">
        <f>_xlfn.XLOOKUP($A118,PropertiesTbl[Property ID],PropertiesTbl[Property Name])</f>
        <v>Aspen Cabin</v>
      </c>
      <c r="N118" s="22" t="str">
        <f>Properties!A119</f>
        <v>P0115</v>
      </c>
      <c r="O118" s="23" t="str">
        <f>_xlfn.XLOOKUP($N118,PropertiesTbl[Property ID],PropertiesTbl[Property Name])</f>
        <v>Silver Cottage</v>
      </c>
      <c r="P118" s="25">
        <f>SUMIFS(CalcTbl[Total Revenue],CalcTbl[Property ID],$N118)</f>
        <v>36536.426799999994</v>
      </c>
      <c r="Q118" s="25">
        <f>SUMIFS(CalcTbl[Total Expenses],CalcTbl[Property ID],$N118)</f>
        <v>37041.370000000003</v>
      </c>
      <c r="R118" s="25">
        <f t="shared" si="19"/>
        <v>-504.9432000000088</v>
      </c>
      <c r="S118" s="28">
        <f>_xlfn.XLOOKUP($N118,RatingsTbl[Property ID],RatingsTbl[Overall Rating])</f>
        <v>4.9316666666666666</v>
      </c>
      <c r="T118" s="35">
        <f t="shared" si="20"/>
        <v>114</v>
      </c>
      <c r="U118" s="35">
        <f t="shared" si="21"/>
        <v>147</v>
      </c>
      <c r="AG118" s="34">
        <f t="shared" si="22"/>
        <v>-504.94318850000877</v>
      </c>
      <c r="AH118">
        <f t="shared" si="23"/>
        <v>4.9316781666666669</v>
      </c>
    </row>
    <row r="119" spans="1:34" x14ac:dyDescent="0.25">
      <c r="A119" s="22" t="str">
        <f>Revenue!A120</f>
        <v>P0010</v>
      </c>
      <c r="B119" s="22" t="str">
        <f>Revenue!B120</f>
        <v>Nov</v>
      </c>
      <c r="C119" s="23" t="str">
        <f t="shared" si="17"/>
        <v>P0010|Nov</v>
      </c>
      <c r="D119" s="24">
        <f>Revenue!J120</f>
        <v>1296.7914000000001</v>
      </c>
      <c r="E119" s="25">
        <f>_xlfn.XLOOKUP($C119,ExpensesTbl[Key],ExpensesTbl[Total Operating Expenses])</f>
        <v>2043.27</v>
      </c>
      <c r="F119" s="25">
        <f t="shared" si="18"/>
        <v>-746.47859999999991</v>
      </c>
      <c r="G119" s="23" t="str">
        <f>_xlfn.XLOOKUP($A119,PropertiesTbl[Property ID],PropertiesTbl[Property Name])</f>
        <v>Aspen Cabin</v>
      </c>
      <c r="N119" s="22" t="str">
        <f>Properties!A120</f>
        <v>P0116</v>
      </c>
      <c r="O119" s="23" t="str">
        <f>_xlfn.XLOOKUP($N119,PropertiesTbl[Property ID],PropertiesTbl[Property Name])</f>
        <v>Sierra Villa</v>
      </c>
      <c r="P119" s="25">
        <f>SUMIFS(CalcTbl[Total Revenue],CalcTbl[Property ID],$N119)</f>
        <v>38703.122900000002</v>
      </c>
      <c r="Q119" s="25">
        <f>SUMIFS(CalcTbl[Total Expenses],CalcTbl[Property ID],$N119)</f>
        <v>45514.8</v>
      </c>
      <c r="R119" s="25">
        <f t="shared" si="19"/>
        <v>-6811.6771000000008</v>
      </c>
      <c r="S119" s="28">
        <f>_xlfn.XLOOKUP($N119,RatingsTbl[Property ID],RatingsTbl[Overall Rating])</f>
        <v>4.9266666666666667</v>
      </c>
      <c r="T119" s="35">
        <f t="shared" si="20"/>
        <v>285</v>
      </c>
      <c r="U119" s="35">
        <f t="shared" si="21"/>
        <v>171</v>
      </c>
      <c r="AG119" s="34">
        <f t="shared" si="22"/>
        <v>-6811.6770884000007</v>
      </c>
      <c r="AH119">
        <f t="shared" si="23"/>
        <v>4.9266782666666664</v>
      </c>
    </row>
    <row r="120" spans="1:34" x14ac:dyDescent="0.25">
      <c r="A120" s="22" t="str">
        <f>Revenue!A121</f>
        <v>P0010</v>
      </c>
      <c r="B120" s="22" t="str">
        <f>Revenue!B121</f>
        <v>Dec</v>
      </c>
      <c r="C120" s="23" t="str">
        <f t="shared" si="17"/>
        <v>P0010|Dec</v>
      </c>
      <c r="D120" s="24">
        <f>Revenue!J121</f>
        <v>5353.3185000000003</v>
      </c>
      <c r="E120" s="25">
        <f>_xlfn.XLOOKUP($C120,ExpensesTbl[Key],ExpensesTbl[Total Operating Expenses])</f>
        <v>2522.44</v>
      </c>
      <c r="F120" s="25">
        <f t="shared" si="18"/>
        <v>2830.8785000000003</v>
      </c>
      <c r="G120" s="23" t="str">
        <f>_xlfn.XLOOKUP($A120,PropertiesTbl[Property ID],PropertiesTbl[Property Name])</f>
        <v>Aspen Cabin</v>
      </c>
      <c r="N120" s="22" t="str">
        <f>Properties!A121</f>
        <v>P0117</v>
      </c>
      <c r="O120" s="23" t="str">
        <f>_xlfn.XLOOKUP($N120,PropertiesTbl[Property ID],PropertiesTbl[Property Name])</f>
        <v>Granite Haven</v>
      </c>
      <c r="P120" s="25">
        <f>SUMIFS(CalcTbl[Total Revenue],CalcTbl[Property ID],$N120)</f>
        <v>18991.596600000001</v>
      </c>
      <c r="Q120" s="25">
        <f>SUMIFS(CalcTbl[Total Expenses],CalcTbl[Property ID],$N120)</f>
        <v>22220.17</v>
      </c>
      <c r="R120" s="25">
        <f t="shared" si="19"/>
        <v>-3228.5733999999975</v>
      </c>
      <c r="S120" s="28">
        <f>_xlfn.XLOOKUP($N120,RatingsTbl[Property ID],RatingsTbl[Overall Rating])</f>
        <v>4.9183333333333339</v>
      </c>
      <c r="T120" s="35">
        <f t="shared" si="20"/>
        <v>216</v>
      </c>
      <c r="U120" s="35">
        <f t="shared" si="21"/>
        <v>205</v>
      </c>
      <c r="AG120" s="34">
        <f t="shared" si="22"/>
        <v>-3228.5733882999975</v>
      </c>
      <c r="AH120">
        <f t="shared" si="23"/>
        <v>4.9183450333333338</v>
      </c>
    </row>
    <row r="121" spans="1:34" x14ac:dyDescent="0.25">
      <c r="A121" s="22" t="str">
        <f>Revenue!A122</f>
        <v>P0010</v>
      </c>
      <c r="B121" s="22" t="str">
        <f>Revenue!B122</f>
        <v>Jan</v>
      </c>
      <c r="C121" s="23" t="str">
        <f t="shared" si="17"/>
        <v>P0010|Jan</v>
      </c>
      <c r="D121" s="24">
        <f>Revenue!J122</f>
        <v>3722.0412000000001</v>
      </c>
      <c r="E121" s="25">
        <f>_xlfn.XLOOKUP($C121,ExpensesTbl[Key],ExpensesTbl[Total Operating Expenses])</f>
        <v>2423.7200000000003</v>
      </c>
      <c r="F121" s="25">
        <f t="shared" si="18"/>
        <v>1298.3211999999999</v>
      </c>
      <c r="G121" s="23" t="str">
        <f>_xlfn.XLOOKUP($A121,PropertiesTbl[Property ID],PropertiesTbl[Property Name])</f>
        <v>Aspen Cabin</v>
      </c>
      <c r="N121" s="22" t="str">
        <f>Properties!A122</f>
        <v>P0118</v>
      </c>
      <c r="O121" s="23" t="str">
        <f>_xlfn.XLOOKUP($N121,PropertiesTbl[Property ID],PropertiesTbl[Property Name])</f>
        <v>Forest Nest</v>
      </c>
      <c r="P121" s="25">
        <f>SUMIFS(CalcTbl[Total Revenue],CalcTbl[Property ID],$N121)</f>
        <v>19341.335899999998</v>
      </c>
      <c r="Q121" s="25">
        <f>SUMIFS(CalcTbl[Total Expenses],CalcTbl[Property ID],$N121)</f>
        <v>21979.929999999997</v>
      </c>
      <c r="R121" s="25">
        <f t="shared" si="19"/>
        <v>-2638.5940999999984</v>
      </c>
      <c r="S121" s="28">
        <f>_xlfn.XLOOKUP($N121,RatingsTbl[Property ID],RatingsTbl[Overall Rating])</f>
        <v>2.8699999999999997</v>
      </c>
      <c r="T121" s="35">
        <f t="shared" si="20"/>
        <v>198</v>
      </c>
      <c r="U121" s="35">
        <f t="shared" si="21"/>
        <v>296</v>
      </c>
      <c r="AG121" s="34">
        <f t="shared" si="22"/>
        <v>-2638.5940881999986</v>
      </c>
      <c r="AH121">
        <f t="shared" si="23"/>
        <v>2.8700117999999994</v>
      </c>
    </row>
    <row r="122" spans="1:34" x14ac:dyDescent="0.25">
      <c r="A122" s="22" t="str">
        <f>Revenue!A123</f>
        <v>P0010</v>
      </c>
      <c r="B122" s="22" t="str">
        <f>Revenue!B123</f>
        <v>Feb</v>
      </c>
      <c r="C122" s="23" t="str">
        <f t="shared" si="17"/>
        <v>P0010|Feb</v>
      </c>
      <c r="D122" s="24">
        <f>Revenue!J123</f>
        <v>3332.7809999999999</v>
      </c>
      <c r="E122" s="25">
        <f>_xlfn.XLOOKUP($C122,ExpensesTbl[Key],ExpensesTbl[Total Operating Expenses])</f>
        <v>2330.8000000000002</v>
      </c>
      <c r="F122" s="25">
        <f t="shared" si="18"/>
        <v>1001.9809999999998</v>
      </c>
      <c r="G122" s="23" t="str">
        <f>_xlfn.XLOOKUP($A122,PropertiesTbl[Property ID],PropertiesTbl[Property Name])</f>
        <v>Aspen Cabin</v>
      </c>
      <c r="N122" s="22" t="str">
        <f>Properties!A123</f>
        <v>P0119</v>
      </c>
      <c r="O122" s="23" t="str">
        <f>_xlfn.XLOOKUP($N122,PropertiesTbl[Property ID],PropertiesTbl[Property Name])</f>
        <v>Frost Perch</v>
      </c>
      <c r="P122" s="25">
        <f>SUMIFS(CalcTbl[Total Revenue],CalcTbl[Property ID],$N122)</f>
        <v>24745.894199999999</v>
      </c>
      <c r="Q122" s="25">
        <f>SUMIFS(CalcTbl[Total Expenses],CalcTbl[Property ID],$N122)</f>
        <v>29035.360000000001</v>
      </c>
      <c r="R122" s="25">
        <f t="shared" si="19"/>
        <v>-4289.4658000000018</v>
      </c>
      <c r="S122" s="28">
        <f>_xlfn.XLOOKUP($N122,RatingsTbl[Property ID],RatingsTbl[Overall Rating])</f>
        <v>4.9366666666666665</v>
      </c>
      <c r="T122" s="35">
        <f t="shared" si="20"/>
        <v>250</v>
      </c>
      <c r="U122" s="35">
        <f t="shared" si="21"/>
        <v>125</v>
      </c>
      <c r="AG122" s="34">
        <f t="shared" si="22"/>
        <v>-4289.4657881000021</v>
      </c>
      <c r="AH122">
        <f t="shared" si="23"/>
        <v>4.9366785666666662</v>
      </c>
    </row>
    <row r="123" spans="1:34" x14ac:dyDescent="0.25">
      <c r="A123" s="22" t="str">
        <f>Revenue!A124</f>
        <v>P0010</v>
      </c>
      <c r="B123" s="22" t="str">
        <f>Revenue!B124</f>
        <v>Mar</v>
      </c>
      <c r="C123" s="23" t="str">
        <f t="shared" si="17"/>
        <v>P0010|Mar</v>
      </c>
      <c r="D123" s="24">
        <f>Revenue!J124</f>
        <v>2764.07</v>
      </c>
      <c r="E123" s="25">
        <f>_xlfn.XLOOKUP($C123,ExpensesTbl[Key],ExpensesTbl[Total Operating Expenses])</f>
        <v>2417.4800000000005</v>
      </c>
      <c r="F123" s="25">
        <f t="shared" si="18"/>
        <v>346.58999999999969</v>
      </c>
      <c r="G123" s="23" t="str">
        <f>_xlfn.XLOOKUP($A123,PropertiesTbl[Property ID],PropertiesTbl[Property Name])</f>
        <v>Aspen Cabin</v>
      </c>
      <c r="N123" s="22" t="str">
        <f>Properties!A124</f>
        <v>P0120</v>
      </c>
      <c r="O123" s="23" t="str">
        <f>_xlfn.XLOOKUP($N123,PropertiesTbl[Property ID],PropertiesTbl[Property Name])</f>
        <v>Snowline Nest</v>
      </c>
      <c r="P123" s="25">
        <f>SUMIFS(CalcTbl[Total Revenue],CalcTbl[Property ID],$N123)</f>
        <v>23027.367000000006</v>
      </c>
      <c r="Q123" s="25">
        <f>SUMIFS(CalcTbl[Total Expenses],CalcTbl[Property ID],$N123)</f>
        <v>22797.29</v>
      </c>
      <c r="R123" s="25">
        <f t="shared" si="19"/>
        <v>230.07700000000477</v>
      </c>
      <c r="S123" s="28">
        <f>_xlfn.XLOOKUP($N123,RatingsTbl[Property ID],RatingsTbl[Overall Rating])</f>
        <v>4.9333333333333336</v>
      </c>
      <c r="T123" s="35">
        <f t="shared" si="20"/>
        <v>88</v>
      </c>
      <c r="U123" s="35">
        <f t="shared" si="21"/>
        <v>142</v>
      </c>
      <c r="AG123" s="34">
        <f t="shared" si="22"/>
        <v>230.07701200000477</v>
      </c>
      <c r="AH123">
        <f t="shared" si="23"/>
        <v>4.9333453333333335</v>
      </c>
    </row>
    <row r="124" spans="1:34" x14ac:dyDescent="0.25">
      <c r="A124" s="22" t="str">
        <f>Revenue!A125</f>
        <v>P0011</v>
      </c>
      <c r="B124" s="22" t="str">
        <f>Revenue!B125</f>
        <v>Apr</v>
      </c>
      <c r="C124" s="23" t="str">
        <f t="shared" si="17"/>
        <v>P0011|Apr</v>
      </c>
      <c r="D124" s="24">
        <f>Revenue!J125</f>
        <v>1601.9775999999999</v>
      </c>
      <c r="E124" s="25">
        <f>_xlfn.XLOOKUP($C124,ExpensesTbl[Key],ExpensesTbl[Total Operating Expenses])</f>
        <v>2504.4100000000003</v>
      </c>
      <c r="F124" s="25">
        <f t="shared" si="18"/>
        <v>-902.43240000000037</v>
      </c>
      <c r="G124" s="23" t="str">
        <f>_xlfn.XLOOKUP($A124,PropertiesTbl[Property ID],PropertiesTbl[Property Name])</f>
        <v>Frost Overlook</v>
      </c>
      <c r="N124" s="22" t="str">
        <f>Properties!A125</f>
        <v>P0121</v>
      </c>
      <c r="O124" s="23" t="str">
        <f>_xlfn.XLOOKUP($N124,PropertiesTbl[Property ID],PropertiesTbl[Property Name])</f>
        <v>Copper Nest</v>
      </c>
      <c r="P124" s="25">
        <f>SUMIFS(CalcTbl[Total Revenue],CalcTbl[Property ID],$N124)</f>
        <v>23675.792600000001</v>
      </c>
      <c r="Q124" s="25">
        <f>SUMIFS(CalcTbl[Total Expenses],CalcTbl[Property ID],$N124)</f>
        <v>22829.420000000006</v>
      </c>
      <c r="R124" s="25">
        <f t="shared" si="19"/>
        <v>846.37259999999515</v>
      </c>
      <c r="S124" s="28">
        <f>_xlfn.XLOOKUP($N124,RatingsTbl[Property ID],RatingsTbl[Overall Rating])</f>
        <v>4.9716666666666667</v>
      </c>
      <c r="T124" s="35">
        <f t="shared" si="20"/>
        <v>71</v>
      </c>
      <c r="U124" s="35">
        <f t="shared" si="21"/>
        <v>8</v>
      </c>
      <c r="AG124" s="34">
        <f t="shared" si="22"/>
        <v>846.37261209999519</v>
      </c>
      <c r="AH124">
        <f t="shared" si="23"/>
        <v>4.9716787666666669</v>
      </c>
    </row>
    <row r="125" spans="1:34" x14ac:dyDescent="0.25">
      <c r="A125" s="22" t="str">
        <f>Revenue!A126</f>
        <v>P0011</v>
      </c>
      <c r="B125" s="22" t="str">
        <f>Revenue!B126</f>
        <v>May</v>
      </c>
      <c r="C125" s="23" t="str">
        <f t="shared" si="17"/>
        <v>P0011|May</v>
      </c>
      <c r="D125" s="24">
        <f>Revenue!J126</f>
        <v>2036.0719999999999</v>
      </c>
      <c r="E125" s="25">
        <f>_xlfn.XLOOKUP($C125,ExpensesTbl[Key],ExpensesTbl[Total Operating Expenses])</f>
        <v>2926.3900000000003</v>
      </c>
      <c r="F125" s="25">
        <f t="shared" si="18"/>
        <v>-890.31800000000044</v>
      </c>
      <c r="G125" s="23" t="str">
        <f>_xlfn.XLOOKUP($A125,PropertiesTbl[Property ID],PropertiesTbl[Property Name])</f>
        <v>Frost Overlook</v>
      </c>
      <c r="N125" s="22" t="str">
        <f>Properties!A126</f>
        <v>P0122</v>
      </c>
      <c r="O125" s="23" t="str">
        <f>_xlfn.XLOOKUP($N125,PropertiesTbl[Property ID],PropertiesTbl[Property Name])</f>
        <v>Cinder Refuge</v>
      </c>
      <c r="P125" s="25">
        <f>SUMIFS(CalcTbl[Total Revenue],CalcTbl[Property ID],$N125)</f>
        <v>28444.316700000003</v>
      </c>
      <c r="Q125" s="25">
        <f>SUMIFS(CalcTbl[Total Expenses],CalcTbl[Property ID],$N125)</f>
        <v>29492.030000000002</v>
      </c>
      <c r="R125" s="25">
        <f t="shared" si="19"/>
        <v>-1047.7132999999994</v>
      </c>
      <c r="S125" s="28">
        <f>_xlfn.XLOOKUP($N125,RatingsTbl[Property ID],RatingsTbl[Overall Rating])</f>
        <v>4.9466666666666663</v>
      </c>
      <c r="T125" s="35">
        <f t="shared" si="20"/>
        <v>135</v>
      </c>
      <c r="U125" s="35">
        <f t="shared" si="21"/>
        <v>81</v>
      </c>
      <c r="AG125" s="34">
        <f t="shared" si="22"/>
        <v>-1047.7132877999995</v>
      </c>
      <c r="AH125">
        <f t="shared" si="23"/>
        <v>4.9466788666666659</v>
      </c>
    </row>
    <row r="126" spans="1:34" x14ac:dyDescent="0.25">
      <c r="A126" s="22" t="str">
        <f>Revenue!A127</f>
        <v>P0011</v>
      </c>
      <c r="B126" s="22" t="str">
        <f>Revenue!B127</f>
        <v>Jun</v>
      </c>
      <c r="C126" s="23" t="str">
        <f t="shared" si="17"/>
        <v>P0011|Jun</v>
      </c>
      <c r="D126" s="24">
        <f>Revenue!J127</f>
        <v>2550.7653</v>
      </c>
      <c r="E126" s="25">
        <f>_xlfn.XLOOKUP($C126,ExpensesTbl[Key],ExpensesTbl[Total Operating Expenses])</f>
        <v>3189.7500000000005</v>
      </c>
      <c r="F126" s="25">
        <f t="shared" si="18"/>
        <v>-638.98470000000043</v>
      </c>
      <c r="G126" s="23" t="str">
        <f>_xlfn.XLOOKUP($A126,PropertiesTbl[Property ID],PropertiesTbl[Property Name])</f>
        <v>Frost Overlook</v>
      </c>
      <c r="N126" s="22" t="str">
        <f>Properties!A127</f>
        <v>P0123</v>
      </c>
      <c r="O126" s="23" t="str">
        <f>_xlfn.XLOOKUP($N126,PropertiesTbl[Property ID],PropertiesTbl[Property Name])</f>
        <v>Starlight Nest</v>
      </c>
      <c r="P126" s="25">
        <f>SUMIFS(CalcTbl[Total Revenue],CalcTbl[Property ID],$N126)</f>
        <v>17095.602900000002</v>
      </c>
      <c r="Q126" s="25">
        <f>SUMIFS(CalcTbl[Total Expenses],CalcTbl[Property ID],$N126)</f>
        <v>22074.959999999999</v>
      </c>
      <c r="R126" s="25">
        <f t="shared" si="19"/>
        <v>-4979.3570999999974</v>
      </c>
      <c r="S126" s="28">
        <f>_xlfn.XLOOKUP($N126,RatingsTbl[Property ID],RatingsTbl[Overall Rating])</f>
        <v>4.9050000000000002</v>
      </c>
      <c r="T126" s="35">
        <f t="shared" si="20"/>
        <v>267</v>
      </c>
      <c r="U126" s="35">
        <f t="shared" si="21"/>
        <v>247</v>
      </c>
      <c r="AG126" s="34">
        <f t="shared" si="22"/>
        <v>-4979.3570876999975</v>
      </c>
      <c r="AH126">
        <f t="shared" si="23"/>
        <v>4.9050123000000001</v>
      </c>
    </row>
    <row r="127" spans="1:34" x14ac:dyDescent="0.25">
      <c r="A127" s="22" t="str">
        <f>Revenue!A128</f>
        <v>P0011</v>
      </c>
      <c r="B127" s="22" t="str">
        <f>Revenue!B128</f>
        <v>Jul</v>
      </c>
      <c r="C127" s="23" t="str">
        <f t="shared" si="17"/>
        <v>P0011|Jul</v>
      </c>
      <c r="D127" s="24">
        <f>Revenue!J128</f>
        <v>3527.2739999999999</v>
      </c>
      <c r="E127" s="25">
        <f>_xlfn.XLOOKUP($C127,ExpensesTbl[Key],ExpensesTbl[Total Operating Expenses])</f>
        <v>4316.3</v>
      </c>
      <c r="F127" s="25">
        <f t="shared" si="18"/>
        <v>-789.02600000000029</v>
      </c>
      <c r="G127" s="23" t="str">
        <f>_xlfn.XLOOKUP($A127,PropertiesTbl[Property ID],PropertiesTbl[Property Name])</f>
        <v>Frost Overlook</v>
      </c>
      <c r="N127" s="22" t="str">
        <f>Properties!A128</f>
        <v>P0124</v>
      </c>
      <c r="O127" s="23" t="str">
        <f>_xlfn.XLOOKUP($N127,PropertiesTbl[Property ID],PropertiesTbl[Property Name])</f>
        <v>Boulder Villa</v>
      </c>
      <c r="P127" s="25">
        <f>SUMIFS(CalcTbl[Total Revenue],CalcTbl[Property ID],$N127)</f>
        <v>34759.359299999996</v>
      </c>
      <c r="Q127" s="25">
        <f>SUMIFS(CalcTbl[Total Expenses],CalcTbl[Property ID],$N127)</f>
        <v>37181.050000000003</v>
      </c>
      <c r="R127" s="25">
        <f t="shared" si="19"/>
        <v>-2421.6907000000065</v>
      </c>
      <c r="S127" s="28">
        <f>_xlfn.XLOOKUP($N127,RatingsTbl[Property ID],RatingsTbl[Overall Rating])</f>
        <v>4.9433333333333334</v>
      </c>
      <c r="T127" s="35">
        <f t="shared" si="20"/>
        <v>188</v>
      </c>
      <c r="U127" s="35">
        <f t="shared" si="21"/>
        <v>92</v>
      </c>
      <c r="AG127" s="34">
        <f t="shared" si="22"/>
        <v>-2421.6906876000066</v>
      </c>
      <c r="AH127">
        <f t="shared" si="23"/>
        <v>4.9433457333333335</v>
      </c>
    </row>
    <row r="128" spans="1:34" x14ac:dyDescent="0.25">
      <c r="A128" s="22" t="str">
        <f>Revenue!A129</f>
        <v>P0011</v>
      </c>
      <c r="B128" s="22" t="str">
        <f>Revenue!B129</f>
        <v>Aug</v>
      </c>
      <c r="C128" s="23" t="str">
        <f t="shared" si="17"/>
        <v>P0011|Aug</v>
      </c>
      <c r="D128" s="24">
        <f>Revenue!J129</f>
        <v>3428.7510999999995</v>
      </c>
      <c r="E128" s="25">
        <f>_xlfn.XLOOKUP($C128,ExpensesTbl[Key],ExpensesTbl[Total Operating Expenses])</f>
        <v>4187.72</v>
      </c>
      <c r="F128" s="25">
        <f t="shared" si="18"/>
        <v>-758.96890000000076</v>
      </c>
      <c r="G128" s="23" t="str">
        <f>_xlfn.XLOOKUP($A128,PropertiesTbl[Property ID],PropertiesTbl[Property Name])</f>
        <v>Frost Overlook</v>
      </c>
      <c r="N128" s="22" t="str">
        <f>Properties!A129</f>
        <v>P0125</v>
      </c>
      <c r="O128" s="23" t="str">
        <f>_xlfn.XLOOKUP($N128,PropertiesTbl[Property ID],PropertiesTbl[Property Name])</f>
        <v>Starlight Retreat</v>
      </c>
      <c r="P128" s="25">
        <f>SUMIFS(CalcTbl[Total Revenue],CalcTbl[Property ID],$N128)</f>
        <v>40862.757599999997</v>
      </c>
      <c r="Q128" s="25">
        <f>SUMIFS(CalcTbl[Total Expenses],CalcTbl[Property ID],$N128)</f>
        <v>45821.49</v>
      </c>
      <c r="R128" s="25">
        <f t="shared" si="19"/>
        <v>-4958.7324000000008</v>
      </c>
      <c r="S128" s="28">
        <f>_xlfn.XLOOKUP($N128,RatingsTbl[Property ID],RatingsTbl[Overall Rating])</f>
        <v>4.95</v>
      </c>
      <c r="T128" s="35">
        <f t="shared" si="20"/>
        <v>265</v>
      </c>
      <c r="U128" s="35">
        <f t="shared" si="21"/>
        <v>65</v>
      </c>
      <c r="AG128" s="34">
        <f t="shared" si="22"/>
        <v>-4958.7323875000011</v>
      </c>
      <c r="AH128">
        <f t="shared" si="23"/>
        <v>4.9500125000000006</v>
      </c>
    </row>
    <row r="129" spans="1:34" x14ac:dyDescent="0.25">
      <c r="A129" s="22" t="str">
        <f>Revenue!A130</f>
        <v>P0011</v>
      </c>
      <c r="B129" s="22" t="str">
        <f>Revenue!B130</f>
        <v>Sep</v>
      </c>
      <c r="C129" s="23" t="str">
        <f t="shared" si="17"/>
        <v>P0011|Sep</v>
      </c>
      <c r="D129" s="24">
        <f>Revenue!J130</f>
        <v>2278.884</v>
      </c>
      <c r="E129" s="25">
        <f>_xlfn.XLOOKUP($C129,ExpensesTbl[Key],ExpensesTbl[Total Operating Expenses])</f>
        <v>2891.88</v>
      </c>
      <c r="F129" s="25">
        <f t="shared" si="18"/>
        <v>-612.99600000000009</v>
      </c>
      <c r="G129" s="23" t="str">
        <f>_xlfn.XLOOKUP($A129,PropertiesTbl[Property ID],PropertiesTbl[Property Name])</f>
        <v>Frost Overlook</v>
      </c>
      <c r="N129" s="22" t="str">
        <f>Properties!A130</f>
        <v>P0126</v>
      </c>
      <c r="O129" s="23" t="str">
        <f>_xlfn.XLOOKUP($N129,PropertiesTbl[Property ID],PropertiesTbl[Property Name])</f>
        <v>Pine Cottage</v>
      </c>
      <c r="P129" s="25">
        <f>SUMIFS(CalcTbl[Total Revenue],CalcTbl[Property ID],$N129)</f>
        <v>13374.529800000002</v>
      </c>
      <c r="Q129" s="25">
        <f>SUMIFS(CalcTbl[Total Expenses],CalcTbl[Property ID],$N129)</f>
        <v>16390.189999999999</v>
      </c>
      <c r="R129" s="25">
        <f t="shared" si="19"/>
        <v>-3015.6601999999966</v>
      </c>
      <c r="S129" s="28">
        <f>_xlfn.XLOOKUP($N129,RatingsTbl[Property ID],RatingsTbl[Overall Rating])</f>
        <v>4.9366666666666665</v>
      </c>
      <c r="T129" s="35">
        <f t="shared" si="20"/>
        <v>208</v>
      </c>
      <c r="U129" s="35">
        <f t="shared" si="21"/>
        <v>124</v>
      </c>
      <c r="AG129" s="34">
        <f t="shared" si="22"/>
        <v>-3015.6601873999966</v>
      </c>
      <c r="AH129">
        <f t="shared" si="23"/>
        <v>4.9366792666666663</v>
      </c>
    </row>
    <row r="130" spans="1:34" x14ac:dyDescent="0.25">
      <c r="A130" s="22" t="str">
        <f>Revenue!A131</f>
        <v>P0011</v>
      </c>
      <c r="B130" s="22" t="str">
        <f>Revenue!B131</f>
        <v>Oct</v>
      </c>
      <c r="C130" s="23" t="str">
        <f t="shared" si="17"/>
        <v>P0011|Oct</v>
      </c>
      <c r="D130" s="24">
        <f>Revenue!J131</f>
        <v>1979.4337</v>
      </c>
      <c r="E130" s="25">
        <f>_xlfn.XLOOKUP($C130,ExpensesTbl[Key],ExpensesTbl[Total Operating Expenses])</f>
        <v>2664.7900000000004</v>
      </c>
      <c r="F130" s="25">
        <f t="shared" si="18"/>
        <v>-685.35630000000037</v>
      </c>
      <c r="G130" s="23" t="str">
        <f>_xlfn.XLOOKUP($A130,PropertiesTbl[Property ID],PropertiesTbl[Property Name])</f>
        <v>Frost Overlook</v>
      </c>
      <c r="N130" s="22" t="str">
        <f>Properties!A131</f>
        <v>P0127</v>
      </c>
      <c r="O130" s="23" t="str">
        <f>_xlfn.XLOOKUP($N130,PropertiesTbl[Property ID],PropertiesTbl[Property Name])</f>
        <v>Boulder Cottage</v>
      </c>
      <c r="P130" s="25">
        <f>SUMIFS(CalcTbl[Total Revenue],CalcTbl[Property ID],$N130)</f>
        <v>75373.169699999999</v>
      </c>
      <c r="Q130" s="25">
        <f>SUMIFS(CalcTbl[Total Expenses],CalcTbl[Property ID],$N130)</f>
        <v>29384.01</v>
      </c>
      <c r="R130" s="25">
        <f t="shared" si="19"/>
        <v>45989.159700000004</v>
      </c>
      <c r="S130" s="28">
        <f>_xlfn.XLOOKUP($N130,RatingsTbl[Property ID],RatingsTbl[Overall Rating])</f>
        <v>4.9366666666666674</v>
      </c>
      <c r="T130" s="35">
        <f t="shared" si="20"/>
        <v>2</v>
      </c>
      <c r="U130" s="35">
        <f t="shared" si="21"/>
        <v>123</v>
      </c>
      <c r="AG130" s="34">
        <f t="shared" si="22"/>
        <v>45989.159712700006</v>
      </c>
      <c r="AH130">
        <f t="shared" si="23"/>
        <v>4.9366793666666675</v>
      </c>
    </row>
    <row r="131" spans="1:34" x14ac:dyDescent="0.25">
      <c r="A131" s="22" t="str">
        <f>Revenue!A132</f>
        <v>P0011</v>
      </c>
      <c r="B131" s="22" t="str">
        <f>Revenue!B132</f>
        <v>Nov</v>
      </c>
      <c r="C131" s="23" t="str">
        <f t="shared" si="17"/>
        <v>P0011|Nov</v>
      </c>
      <c r="D131" s="24">
        <f>Revenue!J132</f>
        <v>2079.4908000000005</v>
      </c>
      <c r="E131" s="25">
        <f>_xlfn.XLOOKUP($C131,ExpensesTbl[Key],ExpensesTbl[Total Operating Expenses])</f>
        <v>2689.6800000000003</v>
      </c>
      <c r="F131" s="25">
        <f t="shared" si="18"/>
        <v>-610.1891999999998</v>
      </c>
      <c r="G131" s="23" t="str">
        <f>_xlfn.XLOOKUP($A131,PropertiesTbl[Property ID],PropertiesTbl[Property Name])</f>
        <v>Frost Overlook</v>
      </c>
      <c r="N131" s="22" t="str">
        <f>Properties!A132</f>
        <v>P0128</v>
      </c>
      <c r="O131" s="23" t="str">
        <f>_xlfn.XLOOKUP($N131,PropertiesTbl[Property ID],PropertiesTbl[Property Name])</f>
        <v>Bearpaw Point</v>
      </c>
      <c r="P131" s="25">
        <f>SUMIFS(CalcTbl[Total Revenue],CalcTbl[Property ID],$N131)</f>
        <v>29598.804199999999</v>
      </c>
      <c r="Q131" s="25">
        <f>SUMIFS(CalcTbl[Total Expenses],CalcTbl[Property ID],$N131)</f>
        <v>36198.159999999996</v>
      </c>
      <c r="R131" s="25">
        <f t="shared" si="19"/>
        <v>-6599.3557999999975</v>
      </c>
      <c r="S131" s="28">
        <f>_xlfn.XLOOKUP($N131,RatingsTbl[Property ID],RatingsTbl[Overall Rating])</f>
        <v>2.9649999999999999</v>
      </c>
      <c r="T131" s="35">
        <f t="shared" si="20"/>
        <v>283</v>
      </c>
      <c r="U131" s="35">
        <f t="shared" si="21"/>
        <v>294</v>
      </c>
      <c r="AG131" s="34">
        <f t="shared" si="22"/>
        <v>-6599.3557871999974</v>
      </c>
      <c r="AH131">
        <f t="shared" si="23"/>
        <v>2.9650127999999998</v>
      </c>
    </row>
    <row r="132" spans="1:34" x14ac:dyDescent="0.25">
      <c r="A132" s="22" t="str">
        <f>Revenue!A133</f>
        <v>P0011</v>
      </c>
      <c r="B132" s="22" t="str">
        <f>Revenue!B133</f>
        <v>Dec</v>
      </c>
      <c r="C132" s="23" t="str">
        <f t="shared" si="17"/>
        <v>P0011|Dec</v>
      </c>
      <c r="D132" s="24">
        <f>Revenue!J133</f>
        <v>7562.9250000000002</v>
      </c>
      <c r="E132" s="25">
        <f>_xlfn.XLOOKUP($C132,ExpensesTbl[Key],ExpensesTbl[Total Operating Expenses])</f>
        <v>3155.6200000000003</v>
      </c>
      <c r="F132" s="25">
        <f t="shared" si="18"/>
        <v>4407.3050000000003</v>
      </c>
      <c r="G132" s="23" t="str">
        <f>_xlfn.XLOOKUP($A132,PropertiesTbl[Property ID],PropertiesTbl[Property Name])</f>
        <v>Frost Overlook</v>
      </c>
      <c r="N132" s="22" t="str">
        <f>Properties!A133</f>
        <v>P0129</v>
      </c>
      <c r="O132" s="23" t="str">
        <f>_xlfn.XLOOKUP($N132,PropertiesTbl[Property ID],PropertiesTbl[Property Name])</f>
        <v>Forest Manor</v>
      </c>
      <c r="P132" s="25">
        <f>SUMIFS(CalcTbl[Total Revenue],CalcTbl[Property ID],$N132)</f>
        <v>51685.6731</v>
      </c>
      <c r="Q132" s="25">
        <f>SUMIFS(CalcTbl[Total Expenses],CalcTbl[Property ID],$N132)</f>
        <v>54672.790000000008</v>
      </c>
      <c r="R132" s="25">
        <f t="shared" si="19"/>
        <v>-2987.1169000000082</v>
      </c>
      <c r="S132" s="28">
        <f>_xlfn.XLOOKUP($N132,RatingsTbl[Property ID],RatingsTbl[Overall Rating])</f>
        <v>4.95</v>
      </c>
      <c r="T132" s="35">
        <f t="shared" si="20"/>
        <v>207</v>
      </c>
      <c r="U132" s="35">
        <f t="shared" si="21"/>
        <v>64</v>
      </c>
      <c r="AG132" s="34">
        <f t="shared" si="22"/>
        <v>-2987.1168871000082</v>
      </c>
      <c r="AH132">
        <f t="shared" si="23"/>
        <v>4.9500128999999999</v>
      </c>
    </row>
    <row r="133" spans="1:34" x14ac:dyDescent="0.25">
      <c r="A133" s="22" t="str">
        <f>Revenue!A134</f>
        <v>P0011</v>
      </c>
      <c r="B133" s="22" t="str">
        <f>Revenue!B134</f>
        <v>Jan</v>
      </c>
      <c r="C133" s="23" t="str">
        <f t="shared" ref="C133:C196" si="24">A133&amp;"|"&amp;B133</f>
        <v>P0011|Jan</v>
      </c>
      <c r="D133" s="24">
        <f>Revenue!J134</f>
        <v>6770.2409999999991</v>
      </c>
      <c r="E133" s="25">
        <f>_xlfn.XLOOKUP($C133,ExpensesTbl[Key],ExpensesTbl[Total Operating Expenses])</f>
        <v>3174.42</v>
      </c>
      <c r="F133" s="25">
        <f t="shared" ref="F133:F196" si="25">D133-E133</f>
        <v>3595.820999999999</v>
      </c>
      <c r="G133" s="23" t="str">
        <f>_xlfn.XLOOKUP($A133,PropertiesTbl[Property ID],PropertiesTbl[Property Name])</f>
        <v>Frost Overlook</v>
      </c>
      <c r="N133" s="22" t="str">
        <f>Properties!A134</f>
        <v>P0130</v>
      </c>
      <c r="O133" s="23" t="str">
        <f>_xlfn.XLOOKUP($N133,PropertiesTbl[Property ID],PropertiesTbl[Property Name])</f>
        <v>Copper Villa</v>
      </c>
      <c r="P133" s="25">
        <f>SUMIFS(CalcTbl[Total Revenue],CalcTbl[Property ID],$N133)</f>
        <v>26035.318899999998</v>
      </c>
      <c r="Q133" s="25">
        <f>SUMIFS(CalcTbl[Total Expenses],CalcTbl[Property ID],$N133)</f>
        <v>23047.050000000003</v>
      </c>
      <c r="R133" s="25">
        <f t="shared" ref="R133:R196" si="26">P133-Q133</f>
        <v>2988.2688999999955</v>
      </c>
      <c r="S133" s="28">
        <f>_xlfn.XLOOKUP($N133,RatingsTbl[Property ID],RatingsTbl[Overall Rating])</f>
        <v>4.9433333333333334</v>
      </c>
      <c r="T133" s="35">
        <f t="shared" ref="T133:T196" si="27">_xlfn.RANK.EQ(AG133,$AG$4:$AG$303,0)</f>
        <v>21</v>
      </c>
      <c r="U133" s="35">
        <f t="shared" ref="U133:U196" si="28">_xlfn.RANK.EQ(AH133,$AH$4:$AH$303,0)</f>
        <v>91</v>
      </c>
      <c r="AG133" s="34">
        <f t="shared" ref="AG133:AG196" si="29">R133+(ROW()-3)*0.0000001</f>
        <v>2988.2689129999953</v>
      </c>
      <c r="AH133">
        <f t="shared" ref="AH133:AH196" si="30">S133+(ROW()-3)*0.0000001</f>
        <v>4.9433463333333334</v>
      </c>
    </row>
    <row r="134" spans="1:34" x14ac:dyDescent="0.25">
      <c r="A134" s="22" t="str">
        <f>Revenue!A135</f>
        <v>P0011</v>
      </c>
      <c r="B134" s="22" t="str">
        <f>Revenue!B135</f>
        <v>Feb</v>
      </c>
      <c r="C134" s="23" t="str">
        <f t="shared" si="24"/>
        <v>P0011|Feb</v>
      </c>
      <c r="D134" s="24">
        <f>Revenue!J135</f>
        <v>5798.7262000000001</v>
      </c>
      <c r="E134" s="25">
        <f>_xlfn.XLOOKUP($C134,ExpensesTbl[Key],ExpensesTbl[Total Operating Expenses])</f>
        <v>3052.82</v>
      </c>
      <c r="F134" s="25">
        <f t="shared" si="25"/>
        <v>2745.9061999999999</v>
      </c>
      <c r="G134" s="23" t="str">
        <f>_xlfn.XLOOKUP($A134,PropertiesTbl[Property ID],PropertiesTbl[Property Name])</f>
        <v>Frost Overlook</v>
      </c>
      <c r="N134" s="22" t="str">
        <f>Properties!A135</f>
        <v>P0131</v>
      </c>
      <c r="O134" s="23" t="str">
        <f>_xlfn.XLOOKUP($N134,PropertiesTbl[Property ID],PropertiesTbl[Property Name])</f>
        <v>Forest Cabin</v>
      </c>
      <c r="P134" s="25">
        <f>SUMIFS(CalcTbl[Total Revenue],CalcTbl[Property ID],$N134)</f>
        <v>20346.981500000002</v>
      </c>
      <c r="Q134" s="25">
        <f>SUMIFS(CalcTbl[Total Expenses],CalcTbl[Property ID],$N134)</f>
        <v>22496.620000000003</v>
      </c>
      <c r="R134" s="25">
        <f t="shared" si="26"/>
        <v>-2149.6385000000009</v>
      </c>
      <c r="S134" s="28">
        <f>_xlfn.XLOOKUP($N134,RatingsTbl[Property ID],RatingsTbl[Overall Rating])</f>
        <v>4.9483333333333333</v>
      </c>
      <c r="T134" s="35">
        <f t="shared" si="27"/>
        <v>175</v>
      </c>
      <c r="U134" s="35">
        <f t="shared" si="28"/>
        <v>75</v>
      </c>
      <c r="AG134" s="34">
        <f t="shared" si="29"/>
        <v>-2149.6384869000008</v>
      </c>
      <c r="AH134">
        <f t="shared" si="30"/>
        <v>4.9483464333333336</v>
      </c>
    </row>
    <row r="135" spans="1:34" x14ac:dyDescent="0.25">
      <c r="A135" s="22" t="str">
        <f>Revenue!A136</f>
        <v>P0011</v>
      </c>
      <c r="B135" s="22" t="str">
        <f>Revenue!B136</f>
        <v>Mar</v>
      </c>
      <c r="C135" s="23" t="str">
        <f t="shared" si="24"/>
        <v>P0011|Mar</v>
      </c>
      <c r="D135" s="24">
        <f>Revenue!J136</f>
        <v>4416.2611999999999</v>
      </c>
      <c r="E135" s="25">
        <f>_xlfn.XLOOKUP($C135,ExpensesTbl[Key],ExpensesTbl[Total Operating Expenses])</f>
        <v>2905.75</v>
      </c>
      <c r="F135" s="25">
        <f t="shared" si="25"/>
        <v>1510.5111999999999</v>
      </c>
      <c r="G135" s="23" t="str">
        <f>_xlfn.XLOOKUP($A135,PropertiesTbl[Property ID],PropertiesTbl[Property Name])</f>
        <v>Frost Overlook</v>
      </c>
      <c r="N135" s="22" t="str">
        <f>Properties!A136</f>
        <v>P0132</v>
      </c>
      <c r="O135" s="23" t="str">
        <f>_xlfn.XLOOKUP($N135,PropertiesTbl[Property ID],PropertiesTbl[Property Name])</f>
        <v>Aspen Chalet</v>
      </c>
      <c r="P135" s="25">
        <f>SUMIFS(CalcTbl[Total Revenue],CalcTbl[Property ID],$N135)</f>
        <v>44868.684200000003</v>
      </c>
      <c r="Q135" s="25">
        <f>SUMIFS(CalcTbl[Total Expenses],CalcTbl[Property ID],$N135)</f>
        <v>45438.720000000001</v>
      </c>
      <c r="R135" s="25">
        <f t="shared" si="26"/>
        <v>-570.03579999999783</v>
      </c>
      <c r="S135" s="28">
        <f>_xlfn.XLOOKUP($N135,RatingsTbl[Property ID],RatingsTbl[Overall Rating])</f>
        <v>4.9116666666666662</v>
      </c>
      <c r="T135" s="35">
        <f t="shared" si="27"/>
        <v>118</v>
      </c>
      <c r="U135" s="35">
        <f t="shared" si="28"/>
        <v>228</v>
      </c>
      <c r="AG135" s="34">
        <f t="shared" si="29"/>
        <v>-570.03578679999782</v>
      </c>
      <c r="AH135">
        <f t="shared" si="30"/>
        <v>4.9116798666666659</v>
      </c>
    </row>
    <row r="136" spans="1:34" x14ac:dyDescent="0.25">
      <c r="A136" s="22" t="str">
        <f>Revenue!A137</f>
        <v>P0012</v>
      </c>
      <c r="B136" s="22" t="str">
        <f>Revenue!B137</f>
        <v>Apr</v>
      </c>
      <c r="C136" s="23" t="str">
        <f t="shared" si="24"/>
        <v>P0012|Apr</v>
      </c>
      <c r="D136" s="24">
        <f>Revenue!J137</f>
        <v>1260.8480000000002</v>
      </c>
      <c r="E136" s="25">
        <f>_xlfn.XLOOKUP($C136,ExpensesTbl[Key],ExpensesTbl[Total Operating Expenses])</f>
        <v>2509.7700000000004</v>
      </c>
      <c r="F136" s="25">
        <f t="shared" si="25"/>
        <v>-1248.9220000000003</v>
      </c>
      <c r="G136" s="23" t="str">
        <f>_xlfn.XLOOKUP($A136,PropertiesTbl[Property ID],PropertiesTbl[Property Name])</f>
        <v>Cedar Den</v>
      </c>
      <c r="N136" s="22" t="str">
        <f>Properties!A137</f>
        <v>P0133</v>
      </c>
      <c r="O136" s="23" t="str">
        <f>_xlfn.XLOOKUP($N136,PropertiesTbl[Property ID],PropertiesTbl[Property Name])</f>
        <v>Aspen Hollow</v>
      </c>
      <c r="P136" s="25">
        <f>SUMIFS(CalcTbl[Total Revenue],CalcTbl[Property ID],$N136)</f>
        <v>42063.038</v>
      </c>
      <c r="Q136" s="25">
        <f>SUMIFS(CalcTbl[Total Expenses],CalcTbl[Property ID],$N136)</f>
        <v>45581.249999999993</v>
      </c>
      <c r="R136" s="25">
        <f t="shared" si="26"/>
        <v>-3518.2119999999923</v>
      </c>
      <c r="S136" s="28">
        <f>_xlfn.XLOOKUP($N136,RatingsTbl[Property ID],RatingsTbl[Overall Rating])</f>
        <v>4.9133333333333331</v>
      </c>
      <c r="T136" s="35">
        <f t="shared" si="27"/>
        <v>226</v>
      </c>
      <c r="U136" s="35">
        <f t="shared" si="28"/>
        <v>221</v>
      </c>
      <c r="AG136" s="34">
        <f t="shared" si="29"/>
        <v>-3518.2119866999924</v>
      </c>
      <c r="AH136">
        <f t="shared" si="30"/>
        <v>4.9133466333333331</v>
      </c>
    </row>
    <row r="137" spans="1:34" x14ac:dyDescent="0.25">
      <c r="A137" s="22" t="str">
        <f>Revenue!A138</f>
        <v>P0012</v>
      </c>
      <c r="B137" s="22" t="str">
        <f>Revenue!B138</f>
        <v>May</v>
      </c>
      <c r="C137" s="23" t="str">
        <f t="shared" si="24"/>
        <v>P0012|May</v>
      </c>
      <c r="D137" s="24">
        <f>Revenue!J138</f>
        <v>1724.5371</v>
      </c>
      <c r="E137" s="25">
        <f>_xlfn.XLOOKUP($C137,ExpensesTbl[Key],ExpensesTbl[Total Operating Expenses])</f>
        <v>2919.92</v>
      </c>
      <c r="F137" s="25">
        <f t="shared" si="25"/>
        <v>-1195.3829000000001</v>
      </c>
      <c r="G137" s="23" t="str">
        <f>_xlfn.XLOOKUP($A137,PropertiesTbl[Property ID],PropertiesTbl[Property Name])</f>
        <v>Cedar Den</v>
      </c>
      <c r="N137" s="22" t="str">
        <f>Properties!A138</f>
        <v>P0134</v>
      </c>
      <c r="O137" s="23" t="str">
        <f>_xlfn.XLOOKUP($N137,PropertiesTbl[Property ID],PropertiesTbl[Property Name])</f>
        <v>Bearpaw House</v>
      </c>
      <c r="P137" s="25">
        <f>SUMIFS(CalcTbl[Total Revenue],CalcTbl[Property ID],$N137)</f>
        <v>20504.6718</v>
      </c>
      <c r="Q137" s="25">
        <f>SUMIFS(CalcTbl[Total Expenses],CalcTbl[Property ID],$N137)</f>
        <v>22604.63</v>
      </c>
      <c r="R137" s="25">
        <f t="shared" si="26"/>
        <v>-2099.9582000000009</v>
      </c>
      <c r="S137" s="28">
        <f>_xlfn.XLOOKUP($N137,RatingsTbl[Property ID],RatingsTbl[Overall Rating])</f>
        <v>4.9400000000000004</v>
      </c>
      <c r="T137" s="35">
        <f t="shared" si="27"/>
        <v>172</v>
      </c>
      <c r="U137" s="35">
        <f t="shared" si="28"/>
        <v>109</v>
      </c>
      <c r="AG137" s="34">
        <f t="shared" si="29"/>
        <v>-2099.9581866000008</v>
      </c>
      <c r="AH137">
        <f t="shared" si="30"/>
        <v>4.9400134000000007</v>
      </c>
    </row>
    <row r="138" spans="1:34" x14ac:dyDescent="0.25">
      <c r="A138" s="22" t="str">
        <f>Revenue!A139</f>
        <v>P0012</v>
      </c>
      <c r="B138" s="22" t="str">
        <f>Revenue!B139</f>
        <v>Jun</v>
      </c>
      <c r="C138" s="23" t="str">
        <f t="shared" si="24"/>
        <v>P0012|Jun</v>
      </c>
      <c r="D138" s="24">
        <f>Revenue!J139</f>
        <v>1727.2530999999999</v>
      </c>
      <c r="E138" s="25">
        <f>_xlfn.XLOOKUP($C138,ExpensesTbl[Key],ExpensesTbl[Total Operating Expenses])</f>
        <v>3057.6500000000005</v>
      </c>
      <c r="F138" s="25">
        <f t="shared" si="25"/>
        <v>-1330.3969000000006</v>
      </c>
      <c r="G138" s="23" t="str">
        <f>_xlfn.XLOOKUP($A138,PropertiesTbl[Property ID],PropertiesTbl[Property Name])</f>
        <v>Cedar Den</v>
      </c>
      <c r="N138" s="22" t="str">
        <f>Properties!A139</f>
        <v>P0135</v>
      </c>
      <c r="O138" s="23" t="str">
        <f>_xlfn.XLOOKUP($N138,PropertiesTbl[Property ID],PropertiesTbl[Property Name])</f>
        <v>Bearpaw Hollow</v>
      </c>
      <c r="P138" s="25">
        <f>SUMIFS(CalcTbl[Total Revenue],CalcTbl[Property ID],$N138)</f>
        <v>27254.515500000001</v>
      </c>
      <c r="Q138" s="25">
        <f>SUMIFS(CalcTbl[Total Expenses],CalcTbl[Property ID],$N138)</f>
        <v>29557.610000000004</v>
      </c>
      <c r="R138" s="25">
        <f t="shared" si="26"/>
        <v>-2303.0945000000029</v>
      </c>
      <c r="S138" s="28">
        <f>_xlfn.XLOOKUP($N138,RatingsTbl[Property ID],RatingsTbl[Overall Rating])</f>
        <v>4.91</v>
      </c>
      <c r="T138" s="35">
        <f t="shared" si="27"/>
        <v>186</v>
      </c>
      <c r="U138" s="35">
        <f t="shared" si="28"/>
        <v>234</v>
      </c>
      <c r="AG138" s="34">
        <f t="shared" si="29"/>
        <v>-2303.0944865000029</v>
      </c>
      <c r="AH138">
        <f t="shared" si="30"/>
        <v>4.9100134999999998</v>
      </c>
    </row>
    <row r="139" spans="1:34" x14ac:dyDescent="0.25">
      <c r="A139" s="22" t="str">
        <f>Revenue!A140</f>
        <v>P0012</v>
      </c>
      <c r="B139" s="22" t="str">
        <f>Revenue!B140</f>
        <v>Jul</v>
      </c>
      <c r="C139" s="23" t="str">
        <f t="shared" si="24"/>
        <v>P0012|Jul</v>
      </c>
      <c r="D139" s="24">
        <f>Revenue!J140</f>
        <v>2409.328</v>
      </c>
      <c r="E139" s="25">
        <f>_xlfn.XLOOKUP($C139,ExpensesTbl[Key],ExpensesTbl[Total Operating Expenses])</f>
        <v>4196.3100000000004</v>
      </c>
      <c r="F139" s="25">
        <f t="shared" si="25"/>
        <v>-1786.9820000000004</v>
      </c>
      <c r="G139" s="23" t="str">
        <f>_xlfn.XLOOKUP($A139,PropertiesTbl[Property ID],PropertiesTbl[Property Name])</f>
        <v>Cedar Den</v>
      </c>
      <c r="N139" s="22" t="str">
        <f>Properties!A140</f>
        <v>P0136</v>
      </c>
      <c r="O139" s="23" t="str">
        <f>_xlfn.XLOOKUP($N139,PropertiesTbl[Property ID],PropertiesTbl[Property Name])</f>
        <v>Highland Point</v>
      </c>
      <c r="P139" s="25">
        <f>SUMIFS(CalcTbl[Total Revenue],CalcTbl[Property ID],$N139)</f>
        <v>32331.083999999999</v>
      </c>
      <c r="Q139" s="25">
        <f>SUMIFS(CalcTbl[Total Expenses],CalcTbl[Property ID],$N139)</f>
        <v>36597.660000000003</v>
      </c>
      <c r="R139" s="25">
        <f t="shared" si="26"/>
        <v>-4266.5760000000046</v>
      </c>
      <c r="S139" s="28">
        <f>_xlfn.XLOOKUP($N139,RatingsTbl[Property ID],RatingsTbl[Overall Rating])</f>
        <v>4.9583333333333339</v>
      </c>
      <c r="T139" s="35">
        <f t="shared" si="27"/>
        <v>249</v>
      </c>
      <c r="U139" s="35">
        <f t="shared" si="28"/>
        <v>35</v>
      </c>
      <c r="AG139" s="34">
        <f t="shared" si="29"/>
        <v>-4266.5759864000047</v>
      </c>
      <c r="AH139">
        <f t="shared" si="30"/>
        <v>4.9583469333333339</v>
      </c>
    </row>
    <row r="140" spans="1:34" x14ac:dyDescent="0.25">
      <c r="A140" s="22" t="str">
        <f>Revenue!A141</f>
        <v>P0012</v>
      </c>
      <c r="B140" s="22" t="str">
        <f>Revenue!B141</f>
        <v>Aug</v>
      </c>
      <c r="C140" s="23" t="str">
        <f t="shared" si="24"/>
        <v>P0012|Aug</v>
      </c>
      <c r="D140" s="24">
        <f>Revenue!J141</f>
        <v>2178.2352000000001</v>
      </c>
      <c r="E140" s="25">
        <f>_xlfn.XLOOKUP($C140,ExpensesTbl[Key],ExpensesTbl[Total Operating Expenses])</f>
        <v>4048.13</v>
      </c>
      <c r="F140" s="25">
        <f t="shared" si="25"/>
        <v>-1869.8948</v>
      </c>
      <c r="G140" s="23" t="str">
        <f>_xlfn.XLOOKUP($A140,PropertiesTbl[Property ID],PropertiesTbl[Property Name])</f>
        <v>Cedar Den</v>
      </c>
      <c r="N140" s="22" t="str">
        <f>Properties!A141</f>
        <v>P0137</v>
      </c>
      <c r="O140" s="23" t="str">
        <f>_xlfn.XLOOKUP($N140,PropertiesTbl[Property ID],PropertiesTbl[Property Name])</f>
        <v>Cinder Retreat</v>
      </c>
      <c r="P140" s="25">
        <f>SUMIFS(CalcTbl[Total Revenue],CalcTbl[Property ID],$N140)</f>
        <v>50574.700799999991</v>
      </c>
      <c r="Q140" s="25">
        <f>SUMIFS(CalcTbl[Total Expenses],CalcTbl[Property ID],$N140)</f>
        <v>46492.2</v>
      </c>
      <c r="R140" s="25">
        <f t="shared" si="26"/>
        <v>4082.5007999999943</v>
      </c>
      <c r="S140" s="28">
        <f>_xlfn.XLOOKUP($N140,RatingsTbl[Property ID],RatingsTbl[Overall Rating])</f>
        <v>4.958333333333333</v>
      </c>
      <c r="T140" s="35">
        <f t="shared" si="27"/>
        <v>14</v>
      </c>
      <c r="U140" s="35">
        <f t="shared" si="28"/>
        <v>34</v>
      </c>
      <c r="AG140" s="34">
        <f t="shared" si="29"/>
        <v>4082.5008136999945</v>
      </c>
      <c r="AH140">
        <f t="shared" si="30"/>
        <v>4.9583470333333333</v>
      </c>
    </row>
    <row r="141" spans="1:34" x14ac:dyDescent="0.25">
      <c r="A141" s="22" t="str">
        <f>Revenue!A142</f>
        <v>P0012</v>
      </c>
      <c r="B141" s="22" t="str">
        <f>Revenue!B142</f>
        <v>Sep</v>
      </c>
      <c r="C141" s="23" t="str">
        <f t="shared" si="24"/>
        <v>P0012|Sep</v>
      </c>
      <c r="D141" s="24">
        <f>Revenue!J142</f>
        <v>1656.3946000000001</v>
      </c>
      <c r="E141" s="25">
        <f>_xlfn.XLOOKUP($C141,ExpensesTbl[Key],ExpensesTbl[Total Operating Expenses])</f>
        <v>2740.67</v>
      </c>
      <c r="F141" s="25">
        <f t="shared" si="25"/>
        <v>-1084.2754</v>
      </c>
      <c r="G141" s="23" t="str">
        <f>_xlfn.XLOOKUP($A141,PropertiesTbl[Property ID],PropertiesTbl[Property Name])</f>
        <v>Cedar Den</v>
      </c>
      <c r="N141" s="22" t="str">
        <f>Properties!A142</f>
        <v>P0138</v>
      </c>
      <c r="O141" s="23" t="str">
        <f>_xlfn.XLOOKUP($N141,PropertiesTbl[Property ID],PropertiesTbl[Property Name])</f>
        <v>Copper Cabin</v>
      </c>
      <c r="P141" s="25">
        <f>SUMIFS(CalcTbl[Total Revenue],CalcTbl[Property ID],$N141)</f>
        <v>17979.023299999997</v>
      </c>
      <c r="Q141" s="25">
        <f>SUMIFS(CalcTbl[Total Expenses],CalcTbl[Property ID],$N141)</f>
        <v>22236.17</v>
      </c>
      <c r="R141" s="25">
        <f t="shared" si="26"/>
        <v>-4257.1467000000011</v>
      </c>
      <c r="S141" s="28">
        <f>_xlfn.XLOOKUP($N141,RatingsTbl[Property ID],RatingsTbl[Overall Rating])</f>
        <v>4.9400000000000004</v>
      </c>
      <c r="T141" s="35">
        <f t="shared" si="27"/>
        <v>248</v>
      </c>
      <c r="U141" s="35">
        <f t="shared" si="28"/>
        <v>108</v>
      </c>
      <c r="AG141" s="34">
        <f t="shared" si="29"/>
        <v>-4257.1466862000016</v>
      </c>
      <c r="AH141">
        <f t="shared" si="30"/>
        <v>4.9400138</v>
      </c>
    </row>
    <row r="142" spans="1:34" x14ac:dyDescent="0.25">
      <c r="A142" s="22" t="str">
        <f>Revenue!A143</f>
        <v>P0012</v>
      </c>
      <c r="B142" s="22" t="str">
        <f>Revenue!B143</f>
        <v>Oct</v>
      </c>
      <c r="C142" s="23" t="str">
        <f t="shared" si="24"/>
        <v>P0012|Oct</v>
      </c>
      <c r="D142" s="24">
        <f>Revenue!J143</f>
        <v>1350.8155000000002</v>
      </c>
      <c r="E142" s="25">
        <f>_xlfn.XLOOKUP($C142,ExpensesTbl[Key],ExpensesTbl[Total Operating Expenses])</f>
        <v>2669.6800000000003</v>
      </c>
      <c r="F142" s="25">
        <f t="shared" si="25"/>
        <v>-1318.8645000000001</v>
      </c>
      <c r="G142" s="23" t="str">
        <f>_xlfn.XLOOKUP($A142,PropertiesTbl[Property ID],PropertiesTbl[Property Name])</f>
        <v>Cedar Den</v>
      </c>
      <c r="N142" s="22" t="str">
        <f>Properties!A143</f>
        <v>P0139</v>
      </c>
      <c r="O142" s="23" t="str">
        <f>_xlfn.XLOOKUP($N142,PropertiesTbl[Property ID],PropertiesTbl[Property Name])</f>
        <v>Cinder Chalet</v>
      </c>
      <c r="P142" s="25">
        <f>SUMIFS(CalcTbl[Total Revenue],CalcTbl[Property ID],$N142)</f>
        <v>38150.859199999999</v>
      </c>
      <c r="Q142" s="25">
        <f>SUMIFS(CalcTbl[Total Expenses],CalcTbl[Property ID],$N142)</f>
        <v>37234.199999999997</v>
      </c>
      <c r="R142" s="25">
        <f t="shared" si="26"/>
        <v>916.65920000000187</v>
      </c>
      <c r="S142" s="28">
        <f>_xlfn.XLOOKUP($N142,RatingsTbl[Property ID],RatingsTbl[Overall Rating])</f>
        <v>4.9450000000000003</v>
      </c>
      <c r="T142" s="35">
        <f t="shared" si="27"/>
        <v>68</v>
      </c>
      <c r="U142" s="35">
        <f t="shared" si="28"/>
        <v>86</v>
      </c>
      <c r="AG142" s="34">
        <f t="shared" si="29"/>
        <v>916.65921390000187</v>
      </c>
      <c r="AH142">
        <f t="shared" si="30"/>
        <v>4.9450139000000002</v>
      </c>
    </row>
    <row r="143" spans="1:34" x14ac:dyDescent="0.25">
      <c r="A143" s="22" t="str">
        <f>Revenue!A144</f>
        <v>P0012</v>
      </c>
      <c r="B143" s="22" t="str">
        <f>Revenue!B144</f>
        <v>Nov</v>
      </c>
      <c r="C143" s="23" t="str">
        <f t="shared" si="24"/>
        <v>P0012|Nov</v>
      </c>
      <c r="D143" s="24">
        <f>Revenue!J144</f>
        <v>1530.6243999999999</v>
      </c>
      <c r="E143" s="25">
        <f>_xlfn.XLOOKUP($C143,ExpensesTbl[Key],ExpensesTbl[Total Operating Expenses])</f>
        <v>2571.9</v>
      </c>
      <c r="F143" s="25">
        <f t="shared" si="25"/>
        <v>-1041.2756000000002</v>
      </c>
      <c r="G143" s="23" t="str">
        <f>_xlfn.XLOOKUP($A143,PropertiesTbl[Property ID],PropertiesTbl[Property Name])</f>
        <v>Cedar Den</v>
      </c>
      <c r="N143" s="22" t="str">
        <f>Properties!A144</f>
        <v>P0140</v>
      </c>
      <c r="O143" s="23" t="str">
        <f>_xlfn.XLOOKUP($N143,PropertiesTbl[Property ID],PropertiesTbl[Property Name])</f>
        <v>Granite Refuge</v>
      </c>
      <c r="P143" s="25">
        <f>SUMIFS(CalcTbl[Total Revenue],CalcTbl[Property ID],$N143)</f>
        <v>35970.923199999997</v>
      </c>
      <c r="Q143" s="25">
        <f>SUMIFS(CalcTbl[Total Expenses],CalcTbl[Property ID],$N143)</f>
        <v>37604.910000000003</v>
      </c>
      <c r="R143" s="25">
        <f t="shared" si="26"/>
        <v>-1633.986800000006</v>
      </c>
      <c r="S143" s="28">
        <f>_xlfn.XLOOKUP($N143,RatingsTbl[Property ID],RatingsTbl[Overall Rating])</f>
        <v>4.9733333333333336</v>
      </c>
      <c r="T143" s="35">
        <f t="shared" si="27"/>
        <v>154</v>
      </c>
      <c r="U143" s="35">
        <f t="shared" si="28"/>
        <v>7</v>
      </c>
      <c r="AG143" s="34">
        <f t="shared" si="29"/>
        <v>-1633.9867860000061</v>
      </c>
      <c r="AH143">
        <f t="shared" si="30"/>
        <v>4.9733473333333338</v>
      </c>
    </row>
    <row r="144" spans="1:34" x14ac:dyDescent="0.25">
      <c r="A144" s="22" t="str">
        <f>Revenue!A145</f>
        <v>P0012</v>
      </c>
      <c r="B144" s="22" t="str">
        <f>Revenue!B145</f>
        <v>Dec</v>
      </c>
      <c r="C144" s="23" t="str">
        <f t="shared" si="24"/>
        <v>P0012|Dec</v>
      </c>
      <c r="D144" s="24">
        <f>Revenue!J145</f>
        <v>5289.1851999999999</v>
      </c>
      <c r="E144" s="25">
        <f>_xlfn.XLOOKUP($C144,ExpensesTbl[Key],ExpensesTbl[Total Operating Expenses])</f>
        <v>3034.3500000000004</v>
      </c>
      <c r="F144" s="25">
        <f t="shared" si="25"/>
        <v>2254.8351999999995</v>
      </c>
      <c r="G144" s="23" t="str">
        <f>_xlfn.XLOOKUP($A144,PropertiesTbl[Property ID],PropertiesTbl[Property Name])</f>
        <v>Cedar Den</v>
      </c>
      <c r="N144" s="22" t="str">
        <f>Properties!A145</f>
        <v>P0141</v>
      </c>
      <c r="O144" s="23" t="str">
        <f>_xlfn.XLOOKUP($N144,PropertiesTbl[Property ID],PropertiesTbl[Property Name])</f>
        <v>Copper Escape</v>
      </c>
      <c r="P144" s="25">
        <f>SUMIFS(CalcTbl[Total Revenue],CalcTbl[Property ID],$N144)</f>
        <v>28385.731100000005</v>
      </c>
      <c r="Q144" s="25">
        <f>SUMIFS(CalcTbl[Total Expenses],CalcTbl[Property ID],$N144)</f>
        <v>29374.240000000005</v>
      </c>
      <c r="R144" s="25">
        <f t="shared" si="26"/>
        <v>-988.50890000000072</v>
      </c>
      <c r="S144" s="28">
        <f>_xlfn.XLOOKUP($N144,RatingsTbl[Property ID],RatingsTbl[Overall Rating])</f>
        <v>4.8999999999999995</v>
      </c>
      <c r="T144" s="35">
        <f t="shared" si="27"/>
        <v>132</v>
      </c>
      <c r="U144" s="35">
        <f t="shared" si="28"/>
        <v>258</v>
      </c>
      <c r="AG144" s="34">
        <f t="shared" si="29"/>
        <v>-988.50888590000068</v>
      </c>
      <c r="AH144">
        <f t="shared" si="30"/>
        <v>4.900014099999999</v>
      </c>
    </row>
    <row r="145" spans="1:34" x14ac:dyDescent="0.25">
      <c r="A145" s="22" t="str">
        <f>Revenue!A146</f>
        <v>P0012</v>
      </c>
      <c r="B145" s="22" t="str">
        <f>Revenue!B146</f>
        <v>Jan</v>
      </c>
      <c r="C145" s="23" t="str">
        <f t="shared" si="24"/>
        <v>P0012|Jan</v>
      </c>
      <c r="D145" s="24">
        <f>Revenue!J146</f>
        <v>4157.0190000000002</v>
      </c>
      <c r="E145" s="25">
        <f>_xlfn.XLOOKUP($C145,ExpensesTbl[Key],ExpensesTbl[Total Operating Expenses])</f>
        <v>2895.1000000000004</v>
      </c>
      <c r="F145" s="25">
        <f t="shared" si="25"/>
        <v>1261.9189999999999</v>
      </c>
      <c r="G145" s="23" t="str">
        <f>_xlfn.XLOOKUP($A145,PropertiesTbl[Property ID],PropertiesTbl[Property Name])</f>
        <v>Cedar Den</v>
      </c>
      <c r="N145" s="22" t="str">
        <f>Properties!A146</f>
        <v>P0142</v>
      </c>
      <c r="O145" s="23" t="str">
        <f>_xlfn.XLOOKUP($N145,PropertiesTbl[Property ID],PropertiesTbl[Property Name])</f>
        <v>Alpine Refuge</v>
      </c>
      <c r="P145" s="25">
        <f>SUMIFS(CalcTbl[Total Revenue],CalcTbl[Property ID],$N145)</f>
        <v>19366.5501</v>
      </c>
      <c r="Q145" s="25">
        <f>SUMIFS(CalcTbl[Total Expenses],CalcTbl[Property ID],$N145)</f>
        <v>22417.73</v>
      </c>
      <c r="R145" s="25">
        <f t="shared" si="26"/>
        <v>-3051.1798999999992</v>
      </c>
      <c r="S145" s="28">
        <f>_xlfn.XLOOKUP($N145,RatingsTbl[Property ID],RatingsTbl[Overall Rating])</f>
        <v>4.915</v>
      </c>
      <c r="T145" s="35">
        <f t="shared" si="27"/>
        <v>209</v>
      </c>
      <c r="U145" s="35">
        <f t="shared" si="28"/>
        <v>218</v>
      </c>
      <c r="AG145" s="34">
        <f t="shared" si="29"/>
        <v>-3051.1798857999993</v>
      </c>
      <c r="AH145">
        <f t="shared" si="30"/>
        <v>4.9150141999999999</v>
      </c>
    </row>
    <row r="146" spans="1:34" x14ac:dyDescent="0.25">
      <c r="A146" s="22" t="str">
        <f>Revenue!A147</f>
        <v>P0012</v>
      </c>
      <c r="B146" s="22" t="str">
        <f>Revenue!B147</f>
        <v>Feb</v>
      </c>
      <c r="C146" s="23" t="str">
        <f t="shared" si="24"/>
        <v>P0012|Feb</v>
      </c>
      <c r="D146" s="24">
        <f>Revenue!J147</f>
        <v>3999.3939999999998</v>
      </c>
      <c r="E146" s="25">
        <f>_xlfn.XLOOKUP($C146,ExpensesTbl[Key],ExpensesTbl[Total Operating Expenses])</f>
        <v>2916.69</v>
      </c>
      <c r="F146" s="25">
        <f t="shared" si="25"/>
        <v>1082.7039999999997</v>
      </c>
      <c r="G146" s="23" t="str">
        <f>_xlfn.XLOOKUP($A146,PropertiesTbl[Property ID],PropertiesTbl[Property Name])</f>
        <v>Cedar Den</v>
      </c>
      <c r="N146" s="22" t="str">
        <f>Properties!A147</f>
        <v>P0143</v>
      </c>
      <c r="O146" s="23" t="str">
        <f>_xlfn.XLOOKUP($N146,PropertiesTbl[Property ID],PropertiesTbl[Property Name])</f>
        <v>Starlight Cabin</v>
      </c>
      <c r="P146" s="25">
        <f>SUMIFS(CalcTbl[Total Revenue],CalcTbl[Property ID],$N146)</f>
        <v>17049.091700000001</v>
      </c>
      <c r="Q146" s="25">
        <f>SUMIFS(CalcTbl[Total Expenses],CalcTbl[Property ID],$N146)</f>
        <v>16382.630000000003</v>
      </c>
      <c r="R146" s="25">
        <f t="shared" si="26"/>
        <v>666.46169999999802</v>
      </c>
      <c r="S146" s="28">
        <f>_xlfn.XLOOKUP($N146,RatingsTbl[Property ID],RatingsTbl[Overall Rating])</f>
        <v>4.9233333333333329</v>
      </c>
      <c r="T146" s="35">
        <f t="shared" si="27"/>
        <v>75</v>
      </c>
      <c r="U146" s="35">
        <f t="shared" si="28"/>
        <v>184</v>
      </c>
      <c r="AG146" s="34">
        <f t="shared" si="29"/>
        <v>666.46171429999799</v>
      </c>
      <c r="AH146">
        <f t="shared" si="30"/>
        <v>4.923347633333333</v>
      </c>
    </row>
    <row r="147" spans="1:34" x14ac:dyDescent="0.25">
      <c r="A147" s="22" t="str">
        <f>Revenue!A148</f>
        <v>P0012</v>
      </c>
      <c r="B147" s="22" t="str">
        <f>Revenue!B148</f>
        <v>Mar</v>
      </c>
      <c r="C147" s="23" t="str">
        <f t="shared" si="24"/>
        <v>P0012|Mar</v>
      </c>
      <c r="D147" s="24">
        <f>Revenue!J148</f>
        <v>3189.2775000000001</v>
      </c>
      <c r="E147" s="25">
        <f>_xlfn.XLOOKUP($C147,ExpensesTbl[Key],ExpensesTbl[Total Operating Expenses])</f>
        <v>2751.29</v>
      </c>
      <c r="F147" s="25">
        <f t="shared" si="25"/>
        <v>437.98750000000018</v>
      </c>
      <c r="G147" s="23" t="str">
        <f>_xlfn.XLOOKUP($A147,PropertiesTbl[Property ID],PropertiesTbl[Property Name])</f>
        <v>Cedar Den</v>
      </c>
      <c r="N147" s="22" t="str">
        <f>Properties!A148</f>
        <v>P0144</v>
      </c>
      <c r="O147" s="23" t="str">
        <f>_xlfn.XLOOKUP($N147,PropertiesTbl[Property ID],PropertiesTbl[Property Name])</f>
        <v>Starlight Haven</v>
      </c>
      <c r="P147" s="25">
        <f>SUMIFS(CalcTbl[Total Revenue],CalcTbl[Property ID],$N147)</f>
        <v>19665.011999999999</v>
      </c>
      <c r="Q147" s="25">
        <f>SUMIFS(CalcTbl[Total Expenses],CalcTbl[Property ID],$N147)</f>
        <v>22496.11</v>
      </c>
      <c r="R147" s="25">
        <f t="shared" si="26"/>
        <v>-2831.0980000000018</v>
      </c>
      <c r="S147" s="28">
        <f>_xlfn.XLOOKUP($N147,RatingsTbl[Property ID],RatingsTbl[Overall Rating])</f>
        <v>4.915</v>
      </c>
      <c r="T147" s="35">
        <f t="shared" si="27"/>
        <v>203</v>
      </c>
      <c r="U147" s="35">
        <f t="shared" si="28"/>
        <v>217</v>
      </c>
      <c r="AG147" s="34">
        <f t="shared" si="29"/>
        <v>-2831.0979856000017</v>
      </c>
      <c r="AH147">
        <f t="shared" si="30"/>
        <v>4.9150144000000004</v>
      </c>
    </row>
    <row r="148" spans="1:34" x14ac:dyDescent="0.25">
      <c r="A148" s="22" t="str">
        <f>Revenue!A149</f>
        <v>P0013</v>
      </c>
      <c r="B148" s="22" t="str">
        <f>Revenue!B149</f>
        <v>Apr</v>
      </c>
      <c r="C148" s="23" t="str">
        <f t="shared" si="24"/>
        <v>P0013|Apr</v>
      </c>
      <c r="D148" s="24">
        <f>Revenue!J149</f>
        <v>1185.2802000000001</v>
      </c>
      <c r="E148" s="25">
        <f>_xlfn.XLOOKUP($C148,ExpensesTbl[Key],ExpensesTbl[Total Operating Expenses])</f>
        <v>1976.4799999999998</v>
      </c>
      <c r="F148" s="25">
        <f t="shared" si="25"/>
        <v>-791.19979999999964</v>
      </c>
      <c r="G148" s="23" t="str">
        <f>_xlfn.XLOOKUP($A148,PropertiesTbl[Property ID],PropertiesTbl[Property Name])</f>
        <v>Lakeview Nest</v>
      </c>
      <c r="N148" s="22" t="str">
        <f>Properties!A149</f>
        <v>P0145</v>
      </c>
      <c r="O148" s="23" t="str">
        <f>_xlfn.XLOOKUP($N148,PropertiesTbl[Property ID],PropertiesTbl[Property Name])</f>
        <v>Summit Hideaway</v>
      </c>
      <c r="P148" s="25">
        <f>SUMIFS(CalcTbl[Total Revenue],CalcTbl[Property ID],$N148)</f>
        <v>36261.7664</v>
      </c>
      <c r="Q148" s="25">
        <f>SUMIFS(CalcTbl[Total Expenses],CalcTbl[Property ID],$N148)</f>
        <v>37242.18</v>
      </c>
      <c r="R148" s="25">
        <f t="shared" si="26"/>
        <v>-980.41359999999986</v>
      </c>
      <c r="S148" s="28">
        <f>_xlfn.XLOOKUP($N148,RatingsTbl[Property ID],RatingsTbl[Overall Rating])</f>
        <v>4.958333333333333</v>
      </c>
      <c r="T148" s="35">
        <f t="shared" si="27"/>
        <v>131</v>
      </c>
      <c r="U148" s="35">
        <f t="shared" si="28"/>
        <v>33</v>
      </c>
      <c r="AG148" s="34">
        <f t="shared" si="29"/>
        <v>-980.41358549999984</v>
      </c>
      <c r="AH148">
        <f t="shared" si="30"/>
        <v>4.9583478333333328</v>
      </c>
    </row>
    <row r="149" spans="1:34" x14ac:dyDescent="0.25">
      <c r="A149" s="22" t="str">
        <f>Revenue!A150</f>
        <v>P0013</v>
      </c>
      <c r="B149" s="22" t="str">
        <f>Revenue!B150</f>
        <v>May</v>
      </c>
      <c r="C149" s="23" t="str">
        <f t="shared" si="24"/>
        <v>P0013|May</v>
      </c>
      <c r="D149" s="24">
        <f>Revenue!J150</f>
        <v>1184.6400000000001</v>
      </c>
      <c r="E149" s="25">
        <f>_xlfn.XLOOKUP($C149,ExpensesTbl[Key],ExpensesTbl[Total Operating Expenses])</f>
        <v>2300.0500000000002</v>
      </c>
      <c r="F149" s="25">
        <f t="shared" si="25"/>
        <v>-1115.4100000000001</v>
      </c>
      <c r="G149" s="23" t="str">
        <f>_xlfn.XLOOKUP($A149,PropertiesTbl[Property ID],PropertiesTbl[Property Name])</f>
        <v>Lakeview Nest</v>
      </c>
      <c r="N149" s="22" t="str">
        <f>Properties!A150</f>
        <v>P0146</v>
      </c>
      <c r="O149" s="23" t="str">
        <f>_xlfn.XLOOKUP($N149,PropertiesTbl[Property ID],PropertiesTbl[Property Name])</f>
        <v>Pine Hideaway</v>
      </c>
      <c r="P149" s="25">
        <f>SUMIFS(CalcTbl[Total Revenue],CalcTbl[Property ID],$N149)</f>
        <v>13878.870900000002</v>
      </c>
      <c r="Q149" s="25">
        <f>SUMIFS(CalcTbl[Total Expenses],CalcTbl[Property ID],$N149)</f>
        <v>16001.87</v>
      </c>
      <c r="R149" s="25">
        <f t="shared" si="26"/>
        <v>-2122.9990999999991</v>
      </c>
      <c r="S149" s="28">
        <f>_xlfn.XLOOKUP($N149,RatingsTbl[Property ID],RatingsTbl[Overall Rating])</f>
        <v>3.5950000000000002</v>
      </c>
      <c r="T149" s="35">
        <f t="shared" si="27"/>
        <v>173</v>
      </c>
      <c r="U149" s="35">
        <f t="shared" si="28"/>
        <v>281</v>
      </c>
      <c r="AG149" s="34">
        <f t="shared" si="29"/>
        <v>-2122.9990853999989</v>
      </c>
      <c r="AH149">
        <f t="shared" si="30"/>
        <v>3.5950146000000003</v>
      </c>
    </row>
    <row r="150" spans="1:34" x14ac:dyDescent="0.25">
      <c r="A150" s="22" t="str">
        <f>Revenue!A151</f>
        <v>P0013</v>
      </c>
      <c r="B150" s="22" t="str">
        <f>Revenue!B151</f>
        <v>Jun</v>
      </c>
      <c r="C150" s="23" t="str">
        <f t="shared" si="24"/>
        <v>P0013|Jun</v>
      </c>
      <c r="D150" s="24">
        <f>Revenue!J151</f>
        <v>1367.1842999999999</v>
      </c>
      <c r="E150" s="25">
        <f>_xlfn.XLOOKUP($C150,ExpensesTbl[Key],ExpensesTbl[Total Operating Expenses])</f>
        <v>2409.34</v>
      </c>
      <c r="F150" s="25">
        <f t="shared" si="25"/>
        <v>-1042.1557000000003</v>
      </c>
      <c r="G150" s="23" t="str">
        <f>_xlfn.XLOOKUP($A150,PropertiesTbl[Property ID],PropertiesTbl[Property Name])</f>
        <v>Lakeview Nest</v>
      </c>
      <c r="N150" s="22" t="str">
        <f>Properties!A151</f>
        <v>P0147</v>
      </c>
      <c r="O150" s="23" t="str">
        <f>_xlfn.XLOOKUP($N150,PropertiesTbl[Property ID],PropertiesTbl[Property Name])</f>
        <v>Copper Hideaway</v>
      </c>
      <c r="P150" s="25">
        <f>SUMIFS(CalcTbl[Total Revenue],CalcTbl[Property ID],$N150)</f>
        <v>29204.661800000002</v>
      </c>
      <c r="Q150" s="25">
        <f>SUMIFS(CalcTbl[Total Expenses],CalcTbl[Property ID],$N150)</f>
        <v>16018.420000000002</v>
      </c>
      <c r="R150" s="25">
        <f t="shared" si="26"/>
        <v>13186.2418</v>
      </c>
      <c r="S150" s="28">
        <f>_xlfn.XLOOKUP($N150,RatingsTbl[Property ID],RatingsTbl[Overall Rating])</f>
        <v>4.8683333333333332</v>
      </c>
      <c r="T150" s="35">
        <f t="shared" si="27"/>
        <v>10</v>
      </c>
      <c r="U150" s="35">
        <f t="shared" si="28"/>
        <v>276</v>
      </c>
      <c r="AG150" s="34">
        <f t="shared" si="29"/>
        <v>13186.241814699999</v>
      </c>
      <c r="AH150">
        <f t="shared" si="30"/>
        <v>4.8683480333333335</v>
      </c>
    </row>
    <row r="151" spans="1:34" x14ac:dyDescent="0.25">
      <c r="A151" s="22" t="str">
        <f>Revenue!A152</f>
        <v>P0013</v>
      </c>
      <c r="B151" s="22" t="str">
        <f>Revenue!B152</f>
        <v>Jul</v>
      </c>
      <c r="C151" s="23" t="str">
        <f t="shared" si="24"/>
        <v>P0013|Jul</v>
      </c>
      <c r="D151" s="24">
        <f>Revenue!J152</f>
        <v>2320.0629999999996</v>
      </c>
      <c r="E151" s="25">
        <f>_xlfn.XLOOKUP($C151,ExpensesTbl[Key],ExpensesTbl[Total Operating Expenses])</f>
        <v>3386.17</v>
      </c>
      <c r="F151" s="25">
        <f t="shared" si="25"/>
        <v>-1066.1070000000004</v>
      </c>
      <c r="G151" s="23" t="str">
        <f>_xlfn.XLOOKUP($A151,PropertiesTbl[Property ID],PropertiesTbl[Property Name])</f>
        <v>Lakeview Nest</v>
      </c>
      <c r="N151" s="22" t="str">
        <f>Properties!A152</f>
        <v>P0148</v>
      </c>
      <c r="O151" s="23" t="str">
        <f>_xlfn.XLOOKUP($N151,PropertiesTbl[Property ID],PropertiesTbl[Property Name])</f>
        <v>Frost Hideaway</v>
      </c>
      <c r="P151" s="25">
        <f>SUMIFS(CalcTbl[Total Revenue],CalcTbl[Property ID],$N151)</f>
        <v>23729.1885</v>
      </c>
      <c r="Q151" s="25">
        <f>SUMIFS(CalcTbl[Total Expenses],CalcTbl[Property ID],$N151)</f>
        <v>22720.13</v>
      </c>
      <c r="R151" s="25">
        <f t="shared" si="26"/>
        <v>1009.0584999999992</v>
      </c>
      <c r="S151" s="28">
        <f>_xlfn.XLOOKUP($N151,RatingsTbl[Property ID],RatingsTbl[Overall Rating])</f>
        <v>4.9616666666666669</v>
      </c>
      <c r="T151" s="35">
        <f t="shared" si="27"/>
        <v>63</v>
      </c>
      <c r="U151" s="35">
        <f t="shared" si="28"/>
        <v>27</v>
      </c>
      <c r="AG151" s="34">
        <f t="shared" si="29"/>
        <v>1009.0585147999992</v>
      </c>
      <c r="AH151">
        <f t="shared" si="30"/>
        <v>4.9616814666666667</v>
      </c>
    </row>
    <row r="152" spans="1:34" x14ac:dyDescent="0.25">
      <c r="A152" s="22" t="str">
        <f>Revenue!A153</f>
        <v>P0013</v>
      </c>
      <c r="B152" s="22" t="str">
        <f>Revenue!B153</f>
        <v>Aug</v>
      </c>
      <c r="C152" s="23" t="str">
        <f t="shared" si="24"/>
        <v>P0013|Aug</v>
      </c>
      <c r="D152" s="24">
        <f>Revenue!J153</f>
        <v>1687.3327999999999</v>
      </c>
      <c r="E152" s="25">
        <f>_xlfn.XLOOKUP($C152,ExpensesTbl[Key],ExpensesTbl[Total Operating Expenses])</f>
        <v>3163.57</v>
      </c>
      <c r="F152" s="25">
        <f t="shared" si="25"/>
        <v>-1476.2372000000003</v>
      </c>
      <c r="G152" s="23" t="str">
        <f>_xlfn.XLOOKUP($A152,PropertiesTbl[Property ID],PropertiesTbl[Property Name])</f>
        <v>Lakeview Nest</v>
      </c>
      <c r="N152" s="22" t="str">
        <f>Properties!A153</f>
        <v>P0149</v>
      </c>
      <c r="O152" s="23" t="str">
        <f>_xlfn.XLOOKUP($N152,PropertiesTbl[Property ID],PropertiesTbl[Property Name])</f>
        <v>Pine Retreat</v>
      </c>
      <c r="P152" s="25">
        <f>SUMIFS(CalcTbl[Total Revenue],CalcTbl[Property ID],$N152)</f>
        <v>17521.9764</v>
      </c>
      <c r="Q152" s="25">
        <f>SUMIFS(CalcTbl[Total Expenses],CalcTbl[Property ID],$N152)</f>
        <v>16223.119999999999</v>
      </c>
      <c r="R152" s="25">
        <f t="shared" si="26"/>
        <v>1298.8564000000006</v>
      </c>
      <c r="S152" s="28">
        <f>_xlfn.XLOOKUP($N152,RatingsTbl[Property ID],RatingsTbl[Overall Rating])</f>
        <v>4.9400000000000004</v>
      </c>
      <c r="T152" s="35">
        <f t="shared" si="27"/>
        <v>52</v>
      </c>
      <c r="U152" s="35">
        <f t="shared" si="28"/>
        <v>107</v>
      </c>
      <c r="AG152" s="34">
        <f t="shared" si="29"/>
        <v>1298.8564149000006</v>
      </c>
      <c r="AH152">
        <f t="shared" si="30"/>
        <v>4.9400149000000004</v>
      </c>
    </row>
    <row r="153" spans="1:34" x14ac:dyDescent="0.25">
      <c r="A153" s="22" t="str">
        <f>Revenue!A154</f>
        <v>P0013</v>
      </c>
      <c r="B153" s="22" t="str">
        <f>Revenue!B154</f>
        <v>Sep</v>
      </c>
      <c r="C153" s="23" t="str">
        <f t="shared" si="24"/>
        <v>P0013|Sep</v>
      </c>
      <c r="D153" s="24">
        <f>Revenue!J154</f>
        <v>1240.6866</v>
      </c>
      <c r="E153" s="25">
        <f>_xlfn.XLOOKUP($C153,ExpensesTbl[Key],ExpensesTbl[Total Operating Expenses])</f>
        <v>2163.94</v>
      </c>
      <c r="F153" s="25">
        <f t="shared" si="25"/>
        <v>-923.25340000000006</v>
      </c>
      <c r="G153" s="23" t="str">
        <f>_xlfn.XLOOKUP($A153,PropertiesTbl[Property ID],PropertiesTbl[Property Name])</f>
        <v>Lakeview Nest</v>
      </c>
      <c r="N153" s="22" t="str">
        <f>Properties!A154</f>
        <v>P0150</v>
      </c>
      <c r="O153" s="23" t="str">
        <f>_xlfn.XLOOKUP($N153,PropertiesTbl[Property ID],PropertiesTbl[Property Name])</f>
        <v>Copper Chalet</v>
      </c>
      <c r="P153" s="25">
        <f>SUMIFS(CalcTbl[Total Revenue],CalcTbl[Property ID],$N153)</f>
        <v>23818.022400000002</v>
      </c>
      <c r="Q153" s="25">
        <f>SUMIFS(CalcTbl[Total Expenses],CalcTbl[Property ID],$N153)</f>
        <v>22685.22</v>
      </c>
      <c r="R153" s="25">
        <f t="shared" si="26"/>
        <v>1132.8024000000005</v>
      </c>
      <c r="S153" s="28">
        <f>_xlfn.XLOOKUP($N153,RatingsTbl[Property ID],RatingsTbl[Overall Rating])</f>
        <v>4.9400000000000004</v>
      </c>
      <c r="T153" s="35">
        <f t="shared" si="27"/>
        <v>59</v>
      </c>
      <c r="U153" s="35">
        <f t="shared" si="28"/>
        <v>106</v>
      </c>
      <c r="AG153" s="34">
        <f t="shared" si="29"/>
        <v>1132.8024150000006</v>
      </c>
      <c r="AH153">
        <f t="shared" si="30"/>
        <v>4.9400150000000007</v>
      </c>
    </row>
    <row r="154" spans="1:34" x14ac:dyDescent="0.25">
      <c r="A154" s="22" t="str">
        <f>Revenue!A155</f>
        <v>P0013</v>
      </c>
      <c r="B154" s="22" t="str">
        <f>Revenue!B155</f>
        <v>Oct</v>
      </c>
      <c r="C154" s="23" t="str">
        <f t="shared" si="24"/>
        <v>P0013|Oct</v>
      </c>
      <c r="D154" s="24">
        <f>Revenue!J155</f>
        <v>1256.1677999999999</v>
      </c>
      <c r="E154" s="25">
        <f>_xlfn.XLOOKUP($C154,ExpensesTbl[Key],ExpensesTbl[Total Operating Expenses])</f>
        <v>2124.41</v>
      </c>
      <c r="F154" s="25">
        <f t="shared" si="25"/>
        <v>-868.24219999999991</v>
      </c>
      <c r="G154" s="23" t="str">
        <f>_xlfn.XLOOKUP($A154,PropertiesTbl[Property ID],PropertiesTbl[Property Name])</f>
        <v>Lakeview Nest</v>
      </c>
      <c r="N154" s="22" t="str">
        <f>Properties!A155</f>
        <v>P0151</v>
      </c>
      <c r="O154" s="23" t="str">
        <f>_xlfn.XLOOKUP($N154,PropertiesTbl[Property ID],PropertiesTbl[Property Name])</f>
        <v>Sierra Hideaway</v>
      </c>
      <c r="P154" s="25">
        <f>SUMIFS(CalcTbl[Total Revenue],CalcTbl[Property ID],$N154)</f>
        <v>14011.517300000001</v>
      </c>
      <c r="Q154" s="25">
        <f>SUMIFS(CalcTbl[Total Expenses],CalcTbl[Property ID],$N154)</f>
        <v>16668.95</v>
      </c>
      <c r="R154" s="25">
        <f t="shared" si="26"/>
        <v>-2657.4326999999994</v>
      </c>
      <c r="S154" s="28">
        <f>_xlfn.XLOOKUP($N154,RatingsTbl[Property ID],RatingsTbl[Overall Rating])</f>
        <v>4.9016666666666664</v>
      </c>
      <c r="T154" s="35">
        <f t="shared" si="27"/>
        <v>199</v>
      </c>
      <c r="U154" s="35">
        <f t="shared" si="28"/>
        <v>252</v>
      </c>
      <c r="AG154" s="34">
        <f t="shared" si="29"/>
        <v>-2657.4326848999995</v>
      </c>
      <c r="AH154">
        <f t="shared" si="30"/>
        <v>4.9016817666666661</v>
      </c>
    </row>
    <row r="155" spans="1:34" x14ac:dyDescent="0.25">
      <c r="A155" s="22" t="str">
        <f>Revenue!A156</f>
        <v>P0013</v>
      </c>
      <c r="B155" s="22" t="str">
        <f>Revenue!B156</f>
        <v>Nov</v>
      </c>
      <c r="C155" s="23" t="str">
        <f t="shared" si="24"/>
        <v>P0013|Nov</v>
      </c>
      <c r="D155" s="24">
        <f>Revenue!J156</f>
        <v>1268.7389999999998</v>
      </c>
      <c r="E155" s="25">
        <f>_xlfn.XLOOKUP($C155,ExpensesTbl[Key],ExpensesTbl[Total Operating Expenses])</f>
        <v>2056.27</v>
      </c>
      <c r="F155" s="25">
        <f t="shared" si="25"/>
        <v>-787.53100000000018</v>
      </c>
      <c r="G155" s="23" t="str">
        <f>_xlfn.XLOOKUP($A155,PropertiesTbl[Property ID],PropertiesTbl[Property Name])</f>
        <v>Lakeview Nest</v>
      </c>
      <c r="N155" s="22" t="str">
        <f>Properties!A156</f>
        <v>P0152</v>
      </c>
      <c r="O155" s="23" t="str">
        <f>_xlfn.XLOOKUP($N155,PropertiesTbl[Property ID],PropertiesTbl[Property Name])</f>
        <v>Ridge Escape</v>
      </c>
      <c r="P155" s="25">
        <f>SUMIFS(CalcTbl[Total Revenue],CalcTbl[Property ID],$N155)</f>
        <v>29516.905500000001</v>
      </c>
      <c r="Q155" s="25">
        <f>SUMIFS(CalcTbl[Total Expenses],CalcTbl[Property ID],$N155)</f>
        <v>29536.31</v>
      </c>
      <c r="R155" s="25">
        <f t="shared" si="26"/>
        <v>-19.404500000000553</v>
      </c>
      <c r="S155" s="28">
        <f>_xlfn.XLOOKUP($N155,RatingsTbl[Property ID],RatingsTbl[Overall Rating])</f>
        <v>4.9466666666666663</v>
      </c>
      <c r="T155" s="35">
        <f t="shared" si="27"/>
        <v>94</v>
      </c>
      <c r="U155" s="35">
        <f t="shared" si="28"/>
        <v>80</v>
      </c>
      <c r="AG155" s="34">
        <f t="shared" si="29"/>
        <v>-19.404484800000553</v>
      </c>
      <c r="AH155">
        <f t="shared" si="30"/>
        <v>4.9466818666666663</v>
      </c>
    </row>
    <row r="156" spans="1:34" x14ac:dyDescent="0.25">
      <c r="A156" s="22" t="str">
        <f>Revenue!A157</f>
        <v>P0013</v>
      </c>
      <c r="B156" s="22" t="str">
        <f>Revenue!B157</f>
        <v>Dec</v>
      </c>
      <c r="C156" s="23" t="str">
        <f t="shared" si="24"/>
        <v>P0013|Dec</v>
      </c>
      <c r="D156" s="24">
        <f>Revenue!J157</f>
        <v>4828.3262000000004</v>
      </c>
      <c r="E156" s="25">
        <f>_xlfn.XLOOKUP($C156,ExpensesTbl[Key],ExpensesTbl[Total Operating Expenses])</f>
        <v>2434.61</v>
      </c>
      <c r="F156" s="25">
        <f t="shared" si="25"/>
        <v>2393.7162000000003</v>
      </c>
      <c r="G156" s="23" t="str">
        <f>_xlfn.XLOOKUP($A156,PropertiesTbl[Property ID],PropertiesTbl[Property Name])</f>
        <v>Lakeview Nest</v>
      </c>
      <c r="N156" s="22" t="str">
        <f>Properties!A157</f>
        <v>P0153</v>
      </c>
      <c r="O156" s="23" t="str">
        <f>_xlfn.XLOOKUP($N156,PropertiesTbl[Property ID],PropertiesTbl[Property Name])</f>
        <v>Cinder Escape</v>
      </c>
      <c r="P156" s="25">
        <f>SUMIFS(CalcTbl[Total Revenue],CalcTbl[Property ID],$N156)</f>
        <v>39288.281199999998</v>
      </c>
      <c r="Q156" s="25">
        <f>SUMIFS(CalcTbl[Total Expenses],CalcTbl[Property ID],$N156)</f>
        <v>37078.710000000006</v>
      </c>
      <c r="R156" s="25">
        <f t="shared" si="26"/>
        <v>2209.5711999999912</v>
      </c>
      <c r="S156" s="28">
        <f>_xlfn.XLOOKUP($N156,RatingsTbl[Property ID],RatingsTbl[Overall Rating])</f>
        <v>4.9216666666666669</v>
      </c>
      <c r="T156" s="35">
        <f t="shared" si="27"/>
        <v>30</v>
      </c>
      <c r="U156" s="35">
        <f t="shared" si="28"/>
        <v>190</v>
      </c>
      <c r="AG156" s="34">
        <f t="shared" si="29"/>
        <v>2209.5712152999913</v>
      </c>
      <c r="AH156">
        <f t="shared" si="30"/>
        <v>4.9216819666666671</v>
      </c>
    </row>
    <row r="157" spans="1:34" x14ac:dyDescent="0.25">
      <c r="A157" s="22" t="str">
        <f>Revenue!A158</f>
        <v>P0013</v>
      </c>
      <c r="B157" s="22" t="str">
        <f>Revenue!B158</f>
        <v>Jan</v>
      </c>
      <c r="C157" s="23" t="str">
        <f t="shared" si="24"/>
        <v>P0013|Jan</v>
      </c>
      <c r="D157" s="24">
        <f>Revenue!J158</f>
        <v>3510.3491999999997</v>
      </c>
      <c r="E157" s="25">
        <f>_xlfn.XLOOKUP($C157,ExpensesTbl[Key],ExpensesTbl[Total Operating Expenses])</f>
        <v>2314.1400000000003</v>
      </c>
      <c r="F157" s="25">
        <f t="shared" si="25"/>
        <v>1196.2091999999993</v>
      </c>
      <c r="G157" s="23" t="str">
        <f>_xlfn.XLOOKUP($A157,PropertiesTbl[Property ID],PropertiesTbl[Property Name])</f>
        <v>Lakeview Nest</v>
      </c>
      <c r="N157" s="22" t="str">
        <f>Properties!A158</f>
        <v>P0154</v>
      </c>
      <c r="O157" s="23" t="str">
        <f>_xlfn.XLOOKUP($N157,PropertiesTbl[Property ID],PropertiesTbl[Property Name])</f>
        <v>Sierra Nest</v>
      </c>
      <c r="P157" s="25">
        <f>SUMIFS(CalcTbl[Total Revenue],CalcTbl[Property ID],$N157)</f>
        <v>26361.467199999999</v>
      </c>
      <c r="Q157" s="25">
        <f>SUMIFS(CalcTbl[Total Expenses],CalcTbl[Property ID],$N157)</f>
        <v>29606.920000000002</v>
      </c>
      <c r="R157" s="25">
        <f t="shared" si="26"/>
        <v>-3245.4528000000028</v>
      </c>
      <c r="S157" s="28">
        <f>_xlfn.XLOOKUP($N157,RatingsTbl[Property ID],RatingsTbl[Overall Rating])</f>
        <v>4.9266666666666667</v>
      </c>
      <c r="T157" s="35">
        <f t="shared" si="27"/>
        <v>218</v>
      </c>
      <c r="U157" s="35">
        <f t="shared" si="28"/>
        <v>170</v>
      </c>
      <c r="AG157" s="34">
        <f t="shared" si="29"/>
        <v>-3245.4527846000028</v>
      </c>
      <c r="AH157">
        <f t="shared" si="30"/>
        <v>4.9266820666666664</v>
      </c>
    </row>
    <row r="158" spans="1:34" x14ac:dyDescent="0.25">
      <c r="A158" s="22" t="str">
        <f>Revenue!A159</f>
        <v>P0013</v>
      </c>
      <c r="B158" s="22" t="str">
        <f>Revenue!B159</f>
        <v>Feb</v>
      </c>
      <c r="C158" s="23" t="str">
        <f t="shared" si="24"/>
        <v>P0013|Feb</v>
      </c>
      <c r="D158" s="24">
        <f>Revenue!J159</f>
        <v>3007.7339999999999</v>
      </c>
      <c r="E158" s="25">
        <f>_xlfn.XLOOKUP($C158,ExpensesTbl[Key],ExpensesTbl[Total Operating Expenses])</f>
        <v>2325.96</v>
      </c>
      <c r="F158" s="25">
        <f t="shared" si="25"/>
        <v>681.77399999999989</v>
      </c>
      <c r="G158" s="23" t="str">
        <f>_xlfn.XLOOKUP($A158,PropertiesTbl[Property ID],PropertiesTbl[Property Name])</f>
        <v>Lakeview Nest</v>
      </c>
      <c r="N158" s="22" t="str">
        <f>Properties!A159</f>
        <v>P0155</v>
      </c>
      <c r="O158" s="23" t="str">
        <f>_xlfn.XLOOKUP($N158,PropertiesTbl[Property ID],PropertiesTbl[Property Name])</f>
        <v>Cloudline Den</v>
      </c>
      <c r="P158" s="25">
        <f>SUMIFS(CalcTbl[Total Revenue],CalcTbl[Property ID],$N158)</f>
        <v>22978.140800000001</v>
      </c>
      <c r="Q158" s="25">
        <f>SUMIFS(CalcTbl[Total Expenses],CalcTbl[Property ID],$N158)</f>
        <v>23125.05</v>
      </c>
      <c r="R158" s="25">
        <f t="shared" si="26"/>
        <v>-146.90919999999824</v>
      </c>
      <c r="S158" s="28">
        <f>_xlfn.XLOOKUP($N158,RatingsTbl[Property ID],RatingsTbl[Overall Rating])</f>
        <v>4.9233333333333329</v>
      </c>
      <c r="T158" s="35">
        <f t="shared" si="27"/>
        <v>101</v>
      </c>
      <c r="U158" s="35">
        <f t="shared" si="28"/>
        <v>183</v>
      </c>
      <c r="AG158" s="34">
        <f t="shared" si="29"/>
        <v>-146.90918449999825</v>
      </c>
      <c r="AH158">
        <f t="shared" si="30"/>
        <v>4.9233488333333328</v>
      </c>
    </row>
    <row r="159" spans="1:34" x14ac:dyDescent="0.25">
      <c r="A159" s="22" t="str">
        <f>Revenue!A160</f>
        <v>P0013</v>
      </c>
      <c r="B159" s="22" t="str">
        <f>Revenue!B160</f>
        <v>Mar</v>
      </c>
      <c r="C159" s="23" t="str">
        <f t="shared" si="24"/>
        <v>P0013|Mar</v>
      </c>
      <c r="D159" s="24">
        <f>Revenue!J160</f>
        <v>2734.4850000000001</v>
      </c>
      <c r="E159" s="25">
        <f>_xlfn.XLOOKUP($C159,ExpensesTbl[Key],ExpensesTbl[Total Operating Expenses])</f>
        <v>2298.7600000000002</v>
      </c>
      <c r="F159" s="25">
        <f t="shared" si="25"/>
        <v>435.72499999999991</v>
      </c>
      <c r="G159" s="23" t="str">
        <f>_xlfn.XLOOKUP($A159,PropertiesTbl[Property ID],PropertiesTbl[Property Name])</f>
        <v>Lakeview Nest</v>
      </c>
      <c r="N159" s="22" t="str">
        <f>Properties!A160</f>
        <v>P0156</v>
      </c>
      <c r="O159" s="23" t="str">
        <f>_xlfn.XLOOKUP($N159,PropertiesTbl[Property ID],PropertiesTbl[Property Name])</f>
        <v>Snowline Cottage</v>
      </c>
      <c r="P159" s="25">
        <f>SUMIFS(CalcTbl[Total Revenue],CalcTbl[Property ID],$N159)</f>
        <v>24381.452099999999</v>
      </c>
      <c r="Q159" s="25">
        <f>SUMIFS(CalcTbl[Total Expenses],CalcTbl[Property ID],$N159)</f>
        <v>23047.09</v>
      </c>
      <c r="R159" s="25">
        <f t="shared" si="26"/>
        <v>1334.3620999999985</v>
      </c>
      <c r="S159" s="28">
        <f>_xlfn.XLOOKUP($N159,RatingsTbl[Property ID],RatingsTbl[Overall Rating])</f>
        <v>4.9683333333333328</v>
      </c>
      <c r="T159" s="35">
        <f t="shared" si="27"/>
        <v>51</v>
      </c>
      <c r="U159" s="35">
        <f t="shared" si="28"/>
        <v>14</v>
      </c>
      <c r="AG159" s="34">
        <f t="shared" si="29"/>
        <v>1334.3621155999986</v>
      </c>
      <c r="AH159">
        <f t="shared" si="30"/>
        <v>4.9683489333333331</v>
      </c>
    </row>
    <row r="160" spans="1:34" x14ac:dyDescent="0.25">
      <c r="A160" s="22" t="str">
        <f>Revenue!A161</f>
        <v>P0014</v>
      </c>
      <c r="B160" s="22" t="str">
        <f>Revenue!B161</f>
        <v>Apr</v>
      </c>
      <c r="C160" s="23" t="str">
        <f t="shared" si="24"/>
        <v>P0014|Apr</v>
      </c>
      <c r="D160" s="24">
        <f>Revenue!J161</f>
        <v>706.28250000000003</v>
      </c>
      <c r="E160" s="25">
        <f>_xlfn.XLOOKUP($C160,ExpensesTbl[Key],ExpensesTbl[Total Operating Expenses])</f>
        <v>1272.4099999999999</v>
      </c>
      <c r="F160" s="25">
        <f t="shared" si="25"/>
        <v>-566.12749999999983</v>
      </c>
      <c r="G160" s="23" t="str">
        <f>_xlfn.XLOOKUP($A160,PropertiesTbl[Property ID],PropertiesTbl[Property Name])</f>
        <v>Whispering Den</v>
      </c>
      <c r="N160" s="22" t="str">
        <f>Properties!A161</f>
        <v>P0157</v>
      </c>
      <c r="O160" s="23" t="str">
        <f>_xlfn.XLOOKUP($N160,PropertiesTbl[Property ID],PropertiesTbl[Property Name])</f>
        <v>Cinder Hideaway</v>
      </c>
      <c r="P160" s="25">
        <f>SUMIFS(CalcTbl[Total Revenue],CalcTbl[Property ID],$N160)</f>
        <v>26834.107799999998</v>
      </c>
      <c r="Q160" s="25">
        <f>SUMIFS(CalcTbl[Total Expenses],CalcTbl[Property ID],$N160)</f>
        <v>29756.440000000006</v>
      </c>
      <c r="R160" s="25">
        <f t="shared" si="26"/>
        <v>-2922.332200000008</v>
      </c>
      <c r="S160" s="28">
        <f>_xlfn.XLOOKUP($N160,RatingsTbl[Property ID],RatingsTbl[Overall Rating])</f>
        <v>4.9450000000000003</v>
      </c>
      <c r="T160" s="35">
        <f t="shared" si="27"/>
        <v>204</v>
      </c>
      <c r="U160" s="35">
        <f t="shared" si="28"/>
        <v>85</v>
      </c>
      <c r="AG160" s="34">
        <f t="shared" si="29"/>
        <v>-2922.3321843000081</v>
      </c>
      <c r="AH160">
        <f t="shared" si="30"/>
        <v>4.9450156999999999</v>
      </c>
    </row>
    <row r="161" spans="1:34" x14ac:dyDescent="0.25">
      <c r="A161" s="22" t="str">
        <f>Revenue!A162</f>
        <v>P0014</v>
      </c>
      <c r="B161" s="22" t="str">
        <f>Revenue!B162</f>
        <v>May</v>
      </c>
      <c r="C161" s="23" t="str">
        <f t="shared" si="24"/>
        <v>P0014|May</v>
      </c>
      <c r="D161" s="24">
        <f>Revenue!J162</f>
        <v>819.43300000000011</v>
      </c>
      <c r="E161" s="25">
        <f>_xlfn.XLOOKUP($C161,ExpensesTbl[Key],ExpensesTbl[Total Operating Expenses])</f>
        <v>1272.0999999999999</v>
      </c>
      <c r="F161" s="25">
        <f t="shared" si="25"/>
        <v>-452.6669999999998</v>
      </c>
      <c r="G161" s="23" t="str">
        <f>_xlfn.XLOOKUP($A161,PropertiesTbl[Property ID],PropertiesTbl[Property Name])</f>
        <v>Whispering Den</v>
      </c>
      <c r="N161" s="22" t="str">
        <f>Properties!A162</f>
        <v>P0158</v>
      </c>
      <c r="O161" s="23" t="str">
        <f>_xlfn.XLOOKUP($N161,PropertiesTbl[Property ID],PropertiesTbl[Property Name])</f>
        <v>Cedar Villa</v>
      </c>
      <c r="P161" s="25">
        <f>SUMIFS(CalcTbl[Total Revenue],CalcTbl[Property ID],$N161)</f>
        <v>44487.675500000005</v>
      </c>
      <c r="Q161" s="25">
        <f>SUMIFS(CalcTbl[Total Expenses],CalcTbl[Property ID],$N161)</f>
        <v>45991.75</v>
      </c>
      <c r="R161" s="25">
        <f t="shared" si="26"/>
        <v>-1504.0744999999952</v>
      </c>
      <c r="S161" s="28">
        <f>_xlfn.XLOOKUP($N161,RatingsTbl[Property ID],RatingsTbl[Overall Rating])</f>
        <v>4.9533333333333331</v>
      </c>
      <c r="T161" s="35">
        <f t="shared" si="27"/>
        <v>150</v>
      </c>
      <c r="U161" s="35">
        <f t="shared" si="28"/>
        <v>53</v>
      </c>
      <c r="AG161" s="34">
        <f t="shared" si="29"/>
        <v>-1504.0744841999951</v>
      </c>
      <c r="AH161">
        <f t="shared" si="30"/>
        <v>4.953349133333333</v>
      </c>
    </row>
    <row r="162" spans="1:34" x14ac:dyDescent="0.25">
      <c r="A162" s="22" t="str">
        <f>Revenue!A163</f>
        <v>P0014</v>
      </c>
      <c r="B162" s="22" t="str">
        <f>Revenue!B163</f>
        <v>Jun</v>
      </c>
      <c r="C162" s="23" t="str">
        <f t="shared" si="24"/>
        <v>P0014|Jun</v>
      </c>
      <c r="D162" s="24">
        <f>Revenue!J163</f>
        <v>864.04330000000004</v>
      </c>
      <c r="E162" s="25">
        <f>_xlfn.XLOOKUP($C162,ExpensesTbl[Key],ExpensesTbl[Total Operating Expenses])</f>
        <v>1291.3000000000002</v>
      </c>
      <c r="F162" s="25">
        <f t="shared" si="25"/>
        <v>-427.25670000000014</v>
      </c>
      <c r="G162" s="23" t="str">
        <f>_xlfn.XLOOKUP($A162,PropertiesTbl[Property ID],PropertiesTbl[Property Name])</f>
        <v>Whispering Den</v>
      </c>
      <c r="N162" s="22" t="str">
        <f>Properties!A163</f>
        <v>P0159</v>
      </c>
      <c r="O162" s="23" t="str">
        <f>_xlfn.XLOOKUP($N162,PropertiesTbl[Property ID],PropertiesTbl[Property Name])</f>
        <v>Birch Manor</v>
      </c>
      <c r="P162" s="25">
        <f>SUMIFS(CalcTbl[Total Revenue],CalcTbl[Property ID],$N162)</f>
        <v>56482.15</v>
      </c>
      <c r="Q162" s="25">
        <f>SUMIFS(CalcTbl[Total Expenses],CalcTbl[Property ID],$N162)</f>
        <v>55019.21</v>
      </c>
      <c r="R162" s="25">
        <f t="shared" si="26"/>
        <v>1462.9400000000023</v>
      </c>
      <c r="S162" s="28">
        <f>_xlfn.XLOOKUP($N162,RatingsTbl[Property ID],RatingsTbl[Overall Rating])</f>
        <v>4.953333333333334</v>
      </c>
      <c r="T162" s="35">
        <f t="shared" si="27"/>
        <v>44</v>
      </c>
      <c r="U162" s="35">
        <f t="shared" si="28"/>
        <v>52</v>
      </c>
      <c r="AG162" s="34">
        <f t="shared" si="29"/>
        <v>1462.9400159000024</v>
      </c>
      <c r="AH162">
        <f t="shared" si="30"/>
        <v>4.9533492333333342</v>
      </c>
    </row>
    <row r="163" spans="1:34" x14ac:dyDescent="0.25">
      <c r="A163" s="22" t="str">
        <f>Revenue!A164</f>
        <v>P0014</v>
      </c>
      <c r="B163" s="22" t="str">
        <f>Revenue!B164</f>
        <v>Jul</v>
      </c>
      <c r="C163" s="23" t="str">
        <f t="shared" si="24"/>
        <v>P0014|Jul</v>
      </c>
      <c r="D163" s="24">
        <f>Revenue!J164</f>
        <v>1297.9243000000001</v>
      </c>
      <c r="E163" s="25">
        <f>_xlfn.XLOOKUP($C163,ExpensesTbl[Key],ExpensesTbl[Total Operating Expenses])</f>
        <v>1580.7799999999997</v>
      </c>
      <c r="F163" s="25">
        <f t="shared" si="25"/>
        <v>-282.85569999999962</v>
      </c>
      <c r="G163" s="23" t="str">
        <f>_xlfn.XLOOKUP($A163,PropertiesTbl[Property ID],PropertiesTbl[Property Name])</f>
        <v>Whispering Den</v>
      </c>
      <c r="N163" s="22" t="str">
        <f>Properties!A164</f>
        <v>P0160</v>
      </c>
      <c r="O163" s="23" t="str">
        <f>_xlfn.XLOOKUP($N163,PropertiesTbl[Property ID],PropertiesTbl[Property Name])</f>
        <v>Golden Den</v>
      </c>
      <c r="P163" s="25">
        <f>SUMIFS(CalcTbl[Total Revenue],CalcTbl[Property ID],$N163)</f>
        <v>22940.262300000002</v>
      </c>
      <c r="Q163" s="25">
        <f>SUMIFS(CalcTbl[Total Expenses],CalcTbl[Property ID],$N163)</f>
        <v>22889.59</v>
      </c>
      <c r="R163" s="25">
        <f t="shared" si="26"/>
        <v>50.672300000001997</v>
      </c>
      <c r="S163" s="28">
        <f>_xlfn.XLOOKUP($N163,RatingsTbl[Property ID],RatingsTbl[Overall Rating])</f>
        <v>4.9533333333333331</v>
      </c>
      <c r="T163" s="35">
        <f t="shared" si="27"/>
        <v>92</v>
      </c>
      <c r="U163" s="35">
        <f t="shared" si="28"/>
        <v>51</v>
      </c>
      <c r="AG163" s="34">
        <f t="shared" si="29"/>
        <v>50.672316000001999</v>
      </c>
      <c r="AH163">
        <f t="shared" si="30"/>
        <v>4.9533493333333327</v>
      </c>
    </row>
    <row r="164" spans="1:34" x14ac:dyDescent="0.25">
      <c r="A164" s="22" t="str">
        <f>Revenue!A165</f>
        <v>P0014</v>
      </c>
      <c r="B164" s="22" t="str">
        <f>Revenue!B165</f>
        <v>Aug</v>
      </c>
      <c r="C164" s="23" t="str">
        <f t="shared" si="24"/>
        <v>P0014|Aug</v>
      </c>
      <c r="D164" s="24">
        <f>Revenue!J165</f>
        <v>1223.1081999999999</v>
      </c>
      <c r="E164" s="25">
        <f>_xlfn.XLOOKUP($C164,ExpensesTbl[Key],ExpensesTbl[Total Operating Expenses])</f>
        <v>1543.4199999999998</v>
      </c>
      <c r="F164" s="25">
        <f t="shared" si="25"/>
        <v>-320.31179999999995</v>
      </c>
      <c r="G164" s="23" t="str">
        <f>_xlfn.XLOOKUP($A164,PropertiesTbl[Property ID],PropertiesTbl[Property Name])</f>
        <v>Whispering Den</v>
      </c>
      <c r="N164" s="22" t="str">
        <f>Properties!A165</f>
        <v>P0161</v>
      </c>
      <c r="O164" s="23" t="str">
        <f>_xlfn.XLOOKUP($N164,PropertiesTbl[Property ID],PropertiesTbl[Property Name])</f>
        <v>Cinder Landing</v>
      </c>
      <c r="P164" s="25">
        <f>SUMIFS(CalcTbl[Total Revenue],CalcTbl[Property ID],$N164)</f>
        <v>15486.593800000001</v>
      </c>
      <c r="Q164" s="25">
        <f>SUMIFS(CalcTbl[Total Expenses],CalcTbl[Property ID],$N164)</f>
        <v>16033.41</v>
      </c>
      <c r="R164" s="25">
        <f t="shared" si="26"/>
        <v>-546.8161999999993</v>
      </c>
      <c r="S164" s="28">
        <f>_xlfn.XLOOKUP($N164,RatingsTbl[Property ID],RatingsTbl[Overall Rating])</f>
        <v>2.8350000000000004</v>
      </c>
      <c r="T164" s="35">
        <f t="shared" si="27"/>
        <v>115</v>
      </c>
      <c r="U164" s="35">
        <f t="shared" si="28"/>
        <v>298</v>
      </c>
      <c r="AG164" s="34">
        <f t="shared" si="29"/>
        <v>-546.81618389999926</v>
      </c>
      <c r="AH164">
        <f t="shared" si="30"/>
        <v>2.8350161000000003</v>
      </c>
    </row>
    <row r="165" spans="1:34" x14ac:dyDescent="0.25">
      <c r="A165" s="22" t="str">
        <f>Revenue!A166</f>
        <v>P0014</v>
      </c>
      <c r="B165" s="22" t="str">
        <f>Revenue!B166</f>
        <v>Sep</v>
      </c>
      <c r="C165" s="23" t="str">
        <f t="shared" si="24"/>
        <v>P0014|Sep</v>
      </c>
      <c r="D165" s="24">
        <f>Revenue!J166</f>
        <v>943.01100000000008</v>
      </c>
      <c r="E165" s="25">
        <f>_xlfn.XLOOKUP($C165,ExpensesTbl[Key],ExpensesTbl[Total Operating Expenses])</f>
        <v>1218.7600000000002</v>
      </c>
      <c r="F165" s="25">
        <f t="shared" si="25"/>
        <v>-275.74900000000014</v>
      </c>
      <c r="G165" s="23" t="str">
        <f>_xlfn.XLOOKUP($A165,PropertiesTbl[Property ID],PropertiesTbl[Property Name])</f>
        <v>Whispering Den</v>
      </c>
      <c r="N165" s="22" t="str">
        <f>Properties!A166</f>
        <v>P0162</v>
      </c>
      <c r="O165" s="23" t="str">
        <f>_xlfn.XLOOKUP($N165,PropertiesTbl[Property ID],PropertiesTbl[Property Name])</f>
        <v>Ridge Landing</v>
      </c>
      <c r="P165" s="25">
        <f>SUMIFS(CalcTbl[Total Revenue],CalcTbl[Property ID],$N165)</f>
        <v>36598.046000000002</v>
      </c>
      <c r="Q165" s="25">
        <f>SUMIFS(CalcTbl[Total Expenses],CalcTbl[Property ID],$N165)</f>
        <v>37253.770000000004</v>
      </c>
      <c r="R165" s="25">
        <f t="shared" si="26"/>
        <v>-655.72400000000198</v>
      </c>
      <c r="S165" s="28">
        <f>_xlfn.XLOOKUP($N165,RatingsTbl[Property ID],RatingsTbl[Overall Rating])</f>
        <v>4.9116666666666662</v>
      </c>
      <c r="T165" s="35">
        <f t="shared" si="27"/>
        <v>123</v>
      </c>
      <c r="U165" s="35">
        <f t="shared" si="28"/>
        <v>227</v>
      </c>
      <c r="AG165" s="34">
        <f t="shared" si="29"/>
        <v>-655.72398380000197</v>
      </c>
      <c r="AH165">
        <f t="shared" si="30"/>
        <v>4.9116828666666663</v>
      </c>
    </row>
    <row r="166" spans="1:34" x14ac:dyDescent="0.25">
      <c r="A166" s="22" t="str">
        <f>Revenue!A167</f>
        <v>P0014</v>
      </c>
      <c r="B166" s="22" t="str">
        <f>Revenue!B167</f>
        <v>Oct</v>
      </c>
      <c r="C166" s="23" t="str">
        <f t="shared" si="24"/>
        <v>P0014|Oct</v>
      </c>
      <c r="D166" s="24">
        <f>Revenue!J167</f>
        <v>812.04160000000002</v>
      </c>
      <c r="E166" s="25">
        <f>_xlfn.XLOOKUP($C166,ExpensesTbl[Key],ExpensesTbl[Total Operating Expenses])</f>
        <v>1197.6499999999999</v>
      </c>
      <c r="F166" s="25">
        <f t="shared" si="25"/>
        <v>-385.60839999999985</v>
      </c>
      <c r="G166" s="23" t="str">
        <f>_xlfn.XLOOKUP($A166,PropertiesTbl[Property ID],PropertiesTbl[Property Name])</f>
        <v>Whispering Den</v>
      </c>
      <c r="N166" s="22" t="str">
        <f>Properties!A167</f>
        <v>P0163</v>
      </c>
      <c r="O166" s="23" t="str">
        <f>_xlfn.XLOOKUP($N166,PropertiesTbl[Property ID],PropertiesTbl[Property Name])</f>
        <v>Timber Landing</v>
      </c>
      <c r="P166" s="25">
        <f>SUMIFS(CalcTbl[Total Revenue],CalcTbl[Property ID],$N166)</f>
        <v>37279.893999999993</v>
      </c>
      <c r="Q166" s="25">
        <f>SUMIFS(CalcTbl[Total Expenses],CalcTbl[Property ID],$N166)</f>
        <v>44828.689999999995</v>
      </c>
      <c r="R166" s="25">
        <f t="shared" si="26"/>
        <v>-7548.7960000000021</v>
      </c>
      <c r="S166" s="28">
        <f>_xlfn.XLOOKUP($N166,RatingsTbl[Property ID],RatingsTbl[Overall Rating])</f>
        <v>2.9283333333333332</v>
      </c>
      <c r="T166" s="35">
        <f t="shared" si="27"/>
        <v>288</v>
      </c>
      <c r="U166" s="35">
        <f t="shared" si="28"/>
        <v>295</v>
      </c>
      <c r="AG166" s="34">
        <f t="shared" si="29"/>
        <v>-7548.7959837000017</v>
      </c>
      <c r="AH166">
        <f t="shared" si="30"/>
        <v>2.9283496333333332</v>
      </c>
    </row>
    <row r="167" spans="1:34" x14ac:dyDescent="0.25">
      <c r="A167" s="22" t="str">
        <f>Revenue!A168</f>
        <v>P0014</v>
      </c>
      <c r="B167" s="22" t="str">
        <f>Revenue!B168</f>
        <v>Nov</v>
      </c>
      <c r="C167" s="23" t="str">
        <f t="shared" si="24"/>
        <v>P0014|Nov</v>
      </c>
      <c r="D167" s="24">
        <f>Revenue!J168</f>
        <v>813.7876</v>
      </c>
      <c r="E167" s="25">
        <f>_xlfn.XLOOKUP($C167,ExpensesTbl[Key],ExpensesTbl[Total Operating Expenses])</f>
        <v>1189.6699999999998</v>
      </c>
      <c r="F167" s="25">
        <f t="shared" si="25"/>
        <v>-375.88239999999985</v>
      </c>
      <c r="G167" s="23" t="str">
        <f>_xlfn.XLOOKUP($A167,PropertiesTbl[Property ID],PropertiesTbl[Property Name])</f>
        <v>Whispering Den</v>
      </c>
      <c r="N167" s="22" t="str">
        <f>Properties!A168</f>
        <v>P0164</v>
      </c>
      <c r="O167" s="23" t="str">
        <f>_xlfn.XLOOKUP($N167,PropertiesTbl[Property ID],PropertiesTbl[Property Name])</f>
        <v>Juniper Manor</v>
      </c>
      <c r="P167" s="25">
        <f>SUMIFS(CalcTbl[Total Revenue],CalcTbl[Property ID],$N167)</f>
        <v>32834.6224</v>
      </c>
      <c r="Q167" s="25">
        <f>SUMIFS(CalcTbl[Total Expenses],CalcTbl[Property ID],$N167)</f>
        <v>29856.200000000004</v>
      </c>
      <c r="R167" s="25">
        <f t="shared" si="26"/>
        <v>2978.4223999999958</v>
      </c>
      <c r="S167" s="28">
        <f>_xlfn.XLOOKUP($N167,RatingsTbl[Property ID],RatingsTbl[Overall Rating])</f>
        <v>4.9283333333333337</v>
      </c>
      <c r="T167" s="35">
        <f t="shared" si="27"/>
        <v>22</v>
      </c>
      <c r="U167" s="35">
        <f t="shared" si="28"/>
        <v>163</v>
      </c>
      <c r="AG167" s="34">
        <f t="shared" si="29"/>
        <v>2978.4224163999957</v>
      </c>
      <c r="AH167">
        <f t="shared" si="30"/>
        <v>4.9283497333333335</v>
      </c>
    </row>
    <row r="168" spans="1:34" x14ac:dyDescent="0.25">
      <c r="A168" s="22" t="str">
        <f>Revenue!A169</f>
        <v>P0014</v>
      </c>
      <c r="B168" s="22" t="str">
        <f>Revenue!B169</f>
        <v>Dec</v>
      </c>
      <c r="C168" s="23" t="str">
        <f t="shared" si="24"/>
        <v>P0014|Dec</v>
      </c>
      <c r="D168" s="24">
        <f>Revenue!J169</f>
        <v>3196.9151999999999</v>
      </c>
      <c r="E168" s="25">
        <f>_xlfn.XLOOKUP($C168,ExpensesTbl[Key],ExpensesTbl[Total Operating Expenses])</f>
        <v>1501.48</v>
      </c>
      <c r="F168" s="25">
        <f t="shared" si="25"/>
        <v>1695.4351999999999</v>
      </c>
      <c r="G168" s="23" t="str">
        <f>_xlfn.XLOOKUP($A168,PropertiesTbl[Property ID],PropertiesTbl[Property Name])</f>
        <v>Whispering Den</v>
      </c>
      <c r="N168" s="22" t="str">
        <f>Properties!A169</f>
        <v>P0165</v>
      </c>
      <c r="O168" s="23" t="str">
        <f>_xlfn.XLOOKUP($N168,PropertiesTbl[Property ID],PropertiesTbl[Property Name])</f>
        <v>Cloudline Haven</v>
      </c>
      <c r="P168" s="25">
        <f>SUMIFS(CalcTbl[Total Revenue],CalcTbl[Property ID],$N168)</f>
        <v>33374.904199999997</v>
      </c>
      <c r="Q168" s="25">
        <f>SUMIFS(CalcTbl[Total Expenses],CalcTbl[Property ID],$N168)</f>
        <v>36966.29</v>
      </c>
      <c r="R168" s="25">
        <f t="shared" si="26"/>
        <v>-3591.3858000000037</v>
      </c>
      <c r="S168" s="28">
        <f>_xlfn.XLOOKUP($N168,RatingsTbl[Property ID],RatingsTbl[Overall Rating])</f>
        <v>4.918333333333333</v>
      </c>
      <c r="T168" s="35">
        <f t="shared" si="27"/>
        <v>229</v>
      </c>
      <c r="U168" s="35">
        <f t="shared" si="28"/>
        <v>204</v>
      </c>
      <c r="AG168" s="34">
        <f t="shared" si="29"/>
        <v>-3591.3857835000035</v>
      </c>
      <c r="AH168">
        <f t="shared" si="30"/>
        <v>4.9183498333333331</v>
      </c>
    </row>
    <row r="169" spans="1:34" x14ac:dyDescent="0.25">
      <c r="A169" s="22" t="str">
        <f>Revenue!A170</f>
        <v>P0014</v>
      </c>
      <c r="B169" s="22" t="str">
        <f>Revenue!B170</f>
        <v>Jan</v>
      </c>
      <c r="C169" s="23" t="str">
        <f t="shared" si="24"/>
        <v>P0014|Jan</v>
      </c>
      <c r="D169" s="24">
        <f>Revenue!J170</f>
        <v>2820.9643999999998</v>
      </c>
      <c r="E169" s="25">
        <f>_xlfn.XLOOKUP($C169,ExpensesTbl[Key],ExpensesTbl[Total Operating Expenses])</f>
        <v>1439</v>
      </c>
      <c r="F169" s="25">
        <f t="shared" si="25"/>
        <v>1381.9643999999998</v>
      </c>
      <c r="G169" s="23" t="str">
        <f>_xlfn.XLOOKUP($A169,PropertiesTbl[Property ID],PropertiesTbl[Property Name])</f>
        <v>Whispering Den</v>
      </c>
      <c r="N169" s="22" t="str">
        <f>Properties!A170</f>
        <v>P0166</v>
      </c>
      <c r="O169" s="23" t="str">
        <f>_xlfn.XLOOKUP($N169,PropertiesTbl[Property ID],PropertiesTbl[Property Name])</f>
        <v>Highland Retreat</v>
      </c>
      <c r="P169" s="25">
        <f>SUMIFS(CalcTbl[Total Revenue],CalcTbl[Property ID],$N169)</f>
        <v>40714.901699999995</v>
      </c>
      <c r="Q169" s="25">
        <f>SUMIFS(CalcTbl[Total Expenses],CalcTbl[Property ID],$N169)</f>
        <v>45407.49</v>
      </c>
      <c r="R169" s="25">
        <f t="shared" si="26"/>
        <v>-4692.5883000000031</v>
      </c>
      <c r="S169" s="28">
        <f>_xlfn.XLOOKUP($N169,RatingsTbl[Property ID],RatingsTbl[Overall Rating])</f>
        <v>4.958333333333333</v>
      </c>
      <c r="T169" s="35">
        <f t="shared" si="27"/>
        <v>260</v>
      </c>
      <c r="U169" s="35">
        <f t="shared" si="28"/>
        <v>32</v>
      </c>
      <c r="AG169" s="34">
        <f t="shared" si="29"/>
        <v>-4692.5882834000031</v>
      </c>
      <c r="AH169">
        <f t="shared" si="30"/>
        <v>4.9583499333333334</v>
      </c>
    </row>
    <row r="170" spans="1:34" x14ac:dyDescent="0.25">
      <c r="A170" s="22" t="str">
        <f>Revenue!A171</f>
        <v>P0014</v>
      </c>
      <c r="B170" s="22" t="str">
        <f>Revenue!B171</f>
        <v>Feb</v>
      </c>
      <c r="C170" s="23" t="str">
        <f t="shared" si="24"/>
        <v>P0014|Feb</v>
      </c>
      <c r="D170" s="24">
        <f>Revenue!J171</f>
        <v>1854.2059999999999</v>
      </c>
      <c r="E170" s="25">
        <f>_xlfn.XLOOKUP($C170,ExpensesTbl[Key],ExpensesTbl[Total Operating Expenses])</f>
        <v>1367.4100000000003</v>
      </c>
      <c r="F170" s="25">
        <f t="shared" si="25"/>
        <v>486.79599999999959</v>
      </c>
      <c r="G170" s="23" t="str">
        <f>_xlfn.XLOOKUP($A170,PropertiesTbl[Property ID],PropertiesTbl[Property Name])</f>
        <v>Whispering Den</v>
      </c>
      <c r="N170" s="22" t="str">
        <f>Properties!A171</f>
        <v>P0167</v>
      </c>
      <c r="O170" s="23" t="str">
        <f>_xlfn.XLOOKUP($N170,PropertiesTbl[Property ID],PropertiesTbl[Property Name])</f>
        <v>Cloudline Hideaway</v>
      </c>
      <c r="P170" s="25">
        <f>SUMIFS(CalcTbl[Total Revenue],CalcTbl[Property ID],$N170)</f>
        <v>20957.883300000001</v>
      </c>
      <c r="Q170" s="25">
        <f>SUMIFS(CalcTbl[Total Expenses],CalcTbl[Property ID],$N170)</f>
        <v>28552.260000000002</v>
      </c>
      <c r="R170" s="25">
        <f t="shared" si="26"/>
        <v>-7594.3767000000007</v>
      </c>
      <c r="S170" s="28">
        <f>_xlfn.XLOOKUP($N170,RatingsTbl[Property ID],RatingsTbl[Overall Rating])</f>
        <v>3.3383333333333334</v>
      </c>
      <c r="T170" s="35">
        <f t="shared" si="27"/>
        <v>289</v>
      </c>
      <c r="U170" s="35">
        <f t="shared" si="28"/>
        <v>287</v>
      </c>
      <c r="AG170" s="34">
        <f t="shared" si="29"/>
        <v>-7594.3766833000009</v>
      </c>
      <c r="AH170">
        <f t="shared" si="30"/>
        <v>3.3383500333333336</v>
      </c>
    </row>
    <row r="171" spans="1:34" x14ac:dyDescent="0.25">
      <c r="A171" s="22" t="str">
        <f>Revenue!A172</f>
        <v>P0014</v>
      </c>
      <c r="B171" s="22" t="str">
        <f>Revenue!B172</f>
        <v>Mar</v>
      </c>
      <c r="C171" s="23" t="str">
        <f t="shared" si="24"/>
        <v>P0014|Mar</v>
      </c>
      <c r="D171" s="24">
        <f>Revenue!J172</f>
        <v>1705.1170000000002</v>
      </c>
      <c r="E171" s="25">
        <f>_xlfn.XLOOKUP($C171,ExpensesTbl[Key],ExpensesTbl[Total Operating Expenses])</f>
        <v>1358.67</v>
      </c>
      <c r="F171" s="25">
        <f t="shared" si="25"/>
        <v>346.44700000000012</v>
      </c>
      <c r="G171" s="23" t="str">
        <f>_xlfn.XLOOKUP($A171,PropertiesTbl[Property ID],PropertiesTbl[Property Name])</f>
        <v>Whispering Den</v>
      </c>
      <c r="N171" s="22" t="str">
        <f>Properties!A172</f>
        <v>P0168</v>
      </c>
      <c r="O171" s="23" t="str">
        <f>_xlfn.XLOOKUP($N171,PropertiesTbl[Property ID],PropertiesTbl[Property Name])</f>
        <v>Boulder Point</v>
      </c>
      <c r="P171" s="25">
        <f>SUMIFS(CalcTbl[Total Revenue],CalcTbl[Property ID],$N171)</f>
        <v>39477.387799999997</v>
      </c>
      <c r="Q171" s="25">
        <f>SUMIFS(CalcTbl[Total Expenses],CalcTbl[Property ID],$N171)</f>
        <v>45116.83</v>
      </c>
      <c r="R171" s="25">
        <f t="shared" si="26"/>
        <v>-5639.442200000005</v>
      </c>
      <c r="S171" s="28">
        <f>_xlfn.XLOOKUP($N171,RatingsTbl[Property ID],RatingsTbl[Overall Rating])</f>
        <v>4.9516666666666671</v>
      </c>
      <c r="T171" s="35">
        <f t="shared" si="27"/>
        <v>274</v>
      </c>
      <c r="U171" s="35">
        <f t="shared" si="28"/>
        <v>58</v>
      </c>
      <c r="AG171" s="34">
        <f t="shared" si="29"/>
        <v>-5639.4421832000053</v>
      </c>
      <c r="AH171">
        <f t="shared" si="30"/>
        <v>4.9516834666666671</v>
      </c>
    </row>
    <row r="172" spans="1:34" x14ac:dyDescent="0.25">
      <c r="A172" s="22" t="str">
        <f>Revenue!A173</f>
        <v>P0015</v>
      </c>
      <c r="B172" s="22" t="str">
        <f>Revenue!B173</f>
        <v>Apr</v>
      </c>
      <c r="C172" s="23" t="str">
        <f t="shared" si="24"/>
        <v>P0015|Apr</v>
      </c>
      <c r="D172" s="24">
        <f>Revenue!J173</f>
        <v>928.79699999999991</v>
      </c>
      <c r="E172" s="25">
        <f>_xlfn.XLOOKUP($C172,ExpensesTbl[Key],ExpensesTbl[Total Operating Expenses])</f>
        <v>1566.15</v>
      </c>
      <c r="F172" s="25">
        <f t="shared" si="25"/>
        <v>-637.35300000000018</v>
      </c>
      <c r="G172" s="23" t="str">
        <f>_xlfn.XLOOKUP($A172,PropertiesTbl[Property ID],PropertiesTbl[Property Name])</f>
        <v>Evergreen Refuge</v>
      </c>
      <c r="N172" s="22" t="str">
        <f>Properties!A173</f>
        <v>P0169</v>
      </c>
      <c r="O172" s="23" t="str">
        <f>_xlfn.XLOOKUP($N172,PropertiesTbl[Property ID],PropertiesTbl[Property Name])</f>
        <v>Starlight Chalet</v>
      </c>
      <c r="P172" s="25">
        <f>SUMIFS(CalcTbl[Total Revenue],CalcTbl[Property ID],$N172)</f>
        <v>16935.520500000002</v>
      </c>
      <c r="Q172" s="25">
        <f>SUMIFS(CalcTbl[Total Expenses],CalcTbl[Property ID],$N172)</f>
        <v>16353.73</v>
      </c>
      <c r="R172" s="25">
        <f t="shared" si="26"/>
        <v>581.79050000000279</v>
      </c>
      <c r="S172" s="28">
        <f>_xlfn.XLOOKUP($N172,RatingsTbl[Property ID],RatingsTbl[Overall Rating])</f>
        <v>4.9266666666666667</v>
      </c>
      <c r="T172" s="35">
        <f t="shared" si="27"/>
        <v>76</v>
      </c>
      <c r="U172" s="35">
        <f t="shared" si="28"/>
        <v>169</v>
      </c>
      <c r="AG172" s="34">
        <f t="shared" si="29"/>
        <v>581.79051690000279</v>
      </c>
      <c r="AH172">
        <f t="shared" si="30"/>
        <v>4.9266835666666671</v>
      </c>
    </row>
    <row r="173" spans="1:34" x14ac:dyDescent="0.25">
      <c r="A173" s="22" t="str">
        <f>Revenue!A174</f>
        <v>P0015</v>
      </c>
      <c r="B173" s="22" t="str">
        <f>Revenue!B174</f>
        <v>May</v>
      </c>
      <c r="C173" s="23" t="str">
        <f t="shared" si="24"/>
        <v>P0015|May</v>
      </c>
      <c r="D173" s="24">
        <f>Revenue!J174</f>
        <v>1091.8733999999997</v>
      </c>
      <c r="E173" s="25">
        <f>_xlfn.XLOOKUP($C173,ExpensesTbl[Key],ExpensesTbl[Total Operating Expenses])</f>
        <v>1756.8600000000001</v>
      </c>
      <c r="F173" s="25">
        <f t="shared" si="25"/>
        <v>-664.98660000000041</v>
      </c>
      <c r="G173" s="23" t="str">
        <f>_xlfn.XLOOKUP($A173,PropertiesTbl[Property ID],PropertiesTbl[Property Name])</f>
        <v>Evergreen Refuge</v>
      </c>
      <c r="N173" s="22" t="str">
        <f>Properties!A174</f>
        <v>P0170</v>
      </c>
      <c r="O173" s="23" t="str">
        <f>_xlfn.XLOOKUP($N173,PropertiesTbl[Property ID],PropertiesTbl[Property Name])</f>
        <v>Frost Lodge</v>
      </c>
      <c r="P173" s="25">
        <f>SUMIFS(CalcTbl[Total Revenue],CalcTbl[Property ID],$N173)</f>
        <v>18729.455399999999</v>
      </c>
      <c r="Q173" s="25">
        <f>SUMIFS(CalcTbl[Total Expenses],CalcTbl[Property ID],$N173)</f>
        <v>22599.9</v>
      </c>
      <c r="R173" s="25">
        <f t="shared" si="26"/>
        <v>-3870.4446000000025</v>
      </c>
      <c r="S173" s="28">
        <f>_xlfn.XLOOKUP($N173,RatingsTbl[Property ID],RatingsTbl[Overall Rating])</f>
        <v>4.9466666666666663</v>
      </c>
      <c r="T173" s="35">
        <f t="shared" si="27"/>
        <v>241</v>
      </c>
      <c r="U173" s="35">
        <f t="shared" si="28"/>
        <v>79</v>
      </c>
      <c r="AG173" s="34">
        <f t="shared" si="29"/>
        <v>-3870.4445830000027</v>
      </c>
      <c r="AH173">
        <f t="shared" si="30"/>
        <v>4.946683666666666</v>
      </c>
    </row>
    <row r="174" spans="1:34" x14ac:dyDescent="0.25">
      <c r="A174" s="22" t="str">
        <f>Revenue!A175</f>
        <v>P0015</v>
      </c>
      <c r="B174" s="22" t="str">
        <f>Revenue!B175</f>
        <v>Jun</v>
      </c>
      <c r="C174" s="23" t="str">
        <f t="shared" si="24"/>
        <v>P0015|Jun</v>
      </c>
      <c r="D174" s="24">
        <f>Revenue!J175</f>
        <v>1235.22</v>
      </c>
      <c r="E174" s="25">
        <f>_xlfn.XLOOKUP($C174,ExpensesTbl[Key],ExpensesTbl[Total Operating Expenses])</f>
        <v>1845.95</v>
      </c>
      <c r="F174" s="25">
        <f t="shared" si="25"/>
        <v>-610.73</v>
      </c>
      <c r="G174" s="23" t="str">
        <f>_xlfn.XLOOKUP($A174,PropertiesTbl[Property ID],PropertiesTbl[Property Name])</f>
        <v>Evergreen Refuge</v>
      </c>
      <c r="N174" s="22" t="str">
        <f>Properties!A175</f>
        <v>P0171</v>
      </c>
      <c r="O174" s="23" t="str">
        <f>_xlfn.XLOOKUP($N174,PropertiesTbl[Property ID],PropertiesTbl[Property Name])</f>
        <v>Snowline Landing</v>
      </c>
      <c r="P174" s="25">
        <f>SUMIFS(CalcTbl[Total Revenue],CalcTbl[Property ID],$N174)</f>
        <v>23174.571599999999</v>
      </c>
      <c r="Q174" s="25">
        <f>SUMIFS(CalcTbl[Total Expenses],CalcTbl[Property ID],$N174)</f>
        <v>22821.840000000004</v>
      </c>
      <c r="R174" s="25">
        <f t="shared" si="26"/>
        <v>352.73159999999552</v>
      </c>
      <c r="S174" s="28">
        <f>_xlfn.XLOOKUP($N174,RatingsTbl[Property ID],RatingsTbl[Overall Rating])</f>
        <v>4.8966666666666665</v>
      </c>
      <c r="T174" s="35">
        <f t="shared" si="27"/>
        <v>85</v>
      </c>
      <c r="U174" s="35">
        <f t="shared" si="28"/>
        <v>260</v>
      </c>
      <c r="AG174" s="34">
        <f t="shared" si="29"/>
        <v>352.7316170999955</v>
      </c>
      <c r="AH174">
        <f t="shared" si="30"/>
        <v>4.8966837666666665</v>
      </c>
    </row>
    <row r="175" spans="1:34" x14ac:dyDescent="0.25">
      <c r="A175" s="22" t="str">
        <f>Revenue!A176</f>
        <v>P0015</v>
      </c>
      <c r="B175" s="22" t="str">
        <f>Revenue!B176</f>
        <v>Jul</v>
      </c>
      <c r="C175" s="23" t="str">
        <f t="shared" si="24"/>
        <v>P0015|Jul</v>
      </c>
      <c r="D175" s="24">
        <f>Revenue!J176</f>
        <v>1896.3733000000002</v>
      </c>
      <c r="E175" s="25">
        <f>_xlfn.XLOOKUP($C175,ExpensesTbl[Key],ExpensesTbl[Total Operating Expenses])</f>
        <v>2485.2600000000002</v>
      </c>
      <c r="F175" s="25">
        <f t="shared" si="25"/>
        <v>-588.88670000000002</v>
      </c>
      <c r="G175" s="23" t="str">
        <f>_xlfn.XLOOKUP($A175,PropertiesTbl[Property ID],PropertiesTbl[Property Name])</f>
        <v>Evergreen Refuge</v>
      </c>
      <c r="N175" s="22" t="str">
        <f>Properties!A176</f>
        <v>P0172</v>
      </c>
      <c r="O175" s="23" t="str">
        <f>_xlfn.XLOOKUP($N175,PropertiesTbl[Property ID],PropertiesTbl[Property Name])</f>
        <v>Sierra Perch</v>
      </c>
      <c r="P175" s="25">
        <f>SUMIFS(CalcTbl[Total Revenue],CalcTbl[Property ID],$N175)</f>
        <v>21628.5746</v>
      </c>
      <c r="Q175" s="25">
        <f>SUMIFS(CalcTbl[Total Expenses],CalcTbl[Property ID],$N175)</f>
        <v>22744.310000000005</v>
      </c>
      <c r="R175" s="25">
        <f t="shared" si="26"/>
        <v>-1115.735400000005</v>
      </c>
      <c r="S175" s="28">
        <f>_xlfn.XLOOKUP($N175,RatingsTbl[Property ID],RatingsTbl[Overall Rating])</f>
        <v>4.8816666666666659</v>
      </c>
      <c r="T175" s="35">
        <f t="shared" si="27"/>
        <v>137</v>
      </c>
      <c r="U175" s="35">
        <f t="shared" si="28"/>
        <v>271</v>
      </c>
      <c r="AG175" s="34">
        <f t="shared" si="29"/>
        <v>-1115.735382800005</v>
      </c>
      <c r="AH175">
        <f t="shared" si="30"/>
        <v>4.8816838666666662</v>
      </c>
    </row>
    <row r="176" spans="1:34" x14ac:dyDescent="0.25">
      <c r="A176" s="22" t="str">
        <f>Revenue!A177</f>
        <v>P0015</v>
      </c>
      <c r="B176" s="22" t="str">
        <f>Revenue!B177</f>
        <v>Aug</v>
      </c>
      <c r="C176" s="23" t="str">
        <f t="shared" si="24"/>
        <v>P0015|Aug</v>
      </c>
      <c r="D176" s="24">
        <f>Revenue!J177</f>
        <v>1457.7477000000001</v>
      </c>
      <c r="E176" s="25">
        <f>_xlfn.XLOOKUP($C176,ExpensesTbl[Key],ExpensesTbl[Total Operating Expenses])</f>
        <v>2325.36</v>
      </c>
      <c r="F176" s="25">
        <f t="shared" si="25"/>
        <v>-867.6123</v>
      </c>
      <c r="G176" s="23" t="str">
        <f>_xlfn.XLOOKUP($A176,PropertiesTbl[Property ID],PropertiesTbl[Property Name])</f>
        <v>Evergreen Refuge</v>
      </c>
      <c r="N176" s="22" t="str">
        <f>Properties!A177</f>
        <v>P0173</v>
      </c>
      <c r="O176" s="23" t="str">
        <f>_xlfn.XLOOKUP($N176,PropertiesTbl[Property ID],PropertiesTbl[Property Name])</f>
        <v>Boulder Chalet</v>
      </c>
      <c r="P176" s="25">
        <f>SUMIFS(CalcTbl[Total Revenue],CalcTbl[Property ID],$N176)</f>
        <v>36174.055200000003</v>
      </c>
      <c r="Q176" s="25">
        <f>SUMIFS(CalcTbl[Total Expenses],CalcTbl[Property ID],$N176)</f>
        <v>44760.25</v>
      </c>
      <c r="R176" s="25">
        <f t="shared" si="26"/>
        <v>-8586.1947999999975</v>
      </c>
      <c r="S176" s="28">
        <f>_xlfn.XLOOKUP($N176,RatingsTbl[Property ID],RatingsTbl[Overall Rating])</f>
        <v>4.8900000000000006</v>
      </c>
      <c r="T176" s="35">
        <f t="shared" si="27"/>
        <v>296</v>
      </c>
      <c r="U176" s="35">
        <f t="shared" si="28"/>
        <v>268</v>
      </c>
      <c r="AG176" s="34">
        <f t="shared" si="29"/>
        <v>-8586.1947826999967</v>
      </c>
      <c r="AH176">
        <f t="shared" si="30"/>
        <v>4.8900173000000002</v>
      </c>
    </row>
    <row r="177" spans="1:34" x14ac:dyDescent="0.25">
      <c r="A177" s="22" t="str">
        <f>Revenue!A178</f>
        <v>P0015</v>
      </c>
      <c r="B177" s="22" t="str">
        <f>Revenue!B178</f>
        <v>Sep</v>
      </c>
      <c r="C177" s="23" t="str">
        <f t="shared" si="24"/>
        <v>P0015|Sep</v>
      </c>
      <c r="D177" s="24">
        <f>Revenue!J178</f>
        <v>1138.9960000000001</v>
      </c>
      <c r="E177" s="25">
        <f>_xlfn.XLOOKUP($C177,ExpensesTbl[Key],ExpensesTbl[Total Operating Expenses])</f>
        <v>1690.99</v>
      </c>
      <c r="F177" s="25">
        <f t="shared" si="25"/>
        <v>-551.99399999999991</v>
      </c>
      <c r="G177" s="23" t="str">
        <f>_xlfn.XLOOKUP($A177,PropertiesTbl[Property ID],PropertiesTbl[Property Name])</f>
        <v>Evergreen Refuge</v>
      </c>
      <c r="N177" s="22" t="str">
        <f>Properties!A178</f>
        <v>P0174</v>
      </c>
      <c r="O177" s="23" t="str">
        <f>_xlfn.XLOOKUP($N177,PropertiesTbl[Property ID],PropertiesTbl[Property Name])</f>
        <v>Birch Perch</v>
      </c>
      <c r="P177" s="25">
        <f>SUMIFS(CalcTbl[Total Revenue],CalcTbl[Property ID],$N177)</f>
        <v>12501.486699999999</v>
      </c>
      <c r="Q177" s="25">
        <f>SUMIFS(CalcTbl[Total Expenses],CalcTbl[Property ID],$N177)</f>
        <v>16294.750000000002</v>
      </c>
      <c r="R177" s="25">
        <f t="shared" si="26"/>
        <v>-3793.2633000000023</v>
      </c>
      <c r="S177" s="28">
        <f>_xlfn.XLOOKUP($N177,RatingsTbl[Property ID],RatingsTbl[Overall Rating])</f>
        <v>3.6833333333333336</v>
      </c>
      <c r="T177" s="35">
        <f t="shared" si="27"/>
        <v>239</v>
      </c>
      <c r="U177" s="35">
        <f t="shared" si="28"/>
        <v>280</v>
      </c>
      <c r="AG177" s="34">
        <f t="shared" si="29"/>
        <v>-3793.2632826000022</v>
      </c>
      <c r="AH177">
        <f t="shared" si="30"/>
        <v>3.6833507333333335</v>
      </c>
    </row>
    <row r="178" spans="1:34" x14ac:dyDescent="0.25">
      <c r="A178" s="22" t="str">
        <f>Revenue!A179</f>
        <v>P0015</v>
      </c>
      <c r="B178" s="22" t="str">
        <f>Revenue!B179</f>
        <v>Oct</v>
      </c>
      <c r="C178" s="23" t="str">
        <f t="shared" si="24"/>
        <v>P0015|Oct</v>
      </c>
      <c r="D178" s="24">
        <f>Revenue!J179</f>
        <v>970.23539999999991</v>
      </c>
      <c r="E178" s="25">
        <f>_xlfn.XLOOKUP($C178,ExpensesTbl[Key],ExpensesTbl[Total Operating Expenses])</f>
        <v>1649.7000000000003</v>
      </c>
      <c r="F178" s="25">
        <f t="shared" si="25"/>
        <v>-679.46460000000036</v>
      </c>
      <c r="G178" s="23" t="str">
        <f>_xlfn.XLOOKUP($A178,PropertiesTbl[Property ID],PropertiesTbl[Property Name])</f>
        <v>Evergreen Refuge</v>
      </c>
      <c r="N178" s="22" t="str">
        <f>Properties!A179</f>
        <v>P0175</v>
      </c>
      <c r="O178" s="23" t="str">
        <f>_xlfn.XLOOKUP($N178,PropertiesTbl[Property ID],PropertiesTbl[Property Name])</f>
        <v>Bearpaw Cottage</v>
      </c>
      <c r="P178" s="25">
        <f>SUMIFS(CalcTbl[Total Revenue],CalcTbl[Property ID],$N178)</f>
        <v>43091.6463</v>
      </c>
      <c r="Q178" s="25">
        <f>SUMIFS(CalcTbl[Total Expenses],CalcTbl[Property ID],$N178)</f>
        <v>37653.659999999996</v>
      </c>
      <c r="R178" s="25">
        <f t="shared" si="26"/>
        <v>5437.9863000000041</v>
      </c>
      <c r="S178" s="28">
        <f>_xlfn.XLOOKUP($N178,RatingsTbl[Property ID],RatingsTbl[Overall Rating])</f>
        <v>4.9266666666666667</v>
      </c>
      <c r="T178" s="35">
        <f t="shared" si="27"/>
        <v>12</v>
      </c>
      <c r="U178" s="35">
        <f t="shared" si="28"/>
        <v>168</v>
      </c>
      <c r="AG178" s="34">
        <f t="shared" si="29"/>
        <v>5437.9863175000037</v>
      </c>
      <c r="AH178">
        <f t="shared" si="30"/>
        <v>4.926684166666667</v>
      </c>
    </row>
    <row r="179" spans="1:34" x14ac:dyDescent="0.25">
      <c r="A179" s="22" t="str">
        <f>Revenue!A180</f>
        <v>P0015</v>
      </c>
      <c r="B179" s="22" t="str">
        <f>Revenue!B180</f>
        <v>Nov</v>
      </c>
      <c r="C179" s="23" t="str">
        <f t="shared" si="24"/>
        <v>P0015|Nov</v>
      </c>
      <c r="D179" s="24">
        <f>Revenue!J180</f>
        <v>1102.3979000000002</v>
      </c>
      <c r="E179" s="25">
        <f>_xlfn.XLOOKUP($C179,ExpensesTbl[Key],ExpensesTbl[Total Operating Expenses])</f>
        <v>1604.26</v>
      </c>
      <c r="F179" s="25">
        <f t="shared" si="25"/>
        <v>-501.86209999999983</v>
      </c>
      <c r="G179" s="23" t="str">
        <f>_xlfn.XLOOKUP($A179,PropertiesTbl[Property ID],PropertiesTbl[Property Name])</f>
        <v>Evergreen Refuge</v>
      </c>
      <c r="N179" s="22" t="str">
        <f>Properties!A180</f>
        <v>P0176</v>
      </c>
      <c r="O179" s="23" t="str">
        <f>_xlfn.XLOOKUP($N179,PropertiesTbl[Property ID],PropertiesTbl[Property Name])</f>
        <v>Cedar Chalet</v>
      </c>
      <c r="P179" s="25">
        <f>SUMIFS(CalcTbl[Total Revenue],CalcTbl[Property ID],$N179)</f>
        <v>14887.4</v>
      </c>
      <c r="Q179" s="25">
        <f>SUMIFS(CalcTbl[Total Expenses],CalcTbl[Property ID],$N179)</f>
        <v>16360.850000000002</v>
      </c>
      <c r="R179" s="25">
        <f t="shared" si="26"/>
        <v>-1473.4500000000025</v>
      </c>
      <c r="S179" s="28">
        <f>_xlfn.XLOOKUP($N179,RatingsTbl[Property ID],RatingsTbl[Overall Rating])</f>
        <v>4.9283333333333328</v>
      </c>
      <c r="T179" s="35">
        <f t="shared" si="27"/>
        <v>148</v>
      </c>
      <c r="U179" s="35">
        <f t="shared" si="28"/>
        <v>162</v>
      </c>
      <c r="AG179" s="34">
        <f t="shared" si="29"/>
        <v>-1473.4499824000025</v>
      </c>
      <c r="AH179">
        <f t="shared" si="30"/>
        <v>4.9283509333333324</v>
      </c>
    </row>
    <row r="180" spans="1:34" x14ac:dyDescent="0.25">
      <c r="A180" s="22" t="str">
        <f>Revenue!A181</f>
        <v>P0015</v>
      </c>
      <c r="B180" s="22" t="str">
        <f>Revenue!B181</f>
        <v>Dec</v>
      </c>
      <c r="C180" s="23" t="str">
        <f t="shared" si="24"/>
        <v>P0015|Dec</v>
      </c>
      <c r="D180" s="24">
        <f>Revenue!J181</f>
        <v>4503.5820000000003</v>
      </c>
      <c r="E180" s="25">
        <f>_xlfn.XLOOKUP($C180,ExpensesTbl[Key],ExpensesTbl[Total Operating Expenses])</f>
        <v>1991.59</v>
      </c>
      <c r="F180" s="25">
        <f t="shared" si="25"/>
        <v>2511.9920000000002</v>
      </c>
      <c r="G180" s="23" t="str">
        <f>_xlfn.XLOOKUP($A180,PropertiesTbl[Property ID],PropertiesTbl[Property Name])</f>
        <v>Evergreen Refuge</v>
      </c>
      <c r="N180" s="22" t="str">
        <f>Properties!A181</f>
        <v>P0177</v>
      </c>
      <c r="O180" s="23" t="str">
        <f>_xlfn.XLOOKUP($N180,PropertiesTbl[Property ID],PropertiesTbl[Property Name])</f>
        <v>Sierra Manor</v>
      </c>
      <c r="P180" s="25">
        <f>SUMIFS(CalcTbl[Total Revenue],CalcTbl[Property ID],$N180)</f>
        <v>24095.9578</v>
      </c>
      <c r="Q180" s="25">
        <f>SUMIFS(CalcTbl[Total Expenses],CalcTbl[Property ID],$N180)</f>
        <v>22735.329999999994</v>
      </c>
      <c r="R180" s="25">
        <f t="shared" si="26"/>
        <v>1360.6278000000057</v>
      </c>
      <c r="S180" s="28">
        <f>_xlfn.XLOOKUP($N180,RatingsTbl[Property ID],RatingsTbl[Overall Rating])</f>
        <v>4.9266666666666659</v>
      </c>
      <c r="T180" s="35">
        <f t="shared" si="27"/>
        <v>47</v>
      </c>
      <c r="U180" s="35">
        <f t="shared" si="28"/>
        <v>167</v>
      </c>
      <c r="AG180" s="34">
        <f t="shared" si="29"/>
        <v>1360.6278177000056</v>
      </c>
      <c r="AH180">
        <f t="shared" si="30"/>
        <v>4.9266843666666658</v>
      </c>
    </row>
    <row r="181" spans="1:34" x14ac:dyDescent="0.25">
      <c r="A181" s="22" t="str">
        <f>Revenue!A182</f>
        <v>P0015</v>
      </c>
      <c r="B181" s="22" t="str">
        <f>Revenue!B182</f>
        <v>Jan</v>
      </c>
      <c r="C181" s="23" t="str">
        <f t="shared" si="24"/>
        <v>P0015|Jan</v>
      </c>
      <c r="D181" s="24">
        <f>Revenue!J182</f>
        <v>3139.0234999999998</v>
      </c>
      <c r="E181" s="25">
        <f>_xlfn.XLOOKUP($C181,ExpensesTbl[Key],ExpensesTbl[Total Operating Expenses])</f>
        <v>2142.63</v>
      </c>
      <c r="F181" s="25">
        <f t="shared" si="25"/>
        <v>996.39349999999968</v>
      </c>
      <c r="G181" s="23" t="str">
        <f>_xlfn.XLOOKUP($A181,PropertiesTbl[Property ID],PropertiesTbl[Property Name])</f>
        <v>Evergreen Refuge</v>
      </c>
      <c r="N181" s="22" t="str">
        <f>Properties!A182</f>
        <v>P0178</v>
      </c>
      <c r="O181" s="23" t="str">
        <f>_xlfn.XLOOKUP($N181,PropertiesTbl[Property ID],PropertiesTbl[Property Name])</f>
        <v>Frost Retreat</v>
      </c>
      <c r="P181" s="25">
        <f>SUMIFS(CalcTbl[Total Revenue],CalcTbl[Property ID],$N181)</f>
        <v>26781.912900000003</v>
      </c>
      <c r="Q181" s="25">
        <f>SUMIFS(CalcTbl[Total Expenses],CalcTbl[Property ID],$N181)</f>
        <v>29224.09</v>
      </c>
      <c r="R181" s="25">
        <f t="shared" si="26"/>
        <v>-2442.1770999999972</v>
      </c>
      <c r="S181" s="28">
        <f>_xlfn.XLOOKUP($N181,RatingsTbl[Property ID],RatingsTbl[Overall Rating])</f>
        <v>4.9383333333333335</v>
      </c>
      <c r="T181" s="35">
        <f t="shared" si="27"/>
        <v>190</v>
      </c>
      <c r="U181" s="35">
        <f t="shared" si="28"/>
        <v>115</v>
      </c>
      <c r="AG181" s="34">
        <f t="shared" si="29"/>
        <v>-2442.1770821999971</v>
      </c>
      <c r="AH181">
        <f t="shared" si="30"/>
        <v>4.9383511333333336</v>
      </c>
    </row>
    <row r="182" spans="1:34" x14ac:dyDescent="0.25">
      <c r="A182" s="22" t="str">
        <f>Revenue!A183</f>
        <v>P0015</v>
      </c>
      <c r="B182" s="22" t="str">
        <f>Revenue!B183</f>
        <v>Feb</v>
      </c>
      <c r="C182" s="23" t="str">
        <f t="shared" si="24"/>
        <v>P0015|Feb</v>
      </c>
      <c r="D182" s="24">
        <f>Revenue!J183</f>
        <v>2526.5060000000003</v>
      </c>
      <c r="E182" s="25">
        <f>_xlfn.XLOOKUP($C182,ExpensesTbl[Key],ExpensesTbl[Total Operating Expenses])</f>
        <v>1801.61</v>
      </c>
      <c r="F182" s="25">
        <f t="shared" si="25"/>
        <v>724.89600000000041</v>
      </c>
      <c r="G182" s="23" t="str">
        <f>_xlfn.XLOOKUP($A182,PropertiesTbl[Property ID],PropertiesTbl[Property Name])</f>
        <v>Evergreen Refuge</v>
      </c>
      <c r="N182" s="22" t="str">
        <f>Properties!A183</f>
        <v>P0179</v>
      </c>
      <c r="O182" s="23" t="str">
        <f>_xlfn.XLOOKUP($N182,PropertiesTbl[Property ID],PropertiesTbl[Property Name])</f>
        <v>Cloudline Cabin</v>
      </c>
      <c r="P182" s="25">
        <f>SUMIFS(CalcTbl[Total Revenue],CalcTbl[Property ID],$N182)</f>
        <v>24799.605500000001</v>
      </c>
      <c r="Q182" s="25">
        <f>SUMIFS(CalcTbl[Total Expenses],CalcTbl[Property ID],$N182)</f>
        <v>22996.019999999997</v>
      </c>
      <c r="R182" s="25">
        <f t="shared" si="26"/>
        <v>1803.5855000000047</v>
      </c>
      <c r="S182" s="28">
        <f>_xlfn.XLOOKUP($N182,RatingsTbl[Property ID],RatingsTbl[Overall Rating])</f>
        <v>4.8999999999999995</v>
      </c>
      <c r="T182" s="35">
        <f t="shared" si="27"/>
        <v>39</v>
      </c>
      <c r="U182" s="35">
        <f t="shared" si="28"/>
        <v>257</v>
      </c>
      <c r="AG182" s="34">
        <f t="shared" si="29"/>
        <v>1803.5855179000048</v>
      </c>
      <c r="AH182">
        <f t="shared" si="30"/>
        <v>4.900017899999999</v>
      </c>
    </row>
    <row r="183" spans="1:34" x14ac:dyDescent="0.25">
      <c r="A183" s="22" t="str">
        <f>Revenue!A184</f>
        <v>P0015</v>
      </c>
      <c r="B183" s="22" t="str">
        <f>Revenue!B184</f>
        <v>Mar</v>
      </c>
      <c r="C183" s="23" t="str">
        <f t="shared" si="24"/>
        <v>P0015|Mar</v>
      </c>
      <c r="D183" s="24">
        <f>Revenue!J184</f>
        <v>2408.7091999999998</v>
      </c>
      <c r="E183" s="25">
        <f>_xlfn.XLOOKUP($C183,ExpensesTbl[Key],ExpensesTbl[Total Operating Expenses])</f>
        <v>1817.35</v>
      </c>
      <c r="F183" s="25">
        <f t="shared" si="25"/>
        <v>591.35919999999987</v>
      </c>
      <c r="G183" s="23" t="str">
        <f>_xlfn.XLOOKUP($A183,PropertiesTbl[Property ID],PropertiesTbl[Property Name])</f>
        <v>Evergreen Refuge</v>
      </c>
      <c r="N183" s="22" t="str">
        <f>Properties!A184</f>
        <v>P0180</v>
      </c>
      <c r="O183" s="23" t="str">
        <f>_xlfn.XLOOKUP($N183,PropertiesTbl[Property ID],PropertiesTbl[Property Name])</f>
        <v>Trailside House</v>
      </c>
      <c r="P183" s="25">
        <f>SUMIFS(CalcTbl[Total Revenue],CalcTbl[Property ID],$N183)</f>
        <v>24170.8701</v>
      </c>
      <c r="Q183" s="25">
        <f>SUMIFS(CalcTbl[Total Expenses],CalcTbl[Property ID],$N183)</f>
        <v>29071.809999999998</v>
      </c>
      <c r="R183" s="25">
        <f t="shared" si="26"/>
        <v>-4900.9398999999976</v>
      </c>
      <c r="S183" s="28">
        <f>_xlfn.XLOOKUP($N183,RatingsTbl[Property ID],RatingsTbl[Overall Rating])</f>
        <v>4.9116666666666662</v>
      </c>
      <c r="T183" s="35">
        <f t="shared" si="27"/>
        <v>261</v>
      </c>
      <c r="U183" s="35">
        <f t="shared" si="28"/>
        <v>226</v>
      </c>
      <c r="AG183" s="34">
        <f t="shared" si="29"/>
        <v>-4900.9398819999979</v>
      </c>
      <c r="AH183">
        <f t="shared" si="30"/>
        <v>4.911684666666666</v>
      </c>
    </row>
    <row r="184" spans="1:34" x14ac:dyDescent="0.25">
      <c r="A184" s="22" t="str">
        <f>Revenue!A185</f>
        <v>P0016</v>
      </c>
      <c r="B184" s="22" t="str">
        <f>Revenue!B185</f>
        <v>Apr</v>
      </c>
      <c r="C184" s="23" t="str">
        <f t="shared" si="24"/>
        <v>P0016|Apr</v>
      </c>
      <c r="D184" s="24">
        <f>Revenue!J185</f>
        <v>1664.634</v>
      </c>
      <c r="E184" s="25">
        <f>_xlfn.XLOOKUP($C184,ExpensesTbl[Key],ExpensesTbl[Total Operating Expenses])</f>
        <v>3075.1699999999996</v>
      </c>
      <c r="F184" s="25">
        <f t="shared" si="25"/>
        <v>-1410.5359999999996</v>
      </c>
      <c r="G184" s="23" t="str">
        <f>_xlfn.XLOOKUP($A184,PropertiesTbl[Property ID],PropertiesTbl[Property Name])</f>
        <v>Cedar Nest</v>
      </c>
      <c r="N184" s="22" t="str">
        <f>Properties!A185</f>
        <v>P0181</v>
      </c>
      <c r="O184" s="23" t="str">
        <f>_xlfn.XLOOKUP($N184,PropertiesTbl[Property ID],PropertiesTbl[Property Name])</f>
        <v>Highland Landing</v>
      </c>
      <c r="P184" s="25">
        <f>SUMIFS(CalcTbl[Total Revenue],CalcTbl[Property ID],$N184)</f>
        <v>26058.867600000001</v>
      </c>
      <c r="Q184" s="25">
        <f>SUMIFS(CalcTbl[Total Expenses],CalcTbl[Property ID],$N184)</f>
        <v>29181.840000000004</v>
      </c>
      <c r="R184" s="25">
        <f t="shared" si="26"/>
        <v>-3122.9724000000024</v>
      </c>
      <c r="S184" s="28">
        <f>_xlfn.XLOOKUP($N184,RatingsTbl[Property ID],RatingsTbl[Overall Rating])</f>
        <v>4.9066666666666663</v>
      </c>
      <c r="T184" s="35">
        <f t="shared" si="27"/>
        <v>211</v>
      </c>
      <c r="U184" s="35">
        <f t="shared" si="28"/>
        <v>240</v>
      </c>
      <c r="AG184" s="34">
        <f t="shared" si="29"/>
        <v>-3122.9723819000023</v>
      </c>
      <c r="AH184">
        <f t="shared" si="30"/>
        <v>4.9066847666666664</v>
      </c>
    </row>
    <row r="185" spans="1:34" x14ac:dyDescent="0.25">
      <c r="A185" s="22" t="str">
        <f>Revenue!A186</f>
        <v>P0016</v>
      </c>
      <c r="B185" s="22" t="str">
        <f>Revenue!B186</f>
        <v>May</v>
      </c>
      <c r="C185" s="23" t="str">
        <f t="shared" si="24"/>
        <v>P0016|May</v>
      </c>
      <c r="D185" s="24">
        <f>Revenue!J186</f>
        <v>2058.2988</v>
      </c>
      <c r="E185" s="25">
        <f>_xlfn.XLOOKUP($C185,ExpensesTbl[Key],ExpensesTbl[Total Operating Expenses])</f>
        <v>3604.99</v>
      </c>
      <c r="F185" s="25">
        <f t="shared" si="25"/>
        <v>-1546.6911999999998</v>
      </c>
      <c r="G185" s="23" t="str">
        <f>_xlfn.XLOOKUP($A185,PropertiesTbl[Property ID],PropertiesTbl[Property Name])</f>
        <v>Cedar Nest</v>
      </c>
      <c r="N185" s="22" t="str">
        <f>Properties!A186</f>
        <v>P0182</v>
      </c>
      <c r="O185" s="23" t="str">
        <f>_xlfn.XLOOKUP($N185,PropertiesTbl[Property ID],PropertiesTbl[Property Name])</f>
        <v>Trailside Landing</v>
      </c>
      <c r="P185" s="25">
        <f>SUMIFS(CalcTbl[Total Revenue],CalcTbl[Property ID],$N185)</f>
        <v>25119.4339</v>
      </c>
      <c r="Q185" s="25">
        <f>SUMIFS(CalcTbl[Total Expenses],CalcTbl[Property ID],$N185)</f>
        <v>22860.390000000003</v>
      </c>
      <c r="R185" s="25">
        <f t="shared" si="26"/>
        <v>2259.0438999999969</v>
      </c>
      <c r="S185" s="28">
        <f>_xlfn.XLOOKUP($N185,RatingsTbl[Property ID],RatingsTbl[Overall Rating])</f>
        <v>4.9066666666666663</v>
      </c>
      <c r="T185" s="35">
        <f t="shared" si="27"/>
        <v>29</v>
      </c>
      <c r="U185" s="35">
        <f t="shared" si="28"/>
        <v>239</v>
      </c>
      <c r="AG185" s="34">
        <f t="shared" si="29"/>
        <v>2259.0439181999968</v>
      </c>
      <c r="AH185">
        <f t="shared" si="30"/>
        <v>4.9066848666666667</v>
      </c>
    </row>
    <row r="186" spans="1:34" x14ac:dyDescent="0.25">
      <c r="A186" s="22" t="str">
        <f>Revenue!A187</f>
        <v>P0016</v>
      </c>
      <c r="B186" s="22" t="str">
        <f>Revenue!B187</f>
        <v>Jun</v>
      </c>
      <c r="C186" s="23" t="str">
        <f t="shared" si="24"/>
        <v>P0016|Jun</v>
      </c>
      <c r="D186" s="24">
        <f>Revenue!J187</f>
        <v>2329.9473000000003</v>
      </c>
      <c r="E186" s="25">
        <f>_xlfn.XLOOKUP($C186,ExpensesTbl[Key],ExpensesTbl[Total Operating Expenses])</f>
        <v>3832.3899999999994</v>
      </c>
      <c r="F186" s="25">
        <f t="shared" si="25"/>
        <v>-1502.4426999999991</v>
      </c>
      <c r="G186" s="23" t="str">
        <f>_xlfn.XLOOKUP($A186,PropertiesTbl[Property ID],PropertiesTbl[Property Name])</f>
        <v>Cedar Nest</v>
      </c>
      <c r="N186" s="22" t="str">
        <f>Properties!A187</f>
        <v>P0183</v>
      </c>
      <c r="O186" s="23" t="str">
        <f>_xlfn.XLOOKUP($N186,PropertiesTbl[Property ID],PropertiesTbl[Property Name])</f>
        <v>Frost Hollow</v>
      </c>
      <c r="P186" s="25">
        <f>SUMIFS(CalcTbl[Total Revenue],CalcTbl[Property ID],$N186)</f>
        <v>40785.9709</v>
      </c>
      <c r="Q186" s="25">
        <f>SUMIFS(CalcTbl[Total Expenses],CalcTbl[Property ID],$N186)</f>
        <v>37100.58</v>
      </c>
      <c r="R186" s="25">
        <f t="shared" si="26"/>
        <v>3685.3908999999985</v>
      </c>
      <c r="S186" s="28">
        <f>_xlfn.XLOOKUP($N186,RatingsTbl[Property ID],RatingsTbl[Overall Rating])</f>
        <v>4.9316666666666666</v>
      </c>
      <c r="T186" s="35">
        <f t="shared" si="27"/>
        <v>17</v>
      </c>
      <c r="U186" s="35">
        <f t="shared" si="28"/>
        <v>146</v>
      </c>
      <c r="AG186" s="34">
        <f t="shared" si="29"/>
        <v>3685.3909182999987</v>
      </c>
      <c r="AH186">
        <f t="shared" si="30"/>
        <v>4.9316849666666664</v>
      </c>
    </row>
    <row r="187" spans="1:34" x14ac:dyDescent="0.25">
      <c r="A187" s="22" t="str">
        <f>Revenue!A188</f>
        <v>P0016</v>
      </c>
      <c r="B187" s="22" t="str">
        <f>Revenue!B188</f>
        <v>Jul</v>
      </c>
      <c r="C187" s="23" t="str">
        <f t="shared" si="24"/>
        <v>P0016|Jul</v>
      </c>
      <c r="D187" s="24">
        <f>Revenue!J188</f>
        <v>3154.9904999999999</v>
      </c>
      <c r="E187" s="25">
        <f>_xlfn.XLOOKUP($C187,ExpensesTbl[Key],ExpensesTbl[Total Operating Expenses])</f>
        <v>5174.7299999999996</v>
      </c>
      <c r="F187" s="25">
        <f t="shared" si="25"/>
        <v>-2019.7394999999997</v>
      </c>
      <c r="G187" s="23" t="str">
        <f>_xlfn.XLOOKUP($A187,PropertiesTbl[Property ID],PropertiesTbl[Property Name])</f>
        <v>Cedar Nest</v>
      </c>
      <c r="N187" s="22" t="str">
        <f>Properties!A188</f>
        <v>P0184</v>
      </c>
      <c r="O187" s="23" t="str">
        <f>_xlfn.XLOOKUP($N187,PropertiesTbl[Property ID],PropertiesTbl[Property Name])</f>
        <v>Birch Cottage</v>
      </c>
      <c r="P187" s="25">
        <f>SUMIFS(CalcTbl[Total Revenue],CalcTbl[Property ID],$N187)</f>
        <v>21108.811099999999</v>
      </c>
      <c r="Q187" s="25">
        <f>SUMIFS(CalcTbl[Total Expenses],CalcTbl[Property ID],$N187)</f>
        <v>22927.709999999995</v>
      </c>
      <c r="R187" s="25">
        <f t="shared" si="26"/>
        <v>-1818.8988999999965</v>
      </c>
      <c r="S187" s="28">
        <f>_xlfn.XLOOKUP($N187,RatingsTbl[Property ID],RatingsTbl[Overall Rating])</f>
        <v>4.96</v>
      </c>
      <c r="T187" s="35">
        <f t="shared" si="27"/>
        <v>161</v>
      </c>
      <c r="U187" s="35">
        <f t="shared" si="28"/>
        <v>28</v>
      </c>
      <c r="AG187" s="34">
        <f t="shared" si="29"/>
        <v>-1818.8988815999965</v>
      </c>
      <c r="AH187">
        <f t="shared" si="30"/>
        <v>4.9600184</v>
      </c>
    </row>
    <row r="188" spans="1:34" x14ac:dyDescent="0.25">
      <c r="A188" s="22" t="str">
        <f>Revenue!A189</f>
        <v>P0016</v>
      </c>
      <c r="B188" s="22" t="str">
        <f>Revenue!B189</f>
        <v>Aug</v>
      </c>
      <c r="C188" s="23" t="str">
        <f t="shared" si="24"/>
        <v>P0016|Aug</v>
      </c>
      <c r="D188" s="24">
        <f>Revenue!J189</f>
        <v>2625.6712000000002</v>
      </c>
      <c r="E188" s="25">
        <f>_xlfn.XLOOKUP($C188,ExpensesTbl[Key],ExpensesTbl[Total Operating Expenses])</f>
        <v>5024.5599999999995</v>
      </c>
      <c r="F188" s="25">
        <f t="shared" si="25"/>
        <v>-2398.8887999999993</v>
      </c>
      <c r="G188" s="23" t="str">
        <f>_xlfn.XLOOKUP($A188,PropertiesTbl[Property ID],PropertiesTbl[Property Name])</f>
        <v>Cedar Nest</v>
      </c>
      <c r="N188" s="22" t="str">
        <f>Properties!A189</f>
        <v>P0185</v>
      </c>
      <c r="O188" s="23" t="str">
        <f>_xlfn.XLOOKUP($N188,PropertiesTbl[Property ID],PropertiesTbl[Property Name])</f>
        <v>Granite Perch</v>
      </c>
      <c r="P188" s="25">
        <f>SUMIFS(CalcTbl[Total Revenue],CalcTbl[Property ID],$N188)</f>
        <v>22240.4519</v>
      </c>
      <c r="Q188" s="25">
        <f>SUMIFS(CalcTbl[Total Expenses],CalcTbl[Property ID],$N188)</f>
        <v>22551.45</v>
      </c>
      <c r="R188" s="25">
        <f t="shared" si="26"/>
        <v>-310.9981000000007</v>
      </c>
      <c r="S188" s="28">
        <f>_xlfn.XLOOKUP($N188,RatingsTbl[Property ID],RatingsTbl[Overall Rating])</f>
        <v>4.9183333333333339</v>
      </c>
      <c r="T188" s="35">
        <f t="shared" si="27"/>
        <v>104</v>
      </c>
      <c r="U188" s="35">
        <f t="shared" si="28"/>
        <v>203</v>
      </c>
      <c r="AG188" s="34">
        <f t="shared" si="29"/>
        <v>-310.99808150000069</v>
      </c>
      <c r="AH188">
        <f t="shared" si="30"/>
        <v>4.9183518333333343</v>
      </c>
    </row>
    <row r="189" spans="1:34" x14ac:dyDescent="0.25">
      <c r="A189" s="22" t="str">
        <f>Revenue!A190</f>
        <v>P0016</v>
      </c>
      <c r="B189" s="22" t="str">
        <f>Revenue!B190</f>
        <v>Sep</v>
      </c>
      <c r="C189" s="23" t="str">
        <f t="shared" si="24"/>
        <v>P0016|Sep</v>
      </c>
      <c r="D189" s="24">
        <f>Revenue!J190</f>
        <v>2103.4038</v>
      </c>
      <c r="E189" s="25">
        <f>_xlfn.XLOOKUP($C189,ExpensesTbl[Key],ExpensesTbl[Total Operating Expenses])</f>
        <v>3406.13</v>
      </c>
      <c r="F189" s="25">
        <f t="shared" si="25"/>
        <v>-1302.7262000000001</v>
      </c>
      <c r="G189" s="23" t="str">
        <f>_xlfn.XLOOKUP($A189,PropertiesTbl[Property ID],PropertiesTbl[Property Name])</f>
        <v>Cedar Nest</v>
      </c>
      <c r="N189" s="22" t="str">
        <f>Properties!A190</f>
        <v>P0186</v>
      </c>
      <c r="O189" s="23" t="str">
        <f>_xlfn.XLOOKUP($N189,PropertiesTbl[Property ID],PropertiesTbl[Property Name])</f>
        <v>Birch Escape</v>
      </c>
      <c r="P189" s="25">
        <f>SUMIFS(CalcTbl[Total Revenue],CalcTbl[Property ID],$N189)</f>
        <v>22038.165499999999</v>
      </c>
      <c r="Q189" s="25">
        <f>SUMIFS(CalcTbl[Total Expenses],CalcTbl[Property ID],$N189)</f>
        <v>22463.319999999996</v>
      </c>
      <c r="R189" s="25">
        <f t="shared" si="26"/>
        <v>-425.15449999999691</v>
      </c>
      <c r="S189" s="28">
        <f>_xlfn.XLOOKUP($N189,RatingsTbl[Property ID],RatingsTbl[Overall Rating])</f>
        <v>4.9650000000000007</v>
      </c>
      <c r="T189" s="35">
        <f t="shared" si="27"/>
        <v>109</v>
      </c>
      <c r="U189" s="35">
        <f t="shared" si="28"/>
        <v>19</v>
      </c>
      <c r="AG189" s="34">
        <f t="shared" si="29"/>
        <v>-425.15448139999694</v>
      </c>
      <c r="AH189">
        <f t="shared" si="30"/>
        <v>4.9650186000000005</v>
      </c>
    </row>
    <row r="190" spans="1:34" x14ac:dyDescent="0.25">
      <c r="A190" s="22" t="str">
        <f>Revenue!A191</f>
        <v>P0016</v>
      </c>
      <c r="B190" s="22" t="str">
        <f>Revenue!B191</f>
        <v>Oct</v>
      </c>
      <c r="C190" s="23" t="str">
        <f t="shared" si="24"/>
        <v>P0016|Oct</v>
      </c>
      <c r="D190" s="24">
        <f>Revenue!J191</f>
        <v>1920.9468000000002</v>
      </c>
      <c r="E190" s="25">
        <f>_xlfn.XLOOKUP($C190,ExpensesTbl[Key],ExpensesTbl[Total Operating Expenses])</f>
        <v>3285.7999999999997</v>
      </c>
      <c r="F190" s="25">
        <f t="shared" si="25"/>
        <v>-1364.8531999999996</v>
      </c>
      <c r="G190" s="23" t="str">
        <f>_xlfn.XLOOKUP($A190,PropertiesTbl[Property ID],PropertiesTbl[Property Name])</f>
        <v>Cedar Nest</v>
      </c>
      <c r="N190" s="22" t="str">
        <f>Properties!A191</f>
        <v>P0187</v>
      </c>
      <c r="O190" s="23" t="str">
        <f>_xlfn.XLOOKUP($N190,PropertiesTbl[Property ID],PropertiesTbl[Property Name])</f>
        <v>Cinder Manor</v>
      </c>
      <c r="P190" s="25">
        <f>SUMIFS(CalcTbl[Total Revenue],CalcTbl[Property ID],$N190)</f>
        <v>17194.398699999998</v>
      </c>
      <c r="Q190" s="25">
        <f>SUMIFS(CalcTbl[Total Expenses],CalcTbl[Property ID],$N190)</f>
        <v>22157.86</v>
      </c>
      <c r="R190" s="25">
        <f t="shared" si="26"/>
        <v>-4963.4613000000027</v>
      </c>
      <c r="S190" s="28">
        <f>_xlfn.XLOOKUP($N190,RatingsTbl[Property ID],RatingsTbl[Overall Rating])</f>
        <v>4.8899999999999997</v>
      </c>
      <c r="T190" s="35">
        <f t="shared" si="27"/>
        <v>266</v>
      </c>
      <c r="U190" s="35">
        <f t="shared" si="28"/>
        <v>267</v>
      </c>
      <c r="AG190" s="34">
        <f t="shared" si="29"/>
        <v>-4963.4612813000031</v>
      </c>
      <c r="AH190">
        <f t="shared" si="30"/>
        <v>4.8900186999999997</v>
      </c>
    </row>
    <row r="191" spans="1:34" x14ac:dyDescent="0.25">
      <c r="A191" s="22" t="str">
        <f>Revenue!A192</f>
        <v>P0016</v>
      </c>
      <c r="B191" s="22" t="str">
        <f>Revenue!B192</f>
        <v>Nov</v>
      </c>
      <c r="C191" s="23" t="str">
        <f t="shared" si="24"/>
        <v>P0016|Nov</v>
      </c>
      <c r="D191" s="24">
        <f>Revenue!J192</f>
        <v>1980.4271999999999</v>
      </c>
      <c r="E191" s="25">
        <f>_xlfn.XLOOKUP($C191,ExpensesTbl[Key],ExpensesTbl[Total Operating Expenses])</f>
        <v>3154.27</v>
      </c>
      <c r="F191" s="25">
        <f t="shared" si="25"/>
        <v>-1173.8428000000001</v>
      </c>
      <c r="G191" s="23" t="str">
        <f>_xlfn.XLOOKUP($A191,PropertiesTbl[Property ID],PropertiesTbl[Property Name])</f>
        <v>Cedar Nest</v>
      </c>
      <c r="N191" s="22" t="str">
        <f>Properties!A192</f>
        <v>P0188</v>
      </c>
      <c r="O191" s="23" t="str">
        <f>_xlfn.XLOOKUP($N191,PropertiesTbl[Property ID],PropertiesTbl[Property Name])</f>
        <v>Lakeview Refuge</v>
      </c>
      <c r="P191" s="25">
        <f>SUMIFS(CalcTbl[Total Revenue],CalcTbl[Property ID],$N191)</f>
        <v>17765.5347</v>
      </c>
      <c r="Q191" s="25">
        <f>SUMIFS(CalcTbl[Total Expenses],CalcTbl[Property ID],$N191)</f>
        <v>22394.959999999999</v>
      </c>
      <c r="R191" s="25">
        <f t="shared" si="26"/>
        <v>-4629.425299999999</v>
      </c>
      <c r="S191" s="28">
        <f>_xlfn.XLOOKUP($N191,RatingsTbl[Property ID],RatingsTbl[Overall Rating])</f>
        <v>4.8933333333333335</v>
      </c>
      <c r="T191" s="35">
        <f t="shared" si="27"/>
        <v>258</v>
      </c>
      <c r="U191" s="35">
        <f t="shared" si="28"/>
        <v>263</v>
      </c>
      <c r="AG191" s="34">
        <f t="shared" si="29"/>
        <v>-4629.4252811999986</v>
      </c>
      <c r="AH191">
        <f t="shared" si="30"/>
        <v>4.8933521333333339</v>
      </c>
    </row>
    <row r="192" spans="1:34" x14ac:dyDescent="0.25">
      <c r="A192" s="22" t="str">
        <f>Revenue!A193</f>
        <v>P0016</v>
      </c>
      <c r="B192" s="22" t="str">
        <f>Revenue!B193</f>
        <v>Dec</v>
      </c>
      <c r="C192" s="23" t="str">
        <f t="shared" si="24"/>
        <v>P0016|Dec</v>
      </c>
      <c r="D192" s="24">
        <f>Revenue!J193</f>
        <v>7522.1790999999994</v>
      </c>
      <c r="E192" s="25">
        <f>_xlfn.XLOOKUP($C192,ExpensesTbl[Key],ExpensesTbl[Total Operating Expenses])</f>
        <v>3716.71</v>
      </c>
      <c r="F192" s="25">
        <f t="shared" si="25"/>
        <v>3805.4690999999993</v>
      </c>
      <c r="G192" s="23" t="str">
        <f>_xlfn.XLOOKUP($A192,PropertiesTbl[Property ID],PropertiesTbl[Property Name])</f>
        <v>Cedar Nest</v>
      </c>
      <c r="N192" s="22" t="str">
        <f>Properties!A193</f>
        <v>P0189</v>
      </c>
      <c r="O192" s="23" t="str">
        <f>_xlfn.XLOOKUP($N192,PropertiesTbl[Property ID],PropertiesTbl[Property Name])</f>
        <v>Alpine Nest</v>
      </c>
      <c r="P192" s="25">
        <f>SUMIFS(CalcTbl[Total Revenue],CalcTbl[Property ID],$N192)</f>
        <v>47013.156599999995</v>
      </c>
      <c r="Q192" s="25">
        <f>SUMIFS(CalcTbl[Total Expenses],CalcTbl[Property ID],$N192)</f>
        <v>45974.929999999993</v>
      </c>
      <c r="R192" s="25">
        <f t="shared" si="26"/>
        <v>1038.2266000000018</v>
      </c>
      <c r="S192" s="28">
        <f>_xlfn.XLOOKUP($N192,RatingsTbl[Property ID],RatingsTbl[Overall Rating])</f>
        <v>4.9283333333333337</v>
      </c>
      <c r="T192" s="35">
        <f t="shared" si="27"/>
        <v>62</v>
      </c>
      <c r="U192" s="35">
        <f t="shared" si="28"/>
        <v>161</v>
      </c>
      <c r="AG192" s="34">
        <f t="shared" si="29"/>
        <v>1038.2266189000018</v>
      </c>
      <c r="AH192">
        <f t="shared" si="30"/>
        <v>4.9283522333333334</v>
      </c>
    </row>
    <row r="193" spans="1:34" x14ac:dyDescent="0.25">
      <c r="A193" s="22" t="str">
        <f>Revenue!A194</f>
        <v>P0016</v>
      </c>
      <c r="B193" s="22" t="str">
        <f>Revenue!B194</f>
        <v>Jan</v>
      </c>
      <c r="C193" s="23" t="str">
        <f t="shared" si="24"/>
        <v>P0016|Jan</v>
      </c>
      <c r="D193" s="24">
        <f>Revenue!J194</f>
        <v>6324.8208000000004</v>
      </c>
      <c r="E193" s="25">
        <f>_xlfn.XLOOKUP($C193,ExpensesTbl[Key],ExpensesTbl[Total Operating Expenses])</f>
        <v>3726.6400000000003</v>
      </c>
      <c r="F193" s="25">
        <f t="shared" si="25"/>
        <v>2598.1808000000001</v>
      </c>
      <c r="G193" s="23" t="str">
        <f>_xlfn.XLOOKUP($A193,PropertiesTbl[Property ID],PropertiesTbl[Property Name])</f>
        <v>Cedar Nest</v>
      </c>
      <c r="N193" s="22" t="str">
        <f>Properties!A194</f>
        <v>P0190</v>
      </c>
      <c r="O193" s="23" t="str">
        <f>_xlfn.XLOOKUP($N193,PropertiesTbl[Property ID],PropertiesTbl[Property Name])</f>
        <v>Silver Villa</v>
      </c>
      <c r="P193" s="25">
        <f>SUMIFS(CalcTbl[Total Revenue],CalcTbl[Property ID],$N193)</f>
        <v>36048.2791</v>
      </c>
      <c r="Q193" s="25">
        <f>SUMIFS(CalcTbl[Total Expenses],CalcTbl[Property ID],$N193)</f>
        <v>37215.99</v>
      </c>
      <c r="R193" s="25">
        <f t="shared" si="26"/>
        <v>-1167.7108999999982</v>
      </c>
      <c r="S193" s="28">
        <f>_xlfn.XLOOKUP($N193,RatingsTbl[Property ID],RatingsTbl[Overall Rating])</f>
        <v>4.95</v>
      </c>
      <c r="T193" s="35">
        <f t="shared" si="27"/>
        <v>138</v>
      </c>
      <c r="U193" s="35">
        <f t="shared" si="28"/>
        <v>63</v>
      </c>
      <c r="AG193" s="34">
        <f t="shared" si="29"/>
        <v>-1167.7108809999982</v>
      </c>
      <c r="AH193">
        <f t="shared" si="30"/>
        <v>4.9500190000000002</v>
      </c>
    </row>
    <row r="194" spans="1:34" x14ac:dyDescent="0.25">
      <c r="A194" s="22" t="str">
        <f>Revenue!A195</f>
        <v>P0016</v>
      </c>
      <c r="B194" s="22" t="str">
        <f>Revenue!B195</f>
        <v>Feb</v>
      </c>
      <c r="C194" s="23" t="str">
        <f t="shared" si="24"/>
        <v>P0016|Feb</v>
      </c>
      <c r="D194" s="24">
        <f>Revenue!J195</f>
        <v>5001.6547</v>
      </c>
      <c r="E194" s="25">
        <f>_xlfn.XLOOKUP($C194,ExpensesTbl[Key],ExpensesTbl[Total Operating Expenses])</f>
        <v>3547.24</v>
      </c>
      <c r="F194" s="25">
        <f t="shared" si="25"/>
        <v>1454.4147000000003</v>
      </c>
      <c r="G194" s="23" t="str">
        <f>_xlfn.XLOOKUP($A194,PropertiesTbl[Property ID],PropertiesTbl[Property Name])</f>
        <v>Cedar Nest</v>
      </c>
      <c r="N194" s="22" t="str">
        <f>Properties!A195</f>
        <v>P0191</v>
      </c>
      <c r="O194" s="23" t="str">
        <f>_xlfn.XLOOKUP($N194,PropertiesTbl[Property ID],PropertiesTbl[Property Name])</f>
        <v>Trailside Nest</v>
      </c>
      <c r="P194" s="25">
        <f>SUMIFS(CalcTbl[Total Revenue],CalcTbl[Property ID],$N194)</f>
        <v>22144.268</v>
      </c>
      <c r="Q194" s="25">
        <f>SUMIFS(CalcTbl[Total Expenses],CalcTbl[Property ID],$N194)</f>
        <v>22983.72</v>
      </c>
      <c r="R194" s="25">
        <f t="shared" si="26"/>
        <v>-839.45200000000114</v>
      </c>
      <c r="S194" s="28">
        <f>_xlfn.XLOOKUP($N194,RatingsTbl[Property ID],RatingsTbl[Overall Rating])</f>
        <v>4.9049999999999994</v>
      </c>
      <c r="T194" s="35">
        <f t="shared" si="27"/>
        <v>127</v>
      </c>
      <c r="U194" s="35">
        <f t="shared" si="28"/>
        <v>246</v>
      </c>
      <c r="AG194" s="34">
        <f t="shared" si="29"/>
        <v>-839.4519809000011</v>
      </c>
      <c r="AH194">
        <f t="shared" si="30"/>
        <v>4.9050190999999996</v>
      </c>
    </row>
    <row r="195" spans="1:34" x14ac:dyDescent="0.25">
      <c r="A195" s="22" t="str">
        <f>Revenue!A196</f>
        <v>P0016</v>
      </c>
      <c r="B195" s="22" t="str">
        <f>Revenue!B196</f>
        <v>Mar</v>
      </c>
      <c r="C195" s="23" t="str">
        <f t="shared" si="24"/>
        <v>P0016|Mar</v>
      </c>
      <c r="D195" s="24">
        <f>Revenue!J196</f>
        <v>3744.9045000000001</v>
      </c>
      <c r="E195" s="25">
        <f>_xlfn.XLOOKUP($C195,ExpensesTbl[Key],ExpensesTbl[Total Operating Expenses])</f>
        <v>3393.36</v>
      </c>
      <c r="F195" s="25">
        <f t="shared" si="25"/>
        <v>351.54449999999997</v>
      </c>
      <c r="G195" s="23" t="str">
        <f>_xlfn.XLOOKUP($A195,PropertiesTbl[Property ID],PropertiesTbl[Property Name])</f>
        <v>Cedar Nest</v>
      </c>
      <c r="N195" s="22" t="str">
        <f>Properties!A196</f>
        <v>P0192</v>
      </c>
      <c r="O195" s="23" t="str">
        <f>_xlfn.XLOOKUP($N195,PropertiesTbl[Property ID],PropertiesTbl[Property Name])</f>
        <v>Meadow Hollow</v>
      </c>
      <c r="P195" s="25">
        <f>SUMIFS(CalcTbl[Total Revenue],CalcTbl[Property ID],$N195)</f>
        <v>17575.2595</v>
      </c>
      <c r="Q195" s="25">
        <f>SUMIFS(CalcTbl[Total Expenses],CalcTbl[Property ID],$N195)</f>
        <v>22558.38</v>
      </c>
      <c r="R195" s="25">
        <f t="shared" si="26"/>
        <v>-4983.1205000000009</v>
      </c>
      <c r="S195" s="28">
        <f>_xlfn.XLOOKUP($N195,RatingsTbl[Property ID],RatingsTbl[Overall Rating])</f>
        <v>4.8849999999999989</v>
      </c>
      <c r="T195" s="35">
        <f t="shared" si="27"/>
        <v>268</v>
      </c>
      <c r="U195" s="35">
        <f t="shared" si="28"/>
        <v>270</v>
      </c>
      <c r="AG195" s="34">
        <f t="shared" si="29"/>
        <v>-4983.1204808000011</v>
      </c>
      <c r="AH195">
        <f t="shared" si="30"/>
        <v>4.8850191999999986</v>
      </c>
    </row>
    <row r="196" spans="1:34" x14ac:dyDescent="0.25">
      <c r="A196" s="22" t="str">
        <f>Revenue!A197</f>
        <v>P0017</v>
      </c>
      <c r="B196" s="22" t="str">
        <f>Revenue!B197</f>
        <v>Apr</v>
      </c>
      <c r="C196" s="23" t="str">
        <f t="shared" si="24"/>
        <v>P0017|Apr</v>
      </c>
      <c r="D196" s="24">
        <f>Revenue!J197</f>
        <v>501.21</v>
      </c>
      <c r="E196" s="25">
        <f>_xlfn.XLOOKUP($C196,ExpensesTbl[Key],ExpensesTbl[Total Operating Expenses])</f>
        <v>1442.1200000000001</v>
      </c>
      <c r="F196" s="25">
        <f t="shared" si="25"/>
        <v>-940.91000000000008</v>
      </c>
      <c r="G196" s="23" t="str">
        <f>_xlfn.XLOOKUP($A196,PropertiesTbl[Property ID],PropertiesTbl[Property Name])</f>
        <v>Cedar Perch</v>
      </c>
      <c r="N196" s="22" t="str">
        <f>Properties!A197</f>
        <v>P0193</v>
      </c>
      <c r="O196" s="23" t="str">
        <f>_xlfn.XLOOKUP($N196,PropertiesTbl[Property ID],PropertiesTbl[Property Name])</f>
        <v>Summit Nest</v>
      </c>
      <c r="P196" s="25">
        <f>SUMIFS(CalcTbl[Total Revenue],CalcTbl[Property ID],$N196)</f>
        <v>20070.387900000002</v>
      </c>
      <c r="Q196" s="25">
        <f>SUMIFS(CalcTbl[Total Expenses],CalcTbl[Property ID],$N196)</f>
        <v>22503.059999999998</v>
      </c>
      <c r="R196" s="25">
        <f t="shared" si="26"/>
        <v>-2432.6720999999961</v>
      </c>
      <c r="S196" s="28">
        <f>_xlfn.XLOOKUP($N196,RatingsTbl[Property ID],RatingsTbl[Overall Rating])</f>
        <v>4.9300000000000006</v>
      </c>
      <c r="T196" s="35">
        <f t="shared" si="27"/>
        <v>189</v>
      </c>
      <c r="U196" s="35">
        <f t="shared" si="28"/>
        <v>154</v>
      </c>
      <c r="AG196" s="34">
        <f t="shared" si="29"/>
        <v>-2432.6720806999961</v>
      </c>
      <c r="AH196">
        <f t="shared" si="30"/>
        <v>4.9300193000000005</v>
      </c>
    </row>
    <row r="197" spans="1:34" x14ac:dyDescent="0.25">
      <c r="A197" s="22" t="str">
        <f>Revenue!A198</f>
        <v>P0017</v>
      </c>
      <c r="B197" s="22" t="str">
        <f>Revenue!B198</f>
        <v>May</v>
      </c>
      <c r="C197" s="23" t="str">
        <f t="shared" ref="C197:C260" si="31">A197&amp;"|"&amp;B197</f>
        <v>P0017|May</v>
      </c>
      <c r="D197" s="24">
        <f>Revenue!J198</f>
        <v>758.31950000000006</v>
      </c>
      <c r="E197" s="25">
        <f>_xlfn.XLOOKUP($C197,ExpensesTbl[Key],ExpensesTbl[Total Operating Expenses])</f>
        <v>1768.99</v>
      </c>
      <c r="F197" s="25">
        <f t="shared" ref="F197:F260" si="32">D197-E197</f>
        <v>-1010.6704999999999</v>
      </c>
      <c r="G197" s="23" t="str">
        <f>_xlfn.XLOOKUP($A197,PropertiesTbl[Property ID],PropertiesTbl[Property Name])</f>
        <v>Cedar Perch</v>
      </c>
      <c r="N197" s="22" t="str">
        <f>Properties!A198</f>
        <v>P0194</v>
      </c>
      <c r="O197" s="23" t="str">
        <f>_xlfn.XLOOKUP($N197,PropertiesTbl[Property ID],PropertiesTbl[Property Name])</f>
        <v>Summit Overlook</v>
      </c>
      <c r="P197" s="25">
        <f>SUMIFS(CalcTbl[Total Revenue],CalcTbl[Property ID],$N197)</f>
        <v>25601.656500000001</v>
      </c>
      <c r="Q197" s="25">
        <f>SUMIFS(CalcTbl[Total Expenses],CalcTbl[Property ID],$N197)</f>
        <v>29227.279999999999</v>
      </c>
      <c r="R197" s="25">
        <f t="shared" ref="R197:R260" si="33">P197-Q197</f>
        <v>-3625.6234999999979</v>
      </c>
      <c r="S197" s="28">
        <f>_xlfn.XLOOKUP($N197,RatingsTbl[Property ID],RatingsTbl[Overall Rating])</f>
        <v>4.9216666666666669</v>
      </c>
      <c r="T197" s="35">
        <f t="shared" ref="T197:T260" si="34">_xlfn.RANK.EQ(AG197,$AG$4:$AG$303,0)</f>
        <v>231</v>
      </c>
      <c r="U197" s="35">
        <f t="shared" ref="U197:U260" si="35">_xlfn.RANK.EQ(AH197,$AH$4:$AH$303,0)</f>
        <v>189</v>
      </c>
      <c r="AG197" s="34">
        <f t="shared" ref="AG197:AG260" si="36">R197+(ROW()-3)*0.0000001</f>
        <v>-3625.6234805999979</v>
      </c>
      <c r="AH197">
        <f t="shared" ref="AH197:AH260" si="37">S197+(ROW()-3)*0.0000001</f>
        <v>4.9216860666666671</v>
      </c>
    </row>
    <row r="198" spans="1:34" x14ac:dyDescent="0.25">
      <c r="A198" s="22" t="str">
        <f>Revenue!A199</f>
        <v>P0017</v>
      </c>
      <c r="B198" s="22" t="str">
        <f>Revenue!B199</f>
        <v>Jun</v>
      </c>
      <c r="C198" s="23" t="str">
        <f t="shared" si="31"/>
        <v>P0017|Jun</v>
      </c>
      <c r="D198" s="24">
        <f>Revenue!J199</f>
        <v>897.42719999999997</v>
      </c>
      <c r="E198" s="25">
        <f>_xlfn.XLOOKUP($C198,ExpensesTbl[Key],ExpensesTbl[Total Operating Expenses])</f>
        <v>1820.38</v>
      </c>
      <c r="F198" s="25">
        <f t="shared" si="32"/>
        <v>-922.95280000000014</v>
      </c>
      <c r="G198" s="23" t="str">
        <f>_xlfn.XLOOKUP($A198,PropertiesTbl[Property ID],PropertiesTbl[Property Name])</f>
        <v>Cedar Perch</v>
      </c>
      <c r="N198" s="22" t="str">
        <f>Properties!A199</f>
        <v>P0195</v>
      </c>
      <c r="O198" s="23" t="str">
        <f>_xlfn.XLOOKUP($N198,PropertiesTbl[Property ID],PropertiesTbl[Property Name])</f>
        <v>Sierra Refuge</v>
      </c>
      <c r="P198" s="25">
        <f>SUMIFS(CalcTbl[Total Revenue],CalcTbl[Property ID],$N198)</f>
        <v>20554.212299999999</v>
      </c>
      <c r="Q198" s="25">
        <f>SUMIFS(CalcTbl[Total Expenses],CalcTbl[Property ID],$N198)</f>
        <v>22562.92</v>
      </c>
      <c r="R198" s="25">
        <f t="shared" si="33"/>
        <v>-2008.707699999999</v>
      </c>
      <c r="S198" s="28">
        <f>_xlfn.XLOOKUP($N198,RatingsTbl[Property ID],RatingsTbl[Overall Rating])</f>
        <v>4.8950000000000005</v>
      </c>
      <c r="T198" s="35">
        <f t="shared" si="34"/>
        <v>170</v>
      </c>
      <c r="U198" s="35">
        <f t="shared" si="35"/>
        <v>262</v>
      </c>
      <c r="AG198" s="34">
        <f t="shared" si="36"/>
        <v>-2008.707680499999</v>
      </c>
      <c r="AH198">
        <f t="shared" si="37"/>
        <v>4.8950195000000001</v>
      </c>
    </row>
    <row r="199" spans="1:34" x14ac:dyDescent="0.25">
      <c r="A199" s="22" t="str">
        <f>Revenue!A200</f>
        <v>P0017</v>
      </c>
      <c r="B199" s="22" t="str">
        <f>Revenue!B200</f>
        <v>Jul</v>
      </c>
      <c r="C199" s="23" t="str">
        <f t="shared" si="31"/>
        <v>P0017|Jul</v>
      </c>
      <c r="D199" s="24">
        <f>Revenue!J200</f>
        <v>1167.9407999999999</v>
      </c>
      <c r="E199" s="25">
        <f>_xlfn.XLOOKUP($C199,ExpensesTbl[Key],ExpensesTbl[Total Operating Expenses])</f>
        <v>2400.16</v>
      </c>
      <c r="F199" s="25">
        <f t="shared" si="32"/>
        <v>-1232.2192</v>
      </c>
      <c r="G199" s="23" t="str">
        <f>_xlfn.XLOOKUP($A199,PropertiesTbl[Property ID],PropertiesTbl[Property Name])</f>
        <v>Cedar Perch</v>
      </c>
      <c r="N199" s="22" t="str">
        <f>Properties!A200</f>
        <v>P0196</v>
      </c>
      <c r="O199" s="23" t="str">
        <f>_xlfn.XLOOKUP($N199,PropertiesTbl[Property ID],PropertiesTbl[Property Name])</f>
        <v>Snowline Overlook</v>
      </c>
      <c r="P199" s="25">
        <f>SUMIFS(CalcTbl[Total Revenue],CalcTbl[Property ID],$N199)</f>
        <v>29650.823700000001</v>
      </c>
      <c r="Q199" s="25">
        <f>SUMIFS(CalcTbl[Total Expenses],CalcTbl[Property ID],$N199)</f>
        <v>29559.679999999997</v>
      </c>
      <c r="R199" s="25">
        <f t="shared" si="33"/>
        <v>91.143700000004173</v>
      </c>
      <c r="S199" s="28">
        <f>_xlfn.XLOOKUP($N199,RatingsTbl[Property ID],RatingsTbl[Overall Rating])</f>
        <v>5</v>
      </c>
      <c r="T199" s="35">
        <f t="shared" si="34"/>
        <v>91</v>
      </c>
      <c r="U199" s="35">
        <f t="shared" si="35"/>
        <v>3</v>
      </c>
      <c r="AG199" s="34">
        <f t="shared" si="36"/>
        <v>91.143719600004175</v>
      </c>
      <c r="AH199">
        <f t="shared" si="37"/>
        <v>5.0000195999999999</v>
      </c>
    </row>
    <row r="200" spans="1:34" x14ac:dyDescent="0.25">
      <c r="A200" s="22" t="str">
        <f>Revenue!A201</f>
        <v>P0017</v>
      </c>
      <c r="B200" s="22" t="str">
        <f>Revenue!B201</f>
        <v>Aug</v>
      </c>
      <c r="C200" s="23" t="str">
        <f t="shared" si="31"/>
        <v>P0017|Aug</v>
      </c>
      <c r="D200" s="24">
        <f>Revenue!J201</f>
        <v>1126.6381999999999</v>
      </c>
      <c r="E200" s="25">
        <f>_xlfn.XLOOKUP($C200,ExpensesTbl[Key],ExpensesTbl[Total Operating Expenses])</f>
        <v>2330.5100000000002</v>
      </c>
      <c r="F200" s="25">
        <f t="shared" si="32"/>
        <v>-1203.8718000000003</v>
      </c>
      <c r="G200" s="23" t="str">
        <f>_xlfn.XLOOKUP($A200,PropertiesTbl[Property ID],PropertiesTbl[Property Name])</f>
        <v>Cedar Perch</v>
      </c>
      <c r="N200" s="22" t="str">
        <f>Properties!A201</f>
        <v>P0197</v>
      </c>
      <c r="O200" s="23" t="str">
        <f>_xlfn.XLOOKUP($N200,PropertiesTbl[Property ID],PropertiesTbl[Property Name])</f>
        <v>Bearpaw Villa</v>
      </c>
      <c r="P200" s="25">
        <f>SUMIFS(CalcTbl[Total Revenue],CalcTbl[Property ID],$N200)</f>
        <v>41742.1996</v>
      </c>
      <c r="Q200" s="25">
        <f>SUMIFS(CalcTbl[Total Expenses],CalcTbl[Property ID],$N200)</f>
        <v>46117.289999999994</v>
      </c>
      <c r="R200" s="25">
        <f t="shared" si="33"/>
        <v>-4375.0903999999937</v>
      </c>
      <c r="S200" s="28">
        <f>_xlfn.XLOOKUP($N200,RatingsTbl[Property ID],RatingsTbl[Overall Rating])</f>
        <v>5</v>
      </c>
      <c r="T200" s="35">
        <f t="shared" si="34"/>
        <v>254</v>
      </c>
      <c r="U200" s="35">
        <f t="shared" si="35"/>
        <v>2</v>
      </c>
      <c r="AG200" s="34">
        <f t="shared" si="36"/>
        <v>-4375.0903802999937</v>
      </c>
      <c r="AH200">
        <f t="shared" si="37"/>
        <v>5.0000197000000002</v>
      </c>
    </row>
    <row r="201" spans="1:34" x14ac:dyDescent="0.25">
      <c r="A201" s="22" t="str">
        <f>Revenue!A202</f>
        <v>P0017</v>
      </c>
      <c r="B201" s="22" t="str">
        <f>Revenue!B202</f>
        <v>Sep</v>
      </c>
      <c r="C201" s="23" t="str">
        <f t="shared" si="31"/>
        <v>P0017|Sep</v>
      </c>
      <c r="D201" s="24">
        <f>Revenue!J202</f>
        <v>788.58349999999996</v>
      </c>
      <c r="E201" s="25">
        <f>_xlfn.XLOOKUP($C201,ExpensesTbl[Key],ExpensesTbl[Total Operating Expenses])</f>
        <v>1663.22</v>
      </c>
      <c r="F201" s="25">
        <f t="shared" si="32"/>
        <v>-874.63650000000007</v>
      </c>
      <c r="G201" s="23" t="str">
        <f>_xlfn.XLOOKUP($A201,PropertiesTbl[Property ID],PropertiesTbl[Property Name])</f>
        <v>Cedar Perch</v>
      </c>
      <c r="N201" s="22" t="str">
        <f>Properties!A202</f>
        <v>P0198</v>
      </c>
      <c r="O201" s="23" t="str">
        <f>_xlfn.XLOOKUP($N201,PropertiesTbl[Property ID],PropertiesTbl[Property Name])</f>
        <v>Snowline Cabin</v>
      </c>
      <c r="P201" s="25">
        <f>SUMIFS(CalcTbl[Total Revenue],CalcTbl[Property ID],$N201)</f>
        <v>24841.490099999999</v>
      </c>
      <c r="Q201" s="25">
        <f>SUMIFS(CalcTbl[Total Expenses],CalcTbl[Property ID],$N201)</f>
        <v>28724.449999999997</v>
      </c>
      <c r="R201" s="25">
        <f t="shared" si="33"/>
        <v>-3882.959899999998</v>
      </c>
      <c r="S201" s="28">
        <f>_xlfn.XLOOKUP($N201,RatingsTbl[Property ID],RatingsTbl[Overall Rating])</f>
        <v>5</v>
      </c>
      <c r="T201" s="35">
        <f t="shared" si="34"/>
        <v>242</v>
      </c>
      <c r="U201" s="35">
        <f t="shared" si="35"/>
        <v>1</v>
      </c>
      <c r="AG201" s="34">
        <f t="shared" si="36"/>
        <v>-3882.9598801999982</v>
      </c>
      <c r="AH201">
        <f t="shared" si="37"/>
        <v>5.0000197999999996</v>
      </c>
    </row>
    <row r="202" spans="1:34" x14ac:dyDescent="0.25">
      <c r="A202" s="22" t="str">
        <f>Revenue!A203</f>
        <v>P0017</v>
      </c>
      <c r="B202" s="22" t="str">
        <f>Revenue!B203</f>
        <v>Oct</v>
      </c>
      <c r="C202" s="23" t="str">
        <f t="shared" si="31"/>
        <v>P0017|Oct</v>
      </c>
      <c r="D202" s="24">
        <f>Revenue!J203</f>
        <v>752.69349999999997</v>
      </c>
      <c r="E202" s="25">
        <f>_xlfn.XLOOKUP($C202,ExpensesTbl[Key],ExpensesTbl[Total Operating Expenses])</f>
        <v>1622.9900000000002</v>
      </c>
      <c r="F202" s="25">
        <f t="shared" si="32"/>
        <v>-870.29650000000026</v>
      </c>
      <c r="G202" s="23" t="str">
        <f>_xlfn.XLOOKUP($A202,PropertiesTbl[Property ID],PropertiesTbl[Property Name])</f>
        <v>Cedar Perch</v>
      </c>
      <c r="N202" s="22" t="str">
        <f>Properties!A203</f>
        <v>P0199</v>
      </c>
      <c r="O202" s="23" t="str">
        <f>_xlfn.XLOOKUP($N202,PropertiesTbl[Property ID],PropertiesTbl[Property Name])</f>
        <v>Starlight Villa</v>
      </c>
      <c r="P202" s="25">
        <f>SUMIFS(CalcTbl[Total Revenue],CalcTbl[Property ID],$N202)</f>
        <v>26967.824699999997</v>
      </c>
      <c r="Q202" s="25">
        <f>SUMIFS(CalcTbl[Total Expenses],CalcTbl[Property ID],$N202)</f>
        <v>29136.05</v>
      </c>
      <c r="R202" s="25">
        <f t="shared" si="33"/>
        <v>-2168.2253000000019</v>
      </c>
      <c r="S202" s="28">
        <f>_xlfn.XLOOKUP($N202,RatingsTbl[Property ID],RatingsTbl[Overall Rating])</f>
        <v>4.9333333333333336</v>
      </c>
      <c r="T202" s="35">
        <f t="shared" si="34"/>
        <v>178</v>
      </c>
      <c r="U202" s="35">
        <f t="shared" si="35"/>
        <v>141</v>
      </c>
      <c r="AG202" s="34">
        <f t="shared" si="36"/>
        <v>-2168.2252801000018</v>
      </c>
      <c r="AH202">
        <f t="shared" si="37"/>
        <v>4.9333532333333334</v>
      </c>
    </row>
    <row r="203" spans="1:34" x14ac:dyDescent="0.25">
      <c r="A203" s="22" t="str">
        <f>Revenue!A204</f>
        <v>P0017</v>
      </c>
      <c r="B203" s="22" t="str">
        <f>Revenue!B204</f>
        <v>Nov</v>
      </c>
      <c r="C203" s="23" t="str">
        <f t="shared" si="31"/>
        <v>P0017|Nov</v>
      </c>
      <c r="D203" s="24">
        <f>Revenue!J204</f>
        <v>794.93700000000001</v>
      </c>
      <c r="E203" s="25">
        <f>_xlfn.XLOOKUP($C203,ExpensesTbl[Key],ExpensesTbl[Total Operating Expenses])</f>
        <v>1611.3100000000002</v>
      </c>
      <c r="F203" s="25">
        <f t="shared" si="32"/>
        <v>-816.37300000000016</v>
      </c>
      <c r="G203" s="23" t="str">
        <f>_xlfn.XLOOKUP($A203,PropertiesTbl[Property ID],PropertiesTbl[Property Name])</f>
        <v>Cedar Perch</v>
      </c>
      <c r="N203" s="22" t="str">
        <f>Properties!A204</f>
        <v>P0200</v>
      </c>
      <c r="O203" s="23" t="str">
        <f>_xlfn.XLOOKUP($N203,PropertiesTbl[Property ID],PropertiesTbl[Property Name])</f>
        <v>Pine House</v>
      </c>
      <c r="P203" s="25">
        <f>SUMIFS(CalcTbl[Total Revenue],CalcTbl[Property ID],$N203)</f>
        <v>26434.507400000002</v>
      </c>
      <c r="Q203" s="25">
        <f>SUMIFS(CalcTbl[Total Expenses],CalcTbl[Property ID],$N203)</f>
        <v>29359.39</v>
      </c>
      <c r="R203" s="25">
        <f t="shared" si="33"/>
        <v>-2924.8825999999972</v>
      </c>
      <c r="S203" s="28">
        <f>_xlfn.XLOOKUP($N203,RatingsTbl[Property ID],RatingsTbl[Overall Rating])</f>
        <v>4.9566666666666661</v>
      </c>
      <c r="T203" s="35">
        <f t="shared" si="34"/>
        <v>205</v>
      </c>
      <c r="U203" s="35">
        <f t="shared" si="35"/>
        <v>39</v>
      </c>
      <c r="AG203" s="34">
        <f t="shared" si="36"/>
        <v>-2924.8825799999972</v>
      </c>
      <c r="AH203">
        <f t="shared" si="37"/>
        <v>4.9566866666666662</v>
      </c>
    </row>
    <row r="204" spans="1:34" x14ac:dyDescent="0.25">
      <c r="A204" s="22" t="str">
        <f>Revenue!A205</f>
        <v>P0017</v>
      </c>
      <c r="B204" s="22" t="str">
        <f>Revenue!B205</f>
        <v>Dec</v>
      </c>
      <c r="C204" s="23" t="str">
        <f t="shared" si="31"/>
        <v>P0017|Dec</v>
      </c>
      <c r="D204" s="24">
        <f>Revenue!J205</f>
        <v>2768.9284000000002</v>
      </c>
      <c r="E204" s="25">
        <f>_xlfn.XLOOKUP($C204,ExpensesTbl[Key],ExpensesTbl[Total Operating Expenses])</f>
        <v>1808.77</v>
      </c>
      <c r="F204" s="25">
        <f t="shared" si="32"/>
        <v>960.15840000000026</v>
      </c>
      <c r="G204" s="23" t="str">
        <f>_xlfn.XLOOKUP($A204,PropertiesTbl[Property ID],PropertiesTbl[Property Name])</f>
        <v>Cedar Perch</v>
      </c>
      <c r="N204" s="22" t="str">
        <f>Properties!A205</f>
        <v>P0201</v>
      </c>
      <c r="O204" s="23" t="str">
        <f>_xlfn.XLOOKUP($N204,PropertiesTbl[Property ID],PropertiesTbl[Property Name])</f>
        <v>Frost Manor</v>
      </c>
      <c r="P204" s="25">
        <f>SUMIFS(CalcTbl[Total Revenue],CalcTbl[Property ID],$N204)</f>
        <v>38133.651399999995</v>
      </c>
      <c r="Q204" s="25">
        <f>SUMIFS(CalcTbl[Total Expenses],CalcTbl[Property ID],$N204)</f>
        <v>37205.170000000006</v>
      </c>
      <c r="R204" s="25">
        <f t="shared" si="33"/>
        <v>928.48139999998966</v>
      </c>
      <c r="S204" s="28">
        <f>_xlfn.XLOOKUP($N204,RatingsTbl[Property ID],RatingsTbl[Overall Rating])</f>
        <v>4.9850000000000003</v>
      </c>
      <c r="T204" s="35">
        <f t="shared" si="34"/>
        <v>67</v>
      </c>
      <c r="U204" s="35">
        <f t="shared" si="35"/>
        <v>4</v>
      </c>
      <c r="AG204" s="34">
        <f t="shared" si="36"/>
        <v>928.48142009998969</v>
      </c>
      <c r="AH204">
        <f t="shared" si="37"/>
        <v>4.9850201000000007</v>
      </c>
    </row>
    <row r="205" spans="1:34" x14ac:dyDescent="0.25">
      <c r="A205" s="22" t="str">
        <f>Revenue!A206</f>
        <v>P0017</v>
      </c>
      <c r="B205" s="22" t="str">
        <f>Revenue!B206</f>
        <v>Jan</v>
      </c>
      <c r="C205" s="23" t="str">
        <f t="shared" si="31"/>
        <v>P0017|Jan</v>
      </c>
      <c r="D205" s="24">
        <f>Revenue!J206</f>
        <v>2144.6363999999999</v>
      </c>
      <c r="E205" s="25">
        <f>_xlfn.XLOOKUP($C205,ExpensesTbl[Key],ExpensesTbl[Total Operating Expenses])</f>
        <v>1814.97</v>
      </c>
      <c r="F205" s="25">
        <f t="shared" si="32"/>
        <v>329.66639999999984</v>
      </c>
      <c r="G205" s="23" t="str">
        <f>_xlfn.XLOOKUP($A205,PropertiesTbl[Property ID],PropertiesTbl[Property Name])</f>
        <v>Cedar Perch</v>
      </c>
      <c r="N205" s="22" t="str">
        <f>Properties!A206</f>
        <v>P0202</v>
      </c>
      <c r="O205" s="23" t="str">
        <f>_xlfn.XLOOKUP($N205,PropertiesTbl[Property ID],PropertiesTbl[Property Name])</f>
        <v>Trailside Retreat</v>
      </c>
      <c r="P205" s="25">
        <f>SUMIFS(CalcTbl[Total Revenue],CalcTbl[Property ID],$N205)</f>
        <v>17879.039499999999</v>
      </c>
      <c r="Q205" s="25">
        <f>SUMIFS(CalcTbl[Total Expenses],CalcTbl[Property ID],$N205)</f>
        <v>16331.220000000001</v>
      </c>
      <c r="R205" s="25">
        <f t="shared" si="33"/>
        <v>1547.8194999999978</v>
      </c>
      <c r="S205" s="28">
        <f>_xlfn.XLOOKUP($N205,RatingsTbl[Property ID],RatingsTbl[Overall Rating])</f>
        <v>4.9616666666666669</v>
      </c>
      <c r="T205" s="35">
        <f t="shared" si="34"/>
        <v>42</v>
      </c>
      <c r="U205" s="35">
        <f t="shared" si="35"/>
        <v>26</v>
      </c>
      <c r="AG205" s="34">
        <f t="shared" si="36"/>
        <v>1547.8195201999979</v>
      </c>
      <c r="AH205">
        <f t="shared" si="37"/>
        <v>4.9616868666666667</v>
      </c>
    </row>
    <row r="206" spans="1:34" x14ac:dyDescent="0.25">
      <c r="A206" s="22" t="str">
        <f>Revenue!A207</f>
        <v>P0017</v>
      </c>
      <c r="B206" s="22" t="str">
        <f>Revenue!B207</f>
        <v>Feb</v>
      </c>
      <c r="C206" s="23" t="str">
        <f t="shared" si="31"/>
        <v>P0017|Feb</v>
      </c>
      <c r="D206" s="24">
        <f>Revenue!J207</f>
        <v>1875.2660999999998</v>
      </c>
      <c r="E206" s="25">
        <f>_xlfn.XLOOKUP($C206,ExpensesTbl[Key],ExpensesTbl[Total Operating Expenses])</f>
        <v>1751.7499999999998</v>
      </c>
      <c r="F206" s="25">
        <f t="shared" si="32"/>
        <v>123.51610000000005</v>
      </c>
      <c r="G206" s="23" t="str">
        <f>_xlfn.XLOOKUP($A206,PropertiesTbl[Property ID],PropertiesTbl[Property Name])</f>
        <v>Cedar Perch</v>
      </c>
      <c r="N206" s="22" t="str">
        <f>Properties!A207</f>
        <v>P0203</v>
      </c>
      <c r="O206" s="23" t="str">
        <f>_xlfn.XLOOKUP($N206,PropertiesTbl[Property ID],PropertiesTbl[Property Name])</f>
        <v>Meadow House</v>
      </c>
      <c r="P206" s="25">
        <f>SUMIFS(CalcTbl[Total Revenue],CalcTbl[Property ID],$N206)</f>
        <v>37384.416900000004</v>
      </c>
      <c r="Q206" s="25">
        <f>SUMIFS(CalcTbl[Total Expenses],CalcTbl[Property ID],$N206)</f>
        <v>37540.909999999996</v>
      </c>
      <c r="R206" s="25">
        <f t="shared" si="33"/>
        <v>-156.49309999999241</v>
      </c>
      <c r="S206" s="28">
        <f>_xlfn.XLOOKUP($N206,RatingsTbl[Property ID],RatingsTbl[Overall Rating])</f>
        <v>4.95</v>
      </c>
      <c r="T206" s="35">
        <f t="shared" si="34"/>
        <v>102</v>
      </c>
      <c r="U206" s="35">
        <f t="shared" si="35"/>
        <v>62</v>
      </c>
      <c r="AG206" s="34">
        <f t="shared" si="36"/>
        <v>-156.49307969999242</v>
      </c>
      <c r="AH206">
        <f t="shared" si="37"/>
        <v>4.9500203000000003</v>
      </c>
    </row>
    <row r="207" spans="1:34" x14ac:dyDescent="0.25">
      <c r="A207" s="22" t="str">
        <f>Revenue!A208</f>
        <v>P0017</v>
      </c>
      <c r="B207" s="22" t="str">
        <f>Revenue!B208</f>
        <v>Mar</v>
      </c>
      <c r="C207" s="23" t="str">
        <f t="shared" si="31"/>
        <v>P0017|Mar</v>
      </c>
      <c r="D207" s="24">
        <f>Revenue!J208</f>
        <v>1497.4608000000001</v>
      </c>
      <c r="E207" s="25">
        <f>_xlfn.XLOOKUP($C207,ExpensesTbl[Key],ExpensesTbl[Total Operating Expenses])</f>
        <v>1711.11</v>
      </c>
      <c r="F207" s="25">
        <f t="shared" si="32"/>
        <v>-213.64919999999984</v>
      </c>
      <c r="G207" s="23" t="str">
        <f>_xlfn.XLOOKUP($A207,PropertiesTbl[Property ID],PropertiesTbl[Property Name])</f>
        <v>Cedar Perch</v>
      </c>
      <c r="N207" s="22" t="str">
        <f>Properties!A208</f>
        <v>P0204</v>
      </c>
      <c r="O207" s="23" t="str">
        <f>_xlfn.XLOOKUP($N207,PropertiesTbl[Property ID],PropertiesTbl[Property Name])</f>
        <v>Sierra Point</v>
      </c>
      <c r="P207" s="25">
        <f>SUMIFS(CalcTbl[Total Revenue],CalcTbl[Property ID],$N207)</f>
        <v>43539.144</v>
      </c>
      <c r="Q207" s="25">
        <f>SUMIFS(CalcTbl[Total Expenses],CalcTbl[Property ID],$N207)</f>
        <v>45384.23</v>
      </c>
      <c r="R207" s="25">
        <f t="shared" si="33"/>
        <v>-1845.086000000003</v>
      </c>
      <c r="S207" s="28">
        <f>_xlfn.XLOOKUP($N207,RatingsTbl[Property ID],RatingsTbl[Overall Rating])</f>
        <v>4.9333333333333336</v>
      </c>
      <c r="T207" s="35">
        <f t="shared" si="34"/>
        <v>164</v>
      </c>
      <c r="U207" s="35">
        <f t="shared" si="35"/>
        <v>140</v>
      </c>
      <c r="AG207" s="34">
        <f t="shared" si="36"/>
        <v>-1845.0859796000029</v>
      </c>
      <c r="AH207">
        <f t="shared" si="37"/>
        <v>4.9333537333333339</v>
      </c>
    </row>
    <row r="208" spans="1:34" x14ac:dyDescent="0.25">
      <c r="A208" s="22" t="str">
        <f>Revenue!A209</f>
        <v>P0018</v>
      </c>
      <c r="B208" s="22" t="str">
        <f>Revenue!B209</f>
        <v>Apr</v>
      </c>
      <c r="C208" s="23" t="str">
        <f t="shared" si="31"/>
        <v>P0018|Apr</v>
      </c>
      <c r="D208" s="24">
        <f>Revenue!J209</f>
        <v>956.73849999999993</v>
      </c>
      <c r="E208" s="25">
        <f>_xlfn.XLOOKUP($C208,ExpensesTbl[Key],ExpensesTbl[Total Operating Expenses])</f>
        <v>2156.6999999999998</v>
      </c>
      <c r="F208" s="25">
        <f t="shared" si="32"/>
        <v>-1199.9614999999999</v>
      </c>
      <c r="G208" s="23" t="str">
        <f>_xlfn.XLOOKUP($A208,PropertiesTbl[Property ID],PropertiesTbl[Property Name])</f>
        <v>Juniper Hideaway</v>
      </c>
      <c r="N208" s="22" t="str">
        <f>Properties!A209</f>
        <v>P0205</v>
      </c>
      <c r="O208" s="23" t="str">
        <f>_xlfn.XLOOKUP($N208,PropertiesTbl[Property ID],PropertiesTbl[Property Name])</f>
        <v>Granite Nest</v>
      </c>
      <c r="P208" s="25">
        <f>SUMIFS(CalcTbl[Total Revenue],CalcTbl[Property ID],$N208)</f>
        <v>20887.189700000003</v>
      </c>
      <c r="Q208" s="25">
        <f>SUMIFS(CalcTbl[Total Expenses],CalcTbl[Property ID],$N208)</f>
        <v>28727.869999999995</v>
      </c>
      <c r="R208" s="25">
        <f t="shared" si="33"/>
        <v>-7840.6802999999927</v>
      </c>
      <c r="S208" s="28">
        <f>_xlfn.XLOOKUP($N208,RatingsTbl[Property ID],RatingsTbl[Overall Rating])</f>
        <v>3.2583333333333333</v>
      </c>
      <c r="T208" s="35">
        <f t="shared" si="34"/>
        <v>290</v>
      </c>
      <c r="U208" s="35">
        <f t="shared" si="35"/>
        <v>290</v>
      </c>
      <c r="AG208" s="34">
        <f t="shared" si="36"/>
        <v>-7840.680279499993</v>
      </c>
      <c r="AH208">
        <f t="shared" si="37"/>
        <v>3.2583538333333335</v>
      </c>
    </row>
    <row r="209" spans="1:34" x14ac:dyDescent="0.25">
      <c r="A209" s="22" t="str">
        <f>Revenue!A210</f>
        <v>P0018</v>
      </c>
      <c r="B209" s="22" t="str">
        <f>Revenue!B210</f>
        <v>May</v>
      </c>
      <c r="C209" s="23" t="str">
        <f t="shared" si="31"/>
        <v>P0018|May</v>
      </c>
      <c r="D209" s="24">
        <f>Revenue!J210</f>
        <v>1119.5724</v>
      </c>
      <c r="E209" s="25">
        <f>_xlfn.XLOOKUP($C209,ExpensesTbl[Key],ExpensesTbl[Total Operating Expenses])</f>
        <v>2299.6</v>
      </c>
      <c r="F209" s="25">
        <f t="shared" si="32"/>
        <v>-1180.0275999999999</v>
      </c>
      <c r="G209" s="23" t="str">
        <f>_xlfn.XLOOKUP($A209,PropertiesTbl[Property ID],PropertiesTbl[Property Name])</f>
        <v>Juniper Hideaway</v>
      </c>
      <c r="N209" s="22" t="str">
        <f>Properties!A210</f>
        <v>P0206</v>
      </c>
      <c r="O209" s="23" t="str">
        <f>_xlfn.XLOOKUP($N209,PropertiesTbl[Property ID],PropertiesTbl[Property Name])</f>
        <v>Birch Chalet</v>
      </c>
      <c r="P209" s="25">
        <f>SUMIFS(CalcTbl[Total Revenue],CalcTbl[Property ID],$N209)</f>
        <v>18319.987999999998</v>
      </c>
      <c r="Q209" s="25">
        <f>SUMIFS(CalcTbl[Total Expenses],CalcTbl[Property ID],$N209)</f>
        <v>22642.360000000004</v>
      </c>
      <c r="R209" s="25">
        <f t="shared" si="33"/>
        <v>-4322.3720000000067</v>
      </c>
      <c r="S209" s="28">
        <f>_xlfn.XLOOKUP($N209,RatingsTbl[Property ID],RatingsTbl[Overall Rating])</f>
        <v>4.915</v>
      </c>
      <c r="T209" s="35">
        <f t="shared" si="34"/>
        <v>251</v>
      </c>
      <c r="U209" s="35">
        <f t="shared" si="35"/>
        <v>216</v>
      </c>
      <c r="AG209" s="34">
        <f t="shared" si="36"/>
        <v>-4322.3719794000062</v>
      </c>
      <c r="AH209">
        <f t="shared" si="37"/>
        <v>4.9150206000000001</v>
      </c>
    </row>
    <row r="210" spans="1:34" x14ac:dyDescent="0.25">
      <c r="A210" s="22" t="str">
        <f>Revenue!A211</f>
        <v>P0018</v>
      </c>
      <c r="B210" s="22" t="str">
        <f>Revenue!B211</f>
        <v>Jun</v>
      </c>
      <c r="C210" s="23" t="str">
        <f t="shared" si="31"/>
        <v>P0018|Jun</v>
      </c>
      <c r="D210" s="24">
        <f>Revenue!J211</f>
        <v>1386.4</v>
      </c>
      <c r="E210" s="25">
        <f>_xlfn.XLOOKUP($C210,ExpensesTbl[Key],ExpensesTbl[Total Operating Expenses])</f>
        <v>2422.27</v>
      </c>
      <c r="F210" s="25">
        <f t="shared" si="32"/>
        <v>-1035.8699999999999</v>
      </c>
      <c r="G210" s="23" t="str">
        <f>_xlfn.XLOOKUP($A210,PropertiesTbl[Property ID],PropertiesTbl[Property Name])</f>
        <v>Juniper Hideaway</v>
      </c>
      <c r="N210" s="22" t="str">
        <f>Properties!A211</f>
        <v>P0207</v>
      </c>
      <c r="O210" s="23" t="str">
        <f>_xlfn.XLOOKUP($N210,PropertiesTbl[Property ID],PropertiesTbl[Property Name])</f>
        <v>Alpine Cottage</v>
      </c>
      <c r="P210" s="25">
        <f>SUMIFS(CalcTbl[Total Revenue],CalcTbl[Property ID],$N210)</f>
        <v>80672.998200000016</v>
      </c>
      <c r="Q210" s="25">
        <f>SUMIFS(CalcTbl[Total Expenses],CalcTbl[Property ID],$N210)</f>
        <v>36826.54</v>
      </c>
      <c r="R210" s="25">
        <f t="shared" si="33"/>
        <v>43846.458200000015</v>
      </c>
      <c r="S210" s="28">
        <f>_xlfn.XLOOKUP($N210,RatingsTbl[Property ID],RatingsTbl[Overall Rating])</f>
        <v>4.9433333333333325</v>
      </c>
      <c r="T210" s="35">
        <f t="shared" si="34"/>
        <v>3</v>
      </c>
      <c r="U210" s="35">
        <f t="shared" si="35"/>
        <v>90</v>
      </c>
      <c r="AG210" s="34">
        <f t="shared" si="36"/>
        <v>43846.458220700013</v>
      </c>
      <c r="AH210">
        <f t="shared" si="37"/>
        <v>4.9433540333333328</v>
      </c>
    </row>
    <row r="211" spans="1:34" x14ac:dyDescent="0.25">
      <c r="A211" s="22" t="str">
        <f>Revenue!A212</f>
        <v>P0018</v>
      </c>
      <c r="B211" s="22" t="str">
        <f>Revenue!B212</f>
        <v>Jul</v>
      </c>
      <c r="C211" s="23" t="str">
        <f t="shared" si="31"/>
        <v>P0018|Jul</v>
      </c>
      <c r="D211" s="24">
        <f>Revenue!J212</f>
        <v>1859.5271999999998</v>
      </c>
      <c r="E211" s="25">
        <f>_xlfn.XLOOKUP($C211,ExpensesTbl[Key],ExpensesTbl[Total Operating Expenses])</f>
        <v>3259.15</v>
      </c>
      <c r="F211" s="25">
        <f t="shared" si="32"/>
        <v>-1399.6228000000003</v>
      </c>
      <c r="G211" s="23" t="str">
        <f>_xlfn.XLOOKUP($A211,PropertiesTbl[Property ID],PropertiesTbl[Property Name])</f>
        <v>Juniper Hideaway</v>
      </c>
      <c r="N211" s="22" t="str">
        <f>Properties!A212</f>
        <v>P0208</v>
      </c>
      <c r="O211" s="23" t="str">
        <f>_xlfn.XLOOKUP($N211,PropertiesTbl[Property ID],PropertiesTbl[Property Name])</f>
        <v>Rustic Lodge</v>
      </c>
      <c r="P211" s="25">
        <f>SUMIFS(CalcTbl[Total Revenue],CalcTbl[Property ID],$N211)</f>
        <v>39072.582300000002</v>
      </c>
      <c r="Q211" s="25">
        <f>SUMIFS(CalcTbl[Total Expenses],CalcTbl[Property ID],$N211)</f>
        <v>37157.250000000007</v>
      </c>
      <c r="R211" s="25">
        <f t="shared" si="33"/>
        <v>1915.3322999999946</v>
      </c>
      <c r="S211" s="28">
        <f>_xlfn.XLOOKUP($N211,RatingsTbl[Property ID],RatingsTbl[Overall Rating])</f>
        <v>4.918333333333333</v>
      </c>
      <c r="T211" s="35">
        <f t="shared" si="34"/>
        <v>33</v>
      </c>
      <c r="U211" s="35">
        <f t="shared" si="35"/>
        <v>202</v>
      </c>
      <c r="AG211" s="34">
        <f t="shared" si="36"/>
        <v>1915.3323207999945</v>
      </c>
      <c r="AH211">
        <f t="shared" si="37"/>
        <v>4.9183541333333327</v>
      </c>
    </row>
    <row r="212" spans="1:34" x14ac:dyDescent="0.25">
      <c r="A212" s="22" t="str">
        <f>Revenue!A213</f>
        <v>P0018</v>
      </c>
      <c r="B212" s="22" t="str">
        <f>Revenue!B213</f>
        <v>Aug</v>
      </c>
      <c r="C212" s="23" t="str">
        <f t="shared" si="31"/>
        <v>P0018|Aug</v>
      </c>
      <c r="D212" s="24">
        <f>Revenue!J213</f>
        <v>1621.6056000000001</v>
      </c>
      <c r="E212" s="25">
        <f>_xlfn.XLOOKUP($C212,ExpensesTbl[Key],ExpensesTbl[Total Operating Expenses])</f>
        <v>3153.69</v>
      </c>
      <c r="F212" s="25">
        <f t="shared" si="32"/>
        <v>-1532.0844</v>
      </c>
      <c r="G212" s="23" t="str">
        <f>_xlfn.XLOOKUP($A212,PropertiesTbl[Property ID],PropertiesTbl[Property Name])</f>
        <v>Juniper Hideaway</v>
      </c>
      <c r="N212" s="22" t="str">
        <f>Properties!A213</f>
        <v>P0209</v>
      </c>
      <c r="O212" s="23" t="str">
        <f>_xlfn.XLOOKUP($N212,PropertiesTbl[Property ID],PropertiesTbl[Property Name])</f>
        <v>Birch Haven</v>
      </c>
      <c r="P212" s="25">
        <f>SUMIFS(CalcTbl[Total Revenue],CalcTbl[Property ID],$N212)</f>
        <v>27952.702100000002</v>
      </c>
      <c r="Q212" s="25">
        <f>SUMIFS(CalcTbl[Total Expenses],CalcTbl[Property ID],$N212)</f>
        <v>29386.639999999999</v>
      </c>
      <c r="R212" s="25">
        <f t="shared" si="33"/>
        <v>-1433.9378999999972</v>
      </c>
      <c r="S212" s="28">
        <f>_xlfn.XLOOKUP($N212,RatingsTbl[Property ID],RatingsTbl[Overall Rating])</f>
        <v>4.8766666666666678</v>
      </c>
      <c r="T212" s="35">
        <f t="shared" si="34"/>
        <v>147</v>
      </c>
      <c r="U212" s="35">
        <f t="shared" si="35"/>
        <v>273</v>
      </c>
      <c r="AG212" s="34">
        <f t="shared" si="36"/>
        <v>-1433.9378790999972</v>
      </c>
      <c r="AH212">
        <f t="shared" si="37"/>
        <v>4.8766875666666678</v>
      </c>
    </row>
    <row r="213" spans="1:34" x14ac:dyDescent="0.25">
      <c r="A213" s="22" t="str">
        <f>Revenue!A214</f>
        <v>P0018</v>
      </c>
      <c r="B213" s="22" t="str">
        <f>Revenue!B214</f>
        <v>Sep</v>
      </c>
      <c r="C213" s="23" t="str">
        <f t="shared" si="31"/>
        <v>P0018|Sep</v>
      </c>
      <c r="D213" s="24">
        <f>Revenue!J214</f>
        <v>1207.2798</v>
      </c>
      <c r="E213" s="25">
        <f>_xlfn.XLOOKUP($C213,ExpensesTbl[Key],ExpensesTbl[Total Operating Expenses])</f>
        <v>2425.29</v>
      </c>
      <c r="F213" s="25">
        <f t="shared" si="32"/>
        <v>-1218.0101999999999</v>
      </c>
      <c r="G213" s="23" t="str">
        <f>_xlfn.XLOOKUP($A213,PropertiesTbl[Property ID],PropertiesTbl[Property Name])</f>
        <v>Juniper Hideaway</v>
      </c>
      <c r="N213" s="22" t="str">
        <f>Properties!A214</f>
        <v>P0210</v>
      </c>
      <c r="O213" s="23" t="str">
        <f>_xlfn.XLOOKUP($N213,PropertiesTbl[Property ID],PropertiesTbl[Property Name])</f>
        <v>Rustic Hideaway</v>
      </c>
      <c r="P213" s="25">
        <f>SUMIFS(CalcTbl[Total Revenue],CalcTbl[Property ID],$N213)</f>
        <v>21005.394200000002</v>
      </c>
      <c r="Q213" s="25">
        <f>SUMIFS(CalcTbl[Total Expenses],CalcTbl[Property ID],$N213)</f>
        <v>22292.76</v>
      </c>
      <c r="R213" s="25">
        <f t="shared" si="33"/>
        <v>-1287.3657999999959</v>
      </c>
      <c r="S213" s="28">
        <f>_xlfn.XLOOKUP($N213,RatingsTbl[Property ID],RatingsTbl[Overall Rating])</f>
        <v>4.878333333333333</v>
      </c>
      <c r="T213" s="35">
        <f t="shared" si="34"/>
        <v>144</v>
      </c>
      <c r="U213" s="35">
        <f t="shared" si="35"/>
        <v>272</v>
      </c>
      <c r="AG213" s="34">
        <f t="shared" si="36"/>
        <v>-1287.3657789999959</v>
      </c>
      <c r="AH213">
        <f t="shared" si="37"/>
        <v>4.8783543333333332</v>
      </c>
    </row>
    <row r="214" spans="1:34" x14ac:dyDescent="0.25">
      <c r="A214" s="22" t="str">
        <f>Revenue!A215</f>
        <v>P0018</v>
      </c>
      <c r="B214" s="22" t="str">
        <f>Revenue!B215</f>
        <v>Oct</v>
      </c>
      <c r="C214" s="23" t="str">
        <f t="shared" si="31"/>
        <v>P0018|Oct</v>
      </c>
      <c r="D214" s="24">
        <f>Revenue!J215</f>
        <v>1159.4975999999999</v>
      </c>
      <c r="E214" s="25">
        <f>_xlfn.XLOOKUP($C214,ExpensesTbl[Key],ExpensesTbl[Total Operating Expenses])</f>
        <v>2100.88</v>
      </c>
      <c r="F214" s="25">
        <f t="shared" si="32"/>
        <v>-941.38240000000019</v>
      </c>
      <c r="G214" s="23" t="str">
        <f>_xlfn.XLOOKUP($A214,PropertiesTbl[Property ID],PropertiesTbl[Property Name])</f>
        <v>Juniper Hideaway</v>
      </c>
      <c r="N214" s="22" t="str">
        <f>Properties!A215</f>
        <v>P0211</v>
      </c>
      <c r="O214" s="23" t="str">
        <f>_xlfn.XLOOKUP($N214,PropertiesTbl[Property ID],PropertiesTbl[Property Name])</f>
        <v>Juniper Cottage</v>
      </c>
      <c r="P214" s="25">
        <f>SUMIFS(CalcTbl[Total Revenue],CalcTbl[Property ID],$N214)</f>
        <v>58806.066800000001</v>
      </c>
      <c r="Q214" s="25">
        <f>SUMIFS(CalcTbl[Total Expenses],CalcTbl[Property ID],$N214)</f>
        <v>55235.16</v>
      </c>
      <c r="R214" s="25">
        <f t="shared" si="33"/>
        <v>3570.906799999997</v>
      </c>
      <c r="S214" s="28">
        <f>_xlfn.XLOOKUP($N214,RatingsTbl[Property ID],RatingsTbl[Overall Rating])</f>
        <v>4.9483333333333333</v>
      </c>
      <c r="T214" s="35">
        <f t="shared" si="34"/>
        <v>18</v>
      </c>
      <c r="U214" s="35">
        <f t="shared" si="35"/>
        <v>74</v>
      </c>
      <c r="AG214" s="34">
        <f t="shared" si="36"/>
        <v>3570.9068210999972</v>
      </c>
      <c r="AH214">
        <f t="shared" si="37"/>
        <v>4.9483544333333329</v>
      </c>
    </row>
    <row r="215" spans="1:34" x14ac:dyDescent="0.25">
      <c r="A215" s="22" t="str">
        <f>Revenue!A216</f>
        <v>P0018</v>
      </c>
      <c r="B215" s="22" t="str">
        <f>Revenue!B216</f>
        <v>Nov</v>
      </c>
      <c r="C215" s="23" t="str">
        <f t="shared" si="31"/>
        <v>P0018|Nov</v>
      </c>
      <c r="D215" s="24">
        <f>Revenue!J216</f>
        <v>1012.0285</v>
      </c>
      <c r="E215" s="25">
        <f>_xlfn.XLOOKUP($C215,ExpensesTbl[Key],ExpensesTbl[Total Operating Expenses])</f>
        <v>2043.29</v>
      </c>
      <c r="F215" s="25">
        <f t="shared" si="32"/>
        <v>-1031.2615000000001</v>
      </c>
      <c r="G215" s="23" t="str">
        <f>_xlfn.XLOOKUP($A215,PropertiesTbl[Property ID],PropertiesTbl[Property Name])</f>
        <v>Juniper Hideaway</v>
      </c>
      <c r="N215" s="22" t="str">
        <f>Properties!A216</f>
        <v>P0212</v>
      </c>
      <c r="O215" s="23" t="str">
        <f>_xlfn.XLOOKUP($N215,PropertiesTbl[Property ID],PropertiesTbl[Property Name])</f>
        <v>Meadow Hideaway</v>
      </c>
      <c r="P215" s="25">
        <f>SUMIFS(CalcTbl[Total Revenue],CalcTbl[Property ID],$N215)</f>
        <v>55650.053899999999</v>
      </c>
      <c r="Q215" s="25">
        <f>SUMIFS(CalcTbl[Total Expenses],CalcTbl[Property ID],$N215)</f>
        <v>54564.010000000009</v>
      </c>
      <c r="R215" s="25">
        <f t="shared" si="33"/>
        <v>1086.0438999999897</v>
      </c>
      <c r="S215" s="28">
        <f>_xlfn.XLOOKUP($N215,RatingsTbl[Property ID],RatingsTbl[Overall Rating])</f>
        <v>4.9249999999999998</v>
      </c>
      <c r="T215" s="35">
        <f t="shared" si="34"/>
        <v>60</v>
      </c>
      <c r="U215" s="35">
        <f t="shared" si="35"/>
        <v>178</v>
      </c>
      <c r="AG215" s="34">
        <f t="shared" si="36"/>
        <v>1086.0439211999897</v>
      </c>
      <c r="AH215">
        <f t="shared" si="37"/>
        <v>4.9250211999999998</v>
      </c>
    </row>
    <row r="216" spans="1:34" x14ac:dyDescent="0.25">
      <c r="A216" s="22" t="str">
        <f>Revenue!A217</f>
        <v>P0018</v>
      </c>
      <c r="B216" s="22" t="str">
        <f>Revenue!B217</f>
        <v>Dec</v>
      </c>
      <c r="C216" s="23" t="str">
        <f t="shared" si="31"/>
        <v>P0018|Dec</v>
      </c>
      <c r="D216" s="24">
        <f>Revenue!J217</f>
        <v>4385.3369000000002</v>
      </c>
      <c r="E216" s="25">
        <f>_xlfn.XLOOKUP($C216,ExpensesTbl[Key],ExpensesTbl[Total Operating Expenses])</f>
        <v>2413.8100000000004</v>
      </c>
      <c r="F216" s="25">
        <f t="shared" si="32"/>
        <v>1971.5268999999998</v>
      </c>
      <c r="G216" s="23" t="str">
        <f>_xlfn.XLOOKUP($A216,PropertiesTbl[Property ID],PropertiesTbl[Property Name])</f>
        <v>Juniper Hideaway</v>
      </c>
      <c r="N216" s="22" t="str">
        <f>Properties!A217</f>
        <v>P0213</v>
      </c>
      <c r="O216" s="23" t="str">
        <f>_xlfn.XLOOKUP($N216,PropertiesTbl[Property ID],PropertiesTbl[Property Name])</f>
        <v>Frost Landing</v>
      </c>
      <c r="P216" s="25">
        <f>SUMIFS(CalcTbl[Total Revenue],CalcTbl[Property ID],$N216)</f>
        <v>25755.6561</v>
      </c>
      <c r="Q216" s="25">
        <f>SUMIFS(CalcTbl[Total Expenses],CalcTbl[Property ID],$N216)</f>
        <v>29076.180000000004</v>
      </c>
      <c r="R216" s="25">
        <f t="shared" si="33"/>
        <v>-3320.5239000000038</v>
      </c>
      <c r="S216" s="28">
        <f>_xlfn.XLOOKUP($N216,RatingsTbl[Property ID],RatingsTbl[Overall Rating])</f>
        <v>4.93</v>
      </c>
      <c r="T216" s="35">
        <f t="shared" si="34"/>
        <v>219</v>
      </c>
      <c r="U216" s="35">
        <f t="shared" si="35"/>
        <v>153</v>
      </c>
      <c r="AG216" s="34">
        <f t="shared" si="36"/>
        <v>-3320.5238787000039</v>
      </c>
      <c r="AH216">
        <f t="shared" si="37"/>
        <v>4.9300212999999999</v>
      </c>
    </row>
    <row r="217" spans="1:34" x14ac:dyDescent="0.25">
      <c r="A217" s="22" t="str">
        <f>Revenue!A218</f>
        <v>P0018</v>
      </c>
      <c r="B217" s="22" t="str">
        <f>Revenue!B218</f>
        <v>Jan</v>
      </c>
      <c r="C217" s="23" t="str">
        <f t="shared" si="31"/>
        <v>P0018|Jan</v>
      </c>
      <c r="D217" s="24">
        <f>Revenue!J218</f>
        <v>3810.4470000000001</v>
      </c>
      <c r="E217" s="25">
        <f>_xlfn.XLOOKUP($C217,ExpensesTbl[Key],ExpensesTbl[Total Operating Expenses])</f>
        <v>2658.6200000000003</v>
      </c>
      <c r="F217" s="25">
        <f t="shared" si="32"/>
        <v>1151.8269999999998</v>
      </c>
      <c r="G217" s="23" t="str">
        <f>_xlfn.XLOOKUP($A217,PropertiesTbl[Property ID],PropertiesTbl[Property Name])</f>
        <v>Juniper Hideaway</v>
      </c>
      <c r="N217" s="22" t="str">
        <f>Properties!A218</f>
        <v>P0214</v>
      </c>
      <c r="O217" s="23" t="str">
        <f>_xlfn.XLOOKUP($N217,PropertiesTbl[Property ID],PropertiesTbl[Property Name])</f>
        <v>Evergreen Hollow</v>
      </c>
      <c r="P217" s="25">
        <f>SUMIFS(CalcTbl[Total Revenue],CalcTbl[Property ID],$N217)</f>
        <v>27115.052099999997</v>
      </c>
      <c r="Q217" s="25">
        <f>SUMIFS(CalcTbl[Total Expenses],CalcTbl[Property ID],$N217)</f>
        <v>29102</v>
      </c>
      <c r="R217" s="25">
        <f t="shared" si="33"/>
        <v>-1986.9479000000028</v>
      </c>
      <c r="S217" s="28">
        <f>_xlfn.XLOOKUP($N217,RatingsTbl[Property ID],RatingsTbl[Overall Rating])</f>
        <v>4.9266666666666667</v>
      </c>
      <c r="T217" s="35">
        <f t="shared" si="34"/>
        <v>168</v>
      </c>
      <c r="U217" s="35">
        <f t="shared" si="35"/>
        <v>166</v>
      </c>
      <c r="AG217" s="34">
        <f t="shared" si="36"/>
        <v>-1986.9478786000029</v>
      </c>
      <c r="AH217">
        <f t="shared" si="37"/>
        <v>4.9266880666666664</v>
      </c>
    </row>
    <row r="218" spans="1:34" x14ac:dyDescent="0.25">
      <c r="A218" s="22" t="str">
        <f>Revenue!A219</f>
        <v>P0018</v>
      </c>
      <c r="B218" s="22" t="str">
        <f>Revenue!B219</f>
        <v>Feb</v>
      </c>
      <c r="C218" s="23" t="str">
        <f t="shared" si="31"/>
        <v>P0018|Feb</v>
      </c>
      <c r="D218" s="24">
        <f>Revenue!J219</f>
        <v>2755.6309999999999</v>
      </c>
      <c r="E218" s="25">
        <f>_xlfn.XLOOKUP($C218,ExpensesTbl[Key],ExpensesTbl[Total Operating Expenses])</f>
        <v>2315.1000000000004</v>
      </c>
      <c r="F218" s="25">
        <f t="shared" si="32"/>
        <v>440.53099999999949</v>
      </c>
      <c r="G218" s="23" t="str">
        <f>_xlfn.XLOOKUP($A218,PropertiesTbl[Property ID],PropertiesTbl[Property Name])</f>
        <v>Juniper Hideaway</v>
      </c>
      <c r="N218" s="22" t="str">
        <f>Properties!A219</f>
        <v>P0215</v>
      </c>
      <c r="O218" s="23" t="str">
        <f>_xlfn.XLOOKUP($N218,PropertiesTbl[Property ID],PropertiesTbl[Property Name])</f>
        <v>Silver House</v>
      </c>
      <c r="P218" s="25">
        <f>SUMIFS(CalcTbl[Total Revenue],CalcTbl[Property ID],$N218)</f>
        <v>18790.955900000001</v>
      </c>
      <c r="Q218" s="25">
        <f>SUMIFS(CalcTbl[Total Expenses],CalcTbl[Property ID],$N218)</f>
        <v>16437.63</v>
      </c>
      <c r="R218" s="25">
        <f t="shared" si="33"/>
        <v>2353.3258999999998</v>
      </c>
      <c r="S218" s="28">
        <f>_xlfn.XLOOKUP($N218,RatingsTbl[Property ID],RatingsTbl[Overall Rating])</f>
        <v>4.95</v>
      </c>
      <c r="T218" s="35">
        <f t="shared" si="34"/>
        <v>28</v>
      </c>
      <c r="U218" s="35">
        <f t="shared" si="35"/>
        <v>61</v>
      </c>
      <c r="AG218" s="34">
        <f t="shared" si="36"/>
        <v>2353.3259214999998</v>
      </c>
      <c r="AH218">
        <f t="shared" si="37"/>
        <v>4.9500215000000001</v>
      </c>
    </row>
    <row r="219" spans="1:34" x14ac:dyDescent="0.25">
      <c r="A219" s="22" t="str">
        <f>Revenue!A220</f>
        <v>P0018</v>
      </c>
      <c r="B219" s="22" t="str">
        <f>Revenue!B220</f>
        <v>Mar</v>
      </c>
      <c r="C219" s="23" t="str">
        <f t="shared" si="31"/>
        <v>P0018|Mar</v>
      </c>
      <c r="D219" s="24">
        <f>Revenue!J220</f>
        <v>2339.9576999999999</v>
      </c>
      <c r="E219" s="25">
        <f>_xlfn.XLOOKUP($C219,ExpensesTbl[Key],ExpensesTbl[Total Operating Expenses])</f>
        <v>2185.96</v>
      </c>
      <c r="F219" s="25">
        <f t="shared" si="32"/>
        <v>153.9976999999999</v>
      </c>
      <c r="G219" s="23" t="str">
        <f>_xlfn.XLOOKUP($A219,PropertiesTbl[Property ID],PropertiesTbl[Property Name])</f>
        <v>Juniper Hideaway</v>
      </c>
      <c r="N219" s="22" t="str">
        <f>Properties!A220</f>
        <v>P0216</v>
      </c>
      <c r="O219" s="23" t="str">
        <f>_xlfn.XLOOKUP($N219,PropertiesTbl[Property ID],PropertiesTbl[Property Name])</f>
        <v>Cedar Haven</v>
      </c>
      <c r="P219" s="25">
        <f>SUMIFS(CalcTbl[Total Revenue],CalcTbl[Property ID],$N219)</f>
        <v>47060.313900000008</v>
      </c>
      <c r="Q219" s="25">
        <f>SUMIFS(CalcTbl[Total Expenses],CalcTbl[Property ID],$N219)</f>
        <v>54291.159999999996</v>
      </c>
      <c r="R219" s="25">
        <f t="shared" si="33"/>
        <v>-7230.8460999999879</v>
      </c>
      <c r="S219" s="28">
        <f>_xlfn.XLOOKUP($N219,RatingsTbl[Property ID],RatingsTbl[Overall Rating])</f>
        <v>4.9316666666666666</v>
      </c>
      <c r="T219" s="35">
        <f t="shared" si="34"/>
        <v>286</v>
      </c>
      <c r="U219" s="35">
        <f t="shared" si="35"/>
        <v>145</v>
      </c>
      <c r="AG219" s="34">
        <f t="shared" si="36"/>
        <v>-7230.8460783999881</v>
      </c>
      <c r="AH219">
        <f t="shared" si="37"/>
        <v>4.9316882666666668</v>
      </c>
    </row>
    <row r="220" spans="1:34" x14ac:dyDescent="0.25">
      <c r="A220" s="22" t="str">
        <f>Revenue!A221</f>
        <v>P0019</v>
      </c>
      <c r="B220" s="22" t="str">
        <f>Revenue!B221</f>
        <v>Apr</v>
      </c>
      <c r="C220" s="23" t="str">
        <f t="shared" si="31"/>
        <v>P0019|Apr</v>
      </c>
      <c r="D220" s="24">
        <f>Revenue!J221</f>
        <v>1608.665</v>
      </c>
      <c r="E220" s="25">
        <f>_xlfn.XLOOKUP($C220,ExpensesTbl[Key],ExpensesTbl[Total Operating Expenses])</f>
        <v>3084.49</v>
      </c>
      <c r="F220" s="25">
        <f t="shared" si="32"/>
        <v>-1475.8249999999998</v>
      </c>
      <c r="G220" s="23" t="str">
        <f>_xlfn.XLOOKUP($A220,PropertiesTbl[Property ID],PropertiesTbl[Property Name])</f>
        <v>Mountain Overlook</v>
      </c>
      <c r="N220" s="22" t="str">
        <f>Properties!A221</f>
        <v>P0217</v>
      </c>
      <c r="O220" s="23" t="str">
        <f>_xlfn.XLOOKUP($N220,PropertiesTbl[Property ID],PropertiesTbl[Property Name])</f>
        <v>Rustic Retreat</v>
      </c>
      <c r="P220" s="25">
        <f>SUMIFS(CalcTbl[Total Revenue],CalcTbl[Property ID],$N220)</f>
        <v>33180.538800000002</v>
      </c>
      <c r="Q220" s="25">
        <f>SUMIFS(CalcTbl[Total Expenses],CalcTbl[Property ID],$N220)</f>
        <v>36937.860000000008</v>
      </c>
      <c r="R220" s="25">
        <f t="shared" si="33"/>
        <v>-3757.3212000000058</v>
      </c>
      <c r="S220" s="28">
        <f>_xlfn.XLOOKUP($N220,RatingsTbl[Property ID],RatingsTbl[Overall Rating])</f>
        <v>4.9366666666666665</v>
      </c>
      <c r="T220" s="35">
        <f t="shared" si="34"/>
        <v>236</v>
      </c>
      <c r="U220" s="35">
        <f t="shared" si="35"/>
        <v>122</v>
      </c>
      <c r="AG220" s="34">
        <f t="shared" si="36"/>
        <v>-3757.3211783000056</v>
      </c>
      <c r="AH220">
        <f t="shared" si="37"/>
        <v>4.9366883666666661</v>
      </c>
    </row>
    <row r="221" spans="1:34" x14ac:dyDescent="0.25">
      <c r="A221" s="22" t="str">
        <f>Revenue!A222</f>
        <v>P0019</v>
      </c>
      <c r="B221" s="22" t="str">
        <f>Revenue!B222</f>
        <v>May</v>
      </c>
      <c r="C221" s="23" t="str">
        <f t="shared" si="31"/>
        <v>P0019|May</v>
      </c>
      <c r="D221" s="24">
        <f>Revenue!J222</f>
        <v>2198.8324000000002</v>
      </c>
      <c r="E221" s="25">
        <f>_xlfn.XLOOKUP($C221,ExpensesTbl[Key],ExpensesTbl[Total Operating Expenses])</f>
        <v>3631.89</v>
      </c>
      <c r="F221" s="25">
        <f t="shared" si="32"/>
        <v>-1433.0575999999996</v>
      </c>
      <c r="G221" s="23" t="str">
        <f>_xlfn.XLOOKUP($A221,PropertiesTbl[Property ID],PropertiesTbl[Property Name])</f>
        <v>Mountain Overlook</v>
      </c>
      <c r="N221" s="22" t="str">
        <f>Properties!A222</f>
        <v>P0218</v>
      </c>
      <c r="O221" s="23" t="str">
        <f>_xlfn.XLOOKUP($N221,PropertiesTbl[Property ID],PropertiesTbl[Property Name])</f>
        <v>Whispering Cabin</v>
      </c>
      <c r="P221" s="25">
        <f>SUMIFS(CalcTbl[Total Revenue],CalcTbl[Property ID],$N221)</f>
        <v>30766.525799999999</v>
      </c>
      <c r="Q221" s="25">
        <f>SUMIFS(CalcTbl[Total Expenses],CalcTbl[Property ID],$N221)</f>
        <v>29596.800000000007</v>
      </c>
      <c r="R221" s="25">
        <f t="shared" si="33"/>
        <v>1169.7257999999929</v>
      </c>
      <c r="S221" s="28">
        <f>_xlfn.XLOOKUP($N221,RatingsTbl[Property ID],RatingsTbl[Overall Rating])</f>
        <v>4.958333333333333</v>
      </c>
      <c r="T221" s="35">
        <f t="shared" si="34"/>
        <v>58</v>
      </c>
      <c r="U221" s="35">
        <f t="shared" si="35"/>
        <v>31</v>
      </c>
      <c r="AG221" s="34">
        <f t="shared" si="36"/>
        <v>1169.7258217999929</v>
      </c>
      <c r="AH221">
        <f t="shared" si="37"/>
        <v>4.9583551333333329</v>
      </c>
    </row>
    <row r="222" spans="1:34" x14ac:dyDescent="0.25">
      <c r="A222" s="22" t="str">
        <f>Revenue!A223</f>
        <v>P0019</v>
      </c>
      <c r="B222" s="22" t="str">
        <f>Revenue!B223</f>
        <v>Jun</v>
      </c>
      <c r="C222" s="23" t="str">
        <f t="shared" si="31"/>
        <v>P0019|Jun</v>
      </c>
      <c r="D222" s="24">
        <f>Revenue!J223</f>
        <v>2357.9512</v>
      </c>
      <c r="E222" s="25">
        <f>_xlfn.XLOOKUP($C222,ExpensesTbl[Key],ExpensesTbl[Total Operating Expenses])</f>
        <v>3813.7799999999997</v>
      </c>
      <c r="F222" s="25">
        <f t="shared" si="32"/>
        <v>-1455.8287999999998</v>
      </c>
      <c r="G222" s="23" t="str">
        <f>_xlfn.XLOOKUP($A222,PropertiesTbl[Property ID],PropertiesTbl[Property Name])</f>
        <v>Mountain Overlook</v>
      </c>
      <c r="N222" s="22" t="str">
        <f>Properties!A223</f>
        <v>P0219</v>
      </c>
      <c r="O222" s="23" t="str">
        <f>_xlfn.XLOOKUP($N222,PropertiesTbl[Property ID],PropertiesTbl[Property Name])</f>
        <v>Copper Cottage</v>
      </c>
      <c r="P222" s="25">
        <f>SUMIFS(CalcTbl[Total Revenue],CalcTbl[Property ID],$N222)</f>
        <v>37549.459200000005</v>
      </c>
      <c r="Q222" s="25">
        <f>SUMIFS(CalcTbl[Total Expenses],CalcTbl[Property ID],$N222)</f>
        <v>37068.560000000005</v>
      </c>
      <c r="R222" s="25">
        <f t="shared" si="33"/>
        <v>480.89919999999984</v>
      </c>
      <c r="S222" s="28">
        <f>_xlfn.XLOOKUP($N222,RatingsTbl[Property ID],RatingsTbl[Overall Rating])</f>
        <v>4.9466666666666672</v>
      </c>
      <c r="T222" s="35">
        <f t="shared" si="34"/>
        <v>77</v>
      </c>
      <c r="U222" s="35">
        <f t="shared" si="35"/>
        <v>78</v>
      </c>
      <c r="AG222" s="34">
        <f t="shared" si="36"/>
        <v>480.89922189999982</v>
      </c>
      <c r="AH222">
        <f t="shared" si="37"/>
        <v>4.9466885666666673</v>
      </c>
    </row>
    <row r="223" spans="1:34" x14ac:dyDescent="0.25">
      <c r="A223" s="22" t="str">
        <f>Revenue!A224</f>
        <v>P0019</v>
      </c>
      <c r="B223" s="22" t="str">
        <f>Revenue!B224</f>
        <v>Jul</v>
      </c>
      <c r="C223" s="23" t="str">
        <f t="shared" si="31"/>
        <v>P0019|Jul</v>
      </c>
      <c r="D223" s="24">
        <f>Revenue!J224</f>
        <v>3242.3960000000002</v>
      </c>
      <c r="E223" s="25">
        <f>_xlfn.XLOOKUP($C223,ExpensesTbl[Key],ExpensesTbl[Total Operating Expenses])</f>
        <v>5352.26</v>
      </c>
      <c r="F223" s="25">
        <f t="shared" si="32"/>
        <v>-2109.864</v>
      </c>
      <c r="G223" s="23" t="str">
        <f>_xlfn.XLOOKUP($A223,PropertiesTbl[Property ID],PropertiesTbl[Property Name])</f>
        <v>Mountain Overlook</v>
      </c>
      <c r="N223" s="22" t="str">
        <f>Properties!A224</f>
        <v>P0220</v>
      </c>
      <c r="O223" s="23" t="str">
        <f>_xlfn.XLOOKUP($N223,PropertiesTbl[Property ID],PropertiesTbl[Property Name])</f>
        <v>Alpine Point</v>
      </c>
      <c r="P223" s="25">
        <f>SUMIFS(CalcTbl[Total Revenue],CalcTbl[Property ID],$N223)</f>
        <v>25268.694899999999</v>
      </c>
      <c r="Q223" s="25">
        <f>SUMIFS(CalcTbl[Total Expenses],CalcTbl[Property ID],$N223)</f>
        <v>22835.510000000002</v>
      </c>
      <c r="R223" s="25">
        <f t="shared" si="33"/>
        <v>2433.1848999999966</v>
      </c>
      <c r="S223" s="28">
        <f>_xlfn.XLOOKUP($N223,RatingsTbl[Property ID],RatingsTbl[Overall Rating])</f>
        <v>4.8899999999999997</v>
      </c>
      <c r="T223" s="35">
        <f t="shared" si="34"/>
        <v>27</v>
      </c>
      <c r="U223" s="35">
        <f t="shared" si="35"/>
        <v>266</v>
      </c>
      <c r="AG223" s="34">
        <f t="shared" si="36"/>
        <v>2433.1849219999967</v>
      </c>
      <c r="AH223">
        <f t="shared" si="37"/>
        <v>4.8900220000000001</v>
      </c>
    </row>
    <row r="224" spans="1:34" x14ac:dyDescent="0.25">
      <c r="A224" s="22" t="str">
        <f>Revenue!A225</f>
        <v>P0019</v>
      </c>
      <c r="B224" s="22" t="str">
        <f>Revenue!B225</f>
        <v>Aug</v>
      </c>
      <c r="C224" s="23" t="str">
        <f t="shared" si="31"/>
        <v>P0019|Aug</v>
      </c>
      <c r="D224" s="24">
        <f>Revenue!J225</f>
        <v>3304.5729999999999</v>
      </c>
      <c r="E224" s="25">
        <f>_xlfn.XLOOKUP($C224,ExpensesTbl[Key],ExpensesTbl[Total Operating Expenses])</f>
        <v>5183.78</v>
      </c>
      <c r="F224" s="25">
        <f t="shared" si="32"/>
        <v>-1879.2069999999999</v>
      </c>
      <c r="G224" s="23" t="str">
        <f>_xlfn.XLOOKUP($A224,PropertiesTbl[Property ID],PropertiesTbl[Property Name])</f>
        <v>Mountain Overlook</v>
      </c>
      <c r="N224" s="22" t="str">
        <f>Properties!A225</f>
        <v>P0221</v>
      </c>
      <c r="O224" s="23" t="str">
        <f>_xlfn.XLOOKUP($N224,PropertiesTbl[Property ID],PropertiesTbl[Property Name])</f>
        <v>Juniper Nest</v>
      </c>
      <c r="P224" s="25">
        <f>SUMIFS(CalcTbl[Total Revenue],CalcTbl[Property ID],$N224)</f>
        <v>20521.106200000002</v>
      </c>
      <c r="Q224" s="25">
        <f>SUMIFS(CalcTbl[Total Expenses],CalcTbl[Property ID],$N224)</f>
        <v>22519.89</v>
      </c>
      <c r="R224" s="25">
        <f t="shared" si="33"/>
        <v>-1998.7837999999974</v>
      </c>
      <c r="S224" s="28">
        <f>_xlfn.XLOOKUP($N224,RatingsTbl[Property ID],RatingsTbl[Overall Rating])</f>
        <v>4.9683333333333328</v>
      </c>
      <c r="T224" s="35">
        <f t="shared" si="34"/>
        <v>169</v>
      </c>
      <c r="U224" s="35">
        <f t="shared" si="35"/>
        <v>13</v>
      </c>
      <c r="AG224" s="34">
        <f t="shared" si="36"/>
        <v>-1998.7837778999974</v>
      </c>
      <c r="AH224">
        <f t="shared" si="37"/>
        <v>4.9683554333333326</v>
      </c>
    </row>
    <row r="225" spans="1:34" x14ac:dyDescent="0.25">
      <c r="A225" s="22" t="str">
        <f>Revenue!A226</f>
        <v>P0019</v>
      </c>
      <c r="B225" s="22" t="str">
        <f>Revenue!B226</f>
        <v>Sep</v>
      </c>
      <c r="C225" s="23" t="str">
        <f t="shared" si="31"/>
        <v>P0019|Sep</v>
      </c>
      <c r="D225" s="24">
        <f>Revenue!J226</f>
        <v>2170.1107000000002</v>
      </c>
      <c r="E225" s="25">
        <f>_xlfn.XLOOKUP($C225,ExpensesTbl[Key],ExpensesTbl[Total Operating Expenses])</f>
        <v>3403.0499999999997</v>
      </c>
      <c r="F225" s="25">
        <f t="shared" si="32"/>
        <v>-1232.9392999999995</v>
      </c>
      <c r="G225" s="23" t="str">
        <f>_xlfn.XLOOKUP($A225,PropertiesTbl[Property ID],PropertiesTbl[Property Name])</f>
        <v>Mountain Overlook</v>
      </c>
      <c r="N225" s="22" t="str">
        <f>Properties!A226</f>
        <v>P0222</v>
      </c>
      <c r="O225" s="23" t="str">
        <f>_xlfn.XLOOKUP($N225,PropertiesTbl[Property ID],PropertiesTbl[Property Name])</f>
        <v>Juniper Chalet</v>
      </c>
      <c r="P225" s="25">
        <f>SUMIFS(CalcTbl[Total Revenue],CalcTbl[Property ID],$N225)</f>
        <v>17820.389500000001</v>
      </c>
      <c r="Q225" s="25">
        <f>SUMIFS(CalcTbl[Total Expenses],CalcTbl[Property ID],$N225)</f>
        <v>22259.329999999998</v>
      </c>
      <c r="R225" s="25">
        <f t="shared" si="33"/>
        <v>-4438.940499999997</v>
      </c>
      <c r="S225" s="28">
        <f>_xlfn.XLOOKUP($N225,RatingsTbl[Property ID],RatingsTbl[Overall Rating])</f>
        <v>4.9383333333333335</v>
      </c>
      <c r="T225" s="35">
        <f t="shared" si="34"/>
        <v>255</v>
      </c>
      <c r="U225" s="35">
        <f t="shared" si="35"/>
        <v>114</v>
      </c>
      <c r="AG225" s="34">
        <f t="shared" si="36"/>
        <v>-4438.9404777999971</v>
      </c>
      <c r="AH225">
        <f t="shared" si="37"/>
        <v>4.9383555333333335</v>
      </c>
    </row>
    <row r="226" spans="1:34" x14ac:dyDescent="0.25">
      <c r="A226" s="22" t="str">
        <f>Revenue!A227</f>
        <v>P0019</v>
      </c>
      <c r="B226" s="22" t="str">
        <f>Revenue!B227</f>
        <v>Oct</v>
      </c>
      <c r="C226" s="23" t="str">
        <f t="shared" si="31"/>
        <v>P0019|Oct</v>
      </c>
      <c r="D226" s="24">
        <f>Revenue!J227</f>
        <v>1942.83</v>
      </c>
      <c r="E226" s="25">
        <f>_xlfn.XLOOKUP($C226,ExpensesTbl[Key],ExpensesTbl[Total Operating Expenses])</f>
        <v>3288.27</v>
      </c>
      <c r="F226" s="25">
        <f t="shared" si="32"/>
        <v>-1345.44</v>
      </c>
      <c r="G226" s="23" t="str">
        <f>_xlfn.XLOOKUP($A226,PropertiesTbl[Property ID],PropertiesTbl[Property Name])</f>
        <v>Mountain Overlook</v>
      </c>
      <c r="N226" s="22" t="str">
        <f>Properties!A227</f>
        <v>P0223</v>
      </c>
      <c r="O226" s="23" t="str">
        <f>_xlfn.XLOOKUP($N226,PropertiesTbl[Property ID],PropertiesTbl[Property Name])</f>
        <v>Snowline Perch</v>
      </c>
      <c r="P226" s="25">
        <f>SUMIFS(CalcTbl[Total Revenue],CalcTbl[Property ID],$N226)</f>
        <v>28643.904699999999</v>
      </c>
      <c r="Q226" s="25">
        <f>SUMIFS(CalcTbl[Total Expenses],CalcTbl[Property ID],$N226)</f>
        <v>29645.55</v>
      </c>
      <c r="R226" s="25">
        <f t="shared" si="33"/>
        <v>-1001.6453000000001</v>
      </c>
      <c r="S226" s="28">
        <f>_xlfn.XLOOKUP($N226,RatingsTbl[Property ID],RatingsTbl[Overall Rating])</f>
        <v>4.9200000000000008</v>
      </c>
      <c r="T226" s="35">
        <f t="shared" si="34"/>
        <v>133</v>
      </c>
      <c r="U226" s="35">
        <f t="shared" si="35"/>
        <v>198</v>
      </c>
      <c r="AG226" s="34">
        <f t="shared" si="36"/>
        <v>-1001.6452777000002</v>
      </c>
      <c r="AH226">
        <f t="shared" si="37"/>
        <v>4.9200223000000012</v>
      </c>
    </row>
    <row r="227" spans="1:34" x14ac:dyDescent="0.25">
      <c r="A227" s="22" t="str">
        <f>Revenue!A228</f>
        <v>P0019</v>
      </c>
      <c r="B227" s="22" t="str">
        <f>Revenue!B228</f>
        <v>Nov</v>
      </c>
      <c r="C227" s="23" t="str">
        <f t="shared" si="31"/>
        <v>P0019|Nov</v>
      </c>
      <c r="D227" s="24">
        <f>Revenue!J228</f>
        <v>1976.6442000000002</v>
      </c>
      <c r="E227" s="25">
        <f>_xlfn.XLOOKUP($C227,ExpensesTbl[Key],ExpensesTbl[Total Operating Expenses])</f>
        <v>3169.43</v>
      </c>
      <c r="F227" s="25">
        <f t="shared" si="32"/>
        <v>-1192.7857999999997</v>
      </c>
      <c r="G227" s="23" t="str">
        <f>_xlfn.XLOOKUP($A227,PropertiesTbl[Property ID],PropertiesTbl[Property Name])</f>
        <v>Mountain Overlook</v>
      </c>
      <c r="N227" s="22" t="str">
        <f>Properties!A228</f>
        <v>P0224</v>
      </c>
      <c r="O227" s="23" t="str">
        <f>_xlfn.XLOOKUP($N227,PropertiesTbl[Property ID],PropertiesTbl[Property Name])</f>
        <v>Ridge Cottage</v>
      </c>
      <c r="P227" s="25">
        <f>SUMIFS(CalcTbl[Total Revenue],CalcTbl[Property ID],$N227)</f>
        <v>14733.039600000002</v>
      </c>
      <c r="Q227" s="25">
        <f>SUMIFS(CalcTbl[Total Expenses],CalcTbl[Property ID],$N227)</f>
        <v>15926.87</v>
      </c>
      <c r="R227" s="25">
        <f t="shared" si="33"/>
        <v>-1193.8303999999989</v>
      </c>
      <c r="S227" s="28">
        <f>_xlfn.XLOOKUP($N227,RatingsTbl[Property ID],RatingsTbl[Overall Rating])</f>
        <v>4.87</v>
      </c>
      <c r="T227" s="35">
        <f t="shared" si="34"/>
        <v>139</v>
      </c>
      <c r="U227" s="35">
        <f t="shared" si="35"/>
        <v>275</v>
      </c>
      <c r="AG227" s="34">
        <f t="shared" si="36"/>
        <v>-1193.8303775999989</v>
      </c>
      <c r="AH227">
        <f t="shared" si="37"/>
        <v>4.8700223999999999</v>
      </c>
    </row>
    <row r="228" spans="1:34" x14ac:dyDescent="0.25">
      <c r="A228" s="22" t="str">
        <f>Revenue!A229</f>
        <v>P0019</v>
      </c>
      <c r="B228" s="22" t="str">
        <f>Revenue!B229</f>
        <v>Dec</v>
      </c>
      <c r="C228" s="23" t="str">
        <f t="shared" si="31"/>
        <v>P0019|Dec</v>
      </c>
      <c r="D228" s="24">
        <f>Revenue!J229</f>
        <v>8532.1709999999985</v>
      </c>
      <c r="E228" s="25">
        <f>_xlfn.XLOOKUP($C228,ExpensesTbl[Key],ExpensesTbl[Total Operating Expenses])</f>
        <v>3867.1400000000003</v>
      </c>
      <c r="F228" s="25">
        <f t="shared" si="32"/>
        <v>4665.0309999999981</v>
      </c>
      <c r="G228" s="23" t="str">
        <f>_xlfn.XLOOKUP($A228,PropertiesTbl[Property ID],PropertiesTbl[Property Name])</f>
        <v>Mountain Overlook</v>
      </c>
      <c r="N228" s="22" t="str">
        <f>Properties!A229</f>
        <v>P0225</v>
      </c>
      <c r="O228" s="23" t="str">
        <f>_xlfn.XLOOKUP($N228,PropertiesTbl[Property ID],PropertiesTbl[Property Name])</f>
        <v>Highland Hideaway</v>
      </c>
      <c r="P228" s="25">
        <f>SUMIFS(CalcTbl[Total Revenue],CalcTbl[Property ID],$N228)</f>
        <v>45264.801899999999</v>
      </c>
      <c r="Q228" s="25">
        <f>SUMIFS(CalcTbl[Total Expenses],CalcTbl[Property ID],$N228)</f>
        <v>45841.520000000004</v>
      </c>
      <c r="R228" s="25">
        <f t="shared" si="33"/>
        <v>-576.71810000000551</v>
      </c>
      <c r="S228" s="28">
        <f>_xlfn.XLOOKUP($N228,RatingsTbl[Property ID],RatingsTbl[Overall Rating])</f>
        <v>4.9083333333333332</v>
      </c>
      <c r="T228" s="35">
        <f t="shared" si="34"/>
        <v>119</v>
      </c>
      <c r="U228" s="35">
        <f t="shared" si="35"/>
        <v>236</v>
      </c>
      <c r="AG228" s="34">
        <f t="shared" si="36"/>
        <v>-576.71807750000551</v>
      </c>
      <c r="AH228">
        <f t="shared" si="37"/>
        <v>4.9083558333333333</v>
      </c>
    </row>
    <row r="229" spans="1:34" x14ac:dyDescent="0.25">
      <c r="A229" s="22" t="str">
        <f>Revenue!A230</f>
        <v>P0019</v>
      </c>
      <c r="B229" s="22" t="str">
        <f>Revenue!B230</f>
        <v>Jan</v>
      </c>
      <c r="C229" s="23" t="str">
        <f t="shared" si="31"/>
        <v>P0019|Jan</v>
      </c>
      <c r="D229" s="24">
        <f>Revenue!J230</f>
        <v>6903.2802999999994</v>
      </c>
      <c r="E229" s="25">
        <f>_xlfn.XLOOKUP($C229,ExpensesTbl[Key],ExpensesTbl[Total Operating Expenses])</f>
        <v>3733.3</v>
      </c>
      <c r="F229" s="25">
        <f t="shared" si="32"/>
        <v>3169.9802999999993</v>
      </c>
      <c r="G229" s="23" t="str">
        <f>_xlfn.XLOOKUP($A229,PropertiesTbl[Property ID],PropertiesTbl[Property Name])</f>
        <v>Mountain Overlook</v>
      </c>
      <c r="N229" s="22" t="str">
        <f>Properties!A230</f>
        <v>P0226</v>
      </c>
      <c r="O229" s="23" t="str">
        <f>_xlfn.XLOOKUP($N229,PropertiesTbl[Property ID],PropertiesTbl[Property Name])</f>
        <v>Cedar Landing</v>
      </c>
      <c r="P229" s="25">
        <f>SUMIFS(CalcTbl[Total Revenue],CalcTbl[Property ID],$N229)</f>
        <v>30925.431200000003</v>
      </c>
      <c r="Q229" s="25">
        <f>SUMIFS(CalcTbl[Total Expenses],CalcTbl[Property ID],$N229)</f>
        <v>29718.68</v>
      </c>
      <c r="R229" s="25">
        <f t="shared" si="33"/>
        <v>1206.7512000000024</v>
      </c>
      <c r="S229" s="28">
        <f>_xlfn.XLOOKUP($N229,RatingsTbl[Property ID],RatingsTbl[Overall Rating])</f>
        <v>4.9516666666666671</v>
      </c>
      <c r="T229" s="35">
        <f t="shared" si="34"/>
        <v>57</v>
      </c>
      <c r="U229" s="35">
        <f t="shared" si="35"/>
        <v>57</v>
      </c>
      <c r="AG229" s="34">
        <f t="shared" si="36"/>
        <v>1206.7512226000024</v>
      </c>
      <c r="AH229">
        <f t="shared" si="37"/>
        <v>4.9516892666666674</v>
      </c>
    </row>
    <row r="230" spans="1:34" x14ac:dyDescent="0.25">
      <c r="A230" s="22" t="str">
        <f>Revenue!A231</f>
        <v>P0019</v>
      </c>
      <c r="B230" s="22" t="str">
        <f>Revenue!B231</f>
        <v>Feb</v>
      </c>
      <c r="C230" s="23" t="str">
        <f t="shared" si="31"/>
        <v>P0019|Feb</v>
      </c>
      <c r="D230" s="24">
        <f>Revenue!J231</f>
        <v>5813.8248000000003</v>
      </c>
      <c r="E230" s="25">
        <f>_xlfn.XLOOKUP($C230,ExpensesTbl[Key],ExpensesTbl[Total Operating Expenses])</f>
        <v>3710.09</v>
      </c>
      <c r="F230" s="25">
        <f t="shared" si="32"/>
        <v>2103.7348000000002</v>
      </c>
      <c r="G230" s="23" t="str">
        <f>_xlfn.XLOOKUP($A230,PropertiesTbl[Property ID],PropertiesTbl[Property Name])</f>
        <v>Mountain Overlook</v>
      </c>
      <c r="N230" s="22" t="str">
        <f>Properties!A231</f>
        <v>P0227</v>
      </c>
      <c r="O230" s="23" t="str">
        <f>_xlfn.XLOOKUP($N230,PropertiesTbl[Property ID],PropertiesTbl[Property Name])</f>
        <v>Lakeview Haven</v>
      </c>
      <c r="P230" s="25">
        <f>SUMIFS(CalcTbl[Total Revenue],CalcTbl[Property ID],$N230)</f>
        <v>25896.817800000004</v>
      </c>
      <c r="Q230" s="25">
        <f>SUMIFS(CalcTbl[Total Expenses],CalcTbl[Property ID],$N230)</f>
        <v>29135.820000000003</v>
      </c>
      <c r="R230" s="25">
        <f t="shared" si="33"/>
        <v>-3239.002199999999</v>
      </c>
      <c r="S230" s="28">
        <f>_xlfn.XLOOKUP($N230,RatingsTbl[Property ID],RatingsTbl[Overall Rating])</f>
        <v>4.9083333333333341</v>
      </c>
      <c r="T230" s="35">
        <f t="shared" si="34"/>
        <v>217</v>
      </c>
      <c r="U230" s="35">
        <f t="shared" si="35"/>
        <v>235</v>
      </c>
      <c r="AG230" s="34">
        <f t="shared" si="36"/>
        <v>-3239.0021772999989</v>
      </c>
      <c r="AH230">
        <f t="shared" si="37"/>
        <v>4.9083560333333338</v>
      </c>
    </row>
    <row r="231" spans="1:34" x14ac:dyDescent="0.25">
      <c r="A231" s="22" t="str">
        <f>Revenue!A232</f>
        <v>P0019</v>
      </c>
      <c r="B231" s="22" t="str">
        <f>Revenue!B232</f>
        <v>Mar</v>
      </c>
      <c r="C231" s="23" t="str">
        <f t="shared" si="31"/>
        <v>P0019|Mar</v>
      </c>
      <c r="D231" s="24">
        <f>Revenue!J232</f>
        <v>4338.6499999999996</v>
      </c>
      <c r="E231" s="25">
        <f>_xlfn.XLOOKUP($C231,ExpensesTbl[Key],ExpensesTbl[Total Operating Expenses])</f>
        <v>3523.31</v>
      </c>
      <c r="F231" s="25">
        <f t="shared" si="32"/>
        <v>815.33999999999969</v>
      </c>
      <c r="G231" s="23" t="str">
        <f>_xlfn.XLOOKUP($A231,PropertiesTbl[Property ID],PropertiesTbl[Property Name])</f>
        <v>Mountain Overlook</v>
      </c>
      <c r="N231" s="22" t="str">
        <f>Properties!A232</f>
        <v>P0228</v>
      </c>
      <c r="O231" s="23" t="str">
        <f>_xlfn.XLOOKUP($N231,PropertiesTbl[Property ID],PropertiesTbl[Property Name])</f>
        <v>Summit Escape</v>
      </c>
      <c r="P231" s="25">
        <f>SUMIFS(CalcTbl[Total Revenue],CalcTbl[Property ID],$N231)</f>
        <v>23516.942800000001</v>
      </c>
      <c r="Q231" s="25">
        <f>SUMIFS(CalcTbl[Total Expenses],CalcTbl[Property ID],$N231)</f>
        <v>22620.79</v>
      </c>
      <c r="R231" s="25">
        <f t="shared" si="33"/>
        <v>896.15279999999984</v>
      </c>
      <c r="S231" s="28">
        <f>_xlfn.XLOOKUP($N231,RatingsTbl[Property ID],RatingsTbl[Overall Rating])</f>
        <v>4.9550000000000001</v>
      </c>
      <c r="T231" s="35">
        <f t="shared" si="34"/>
        <v>69</v>
      </c>
      <c r="U231" s="35">
        <f t="shared" si="35"/>
        <v>46</v>
      </c>
      <c r="AG231" s="34">
        <f t="shared" si="36"/>
        <v>896.15282279999985</v>
      </c>
      <c r="AH231">
        <f t="shared" si="37"/>
        <v>4.9550228000000001</v>
      </c>
    </row>
    <row r="232" spans="1:34" x14ac:dyDescent="0.25">
      <c r="A232" s="22" t="str">
        <f>Revenue!A233</f>
        <v>P0020</v>
      </c>
      <c r="B232" s="22" t="str">
        <f>Revenue!B233</f>
        <v>Apr</v>
      </c>
      <c r="C232" s="23" t="str">
        <f t="shared" si="31"/>
        <v>P0020|Apr</v>
      </c>
      <c r="D232" s="24">
        <f>Revenue!J233</f>
        <v>730.48399999999992</v>
      </c>
      <c r="E232" s="25">
        <f>_xlfn.XLOOKUP($C232,ExpensesTbl[Key],ExpensesTbl[Total Operating Expenses])</f>
        <v>1152.46</v>
      </c>
      <c r="F232" s="25">
        <f t="shared" si="32"/>
        <v>-421.97600000000011</v>
      </c>
      <c r="G232" s="23" t="str">
        <f>_xlfn.XLOOKUP($A232,PropertiesTbl[Property ID],PropertiesTbl[Property Name])</f>
        <v>Timber Perch</v>
      </c>
      <c r="N232" s="22" t="str">
        <f>Properties!A233</f>
        <v>P0229</v>
      </c>
      <c r="O232" s="23" t="str">
        <f>_xlfn.XLOOKUP($N232,PropertiesTbl[Property ID],PropertiesTbl[Property Name])</f>
        <v>Granite Getaway</v>
      </c>
      <c r="P232" s="25">
        <f>SUMIFS(CalcTbl[Total Revenue],CalcTbl[Property ID],$N232)</f>
        <v>33855.425999999999</v>
      </c>
      <c r="Q232" s="25">
        <f>SUMIFS(CalcTbl[Total Expenses],CalcTbl[Property ID],$N232)</f>
        <v>37340.710000000006</v>
      </c>
      <c r="R232" s="25">
        <f t="shared" si="33"/>
        <v>-3485.2840000000069</v>
      </c>
      <c r="S232" s="28">
        <f>_xlfn.XLOOKUP($N232,RatingsTbl[Property ID],RatingsTbl[Overall Rating])</f>
        <v>4.95</v>
      </c>
      <c r="T232" s="35">
        <f t="shared" si="34"/>
        <v>225</v>
      </c>
      <c r="U232" s="35">
        <f t="shared" si="35"/>
        <v>60</v>
      </c>
      <c r="AG232" s="34">
        <f t="shared" si="36"/>
        <v>-3485.2839771000067</v>
      </c>
      <c r="AH232">
        <f t="shared" si="37"/>
        <v>4.9500229000000004</v>
      </c>
    </row>
    <row r="233" spans="1:34" x14ac:dyDescent="0.25">
      <c r="A233" s="22" t="str">
        <f>Revenue!A234</f>
        <v>P0020</v>
      </c>
      <c r="B233" s="22" t="str">
        <f>Revenue!B234</f>
        <v>May</v>
      </c>
      <c r="C233" s="23" t="str">
        <f t="shared" si="31"/>
        <v>P0020|May</v>
      </c>
      <c r="D233" s="24">
        <f>Revenue!J234</f>
        <v>775.56959999999992</v>
      </c>
      <c r="E233" s="25">
        <f>_xlfn.XLOOKUP($C233,ExpensesTbl[Key],ExpensesTbl[Total Operating Expenses])</f>
        <v>1258.0100000000002</v>
      </c>
      <c r="F233" s="25">
        <f t="shared" si="32"/>
        <v>-482.4404000000003</v>
      </c>
      <c r="G233" s="23" t="str">
        <f>_xlfn.XLOOKUP($A233,PropertiesTbl[Property ID],PropertiesTbl[Property Name])</f>
        <v>Timber Perch</v>
      </c>
      <c r="N233" s="22" t="str">
        <f>Properties!A234</f>
        <v>P0230</v>
      </c>
      <c r="O233" s="23" t="str">
        <f>_xlfn.XLOOKUP($N233,PropertiesTbl[Property ID],PropertiesTbl[Property Name])</f>
        <v>Whispering Getaway</v>
      </c>
      <c r="P233" s="25">
        <f>SUMIFS(CalcTbl[Total Revenue],CalcTbl[Property ID],$N233)</f>
        <v>37832.188300000002</v>
      </c>
      <c r="Q233" s="25">
        <f>SUMIFS(CalcTbl[Total Expenses],CalcTbl[Property ID],$N233)</f>
        <v>37446.240000000005</v>
      </c>
      <c r="R233" s="25">
        <f t="shared" si="33"/>
        <v>385.94829999999638</v>
      </c>
      <c r="S233" s="28">
        <f>_xlfn.XLOOKUP($N233,RatingsTbl[Property ID],RatingsTbl[Overall Rating])</f>
        <v>4.9433333333333342</v>
      </c>
      <c r="T233" s="35">
        <f t="shared" si="34"/>
        <v>82</v>
      </c>
      <c r="U233" s="35">
        <f t="shared" si="35"/>
        <v>89</v>
      </c>
      <c r="AG233" s="34">
        <f t="shared" si="36"/>
        <v>385.94832299999638</v>
      </c>
      <c r="AH233">
        <f t="shared" si="37"/>
        <v>4.9433563333333339</v>
      </c>
    </row>
    <row r="234" spans="1:34" x14ac:dyDescent="0.25">
      <c r="A234" s="22" t="str">
        <f>Revenue!A235</f>
        <v>P0020</v>
      </c>
      <c r="B234" s="22" t="str">
        <f>Revenue!B235</f>
        <v>Jun</v>
      </c>
      <c r="C234" s="23" t="str">
        <f t="shared" si="31"/>
        <v>P0020|Jun</v>
      </c>
      <c r="D234" s="24">
        <f>Revenue!J235</f>
        <v>834.93359999999996</v>
      </c>
      <c r="E234" s="25">
        <f>_xlfn.XLOOKUP($C234,ExpensesTbl[Key],ExpensesTbl[Total Operating Expenses])</f>
        <v>1298.8499999999999</v>
      </c>
      <c r="F234" s="25">
        <f t="shared" si="32"/>
        <v>-463.91639999999995</v>
      </c>
      <c r="G234" s="23" t="str">
        <f>_xlfn.XLOOKUP($A234,PropertiesTbl[Property ID],PropertiesTbl[Property Name])</f>
        <v>Timber Perch</v>
      </c>
      <c r="N234" s="22" t="str">
        <f>Properties!A235</f>
        <v>P0231</v>
      </c>
      <c r="O234" s="23" t="str">
        <f>_xlfn.XLOOKUP($N234,PropertiesTbl[Property ID],PropertiesTbl[Property Name])</f>
        <v>Sierra Escape</v>
      </c>
      <c r="P234" s="25">
        <f>SUMIFS(CalcTbl[Total Revenue],CalcTbl[Property ID],$N234)</f>
        <v>34199.709900000002</v>
      </c>
      <c r="Q234" s="25">
        <f>SUMIFS(CalcTbl[Total Expenses],CalcTbl[Property ID],$N234)</f>
        <v>30134.87</v>
      </c>
      <c r="R234" s="25">
        <f t="shared" si="33"/>
        <v>4064.8399000000027</v>
      </c>
      <c r="S234" s="28">
        <f>_xlfn.XLOOKUP($N234,RatingsTbl[Property ID],RatingsTbl[Overall Rating])</f>
        <v>4.9633333333333338</v>
      </c>
      <c r="T234" s="35">
        <f t="shared" si="34"/>
        <v>15</v>
      </c>
      <c r="U234" s="35">
        <f t="shared" si="35"/>
        <v>21</v>
      </c>
      <c r="AG234" s="34">
        <f t="shared" si="36"/>
        <v>4064.8399231000026</v>
      </c>
      <c r="AH234">
        <f t="shared" si="37"/>
        <v>4.9633564333333338</v>
      </c>
    </row>
    <row r="235" spans="1:34" x14ac:dyDescent="0.25">
      <c r="A235" s="22" t="str">
        <f>Revenue!A236</f>
        <v>P0020</v>
      </c>
      <c r="B235" s="22" t="str">
        <f>Revenue!B236</f>
        <v>Jul</v>
      </c>
      <c r="C235" s="23" t="str">
        <f t="shared" si="31"/>
        <v>P0020|Jul</v>
      </c>
      <c r="D235" s="24">
        <f>Revenue!J236</f>
        <v>1258.9576</v>
      </c>
      <c r="E235" s="25">
        <f>_xlfn.XLOOKUP($C235,ExpensesTbl[Key],ExpensesTbl[Total Operating Expenses])</f>
        <v>1643.3000000000002</v>
      </c>
      <c r="F235" s="25">
        <f t="shared" si="32"/>
        <v>-384.34240000000023</v>
      </c>
      <c r="G235" s="23" t="str">
        <f>_xlfn.XLOOKUP($A235,PropertiesTbl[Property ID],PropertiesTbl[Property Name])</f>
        <v>Timber Perch</v>
      </c>
      <c r="N235" s="22" t="str">
        <f>Properties!A236</f>
        <v>P0232</v>
      </c>
      <c r="O235" s="23" t="str">
        <f>_xlfn.XLOOKUP($N235,PropertiesTbl[Property ID],PropertiesTbl[Property Name])</f>
        <v>Mountain Manor</v>
      </c>
      <c r="P235" s="25">
        <f>SUMIFS(CalcTbl[Total Revenue],CalcTbl[Property ID],$N235)</f>
        <v>20439.308700000001</v>
      </c>
      <c r="Q235" s="25">
        <f>SUMIFS(CalcTbl[Total Expenses],CalcTbl[Property ID],$N235)</f>
        <v>22680.400000000001</v>
      </c>
      <c r="R235" s="25">
        <f t="shared" si="33"/>
        <v>-2241.0913</v>
      </c>
      <c r="S235" s="28">
        <f>_xlfn.XLOOKUP($N235,RatingsTbl[Property ID],RatingsTbl[Overall Rating])</f>
        <v>4.9283333333333337</v>
      </c>
      <c r="T235" s="35">
        <f t="shared" si="34"/>
        <v>182</v>
      </c>
      <c r="U235" s="35">
        <f t="shared" si="35"/>
        <v>160</v>
      </c>
      <c r="AG235" s="34">
        <f t="shared" si="36"/>
        <v>-2241.0912767999998</v>
      </c>
      <c r="AH235">
        <f t="shared" si="37"/>
        <v>4.9283565333333339</v>
      </c>
    </row>
    <row r="236" spans="1:34" x14ac:dyDescent="0.25">
      <c r="A236" s="22" t="str">
        <f>Revenue!A237</f>
        <v>P0020</v>
      </c>
      <c r="B236" s="22" t="str">
        <f>Revenue!B237</f>
        <v>Aug</v>
      </c>
      <c r="C236" s="23" t="str">
        <f t="shared" si="31"/>
        <v>P0020|Aug</v>
      </c>
      <c r="D236" s="24">
        <f>Revenue!J237</f>
        <v>1298.5432999999998</v>
      </c>
      <c r="E236" s="25">
        <f>_xlfn.XLOOKUP($C236,ExpensesTbl[Key],ExpensesTbl[Total Operating Expenses])</f>
        <v>1611.03</v>
      </c>
      <c r="F236" s="25">
        <f t="shared" si="32"/>
        <v>-312.48670000000016</v>
      </c>
      <c r="G236" s="23" t="str">
        <f>_xlfn.XLOOKUP($A236,PropertiesTbl[Property ID],PropertiesTbl[Property Name])</f>
        <v>Timber Perch</v>
      </c>
      <c r="N236" s="22" t="str">
        <f>Properties!A237</f>
        <v>P0233</v>
      </c>
      <c r="O236" s="23" t="str">
        <f>_xlfn.XLOOKUP($N236,PropertiesTbl[Property ID],PropertiesTbl[Property Name])</f>
        <v>Sierra Haven</v>
      </c>
      <c r="P236" s="25">
        <f>SUMIFS(CalcTbl[Total Revenue],CalcTbl[Property ID],$N236)</f>
        <v>33575.403200000001</v>
      </c>
      <c r="Q236" s="25">
        <f>SUMIFS(CalcTbl[Total Expenses],CalcTbl[Property ID],$N236)</f>
        <v>36706.39</v>
      </c>
      <c r="R236" s="25">
        <f t="shared" si="33"/>
        <v>-3130.9867999999988</v>
      </c>
      <c r="S236" s="28">
        <f>_xlfn.XLOOKUP($N236,RatingsTbl[Property ID],RatingsTbl[Overall Rating])</f>
        <v>4.915</v>
      </c>
      <c r="T236" s="35">
        <f t="shared" si="34"/>
        <v>212</v>
      </c>
      <c r="U236" s="35">
        <f t="shared" si="35"/>
        <v>215</v>
      </c>
      <c r="AG236" s="34">
        <f t="shared" si="36"/>
        <v>-3130.9867766999987</v>
      </c>
      <c r="AH236">
        <f t="shared" si="37"/>
        <v>4.9150232999999997</v>
      </c>
    </row>
    <row r="237" spans="1:34" x14ac:dyDescent="0.25">
      <c r="A237" s="22" t="str">
        <f>Revenue!A238</f>
        <v>P0020</v>
      </c>
      <c r="B237" s="22" t="str">
        <f>Revenue!B238</f>
        <v>Sep</v>
      </c>
      <c r="C237" s="23" t="str">
        <f t="shared" si="31"/>
        <v>P0020|Sep</v>
      </c>
      <c r="D237" s="24">
        <f>Revenue!J238</f>
        <v>779.71149999999989</v>
      </c>
      <c r="E237" s="25">
        <f>_xlfn.XLOOKUP($C237,ExpensesTbl[Key],ExpensesTbl[Total Operating Expenses])</f>
        <v>1213.8600000000001</v>
      </c>
      <c r="F237" s="25">
        <f t="shared" si="32"/>
        <v>-434.14850000000024</v>
      </c>
      <c r="G237" s="23" t="str">
        <f>_xlfn.XLOOKUP($A237,PropertiesTbl[Property ID],PropertiesTbl[Property Name])</f>
        <v>Timber Perch</v>
      </c>
      <c r="N237" s="22" t="str">
        <f>Properties!A238</f>
        <v>P0234</v>
      </c>
      <c r="O237" s="23" t="str">
        <f>_xlfn.XLOOKUP($N237,PropertiesTbl[Property ID],PropertiesTbl[Property Name])</f>
        <v>Rustic Villa</v>
      </c>
      <c r="P237" s="25">
        <f>SUMIFS(CalcTbl[Total Revenue],CalcTbl[Property ID],$N237)</f>
        <v>19070.121999999999</v>
      </c>
      <c r="Q237" s="25">
        <f>SUMIFS(CalcTbl[Total Expenses],CalcTbl[Property ID],$N237)</f>
        <v>22456.94</v>
      </c>
      <c r="R237" s="25">
        <f t="shared" si="33"/>
        <v>-3386.8179999999993</v>
      </c>
      <c r="S237" s="28">
        <f>_xlfn.XLOOKUP($N237,RatingsTbl[Property ID],RatingsTbl[Overall Rating])</f>
        <v>4.9233333333333329</v>
      </c>
      <c r="T237" s="35">
        <f t="shared" si="34"/>
        <v>222</v>
      </c>
      <c r="U237" s="35">
        <f t="shared" si="35"/>
        <v>182</v>
      </c>
      <c r="AG237" s="34">
        <f t="shared" si="36"/>
        <v>-3386.8179765999994</v>
      </c>
      <c r="AH237">
        <f t="shared" si="37"/>
        <v>4.9233567333333328</v>
      </c>
    </row>
    <row r="238" spans="1:34" x14ac:dyDescent="0.25">
      <c r="A238" s="22" t="str">
        <f>Revenue!A239</f>
        <v>P0020</v>
      </c>
      <c r="B238" s="22" t="str">
        <f>Revenue!B239</f>
        <v>Oct</v>
      </c>
      <c r="C238" s="23" t="str">
        <f t="shared" si="31"/>
        <v>P0020|Oct</v>
      </c>
      <c r="D238" s="24">
        <f>Revenue!J239</f>
        <v>686.03859999999997</v>
      </c>
      <c r="E238" s="25">
        <f>_xlfn.XLOOKUP($C238,ExpensesTbl[Key],ExpensesTbl[Total Operating Expenses])</f>
        <v>1206.56</v>
      </c>
      <c r="F238" s="25">
        <f t="shared" si="32"/>
        <v>-520.52139999999997</v>
      </c>
      <c r="G238" s="23" t="str">
        <f>_xlfn.XLOOKUP($A238,PropertiesTbl[Property ID],PropertiesTbl[Property Name])</f>
        <v>Timber Perch</v>
      </c>
      <c r="N238" s="22" t="str">
        <f>Properties!A239</f>
        <v>P0235</v>
      </c>
      <c r="O238" s="23" t="str">
        <f>_xlfn.XLOOKUP($N238,PropertiesTbl[Property ID],PropertiesTbl[Property Name])</f>
        <v>Copper Retreat</v>
      </c>
      <c r="P238" s="25">
        <f>SUMIFS(CalcTbl[Total Revenue],CalcTbl[Property ID],$N238)</f>
        <v>35797.217300000004</v>
      </c>
      <c r="Q238" s="25">
        <f>SUMIFS(CalcTbl[Total Expenses],CalcTbl[Property ID],$N238)</f>
        <v>36767.160000000003</v>
      </c>
      <c r="R238" s="25">
        <f t="shared" si="33"/>
        <v>-969.9426999999996</v>
      </c>
      <c r="S238" s="28">
        <f>_xlfn.XLOOKUP($N238,RatingsTbl[Property ID],RatingsTbl[Overall Rating])</f>
        <v>4.91</v>
      </c>
      <c r="T238" s="35">
        <f t="shared" si="34"/>
        <v>130</v>
      </c>
      <c r="U238" s="35">
        <f t="shared" si="35"/>
        <v>233</v>
      </c>
      <c r="AG238" s="34">
        <f t="shared" si="36"/>
        <v>-969.94267649999961</v>
      </c>
      <c r="AH238">
        <f t="shared" si="37"/>
        <v>4.9100235000000003</v>
      </c>
    </row>
    <row r="239" spans="1:34" x14ac:dyDescent="0.25">
      <c r="A239" s="22" t="str">
        <f>Revenue!A240</f>
        <v>P0020</v>
      </c>
      <c r="B239" s="22" t="str">
        <f>Revenue!B240</f>
        <v>Nov</v>
      </c>
      <c r="C239" s="23" t="str">
        <f t="shared" si="31"/>
        <v>P0020|Nov</v>
      </c>
      <c r="D239" s="24">
        <f>Revenue!J240</f>
        <v>1000.2392</v>
      </c>
      <c r="E239" s="25">
        <f>_xlfn.XLOOKUP($C239,ExpensesTbl[Key],ExpensesTbl[Total Operating Expenses])</f>
        <v>1279.7700000000002</v>
      </c>
      <c r="F239" s="25">
        <f t="shared" si="32"/>
        <v>-279.53080000000023</v>
      </c>
      <c r="G239" s="23" t="str">
        <f>_xlfn.XLOOKUP($A239,PropertiesTbl[Property ID],PropertiesTbl[Property Name])</f>
        <v>Timber Perch</v>
      </c>
      <c r="N239" s="22" t="str">
        <f>Properties!A240</f>
        <v>P0236</v>
      </c>
      <c r="O239" s="23" t="str">
        <f>_xlfn.XLOOKUP($N239,PropertiesTbl[Property ID],PropertiesTbl[Property Name])</f>
        <v>Starlight Landing</v>
      </c>
      <c r="P239" s="25">
        <f>SUMIFS(CalcTbl[Total Revenue],CalcTbl[Property ID],$N239)</f>
        <v>27838.260700000003</v>
      </c>
      <c r="Q239" s="25">
        <f>SUMIFS(CalcTbl[Total Expenses],CalcTbl[Property ID],$N239)</f>
        <v>29605.14</v>
      </c>
      <c r="R239" s="25">
        <f t="shared" si="33"/>
        <v>-1766.8792999999969</v>
      </c>
      <c r="S239" s="28">
        <f>_xlfn.XLOOKUP($N239,RatingsTbl[Property ID],RatingsTbl[Overall Rating])</f>
        <v>4.9416666666666664</v>
      </c>
      <c r="T239" s="35">
        <f t="shared" si="34"/>
        <v>158</v>
      </c>
      <c r="U239" s="35">
        <f t="shared" si="35"/>
        <v>101</v>
      </c>
      <c r="AG239" s="34">
        <f t="shared" si="36"/>
        <v>-1766.8792763999968</v>
      </c>
      <c r="AH239">
        <f t="shared" si="37"/>
        <v>4.941690266666666</v>
      </c>
    </row>
    <row r="240" spans="1:34" x14ac:dyDescent="0.25">
      <c r="A240" s="22" t="str">
        <f>Revenue!A241</f>
        <v>P0020</v>
      </c>
      <c r="B240" s="22" t="str">
        <f>Revenue!B241</f>
        <v>Dec</v>
      </c>
      <c r="C240" s="23" t="str">
        <f t="shared" si="31"/>
        <v>P0020|Dec</v>
      </c>
      <c r="D240" s="24">
        <f>Revenue!J241</f>
        <v>2727.1829999999995</v>
      </c>
      <c r="E240" s="25">
        <f>_xlfn.XLOOKUP($C240,ExpensesTbl[Key],ExpensesTbl[Total Operating Expenses])</f>
        <v>1505.1600000000003</v>
      </c>
      <c r="F240" s="25">
        <f t="shared" si="32"/>
        <v>1222.0229999999992</v>
      </c>
      <c r="G240" s="23" t="str">
        <f>_xlfn.XLOOKUP($A240,PropertiesTbl[Property ID],PropertiesTbl[Property Name])</f>
        <v>Timber Perch</v>
      </c>
      <c r="N240" s="22" t="str">
        <f>Properties!A241</f>
        <v>P0237</v>
      </c>
      <c r="O240" s="23" t="str">
        <f>_xlfn.XLOOKUP($N240,PropertiesTbl[Property ID],PropertiesTbl[Property Name])</f>
        <v>Frost Escape</v>
      </c>
      <c r="P240" s="25">
        <f>SUMIFS(CalcTbl[Total Revenue],CalcTbl[Property ID],$N240)</f>
        <v>19373.654399999999</v>
      </c>
      <c r="Q240" s="25">
        <f>SUMIFS(CalcTbl[Total Expenses],CalcTbl[Property ID],$N240)</f>
        <v>22508.529999999995</v>
      </c>
      <c r="R240" s="25">
        <f t="shared" si="33"/>
        <v>-3134.8755999999958</v>
      </c>
      <c r="S240" s="28">
        <f>_xlfn.XLOOKUP($N240,RatingsTbl[Property ID],RatingsTbl[Overall Rating])</f>
        <v>4.9483333333333333</v>
      </c>
      <c r="T240" s="35">
        <f t="shared" si="34"/>
        <v>213</v>
      </c>
      <c r="U240" s="35">
        <f t="shared" si="35"/>
        <v>73</v>
      </c>
      <c r="AG240" s="34">
        <f t="shared" si="36"/>
        <v>-3134.8755762999958</v>
      </c>
      <c r="AH240">
        <f t="shared" si="37"/>
        <v>4.9483570333333331</v>
      </c>
    </row>
    <row r="241" spans="1:34" x14ac:dyDescent="0.25">
      <c r="A241" s="22" t="str">
        <f>Revenue!A242</f>
        <v>P0020</v>
      </c>
      <c r="B241" s="22" t="str">
        <f>Revenue!B242</f>
        <v>Jan</v>
      </c>
      <c r="C241" s="23" t="str">
        <f t="shared" si="31"/>
        <v>P0020|Jan</v>
      </c>
      <c r="D241" s="24">
        <f>Revenue!J242</f>
        <v>2776.5075000000002</v>
      </c>
      <c r="E241" s="25">
        <f>_xlfn.XLOOKUP($C241,ExpensesTbl[Key],ExpensesTbl[Total Operating Expenses])</f>
        <v>1493.63</v>
      </c>
      <c r="F241" s="25">
        <f t="shared" si="32"/>
        <v>1282.8775000000001</v>
      </c>
      <c r="G241" s="23" t="str">
        <f>_xlfn.XLOOKUP($A241,PropertiesTbl[Property ID],PropertiesTbl[Property Name])</f>
        <v>Timber Perch</v>
      </c>
      <c r="N241" s="22" t="str">
        <f>Properties!A242</f>
        <v>P0238</v>
      </c>
      <c r="O241" s="23" t="str">
        <f>_xlfn.XLOOKUP($N241,PropertiesTbl[Property ID],PropertiesTbl[Property Name])</f>
        <v>Sierra Hollow</v>
      </c>
      <c r="P241" s="25">
        <f>SUMIFS(CalcTbl[Total Revenue],CalcTbl[Property ID],$N241)</f>
        <v>27458.5736</v>
      </c>
      <c r="Q241" s="25">
        <f>SUMIFS(CalcTbl[Total Expenses],CalcTbl[Property ID],$N241)</f>
        <v>29618.710000000006</v>
      </c>
      <c r="R241" s="25">
        <f t="shared" si="33"/>
        <v>-2160.1364000000067</v>
      </c>
      <c r="S241" s="28">
        <f>_xlfn.XLOOKUP($N241,RatingsTbl[Property ID],RatingsTbl[Overall Rating])</f>
        <v>4.92</v>
      </c>
      <c r="T241" s="35">
        <f t="shared" si="34"/>
        <v>177</v>
      </c>
      <c r="U241" s="35">
        <f t="shared" si="35"/>
        <v>197</v>
      </c>
      <c r="AG241" s="34">
        <f t="shared" si="36"/>
        <v>-2160.1363762000069</v>
      </c>
      <c r="AH241">
        <f t="shared" si="37"/>
        <v>4.9200238000000001</v>
      </c>
    </row>
    <row r="242" spans="1:34" x14ac:dyDescent="0.25">
      <c r="A242" s="22" t="str">
        <f>Revenue!A243</f>
        <v>P0020</v>
      </c>
      <c r="B242" s="22" t="str">
        <f>Revenue!B243</f>
        <v>Feb</v>
      </c>
      <c r="C242" s="23" t="str">
        <f t="shared" si="31"/>
        <v>P0020|Feb</v>
      </c>
      <c r="D242" s="24">
        <f>Revenue!J243</f>
        <v>2342.3858</v>
      </c>
      <c r="E242" s="25">
        <f>_xlfn.XLOOKUP($C242,ExpensesTbl[Key],ExpensesTbl[Total Operating Expenses])</f>
        <v>1441.8600000000001</v>
      </c>
      <c r="F242" s="25">
        <f t="shared" si="32"/>
        <v>900.52579999999989</v>
      </c>
      <c r="G242" s="23" t="str">
        <f>_xlfn.XLOOKUP($A242,PropertiesTbl[Property ID],PropertiesTbl[Property Name])</f>
        <v>Timber Perch</v>
      </c>
      <c r="N242" s="22" t="str">
        <f>Properties!A243</f>
        <v>P0239</v>
      </c>
      <c r="O242" s="23" t="str">
        <f>_xlfn.XLOOKUP($N242,PropertiesTbl[Property ID],PropertiesTbl[Property Name])</f>
        <v>Aspen Manor</v>
      </c>
      <c r="P242" s="25">
        <f>SUMIFS(CalcTbl[Total Revenue],CalcTbl[Property ID],$N242)</f>
        <v>26618.128400000001</v>
      </c>
      <c r="Q242" s="25">
        <f>SUMIFS(CalcTbl[Total Expenses],CalcTbl[Property ID],$N242)</f>
        <v>29551.190000000002</v>
      </c>
      <c r="R242" s="25">
        <f t="shared" si="33"/>
        <v>-2933.0616000000009</v>
      </c>
      <c r="S242" s="28">
        <f>_xlfn.XLOOKUP($N242,RatingsTbl[Property ID],RatingsTbl[Overall Rating])</f>
        <v>4.9200000000000008</v>
      </c>
      <c r="T242" s="35">
        <f t="shared" si="34"/>
        <v>206</v>
      </c>
      <c r="U242" s="35">
        <f t="shared" si="35"/>
        <v>196</v>
      </c>
      <c r="AG242" s="34">
        <f t="shared" si="36"/>
        <v>-2933.0615761000008</v>
      </c>
      <c r="AH242">
        <f t="shared" si="37"/>
        <v>4.9200239000000012</v>
      </c>
    </row>
    <row r="243" spans="1:34" x14ac:dyDescent="0.25">
      <c r="A243" s="22" t="str">
        <f>Revenue!A244</f>
        <v>P0020</v>
      </c>
      <c r="B243" s="22" t="str">
        <f>Revenue!B244</f>
        <v>Mar</v>
      </c>
      <c r="C243" s="23" t="str">
        <f t="shared" si="31"/>
        <v>P0020|Mar</v>
      </c>
      <c r="D243" s="24">
        <f>Revenue!J244</f>
        <v>1693.1084000000001</v>
      </c>
      <c r="E243" s="25">
        <f>_xlfn.XLOOKUP($C243,ExpensesTbl[Key],ExpensesTbl[Total Operating Expenses])</f>
        <v>1364.79</v>
      </c>
      <c r="F243" s="25">
        <f t="shared" si="32"/>
        <v>328.31840000000011</v>
      </c>
      <c r="G243" s="23" t="str">
        <f>_xlfn.XLOOKUP($A243,PropertiesTbl[Property ID],PropertiesTbl[Property Name])</f>
        <v>Timber Perch</v>
      </c>
      <c r="N243" s="22" t="str">
        <f>Properties!A244</f>
        <v>P0240</v>
      </c>
      <c r="O243" s="23" t="str">
        <f>_xlfn.XLOOKUP($N243,PropertiesTbl[Property ID],PropertiesTbl[Property Name])</f>
        <v>Lakeview Overlook</v>
      </c>
      <c r="P243" s="25">
        <f>SUMIFS(CalcTbl[Total Revenue],CalcTbl[Property ID],$N243)</f>
        <v>20036.408799999997</v>
      </c>
      <c r="Q243" s="25">
        <f>SUMIFS(CalcTbl[Total Expenses],CalcTbl[Property ID],$N243)</f>
        <v>22192.68</v>
      </c>
      <c r="R243" s="25">
        <f t="shared" si="33"/>
        <v>-2156.2712000000029</v>
      </c>
      <c r="S243" s="28">
        <f>_xlfn.XLOOKUP($N243,RatingsTbl[Property ID],RatingsTbl[Overall Rating])</f>
        <v>3.51</v>
      </c>
      <c r="T243" s="35">
        <f t="shared" si="34"/>
        <v>176</v>
      </c>
      <c r="U243" s="35">
        <f t="shared" si="35"/>
        <v>284</v>
      </c>
      <c r="AG243" s="34">
        <f t="shared" si="36"/>
        <v>-2156.2711760000029</v>
      </c>
      <c r="AH243">
        <f t="shared" si="37"/>
        <v>3.5100239999999996</v>
      </c>
    </row>
    <row r="244" spans="1:34" x14ac:dyDescent="0.25">
      <c r="A244" s="22" t="str">
        <f>Revenue!A245</f>
        <v>P0021</v>
      </c>
      <c r="B244" s="22" t="str">
        <f>Revenue!B245</f>
        <v>Apr</v>
      </c>
      <c r="C244" s="23" t="str">
        <f t="shared" si="31"/>
        <v>P0021|Apr</v>
      </c>
      <c r="D244" s="24">
        <f>Revenue!J245</f>
        <v>1166.1324</v>
      </c>
      <c r="E244" s="25">
        <f>_xlfn.XLOOKUP($C244,ExpensesTbl[Key],ExpensesTbl[Total Operating Expenses])</f>
        <v>1989.28</v>
      </c>
      <c r="F244" s="25">
        <f t="shared" si="32"/>
        <v>-823.14760000000001</v>
      </c>
      <c r="G244" s="23" t="str">
        <f>_xlfn.XLOOKUP($A244,PropertiesTbl[Property ID],PropertiesTbl[Property Name])</f>
        <v>Lakeview Den</v>
      </c>
      <c r="N244" s="22" t="str">
        <f>Properties!A245</f>
        <v>P0241</v>
      </c>
      <c r="O244" s="23" t="str">
        <f>_xlfn.XLOOKUP($N244,PropertiesTbl[Property ID],PropertiesTbl[Property Name])</f>
        <v>Golden Hollow</v>
      </c>
      <c r="P244" s="25">
        <f>SUMIFS(CalcTbl[Total Revenue],CalcTbl[Property ID],$N244)</f>
        <v>49814.352899999998</v>
      </c>
      <c r="Q244" s="25">
        <f>SUMIFS(CalcTbl[Total Expenses],CalcTbl[Property ID],$N244)</f>
        <v>45978.559999999998</v>
      </c>
      <c r="R244" s="25">
        <f t="shared" si="33"/>
        <v>3835.7929000000004</v>
      </c>
      <c r="S244" s="28">
        <f>_xlfn.XLOOKUP($N244,RatingsTbl[Property ID],RatingsTbl[Overall Rating])</f>
        <v>4.9366666666666674</v>
      </c>
      <c r="T244" s="35">
        <f t="shared" si="34"/>
        <v>16</v>
      </c>
      <c r="U244" s="35">
        <f t="shared" si="35"/>
        <v>121</v>
      </c>
      <c r="AG244" s="34">
        <f t="shared" si="36"/>
        <v>3835.7929241000002</v>
      </c>
      <c r="AH244">
        <f t="shared" si="37"/>
        <v>4.9366907666666675</v>
      </c>
    </row>
    <row r="245" spans="1:34" x14ac:dyDescent="0.25">
      <c r="A245" s="22" t="str">
        <f>Revenue!A246</f>
        <v>P0021</v>
      </c>
      <c r="B245" s="22" t="str">
        <f>Revenue!B246</f>
        <v>May</v>
      </c>
      <c r="C245" s="23" t="str">
        <f t="shared" si="31"/>
        <v>P0021|May</v>
      </c>
      <c r="D245" s="24">
        <f>Revenue!J246</f>
        <v>1305.8027</v>
      </c>
      <c r="E245" s="25">
        <f>_xlfn.XLOOKUP($C245,ExpensesTbl[Key],ExpensesTbl[Total Operating Expenses])</f>
        <v>2308.12</v>
      </c>
      <c r="F245" s="25">
        <f t="shared" si="32"/>
        <v>-1002.3172999999999</v>
      </c>
      <c r="G245" s="23" t="str">
        <f>_xlfn.XLOOKUP($A245,PropertiesTbl[Property ID],PropertiesTbl[Property Name])</f>
        <v>Lakeview Den</v>
      </c>
      <c r="N245" s="22" t="str">
        <f>Properties!A246</f>
        <v>P0242</v>
      </c>
      <c r="O245" s="23" t="str">
        <f>_xlfn.XLOOKUP($N245,PropertiesTbl[Property ID],PropertiesTbl[Property Name])</f>
        <v>Frost Refuge</v>
      </c>
      <c r="P245" s="25">
        <f>SUMIFS(CalcTbl[Total Revenue],CalcTbl[Property ID],$N245)</f>
        <v>24509.712899999999</v>
      </c>
      <c r="Q245" s="25">
        <f>SUMIFS(CalcTbl[Total Expenses],CalcTbl[Property ID],$N245)</f>
        <v>28551.370000000003</v>
      </c>
      <c r="R245" s="25">
        <f t="shared" si="33"/>
        <v>-4041.657100000004</v>
      </c>
      <c r="S245" s="28">
        <f>_xlfn.XLOOKUP($N245,RatingsTbl[Property ID],RatingsTbl[Overall Rating])</f>
        <v>3.561666666666667</v>
      </c>
      <c r="T245" s="35">
        <f t="shared" si="34"/>
        <v>244</v>
      </c>
      <c r="U245" s="35">
        <f t="shared" si="35"/>
        <v>282</v>
      </c>
      <c r="AG245" s="34">
        <f t="shared" si="36"/>
        <v>-4041.6570758000039</v>
      </c>
      <c r="AH245">
        <f t="shared" si="37"/>
        <v>3.5616908666666669</v>
      </c>
    </row>
    <row r="246" spans="1:34" x14ac:dyDescent="0.25">
      <c r="A246" s="22" t="str">
        <f>Revenue!A247</f>
        <v>P0021</v>
      </c>
      <c r="B246" s="22" t="str">
        <f>Revenue!B247</f>
        <v>Jun</v>
      </c>
      <c r="C246" s="23" t="str">
        <f t="shared" si="31"/>
        <v>P0021|Jun</v>
      </c>
      <c r="D246" s="24">
        <f>Revenue!J247</f>
        <v>1408.3608000000002</v>
      </c>
      <c r="E246" s="25">
        <f>_xlfn.XLOOKUP($C246,ExpensesTbl[Key],ExpensesTbl[Total Operating Expenses])</f>
        <v>2418.88</v>
      </c>
      <c r="F246" s="25">
        <f t="shared" si="32"/>
        <v>-1010.5192</v>
      </c>
      <c r="G246" s="23" t="str">
        <f>_xlfn.XLOOKUP($A246,PropertiesTbl[Property ID],PropertiesTbl[Property Name])</f>
        <v>Lakeview Den</v>
      </c>
      <c r="N246" s="22" t="str">
        <f>Properties!A247</f>
        <v>P0243</v>
      </c>
      <c r="O246" s="23" t="str">
        <f>_xlfn.XLOOKUP($N246,PropertiesTbl[Property ID],PropertiesTbl[Property Name])</f>
        <v>Sierra Getaway</v>
      </c>
      <c r="P246" s="25">
        <f>SUMIFS(CalcTbl[Total Revenue],CalcTbl[Property ID],$N246)</f>
        <v>45083.528299999998</v>
      </c>
      <c r="Q246" s="25">
        <f>SUMIFS(CalcTbl[Total Expenses],CalcTbl[Property ID],$N246)</f>
        <v>45545.479999999996</v>
      </c>
      <c r="R246" s="25">
        <f t="shared" si="33"/>
        <v>-461.9516999999978</v>
      </c>
      <c r="S246" s="28">
        <f>_xlfn.XLOOKUP($N246,RatingsTbl[Property ID],RatingsTbl[Overall Rating])</f>
        <v>4.958333333333333</v>
      </c>
      <c r="T246" s="35">
        <f t="shared" si="34"/>
        <v>110</v>
      </c>
      <c r="U246" s="35">
        <f t="shared" si="35"/>
        <v>30</v>
      </c>
      <c r="AG246" s="34">
        <f t="shared" si="36"/>
        <v>-461.95167569999779</v>
      </c>
      <c r="AH246">
        <f t="shared" si="37"/>
        <v>4.9583576333333328</v>
      </c>
    </row>
    <row r="247" spans="1:34" x14ac:dyDescent="0.25">
      <c r="A247" s="22" t="str">
        <f>Revenue!A248</f>
        <v>P0021</v>
      </c>
      <c r="B247" s="22" t="str">
        <f>Revenue!B248</f>
        <v>Jul</v>
      </c>
      <c r="C247" s="23" t="str">
        <f t="shared" si="31"/>
        <v>P0021|Jul</v>
      </c>
      <c r="D247" s="24">
        <f>Revenue!J248</f>
        <v>2320.8777999999998</v>
      </c>
      <c r="E247" s="25">
        <f>_xlfn.XLOOKUP($C247,ExpensesTbl[Key],ExpensesTbl[Total Operating Expenses])</f>
        <v>3375.05</v>
      </c>
      <c r="F247" s="25">
        <f t="shared" si="32"/>
        <v>-1054.1722000000004</v>
      </c>
      <c r="G247" s="23" t="str">
        <f>_xlfn.XLOOKUP($A247,PropertiesTbl[Property ID],PropertiesTbl[Property Name])</f>
        <v>Lakeview Den</v>
      </c>
      <c r="N247" s="22" t="str">
        <f>Properties!A248</f>
        <v>P0244</v>
      </c>
      <c r="O247" s="23" t="str">
        <f>_xlfn.XLOOKUP($N247,PropertiesTbl[Property ID],PropertiesTbl[Property Name])</f>
        <v>Silver Escape</v>
      </c>
      <c r="P247" s="25">
        <f>SUMIFS(CalcTbl[Total Revenue],CalcTbl[Property ID],$N247)</f>
        <v>32890.58</v>
      </c>
      <c r="Q247" s="25">
        <f>SUMIFS(CalcTbl[Total Expenses],CalcTbl[Property ID],$N247)</f>
        <v>36426.929999999993</v>
      </c>
      <c r="R247" s="25">
        <f t="shared" si="33"/>
        <v>-3536.3499999999913</v>
      </c>
      <c r="S247" s="28">
        <f>_xlfn.XLOOKUP($N247,RatingsTbl[Property ID],RatingsTbl[Overall Rating])</f>
        <v>4.9300000000000006</v>
      </c>
      <c r="T247" s="35">
        <f t="shared" si="34"/>
        <v>227</v>
      </c>
      <c r="U247" s="35">
        <f t="shared" si="35"/>
        <v>152</v>
      </c>
      <c r="AG247" s="34">
        <f t="shared" si="36"/>
        <v>-3536.3499755999915</v>
      </c>
      <c r="AH247">
        <f t="shared" si="37"/>
        <v>4.9300244000000006</v>
      </c>
    </row>
    <row r="248" spans="1:34" x14ac:dyDescent="0.25">
      <c r="A248" s="22" t="str">
        <f>Revenue!A249</f>
        <v>P0021</v>
      </c>
      <c r="B248" s="22" t="str">
        <f>Revenue!B249</f>
        <v>Aug</v>
      </c>
      <c r="C248" s="23" t="str">
        <f t="shared" si="31"/>
        <v>P0021|Aug</v>
      </c>
      <c r="D248" s="24">
        <f>Revenue!J249</f>
        <v>2376.1484</v>
      </c>
      <c r="E248" s="25">
        <f>_xlfn.XLOOKUP($C248,ExpensesTbl[Key],ExpensesTbl[Total Operating Expenses])</f>
        <v>3273.7799999999997</v>
      </c>
      <c r="F248" s="25">
        <f t="shared" si="32"/>
        <v>-897.63159999999971</v>
      </c>
      <c r="G248" s="23" t="str">
        <f>_xlfn.XLOOKUP($A248,PropertiesTbl[Property ID],PropertiesTbl[Property Name])</f>
        <v>Lakeview Den</v>
      </c>
      <c r="N248" s="22" t="str">
        <f>Properties!A249</f>
        <v>P0245</v>
      </c>
      <c r="O248" s="23" t="str">
        <f>_xlfn.XLOOKUP($N248,PropertiesTbl[Property ID],PropertiesTbl[Property Name])</f>
        <v>Aspen House</v>
      </c>
      <c r="P248" s="25">
        <f>SUMIFS(CalcTbl[Total Revenue],CalcTbl[Property ID],$N248)</f>
        <v>15191.068899999998</v>
      </c>
      <c r="Q248" s="25">
        <f>SUMIFS(CalcTbl[Total Expenses],CalcTbl[Property ID],$N248)</f>
        <v>16468.32</v>
      </c>
      <c r="R248" s="25">
        <f t="shared" si="33"/>
        <v>-1277.2511000000013</v>
      </c>
      <c r="S248" s="28">
        <f>_xlfn.XLOOKUP($N248,RatingsTbl[Property ID],RatingsTbl[Overall Rating])</f>
        <v>4.9349999999999996</v>
      </c>
      <c r="T248" s="35">
        <f t="shared" si="34"/>
        <v>143</v>
      </c>
      <c r="U248" s="35">
        <f t="shared" si="35"/>
        <v>133</v>
      </c>
      <c r="AG248" s="34">
        <f t="shared" si="36"/>
        <v>-1277.2510755000012</v>
      </c>
      <c r="AH248">
        <f t="shared" si="37"/>
        <v>4.9350244999999999</v>
      </c>
    </row>
    <row r="249" spans="1:34" x14ac:dyDescent="0.25">
      <c r="A249" s="22" t="str">
        <f>Revenue!A250</f>
        <v>P0021</v>
      </c>
      <c r="B249" s="22" t="str">
        <f>Revenue!B250</f>
        <v>Sep</v>
      </c>
      <c r="C249" s="23" t="str">
        <f t="shared" si="31"/>
        <v>P0021|Sep</v>
      </c>
      <c r="D249" s="24">
        <f>Revenue!J250</f>
        <v>1403.2392</v>
      </c>
      <c r="E249" s="25">
        <f>_xlfn.XLOOKUP($C249,ExpensesTbl[Key],ExpensesTbl[Total Operating Expenses])</f>
        <v>2196.44</v>
      </c>
      <c r="F249" s="25">
        <f t="shared" si="32"/>
        <v>-793.20080000000007</v>
      </c>
      <c r="G249" s="23" t="str">
        <f>_xlfn.XLOOKUP($A249,PropertiesTbl[Property ID],PropertiesTbl[Property Name])</f>
        <v>Lakeview Den</v>
      </c>
      <c r="N249" s="22" t="str">
        <f>Properties!A250</f>
        <v>P0246</v>
      </c>
      <c r="O249" s="23" t="str">
        <f>_xlfn.XLOOKUP($N249,PropertiesTbl[Property ID],PropertiesTbl[Property Name])</f>
        <v>Bearpaw Hideaway</v>
      </c>
      <c r="P249" s="25">
        <f>SUMIFS(CalcTbl[Total Revenue],CalcTbl[Property ID],$N249)</f>
        <v>32195.520099999998</v>
      </c>
      <c r="Q249" s="25">
        <f>SUMIFS(CalcTbl[Total Expenses],CalcTbl[Property ID],$N249)</f>
        <v>29500.090000000004</v>
      </c>
      <c r="R249" s="25">
        <f t="shared" si="33"/>
        <v>2695.4300999999941</v>
      </c>
      <c r="S249" s="28">
        <f>_xlfn.XLOOKUP($N249,RatingsTbl[Property ID],RatingsTbl[Overall Rating])</f>
        <v>4.9783333333333335</v>
      </c>
      <c r="T249" s="35">
        <f t="shared" si="34"/>
        <v>25</v>
      </c>
      <c r="U249" s="35">
        <f t="shared" si="35"/>
        <v>6</v>
      </c>
      <c r="AG249" s="34">
        <f t="shared" si="36"/>
        <v>2695.4301245999941</v>
      </c>
      <c r="AH249">
        <f t="shared" si="37"/>
        <v>4.9783579333333332</v>
      </c>
    </row>
    <row r="250" spans="1:34" x14ac:dyDescent="0.25">
      <c r="A250" s="22" t="str">
        <f>Revenue!A251</f>
        <v>P0021</v>
      </c>
      <c r="B250" s="22" t="str">
        <f>Revenue!B251</f>
        <v>Oct</v>
      </c>
      <c r="C250" s="23" t="str">
        <f t="shared" si="31"/>
        <v>P0021|Oct</v>
      </c>
      <c r="D250" s="24">
        <f>Revenue!J251</f>
        <v>1378.2520000000002</v>
      </c>
      <c r="E250" s="25">
        <f>_xlfn.XLOOKUP($C250,ExpensesTbl[Key],ExpensesTbl[Total Operating Expenses])</f>
        <v>2104.2399999999998</v>
      </c>
      <c r="F250" s="25">
        <f t="shared" si="32"/>
        <v>-725.9879999999996</v>
      </c>
      <c r="G250" s="23" t="str">
        <f>_xlfn.XLOOKUP($A250,PropertiesTbl[Property ID],PropertiesTbl[Property Name])</f>
        <v>Lakeview Den</v>
      </c>
      <c r="N250" s="22" t="str">
        <f>Properties!A251</f>
        <v>P0247</v>
      </c>
      <c r="O250" s="23" t="str">
        <f>_xlfn.XLOOKUP($N250,PropertiesTbl[Property ID],PropertiesTbl[Property Name])</f>
        <v>Meadow Villa</v>
      </c>
      <c r="P250" s="25">
        <f>SUMIFS(CalcTbl[Total Revenue],CalcTbl[Property ID],$N250)</f>
        <v>36567.796800000004</v>
      </c>
      <c r="Q250" s="25">
        <f>SUMIFS(CalcTbl[Total Expenses],CalcTbl[Property ID],$N250)</f>
        <v>22478.899999999998</v>
      </c>
      <c r="R250" s="25">
        <f t="shared" si="33"/>
        <v>14088.896800000006</v>
      </c>
      <c r="S250" s="28">
        <f>_xlfn.XLOOKUP($N250,RatingsTbl[Property ID],RatingsTbl[Overall Rating])</f>
        <v>4.9266666666666667</v>
      </c>
      <c r="T250" s="35">
        <f t="shared" si="34"/>
        <v>9</v>
      </c>
      <c r="U250" s="35">
        <f t="shared" si="35"/>
        <v>165</v>
      </c>
      <c r="AG250" s="34">
        <f t="shared" si="36"/>
        <v>14088.896824700007</v>
      </c>
      <c r="AH250">
        <f t="shared" si="37"/>
        <v>4.9266913666666667</v>
      </c>
    </row>
    <row r="251" spans="1:34" x14ac:dyDescent="0.25">
      <c r="A251" s="22" t="str">
        <f>Revenue!A252</f>
        <v>P0021</v>
      </c>
      <c r="B251" s="22" t="str">
        <f>Revenue!B252</f>
        <v>Nov</v>
      </c>
      <c r="C251" s="23" t="str">
        <f t="shared" si="31"/>
        <v>P0021|Nov</v>
      </c>
      <c r="D251" s="24">
        <f>Revenue!J252</f>
        <v>1565.3253999999999</v>
      </c>
      <c r="E251" s="25">
        <f>_xlfn.XLOOKUP($C251,ExpensesTbl[Key],ExpensesTbl[Total Operating Expenses])</f>
        <v>2171.2599999999998</v>
      </c>
      <c r="F251" s="25">
        <f t="shared" si="32"/>
        <v>-605.93459999999982</v>
      </c>
      <c r="G251" s="23" t="str">
        <f>_xlfn.XLOOKUP($A251,PropertiesTbl[Property ID],PropertiesTbl[Property Name])</f>
        <v>Lakeview Den</v>
      </c>
      <c r="N251" s="22" t="str">
        <f>Properties!A252</f>
        <v>P0248</v>
      </c>
      <c r="O251" s="23" t="str">
        <f>_xlfn.XLOOKUP($N251,PropertiesTbl[Property ID],PropertiesTbl[Property Name])</f>
        <v>Cedar Hideaway</v>
      </c>
      <c r="P251" s="25">
        <f>SUMIFS(CalcTbl[Total Revenue],CalcTbl[Property ID],$N251)</f>
        <v>31199.538599999996</v>
      </c>
      <c r="Q251" s="25">
        <f>SUMIFS(CalcTbl[Total Expenses],CalcTbl[Property ID],$N251)</f>
        <v>36615.310000000005</v>
      </c>
      <c r="R251" s="25">
        <f t="shared" si="33"/>
        <v>-5415.7714000000087</v>
      </c>
      <c r="S251" s="28">
        <f>_xlfn.XLOOKUP($N251,RatingsTbl[Property ID],RatingsTbl[Overall Rating])</f>
        <v>4.9333333333333327</v>
      </c>
      <c r="T251" s="35">
        <f t="shared" si="34"/>
        <v>272</v>
      </c>
      <c r="U251" s="35">
        <f t="shared" si="35"/>
        <v>139</v>
      </c>
      <c r="AG251" s="34">
        <f t="shared" si="36"/>
        <v>-5415.7713752000091</v>
      </c>
      <c r="AH251">
        <f t="shared" si="37"/>
        <v>4.933358133333333</v>
      </c>
    </row>
    <row r="252" spans="1:34" x14ac:dyDescent="0.25">
      <c r="A252" s="22" t="str">
        <f>Revenue!A253</f>
        <v>P0021</v>
      </c>
      <c r="B252" s="22" t="str">
        <f>Revenue!B253</f>
        <v>Dec</v>
      </c>
      <c r="C252" s="23" t="str">
        <f t="shared" si="31"/>
        <v>P0021|Dec</v>
      </c>
      <c r="D252" s="24">
        <f>Revenue!J253</f>
        <v>4939.8074999999999</v>
      </c>
      <c r="E252" s="25">
        <f>_xlfn.XLOOKUP($C252,ExpensesTbl[Key],ExpensesTbl[Total Operating Expenses])</f>
        <v>2526.0200000000004</v>
      </c>
      <c r="F252" s="25">
        <f t="shared" si="32"/>
        <v>2413.7874999999995</v>
      </c>
      <c r="G252" s="23" t="str">
        <f>_xlfn.XLOOKUP($A252,PropertiesTbl[Property ID],PropertiesTbl[Property Name])</f>
        <v>Lakeview Den</v>
      </c>
      <c r="N252" s="22" t="str">
        <f>Properties!A253</f>
        <v>P0249</v>
      </c>
      <c r="O252" s="23" t="str">
        <f>_xlfn.XLOOKUP($N252,PropertiesTbl[Property ID],PropertiesTbl[Property Name])</f>
        <v>Whispering Cottage</v>
      </c>
      <c r="P252" s="25">
        <f>SUMIFS(CalcTbl[Total Revenue],CalcTbl[Property ID],$N252)</f>
        <v>28759.217500000002</v>
      </c>
      <c r="Q252" s="25">
        <f>SUMIFS(CalcTbl[Total Expenses],CalcTbl[Property ID],$N252)</f>
        <v>29509.309999999998</v>
      </c>
      <c r="R252" s="25">
        <f t="shared" si="33"/>
        <v>-750.0924999999952</v>
      </c>
      <c r="S252" s="28">
        <f>_xlfn.XLOOKUP($N252,RatingsTbl[Property ID],RatingsTbl[Overall Rating])</f>
        <v>4.9616666666666669</v>
      </c>
      <c r="T252" s="35">
        <f t="shared" si="34"/>
        <v>125</v>
      </c>
      <c r="U252" s="35">
        <f t="shared" si="35"/>
        <v>25</v>
      </c>
      <c r="AG252" s="34">
        <f t="shared" si="36"/>
        <v>-750.09247509999523</v>
      </c>
      <c r="AH252">
        <f t="shared" si="37"/>
        <v>4.9616915666666666</v>
      </c>
    </row>
    <row r="253" spans="1:34" x14ac:dyDescent="0.25">
      <c r="A253" s="22" t="str">
        <f>Revenue!A254</f>
        <v>P0021</v>
      </c>
      <c r="B253" s="22" t="str">
        <f>Revenue!B254</f>
        <v>Jan</v>
      </c>
      <c r="C253" s="23" t="str">
        <f t="shared" si="31"/>
        <v>P0021|Jan</v>
      </c>
      <c r="D253" s="24">
        <f>Revenue!J254</f>
        <v>4634.0925999999999</v>
      </c>
      <c r="E253" s="25">
        <f>_xlfn.XLOOKUP($C253,ExpensesTbl[Key],ExpensesTbl[Total Operating Expenses])</f>
        <v>2551.9500000000003</v>
      </c>
      <c r="F253" s="25">
        <f t="shared" si="32"/>
        <v>2082.1425999999997</v>
      </c>
      <c r="G253" s="23" t="str">
        <f>_xlfn.XLOOKUP($A253,PropertiesTbl[Property ID],PropertiesTbl[Property Name])</f>
        <v>Lakeview Den</v>
      </c>
      <c r="N253" s="22" t="str">
        <f>Properties!A254</f>
        <v>P0250</v>
      </c>
      <c r="O253" s="23" t="str">
        <f>_xlfn.XLOOKUP($N253,PropertiesTbl[Property ID],PropertiesTbl[Property Name])</f>
        <v>Ridge Haven</v>
      </c>
      <c r="P253" s="25">
        <f>SUMIFS(CalcTbl[Total Revenue],CalcTbl[Property ID],$N253)</f>
        <v>24487.9267</v>
      </c>
      <c r="Q253" s="25">
        <f>SUMIFS(CalcTbl[Total Expenses],CalcTbl[Property ID],$N253)</f>
        <v>28851.42</v>
      </c>
      <c r="R253" s="25">
        <f t="shared" si="33"/>
        <v>-4363.4932999999983</v>
      </c>
      <c r="S253" s="28">
        <f>_xlfn.XLOOKUP($N253,RatingsTbl[Property ID],RatingsTbl[Overall Rating])</f>
        <v>4.3233333333333333</v>
      </c>
      <c r="T253" s="35">
        <f t="shared" si="34"/>
        <v>253</v>
      </c>
      <c r="U253" s="35">
        <f t="shared" si="35"/>
        <v>278</v>
      </c>
      <c r="AG253" s="34">
        <f t="shared" si="36"/>
        <v>-4363.493274999998</v>
      </c>
      <c r="AH253">
        <f t="shared" si="37"/>
        <v>4.3233583333333332</v>
      </c>
    </row>
    <row r="254" spans="1:34" x14ac:dyDescent="0.25">
      <c r="A254" s="22" t="str">
        <f>Revenue!A255</f>
        <v>P0021</v>
      </c>
      <c r="B254" s="22" t="str">
        <f>Revenue!B255</f>
        <v>Feb</v>
      </c>
      <c r="C254" s="23" t="str">
        <f t="shared" si="31"/>
        <v>P0021|Feb</v>
      </c>
      <c r="D254" s="24">
        <f>Revenue!J255</f>
        <v>3613.5563999999999</v>
      </c>
      <c r="E254" s="25">
        <f>_xlfn.XLOOKUP($C254,ExpensesTbl[Key],ExpensesTbl[Total Operating Expenses])</f>
        <v>2430.25</v>
      </c>
      <c r="F254" s="25">
        <f t="shared" si="32"/>
        <v>1183.3063999999999</v>
      </c>
      <c r="G254" s="23" t="str">
        <f>_xlfn.XLOOKUP($A254,PropertiesTbl[Property ID],PropertiesTbl[Property Name])</f>
        <v>Lakeview Den</v>
      </c>
      <c r="N254" s="22" t="str">
        <f>Properties!A255</f>
        <v>P0251</v>
      </c>
      <c r="O254" s="23" t="str">
        <f>_xlfn.XLOOKUP($N254,PropertiesTbl[Property ID],PropertiesTbl[Property Name])</f>
        <v>Cedar Cabin</v>
      </c>
      <c r="P254" s="25">
        <f>SUMIFS(CalcTbl[Total Revenue],CalcTbl[Property ID],$N254)</f>
        <v>36671.219000000005</v>
      </c>
      <c r="Q254" s="25">
        <f>SUMIFS(CalcTbl[Total Expenses],CalcTbl[Property ID],$N254)</f>
        <v>44852.11</v>
      </c>
      <c r="R254" s="25">
        <f t="shared" si="33"/>
        <v>-8180.890999999996</v>
      </c>
      <c r="S254" s="28">
        <f>_xlfn.XLOOKUP($N254,RatingsTbl[Property ID],RatingsTbl[Overall Rating])</f>
        <v>4.915</v>
      </c>
      <c r="T254" s="35">
        <f t="shared" si="34"/>
        <v>294</v>
      </c>
      <c r="U254" s="35">
        <f t="shared" si="35"/>
        <v>214</v>
      </c>
      <c r="AG254" s="34">
        <f t="shared" si="36"/>
        <v>-8180.8909748999959</v>
      </c>
      <c r="AH254">
        <f t="shared" si="37"/>
        <v>4.9150251000000003</v>
      </c>
    </row>
    <row r="255" spans="1:34" x14ac:dyDescent="0.25">
      <c r="A255" s="22" t="str">
        <f>Revenue!A256</f>
        <v>P0021</v>
      </c>
      <c r="B255" s="22" t="str">
        <f>Revenue!B256</f>
        <v>Mar</v>
      </c>
      <c r="C255" s="23" t="str">
        <f t="shared" si="31"/>
        <v>P0021|Mar</v>
      </c>
      <c r="D255" s="24">
        <f>Revenue!J256</f>
        <v>2991.8939</v>
      </c>
      <c r="E255" s="25">
        <f>_xlfn.XLOOKUP($C255,ExpensesTbl[Key],ExpensesTbl[Total Operating Expenses])</f>
        <v>2312.19</v>
      </c>
      <c r="F255" s="25">
        <f t="shared" si="32"/>
        <v>679.70389999999998</v>
      </c>
      <c r="G255" s="23" t="str">
        <f>_xlfn.XLOOKUP($A255,PropertiesTbl[Property ID],PropertiesTbl[Property Name])</f>
        <v>Lakeview Den</v>
      </c>
      <c r="N255" s="22" t="str">
        <f>Properties!A256</f>
        <v>P0252</v>
      </c>
      <c r="O255" s="23" t="str">
        <f>_xlfn.XLOOKUP($N255,PropertiesTbl[Property ID],PropertiesTbl[Property Name])</f>
        <v>Golden Refuge</v>
      </c>
      <c r="P255" s="25">
        <f>SUMIFS(CalcTbl[Total Revenue],CalcTbl[Property ID],$N255)</f>
        <v>14059.7166</v>
      </c>
      <c r="Q255" s="25">
        <f>SUMIFS(CalcTbl[Total Expenses],CalcTbl[Property ID],$N255)</f>
        <v>16245.420000000004</v>
      </c>
      <c r="R255" s="25">
        <f t="shared" si="33"/>
        <v>-2185.703400000004</v>
      </c>
      <c r="S255" s="28">
        <f>_xlfn.XLOOKUP($N255,RatingsTbl[Property ID],RatingsTbl[Overall Rating])</f>
        <v>4.9483333333333333</v>
      </c>
      <c r="T255" s="35">
        <f t="shared" si="34"/>
        <v>179</v>
      </c>
      <c r="U255" s="35">
        <f t="shared" si="35"/>
        <v>72</v>
      </c>
      <c r="AG255" s="34">
        <f t="shared" si="36"/>
        <v>-2185.703374800004</v>
      </c>
      <c r="AH255">
        <f t="shared" si="37"/>
        <v>4.9483585333333329</v>
      </c>
    </row>
    <row r="256" spans="1:34" x14ac:dyDescent="0.25">
      <c r="A256" s="22" t="str">
        <f>Revenue!A257</f>
        <v>P0022</v>
      </c>
      <c r="B256" s="22" t="str">
        <f>Revenue!B257</f>
        <v>Apr</v>
      </c>
      <c r="C256" s="23" t="str">
        <f t="shared" si="31"/>
        <v>P0022|Apr</v>
      </c>
      <c r="D256" s="24">
        <f>Revenue!J257</f>
        <v>1890.6765</v>
      </c>
      <c r="E256" s="25">
        <f>_xlfn.XLOOKUP($C256,ExpensesTbl[Key],ExpensesTbl[Total Operating Expenses])</f>
        <v>3660.5600000000004</v>
      </c>
      <c r="F256" s="25">
        <f t="shared" si="32"/>
        <v>-1769.8835000000004</v>
      </c>
      <c r="G256" s="23" t="str">
        <f>_xlfn.XLOOKUP($A256,PropertiesTbl[Property ID],PropertiesTbl[Property Name])</f>
        <v>Mountain Perch</v>
      </c>
      <c r="N256" s="22" t="str">
        <f>Properties!A257</f>
        <v>P0253</v>
      </c>
      <c r="O256" s="23" t="str">
        <f>_xlfn.XLOOKUP($N256,PropertiesTbl[Property ID],PropertiesTbl[Property Name])</f>
        <v>Juniper Landing</v>
      </c>
      <c r="P256" s="25">
        <f>SUMIFS(CalcTbl[Total Revenue],CalcTbl[Property ID],$N256)</f>
        <v>29164.396999999997</v>
      </c>
      <c r="Q256" s="25">
        <f>SUMIFS(CalcTbl[Total Expenses],CalcTbl[Property ID],$N256)</f>
        <v>29484.54</v>
      </c>
      <c r="R256" s="25">
        <f t="shared" si="33"/>
        <v>-320.14300000000367</v>
      </c>
      <c r="S256" s="28">
        <f>_xlfn.XLOOKUP($N256,RatingsTbl[Property ID],RatingsTbl[Overall Rating])</f>
        <v>4.9683333333333337</v>
      </c>
      <c r="T256" s="35">
        <f t="shared" si="34"/>
        <v>106</v>
      </c>
      <c r="U256" s="35">
        <f t="shared" si="35"/>
        <v>12</v>
      </c>
      <c r="AG256" s="34">
        <f t="shared" si="36"/>
        <v>-320.14297470000366</v>
      </c>
      <c r="AH256">
        <f t="shared" si="37"/>
        <v>4.9683586333333336</v>
      </c>
    </row>
    <row r="257" spans="1:34" x14ac:dyDescent="0.25">
      <c r="A257" s="22" t="str">
        <f>Revenue!A258</f>
        <v>P0022</v>
      </c>
      <c r="B257" s="22" t="str">
        <f>Revenue!B258</f>
        <v>May</v>
      </c>
      <c r="C257" s="23" t="str">
        <f t="shared" si="31"/>
        <v>P0022|May</v>
      </c>
      <c r="D257" s="24">
        <f>Revenue!J258</f>
        <v>2644.3568</v>
      </c>
      <c r="E257" s="25">
        <f>_xlfn.XLOOKUP($C257,ExpensesTbl[Key],ExpensesTbl[Total Operating Expenses])</f>
        <v>4317.4699999999993</v>
      </c>
      <c r="F257" s="25">
        <f t="shared" si="32"/>
        <v>-1673.1131999999993</v>
      </c>
      <c r="G257" s="23" t="str">
        <f>_xlfn.XLOOKUP($A257,PropertiesTbl[Property ID],PropertiesTbl[Property Name])</f>
        <v>Mountain Perch</v>
      </c>
      <c r="N257" s="22" t="str">
        <f>Properties!A258</f>
        <v>P0254</v>
      </c>
      <c r="O257" s="23" t="str">
        <f>_xlfn.XLOOKUP($N257,PropertiesTbl[Property ID],PropertiesTbl[Property Name])</f>
        <v>Golden Getaway</v>
      </c>
      <c r="P257" s="25">
        <f>SUMIFS(CalcTbl[Total Revenue],CalcTbl[Property ID],$N257)</f>
        <v>21069.847499999996</v>
      </c>
      <c r="Q257" s="25">
        <f>SUMIFS(CalcTbl[Total Expenses],CalcTbl[Property ID],$N257)</f>
        <v>22953.030000000006</v>
      </c>
      <c r="R257" s="25">
        <f t="shared" si="33"/>
        <v>-1883.1825000000099</v>
      </c>
      <c r="S257" s="28">
        <f>_xlfn.XLOOKUP($N257,RatingsTbl[Property ID],RatingsTbl[Overall Rating])</f>
        <v>4.9583333333333339</v>
      </c>
      <c r="T257" s="35">
        <f t="shared" si="34"/>
        <v>165</v>
      </c>
      <c r="U257" s="35">
        <f t="shared" si="35"/>
        <v>29</v>
      </c>
      <c r="AG257" s="34">
        <f t="shared" si="36"/>
        <v>-1883.18247460001</v>
      </c>
      <c r="AH257">
        <f t="shared" si="37"/>
        <v>4.9583587333333341</v>
      </c>
    </row>
    <row r="258" spans="1:34" x14ac:dyDescent="0.25">
      <c r="A258" s="22" t="str">
        <f>Revenue!A259</f>
        <v>P0022</v>
      </c>
      <c r="B258" s="22" t="str">
        <f>Revenue!B259</f>
        <v>Jun</v>
      </c>
      <c r="C258" s="23" t="str">
        <f t="shared" si="31"/>
        <v>P0022|Jun</v>
      </c>
      <c r="D258" s="24">
        <f>Revenue!J259</f>
        <v>2815.8722000000002</v>
      </c>
      <c r="E258" s="25">
        <f>_xlfn.XLOOKUP($C258,ExpensesTbl[Key],ExpensesTbl[Total Operating Expenses])</f>
        <v>4526.05</v>
      </c>
      <c r="F258" s="25">
        <f t="shared" si="32"/>
        <v>-1710.1777999999999</v>
      </c>
      <c r="G258" s="23" t="str">
        <f>_xlfn.XLOOKUP($A258,PropertiesTbl[Property ID],PropertiesTbl[Property Name])</f>
        <v>Mountain Perch</v>
      </c>
      <c r="N258" s="22" t="str">
        <f>Properties!A259</f>
        <v>P0255</v>
      </c>
      <c r="O258" s="23" t="str">
        <f>_xlfn.XLOOKUP($N258,PropertiesTbl[Property ID],PropertiesTbl[Property Name])</f>
        <v>Highland Nest</v>
      </c>
      <c r="P258" s="25">
        <f>SUMIFS(CalcTbl[Total Revenue],CalcTbl[Property ID],$N258)</f>
        <v>13797.3043</v>
      </c>
      <c r="Q258" s="25">
        <f>SUMIFS(CalcTbl[Total Expenses],CalcTbl[Property ID],$N258)</f>
        <v>16252.01</v>
      </c>
      <c r="R258" s="25">
        <f t="shared" si="33"/>
        <v>-2454.7057000000004</v>
      </c>
      <c r="S258" s="28">
        <f>_xlfn.XLOOKUP($N258,RatingsTbl[Property ID],RatingsTbl[Overall Rating])</f>
        <v>4.9366666666666674</v>
      </c>
      <c r="T258" s="35">
        <f t="shared" si="34"/>
        <v>193</v>
      </c>
      <c r="U258" s="35">
        <f t="shared" si="35"/>
        <v>120</v>
      </c>
      <c r="AG258" s="34">
        <f t="shared" si="36"/>
        <v>-2454.7056745000004</v>
      </c>
      <c r="AH258">
        <f t="shared" si="37"/>
        <v>4.936692166666667</v>
      </c>
    </row>
    <row r="259" spans="1:34" x14ac:dyDescent="0.25">
      <c r="A259" s="22" t="str">
        <f>Revenue!A260</f>
        <v>P0022</v>
      </c>
      <c r="B259" s="22" t="str">
        <f>Revenue!B260</f>
        <v>Jul</v>
      </c>
      <c r="C259" s="23" t="str">
        <f t="shared" si="31"/>
        <v>P0022|Jul</v>
      </c>
      <c r="D259" s="24">
        <f>Revenue!J260</f>
        <v>4350.4029999999993</v>
      </c>
      <c r="E259" s="25">
        <f>_xlfn.XLOOKUP($C259,ExpensesTbl[Key],ExpensesTbl[Total Operating Expenses])</f>
        <v>6418.7199999999993</v>
      </c>
      <c r="F259" s="25">
        <f t="shared" si="32"/>
        <v>-2068.317</v>
      </c>
      <c r="G259" s="23" t="str">
        <f>_xlfn.XLOOKUP($A259,PropertiesTbl[Property ID],PropertiesTbl[Property Name])</f>
        <v>Mountain Perch</v>
      </c>
      <c r="N259" s="22" t="str">
        <f>Properties!A260</f>
        <v>P0256</v>
      </c>
      <c r="O259" s="23" t="str">
        <f>_xlfn.XLOOKUP($N259,PropertiesTbl[Property ID],PropertiesTbl[Property Name])</f>
        <v>Silver Getaway</v>
      </c>
      <c r="P259" s="25">
        <f>SUMIFS(CalcTbl[Total Revenue],CalcTbl[Property ID],$N259)</f>
        <v>33074.099099999999</v>
      </c>
      <c r="Q259" s="25">
        <f>SUMIFS(CalcTbl[Total Expenses],CalcTbl[Property ID],$N259)</f>
        <v>37133.019999999997</v>
      </c>
      <c r="R259" s="25">
        <f t="shared" si="33"/>
        <v>-4058.9208999999973</v>
      </c>
      <c r="S259" s="28">
        <f>_xlfn.XLOOKUP($N259,RatingsTbl[Property ID],RatingsTbl[Overall Rating])</f>
        <v>4.9366666666666665</v>
      </c>
      <c r="T259" s="35">
        <f t="shared" si="34"/>
        <v>245</v>
      </c>
      <c r="U259" s="35">
        <f t="shared" si="35"/>
        <v>119</v>
      </c>
      <c r="AG259" s="34">
        <f t="shared" si="36"/>
        <v>-4058.9208743999975</v>
      </c>
      <c r="AH259">
        <f t="shared" si="37"/>
        <v>4.9366922666666664</v>
      </c>
    </row>
    <row r="260" spans="1:34" x14ac:dyDescent="0.25">
      <c r="A260" s="22" t="str">
        <f>Revenue!A261</f>
        <v>P0022</v>
      </c>
      <c r="B260" s="22" t="str">
        <f>Revenue!B261</f>
        <v>Aug</v>
      </c>
      <c r="C260" s="23" t="str">
        <f t="shared" si="31"/>
        <v>P0022|Aug</v>
      </c>
      <c r="D260" s="24">
        <f>Revenue!J261</f>
        <v>3593.0556000000006</v>
      </c>
      <c r="E260" s="25">
        <f>_xlfn.XLOOKUP($C260,ExpensesTbl[Key],ExpensesTbl[Total Operating Expenses])</f>
        <v>6019.9500000000007</v>
      </c>
      <c r="F260" s="25">
        <f t="shared" si="32"/>
        <v>-2426.8944000000001</v>
      </c>
      <c r="G260" s="23" t="str">
        <f>_xlfn.XLOOKUP($A260,PropertiesTbl[Property ID],PropertiesTbl[Property Name])</f>
        <v>Mountain Perch</v>
      </c>
      <c r="N260" s="22" t="str">
        <f>Properties!A261</f>
        <v>P0257</v>
      </c>
      <c r="O260" s="23" t="str">
        <f>_xlfn.XLOOKUP($N260,PropertiesTbl[Property ID],PropertiesTbl[Property Name])</f>
        <v>Cedar Manor</v>
      </c>
      <c r="P260" s="25">
        <f>SUMIFS(CalcTbl[Total Revenue],CalcTbl[Property ID],$N260)</f>
        <v>28940.162899999996</v>
      </c>
      <c r="Q260" s="25">
        <f>SUMIFS(CalcTbl[Total Expenses],CalcTbl[Property ID],$N260)</f>
        <v>29290.52</v>
      </c>
      <c r="R260" s="25">
        <f t="shared" si="33"/>
        <v>-350.35710000000472</v>
      </c>
      <c r="S260" s="28">
        <f>_xlfn.XLOOKUP($N260,RatingsTbl[Property ID],RatingsTbl[Overall Rating])</f>
        <v>4.9483333333333333</v>
      </c>
      <c r="T260" s="35">
        <f t="shared" si="34"/>
        <v>107</v>
      </c>
      <c r="U260" s="35">
        <f t="shared" si="35"/>
        <v>71</v>
      </c>
      <c r="AG260" s="34">
        <f t="shared" si="36"/>
        <v>-350.35707430000474</v>
      </c>
      <c r="AH260">
        <f t="shared" si="37"/>
        <v>4.9483590333333334</v>
      </c>
    </row>
    <row r="261" spans="1:34" x14ac:dyDescent="0.25">
      <c r="A261" s="22" t="str">
        <f>Revenue!A262</f>
        <v>P0022</v>
      </c>
      <c r="B261" s="22" t="str">
        <f>Revenue!B262</f>
        <v>Sep</v>
      </c>
      <c r="C261" s="23" t="str">
        <f t="shared" ref="C261:C324" si="38">A261&amp;"|"&amp;B261</f>
        <v>P0022|Sep</v>
      </c>
      <c r="D261" s="24">
        <f>Revenue!J262</f>
        <v>2632.6100999999999</v>
      </c>
      <c r="E261" s="25">
        <f>_xlfn.XLOOKUP($C261,ExpensesTbl[Key],ExpensesTbl[Total Operating Expenses])</f>
        <v>4051.69</v>
      </c>
      <c r="F261" s="25">
        <f t="shared" ref="F261:F324" si="39">D261-E261</f>
        <v>-1419.0799000000002</v>
      </c>
      <c r="G261" s="23" t="str">
        <f>_xlfn.XLOOKUP($A261,PropertiesTbl[Property ID],PropertiesTbl[Property Name])</f>
        <v>Mountain Perch</v>
      </c>
      <c r="N261" s="22" t="str">
        <f>Properties!A262</f>
        <v>P0258</v>
      </c>
      <c r="O261" s="23" t="str">
        <f>_xlfn.XLOOKUP($N261,PropertiesTbl[Property ID],PropertiesTbl[Property Name])</f>
        <v>Summit Haven</v>
      </c>
      <c r="P261" s="25">
        <f>SUMIFS(CalcTbl[Total Revenue],CalcTbl[Property ID],$N261)</f>
        <v>44924.273699999998</v>
      </c>
      <c r="Q261" s="25">
        <f>SUMIFS(CalcTbl[Total Expenses],CalcTbl[Property ID],$N261)</f>
        <v>45577.299999999988</v>
      </c>
      <c r="R261" s="25">
        <f t="shared" ref="R261:R303" si="40">P261-Q261</f>
        <v>-653.02629999999044</v>
      </c>
      <c r="S261" s="28">
        <f>_xlfn.XLOOKUP($N261,RatingsTbl[Property ID],RatingsTbl[Overall Rating])</f>
        <v>4.9116666666666662</v>
      </c>
      <c r="T261" s="35">
        <f t="shared" ref="T261:T303" si="41">_xlfn.RANK.EQ(AG261,$AG$4:$AG$303,0)</f>
        <v>122</v>
      </c>
      <c r="U261" s="35">
        <f t="shared" ref="U261:U303" si="42">_xlfn.RANK.EQ(AH261,$AH$4:$AH$303,0)</f>
        <v>225</v>
      </c>
      <c r="AG261" s="34">
        <f t="shared" ref="AG261:AG303" si="43">R261+(ROW()-3)*0.0000001</f>
        <v>-653.02627419999044</v>
      </c>
      <c r="AH261">
        <f t="shared" ref="AH261:AH303" si="44">S261+(ROW()-3)*0.0000001</f>
        <v>4.9116924666666666</v>
      </c>
    </row>
    <row r="262" spans="1:34" x14ac:dyDescent="0.25">
      <c r="A262" s="22" t="str">
        <f>Revenue!A263</f>
        <v>P0022</v>
      </c>
      <c r="B262" s="22" t="str">
        <f>Revenue!B263</f>
        <v>Oct</v>
      </c>
      <c r="C262" s="23" t="str">
        <f t="shared" si="38"/>
        <v>P0022|Oct</v>
      </c>
      <c r="D262" s="24">
        <f>Revenue!J263</f>
        <v>2303.5763999999999</v>
      </c>
      <c r="E262" s="25">
        <f>_xlfn.XLOOKUP($C262,ExpensesTbl[Key],ExpensesTbl[Total Operating Expenses])</f>
        <v>4097.5599999999995</v>
      </c>
      <c r="F262" s="25">
        <f t="shared" si="39"/>
        <v>-1793.9835999999996</v>
      </c>
      <c r="G262" s="23" t="str">
        <f>_xlfn.XLOOKUP($A262,PropertiesTbl[Property ID],PropertiesTbl[Property Name])</f>
        <v>Mountain Perch</v>
      </c>
      <c r="N262" s="22" t="str">
        <f>Properties!A263</f>
        <v>P0259</v>
      </c>
      <c r="O262" s="23" t="str">
        <f>_xlfn.XLOOKUP($N262,PropertiesTbl[Property ID],PropertiesTbl[Property Name])</f>
        <v>Rustic Manor</v>
      </c>
      <c r="P262" s="25">
        <f>SUMIFS(CalcTbl[Total Revenue],CalcTbl[Property ID],$N262)</f>
        <v>24625.470300000001</v>
      </c>
      <c r="Q262" s="25">
        <f>SUMIFS(CalcTbl[Total Expenses],CalcTbl[Property ID],$N262)</f>
        <v>28848.960000000003</v>
      </c>
      <c r="R262" s="25">
        <f t="shared" si="40"/>
        <v>-4223.4897000000019</v>
      </c>
      <c r="S262" s="28">
        <f>_xlfn.XLOOKUP($N262,RatingsTbl[Property ID],RatingsTbl[Overall Rating])</f>
        <v>3.3416666666666668</v>
      </c>
      <c r="T262" s="35">
        <f t="shared" si="41"/>
        <v>247</v>
      </c>
      <c r="U262" s="35">
        <f t="shared" si="42"/>
        <v>286</v>
      </c>
      <c r="AG262" s="34">
        <f t="shared" si="43"/>
        <v>-4223.489674100002</v>
      </c>
      <c r="AH262">
        <f t="shared" si="44"/>
        <v>3.3416925666666666</v>
      </c>
    </row>
    <row r="263" spans="1:34" x14ac:dyDescent="0.25">
      <c r="A263" s="22" t="str">
        <f>Revenue!A264</f>
        <v>P0022</v>
      </c>
      <c r="B263" s="22" t="str">
        <f>Revenue!B264</f>
        <v>Nov</v>
      </c>
      <c r="C263" s="23" t="str">
        <f t="shared" si="38"/>
        <v>P0022|Nov</v>
      </c>
      <c r="D263" s="24">
        <f>Revenue!J264</f>
        <v>2711.5099</v>
      </c>
      <c r="E263" s="25">
        <f>_xlfn.XLOOKUP($C263,ExpensesTbl[Key],ExpensesTbl[Total Operating Expenses])</f>
        <v>3755.7400000000002</v>
      </c>
      <c r="F263" s="25">
        <f t="shared" si="39"/>
        <v>-1044.2301000000002</v>
      </c>
      <c r="G263" s="23" t="str">
        <f>_xlfn.XLOOKUP($A263,PropertiesTbl[Property ID],PropertiesTbl[Property Name])</f>
        <v>Mountain Perch</v>
      </c>
      <c r="N263" s="22" t="str">
        <f>Properties!A264</f>
        <v>P0260</v>
      </c>
      <c r="O263" s="23" t="str">
        <f>_xlfn.XLOOKUP($N263,PropertiesTbl[Property ID],PropertiesTbl[Property Name])</f>
        <v>Forest House</v>
      </c>
      <c r="P263" s="25">
        <f>SUMIFS(CalcTbl[Total Revenue],CalcTbl[Property ID],$N263)</f>
        <v>23451.059100000006</v>
      </c>
      <c r="Q263" s="25">
        <f>SUMIFS(CalcTbl[Total Expenses],CalcTbl[Property ID],$N263)</f>
        <v>22514.880000000001</v>
      </c>
      <c r="R263" s="25">
        <f t="shared" si="40"/>
        <v>936.17910000000484</v>
      </c>
      <c r="S263" s="28">
        <f>_xlfn.XLOOKUP($N263,RatingsTbl[Property ID],RatingsTbl[Overall Rating])</f>
        <v>4.9616666666666669</v>
      </c>
      <c r="T263" s="35">
        <f t="shared" si="41"/>
        <v>66</v>
      </c>
      <c r="U263" s="35">
        <f t="shared" si="42"/>
        <v>24</v>
      </c>
      <c r="AG263" s="34">
        <f t="shared" si="43"/>
        <v>936.17912600000489</v>
      </c>
      <c r="AH263">
        <f t="shared" si="44"/>
        <v>4.961692666666667</v>
      </c>
    </row>
    <row r="264" spans="1:34" x14ac:dyDescent="0.25">
      <c r="A264" s="22" t="str">
        <f>Revenue!A265</f>
        <v>P0022</v>
      </c>
      <c r="B264" s="22" t="str">
        <f>Revenue!B265</f>
        <v>Dec</v>
      </c>
      <c r="C264" s="23" t="str">
        <f t="shared" si="38"/>
        <v>P0022|Dec</v>
      </c>
      <c r="D264" s="24">
        <f>Revenue!J265</f>
        <v>8818.2724999999991</v>
      </c>
      <c r="E264" s="25">
        <f>_xlfn.XLOOKUP($C264,ExpensesTbl[Key],ExpensesTbl[Total Operating Expenses])</f>
        <v>4429.29</v>
      </c>
      <c r="F264" s="25">
        <f t="shared" si="39"/>
        <v>4388.9824999999992</v>
      </c>
      <c r="G264" s="23" t="str">
        <f>_xlfn.XLOOKUP($A264,PropertiesTbl[Property ID],PropertiesTbl[Property Name])</f>
        <v>Mountain Perch</v>
      </c>
      <c r="N264" s="22" t="str">
        <f>Properties!A265</f>
        <v>P0261</v>
      </c>
      <c r="O264" s="23" t="str">
        <f>_xlfn.XLOOKUP($N264,PropertiesTbl[Property ID],PropertiesTbl[Property Name])</f>
        <v>Frost House</v>
      </c>
      <c r="P264" s="25">
        <f>SUMIFS(CalcTbl[Total Revenue],CalcTbl[Property ID],$N264)</f>
        <v>50298.397500000006</v>
      </c>
      <c r="Q264" s="25">
        <f>SUMIFS(CalcTbl[Total Expenses],CalcTbl[Property ID],$N264)</f>
        <v>54008.33</v>
      </c>
      <c r="R264" s="25">
        <f t="shared" si="40"/>
        <v>-3709.9324999999953</v>
      </c>
      <c r="S264" s="28">
        <f>_xlfn.XLOOKUP($N264,RatingsTbl[Property ID],RatingsTbl[Overall Rating])</f>
        <v>4.93</v>
      </c>
      <c r="T264" s="35">
        <f t="shared" si="41"/>
        <v>234</v>
      </c>
      <c r="U264" s="35">
        <f t="shared" si="42"/>
        <v>151</v>
      </c>
      <c r="AG264" s="34">
        <f t="shared" si="43"/>
        <v>-3709.9324738999953</v>
      </c>
      <c r="AH264">
        <f t="shared" si="44"/>
        <v>4.9300261000000001</v>
      </c>
    </row>
    <row r="265" spans="1:34" x14ac:dyDescent="0.25">
      <c r="A265" s="22" t="str">
        <f>Revenue!A266</f>
        <v>P0022</v>
      </c>
      <c r="B265" s="22" t="str">
        <f>Revenue!B266</f>
        <v>Jan</v>
      </c>
      <c r="C265" s="23" t="str">
        <f t="shared" si="38"/>
        <v>P0022|Jan</v>
      </c>
      <c r="D265" s="24">
        <f>Revenue!J266</f>
        <v>9839.5859999999993</v>
      </c>
      <c r="E265" s="25">
        <f>_xlfn.XLOOKUP($C265,ExpensesTbl[Key],ExpensesTbl[Total Operating Expenses])</f>
        <v>4603.05</v>
      </c>
      <c r="F265" s="25">
        <f t="shared" si="39"/>
        <v>5236.5359999999991</v>
      </c>
      <c r="G265" s="23" t="str">
        <f>_xlfn.XLOOKUP($A265,PropertiesTbl[Property ID],PropertiesTbl[Property Name])</f>
        <v>Mountain Perch</v>
      </c>
      <c r="N265" s="22" t="str">
        <f>Properties!A266</f>
        <v>P0262</v>
      </c>
      <c r="O265" s="23" t="str">
        <f>_xlfn.XLOOKUP($N265,PropertiesTbl[Property ID],PropertiesTbl[Property Name])</f>
        <v>Aspen Lodge</v>
      </c>
      <c r="P265" s="25">
        <f>SUMIFS(CalcTbl[Total Revenue],CalcTbl[Property ID],$N265)</f>
        <v>22255.764300000003</v>
      </c>
      <c r="Q265" s="25">
        <f>SUMIFS(CalcTbl[Total Expenses],CalcTbl[Property ID],$N265)</f>
        <v>22356.789999999997</v>
      </c>
      <c r="R265" s="25">
        <f t="shared" si="40"/>
        <v>-101.02569999999469</v>
      </c>
      <c r="S265" s="28">
        <f>_xlfn.XLOOKUP($N265,RatingsTbl[Property ID],RatingsTbl[Overall Rating])</f>
        <v>4.9400000000000004</v>
      </c>
      <c r="T265" s="35">
        <f t="shared" si="41"/>
        <v>97</v>
      </c>
      <c r="U265" s="35">
        <f t="shared" si="42"/>
        <v>105</v>
      </c>
      <c r="AG265" s="34">
        <f t="shared" si="43"/>
        <v>-101.02567379999469</v>
      </c>
      <c r="AH265">
        <f t="shared" si="44"/>
        <v>4.9400262000000001</v>
      </c>
    </row>
    <row r="266" spans="1:34" x14ac:dyDescent="0.25">
      <c r="A266" s="22" t="str">
        <f>Revenue!A267</f>
        <v>P0022</v>
      </c>
      <c r="B266" s="22" t="str">
        <f>Revenue!B267</f>
        <v>Feb</v>
      </c>
      <c r="C266" s="23" t="str">
        <f t="shared" si="38"/>
        <v>P0022|Feb</v>
      </c>
      <c r="D266" s="24">
        <f>Revenue!J267</f>
        <v>6371.5731000000005</v>
      </c>
      <c r="E266" s="25">
        <f>_xlfn.XLOOKUP($C266,ExpensesTbl[Key],ExpensesTbl[Total Operating Expenses])</f>
        <v>4271.22</v>
      </c>
      <c r="F266" s="25">
        <f t="shared" si="39"/>
        <v>2100.3531000000003</v>
      </c>
      <c r="G266" s="23" t="str">
        <f>_xlfn.XLOOKUP($A266,PropertiesTbl[Property ID],PropertiesTbl[Property Name])</f>
        <v>Mountain Perch</v>
      </c>
      <c r="N266" s="22" t="str">
        <f>Properties!A267</f>
        <v>P0263</v>
      </c>
      <c r="O266" s="23" t="str">
        <f>_xlfn.XLOOKUP($N266,PropertiesTbl[Property ID],PropertiesTbl[Property Name])</f>
        <v>Birch Getaway</v>
      </c>
      <c r="P266" s="25">
        <f>SUMIFS(CalcTbl[Total Revenue],CalcTbl[Property ID],$N266)</f>
        <v>16345.973199999999</v>
      </c>
      <c r="Q266" s="25">
        <f>SUMIFS(CalcTbl[Total Expenses],CalcTbl[Property ID],$N266)</f>
        <v>15969.420000000002</v>
      </c>
      <c r="R266" s="25">
        <f t="shared" si="40"/>
        <v>376.55319999999665</v>
      </c>
      <c r="S266" s="28">
        <f>_xlfn.XLOOKUP($N266,RatingsTbl[Property ID],RatingsTbl[Overall Rating])</f>
        <v>4.9416666666666664</v>
      </c>
      <c r="T266" s="35">
        <f t="shared" si="41"/>
        <v>83</v>
      </c>
      <c r="U266" s="35">
        <f t="shared" si="42"/>
        <v>100</v>
      </c>
      <c r="AG266" s="34">
        <f t="shared" si="43"/>
        <v>376.55322629999665</v>
      </c>
      <c r="AH266">
        <f t="shared" si="44"/>
        <v>4.9416929666666665</v>
      </c>
    </row>
    <row r="267" spans="1:34" x14ac:dyDescent="0.25">
      <c r="A267" s="22" t="str">
        <f>Revenue!A268</f>
        <v>P0022</v>
      </c>
      <c r="B267" s="22" t="str">
        <f>Revenue!B268</f>
        <v>Mar</v>
      </c>
      <c r="C267" s="23" t="str">
        <f t="shared" si="38"/>
        <v>P0022|Mar</v>
      </c>
      <c r="D267" s="24">
        <f>Revenue!J268</f>
        <v>5461.9750000000004</v>
      </c>
      <c r="E267" s="25">
        <f>_xlfn.XLOOKUP($C267,ExpensesTbl[Key],ExpensesTbl[Total Operating Expenses])</f>
        <v>4232.84</v>
      </c>
      <c r="F267" s="25">
        <f t="shared" si="39"/>
        <v>1229.1350000000002</v>
      </c>
      <c r="G267" s="23" t="str">
        <f>_xlfn.XLOOKUP($A267,PropertiesTbl[Property ID],PropertiesTbl[Property Name])</f>
        <v>Mountain Perch</v>
      </c>
      <c r="N267" s="22" t="str">
        <f>Properties!A268</f>
        <v>P0264</v>
      </c>
      <c r="O267" s="23" t="str">
        <f>_xlfn.XLOOKUP($N267,PropertiesTbl[Property ID],PropertiesTbl[Property Name])</f>
        <v>Summit Retreat</v>
      </c>
      <c r="P267" s="25">
        <f>SUMIFS(CalcTbl[Total Revenue],CalcTbl[Property ID],$N267)</f>
        <v>30696.1312</v>
      </c>
      <c r="Q267" s="25">
        <f>SUMIFS(CalcTbl[Total Expenses],CalcTbl[Property ID],$N267)</f>
        <v>36562.32</v>
      </c>
      <c r="R267" s="25">
        <f t="shared" si="40"/>
        <v>-5866.1887999999999</v>
      </c>
      <c r="S267" s="28">
        <f>_xlfn.XLOOKUP($N267,RatingsTbl[Property ID],RatingsTbl[Overall Rating])</f>
        <v>4.9333333333333336</v>
      </c>
      <c r="T267" s="35">
        <f t="shared" si="41"/>
        <v>278</v>
      </c>
      <c r="U267" s="35">
        <f t="shared" si="42"/>
        <v>138</v>
      </c>
      <c r="AG267" s="34">
        <f t="shared" si="43"/>
        <v>-5866.1887735999999</v>
      </c>
      <c r="AH267">
        <f t="shared" si="44"/>
        <v>4.9333597333333339</v>
      </c>
    </row>
    <row r="268" spans="1:34" x14ac:dyDescent="0.25">
      <c r="A268" s="22" t="str">
        <f>Revenue!A269</f>
        <v>P0023</v>
      </c>
      <c r="B268" s="22" t="str">
        <f>Revenue!B269</f>
        <v>Apr</v>
      </c>
      <c r="C268" s="23" t="str">
        <f t="shared" si="38"/>
        <v>P0023|Apr</v>
      </c>
      <c r="D268" s="24">
        <f>Revenue!J269</f>
        <v>823.5132000000001</v>
      </c>
      <c r="E268" s="25">
        <f>_xlfn.XLOOKUP($C268,ExpensesTbl[Key],ExpensesTbl[Total Operating Expenses])</f>
        <v>1558.99</v>
      </c>
      <c r="F268" s="25">
        <f t="shared" si="39"/>
        <v>-735.47679999999991</v>
      </c>
      <c r="G268" s="23" t="str">
        <f>_xlfn.XLOOKUP($A268,PropertiesTbl[Property ID],PropertiesTbl[Property Name])</f>
        <v>Cinder Haven</v>
      </c>
      <c r="N268" s="22" t="str">
        <f>Properties!A269</f>
        <v>P0265</v>
      </c>
      <c r="O268" s="23" t="str">
        <f>_xlfn.XLOOKUP($N268,PropertiesTbl[Property ID],PropertiesTbl[Property Name])</f>
        <v>Snowline Refuge</v>
      </c>
      <c r="P268" s="25">
        <f>SUMIFS(CalcTbl[Total Revenue],CalcTbl[Property ID],$N268)</f>
        <v>19101.7621</v>
      </c>
      <c r="Q268" s="25">
        <f>SUMIFS(CalcTbl[Total Expenses],CalcTbl[Property ID],$N268)</f>
        <v>22771.709999999995</v>
      </c>
      <c r="R268" s="25">
        <f t="shared" si="40"/>
        <v>-3669.9478999999956</v>
      </c>
      <c r="S268" s="28">
        <f>_xlfn.XLOOKUP($N268,RatingsTbl[Property ID],RatingsTbl[Overall Rating])</f>
        <v>4.9349999999999996</v>
      </c>
      <c r="T268" s="35">
        <f t="shared" si="41"/>
        <v>232</v>
      </c>
      <c r="U268" s="35">
        <f t="shared" si="42"/>
        <v>132</v>
      </c>
      <c r="AG268" s="34">
        <f t="shared" si="43"/>
        <v>-3669.9478734999957</v>
      </c>
      <c r="AH268">
        <f t="shared" si="44"/>
        <v>4.9350264999999993</v>
      </c>
    </row>
    <row r="269" spans="1:34" x14ac:dyDescent="0.25">
      <c r="A269" s="22" t="str">
        <f>Revenue!A270</f>
        <v>P0023</v>
      </c>
      <c r="B269" s="22" t="str">
        <f>Revenue!B270</f>
        <v>May</v>
      </c>
      <c r="C269" s="23" t="str">
        <f t="shared" si="38"/>
        <v>P0023|May</v>
      </c>
      <c r="D269" s="24">
        <f>Revenue!J270</f>
        <v>1015.8254000000002</v>
      </c>
      <c r="E269" s="25">
        <f>_xlfn.XLOOKUP($C269,ExpensesTbl[Key],ExpensesTbl[Total Operating Expenses])</f>
        <v>1764.34</v>
      </c>
      <c r="F269" s="25">
        <f t="shared" si="39"/>
        <v>-748.51459999999975</v>
      </c>
      <c r="G269" s="23" t="str">
        <f>_xlfn.XLOOKUP($A269,PropertiesTbl[Property ID],PropertiesTbl[Property Name])</f>
        <v>Cinder Haven</v>
      </c>
      <c r="N269" s="22" t="str">
        <f>Properties!A270</f>
        <v>P0266</v>
      </c>
      <c r="O269" s="23" t="str">
        <f>_xlfn.XLOOKUP($N269,PropertiesTbl[Property ID],PropertiesTbl[Property Name])</f>
        <v>Alpine Hollow</v>
      </c>
      <c r="P269" s="25">
        <f>SUMIFS(CalcTbl[Total Revenue],CalcTbl[Property ID],$N269)</f>
        <v>22371.217600000004</v>
      </c>
      <c r="Q269" s="25">
        <f>SUMIFS(CalcTbl[Total Expenses],CalcTbl[Property ID],$N269)</f>
        <v>22998.429999999997</v>
      </c>
      <c r="R269" s="25">
        <f t="shared" si="40"/>
        <v>-627.21239999999307</v>
      </c>
      <c r="S269" s="28">
        <f>_xlfn.XLOOKUP($N269,RatingsTbl[Property ID],RatingsTbl[Overall Rating])</f>
        <v>4.9283333333333337</v>
      </c>
      <c r="T269" s="35">
        <f t="shared" si="41"/>
        <v>121</v>
      </c>
      <c r="U269" s="35">
        <f t="shared" si="42"/>
        <v>159</v>
      </c>
      <c r="AG269" s="34">
        <f t="shared" si="43"/>
        <v>-627.21237339999311</v>
      </c>
      <c r="AH269">
        <f t="shared" si="44"/>
        <v>4.9283599333333337</v>
      </c>
    </row>
    <row r="270" spans="1:34" x14ac:dyDescent="0.25">
      <c r="A270" s="22" t="str">
        <f>Revenue!A271</f>
        <v>P0023</v>
      </c>
      <c r="B270" s="22" t="str">
        <f>Revenue!B271</f>
        <v>Jun</v>
      </c>
      <c r="C270" s="23" t="str">
        <f t="shared" si="38"/>
        <v>P0023|Jun</v>
      </c>
      <c r="D270" s="24">
        <f>Revenue!J271</f>
        <v>1193.7816</v>
      </c>
      <c r="E270" s="25">
        <f>_xlfn.XLOOKUP($C270,ExpensesTbl[Key],ExpensesTbl[Total Operating Expenses])</f>
        <v>1824.73</v>
      </c>
      <c r="F270" s="25">
        <f t="shared" si="39"/>
        <v>-630.94839999999999</v>
      </c>
      <c r="G270" s="23" t="str">
        <f>_xlfn.XLOOKUP($A270,PropertiesTbl[Property ID],PropertiesTbl[Property Name])</f>
        <v>Cinder Haven</v>
      </c>
      <c r="N270" s="22" t="str">
        <f>Properties!A271</f>
        <v>P0267</v>
      </c>
      <c r="O270" s="23" t="str">
        <f>_xlfn.XLOOKUP($N270,PropertiesTbl[Property ID],PropertiesTbl[Property Name])</f>
        <v>Rustic Landing</v>
      </c>
      <c r="P270" s="25">
        <f>SUMIFS(CalcTbl[Total Revenue],CalcTbl[Property ID],$N270)</f>
        <v>45495.4764</v>
      </c>
      <c r="Q270" s="25">
        <f>SUMIFS(CalcTbl[Total Expenses],CalcTbl[Property ID],$N270)</f>
        <v>45899.39</v>
      </c>
      <c r="R270" s="25">
        <f t="shared" si="40"/>
        <v>-403.91359999999986</v>
      </c>
      <c r="S270" s="28">
        <f>_xlfn.XLOOKUP($N270,RatingsTbl[Property ID],RatingsTbl[Overall Rating])</f>
        <v>4.9416666666666664</v>
      </c>
      <c r="T270" s="35">
        <f t="shared" si="41"/>
        <v>108</v>
      </c>
      <c r="U270" s="35">
        <f t="shared" si="42"/>
        <v>99</v>
      </c>
      <c r="AG270" s="34">
        <f t="shared" si="43"/>
        <v>-403.91357329999988</v>
      </c>
      <c r="AH270">
        <f t="shared" si="44"/>
        <v>4.9416933666666667</v>
      </c>
    </row>
    <row r="271" spans="1:34" x14ac:dyDescent="0.25">
      <c r="A271" s="22" t="str">
        <f>Revenue!A272</f>
        <v>P0023</v>
      </c>
      <c r="B271" s="22" t="str">
        <f>Revenue!B272</f>
        <v>Jul</v>
      </c>
      <c r="C271" s="23" t="str">
        <f t="shared" si="38"/>
        <v>P0023|Jul</v>
      </c>
      <c r="D271" s="24">
        <f>Revenue!J272</f>
        <v>1880.1839999999997</v>
      </c>
      <c r="E271" s="25">
        <f>_xlfn.XLOOKUP($C271,ExpensesTbl[Key],ExpensesTbl[Total Operating Expenses])</f>
        <v>2477.14</v>
      </c>
      <c r="F271" s="25">
        <f t="shared" si="39"/>
        <v>-596.95600000000013</v>
      </c>
      <c r="G271" s="23" t="str">
        <f>_xlfn.XLOOKUP($A271,PropertiesTbl[Property ID],PropertiesTbl[Property Name])</f>
        <v>Cinder Haven</v>
      </c>
      <c r="N271" s="22" t="str">
        <f>Properties!A272</f>
        <v>P0268</v>
      </c>
      <c r="O271" s="23" t="str">
        <f>_xlfn.XLOOKUP($N271,PropertiesTbl[Property ID],PropertiesTbl[Property Name])</f>
        <v>Whispering Escape</v>
      </c>
      <c r="P271" s="25">
        <f>SUMIFS(CalcTbl[Total Revenue],CalcTbl[Property ID],$N271)</f>
        <v>22923.759999999998</v>
      </c>
      <c r="Q271" s="25">
        <f>SUMIFS(CalcTbl[Total Expenses],CalcTbl[Property ID],$N271)</f>
        <v>22662.02</v>
      </c>
      <c r="R271" s="25">
        <f t="shared" si="40"/>
        <v>261.73999999999796</v>
      </c>
      <c r="S271" s="28">
        <f>_xlfn.XLOOKUP($N271,RatingsTbl[Property ID],RatingsTbl[Overall Rating])</f>
        <v>4.9116666666666662</v>
      </c>
      <c r="T271" s="35">
        <f t="shared" si="41"/>
        <v>87</v>
      </c>
      <c r="U271" s="35">
        <f t="shared" si="42"/>
        <v>224</v>
      </c>
      <c r="AG271" s="34">
        <f t="shared" si="43"/>
        <v>261.74002679999796</v>
      </c>
      <c r="AH271">
        <f t="shared" si="44"/>
        <v>4.9116934666666658</v>
      </c>
    </row>
    <row r="272" spans="1:34" x14ac:dyDescent="0.25">
      <c r="A272" s="22" t="str">
        <f>Revenue!A273</f>
        <v>P0023</v>
      </c>
      <c r="B272" s="22" t="str">
        <f>Revenue!B273</f>
        <v>Aug</v>
      </c>
      <c r="C272" s="23" t="str">
        <f t="shared" si="38"/>
        <v>P0023|Aug</v>
      </c>
      <c r="D272" s="24">
        <f>Revenue!J273</f>
        <v>1810.1596999999999</v>
      </c>
      <c r="E272" s="25">
        <f>_xlfn.XLOOKUP($C272,ExpensesTbl[Key],ExpensesTbl[Total Operating Expenses])</f>
        <v>2395.2400000000002</v>
      </c>
      <c r="F272" s="25">
        <f t="shared" si="39"/>
        <v>-585.08030000000031</v>
      </c>
      <c r="G272" s="23" t="str">
        <f>_xlfn.XLOOKUP($A272,PropertiesTbl[Property ID],PropertiesTbl[Property Name])</f>
        <v>Cinder Haven</v>
      </c>
      <c r="N272" s="22" t="str">
        <f>Properties!A273</f>
        <v>P0269</v>
      </c>
      <c r="O272" s="23" t="str">
        <f>_xlfn.XLOOKUP($N272,PropertiesTbl[Property ID],PropertiesTbl[Property Name])</f>
        <v>Aspen Landing</v>
      </c>
      <c r="P272" s="25">
        <f>SUMIFS(CalcTbl[Total Revenue],CalcTbl[Property ID],$N272)</f>
        <v>32061.045399999999</v>
      </c>
      <c r="Q272" s="25">
        <f>SUMIFS(CalcTbl[Total Expenses],CalcTbl[Property ID],$N272)</f>
        <v>44476.01</v>
      </c>
      <c r="R272" s="25">
        <f t="shared" si="40"/>
        <v>-12414.964600000003</v>
      </c>
      <c r="S272" s="28">
        <f>_xlfn.XLOOKUP($N272,RatingsTbl[Property ID],RatingsTbl[Overall Rating])</f>
        <v>3.25</v>
      </c>
      <c r="T272" s="35">
        <f t="shared" si="41"/>
        <v>300</v>
      </c>
      <c r="U272" s="35">
        <f t="shared" si="42"/>
        <v>291</v>
      </c>
      <c r="AG272" s="34">
        <f t="shared" si="43"/>
        <v>-12414.964573100004</v>
      </c>
      <c r="AH272">
        <f t="shared" si="44"/>
        <v>3.2500268999999999</v>
      </c>
    </row>
    <row r="273" spans="1:34" x14ac:dyDescent="0.25">
      <c r="A273" s="22" t="str">
        <f>Revenue!A274</f>
        <v>P0023</v>
      </c>
      <c r="B273" s="22" t="str">
        <f>Revenue!B274</f>
        <v>Sep</v>
      </c>
      <c r="C273" s="23" t="str">
        <f t="shared" si="38"/>
        <v>P0023|Sep</v>
      </c>
      <c r="D273" s="24">
        <f>Revenue!J274</f>
        <v>1374.7751999999998</v>
      </c>
      <c r="E273" s="25">
        <f>_xlfn.XLOOKUP($C273,ExpensesTbl[Key],ExpensesTbl[Total Operating Expenses])</f>
        <v>1771.8</v>
      </c>
      <c r="F273" s="25">
        <f t="shared" si="39"/>
        <v>-397.02480000000014</v>
      </c>
      <c r="G273" s="23" t="str">
        <f>_xlfn.XLOOKUP($A273,PropertiesTbl[Property ID],PropertiesTbl[Property Name])</f>
        <v>Cinder Haven</v>
      </c>
      <c r="N273" s="22" t="str">
        <f>Properties!A274</f>
        <v>P0270</v>
      </c>
      <c r="O273" s="23" t="str">
        <f>_xlfn.XLOOKUP($N273,PropertiesTbl[Property ID],PropertiesTbl[Property Name])</f>
        <v>Cloudline Retreat</v>
      </c>
      <c r="P273" s="25">
        <f>SUMIFS(CalcTbl[Total Revenue],CalcTbl[Property ID],$N273)</f>
        <v>33620.1947</v>
      </c>
      <c r="Q273" s="25">
        <f>SUMIFS(CalcTbl[Total Expenses],CalcTbl[Property ID],$N273)</f>
        <v>30163.94</v>
      </c>
      <c r="R273" s="25">
        <f t="shared" si="40"/>
        <v>3456.2547000000013</v>
      </c>
      <c r="S273" s="28">
        <f>_xlfn.XLOOKUP($N273,RatingsTbl[Property ID],RatingsTbl[Overall Rating])</f>
        <v>4.9249999999999998</v>
      </c>
      <c r="T273" s="35">
        <f t="shared" si="41"/>
        <v>19</v>
      </c>
      <c r="U273" s="35">
        <f t="shared" si="42"/>
        <v>177</v>
      </c>
      <c r="AG273" s="34">
        <f t="shared" si="43"/>
        <v>3456.2547270000014</v>
      </c>
      <c r="AH273">
        <f t="shared" si="44"/>
        <v>4.925027</v>
      </c>
    </row>
    <row r="274" spans="1:34" x14ac:dyDescent="0.25">
      <c r="A274" s="22" t="str">
        <f>Revenue!A275</f>
        <v>P0023</v>
      </c>
      <c r="B274" s="22" t="str">
        <f>Revenue!B275</f>
        <v>Oct</v>
      </c>
      <c r="C274" s="23" t="str">
        <f t="shared" si="38"/>
        <v>P0023|Oct</v>
      </c>
      <c r="D274" s="24">
        <f>Revenue!J275</f>
        <v>1089.0894999999998</v>
      </c>
      <c r="E274" s="25">
        <f>_xlfn.XLOOKUP($C274,ExpensesTbl[Key],ExpensesTbl[Total Operating Expenses])</f>
        <v>1631.1</v>
      </c>
      <c r="F274" s="25">
        <f t="shared" si="39"/>
        <v>-542.01050000000009</v>
      </c>
      <c r="G274" s="23" t="str">
        <f>_xlfn.XLOOKUP($A274,PropertiesTbl[Property ID],PropertiesTbl[Property Name])</f>
        <v>Cinder Haven</v>
      </c>
      <c r="N274" s="22" t="str">
        <f>Properties!A275</f>
        <v>P0271</v>
      </c>
      <c r="O274" s="23" t="str">
        <f>_xlfn.XLOOKUP($N274,PropertiesTbl[Property ID],PropertiesTbl[Property Name])</f>
        <v>Cinder Cabin</v>
      </c>
      <c r="P274" s="25">
        <f>SUMIFS(CalcTbl[Total Revenue],CalcTbl[Property ID],$N274)</f>
        <v>23916.980500000001</v>
      </c>
      <c r="Q274" s="25">
        <f>SUMIFS(CalcTbl[Total Expenses],CalcTbl[Property ID],$N274)</f>
        <v>22560.61</v>
      </c>
      <c r="R274" s="25">
        <f t="shared" si="40"/>
        <v>1356.3705000000009</v>
      </c>
      <c r="S274" s="28">
        <f>_xlfn.XLOOKUP($N274,RatingsTbl[Property ID],RatingsTbl[Overall Rating])</f>
        <v>4.9266666666666667</v>
      </c>
      <c r="T274" s="35">
        <f t="shared" si="41"/>
        <v>48</v>
      </c>
      <c r="U274" s="35">
        <f t="shared" si="42"/>
        <v>164</v>
      </c>
      <c r="AG274" s="34">
        <f t="shared" si="43"/>
        <v>1356.3705271000008</v>
      </c>
      <c r="AH274">
        <f t="shared" si="44"/>
        <v>4.9266937666666664</v>
      </c>
    </row>
    <row r="275" spans="1:34" x14ac:dyDescent="0.25">
      <c r="A275" s="22" t="str">
        <f>Revenue!A276</f>
        <v>P0023</v>
      </c>
      <c r="B275" s="22" t="str">
        <f>Revenue!B276</f>
        <v>Nov</v>
      </c>
      <c r="C275" s="23" t="str">
        <f t="shared" si="38"/>
        <v>P0023|Nov</v>
      </c>
      <c r="D275" s="24">
        <f>Revenue!J276</f>
        <v>1157.0101999999999</v>
      </c>
      <c r="E275" s="25">
        <f>_xlfn.XLOOKUP($C275,ExpensesTbl[Key],ExpensesTbl[Total Operating Expenses])</f>
        <v>1689.3600000000001</v>
      </c>
      <c r="F275" s="25">
        <f t="shared" si="39"/>
        <v>-532.34980000000019</v>
      </c>
      <c r="G275" s="23" t="str">
        <f>_xlfn.XLOOKUP($A275,PropertiesTbl[Property ID],PropertiesTbl[Property Name])</f>
        <v>Cinder Haven</v>
      </c>
      <c r="N275" s="22" t="str">
        <f>Properties!A276</f>
        <v>P0272</v>
      </c>
      <c r="O275" s="23" t="str">
        <f>_xlfn.XLOOKUP($N275,PropertiesTbl[Property ID],PropertiesTbl[Property Name])</f>
        <v>Timber Refuge</v>
      </c>
      <c r="P275" s="25">
        <f>SUMIFS(CalcTbl[Total Revenue],CalcTbl[Property ID],$N275)</f>
        <v>12571.547999999999</v>
      </c>
      <c r="Q275" s="25">
        <f>SUMIFS(CalcTbl[Total Expenses],CalcTbl[Property ID],$N275)</f>
        <v>16108.550000000003</v>
      </c>
      <c r="R275" s="25">
        <f t="shared" si="40"/>
        <v>-3537.002000000004</v>
      </c>
      <c r="S275" s="28">
        <f>_xlfn.XLOOKUP($N275,RatingsTbl[Property ID],RatingsTbl[Overall Rating])</f>
        <v>4.9383333333333335</v>
      </c>
      <c r="T275" s="35">
        <f t="shared" si="41"/>
        <v>228</v>
      </c>
      <c r="U275" s="35">
        <f t="shared" si="42"/>
        <v>113</v>
      </c>
      <c r="AG275" s="34">
        <f t="shared" si="43"/>
        <v>-3537.0019728000038</v>
      </c>
      <c r="AH275">
        <f t="shared" si="44"/>
        <v>4.9383605333333334</v>
      </c>
    </row>
    <row r="276" spans="1:34" x14ac:dyDescent="0.25">
      <c r="A276" s="22" t="str">
        <f>Revenue!A277</f>
        <v>P0023</v>
      </c>
      <c r="B276" s="22" t="str">
        <f>Revenue!B277</f>
        <v>Dec</v>
      </c>
      <c r="C276" s="23" t="str">
        <f t="shared" si="38"/>
        <v>P0023|Dec</v>
      </c>
      <c r="D276" s="24">
        <f>Revenue!J277</f>
        <v>3826.4250000000002</v>
      </c>
      <c r="E276" s="25">
        <f>_xlfn.XLOOKUP($C276,ExpensesTbl[Key],ExpensesTbl[Total Operating Expenses])</f>
        <v>1984.76</v>
      </c>
      <c r="F276" s="25">
        <f t="shared" si="39"/>
        <v>1841.6650000000002</v>
      </c>
      <c r="G276" s="23" t="str">
        <f>_xlfn.XLOOKUP($A276,PropertiesTbl[Property ID],PropertiesTbl[Property Name])</f>
        <v>Cinder Haven</v>
      </c>
      <c r="N276" s="22" t="str">
        <f>Properties!A277</f>
        <v>P0273</v>
      </c>
      <c r="O276" s="23" t="str">
        <f>_xlfn.XLOOKUP($N276,PropertiesTbl[Property ID],PropertiesTbl[Property Name])</f>
        <v>Meadow Retreat</v>
      </c>
      <c r="P276" s="25">
        <f>SUMIFS(CalcTbl[Total Revenue],CalcTbl[Property ID],$N276)</f>
        <v>20971.604599999999</v>
      </c>
      <c r="Q276" s="25">
        <f>SUMIFS(CalcTbl[Total Expenses],CalcTbl[Property ID],$N276)</f>
        <v>22703.15</v>
      </c>
      <c r="R276" s="25">
        <f t="shared" si="40"/>
        <v>-1731.5454000000027</v>
      </c>
      <c r="S276" s="28">
        <f>_xlfn.XLOOKUP($N276,RatingsTbl[Property ID],RatingsTbl[Overall Rating])</f>
        <v>4.9550000000000001</v>
      </c>
      <c r="T276" s="35">
        <f t="shared" si="41"/>
        <v>157</v>
      </c>
      <c r="U276" s="35">
        <f t="shared" si="42"/>
        <v>45</v>
      </c>
      <c r="AG276" s="34">
        <f t="shared" si="43"/>
        <v>-1731.5453727000026</v>
      </c>
      <c r="AH276">
        <f t="shared" si="44"/>
        <v>4.9550273000000002</v>
      </c>
    </row>
    <row r="277" spans="1:34" x14ac:dyDescent="0.25">
      <c r="A277" s="22" t="str">
        <f>Revenue!A278</f>
        <v>P0023</v>
      </c>
      <c r="B277" s="22" t="str">
        <f>Revenue!B278</f>
        <v>Jan</v>
      </c>
      <c r="C277" s="23" t="str">
        <f t="shared" si="38"/>
        <v>P0023|Jan</v>
      </c>
      <c r="D277" s="24">
        <f>Revenue!J278</f>
        <v>3668.5574999999999</v>
      </c>
      <c r="E277" s="25">
        <f>_xlfn.XLOOKUP($C277,ExpensesTbl[Key],ExpensesTbl[Total Operating Expenses])</f>
        <v>2000.72</v>
      </c>
      <c r="F277" s="25">
        <f t="shared" si="39"/>
        <v>1667.8374999999999</v>
      </c>
      <c r="G277" s="23" t="str">
        <f>_xlfn.XLOOKUP($A277,PropertiesTbl[Property ID],PropertiesTbl[Property Name])</f>
        <v>Cinder Haven</v>
      </c>
      <c r="N277" s="22" t="str">
        <f>Properties!A278</f>
        <v>P0274</v>
      </c>
      <c r="O277" s="23" t="str">
        <f>_xlfn.XLOOKUP($N277,PropertiesTbl[Property ID],PropertiesTbl[Property Name])</f>
        <v>Mountain Getaway</v>
      </c>
      <c r="P277" s="25">
        <f>SUMIFS(CalcTbl[Total Revenue],CalcTbl[Property ID],$N277)</f>
        <v>56211.005400000002</v>
      </c>
      <c r="Q277" s="25">
        <f>SUMIFS(CalcTbl[Total Expenses],CalcTbl[Property ID],$N277)</f>
        <v>54864.75</v>
      </c>
      <c r="R277" s="25">
        <f t="shared" si="40"/>
        <v>1346.2554000000018</v>
      </c>
      <c r="S277" s="28">
        <f>_xlfn.XLOOKUP($N277,RatingsTbl[Property ID],RatingsTbl[Overall Rating])</f>
        <v>4.9099999999999993</v>
      </c>
      <c r="T277" s="35">
        <f t="shared" si="41"/>
        <v>49</v>
      </c>
      <c r="U277" s="35">
        <f t="shared" si="42"/>
        <v>232</v>
      </c>
      <c r="AG277" s="34">
        <f t="shared" si="43"/>
        <v>1346.2554274000017</v>
      </c>
      <c r="AH277">
        <f t="shared" si="44"/>
        <v>4.9100273999999988</v>
      </c>
    </row>
    <row r="278" spans="1:34" x14ac:dyDescent="0.25">
      <c r="A278" s="22" t="str">
        <f>Revenue!A279</f>
        <v>P0023</v>
      </c>
      <c r="B278" s="22" t="str">
        <f>Revenue!B279</f>
        <v>Feb</v>
      </c>
      <c r="C278" s="23" t="str">
        <f t="shared" si="38"/>
        <v>P0023|Feb</v>
      </c>
      <c r="D278" s="24">
        <f>Revenue!J279</f>
        <v>2834.9964</v>
      </c>
      <c r="E278" s="25">
        <f>_xlfn.XLOOKUP($C278,ExpensesTbl[Key],ExpensesTbl[Total Operating Expenses])</f>
        <v>1900.3</v>
      </c>
      <c r="F278" s="25">
        <f t="shared" si="39"/>
        <v>934.69640000000004</v>
      </c>
      <c r="G278" s="23" t="str">
        <f>_xlfn.XLOOKUP($A278,PropertiesTbl[Property ID],PropertiesTbl[Property Name])</f>
        <v>Cinder Haven</v>
      </c>
      <c r="N278" s="22" t="str">
        <f>Properties!A279</f>
        <v>P0275</v>
      </c>
      <c r="O278" s="23" t="str">
        <f>_xlfn.XLOOKUP($N278,PropertiesTbl[Property ID],PropertiesTbl[Property Name])</f>
        <v>Whispering Nest</v>
      </c>
      <c r="P278" s="25">
        <f>SUMIFS(CalcTbl[Total Revenue],CalcTbl[Property ID],$N278)</f>
        <v>34281.1535</v>
      </c>
      <c r="Q278" s="25">
        <f>SUMIFS(CalcTbl[Total Expenses],CalcTbl[Property ID],$N278)</f>
        <v>29744.810000000009</v>
      </c>
      <c r="R278" s="25">
        <f t="shared" si="40"/>
        <v>4536.3434999999918</v>
      </c>
      <c r="S278" s="28">
        <f>_xlfn.XLOOKUP($N278,RatingsTbl[Property ID],RatingsTbl[Overall Rating])</f>
        <v>4.9316666666666675</v>
      </c>
      <c r="T278" s="35">
        <f t="shared" si="41"/>
        <v>13</v>
      </c>
      <c r="U278" s="35">
        <f t="shared" si="42"/>
        <v>144</v>
      </c>
      <c r="AG278" s="34">
        <f t="shared" si="43"/>
        <v>4536.343527499992</v>
      </c>
      <c r="AH278">
        <f t="shared" si="44"/>
        <v>4.9316941666666674</v>
      </c>
    </row>
    <row r="279" spans="1:34" x14ac:dyDescent="0.25">
      <c r="A279" s="22" t="str">
        <f>Revenue!A280</f>
        <v>P0023</v>
      </c>
      <c r="B279" s="22" t="str">
        <f>Revenue!B280</f>
        <v>Mar</v>
      </c>
      <c r="C279" s="23" t="str">
        <f t="shared" si="38"/>
        <v>P0023|Mar</v>
      </c>
      <c r="D279" s="24">
        <f>Revenue!J280</f>
        <v>2651.8992000000003</v>
      </c>
      <c r="E279" s="25">
        <f>_xlfn.XLOOKUP($C279,ExpensesTbl[Key],ExpensesTbl[Total Operating Expenses])</f>
        <v>1891.45</v>
      </c>
      <c r="F279" s="25">
        <f t="shared" si="39"/>
        <v>760.44920000000025</v>
      </c>
      <c r="G279" s="23" t="str">
        <f>_xlfn.XLOOKUP($A279,PropertiesTbl[Property ID],PropertiesTbl[Property Name])</f>
        <v>Cinder Haven</v>
      </c>
      <c r="N279" s="22" t="str">
        <f>Properties!A280</f>
        <v>P0276</v>
      </c>
      <c r="O279" s="23" t="str">
        <f>_xlfn.XLOOKUP($N279,PropertiesTbl[Property ID],PropertiesTbl[Property Name])</f>
        <v>Golden Point</v>
      </c>
      <c r="P279" s="25">
        <f>SUMIFS(CalcTbl[Total Revenue],CalcTbl[Property ID],$N279)</f>
        <v>24476.495899999998</v>
      </c>
      <c r="Q279" s="25">
        <f>SUMIFS(CalcTbl[Total Expenses],CalcTbl[Property ID],$N279)</f>
        <v>22604.09</v>
      </c>
      <c r="R279" s="25">
        <f t="shared" si="40"/>
        <v>1872.4058999999979</v>
      </c>
      <c r="S279" s="28">
        <f>_xlfn.XLOOKUP($N279,RatingsTbl[Property ID],RatingsTbl[Overall Rating])</f>
        <v>4.9216666666666669</v>
      </c>
      <c r="T279" s="35">
        <f t="shared" si="41"/>
        <v>35</v>
      </c>
      <c r="U279" s="35">
        <f t="shared" si="42"/>
        <v>188</v>
      </c>
      <c r="AG279" s="34">
        <f t="shared" si="43"/>
        <v>1872.405927599998</v>
      </c>
      <c r="AH279">
        <f t="shared" si="44"/>
        <v>4.921694266666667</v>
      </c>
    </row>
    <row r="280" spans="1:34" x14ac:dyDescent="0.25">
      <c r="A280" s="22" t="str">
        <f>Revenue!A281</f>
        <v>P0024</v>
      </c>
      <c r="B280" s="22" t="str">
        <f>Revenue!B281</f>
        <v>Apr</v>
      </c>
      <c r="C280" s="23" t="str">
        <f t="shared" si="38"/>
        <v>P0024|Apr</v>
      </c>
      <c r="D280" s="24">
        <f>Revenue!J281</f>
        <v>1038.8005000000001</v>
      </c>
      <c r="E280" s="25">
        <f>_xlfn.XLOOKUP($C280,ExpensesTbl[Key],ExpensesTbl[Total Operating Expenses])</f>
        <v>1997.03</v>
      </c>
      <c r="F280" s="25">
        <f t="shared" si="39"/>
        <v>-958.22949999999992</v>
      </c>
      <c r="G280" s="23" t="str">
        <f>_xlfn.XLOOKUP($A280,PropertiesTbl[Property ID],PropertiesTbl[Property Name])</f>
        <v>Evergreen Escape</v>
      </c>
      <c r="N280" s="22" t="str">
        <f>Properties!A281</f>
        <v>P0277</v>
      </c>
      <c r="O280" s="23" t="str">
        <f>_xlfn.XLOOKUP($N280,PropertiesTbl[Property ID],PropertiesTbl[Property Name])</f>
        <v>Starlight Hollow</v>
      </c>
      <c r="P280" s="25">
        <f>SUMIFS(CalcTbl[Total Revenue],CalcTbl[Property ID],$N280)</f>
        <v>71503.481700000004</v>
      </c>
      <c r="Q280" s="25">
        <f>SUMIFS(CalcTbl[Total Expenses],CalcTbl[Property ID],$N280)</f>
        <v>22469.219999999998</v>
      </c>
      <c r="R280" s="25">
        <f t="shared" si="40"/>
        <v>49034.261700000003</v>
      </c>
      <c r="S280" s="28">
        <f>_xlfn.XLOOKUP($N280,RatingsTbl[Property ID],RatingsTbl[Overall Rating])</f>
        <v>4.9050000000000002</v>
      </c>
      <c r="T280" s="35">
        <f t="shared" si="41"/>
        <v>1</v>
      </c>
      <c r="U280" s="35">
        <f t="shared" si="42"/>
        <v>245</v>
      </c>
      <c r="AG280" s="34">
        <f t="shared" si="43"/>
        <v>49034.261727700003</v>
      </c>
      <c r="AH280">
        <f t="shared" si="44"/>
        <v>4.9050277000000007</v>
      </c>
    </row>
    <row r="281" spans="1:34" x14ac:dyDescent="0.25">
      <c r="A281" s="22" t="str">
        <f>Revenue!A282</f>
        <v>P0024</v>
      </c>
      <c r="B281" s="22" t="str">
        <f>Revenue!B282</f>
        <v>May</v>
      </c>
      <c r="C281" s="23" t="str">
        <f t="shared" si="38"/>
        <v>P0024|May</v>
      </c>
      <c r="D281" s="24">
        <f>Revenue!J282</f>
        <v>1292.1935999999998</v>
      </c>
      <c r="E281" s="25">
        <f>_xlfn.XLOOKUP($C281,ExpensesTbl[Key],ExpensesTbl[Total Operating Expenses])</f>
        <v>2307.08</v>
      </c>
      <c r="F281" s="25">
        <f t="shared" si="39"/>
        <v>-1014.8864000000001</v>
      </c>
      <c r="G281" s="23" t="str">
        <f>_xlfn.XLOOKUP($A281,PropertiesTbl[Property ID],PropertiesTbl[Property Name])</f>
        <v>Evergreen Escape</v>
      </c>
      <c r="N281" s="22" t="str">
        <f>Properties!A282</f>
        <v>P0278</v>
      </c>
      <c r="O281" s="23" t="str">
        <f>_xlfn.XLOOKUP($N281,PropertiesTbl[Property ID],PropertiesTbl[Property Name])</f>
        <v>Timber Getaway</v>
      </c>
      <c r="P281" s="25">
        <f>SUMIFS(CalcTbl[Total Revenue],CalcTbl[Property ID],$N281)</f>
        <v>43828.686600000001</v>
      </c>
      <c r="Q281" s="25">
        <f>SUMIFS(CalcTbl[Total Expenses],CalcTbl[Property ID],$N281)</f>
        <v>45889.039999999994</v>
      </c>
      <c r="R281" s="25">
        <f t="shared" si="40"/>
        <v>-2060.3533999999927</v>
      </c>
      <c r="S281" s="28">
        <f>_xlfn.XLOOKUP($N281,RatingsTbl[Property ID],RatingsTbl[Overall Rating])</f>
        <v>4.9033333333333333</v>
      </c>
      <c r="T281" s="35">
        <f t="shared" si="41"/>
        <v>171</v>
      </c>
      <c r="U281" s="35">
        <f t="shared" si="42"/>
        <v>249</v>
      </c>
      <c r="AG281" s="34">
        <f t="shared" si="43"/>
        <v>-2060.3533721999925</v>
      </c>
      <c r="AH281">
        <f t="shared" si="44"/>
        <v>4.9033611333333331</v>
      </c>
    </row>
    <row r="282" spans="1:34" x14ac:dyDescent="0.25">
      <c r="A282" s="22" t="str">
        <f>Revenue!A283</f>
        <v>P0024</v>
      </c>
      <c r="B282" s="22" t="str">
        <f>Revenue!B283</f>
        <v>Jun</v>
      </c>
      <c r="C282" s="23" t="str">
        <f t="shared" si="38"/>
        <v>P0024|Jun</v>
      </c>
      <c r="D282" s="24">
        <f>Revenue!J283</f>
        <v>1281.4848</v>
      </c>
      <c r="E282" s="25">
        <f>_xlfn.XLOOKUP($C282,ExpensesTbl[Key],ExpensesTbl[Total Operating Expenses])</f>
        <v>2418.13</v>
      </c>
      <c r="F282" s="25">
        <f t="shared" si="39"/>
        <v>-1136.6452000000002</v>
      </c>
      <c r="G282" s="23" t="str">
        <f>_xlfn.XLOOKUP($A282,PropertiesTbl[Property ID],PropertiesTbl[Property Name])</f>
        <v>Evergreen Escape</v>
      </c>
      <c r="N282" s="22" t="str">
        <f>Properties!A283</f>
        <v>P0279</v>
      </c>
      <c r="O282" s="23" t="str">
        <f>_xlfn.XLOOKUP($N282,PropertiesTbl[Property ID],PropertiesTbl[Property Name])</f>
        <v>Starlight Point</v>
      </c>
      <c r="P282" s="25">
        <f>SUMIFS(CalcTbl[Total Revenue],CalcTbl[Property ID],$N282)</f>
        <v>19746.604499999998</v>
      </c>
      <c r="Q282" s="25">
        <f>SUMIFS(CalcTbl[Total Expenses],CalcTbl[Property ID],$N282)</f>
        <v>22262.21</v>
      </c>
      <c r="R282" s="25">
        <f t="shared" si="40"/>
        <v>-2515.6055000000015</v>
      </c>
      <c r="S282" s="28">
        <f>_xlfn.XLOOKUP($N282,RatingsTbl[Property ID],RatingsTbl[Overall Rating])</f>
        <v>4.9049999999999994</v>
      </c>
      <c r="T282" s="35">
        <f t="shared" si="41"/>
        <v>194</v>
      </c>
      <c r="U282" s="35">
        <f t="shared" si="42"/>
        <v>244</v>
      </c>
      <c r="AG282" s="34">
        <f t="shared" si="43"/>
        <v>-2515.6054721000014</v>
      </c>
      <c r="AH282">
        <f t="shared" si="44"/>
        <v>4.9050278999999994</v>
      </c>
    </row>
    <row r="283" spans="1:34" x14ac:dyDescent="0.25">
      <c r="A283" s="22" t="str">
        <f>Revenue!A284</f>
        <v>P0024</v>
      </c>
      <c r="B283" s="22" t="str">
        <f>Revenue!B284</f>
        <v>Jul</v>
      </c>
      <c r="C283" s="23" t="str">
        <f t="shared" si="38"/>
        <v>P0024|Jul</v>
      </c>
      <c r="D283" s="24">
        <f>Revenue!J284</f>
        <v>2095.0625999999997</v>
      </c>
      <c r="E283" s="25">
        <f>_xlfn.XLOOKUP($C283,ExpensesTbl[Key],ExpensesTbl[Total Operating Expenses])</f>
        <v>3246.61</v>
      </c>
      <c r="F283" s="25">
        <f t="shared" si="39"/>
        <v>-1151.5474000000004</v>
      </c>
      <c r="G283" s="23" t="str">
        <f>_xlfn.XLOOKUP($A283,PropertiesTbl[Property ID],PropertiesTbl[Property Name])</f>
        <v>Evergreen Escape</v>
      </c>
      <c r="N283" s="22" t="str">
        <f>Properties!A284</f>
        <v>P0280</v>
      </c>
      <c r="O283" s="23" t="str">
        <f>_xlfn.XLOOKUP($N283,PropertiesTbl[Property ID],PropertiesTbl[Property Name])</f>
        <v>Whispering Hideaway</v>
      </c>
      <c r="P283" s="25">
        <f>SUMIFS(CalcTbl[Total Revenue],CalcTbl[Property ID],$N283)</f>
        <v>36310.392500000002</v>
      </c>
      <c r="Q283" s="25">
        <f>SUMIFS(CalcTbl[Total Expenses],CalcTbl[Property ID],$N283)</f>
        <v>37248.949999999997</v>
      </c>
      <c r="R283" s="25">
        <f t="shared" si="40"/>
        <v>-938.55749999999534</v>
      </c>
      <c r="S283" s="28">
        <f>_xlfn.XLOOKUP($N283,RatingsTbl[Property ID],RatingsTbl[Overall Rating])</f>
        <v>4.9349999999999996</v>
      </c>
      <c r="T283" s="35">
        <f t="shared" si="41"/>
        <v>128</v>
      </c>
      <c r="U283" s="35">
        <f t="shared" si="42"/>
        <v>131</v>
      </c>
      <c r="AG283" s="34">
        <f t="shared" si="43"/>
        <v>-938.5574719999953</v>
      </c>
      <c r="AH283">
        <f t="shared" si="44"/>
        <v>4.935028</v>
      </c>
    </row>
    <row r="284" spans="1:34" x14ac:dyDescent="0.25">
      <c r="A284" s="22" t="str">
        <f>Revenue!A285</f>
        <v>P0024</v>
      </c>
      <c r="B284" s="22" t="str">
        <f>Revenue!B285</f>
        <v>Aug</v>
      </c>
      <c r="C284" s="23" t="str">
        <f t="shared" si="38"/>
        <v>P0024|Aug</v>
      </c>
      <c r="D284" s="24">
        <f>Revenue!J285</f>
        <v>1827.0128</v>
      </c>
      <c r="E284" s="25">
        <f>_xlfn.XLOOKUP($C284,ExpensesTbl[Key],ExpensesTbl[Total Operating Expenses])</f>
        <v>3324.1899999999996</v>
      </c>
      <c r="F284" s="25">
        <f t="shared" si="39"/>
        <v>-1497.1771999999996</v>
      </c>
      <c r="G284" s="23" t="str">
        <f>_xlfn.XLOOKUP($A284,PropertiesTbl[Property ID],PropertiesTbl[Property Name])</f>
        <v>Evergreen Escape</v>
      </c>
      <c r="N284" s="22" t="str">
        <f>Properties!A285</f>
        <v>P0281</v>
      </c>
      <c r="O284" s="23" t="str">
        <f>_xlfn.XLOOKUP($N284,PropertiesTbl[Property ID],PropertiesTbl[Property Name])</f>
        <v>Whispering Overlook</v>
      </c>
      <c r="P284" s="25">
        <f>SUMIFS(CalcTbl[Total Revenue],CalcTbl[Property ID],$N284)</f>
        <v>21781.374200000002</v>
      </c>
      <c r="Q284" s="25">
        <f>SUMIFS(CalcTbl[Total Expenses],CalcTbl[Property ID],$N284)</f>
        <v>22989.49</v>
      </c>
      <c r="R284" s="25">
        <f t="shared" si="40"/>
        <v>-1208.1157999999996</v>
      </c>
      <c r="S284" s="28">
        <f>_xlfn.XLOOKUP($N284,RatingsTbl[Property ID],RatingsTbl[Overall Rating])</f>
        <v>4.9616666666666669</v>
      </c>
      <c r="T284" s="35">
        <f t="shared" si="41"/>
        <v>140</v>
      </c>
      <c r="U284" s="35">
        <f t="shared" si="42"/>
        <v>23</v>
      </c>
      <c r="AG284" s="34">
        <f t="shared" si="43"/>
        <v>-1208.1157718999996</v>
      </c>
      <c r="AH284">
        <f t="shared" si="44"/>
        <v>4.9616947666666666</v>
      </c>
    </row>
    <row r="285" spans="1:34" x14ac:dyDescent="0.25">
      <c r="A285" s="22" t="str">
        <f>Revenue!A286</f>
        <v>P0024</v>
      </c>
      <c r="B285" s="22" t="str">
        <f>Revenue!B286</f>
        <v>Sep</v>
      </c>
      <c r="C285" s="23" t="str">
        <f t="shared" si="38"/>
        <v>P0024|Sep</v>
      </c>
      <c r="D285" s="24">
        <f>Revenue!J286</f>
        <v>1324.8437999999999</v>
      </c>
      <c r="E285" s="25">
        <f>_xlfn.XLOOKUP($C285,ExpensesTbl[Key],ExpensesTbl[Total Operating Expenses])</f>
        <v>2176.5700000000002</v>
      </c>
      <c r="F285" s="25">
        <f t="shared" si="39"/>
        <v>-851.72620000000029</v>
      </c>
      <c r="G285" s="23" t="str">
        <f>_xlfn.XLOOKUP($A285,PropertiesTbl[Property ID],PropertiesTbl[Property Name])</f>
        <v>Evergreen Escape</v>
      </c>
      <c r="N285" s="22" t="str">
        <f>Properties!A286</f>
        <v>P0282</v>
      </c>
      <c r="O285" s="23" t="str">
        <f>_xlfn.XLOOKUP($N285,PropertiesTbl[Property ID],PropertiesTbl[Property Name])</f>
        <v>Evergreen Retreat</v>
      </c>
      <c r="P285" s="25">
        <f>SUMIFS(CalcTbl[Total Revenue],CalcTbl[Property ID],$N285)</f>
        <v>51668.126300000004</v>
      </c>
      <c r="Q285" s="25">
        <f>SUMIFS(CalcTbl[Total Expenses],CalcTbl[Property ID],$N285)</f>
        <v>54809.260000000009</v>
      </c>
      <c r="R285" s="25">
        <f t="shared" si="40"/>
        <v>-3141.1337000000058</v>
      </c>
      <c r="S285" s="28">
        <f>_xlfn.XLOOKUP($N285,RatingsTbl[Property ID],RatingsTbl[Overall Rating])</f>
        <v>4.91</v>
      </c>
      <c r="T285" s="35">
        <f t="shared" si="41"/>
        <v>214</v>
      </c>
      <c r="U285" s="35">
        <f t="shared" si="42"/>
        <v>231</v>
      </c>
      <c r="AG285" s="34">
        <f t="shared" si="43"/>
        <v>-3141.1336718000057</v>
      </c>
      <c r="AH285">
        <f t="shared" si="44"/>
        <v>4.9100282000000002</v>
      </c>
    </row>
    <row r="286" spans="1:34" x14ac:dyDescent="0.25">
      <c r="A286" s="22" t="str">
        <f>Revenue!A287</f>
        <v>P0024</v>
      </c>
      <c r="B286" s="22" t="str">
        <f>Revenue!B287</f>
        <v>Oct</v>
      </c>
      <c r="C286" s="23" t="str">
        <f t="shared" si="38"/>
        <v>P0024|Oct</v>
      </c>
      <c r="D286" s="24">
        <f>Revenue!J287</f>
        <v>1241.2685999999999</v>
      </c>
      <c r="E286" s="25">
        <f>_xlfn.XLOOKUP($C286,ExpensesTbl[Key],ExpensesTbl[Total Operating Expenses])</f>
        <v>2085.56</v>
      </c>
      <c r="F286" s="25">
        <f t="shared" si="39"/>
        <v>-844.29140000000007</v>
      </c>
      <c r="G286" s="23" t="str">
        <f>_xlfn.XLOOKUP($A286,PropertiesTbl[Property ID],PropertiesTbl[Property Name])</f>
        <v>Evergreen Escape</v>
      </c>
      <c r="N286" s="22" t="str">
        <f>Properties!A287</f>
        <v>P0283</v>
      </c>
      <c r="O286" s="23" t="str">
        <f>_xlfn.XLOOKUP($N286,PropertiesTbl[Property ID],PropertiesTbl[Property Name])</f>
        <v>Alpine Retreat</v>
      </c>
      <c r="P286" s="25">
        <f>SUMIFS(CalcTbl[Total Revenue],CalcTbl[Property ID],$N286)</f>
        <v>24757.526900000001</v>
      </c>
      <c r="Q286" s="25">
        <f>SUMIFS(CalcTbl[Total Expenses],CalcTbl[Property ID],$N286)</f>
        <v>28736.430000000008</v>
      </c>
      <c r="R286" s="25">
        <f t="shared" si="40"/>
        <v>-3978.9031000000068</v>
      </c>
      <c r="S286" s="28">
        <f>_xlfn.XLOOKUP($N286,RatingsTbl[Property ID],RatingsTbl[Overall Rating])</f>
        <v>4.916666666666667</v>
      </c>
      <c r="T286" s="35">
        <f t="shared" si="41"/>
        <v>243</v>
      </c>
      <c r="U286" s="35">
        <f t="shared" si="42"/>
        <v>210</v>
      </c>
      <c r="AG286" s="34">
        <f t="shared" si="43"/>
        <v>-3978.9030717000069</v>
      </c>
      <c r="AH286">
        <f t="shared" si="44"/>
        <v>4.9166949666666673</v>
      </c>
    </row>
    <row r="287" spans="1:34" x14ac:dyDescent="0.25">
      <c r="A287" s="22" t="str">
        <f>Revenue!A288</f>
        <v>P0024</v>
      </c>
      <c r="B287" s="22" t="str">
        <f>Revenue!B288</f>
        <v>Nov</v>
      </c>
      <c r="C287" s="23" t="str">
        <f t="shared" si="38"/>
        <v>P0024|Nov</v>
      </c>
      <c r="D287" s="24">
        <f>Revenue!J288</f>
        <v>1262.8026</v>
      </c>
      <c r="E287" s="25">
        <f>_xlfn.XLOOKUP($C287,ExpensesTbl[Key],ExpensesTbl[Total Operating Expenses])</f>
        <v>2055.9899999999998</v>
      </c>
      <c r="F287" s="25">
        <f t="shared" si="39"/>
        <v>-793.1873999999998</v>
      </c>
      <c r="G287" s="23" t="str">
        <f>_xlfn.XLOOKUP($A287,PropertiesTbl[Property ID],PropertiesTbl[Property Name])</f>
        <v>Evergreen Escape</v>
      </c>
      <c r="N287" s="22" t="str">
        <f>Properties!A288</f>
        <v>P0284</v>
      </c>
      <c r="O287" s="23" t="str">
        <f>_xlfn.XLOOKUP($N287,PropertiesTbl[Property ID],PropertiesTbl[Property Name])</f>
        <v>Whispering Villa</v>
      </c>
      <c r="P287" s="25">
        <f>SUMIFS(CalcTbl[Total Revenue],CalcTbl[Property ID],$N287)</f>
        <v>14551.401699999999</v>
      </c>
      <c r="Q287" s="25">
        <f>SUMIFS(CalcTbl[Total Expenses],CalcTbl[Property ID],$N287)</f>
        <v>16373.400000000003</v>
      </c>
      <c r="R287" s="25">
        <f t="shared" si="40"/>
        <v>-1821.9983000000047</v>
      </c>
      <c r="S287" s="28">
        <f>_xlfn.XLOOKUP($N287,RatingsTbl[Property ID],RatingsTbl[Overall Rating])</f>
        <v>4.9183333333333339</v>
      </c>
      <c r="T287" s="35">
        <f t="shared" si="41"/>
        <v>162</v>
      </c>
      <c r="U287" s="35">
        <f t="shared" si="42"/>
        <v>201</v>
      </c>
      <c r="AG287" s="34">
        <f t="shared" si="43"/>
        <v>-1821.9982716000047</v>
      </c>
      <c r="AH287">
        <f t="shared" si="44"/>
        <v>4.9183617333333336</v>
      </c>
    </row>
    <row r="288" spans="1:34" x14ac:dyDescent="0.25">
      <c r="A288" s="22" t="str">
        <f>Revenue!A289</f>
        <v>P0024</v>
      </c>
      <c r="B288" s="22" t="str">
        <f>Revenue!B289</f>
        <v>Dec</v>
      </c>
      <c r="C288" s="23" t="str">
        <f t="shared" si="38"/>
        <v>P0024|Dec</v>
      </c>
      <c r="D288" s="24">
        <f>Revenue!J289</f>
        <v>4145.8341999999993</v>
      </c>
      <c r="E288" s="25">
        <f>_xlfn.XLOOKUP($C288,ExpensesTbl[Key],ExpensesTbl[Total Operating Expenses])</f>
        <v>2413.7400000000002</v>
      </c>
      <c r="F288" s="25">
        <f t="shared" si="39"/>
        <v>1732.0941999999991</v>
      </c>
      <c r="G288" s="23" t="str">
        <f>_xlfn.XLOOKUP($A288,PropertiesTbl[Property ID],PropertiesTbl[Property Name])</f>
        <v>Evergreen Escape</v>
      </c>
      <c r="N288" s="22" t="str">
        <f>Properties!A289</f>
        <v>P0285</v>
      </c>
      <c r="O288" s="23" t="str">
        <f>_xlfn.XLOOKUP($N288,PropertiesTbl[Property ID],PropertiesTbl[Property Name])</f>
        <v>Whispering Retreat</v>
      </c>
      <c r="P288" s="25">
        <f>SUMIFS(CalcTbl[Total Revenue],CalcTbl[Property ID],$N288)</f>
        <v>47277.578600000008</v>
      </c>
      <c r="Q288" s="25">
        <f>SUMIFS(CalcTbl[Total Expenses],CalcTbl[Property ID],$N288)</f>
        <v>45938.52</v>
      </c>
      <c r="R288" s="25">
        <f t="shared" si="40"/>
        <v>1339.0586000000112</v>
      </c>
      <c r="S288" s="28">
        <f>_xlfn.XLOOKUP($N288,RatingsTbl[Property ID],RatingsTbl[Overall Rating])</f>
        <v>4.9466666666666672</v>
      </c>
      <c r="T288" s="35">
        <f t="shared" si="41"/>
        <v>50</v>
      </c>
      <c r="U288" s="35">
        <f t="shared" si="42"/>
        <v>77</v>
      </c>
      <c r="AG288" s="34">
        <f t="shared" si="43"/>
        <v>1339.0586285000113</v>
      </c>
      <c r="AH288">
        <f t="shared" si="44"/>
        <v>4.9466951666666672</v>
      </c>
    </row>
    <row r="289" spans="1:34" x14ac:dyDescent="0.25">
      <c r="A289" s="22" t="str">
        <f>Revenue!A290</f>
        <v>P0024</v>
      </c>
      <c r="B289" s="22" t="str">
        <f>Revenue!B290</f>
        <v>Jan</v>
      </c>
      <c r="C289" s="23" t="str">
        <f t="shared" si="38"/>
        <v>P0024|Jan</v>
      </c>
      <c r="D289" s="24">
        <f>Revenue!J290</f>
        <v>4053.3156000000004</v>
      </c>
      <c r="E289" s="25">
        <f>_xlfn.XLOOKUP($C289,ExpensesTbl[Key],ExpensesTbl[Total Operating Expenses])</f>
        <v>2440.69</v>
      </c>
      <c r="F289" s="25">
        <f t="shared" si="39"/>
        <v>1612.6256000000003</v>
      </c>
      <c r="G289" s="23" t="str">
        <f>_xlfn.XLOOKUP($A289,PropertiesTbl[Property ID],PropertiesTbl[Property Name])</f>
        <v>Evergreen Escape</v>
      </c>
      <c r="N289" s="22" t="str">
        <f>Properties!A290</f>
        <v>P0286</v>
      </c>
      <c r="O289" s="23" t="str">
        <f>_xlfn.XLOOKUP($N289,PropertiesTbl[Property ID],PropertiesTbl[Property Name])</f>
        <v>Whispering Perch</v>
      </c>
      <c r="P289" s="25">
        <f>SUMIFS(CalcTbl[Total Revenue],CalcTbl[Property ID],$N289)</f>
        <v>18988.955600000001</v>
      </c>
      <c r="Q289" s="25">
        <f>SUMIFS(CalcTbl[Total Expenses],CalcTbl[Property ID],$N289)</f>
        <v>22072.21</v>
      </c>
      <c r="R289" s="25">
        <f t="shared" si="40"/>
        <v>-3083.254399999998</v>
      </c>
      <c r="S289" s="28">
        <f>_xlfn.XLOOKUP($N289,RatingsTbl[Property ID],RatingsTbl[Overall Rating])</f>
        <v>4.956666666666667</v>
      </c>
      <c r="T289" s="35">
        <f t="shared" si="41"/>
        <v>210</v>
      </c>
      <c r="U289" s="35">
        <f t="shared" si="42"/>
        <v>38</v>
      </c>
      <c r="AG289" s="34">
        <f t="shared" si="43"/>
        <v>-3083.254371399998</v>
      </c>
      <c r="AH289">
        <f t="shared" si="44"/>
        <v>4.9566952666666673</v>
      </c>
    </row>
    <row r="290" spans="1:34" x14ac:dyDescent="0.25">
      <c r="A290" s="22" t="str">
        <f>Revenue!A291</f>
        <v>P0024</v>
      </c>
      <c r="B290" s="22" t="str">
        <f>Revenue!B291</f>
        <v>Feb</v>
      </c>
      <c r="C290" s="23" t="str">
        <f t="shared" si="38"/>
        <v>P0024|Feb</v>
      </c>
      <c r="D290" s="24">
        <f>Revenue!J291</f>
        <v>3218.806</v>
      </c>
      <c r="E290" s="25">
        <f>_xlfn.XLOOKUP($C290,ExpensesTbl[Key],ExpensesTbl[Total Operating Expenses])</f>
        <v>2315.2800000000002</v>
      </c>
      <c r="F290" s="25">
        <f t="shared" si="39"/>
        <v>903.52599999999984</v>
      </c>
      <c r="G290" s="23" t="str">
        <f>_xlfn.XLOOKUP($A290,PropertiesTbl[Property ID],PropertiesTbl[Property Name])</f>
        <v>Evergreen Escape</v>
      </c>
      <c r="N290" s="22" t="str">
        <f>Properties!A291</f>
        <v>P0287</v>
      </c>
      <c r="O290" s="23" t="str">
        <f>_xlfn.XLOOKUP($N290,PropertiesTbl[Property ID],PropertiesTbl[Property Name])</f>
        <v>Alpine Landing</v>
      </c>
      <c r="P290" s="25">
        <f>SUMIFS(CalcTbl[Total Revenue],CalcTbl[Property ID],$N290)</f>
        <v>39093.186699999998</v>
      </c>
      <c r="Q290" s="25">
        <f>SUMIFS(CalcTbl[Total Expenses],CalcTbl[Property ID],$N290)</f>
        <v>37222.32</v>
      </c>
      <c r="R290" s="25">
        <f t="shared" si="40"/>
        <v>1870.8666999999987</v>
      </c>
      <c r="S290" s="28">
        <f>_xlfn.XLOOKUP($N290,RatingsTbl[Property ID],RatingsTbl[Overall Rating])</f>
        <v>4.9183333333333339</v>
      </c>
      <c r="T290" s="35">
        <f t="shared" si="41"/>
        <v>36</v>
      </c>
      <c r="U290" s="35">
        <f t="shared" si="42"/>
        <v>200</v>
      </c>
      <c r="AG290" s="34">
        <f t="shared" si="43"/>
        <v>1870.8667286999987</v>
      </c>
      <c r="AH290">
        <f t="shared" si="44"/>
        <v>4.9183620333333335</v>
      </c>
    </row>
    <row r="291" spans="1:34" x14ac:dyDescent="0.25">
      <c r="A291" s="22" t="str">
        <f>Revenue!A292</f>
        <v>P0024</v>
      </c>
      <c r="B291" s="22" t="str">
        <f>Revenue!B292</f>
        <v>Mar</v>
      </c>
      <c r="C291" s="23" t="str">
        <f t="shared" si="38"/>
        <v>P0024|Mar</v>
      </c>
      <c r="D291" s="24">
        <f>Revenue!J292</f>
        <v>2977.2760000000003</v>
      </c>
      <c r="E291" s="25">
        <f>_xlfn.XLOOKUP($C291,ExpensesTbl[Key],ExpensesTbl[Total Operating Expenses])</f>
        <v>2316.21</v>
      </c>
      <c r="F291" s="25">
        <f t="shared" si="39"/>
        <v>661.06600000000026</v>
      </c>
      <c r="G291" s="23" t="str">
        <f>_xlfn.XLOOKUP($A291,PropertiesTbl[Property ID],PropertiesTbl[Property Name])</f>
        <v>Evergreen Escape</v>
      </c>
      <c r="N291" s="22" t="str">
        <f>Properties!A292</f>
        <v>P0288</v>
      </c>
      <c r="O291" s="23" t="str">
        <f>_xlfn.XLOOKUP($N291,PropertiesTbl[Property ID],PropertiesTbl[Property Name])</f>
        <v>Rustic Cabin</v>
      </c>
      <c r="P291" s="25">
        <f>SUMIFS(CalcTbl[Total Revenue],CalcTbl[Property ID],$N291)</f>
        <v>25996.604899999998</v>
      </c>
      <c r="Q291" s="25">
        <f>SUMIFS(CalcTbl[Total Expenses],CalcTbl[Property ID],$N291)</f>
        <v>28716.820000000003</v>
      </c>
      <c r="R291" s="25">
        <f t="shared" si="40"/>
        <v>-2720.2151000000049</v>
      </c>
      <c r="S291" s="28">
        <f>_xlfn.XLOOKUP($N291,RatingsTbl[Property ID],RatingsTbl[Overall Rating])</f>
        <v>4.9133333333333331</v>
      </c>
      <c r="T291" s="35">
        <f t="shared" si="41"/>
        <v>201</v>
      </c>
      <c r="U291" s="35">
        <f t="shared" si="42"/>
        <v>220</v>
      </c>
      <c r="AG291" s="34">
        <f t="shared" si="43"/>
        <v>-2720.2150712000048</v>
      </c>
      <c r="AH291">
        <f t="shared" si="44"/>
        <v>4.913362133333333</v>
      </c>
    </row>
    <row r="292" spans="1:34" x14ac:dyDescent="0.25">
      <c r="A292" s="22" t="str">
        <f>Revenue!A293</f>
        <v>P0025</v>
      </c>
      <c r="B292" s="22" t="str">
        <f>Revenue!B293</f>
        <v>Apr</v>
      </c>
      <c r="C292" s="23" t="str">
        <f t="shared" si="38"/>
        <v>P0025|Apr</v>
      </c>
      <c r="D292" s="24">
        <f>Revenue!J293</f>
        <v>1632.7210000000002</v>
      </c>
      <c r="E292" s="25">
        <f>_xlfn.XLOOKUP($C292,ExpensesTbl[Key],ExpensesTbl[Total Operating Expenses])</f>
        <v>3089.2</v>
      </c>
      <c r="F292" s="25">
        <f t="shared" si="39"/>
        <v>-1456.4789999999996</v>
      </c>
      <c r="G292" s="23" t="str">
        <f>_xlfn.XLOOKUP($A292,PropertiesTbl[Property ID],PropertiesTbl[Property Name])</f>
        <v>Forest Chalet</v>
      </c>
      <c r="N292" s="22" t="str">
        <f>Properties!A293</f>
        <v>P0289</v>
      </c>
      <c r="O292" s="23" t="str">
        <f>_xlfn.XLOOKUP($N292,PropertiesTbl[Property ID],PropertiesTbl[Property Name])</f>
        <v>Aspen Escape</v>
      </c>
      <c r="P292" s="25">
        <f>SUMIFS(CalcTbl[Total Revenue],CalcTbl[Property ID],$N292)</f>
        <v>17528.875600000003</v>
      </c>
      <c r="Q292" s="25">
        <f>SUMIFS(CalcTbl[Total Expenses],CalcTbl[Property ID],$N292)</f>
        <v>16468.34</v>
      </c>
      <c r="R292" s="25">
        <f t="shared" si="40"/>
        <v>1060.5356000000029</v>
      </c>
      <c r="S292" s="28">
        <f>_xlfn.XLOOKUP($N292,RatingsTbl[Property ID],RatingsTbl[Overall Rating])</f>
        <v>4.9550000000000001</v>
      </c>
      <c r="T292" s="35">
        <f t="shared" si="41"/>
        <v>61</v>
      </c>
      <c r="U292" s="35">
        <f t="shared" si="42"/>
        <v>44</v>
      </c>
      <c r="AG292" s="34">
        <f t="shared" si="43"/>
        <v>1060.5356289000028</v>
      </c>
      <c r="AH292">
        <f t="shared" si="44"/>
        <v>4.9550289000000003</v>
      </c>
    </row>
    <row r="293" spans="1:34" x14ac:dyDescent="0.25">
      <c r="A293" s="22" t="str">
        <f>Revenue!A294</f>
        <v>P0025</v>
      </c>
      <c r="B293" s="22" t="str">
        <f>Revenue!B294</f>
        <v>May</v>
      </c>
      <c r="C293" s="23" t="str">
        <f t="shared" si="38"/>
        <v>P0025|May</v>
      </c>
      <c r="D293" s="24">
        <f>Revenue!J294</f>
        <v>2288.5962</v>
      </c>
      <c r="E293" s="25">
        <f>_xlfn.XLOOKUP($C293,ExpensesTbl[Key],ExpensesTbl[Total Operating Expenses])</f>
        <v>3627.5499999999997</v>
      </c>
      <c r="F293" s="25">
        <f t="shared" si="39"/>
        <v>-1338.9537999999998</v>
      </c>
      <c r="G293" s="23" t="str">
        <f>_xlfn.XLOOKUP($A293,PropertiesTbl[Property ID],PropertiesTbl[Property Name])</f>
        <v>Forest Chalet</v>
      </c>
      <c r="N293" s="22" t="str">
        <f>Properties!A294</f>
        <v>P0290</v>
      </c>
      <c r="O293" s="23" t="str">
        <f>_xlfn.XLOOKUP($N293,PropertiesTbl[Property ID],PropertiesTbl[Property Name])</f>
        <v>Boulder Refuge</v>
      </c>
      <c r="P293" s="25">
        <f>SUMIFS(CalcTbl[Total Revenue],CalcTbl[Property ID],$N293)</f>
        <v>20575.550999999999</v>
      </c>
      <c r="Q293" s="25">
        <f>SUMIFS(CalcTbl[Total Expenses],CalcTbl[Property ID],$N293)</f>
        <v>22556.55</v>
      </c>
      <c r="R293" s="25">
        <f t="shared" si="40"/>
        <v>-1980.9989999999998</v>
      </c>
      <c r="S293" s="28">
        <f>_xlfn.XLOOKUP($N293,RatingsTbl[Property ID],RatingsTbl[Overall Rating])</f>
        <v>4.9516666666666662</v>
      </c>
      <c r="T293" s="35">
        <f t="shared" si="41"/>
        <v>167</v>
      </c>
      <c r="U293" s="35">
        <f t="shared" si="42"/>
        <v>56</v>
      </c>
      <c r="AG293" s="34">
        <f t="shared" si="43"/>
        <v>-1980.9989709999998</v>
      </c>
      <c r="AH293">
        <f t="shared" si="44"/>
        <v>4.9516956666666658</v>
      </c>
    </row>
    <row r="294" spans="1:34" x14ac:dyDescent="0.25">
      <c r="A294" s="22" t="str">
        <f>Revenue!A295</f>
        <v>P0025</v>
      </c>
      <c r="B294" s="22" t="str">
        <f>Revenue!B295</f>
        <v>Jun</v>
      </c>
      <c r="C294" s="23" t="str">
        <f t="shared" si="38"/>
        <v>P0025|Jun</v>
      </c>
      <c r="D294" s="24">
        <f>Revenue!J295</f>
        <v>2347.4654999999998</v>
      </c>
      <c r="E294" s="25">
        <f>_xlfn.XLOOKUP($C294,ExpensesTbl[Key],ExpensesTbl[Total Operating Expenses])</f>
        <v>3792.2299999999996</v>
      </c>
      <c r="F294" s="25">
        <f t="shared" si="39"/>
        <v>-1444.7644999999998</v>
      </c>
      <c r="G294" s="23" t="str">
        <f>_xlfn.XLOOKUP($A294,PropertiesTbl[Property ID],PropertiesTbl[Property Name])</f>
        <v>Forest Chalet</v>
      </c>
      <c r="N294" s="22" t="str">
        <f>Properties!A295</f>
        <v>P0291</v>
      </c>
      <c r="O294" s="23" t="str">
        <f>_xlfn.XLOOKUP($N294,PropertiesTbl[Property ID],PropertiesTbl[Property Name])</f>
        <v>Cloudline Lodge</v>
      </c>
      <c r="P294" s="25">
        <f>SUMIFS(CalcTbl[Total Revenue],CalcTbl[Property ID],$N294)</f>
        <v>18722.5988</v>
      </c>
      <c r="Q294" s="25">
        <f>SUMIFS(CalcTbl[Total Expenses],CalcTbl[Property ID],$N294)</f>
        <v>22447.91</v>
      </c>
      <c r="R294" s="25">
        <f t="shared" si="40"/>
        <v>-3725.3112000000001</v>
      </c>
      <c r="S294" s="28">
        <f>_xlfn.XLOOKUP($N294,RatingsTbl[Property ID],RatingsTbl[Overall Rating])</f>
        <v>4.9483333333333333</v>
      </c>
      <c r="T294" s="35">
        <f t="shared" si="41"/>
        <v>235</v>
      </c>
      <c r="U294" s="35">
        <f t="shared" si="42"/>
        <v>70</v>
      </c>
      <c r="AG294" s="34">
        <f t="shared" si="43"/>
        <v>-3725.3111709</v>
      </c>
      <c r="AH294">
        <f t="shared" si="44"/>
        <v>4.9483624333333331</v>
      </c>
    </row>
    <row r="295" spans="1:34" x14ac:dyDescent="0.25">
      <c r="A295" s="22" t="str">
        <f>Revenue!A296</f>
        <v>P0025</v>
      </c>
      <c r="B295" s="22" t="str">
        <f>Revenue!B296</f>
        <v>Jul</v>
      </c>
      <c r="C295" s="23" t="str">
        <f t="shared" si="38"/>
        <v>P0025|Jul</v>
      </c>
      <c r="D295" s="24">
        <f>Revenue!J296</f>
        <v>3370.8240000000001</v>
      </c>
      <c r="E295" s="25">
        <f>_xlfn.XLOOKUP($C295,ExpensesTbl[Key],ExpensesTbl[Total Operating Expenses])</f>
        <v>5321.2</v>
      </c>
      <c r="F295" s="25">
        <f t="shared" si="39"/>
        <v>-1950.3759999999997</v>
      </c>
      <c r="G295" s="23" t="str">
        <f>_xlfn.XLOOKUP($A295,PropertiesTbl[Property ID],PropertiesTbl[Property Name])</f>
        <v>Forest Chalet</v>
      </c>
      <c r="N295" s="22" t="str">
        <f>Properties!A296</f>
        <v>P0292</v>
      </c>
      <c r="O295" s="23" t="str">
        <f>_xlfn.XLOOKUP($N295,PropertiesTbl[Property ID],PropertiesTbl[Property Name])</f>
        <v>Timber House</v>
      </c>
      <c r="P295" s="25">
        <f>SUMIFS(CalcTbl[Total Revenue],CalcTbl[Property ID],$N295)</f>
        <v>22968.134899999997</v>
      </c>
      <c r="Q295" s="25">
        <f>SUMIFS(CalcTbl[Total Expenses],CalcTbl[Property ID],$N295)</f>
        <v>22506.829999999998</v>
      </c>
      <c r="R295" s="25">
        <f t="shared" si="40"/>
        <v>461.30489999999918</v>
      </c>
      <c r="S295" s="28">
        <f>_xlfn.XLOOKUP($N295,RatingsTbl[Property ID],RatingsTbl[Overall Rating])</f>
        <v>4.9349999999999996</v>
      </c>
      <c r="T295" s="35">
        <f t="shared" si="41"/>
        <v>78</v>
      </c>
      <c r="U295" s="35">
        <f t="shared" si="42"/>
        <v>130</v>
      </c>
      <c r="AG295" s="34">
        <f t="shared" si="43"/>
        <v>461.30492919999915</v>
      </c>
      <c r="AH295">
        <f t="shared" si="44"/>
        <v>4.9350291999999998</v>
      </c>
    </row>
    <row r="296" spans="1:34" x14ac:dyDescent="0.25">
      <c r="A296" s="22" t="str">
        <f>Revenue!A297</f>
        <v>P0025</v>
      </c>
      <c r="B296" s="22" t="str">
        <f>Revenue!B297</f>
        <v>Aug</v>
      </c>
      <c r="C296" s="23" t="str">
        <f t="shared" si="38"/>
        <v>P0025|Aug</v>
      </c>
      <c r="D296" s="24">
        <f>Revenue!J297</f>
        <v>3070.4841000000001</v>
      </c>
      <c r="E296" s="25">
        <f>_xlfn.XLOOKUP($C296,ExpensesTbl[Key],ExpensesTbl[Total Operating Expenses])</f>
        <v>5015.84</v>
      </c>
      <c r="F296" s="25">
        <f t="shared" si="39"/>
        <v>-1945.3559</v>
      </c>
      <c r="G296" s="23" t="str">
        <f>_xlfn.XLOOKUP($A296,PropertiesTbl[Property ID],PropertiesTbl[Property Name])</f>
        <v>Forest Chalet</v>
      </c>
      <c r="N296" s="22" t="str">
        <f>Properties!A297</f>
        <v>P0293</v>
      </c>
      <c r="O296" s="23" t="str">
        <f>_xlfn.XLOOKUP($N296,PropertiesTbl[Property ID],PropertiesTbl[Property Name])</f>
        <v>Rustic Getaway</v>
      </c>
      <c r="P296" s="25">
        <f>SUMIFS(CalcTbl[Total Revenue],CalcTbl[Property ID],$N296)</f>
        <v>17920.650699999998</v>
      </c>
      <c r="Q296" s="25">
        <f>SUMIFS(CalcTbl[Total Expenses],CalcTbl[Property ID],$N296)</f>
        <v>16634.739999999998</v>
      </c>
      <c r="R296" s="25">
        <f t="shared" si="40"/>
        <v>1285.9107000000004</v>
      </c>
      <c r="S296" s="28">
        <f>_xlfn.XLOOKUP($N296,RatingsTbl[Property ID],RatingsTbl[Overall Rating])</f>
        <v>4.9416666666666664</v>
      </c>
      <c r="T296" s="35">
        <f t="shared" si="41"/>
        <v>54</v>
      </c>
      <c r="U296" s="35">
        <f t="shared" si="42"/>
        <v>98</v>
      </c>
      <c r="AG296" s="34">
        <f t="shared" si="43"/>
        <v>1285.9107293000004</v>
      </c>
      <c r="AH296">
        <f t="shared" si="44"/>
        <v>4.941695966666666</v>
      </c>
    </row>
    <row r="297" spans="1:34" x14ac:dyDescent="0.25">
      <c r="A297" s="22" t="str">
        <f>Revenue!A298</f>
        <v>P0025</v>
      </c>
      <c r="B297" s="22" t="str">
        <f>Revenue!B298</f>
        <v>Sep</v>
      </c>
      <c r="C297" s="23" t="str">
        <f t="shared" si="38"/>
        <v>P0025|Sep</v>
      </c>
      <c r="D297" s="24">
        <f>Revenue!J298</f>
        <v>1976.6442000000002</v>
      </c>
      <c r="E297" s="25">
        <f>_xlfn.XLOOKUP($C297,ExpensesTbl[Key],ExpensesTbl[Total Operating Expenses])</f>
        <v>3400.95</v>
      </c>
      <c r="F297" s="25">
        <f t="shared" si="39"/>
        <v>-1424.3057999999996</v>
      </c>
      <c r="G297" s="23" t="str">
        <f>_xlfn.XLOOKUP($A297,PropertiesTbl[Property ID],PropertiesTbl[Property Name])</f>
        <v>Forest Chalet</v>
      </c>
      <c r="N297" s="22" t="str">
        <f>Properties!A298</f>
        <v>P0294</v>
      </c>
      <c r="O297" s="23" t="str">
        <f>_xlfn.XLOOKUP($N297,PropertiesTbl[Property ID],PropertiesTbl[Property Name])</f>
        <v>Timber Retreat</v>
      </c>
      <c r="P297" s="25">
        <f>SUMIFS(CalcTbl[Total Revenue],CalcTbl[Property ID],$N297)</f>
        <v>18240.917400000002</v>
      </c>
      <c r="Q297" s="25">
        <f>SUMIFS(CalcTbl[Total Expenses],CalcTbl[Property ID],$N297)</f>
        <v>16469.2</v>
      </c>
      <c r="R297" s="25">
        <f t="shared" si="40"/>
        <v>1771.7174000000014</v>
      </c>
      <c r="S297" s="28">
        <f>_xlfn.XLOOKUP($N297,RatingsTbl[Property ID],RatingsTbl[Overall Rating])</f>
        <v>4.9400000000000004</v>
      </c>
      <c r="T297" s="35">
        <f t="shared" si="41"/>
        <v>40</v>
      </c>
      <c r="U297" s="35">
        <f t="shared" si="42"/>
        <v>104</v>
      </c>
      <c r="AG297" s="34">
        <f t="shared" si="43"/>
        <v>1771.7174294000013</v>
      </c>
      <c r="AH297">
        <f t="shared" si="44"/>
        <v>4.9400294000000002</v>
      </c>
    </row>
    <row r="298" spans="1:34" x14ac:dyDescent="0.25">
      <c r="A298" s="22" t="str">
        <f>Revenue!A299</f>
        <v>P0025</v>
      </c>
      <c r="B298" s="22" t="str">
        <f>Revenue!B299</f>
        <v>Oct</v>
      </c>
      <c r="C298" s="23" t="str">
        <f t="shared" si="38"/>
        <v>P0025|Oct</v>
      </c>
      <c r="D298" s="24">
        <f>Revenue!J299</f>
        <v>1993.3670000000002</v>
      </c>
      <c r="E298" s="25">
        <f>_xlfn.XLOOKUP($C298,ExpensesTbl[Key],ExpensesTbl[Total Operating Expenses])</f>
        <v>3286.0899999999997</v>
      </c>
      <c r="F298" s="25">
        <f t="shared" si="39"/>
        <v>-1292.7229999999995</v>
      </c>
      <c r="G298" s="23" t="str">
        <f>_xlfn.XLOOKUP($A298,PropertiesTbl[Property ID],PropertiesTbl[Property Name])</f>
        <v>Forest Chalet</v>
      </c>
      <c r="N298" s="22" t="str">
        <f>Properties!A299</f>
        <v>P0295</v>
      </c>
      <c r="O298" s="23" t="str">
        <f>_xlfn.XLOOKUP($N298,PropertiesTbl[Property ID],PropertiesTbl[Property Name])</f>
        <v>Golden Chalet</v>
      </c>
      <c r="P298" s="25">
        <f>SUMIFS(CalcTbl[Total Revenue],CalcTbl[Property ID],$N298)</f>
        <v>32540.070200000002</v>
      </c>
      <c r="Q298" s="25">
        <f>SUMIFS(CalcTbl[Total Expenses],CalcTbl[Property ID],$N298)</f>
        <v>44672.32</v>
      </c>
      <c r="R298" s="25">
        <f t="shared" si="40"/>
        <v>-12132.249799999998</v>
      </c>
      <c r="S298" s="28">
        <f>_xlfn.XLOOKUP($N298,RatingsTbl[Property ID],RatingsTbl[Overall Rating])</f>
        <v>3.3149999999999999</v>
      </c>
      <c r="T298" s="35">
        <f t="shared" si="41"/>
        <v>299</v>
      </c>
      <c r="U298" s="35">
        <f t="shared" si="42"/>
        <v>289</v>
      </c>
      <c r="AG298" s="34">
        <f t="shared" si="43"/>
        <v>-12132.249770499997</v>
      </c>
      <c r="AH298">
        <f t="shared" si="44"/>
        <v>3.3150295000000001</v>
      </c>
    </row>
    <row r="299" spans="1:34" x14ac:dyDescent="0.25">
      <c r="A299" s="22" t="str">
        <f>Revenue!A300</f>
        <v>P0025</v>
      </c>
      <c r="B299" s="22" t="str">
        <f>Revenue!B300</f>
        <v>Nov</v>
      </c>
      <c r="C299" s="23" t="str">
        <f t="shared" si="38"/>
        <v>P0025|Nov</v>
      </c>
      <c r="D299" s="24">
        <f>Revenue!J300</f>
        <v>2014.2995999999998</v>
      </c>
      <c r="E299" s="25">
        <f>_xlfn.XLOOKUP($C299,ExpensesTbl[Key],ExpensesTbl[Total Operating Expenses])</f>
        <v>3153.4900000000002</v>
      </c>
      <c r="F299" s="25">
        <f t="shared" si="39"/>
        <v>-1139.1904000000004</v>
      </c>
      <c r="G299" s="23" t="str">
        <f>_xlfn.XLOOKUP($A299,PropertiesTbl[Property ID],PropertiesTbl[Property Name])</f>
        <v>Forest Chalet</v>
      </c>
      <c r="N299" s="22" t="str">
        <f>Properties!A300</f>
        <v>P0296</v>
      </c>
      <c r="O299" s="23" t="str">
        <f>_xlfn.XLOOKUP($N299,PropertiesTbl[Property ID],PropertiesTbl[Property Name])</f>
        <v>Trailside Manor</v>
      </c>
      <c r="P299" s="25">
        <f>SUMIFS(CalcTbl[Total Revenue],CalcTbl[Property ID],$N299)</f>
        <v>16546.964</v>
      </c>
      <c r="Q299" s="25">
        <f>SUMIFS(CalcTbl[Total Expenses],CalcTbl[Property ID],$N299)</f>
        <v>16496.89</v>
      </c>
      <c r="R299" s="25">
        <f t="shared" si="40"/>
        <v>50.074000000000524</v>
      </c>
      <c r="S299" s="28">
        <f>_xlfn.XLOOKUP($N299,RatingsTbl[Property ID],RatingsTbl[Overall Rating])</f>
        <v>4.9016666666666664</v>
      </c>
      <c r="T299" s="35">
        <f t="shared" si="41"/>
        <v>93</v>
      </c>
      <c r="U299" s="35">
        <f t="shared" si="42"/>
        <v>251</v>
      </c>
      <c r="AG299" s="34">
        <f t="shared" si="43"/>
        <v>50.074029600000522</v>
      </c>
      <c r="AH299">
        <f t="shared" si="44"/>
        <v>4.9016962666666668</v>
      </c>
    </row>
    <row r="300" spans="1:34" x14ac:dyDescent="0.25">
      <c r="A300" s="22" t="str">
        <f>Revenue!A301</f>
        <v>P0025</v>
      </c>
      <c r="B300" s="22" t="str">
        <f>Revenue!B301</f>
        <v>Dec</v>
      </c>
      <c r="C300" s="23" t="str">
        <f t="shared" si="38"/>
        <v>P0025|Dec</v>
      </c>
      <c r="D300" s="24">
        <f>Revenue!J301</f>
        <v>7325.4715999999999</v>
      </c>
      <c r="E300" s="25">
        <f>_xlfn.XLOOKUP($C300,ExpensesTbl[Key],ExpensesTbl[Total Operating Expenses])</f>
        <v>4038.9300000000003</v>
      </c>
      <c r="F300" s="25">
        <f t="shared" si="39"/>
        <v>3286.5415999999996</v>
      </c>
      <c r="G300" s="23" t="str">
        <f>_xlfn.XLOOKUP($A300,PropertiesTbl[Property ID],PropertiesTbl[Property Name])</f>
        <v>Forest Chalet</v>
      </c>
      <c r="N300" s="22" t="str">
        <f>Properties!A301</f>
        <v>P0297</v>
      </c>
      <c r="O300" s="23" t="str">
        <f>_xlfn.XLOOKUP($N300,PropertiesTbl[Property ID],PropertiesTbl[Property Name])</f>
        <v>Cloudline Chalet</v>
      </c>
      <c r="P300" s="25">
        <f>SUMIFS(CalcTbl[Total Revenue],CalcTbl[Property ID],$N300)</f>
        <v>54523.275100000006</v>
      </c>
      <c r="Q300" s="25">
        <f>SUMIFS(CalcTbl[Total Expenses],CalcTbl[Property ID],$N300)</f>
        <v>29256.959999999999</v>
      </c>
      <c r="R300" s="25">
        <f t="shared" si="40"/>
        <v>25266.315100000007</v>
      </c>
      <c r="S300" s="28">
        <f>_xlfn.XLOOKUP($N300,RatingsTbl[Property ID],RatingsTbl[Overall Rating])</f>
        <v>4.9050000000000002</v>
      </c>
      <c r="T300" s="35">
        <f t="shared" si="41"/>
        <v>7</v>
      </c>
      <c r="U300" s="35">
        <f t="shared" si="42"/>
        <v>243</v>
      </c>
      <c r="AG300" s="34">
        <f t="shared" si="43"/>
        <v>25266.315129700008</v>
      </c>
      <c r="AH300">
        <f t="shared" si="44"/>
        <v>4.9050297</v>
      </c>
    </row>
    <row r="301" spans="1:34" x14ac:dyDescent="0.25">
      <c r="A301" s="22" t="str">
        <f>Revenue!A302</f>
        <v>P0025</v>
      </c>
      <c r="B301" s="22" t="str">
        <f>Revenue!B302</f>
        <v>Jan</v>
      </c>
      <c r="C301" s="23" t="str">
        <f t="shared" si="38"/>
        <v>P0025|Jan</v>
      </c>
      <c r="D301" s="24">
        <f>Revenue!J302</f>
        <v>6786.2594999999992</v>
      </c>
      <c r="E301" s="25">
        <f>_xlfn.XLOOKUP($C301,ExpensesTbl[Key],ExpensesTbl[Total Operating Expenses])</f>
        <v>3738.83</v>
      </c>
      <c r="F301" s="25">
        <f t="shared" si="39"/>
        <v>3047.4294999999993</v>
      </c>
      <c r="G301" s="23" t="str">
        <f>_xlfn.XLOOKUP($A301,PropertiesTbl[Property ID],PropertiesTbl[Property Name])</f>
        <v>Forest Chalet</v>
      </c>
      <c r="N301" s="22" t="str">
        <f>Properties!A302</f>
        <v>P0298</v>
      </c>
      <c r="O301" s="23" t="str">
        <f>_xlfn.XLOOKUP($N301,PropertiesTbl[Property ID],PropertiesTbl[Property Name])</f>
        <v>Pine Getaway</v>
      </c>
      <c r="P301" s="25">
        <f>SUMIFS(CalcTbl[Total Revenue],CalcTbl[Property ID],$N301)</f>
        <v>23293.039000000001</v>
      </c>
      <c r="Q301" s="25">
        <f>SUMIFS(CalcTbl[Total Expenses],CalcTbl[Property ID],$N301)</f>
        <v>23063.07</v>
      </c>
      <c r="R301" s="25">
        <f t="shared" si="40"/>
        <v>229.96900000000096</v>
      </c>
      <c r="S301" s="28">
        <f>_xlfn.XLOOKUP($N301,RatingsTbl[Property ID],RatingsTbl[Overall Rating])</f>
        <v>4.9400000000000004</v>
      </c>
      <c r="T301" s="35">
        <f t="shared" si="41"/>
        <v>89</v>
      </c>
      <c r="U301" s="35">
        <f t="shared" si="42"/>
        <v>103</v>
      </c>
      <c r="AG301" s="34">
        <f t="shared" si="43"/>
        <v>229.96902980000095</v>
      </c>
      <c r="AH301">
        <f t="shared" si="44"/>
        <v>4.9400298000000005</v>
      </c>
    </row>
    <row r="302" spans="1:34" x14ac:dyDescent="0.25">
      <c r="A302" s="22" t="str">
        <f>Revenue!A303</f>
        <v>P0025</v>
      </c>
      <c r="B302" s="22" t="str">
        <f>Revenue!B303</f>
        <v>Feb</v>
      </c>
      <c r="C302" s="23" t="str">
        <f t="shared" si="38"/>
        <v>P0025|Feb</v>
      </c>
      <c r="D302" s="24">
        <f>Revenue!J303</f>
        <v>5584.5168000000003</v>
      </c>
      <c r="E302" s="25">
        <f>_xlfn.XLOOKUP($C302,ExpensesTbl[Key],ExpensesTbl[Total Operating Expenses])</f>
        <v>3720.09</v>
      </c>
      <c r="F302" s="25">
        <f t="shared" si="39"/>
        <v>1864.4268000000002</v>
      </c>
      <c r="G302" s="23" t="str">
        <f>_xlfn.XLOOKUP($A302,PropertiesTbl[Property ID],PropertiesTbl[Property Name])</f>
        <v>Forest Chalet</v>
      </c>
      <c r="N302" s="22" t="str">
        <f>Properties!A303</f>
        <v>P0299</v>
      </c>
      <c r="O302" s="23" t="str">
        <f>_xlfn.XLOOKUP($N302,PropertiesTbl[Property ID],PropertiesTbl[Property Name])</f>
        <v>Trailside Cabin</v>
      </c>
      <c r="P302" s="25">
        <f>SUMIFS(CalcTbl[Total Revenue],CalcTbl[Property ID],$N302)</f>
        <v>20355.415300000001</v>
      </c>
      <c r="Q302" s="25">
        <f>SUMIFS(CalcTbl[Total Expenses],CalcTbl[Property ID],$N302)</f>
        <v>22174.27</v>
      </c>
      <c r="R302" s="25">
        <f t="shared" si="40"/>
        <v>-1818.8546999999999</v>
      </c>
      <c r="S302" s="28">
        <f>_xlfn.XLOOKUP($N302,RatingsTbl[Property ID],RatingsTbl[Overall Rating])</f>
        <v>4.9383333333333335</v>
      </c>
      <c r="T302" s="35">
        <f t="shared" si="41"/>
        <v>160</v>
      </c>
      <c r="U302" s="35">
        <f t="shared" si="42"/>
        <v>112</v>
      </c>
      <c r="AG302" s="34">
        <f t="shared" si="43"/>
        <v>-1818.8546700999998</v>
      </c>
      <c r="AH302">
        <f t="shared" si="44"/>
        <v>4.9383632333333338</v>
      </c>
    </row>
    <row r="303" spans="1:34" x14ac:dyDescent="0.25">
      <c r="A303" s="22" t="str">
        <f>Revenue!A304</f>
        <v>P0025</v>
      </c>
      <c r="B303" s="22" t="str">
        <f>Revenue!B304</f>
        <v>Mar</v>
      </c>
      <c r="C303" s="23" t="str">
        <f t="shared" si="38"/>
        <v>P0025|Mar</v>
      </c>
      <c r="D303" s="24">
        <f>Revenue!J304</f>
        <v>3680.5643999999998</v>
      </c>
      <c r="E303" s="25">
        <f>_xlfn.XLOOKUP($C303,ExpensesTbl[Key],ExpensesTbl[Total Operating Expenses])</f>
        <v>3366.59</v>
      </c>
      <c r="F303" s="25">
        <f t="shared" si="39"/>
        <v>313.9743999999996</v>
      </c>
      <c r="G303" s="23" t="str">
        <f>_xlfn.XLOOKUP($A303,PropertiesTbl[Property ID],PropertiesTbl[Property Name])</f>
        <v>Forest Chalet</v>
      </c>
      <c r="N303" s="22" t="str">
        <f>Properties!A304</f>
        <v>P0300</v>
      </c>
      <c r="O303" s="23" t="str">
        <f>_xlfn.XLOOKUP($N303,PropertiesTbl[Property ID],PropertiesTbl[Property Name])</f>
        <v>Trailside Cottage</v>
      </c>
      <c r="P303" s="25">
        <f>SUMIFS(CalcTbl[Total Revenue],CalcTbl[Property ID],$N303)</f>
        <v>38815.236400000002</v>
      </c>
      <c r="Q303" s="25">
        <f>SUMIFS(CalcTbl[Total Expenses],CalcTbl[Property ID],$N303)</f>
        <v>37520.610000000008</v>
      </c>
      <c r="R303" s="25">
        <f t="shared" si="40"/>
        <v>1294.6263999999937</v>
      </c>
      <c r="S303" s="28">
        <f>_xlfn.XLOOKUP($N303,RatingsTbl[Property ID],RatingsTbl[Overall Rating])</f>
        <v>4.9533333333333331</v>
      </c>
      <c r="T303" s="35">
        <f t="shared" si="41"/>
        <v>53</v>
      </c>
      <c r="U303" s="35">
        <f t="shared" si="42"/>
        <v>50</v>
      </c>
      <c r="AG303" s="34">
        <f t="shared" si="43"/>
        <v>1294.6264299999937</v>
      </c>
      <c r="AH303">
        <f t="shared" si="44"/>
        <v>4.9533633333333329</v>
      </c>
    </row>
    <row r="304" spans="1:34" x14ac:dyDescent="0.25">
      <c r="A304" s="22" t="str">
        <f>Revenue!A305</f>
        <v>P0026</v>
      </c>
      <c r="B304" s="22" t="str">
        <f>Revenue!B305</f>
        <v>Apr</v>
      </c>
      <c r="C304" s="23" t="str">
        <f t="shared" si="38"/>
        <v>P0026|Apr</v>
      </c>
      <c r="D304" s="24">
        <f>Revenue!J305</f>
        <v>781.59950000000003</v>
      </c>
      <c r="E304" s="25">
        <f>_xlfn.XLOOKUP($C304,ExpensesTbl[Key],ExpensesTbl[Total Operating Expenses])</f>
        <v>1550.79</v>
      </c>
      <c r="F304" s="25">
        <f t="shared" si="39"/>
        <v>-769.19049999999993</v>
      </c>
      <c r="G304" s="23" t="str">
        <f>_xlfn.XLOOKUP($A304,PropertiesTbl[Property ID],PropertiesTbl[Property Name])</f>
        <v>Frost Cabin</v>
      </c>
    </row>
    <row r="305" spans="1:7" x14ac:dyDescent="0.25">
      <c r="A305" s="22" t="str">
        <f>Revenue!A306</f>
        <v>P0026</v>
      </c>
      <c r="B305" s="22" t="str">
        <f>Revenue!B306</f>
        <v>May</v>
      </c>
      <c r="C305" s="23" t="str">
        <f t="shared" si="38"/>
        <v>P0026|May</v>
      </c>
      <c r="D305" s="24">
        <f>Revenue!J306</f>
        <v>997.42450000000008</v>
      </c>
      <c r="E305" s="25">
        <f>_xlfn.XLOOKUP($C305,ExpensesTbl[Key],ExpensesTbl[Total Operating Expenses])</f>
        <v>1754.4</v>
      </c>
      <c r="F305" s="25">
        <f t="shared" si="39"/>
        <v>-756.97550000000001</v>
      </c>
      <c r="G305" s="23" t="str">
        <f>_xlfn.XLOOKUP($A305,PropertiesTbl[Property ID],PropertiesTbl[Property Name])</f>
        <v>Frost Cabin</v>
      </c>
    </row>
    <row r="306" spans="1:7" x14ac:dyDescent="0.25">
      <c r="A306" s="22" t="str">
        <f>Revenue!A307</f>
        <v>P0026</v>
      </c>
      <c r="B306" s="22" t="str">
        <f>Revenue!B307</f>
        <v>Jun</v>
      </c>
      <c r="C306" s="23" t="str">
        <f t="shared" si="38"/>
        <v>P0026|Jun</v>
      </c>
      <c r="D306" s="24">
        <f>Revenue!J307</f>
        <v>965.98680000000002</v>
      </c>
      <c r="E306" s="25">
        <f>_xlfn.XLOOKUP($C306,ExpensesTbl[Key],ExpensesTbl[Total Operating Expenses])</f>
        <v>1837.73</v>
      </c>
      <c r="F306" s="25">
        <f t="shared" si="39"/>
        <v>-871.7432</v>
      </c>
      <c r="G306" s="23" t="str">
        <f>_xlfn.XLOOKUP($A306,PropertiesTbl[Property ID],PropertiesTbl[Property Name])</f>
        <v>Frost Cabin</v>
      </c>
    </row>
    <row r="307" spans="1:7" x14ac:dyDescent="0.25">
      <c r="A307" s="22" t="str">
        <f>Revenue!A308</f>
        <v>P0026</v>
      </c>
      <c r="B307" s="22" t="str">
        <f>Revenue!B308</f>
        <v>Jul</v>
      </c>
      <c r="C307" s="23" t="str">
        <f t="shared" si="38"/>
        <v>P0026|Jul</v>
      </c>
      <c r="D307" s="24">
        <f>Revenue!J308</f>
        <v>1300.9472000000001</v>
      </c>
      <c r="E307" s="25">
        <f>_xlfn.XLOOKUP($C307,ExpensesTbl[Key],ExpensesTbl[Total Operating Expenses])</f>
        <v>2401.94</v>
      </c>
      <c r="F307" s="25">
        <f t="shared" si="39"/>
        <v>-1100.9928</v>
      </c>
      <c r="G307" s="23" t="str">
        <f>_xlfn.XLOOKUP($A307,PropertiesTbl[Property ID],PropertiesTbl[Property Name])</f>
        <v>Frost Cabin</v>
      </c>
    </row>
    <row r="308" spans="1:7" x14ac:dyDescent="0.25">
      <c r="A308" s="22" t="str">
        <f>Revenue!A309</f>
        <v>P0026</v>
      </c>
      <c r="B308" s="22" t="str">
        <f>Revenue!B309</f>
        <v>Aug</v>
      </c>
      <c r="C308" s="23" t="str">
        <f t="shared" si="38"/>
        <v>P0026|Aug</v>
      </c>
      <c r="D308" s="24">
        <f>Revenue!J309</f>
        <v>1614.6949999999999</v>
      </c>
      <c r="E308" s="25">
        <f>_xlfn.XLOOKUP($C308,ExpensesTbl[Key],ExpensesTbl[Total Operating Expenses])</f>
        <v>2407.3000000000002</v>
      </c>
      <c r="F308" s="25">
        <f t="shared" si="39"/>
        <v>-792.60500000000025</v>
      </c>
      <c r="G308" s="23" t="str">
        <f>_xlfn.XLOOKUP($A308,PropertiesTbl[Property ID],PropertiesTbl[Property Name])</f>
        <v>Frost Cabin</v>
      </c>
    </row>
    <row r="309" spans="1:7" x14ac:dyDescent="0.25">
      <c r="A309" s="22" t="str">
        <f>Revenue!A310</f>
        <v>P0026</v>
      </c>
      <c r="B309" s="22" t="str">
        <f>Revenue!B310</f>
        <v>Sep</v>
      </c>
      <c r="C309" s="23" t="str">
        <f t="shared" si="38"/>
        <v>P0026|Sep</v>
      </c>
      <c r="D309" s="24">
        <f>Revenue!J310</f>
        <v>887.64960000000008</v>
      </c>
      <c r="E309" s="25">
        <f>_xlfn.XLOOKUP($C309,ExpensesTbl[Key],ExpensesTbl[Total Operating Expenses])</f>
        <v>1688.61</v>
      </c>
      <c r="F309" s="25">
        <f t="shared" si="39"/>
        <v>-800.96039999999982</v>
      </c>
      <c r="G309" s="23" t="str">
        <f>_xlfn.XLOOKUP($A309,PropertiesTbl[Property ID],PropertiesTbl[Property Name])</f>
        <v>Frost Cabin</v>
      </c>
    </row>
    <row r="310" spans="1:7" x14ac:dyDescent="0.25">
      <c r="A310" s="22" t="str">
        <f>Revenue!A311</f>
        <v>P0026</v>
      </c>
      <c r="B310" s="22" t="str">
        <f>Revenue!B311</f>
        <v>Oct</v>
      </c>
      <c r="C310" s="23" t="str">
        <f t="shared" si="38"/>
        <v>P0026|Oct</v>
      </c>
      <c r="D310" s="24">
        <f>Revenue!J311</f>
        <v>935.02440000000001</v>
      </c>
      <c r="E310" s="25">
        <f>_xlfn.XLOOKUP($C310,ExpensesTbl[Key],ExpensesTbl[Total Operating Expenses])</f>
        <v>1881.15</v>
      </c>
      <c r="F310" s="25">
        <f t="shared" si="39"/>
        <v>-946.12560000000008</v>
      </c>
      <c r="G310" s="23" t="str">
        <f>_xlfn.XLOOKUP($A310,PropertiesTbl[Property ID],PropertiesTbl[Property Name])</f>
        <v>Frost Cabin</v>
      </c>
    </row>
    <row r="311" spans="1:7" x14ac:dyDescent="0.25">
      <c r="A311" s="22" t="str">
        <f>Revenue!A312</f>
        <v>P0026</v>
      </c>
      <c r="B311" s="22" t="str">
        <f>Revenue!B312</f>
        <v>Nov</v>
      </c>
      <c r="C311" s="23" t="str">
        <f t="shared" si="38"/>
        <v>P0026|Nov</v>
      </c>
      <c r="D311" s="24">
        <f>Revenue!J312</f>
        <v>758.65899999999999</v>
      </c>
      <c r="E311" s="25">
        <f>_xlfn.XLOOKUP($C311,ExpensesTbl[Key],ExpensesTbl[Total Operating Expenses])</f>
        <v>1618.2500000000002</v>
      </c>
      <c r="F311" s="25">
        <f t="shared" si="39"/>
        <v>-859.59100000000024</v>
      </c>
      <c r="G311" s="23" t="str">
        <f>_xlfn.XLOOKUP($A311,PropertiesTbl[Property ID],PropertiesTbl[Property Name])</f>
        <v>Frost Cabin</v>
      </c>
    </row>
    <row r="312" spans="1:7" x14ac:dyDescent="0.25">
      <c r="A312" s="22" t="str">
        <f>Revenue!A313</f>
        <v>P0026</v>
      </c>
      <c r="B312" s="22" t="str">
        <f>Revenue!B313</f>
        <v>Dec</v>
      </c>
      <c r="C312" s="23" t="str">
        <f t="shared" si="38"/>
        <v>P0026|Dec</v>
      </c>
      <c r="D312" s="24">
        <f>Revenue!J313</f>
        <v>2849.8762000000002</v>
      </c>
      <c r="E312" s="25">
        <f>_xlfn.XLOOKUP($C312,ExpensesTbl[Key],ExpensesTbl[Total Operating Expenses])</f>
        <v>2104.29</v>
      </c>
      <c r="F312" s="25">
        <f t="shared" si="39"/>
        <v>745.58620000000019</v>
      </c>
      <c r="G312" s="23" t="str">
        <f>_xlfn.XLOOKUP($A312,PropertiesTbl[Property ID],PropertiesTbl[Property Name])</f>
        <v>Frost Cabin</v>
      </c>
    </row>
    <row r="313" spans="1:7" x14ac:dyDescent="0.25">
      <c r="A313" s="22" t="str">
        <f>Revenue!A314</f>
        <v>P0026</v>
      </c>
      <c r="B313" s="22" t="str">
        <f>Revenue!B314</f>
        <v>Jan</v>
      </c>
      <c r="C313" s="23" t="str">
        <f t="shared" si="38"/>
        <v>P0026|Jan</v>
      </c>
      <c r="D313" s="24">
        <f>Revenue!J314</f>
        <v>2955.9360000000001</v>
      </c>
      <c r="E313" s="25">
        <f>_xlfn.XLOOKUP($C313,ExpensesTbl[Key],ExpensesTbl[Total Operating Expenses])</f>
        <v>1897.1899999999998</v>
      </c>
      <c r="F313" s="25">
        <f t="shared" si="39"/>
        <v>1058.7460000000003</v>
      </c>
      <c r="G313" s="23" t="str">
        <f>_xlfn.XLOOKUP($A313,PropertiesTbl[Property ID],PropertiesTbl[Property Name])</f>
        <v>Frost Cabin</v>
      </c>
    </row>
    <row r="314" spans="1:7" x14ac:dyDescent="0.25">
      <c r="A314" s="22" t="str">
        <f>Revenue!A315</f>
        <v>P0026</v>
      </c>
      <c r="B314" s="22" t="str">
        <f>Revenue!B315</f>
        <v>Feb</v>
      </c>
      <c r="C314" s="23" t="str">
        <f t="shared" si="38"/>
        <v>P0026|Feb</v>
      </c>
      <c r="D314" s="24">
        <f>Revenue!J315</f>
        <v>2184.8719999999998</v>
      </c>
      <c r="E314" s="25">
        <f>_xlfn.XLOOKUP($C314,ExpensesTbl[Key],ExpensesTbl[Total Operating Expenses])</f>
        <v>1802.24</v>
      </c>
      <c r="F314" s="25">
        <f t="shared" si="39"/>
        <v>382.63199999999983</v>
      </c>
      <c r="G314" s="23" t="str">
        <f>_xlfn.XLOOKUP($A314,PropertiesTbl[Property ID],PropertiesTbl[Property Name])</f>
        <v>Frost Cabin</v>
      </c>
    </row>
    <row r="315" spans="1:7" x14ac:dyDescent="0.25">
      <c r="A315" s="22" t="str">
        <f>Revenue!A316</f>
        <v>P0026</v>
      </c>
      <c r="B315" s="22" t="str">
        <f>Revenue!B316</f>
        <v>Mar</v>
      </c>
      <c r="C315" s="23" t="str">
        <f t="shared" si="38"/>
        <v>P0026|Mar</v>
      </c>
      <c r="D315" s="24">
        <f>Revenue!J316</f>
        <v>1990.4840000000002</v>
      </c>
      <c r="E315" s="25">
        <f>_xlfn.XLOOKUP($C315,ExpensesTbl[Key],ExpensesTbl[Total Operating Expenses])</f>
        <v>1822.1599999999999</v>
      </c>
      <c r="F315" s="25">
        <f t="shared" si="39"/>
        <v>168.3240000000003</v>
      </c>
      <c r="G315" s="23" t="str">
        <f>_xlfn.XLOOKUP($A315,PropertiesTbl[Property ID],PropertiesTbl[Property Name])</f>
        <v>Frost Cabin</v>
      </c>
    </row>
    <row r="316" spans="1:7" x14ac:dyDescent="0.25">
      <c r="A316" s="22" t="str">
        <f>Revenue!A317</f>
        <v>P0027</v>
      </c>
      <c r="B316" s="22" t="str">
        <f>Revenue!B317</f>
        <v>Apr</v>
      </c>
      <c r="C316" s="23" t="str">
        <f t="shared" si="38"/>
        <v>P0027|Apr</v>
      </c>
      <c r="D316" s="24">
        <f>Revenue!J317</f>
        <v>2910.7550000000001</v>
      </c>
      <c r="E316" s="25">
        <f>_xlfn.XLOOKUP($C316,ExpensesTbl[Key],ExpensesTbl[Total Operating Expenses])</f>
        <v>1983.61</v>
      </c>
      <c r="F316" s="25">
        <f t="shared" si="39"/>
        <v>927.14500000000021</v>
      </c>
      <c r="G316" s="23" t="str">
        <f>_xlfn.XLOOKUP($A316,PropertiesTbl[Property ID],PropertiesTbl[Property Name])</f>
        <v>Highland Escape</v>
      </c>
    </row>
    <row r="317" spans="1:7" x14ac:dyDescent="0.25">
      <c r="A317" s="22" t="str">
        <f>Revenue!A318</f>
        <v>P0027</v>
      </c>
      <c r="B317" s="22" t="str">
        <f>Revenue!B318</f>
        <v>May</v>
      </c>
      <c r="C317" s="23" t="str">
        <f t="shared" si="38"/>
        <v>P0027|May</v>
      </c>
      <c r="D317" s="24">
        <f>Revenue!J318</f>
        <v>3693.6420000000003</v>
      </c>
      <c r="E317" s="25">
        <f>_xlfn.XLOOKUP($C317,ExpensesTbl[Key],ExpensesTbl[Total Operating Expenses])</f>
        <v>2314.0299999999997</v>
      </c>
      <c r="F317" s="25">
        <f t="shared" si="39"/>
        <v>1379.6120000000005</v>
      </c>
      <c r="G317" s="23" t="str">
        <f>_xlfn.XLOOKUP($A317,PropertiesTbl[Property ID],PropertiesTbl[Property Name])</f>
        <v>Highland Escape</v>
      </c>
    </row>
    <row r="318" spans="1:7" x14ac:dyDescent="0.25">
      <c r="A318" s="22" t="str">
        <f>Revenue!A319</f>
        <v>P0027</v>
      </c>
      <c r="B318" s="22" t="str">
        <f>Revenue!B319</f>
        <v>Jun</v>
      </c>
      <c r="C318" s="23" t="str">
        <f t="shared" si="38"/>
        <v>P0027|Jun</v>
      </c>
      <c r="D318" s="24">
        <f>Revenue!J319</f>
        <v>3836.7558000000004</v>
      </c>
      <c r="E318" s="25">
        <f>_xlfn.XLOOKUP($C318,ExpensesTbl[Key],ExpensesTbl[Total Operating Expenses])</f>
        <v>2422.31</v>
      </c>
      <c r="F318" s="25">
        <f t="shared" si="39"/>
        <v>1414.4458000000004</v>
      </c>
      <c r="G318" s="23" t="str">
        <f>_xlfn.XLOOKUP($A318,PropertiesTbl[Property ID],PropertiesTbl[Property Name])</f>
        <v>Highland Escape</v>
      </c>
    </row>
    <row r="319" spans="1:7" x14ac:dyDescent="0.25">
      <c r="A319" s="22" t="str">
        <f>Revenue!A320</f>
        <v>P0027</v>
      </c>
      <c r="B319" s="22" t="str">
        <f>Revenue!B320</f>
        <v>Jul</v>
      </c>
      <c r="C319" s="23" t="str">
        <f t="shared" si="38"/>
        <v>P0027|Jul</v>
      </c>
      <c r="D319" s="24">
        <f>Revenue!J320</f>
        <v>5673.6448</v>
      </c>
      <c r="E319" s="25">
        <f>_xlfn.XLOOKUP($C319,ExpensesTbl[Key],ExpensesTbl[Total Operating Expenses])</f>
        <v>3261.87</v>
      </c>
      <c r="F319" s="25">
        <f t="shared" si="39"/>
        <v>2411.7748000000001</v>
      </c>
      <c r="G319" s="23" t="str">
        <f>_xlfn.XLOOKUP($A319,PropertiesTbl[Property ID],PropertiesTbl[Property Name])</f>
        <v>Highland Escape</v>
      </c>
    </row>
    <row r="320" spans="1:7" x14ac:dyDescent="0.25">
      <c r="A320" s="22" t="str">
        <f>Revenue!A321</f>
        <v>P0027</v>
      </c>
      <c r="B320" s="22" t="str">
        <f>Revenue!B321</f>
        <v>Aug</v>
      </c>
      <c r="C320" s="23" t="str">
        <f t="shared" si="38"/>
        <v>P0027|Aug</v>
      </c>
      <c r="D320" s="24">
        <f>Revenue!J321</f>
        <v>5288.3608000000004</v>
      </c>
      <c r="E320" s="25">
        <f>_xlfn.XLOOKUP($C320,ExpensesTbl[Key],ExpensesTbl[Total Operating Expenses])</f>
        <v>3159.62</v>
      </c>
      <c r="F320" s="25">
        <f t="shared" si="39"/>
        <v>2128.7408000000005</v>
      </c>
      <c r="G320" s="23" t="str">
        <f>_xlfn.XLOOKUP($A320,PropertiesTbl[Property ID],PropertiesTbl[Property Name])</f>
        <v>Highland Escape</v>
      </c>
    </row>
    <row r="321" spans="1:7" x14ac:dyDescent="0.25">
      <c r="A321" s="22" t="str">
        <f>Revenue!A322</f>
        <v>P0027</v>
      </c>
      <c r="B321" s="22" t="str">
        <f>Revenue!B322</f>
        <v>Sep</v>
      </c>
      <c r="C321" s="23" t="str">
        <f t="shared" si="38"/>
        <v>P0027|Sep</v>
      </c>
      <c r="D321" s="24">
        <f>Revenue!J322</f>
        <v>3336.0029999999997</v>
      </c>
      <c r="E321" s="25">
        <f>_xlfn.XLOOKUP($C321,ExpensesTbl[Key],ExpensesTbl[Total Operating Expenses])</f>
        <v>2176.8200000000002</v>
      </c>
      <c r="F321" s="25">
        <f t="shared" si="39"/>
        <v>1159.1829999999995</v>
      </c>
      <c r="G321" s="23" t="str">
        <f>_xlfn.XLOOKUP($A321,PropertiesTbl[Property ID],PropertiesTbl[Property Name])</f>
        <v>Highland Escape</v>
      </c>
    </row>
    <row r="322" spans="1:7" x14ac:dyDescent="0.25">
      <c r="A322" s="22" t="str">
        <f>Revenue!A323</f>
        <v>P0027</v>
      </c>
      <c r="B322" s="22" t="str">
        <f>Revenue!B323</f>
        <v>Oct</v>
      </c>
      <c r="C322" s="23" t="str">
        <f t="shared" si="38"/>
        <v>P0027|Oct</v>
      </c>
      <c r="D322" s="24">
        <f>Revenue!J323</f>
        <v>2773.3545000000004</v>
      </c>
      <c r="E322" s="25">
        <f>_xlfn.XLOOKUP($C322,ExpensesTbl[Key],ExpensesTbl[Total Operating Expenses])</f>
        <v>2112.38</v>
      </c>
      <c r="F322" s="25">
        <f t="shared" si="39"/>
        <v>660.97450000000026</v>
      </c>
      <c r="G322" s="23" t="str">
        <f>_xlfn.XLOOKUP($A322,PropertiesTbl[Property ID],PropertiesTbl[Property Name])</f>
        <v>Highland Escape</v>
      </c>
    </row>
    <row r="323" spans="1:7" x14ac:dyDescent="0.25">
      <c r="A323" s="22" t="str">
        <f>Revenue!A324</f>
        <v>P0027</v>
      </c>
      <c r="B323" s="22" t="str">
        <f>Revenue!B324</f>
        <v>Nov</v>
      </c>
      <c r="C323" s="23" t="str">
        <f t="shared" si="38"/>
        <v>P0027|Nov</v>
      </c>
      <c r="D323" s="24">
        <f>Revenue!J324</f>
        <v>3292.1590000000001</v>
      </c>
      <c r="E323" s="25">
        <f>_xlfn.XLOOKUP($C323,ExpensesTbl[Key],ExpensesTbl[Total Operating Expenses])</f>
        <v>2047.8400000000001</v>
      </c>
      <c r="F323" s="25">
        <f t="shared" si="39"/>
        <v>1244.319</v>
      </c>
      <c r="G323" s="23" t="str">
        <f>_xlfn.XLOOKUP($A323,PropertiesTbl[Property ID],PropertiesTbl[Property Name])</f>
        <v>Highland Escape</v>
      </c>
    </row>
    <row r="324" spans="1:7" x14ac:dyDescent="0.25">
      <c r="A324" s="22" t="str">
        <f>Revenue!A325</f>
        <v>P0027</v>
      </c>
      <c r="B324" s="22" t="str">
        <f>Revenue!B325</f>
        <v>Dec</v>
      </c>
      <c r="C324" s="23" t="str">
        <f t="shared" si="38"/>
        <v>P0027|Dec</v>
      </c>
      <c r="D324" s="24">
        <f>Revenue!J325</f>
        <v>11741.593800000001</v>
      </c>
      <c r="E324" s="25">
        <f>_xlfn.XLOOKUP($C324,ExpensesTbl[Key],ExpensesTbl[Total Operating Expenses])</f>
        <v>2408.11</v>
      </c>
      <c r="F324" s="25">
        <f t="shared" si="39"/>
        <v>9333.4838</v>
      </c>
      <c r="G324" s="23" t="str">
        <f>_xlfn.XLOOKUP($A324,PropertiesTbl[Property ID],PropertiesTbl[Property Name])</f>
        <v>Highland Escape</v>
      </c>
    </row>
    <row r="325" spans="1:7" x14ac:dyDescent="0.25">
      <c r="A325" s="22" t="str">
        <f>Revenue!A326</f>
        <v>P0027</v>
      </c>
      <c r="B325" s="22" t="str">
        <f>Revenue!B326</f>
        <v>Jan</v>
      </c>
      <c r="C325" s="23" t="str">
        <f t="shared" ref="C325:C388" si="45">A325&amp;"|"&amp;B325</f>
        <v>P0027|Jan</v>
      </c>
      <c r="D325" s="24">
        <f>Revenue!J326</f>
        <v>11205.659900000001</v>
      </c>
      <c r="E325" s="25">
        <f>_xlfn.XLOOKUP($C325,ExpensesTbl[Key],ExpensesTbl[Total Operating Expenses])</f>
        <v>2319.88</v>
      </c>
      <c r="F325" s="25">
        <f t="shared" ref="F325:F388" si="46">D325-E325</f>
        <v>8885.7799000000014</v>
      </c>
      <c r="G325" s="23" t="str">
        <f>_xlfn.XLOOKUP($A325,PropertiesTbl[Property ID],PropertiesTbl[Property Name])</f>
        <v>Highland Escape</v>
      </c>
    </row>
    <row r="326" spans="1:7" x14ac:dyDescent="0.25">
      <c r="A326" s="22" t="str">
        <f>Revenue!A327</f>
        <v>P0027</v>
      </c>
      <c r="B326" s="22" t="str">
        <f>Revenue!B327</f>
        <v>Feb</v>
      </c>
      <c r="C326" s="23" t="str">
        <f t="shared" si="45"/>
        <v>P0027|Feb</v>
      </c>
      <c r="D326" s="24">
        <f>Revenue!J327</f>
        <v>8432.6432999999997</v>
      </c>
      <c r="E326" s="25">
        <f>_xlfn.XLOOKUP($C326,ExpensesTbl[Key],ExpensesTbl[Total Operating Expenses])</f>
        <v>2311.1000000000004</v>
      </c>
      <c r="F326" s="25">
        <f t="shared" si="46"/>
        <v>6121.5432999999994</v>
      </c>
      <c r="G326" s="23" t="str">
        <f>_xlfn.XLOOKUP($A326,PropertiesTbl[Property ID],PropertiesTbl[Property Name])</f>
        <v>Highland Escape</v>
      </c>
    </row>
    <row r="327" spans="1:7" x14ac:dyDescent="0.25">
      <c r="A327" s="22" t="str">
        <f>Revenue!A328</f>
        <v>P0027</v>
      </c>
      <c r="B327" s="22" t="str">
        <f>Revenue!B328</f>
        <v>Mar</v>
      </c>
      <c r="C327" s="23" t="str">
        <f t="shared" si="45"/>
        <v>P0027|Mar</v>
      </c>
      <c r="D327" s="24">
        <f>Revenue!J328</f>
        <v>6770.5976000000001</v>
      </c>
      <c r="E327" s="25">
        <f>_xlfn.XLOOKUP($C327,ExpensesTbl[Key],ExpensesTbl[Total Operating Expenses])</f>
        <v>2472.7200000000003</v>
      </c>
      <c r="F327" s="25">
        <f t="shared" si="46"/>
        <v>4297.8775999999998</v>
      </c>
      <c r="G327" s="23" t="str">
        <f>_xlfn.XLOOKUP($A327,PropertiesTbl[Property ID],PropertiesTbl[Property Name])</f>
        <v>Highland Escape</v>
      </c>
    </row>
    <row r="328" spans="1:7" x14ac:dyDescent="0.25">
      <c r="A328" s="22" t="str">
        <f>Revenue!A329</f>
        <v>P0028</v>
      </c>
      <c r="B328" s="22" t="str">
        <f>Revenue!B329</f>
        <v>Apr</v>
      </c>
      <c r="C328" s="23" t="str">
        <f t="shared" si="45"/>
        <v>P0028|Apr</v>
      </c>
      <c r="D328" s="24">
        <f>Revenue!J329</f>
        <v>1390.3430000000001</v>
      </c>
      <c r="E328" s="25">
        <f>_xlfn.XLOOKUP($C328,ExpensesTbl[Key],ExpensesTbl[Total Operating Expenses])</f>
        <v>2501.2200000000003</v>
      </c>
      <c r="F328" s="25">
        <f t="shared" si="46"/>
        <v>-1110.8770000000002</v>
      </c>
      <c r="G328" s="23" t="str">
        <f>_xlfn.XLOOKUP($A328,PropertiesTbl[Property ID],PropertiesTbl[Property Name])</f>
        <v>Boulder Perch</v>
      </c>
    </row>
    <row r="329" spans="1:7" x14ac:dyDescent="0.25">
      <c r="A329" s="22" t="str">
        <f>Revenue!A330</f>
        <v>P0028</v>
      </c>
      <c r="B329" s="22" t="str">
        <f>Revenue!B330</f>
        <v>May</v>
      </c>
      <c r="C329" s="23" t="str">
        <f t="shared" si="45"/>
        <v>P0028|May</v>
      </c>
      <c r="D329" s="24">
        <f>Revenue!J330</f>
        <v>1609.0198</v>
      </c>
      <c r="E329" s="25">
        <f>_xlfn.XLOOKUP($C329,ExpensesTbl[Key],ExpensesTbl[Total Operating Expenses])</f>
        <v>2926.38</v>
      </c>
      <c r="F329" s="25">
        <f t="shared" si="46"/>
        <v>-1317.3602000000001</v>
      </c>
      <c r="G329" s="23" t="str">
        <f>_xlfn.XLOOKUP($A329,PropertiesTbl[Property ID],PropertiesTbl[Property Name])</f>
        <v>Boulder Perch</v>
      </c>
    </row>
    <row r="330" spans="1:7" x14ac:dyDescent="0.25">
      <c r="A330" s="22" t="str">
        <f>Revenue!A331</f>
        <v>P0028</v>
      </c>
      <c r="B330" s="22" t="str">
        <f>Revenue!B331</f>
        <v>Jun</v>
      </c>
      <c r="C330" s="23" t="str">
        <f t="shared" si="45"/>
        <v>P0028|Jun</v>
      </c>
      <c r="D330" s="24">
        <f>Revenue!J331</f>
        <v>1721.6368</v>
      </c>
      <c r="E330" s="25">
        <f>_xlfn.XLOOKUP($C330,ExpensesTbl[Key],ExpensesTbl[Total Operating Expenses])</f>
        <v>3076.9000000000005</v>
      </c>
      <c r="F330" s="25">
        <f t="shared" si="46"/>
        <v>-1355.2632000000006</v>
      </c>
      <c r="G330" s="23" t="str">
        <f>_xlfn.XLOOKUP($A330,PropertiesTbl[Property ID],PropertiesTbl[Property Name])</f>
        <v>Boulder Perch</v>
      </c>
    </row>
    <row r="331" spans="1:7" x14ac:dyDescent="0.25">
      <c r="A331" s="22" t="str">
        <f>Revenue!A332</f>
        <v>P0028</v>
      </c>
      <c r="B331" s="22" t="str">
        <f>Revenue!B332</f>
        <v>Jul</v>
      </c>
      <c r="C331" s="23" t="str">
        <f t="shared" si="45"/>
        <v>P0028|Jul</v>
      </c>
      <c r="D331" s="24">
        <f>Revenue!J332</f>
        <v>2342.2039999999997</v>
      </c>
      <c r="E331" s="25">
        <f>_xlfn.XLOOKUP($C331,ExpensesTbl[Key],ExpensesTbl[Total Operating Expenses])</f>
        <v>4178.22</v>
      </c>
      <c r="F331" s="25">
        <f t="shared" si="46"/>
        <v>-1836.0160000000005</v>
      </c>
      <c r="G331" s="23" t="str">
        <f>_xlfn.XLOOKUP($A331,PropertiesTbl[Property ID],PropertiesTbl[Property Name])</f>
        <v>Boulder Perch</v>
      </c>
    </row>
    <row r="332" spans="1:7" x14ac:dyDescent="0.25">
      <c r="A332" s="22" t="str">
        <f>Revenue!A333</f>
        <v>P0028</v>
      </c>
      <c r="B332" s="22" t="str">
        <f>Revenue!B333</f>
        <v>Aug</v>
      </c>
      <c r="C332" s="23" t="str">
        <f t="shared" si="45"/>
        <v>P0028|Aug</v>
      </c>
      <c r="D332" s="24">
        <f>Revenue!J333</f>
        <v>2244.9712</v>
      </c>
      <c r="E332" s="25">
        <f>_xlfn.XLOOKUP($C332,ExpensesTbl[Key],ExpensesTbl[Total Operating Expenses])</f>
        <v>4041.05</v>
      </c>
      <c r="F332" s="25">
        <f t="shared" si="46"/>
        <v>-1796.0788000000002</v>
      </c>
      <c r="G332" s="23" t="str">
        <f>_xlfn.XLOOKUP($A332,PropertiesTbl[Property ID],PropertiesTbl[Property Name])</f>
        <v>Boulder Perch</v>
      </c>
    </row>
    <row r="333" spans="1:7" x14ac:dyDescent="0.25">
      <c r="A333" s="22" t="str">
        <f>Revenue!A334</f>
        <v>P0028</v>
      </c>
      <c r="B333" s="22" t="str">
        <f>Revenue!B334</f>
        <v>Sep</v>
      </c>
      <c r="C333" s="23" t="str">
        <f t="shared" si="45"/>
        <v>P0028|Sep</v>
      </c>
      <c r="D333" s="24">
        <f>Revenue!J334</f>
        <v>1788.4503999999999</v>
      </c>
      <c r="E333" s="25">
        <f>_xlfn.XLOOKUP($C333,ExpensesTbl[Key],ExpensesTbl[Total Operating Expenses])</f>
        <v>2755.69</v>
      </c>
      <c r="F333" s="25">
        <f t="shared" si="46"/>
        <v>-967.23960000000011</v>
      </c>
      <c r="G333" s="23" t="str">
        <f>_xlfn.XLOOKUP($A333,PropertiesTbl[Property ID],PropertiesTbl[Property Name])</f>
        <v>Boulder Perch</v>
      </c>
    </row>
    <row r="334" spans="1:7" x14ac:dyDescent="0.25">
      <c r="A334" s="22" t="str">
        <f>Revenue!A335</f>
        <v>P0028</v>
      </c>
      <c r="B334" s="22" t="str">
        <f>Revenue!B335</f>
        <v>Oct</v>
      </c>
      <c r="C334" s="23" t="str">
        <f t="shared" si="45"/>
        <v>P0028|Oct</v>
      </c>
      <c r="D334" s="24">
        <f>Revenue!J335</f>
        <v>1386.269</v>
      </c>
      <c r="E334" s="25">
        <f>_xlfn.XLOOKUP($C334,ExpensesTbl[Key],ExpensesTbl[Total Operating Expenses])</f>
        <v>2648.0400000000004</v>
      </c>
      <c r="F334" s="25">
        <f t="shared" si="46"/>
        <v>-1261.7710000000004</v>
      </c>
      <c r="G334" s="23" t="str">
        <f>_xlfn.XLOOKUP($A334,PropertiesTbl[Property ID],PropertiesTbl[Property Name])</f>
        <v>Boulder Perch</v>
      </c>
    </row>
    <row r="335" spans="1:7" x14ac:dyDescent="0.25">
      <c r="A335" s="22" t="str">
        <f>Revenue!A336</f>
        <v>P0028</v>
      </c>
      <c r="B335" s="22" t="str">
        <f>Revenue!B336</f>
        <v>Nov</v>
      </c>
      <c r="C335" s="23" t="str">
        <f t="shared" si="45"/>
        <v>P0028|Nov</v>
      </c>
      <c r="D335" s="24">
        <f>Revenue!J336</f>
        <v>1505.8215</v>
      </c>
      <c r="E335" s="25">
        <f>_xlfn.XLOOKUP($C335,ExpensesTbl[Key],ExpensesTbl[Total Operating Expenses])</f>
        <v>2577.61</v>
      </c>
      <c r="F335" s="25">
        <f t="shared" si="46"/>
        <v>-1071.7885000000001</v>
      </c>
      <c r="G335" s="23" t="str">
        <f>_xlfn.XLOOKUP($A335,PropertiesTbl[Property ID],PropertiesTbl[Property Name])</f>
        <v>Boulder Perch</v>
      </c>
    </row>
    <row r="336" spans="1:7" x14ac:dyDescent="0.25">
      <c r="A336" s="22" t="str">
        <f>Revenue!A337</f>
        <v>P0028</v>
      </c>
      <c r="B336" s="22" t="str">
        <f>Revenue!B337</f>
        <v>Dec</v>
      </c>
      <c r="C336" s="23" t="str">
        <f t="shared" si="45"/>
        <v>P0028|Dec</v>
      </c>
      <c r="D336" s="24">
        <f>Revenue!J337</f>
        <v>5700.1936000000005</v>
      </c>
      <c r="E336" s="25">
        <f>_xlfn.XLOOKUP($C336,ExpensesTbl[Key],ExpensesTbl[Total Operating Expenses])</f>
        <v>3039.5800000000004</v>
      </c>
      <c r="F336" s="25">
        <f t="shared" si="46"/>
        <v>2660.6136000000001</v>
      </c>
      <c r="G336" s="23" t="str">
        <f>_xlfn.XLOOKUP($A336,PropertiesTbl[Property ID],PropertiesTbl[Property Name])</f>
        <v>Boulder Perch</v>
      </c>
    </row>
    <row r="337" spans="1:7" x14ac:dyDescent="0.25">
      <c r="A337" s="22" t="str">
        <f>Revenue!A338</f>
        <v>P0028</v>
      </c>
      <c r="B337" s="22" t="str">
        <f>Revenue!B338</f>
        <v>Jan</v>
      </c>
      <c r="C337" s="23" t="str">
        <f t="shared" si="45"/>
        <v>P0028|Jan</v>
      </c>
      <c r="D337" s="24">
        <f>Revenue!J338</f>
        <v>5272.6563999999998</v>
      </c>
      <c r="E337" s="25">
        <f>_xlfn.XLOOKUP($C337,ExpensesTbl[Key],ExpensesTbl[Total Operating Expenses])</f>
        <v>3041.9800000000005</v>
      </c>
      <c r="F337" s="25">
        <f t="shared" si="46"/>
        <v>2230.6763999999994</v>
      </c>
      <c r="G337" s="23" t="str">
        <f>_xlfn.XLOOKUP($A337,PropertiesTbl[Property ID],PropertiesTbl[Property Name])</f>
        <v>Boulder Perch</v>
      </c>
    </row>
    <row r="338" spans="1:7" x14ac:dyDescent="0.25">
      <c r="A338" s="22" t="str">
        <f>Revenue!A339</f>
        <v>P0028</v>
      </c>
      <c r="B338" s="22" t="str">
        <f>Revenue!B339</f>
        <v>Feb</v>
      </c>
      <c r="C338" s="23" t="str">
        <f t="shared" si="45"/>
        <v>P0028|Feb</v>
      </c>
      <c r="D338" s="24">
        <f>Revenue!J339</f>
        <v>3675.0146999999997</v>
      </c>
      <c r="E338" s="25">
        <f>_xlfn.XLOOKUP($C338,ExpensesTbl[Key],ExpensesTbl[Total Operating Expenses])</f>
        <v>2756.15</v>
      </c>
      <c r="F338" s="25">
        <f t="shared" si="46"/>
        <v>918.86469999999963</v>
      </c>
      <c r="G338" s="23" t="str">
        <f>_xlfn.XLOOKUP($A338,PropertiesTbl[Property ID],PropertiesTbl[Property Name])</f>
        <v>Boulder Perch</v>
      </c>
    </row>
    <row r="339" spans="1:7" x14ac:dyDescent="0.25">
      <c r="A339" s="22" t="str">
        <f>Revenue!A340</f>
        <v>P0028</v>
      </c>
      <c r="B339" s="22" t="str">
        <f>Revenue!B340</f>
        <v>Mar</v>
      </c>
      <c r="C339" s="23" t="str">
        <f t="shared" si="45"/>
        <v>P0028|Mar</v>
      </c>
      <c r="D339" s="24">
        <f>Revenue!J340</f>
        <v>3344.4096</v>
      </c>
      <c r="E339" s="25">
        <f>_xlfn.XLOOKUP($C339,ExpensesTbl[Key],ExpensesTbl[Total Operating Expenses])</f>
        <v>2763.65</v>
      </c>
      <c r="F339" s="25">
        <f t="shared" si="46"/>
        <v>580.75959999999986</v>
      </c>
      <c r="G339" s="23" t="str">
        <f>_xlfn.XLOOKUP($A339,PropertiesTbl[Property ID],PropertiesTbl[Property Name])</f>
        <v>Boulder Perch</v>
      </c>
    </row>
    <row r="340" spans="1:7" x14ac:dyDescent="0.25">
      <c r="A340" s="22" t="str">
        <f>Revenue!A341</f>
        <v>P0029</v>
      </c>
      <c r="B340" s="22" t="str">
        <f>Revenue!B341</f>
        <v>Apr</v>
      </c>
      <c r="C340" s="23" t="str">
        <f t="shared" si="45"/>
        <v>P0029|Apr</v>
      </c>
      <c r="D340" s="24">
        <f>Revenue!J341</f>
        <v>1229.2745</v>
      </c>
      <c r="E340" s="25">
        <f>_xlfn.XLOOKUP($C340,ExpensesTbl[Key],ExpensesTbl[Total Operating Expenses])</f>
        <v>2492.69</v>
      </c>
      <c r="F340" s="25">
        <f t="shared" si="46"/>
        <v>-1263.4155000000001</v>
      </c>
      <c r="G340" s="23" t="str">
        <f>_xlfn.XLOOKUP($A340,PropertiesTbl[Property ID],PropertiesTbl[Property Name])</f>
        <v>Ridge House</v>
      </c>
    </row>
    <row r="341" spans="1:7" x14ac:dyDescent="0.25">
      <c r="A341" s="22" t="str">
        <f>Revenue!A342</f>
        <v>P0029</v>
      </c>
      <c r="B341" s="22" t="str">
        <f>Revenue!B342</f>
        <v>May</v>
      </c>
      <c r="C341" s="23" t="str">
        <f t="shared" si="45"/>
        <v>P0029|May</v>
      </c>
      <c r="D341" s="24">
        <f>Revenue!J342</f>
        <v>1592.6074000000001</v>
      </c>
      <c r="E341" s="25">
        <f>_xlfn.XLOOKUP($C341,ExpensesTbl[Key],ExpensesTbl[Total Operating Expenses])</f>
        <v>2915.5699999999997</v>
      </c>
      <c r="F341" s="25">
        <f t="shared" si="46"/>
        <v>-1322.9625999999996</v>
      </c>
      <c r="G341" s="23" t="str">
        <f>_xlfn.XLOOKUP($A341,PropertiesTbl[Property ID],PropertiesTbl[Property Name])</f>
        <v>Ridge House</v>
      </c>
    </row>
    <row r="342" spans="1:7" x14ac:dyDescent="0.25">
      <c r="A342" s="22" t="str">
        <f>Revenue!A343</f>
        <v>P0029</v>
      </c>
      <c r="B342" s="22" t="str">
        <f>Revenue!B343</f>
        <v>Jun</v>
      </c>
      <c r="C342" s="23" t="str">
        <f t="shared" si="45"/>
        <v>P0029|Jun</v>
      </c>
      <c r="D342" s="24">
        <f>Revenue!J343</f>
        <v>1745.2465999999999</v>
      </c>
      <c r="E342" s="25">
        <f>_xlfn.XLOOKUP($C342,ExpensesTbl[Key],ExpensesTbl[Total Operating Expenses])</f>
        <v>3055.67</v>
      </c>
      <c r="F342" s="25">
        <f t="shared" si="46"/>
        <v>-1310.4234000000001</v>
      </c>
      <c r="G342" s="23" t="str">
        <f>_xlfn.XLOOKUP($A342,PropertiesTbl[Property ID],PropertiesTbl[Property Name])</f>
        <v>Ridge House</v>
      </c>
    </row>
    <row r="343" spans="1:7" x14ac:dyDescent="0.25">
      <c r="A343" s="22" t="str">
        <f>Revenue!A344</f>
        <v>P0029</v>
      </c>
      <c r="B343" s="22" t="str">
        <f>Revenue!B344</f>
        <v>Jul</v>
      </c>
      <c r="C343" s="23" t="str">
        <f t="shared" si="45"/>
        <v>P0029|Jul</v>
      </c>
      <c r="D343" s="24">
        <f>Revenue!J344</f>
        <v>2805.6910000000003</v>
      </c>
      <c r="E343" s="25">
        <f>_xlfn.XLOOKUP($C343,ExpensesTbl[Key],ExpensesTbl[Total Operating Expenses])</f>
        <v>4327.16</v>
      </c>
      <c r="F343" s="25">
        <f t="shared" si="46"/>
        <v>-1521.4689999999996</v>
      </c>
      <c r="G343" s="23" t="str">
        <f>_xlfn.XLOOKUP($A343,PropertiesTbl[Property ID],PropertiesTbl[Property Name])</f>
        <v>Ridge House</v>
      </c>
    </row>
    <row r="344" spans="1:7" x14ac:dyDescent="0.25">
      <c r="A344" s="22" t="str">
        <f>Revenue!A345</f>
        <v>P0029</v>
      </c>
      <c r="B344" s="22" t="str">
        <f>Revenue!B345</f>
        <v>Aug</v>
      </c>
      <c r="C344" s="23" t="str">
        <f t="shared" si="45"/>
        <v>P0029|Aug</v>
      </c>
      <c r="D344" s="24">
        <f>Revenue!J345</f>
        <v>2935.4769999999999</v>
      </c>
      <c r="E344" s="25">
        <f>_xlfn.XLOOKUP($C344,ExpensesTbl[Key],ExpensesTbl[Total Operating Expenses])</f>
        <v>4188.0599999999995</v>
      </c>
      <c r="F344" s="25">
        <f t="shared" si="46"/>
        <v>-1252.5829999999996</v>
      </c>
      <c r="G344" s="23" t="str">
        <f>_xlfn.XLOOKUP($A344,PropertiesTbl[Property ID],PropertiesTbl[Property Name])</f>
        <v>Ridge House</v>
      </c>
    </row>
    <row r="345" spans="1:7" x14ac:dyDescent="0.25">
      <c r="A345" s="22" t="str">
        <f>Revenue!A346</f>
        <v>P0029</v>
      </c>
      <c r="B345" s="22" t="str">
        <f>Revenue!B346</f>
        <v>Sep</v>
      </c>
      <c r="C345" s="23" t="str">
        <f t="shared" si="45"/>
        <v>P0029|Sep</v>
      </c>
      <c r="D345" s="24">
        <f>Revenue!J346</f>
        <v>1745.9935</v>
      </c>
      <c r="E345" s="25">
        <f>_xlfn.XLOOKUP($C345,ExpensesTbl[Key],ExpensesTbl[Total Operating Expenses])</f>
        <v>2769.57</v>
      </c>
      <c r="F345" s="25">
        <f t="shared" si="46"/>
        <v>-1023.5765000000001</v>
      </c>
      <c r="G345" s="23" t="str">
        <f>_xlfn.XLOOKUP($A345,PropertiesTbl[Property ID],PropertiesTbl[Property Name])</f>
        <v>Ridge House</v>
      </c>
    </row>
    <row r="346" spans="1:7" x14ac:dyDescent="0.25">
      <c r="A346" s="22" t="str">
        <f>Revenue!A347</f>
        <v>P0029</v>
      </c>
      <c r="B346" s="22" t="str">
        <f>Revenue!B347</f>
        <v>Oct</v>
      </c>
      <c r="C346" s="23" t="str">
        <f t="shared" si="45"/>
        <v>P0029|Oct</v>
      </c>
      <c r="D346" s="24">
        <f>Revenue!J347</f>
        <v>1469.4562000000001</v>
      </c>
      <c r="E346" s="25">
        <f>_xlfn.XLOOKUP($C346,ExpensesTbl[Key],ExpensesTbl[Total Operating Expenses])</f>
        <v>2665.1400000000003</v>
      </c>
      <c r="F346" s="25">
        <f t="shared" si="46"/>
        <v>-1195.6838000000002</v>
      </c>
      <c r="G346" s="23" t="str">
        <f>_xlfn.XLOOKUP($A346,PropertiesTbl[Property ID],PropertiesTbl[Property Name])</f>
        <v>Ridge House</v>
      </c>
    </row>
    <row r="347" spans="1:7" x14ac:dyDescent="0.25">
      <c r="A347" s="22" t="str">
        <f>Revenue!A348</f>
        <v>P0029</v>
      </c>
      <c r="B347" s="22" t="str">
        <f>Revenue!B348</f>
        <v>Nov</v>
      </c>
      <c r="C347" s="23" t="str">
        <f t="shared" si="45"/>
        <v>P0029|Nov</v>
      </c>
      <c r="D347" s="24">
        <f>Revenue!J348</f>
        <v>1547.2114000000001</v>
      </c>
      <c r="E347" s="25">
        <f>_xlfn.XLOOKUP($C347,ExpensesTbl[Key],ExpensesTbl[Total Operating Expenses])</f>
        <v>2845.25</v>
      </c>
      <c r="F347" s="25">
        <f t="shared" si="46"/>
        <v>-1298.0385999999999</v>
      </c>
      <c r="G347" s="23" t="str">
        <f>_xlfn.XLOOKUP($A347,PropertiesTbl[Property ID],PropertiesTbl[Property Name])</f>
        <v>Ridge House</v>
      </c>
    </row>
    <row r="348" spans="1:7" x14ac:dyDescent="0.25">
      <c r="A348" s="22" t="str">
        <f>Revenue!A349</f>
        <v>P0029</v>
      </c>
      <c r="B348" s="22" t="str">
        <f>Revenue!B349</f>
        <v>Dec</v>
      </c>
      <c r="C348" s="23" t="str">
        <f t="shared" si="45"/>
        <v>P0029|Dec</v>
      </c>
      <c r="D348" s="24">
        <f>Revenue!J349</f>
        <v>5879.1602000000003</v>
      </c>
      <c r="E348" s="25">
        <f>_xlfn.XLOOKUP($C348,ExpensesTbl[Key],ExpensesTbl[Total Operating Expenses])</f>
        <v>3167.33</v>
      </c>
      <c r="F348" s="25">
        <f t="shared" si="46"/>
        <v>2711.8302000000003</v>
      </c>
      <c r="G348" s="23" t="str">
        <f>_xlfn.XLOOKUP($A348,PropertiesTbl[Property ID],PropertiesTbl[Property Name])</f>
        <v>Ridge House</v>
      </c>
    </row>
    <row r="349" spans="1:7" x14ac:dyDescent="0.25">
      <c r="A349" s="22" t="str">
        <f>Revenue!A350</f>
        <v>P0029</v>
      </c>
      <c r="B349" s="22" t="str">
        <f>Revenue!B350</f>
        <v>Jan</v>
      </c>
      <c r="C349" s="23" t="str">
        <f t="shared" si="45"/>
        <v>P0029|Jan</v>
      </c>
      <c r="D349" s="24">
        <f>Revenue!J350</f>
        <v>4982.3548000000001</v>
      </c>
      <c r="E349" s="25">
        <f>_xlfn.XLOOKUP($C349,ExpensesTbl[Key],ExpensesTbl[Total Operating Expenses])</f>
        <v>3052.82</v>
      </c>
      <c r="F349" s="25">
        <f t="shared" si="46"/>
        <v>1929.5347999999999</v>
      </c>
      <c r="G349" s="23" t="str">
        <f>_xlfn.XLOOKUP($A349,PropertiesTbl[Property ID],PropertiesTbl[Property Name])</f>
        <v>Ridge House</v>
      </c>
    </row>
    <row r="350" spans="1:7" x14ac:dyDescent="0.25">
      <c r="A350" s="22" t="str">
        <f>Revenue!A351</f>
        <v>P0029</v>
      </c>
      <c r="B350" s="22" t="str">
        <f>Revenue!B351</f>
        <v>Feb</v>
      </c>
      <c r="C350" s="23" t="str">
        <f t="shared" si="45"/>
        <v>P0029|Feb</v>
      </c>
      <c r="D350" s="24">
        <f>Revenue!J351</f>
        <v>4102.3303999999998</v>
      </c>
      <c r="E350" s="25">
        <f>_xlfn.XLOOKUP($C350,ExpensesTbl[Key],ExpensesTbl[Total Operating Expenses])</f>
        <v>2902.6200000000003</v>
      </c>
      <c r="F350" s="25">
        <f t="shared" si="46"/>
        <v>1199.7103999999995</v>
      </c>
      <c r="G350" s="23" t="str">
        <f>_xlfn.XLOOKUP($A350,PropertiesTbl[Property ID],PropertiesTbl[Property Name])</f>
        <v>Ridge House</v>
      </c>
    </row>
    <row r="351" spans="1:7" x14ac:dyDescent="0.25">
      <c r="A351" s="22" t="str">
        <f>Revenue!A352</f>
        <v>P0029</v>
      </c>
      <c r="B351" s="22" t="str">
        <f>Revenue!B352</f>
        <v>Mar</v>
      </c>
      <c r="C351" s="23" t="str">
        <f t="shared" si="45"/>
        <v>P0029|Mar</v>
      </c>
      <c r="D351" s="24">
        <f>Revenue!J352</f>
        <v>3386.645</v>
      </c>
      <c r="E351" s="25">
        <f>_xlfn.XLOOKUP($C351,ExpensesTbl[Key],ExpensesTbl[Total Operating Expenses])</f>
        <v>2895.96</v>
      </c>
      <c r="F351" s="25">
        <f t="shared" si="46"/>
        <v>490.68499999999995</v>
      </c>
      <c r="G351" s="23" t="str">
        <f>_xlfn.XLOOKUP($A351,PropertiesTbl[Property ID],PropertiesTbl[Property Name])</f>
        <v>Ridge House</v>
      </c>
    </row>
    <row r="352" spans="1:7" x14ac:dyDescent="0.25">
      <c r="A352" s="22" t="str">
        <f>Revenue!A353</f>
        <v>P0030</v>
      </c>
      <c r="B352" s="22" t="str">
        <f>Revenue!B353</f>
        <v>Apr</v>
      </c>
      <c r="C352" s="23" t="str">
        <f t="shared" si="45"/>
        <v>P0030|Apr</v>
      </c>
      <c r="D352" s="24">
        <f>Revenue!J353</f>
        <v>1138.8366000000001</v>
      </c>
      <c r="E352" s="25">
        <f>_xlfn.XLOOKUP($C352,ExpensesTbl[Key],ExpensesTbl[Total Operating Expenses])</f>
        <v>1988.55</v>
      </c>
      <c r="F352" s="25">
        <f t="shared" si="46"/>
        <v>-849.71339999999987</v>
      </c>
      <c r="G352" s="23" t="str">
        <f>_xlfn.XLOOKUP($A352,PropertiesTbl[Property ID],PropertiesTbl[Property Name])</f>
        <v>Trailside Den</v>
      </c>
    </row>
    <row r="353" spans="1:7" x14ac:dyDescent="0.25">
      <c r="A353" s="22" t="str">
        <f>Revenue!A354</f>
        <v>P0030</v>
      </c>
      <c r="B353" s="22" t="str">
        <f>Revenue!B354</f>
        <v>May</v>
      </c>
      <c r="C353" s="23" t="str">
        <f t="shared" si="45"/>
        <v>P0030|May</v>
      </c>
      <c r="D353" s="24">
        <f>Revenue!J354</f>
        <v>1468.559</v>
      </c>
      <c r="E353" s="25">
        <f>_xlfn.XLOOKUP($C353,ExpensesTbl[Key],ExpensesTbl[Total Operating Expenses])</f>
        <v>2313.35</v>
      </c>
      <c r="F353" s="25">
        <f t="shared" si="46"/>
        <v>-844.79099999999994</v>
      </c>
      <c r="G353" s="23" t="str">
        <f>_xlfn.XLOOKUP($A353,PropertiesTbl[Property ID],PropertiesTbl[Property Name])</f>
        <v>Trailside Den</v>
      </c>
    </row>
    <row r="354" spans="1:7" x14ac:dyDescent="0.25">
      <c r="A354" s="22" t="str">
        <f>Revenue!A355</f>
        <v>P0030</v>
      </c>
      <c r="B354" s="22" t="str">
        <f>Revenue!B355</f>
        <v>Jun</v>
      </c>
      <c r="C354" s="23" t="str">
        <f t="shared" si="45"/>
        <v>P0030|Jun</v>
      </c>
      <c r="D354" s="24">
        <f>Revenue!J355</f>
        <v>1610.1208000000001</v>
      </c>
      <c r="E354" s="25">
        <f>_xlfn.XLOOKUP($C354,ExpensesTbl[Key],ExpensesTbl[Total Operating Expenses])</f>
        <v>2422.13</v>
      </c>
      <c r="F354" s="25">
        <f t="shared" si="46"/>
        <v>-812.00919999999996</v>
      </c>
      <c r="G354" s="23" t="str">
        <f>_xlfn.XLOOKUP($A354,PropertiesTbl[Property ID],PropertiesTbl[Property Name])</f>
        <v>Trailside Den</v>
      </c>
    </row>
    <row r="355" spans="1:7" x14ac:dyDescent="0.25">
      <c r="A355" s="22" t="str">
        <f>Revenue!A356</f>
        <v>P0030</v>
      </c>
      <c r="B355" s="22" t="str">
        <f>Revenue!B356</f>
        <v>Jul</v>
      </c>
      <c r="C355" s="23" t="str">
        <f t="shared" si="45"/>
        <v>P0030|Jul</v>
      </c>
      <c r="D355" s="24">
        <f>Revenue!J356</f>
        <v>2603.5261</v>
      </c>
      <c r="E355" s="25">
        <f>_xlfn.XLOOKUP($C355,ExpensesTbl[Key],ExpensesTbl[Total Operating Expenses])</f>
        <v>3387.44</v>
      </c>
      <c r="F355" s="25">
        <f t="shared" si="46"/>
        <v>-783.91390000000001</v>
      </c>
      <c r="G355" s="23" t="str">
        <f>_xlfn.XLOOKUP($A355,PropertiesTbl[Property ID],PropertiesTbl[Property Name])</f>
        <v>Trailside Den</v>
      </c>
    </row>
    <row r="356" spans="1:7" x14ac:dyDescent="0.25">
      <c r="A356" s="22" t="str">
        <f>Revenue!A357</f>
        <v>P0030</v>
      </c>
      <c r="B356" s="22" t="str">
        <f>Revenue!B357</f>
        <v>Aug</v>
      </c>
      <c r="C356" s="23" t="str">
        <f t="shared" si="45"/>
        <v>P0030|Aug</v>
      </c>
      <c r="D356" s="24">
        <f>Revenue!J357</f>
        <v>1961.4062999999999</v>
      </c>
      <c r="E356" s="25">
        <f>_xlfn.XLOOKUP($C356,ExpensesTbl[Key],ExpensesTbl[Total Operating Expenses])</f>
        <v>3271.03</v>
      </c>
      <c r="F356" s="25">
        <f t="shared" si="46"/>
        <v>-1309.6237000000003</v>
      </c>
      <c r="G356" s="23" t="str">
        <f>_xlfn.XLOOKUP($A356,PropertiesTbl[Property ID],PropertiesTbl[Property Name])</f>
        <v>Trailside Den</v>
      </c>
    </row>
    <row r="357" spans="1:7" x14ac:dyDescent="0.25">
      <c r="A357" s="22" t="str">
        <f>Revenue!A358</f>
        <v>P0030</v>
      </c>
      <c r="B357" s="22" t="str">
        <f>Revenue!B358</f>
        <v>Sep</v>
      </c>
      <c r="C357" s="23" t="str">
        <f t="shared" si="45"/>
        <v>P0030|Sep</v>
      </c>
      <c r="D357" s="24">
        <f>Revenue!J358</f>
        <v>1484.4476</v>
      </c>
      <c r="E357" s="25">
        <f>_xlfn.XLOOKUP($C357,ExpensesTbl[Key],ExpensesTbl[Total Operating Expenses])</f>
        <v>2185.44</v>
      </c>
      <c r="F357" s="25">
        <f t="shared" si="46"/>
        <v>-700.99240000000009</v>
      </c>
      <c r="G357" s="23" t="str">
        <f>_xlfn.XLOOKUP($A357,PropertiesTbl[Property ID],PropertiesTbl[Property Name])</f>
        <v>Trailside Den</v>
      </c>
    </row>
    <row r="358" spans="1:7" x14ac:dyDescent="0.25">
      <c r="A358" s="22" t="str">
        <f>Revenue!A359</f>
        <v>P0030</v>
      </c>
      <c r="B358" s="22" t="str">
        <f>Revenue!B359</f>
        <v>Oct</v>
      </c>
      <c r="C358" s="23" t="str">
        <f t="shared" si="45"/>
        <v>P0030|Oct</v>
      </c>
      <c r="D358" s="24">
        <f>Revenue!J359</f>
        <v>1212.8088</v>
      </c>
      <c r="E358" s="25">
        <f>_xlfn.XLOOKUP($C358,ExpensesTbl[Key],ExpensesTbl[Total Operating Expenses])</f>
        <v>2123.2399999999998</v>
      </c>
      <c r="F358" s="25">
        <f t="shared" si="46"/>
        <v>-910.43119999999976</v>
      </c>
      <c r="G358" s="23" t="str">
        <f>_xlfn.XLOOKUP($A358,PropertiesTbl[Property ID],PropertiesTbl[Property Name])</f>
        <v>Trailside Den</v>
      </c>
    </row>
    <row r="359" spans="1:7" x14ac:dyDescent="0.25">
      <c r="A359" s="22" t="str">
        <f>Revenue!A360</f>
        <v>P0030</v>
      </c>
      <c r="B359" s="22" t="str">
        <f>Revenue!B360</f>
        <v>Nov</v>
      </c>
      <c r="C359" s="23" t="str">
        <f t="shared" si="45"/>
        <v>P0030|Nov</v>
      </c>
      <c r="D359" s="24">
        <f>Revenue!J360</f>
        <v>1307.2092000000002</v>
      </c>
      <c r="E359" s="25">
        <f>_xlfn.XLOOKUP($C359,ExpensesTbl[Key],ExpensesTbl[Total Operating Expenses])</f>
        <v>2052.19</v>
      </c>
      <c r="F359" s="25">
        <f t="shared" si="46"/>
        <v>-744.98079999999982</v>
      </c>
      <c r="G359" s="23" t="str">
        <f>_xlfn.XLOOKUP($A359,PropertiesTbl[Property ID],PropertiesTbl[Property Name])</f>
        <v>Trailside Den</v>
      </c>
    </row>
    <row r="360" spans="1:7" x14ac:dyDescent="0.25">
      <c r="A360" s="22" t="str">
        <f>Revenue!A361</f>
        <v>P0030</v>
      </c>
      <c r="B360" s="22" t="str">
        <f>Revenue!B361</f>
        <v>Dec</v>
      </c>
      <c r="C360" s="23" t="str">
        <f t="shared" si="45"/>
        <v>P0030|Dec</v>
      </c>
      <c r="D360" s="24">
        <f>Revenue!J361</f>
        <v>5615.6549999999997</v>
      </c>
      <c r="E360" s="25">
        <f>_xlfn.XLOOKUP($C360,ExpensesTbl[Key],ExpensesTbl[Total Operating Expenses])</f>
        <v>2521.1000000000004</v>
      </c>
      <c r="F360" s="25">
        <f t="shared" si="46"/>
        <v>3094.5549999999994</v>
      </c>
      <c r="G360" s="23" t="str">
        <f>_xlfn.XLOOKUP($A360,PropertiesTbl[Property ID],PropertiesTbl[Property Name])</f>
        <v>Trailside Den</v>
      </c>
    </row>
    <row r="361" spans="1:7" x14ac:dyDescent="0.25">
      <c r="A361" s="22" t="str">
        <f>Revenue!A362</f>
        <v>P0030</v>
      </c>
      <c r="B361" s="22" t="str">
        <f>Revenue!B362</f>
        <v>Jan</v>
      </c>
      <c r="C361" s="23" t="str">
        <f t="shared" si="45"/>
        <v>P0030|Jan</v>
      </c>
      <c r="D361" s="24">
        <f>Revenue!J362</f>
        <v>4425.4463999999998</v>
      </c>
      <c r="E361" s="25">
        <f>_xlfn.XLOOKUP($C361,ExpensesTbl[Key],ExpensesTbl[Total Operating Expenses])</f>
        <v>2439.9900000000002</v>
      </c>
      <c r="F361" s="25">
        <f t="shared" si="46"/>
        <v>1985.4563999999996</v>
      </c>
      <c r="G361" s="23" t="str">
        <f>_xlfn.XLOOKUP($A361,PropertiesTbl[Property ID],PropertiesTbl[Property Name])</f>
        <v>Trailside Den</v>
      </c>
    </row>
    <row r="362" spans="1:7" x14ac:dyDescent="0.25">
      <c r="A362" s="22" t="str">
        <f>Revenue!A363</f>
        <v>P0030</v>
      </c>
      <c r="B362" s="22" t="str">
        <f>Revenue!B363</f>
        <v>Feb</v>
      </c>
      <c r="C362" s="23" t="str">
        <f t="shared" si="45"/>
        <v>P0030|Feb</v>
      </c>
      <c r="D362" s="24">
        <f>Revenue!J363</f>
        <v>3741.9456000000005</v>
      </c>
      <c r="E362" s="25">
        <f>_xlfn.XLOOKUP($C362,ExpensesTbl[Key],ExpensesTbl[Total Operating Expenses])</f>
        <v>2430.59</v>
      </c>
      <c r="F362" s="25">
        <f t="shared" si="46"/>
        <v>1311.3556000000003</v>
      </c>
      <c r="G362" s="23" t="str">
        <f>_xlfn.XLOOKUP($A362,PropertiesTbl[Property ID],PropertiesTbl[Property Name])</f>
        <v>Trailside Den</v>
      </c>
    </row>
    <row r="363" spans="1:7" x14ac:dyDescent="0.25">
      <c r="A363" s="22" t="str">
        <f>Revenue!A364</f>
        <v>P0030</v>
      </c>
      <c r="B363" s="22" t="str">
        <f>Revenue!B364</f>
        <v>Mar</v>
      </c>
      <c r="C363" s="23" t="str">
        <f t="shared" si="45"/>
        <v>P0030|Mar</v>
      </c>
      <c r="D363" s="24">
        <f>Revenue!J364</f>
        <v>2846.7139999999999</v>
      </c>
      <c r="E363" s="25">
        <f>_xlfn.XLOOKUP($C363,ExpensesTbl[Key],ExpensesTbl[Total Operating Expenses])</f>
        <v>2316.9900000000002</v>
      </c>
      <c r="F363" s="25">
        <f t="shared" si="46"/>
        <v>529.72399999999971</v>
      </c>
      <c r="G363" s="23" t="str">
        <f>_xlfn.XLOOKUP($A363,PropertiesTbl[Property ID],PropertiesTbl[Property Name])</f>
        <v>Trailside Den</v>
      </c>
    </row>
    <row r="364" spans="1:7" x14ac:dyDescent="0.25">
      <c r="A364" s="22" t="str">
        <f>Revenue!A365</f>
        <v>P0031</v>
      </c>
      <c r="B364" s="22" t="str">
        <f>Revenue!B365</f>
        <v>Apr</v>
      </c>
      <c r="C364" s="23" t="str">
        <f t="shared" si="45"/>
        <v>P0031|Apr</v>
      </c>
      <c r="D364" s="24">
        <f>Revenue!J365</f>
        <v>734.89400000000001</v>
      </c>
      <c r="E364" s="25">
        <f>_xlfn.XLOOKUP($C364,ExpensesTbl[Key],ExpensesTbl[Total Operating Expenses])</f>
        <v>1542.75</v>
      </c>
      <c r="F364" s="25">
        <f t="shared" si="46"/>
        <v>-807.85599999999999</v>
      </c>
      <c r="G364" s="23" t="str">
        <f>_xlfn.XLOOKUP($A364,PropertiesTbl[Property ID],PropertiesTbl[Property Name])</f>
        <v>Granite Manor</v>
      </c>
    </row>
    <row r="365" spans="1:7" x14ac:dyDescent="0.25">
      <c r="A365" s="22" t="str">
        <f>Revenue!A366</f>
        <v>P0031</v>
      </c>
      <c r="B365" s="22" t="str">
        <f>Revenue!B366</f>
        <v>May</v>
      </c>
      <c r="C365" s="23" t="str">
        <f t="shared" si="45"/>
        <v>P0031|May</v>
      </c>
      <c r="D365" s="24">
        <f>Revenue!J366</f>
        <v>820.02120000000002</v>
      </c>
      <c r="E365" s="25">
        <f>_xlfn.XLOOKUP($C365,ExpensesTbl[Key],ExpensesTbl[Total Operating Expenses])</f>
        <v>1769.69</v>
      </c>
      <c r="F365" s="25">
        <f t="shared" si="46"/>
        <v>-949.66880000000003</v>
      </c>
      <c r="G365" s="23" t="str">
        <f>_xlfn.XLOOKUP($A365,PropertiesTbl[Property ID],PropertiesTbl[Property Name])</f>
        <v>Granite Manor</v>
      </c>
    </row>
    <row r="366" spans="1:7" x14ac:dyDescent="0.25">
      <c r="A366" s="22" t="str">
        <f>Revenue!A367</f>
        <v>P0031</v>
      </c>
      <c r="B366" s="22" t="str">
        <f>Revenue!B367</f>
        <v>Jun</v>
      </c>
      <c r="C366" s="23" t="str">
        <f t="shared" si="45"/>
        <v>P0031|Jun</v>
      </c>
      <c r="D366" s="24">
        <f>Revenue!J367</f>
        <v>961.64120000000003</v>
      </c>
      <c r="E366" s="25">
        <f>_xlfn.XLOOKUP($C366,ExpensesTbl[Key],ExpensesTbl[Total Operating Expenses])</f>
        <v>1844.0700000000002</v>
      </c>
      <c r="F366" s="25">
        <f t="shared" si="46"/>
        <v>-882.42880000000014</v>
      </c>
      <c r="G366" s="23" t="str">
        <f>_xlfn.XLOOKUP($A366,PropertiesTbl[Property ID],PropertiesTbl[Property Name])</f>
        <v>Granite Manor</v>
      </c>
    </row>
    <row r="367" spans="1:7" x14ac:dyDescent="0.25">
      <c r="A367" s="22" t="str">
        <f>Revenue!A368</f>
        <v>P0031</v>
      </c>
      <c r="B367" s="22" t="str">
        <f>Revenue!B368</f>
        <v>Jul</v>
      </c>
      <c r="C367" s="23" t="str">
        <f t="shared" si="45"/>
        <v>P0031|Jul</v>
      </c>
      <c r="D367" s="24">
        <f>Revenue!J368</f>
        <v>1255.9974</v>
      </c>
      <c r="E367" s="25">
        <f>_xlfn.XLOOKUP($C367,ExpensesTbl[Key],ExpensesTbl[Total Operating Expenses])</f>
        <v>2389.09</v>
      </c>
      <c r="F367" s="25">
        <f t="shared" si="46"/>
        <v>-1133.0926000000002</v>
      </c>
      <c r="G367" s="23" t="str">
        <f>_xlfn.XLOOKUP($A367,PropertiesTbl[Property ID],PropertiesTbl[Property Name])</f>
        <v>Granite Manor</v>
      </c>
    </row>
    <row r="368" spans="1:7" x14ac:dyDescent="0.25">
      <c r="A368" s="22" t="str">
        <f>Revenue!A369</f>
        <v>P0031</v>
      </c>
      <c r="B368" s="22" t="str">
        <f>Revenue!B369</f>
        <v>Aug</v>
      </c>
      <c r="C368" s="23" t="str">
        <f t="shared" si="45"/>
        <v>P0031|Aug</v>
      </c>
      <c r="D368" s="24">
        <f>Revenue!J369</f>
        <v>1179.3480000000002</v>
      </c>
      <c r="E368" s="25">
        <f>_xlfn.XLOOKUP($C368,ExpensesTbl[Key],ExpensesTbl[Total Operating Expenses])</f>
        <v>2321.7600000000002</v>
      </c>
      <c r="F368" s="25">
        <f t="shared" si="46"/>
        <v>-1142.412</v>
      </c>
      <c r="G368" s="23" t="str">
        <f>_xlfn.XLOOKUP($A368,PropertiesTbl[Property ID],PropertiesTbl[Property Name])</f>
        <v>Granite Manor</v>
      </c>
    </row>
    <row r="369" spans="1:7" x14ac:dyDescent="0.25">
      <c r="A369" s="22" t="str">
        <f>Revenue!A370</f>
        <v>P0031</v>
      </c>
      <c r="B369" s="22" t="str">
        <f>Revenue!B370</f>
        <v>Sep</v>
      </c>
      <c r="C369" s="23" t="str">
        <f t="shared" si="45"/>
        <v>P0031|Sep</v>
      </c>
      <c r="D369" s="24">
        <f>Revenue!J370</f>
        <v>931.64879999999994</v>
      </c>
      <c r="E369" s="25">
        <f>_xlfn.XLOOKUP($C369,ExpensesTbl[Key],ExpensesTbl[Total Operating Expenses])</f>
        <v>1673.3799999999999</v>
      </c>
      <c r="F369" s="25">
        <f t="shared" si="46"/>
        <v>-741.73119999999994</v>
      </c>
      <c r="G369" s="23" t="str">
        <f>_xlfn.XLOOKUP($A369,PropertiesTbl[Property ID],PropertiesTbl[Property Name])</f>
        <v>Granite Manor</v>
      </c>
    </row>
    <row r="370" spans="1:7" x14ac:dyDescent="0.25">
      <c r="A370" s="22" t="str">
        <f>Revenue!A371</f>
        <v>P0031</v>
      </c>
      <c r="B370" s="22" t="str">
        <f>Revenue!B371</f>
        <v>Oct</v>
      </c>
      <c r="C370" s="23" t="str">
        <f t="shared" si="45"/>
        <v>P0031|Oct</v>
      </c>
      <c r="D370" s="24">
        <f>Revenue!J371</f>
        <v>845.92020000000002</v>
      </c>
      <c r="E370" s="25">
        <f>_xlfn.XLOOKUP($C370,ExpensesTbl[Key],ExpensesTbl[Total Operating Expenses])</f>
        <v>1615.9499999999998</v>
      </c>
      <c r="F370" s="25">
        <f t="shared" si="46"/>
        <v>-770.0297999999998</v>
      </c>
      <c r="G370" s="23" t="str">
        <f>_xlfn.XLOOKUP($A370,PropertiesTbl[Property ID],PropertiesTbl[Property Name])</f>
        <v>Granite Manor</v>
      </c>
    </row>
    <row r="371" spans="1:7" x14ac:dyDescent="0.25">
      <c r="A371" s="22" t="str">
        <f>Revenue!A372</f>
        <v>P0031</v>
      </c>
      <c r="B371" s="22" t="str">
        <f>Revenue!B372</f>
        <v>Nov</v>
      </c>
      <c r="C371" s="23" t="str">
        <f t="shared" si="45"/>
        <v>P0031|Nov</v>
      </c>
      <c r="D371" s="24">
        <f>Revenue!J372</f>
        <v>846.79320000000007</v>
      </c>
      <c r="E371" s="25">
        <f>_xlfn.XLOOKUP($C371,ExpensesTbl[Key],ExpensesTbl[Total Operating Expenses])</f>
        <v>1606.65</v>
      </c>
      <c r="F371" s="25">
        <f t="shared" si="46"/>
        <v>-759.85680000000002</v>
      </c>
      <c r="G371" s="23" t="str">
        <f>_xlfn.XLOOKUP($A371,PropertiesTbl[Property ID],PropertiesTbl[Property Name])</f>
        <v>Granite Manor</v>
      </c>
    </row>
    <row r="372" spans="1:7" x14ac:dyDescent="0.25">
      <c r="A372" s="22" t="str">
        <f>Revenue!A373</f>
        <v>P0031</v>
      </c>
      <c r="B372" s="22" t="str">
        <f>Revenue!B373</f>
        <v>Dec</v>
      </c>
      <c r="C372" s="23" t="str">
        <f t="shared" si="45"/>
        <v>P0031|Dec</v>
      </c>
      <c r="D372" s="24">
        <f>Revenue!J373</f>
        <v>2779.59</v>
      </c>
      <c r="E372" s="25">
        <f>_xlfn.XLOOKUP($C372,ExpensesTbl[Key],ExpensesTbl[Total Operating Expenses])</f>
        <v>2072.9</v>
      </c>
      <c r="F372" s="25">
        <f t="shared" si="46"/>
        <v>706.69</v>
      </c>
      <c r="G372" s="23" t="str">
        <f>_xlfn.XLOOKUP($A372,PropertiesTbl[Property ID],PropertiesTbl[Property Name])</f>
        <v>Granite Manor</v>
      </c>
    </row>
    <row r="373" spans="1:7" x14ac:dyDescent="0.25">
      <c r="A373" s="22" t="str">
        <f>Revenue!A374</f>
        <v>P0031</v>
      </c>
      <c r="B373" s="22" t="str">
        <f>Revenue!B374</f>
        <v>Jan</v>
      </c>
      <c r="C373" s="23" t="str">
        <f t="shared" si="45"/>
        <v>P0031|Jan</v>
      </c>
      <c r="D373" s="24">
        <f>Revenue!J374</f>
        <v>2718.0144</v>
      </c>
      <c r="E373" s="25">
        <f>_xlfn.XLOOKUP($C373,ExpensesTbl[Key],ExpensesTbl[Total Operating Expenses])</f>
        <v>1908.6</v>
      </c>
      <c r="F373" s="25">
        <f t="shared" si="46"/>
        <v>809.41440000000011</v>
      </c>
      <c r="G373" s="23" t="str">
        <f>_xlfn.XLOOKUP($A373,PropertiesTbl[Property ID],PropertiesTbl[Property Name])</f>
        <v>Granite Manor</v>
      </c>
    </row>
    <row r="374" spans="1:7" x14ac:dyDescent="0.25">
      <c r="A374" s="22" t="str">
        <f>Revenue!A375</f>
        <v>P0031</v>
      </c>
      <c r="B374" s="22" t="str">
        <f>Revenue!B375</f>
        <v>Feb</v>
      </c>
      <c r="C374" s="23" t="str">
        <f t="shared" si="45"/>
        <v>P0031|Feb</v>
      </c>
      <c r="D374" s="24">
        <f>Revenue!J375</f>
        <v>1996.6920000000002</v>
      </c>
      <c r="E374" s="25">
        <f>_xlfn.XLOOKUP($C374,ExpensesTbl[Key],ExpensesTbl[Total Operating Expenses])</f>
        <v>1824.1299999999999</v>
      </c>
      <c r="F374" s="25">
        <f t="shared" si="46"/>
        <v>172.56200000000035</v>
      </c>
      <c r="G374" s="23" t="str">
        <f>_xlfn.XLOOKUP($A374,PropertiesTbl[Property ID],PropertiesTbl[Property Name])</f>
        <v>Granite Manor</v>
      </c>
    </row>
    <row r="375" spans="1:7" x14ac:dyDescent="0.25">
      <c r="A375" s="22" t="str">
        <f>Revenue!A376</f>
        <v>P0031</v>
      </c>
      <c r="B375" s="22" t="str">
        <f>Revenue!B376</f>
        <v>Mar</v>
      </c>
      <c r="C375" s="23" t="str">
        <f t="shared" si="45"/>
        <v>P0031|Mar</v>
      </c>
      <c r="D375" s="24">
        <f>Revenue!J376</f>
        <v>1899.886</v>
      </c>
      <c r="E375" s="25">
        <f>_xlfn.XLOOKUP($C375,ExpensesTbl[Key],ExpensesTbl[Total Operating Expenses])</f>
        <v>1806.8899999999999</v>
      </c>
      <c r="F375" s="25">
        <f t="shared" si="46"/>
        <v>92.996000000000095</v>
      </c>
      <c r="G375" s="23" t="str">
        <f>_xlfn.XLOOKUP($A375,PropertiesTbl[Property ID],PropertiesTbl[Property Name])</f>
        <v>Granite Manor</v>
      </c>
    </row>
    <row r="376" spans="1:7" x14ac:dyDescent="0.25">
      <c r="A376" s="22" t="str">
        <f>Revenue!A377</f>
        <v>P0032</v>
      </c>
      <c r="B376" s="22" t="str">
        <f>Revenue!B377</f>
        <v>Apr</v>
      </c>
      <c r="C376" s="23" t="str">
        <f t="shared" si="45"/>
        <v>P0032|Apr</v>
      </c>
      <c r="D376" s="24">
        <f>Revenue!J377</f>
        <v>1127.9531999999999</v>
      </c>
      <c r="E376" s="25">
        <f>_xlfn.XLOOKUP($C376,ExpensesTbl[Key],ExpensesTbl[Total Operating Expenses])</f>
        <v>2142.7499999999995</v>
      </c>
      <c r="F376" s="25">
        <f t="shared" si="46"/>
        <v>-1014.7967999999996</v>
      </c>
      <c r="G376" s="23" t="str">
        <f>_xlfn.XLOOKUP($A376,PropertiesTbl[Property ID],PropertiesTbl[Property Name])</f>
        <v>Forest Getaway</v>
      </c>
    </row>
    <row r="377" spans="1:7" x14ac:dyDescent="0.25">
      <c r="A377" s="22" t="str">
        <f>Revenue!A378</f>
        <v>P0032</v>
      </c>
      <c r="B377" s="22" t="str">
        <f>Revenue!B378</f>
        <v>May</v>
      </c>
      <c r="C377" s="23" t="str">
        <f t="shared" si="45"/>
        <v>P0032|May</v>
      </c>
      <c r="D377" s="24">
        <f>Revenue!J378</f>
        <v>1227.7080000000001</v>
      </c>
      <c r="E377" s="25">
        <f>_xlfn.XLOOKUP($C377,ExpensesTbl[Key],ExpensesTbl[Total Operating Expenses])</f>
        <v>2320.2600000000002</v>
      </c>
      <c r="F377" s="25">
        <f t="shared" si="46"/>
        <v>-1092.5520000000001</v>
      </c>
      <c r="G377" s="23" t="str">
        <f>_xlfn.XLOOKUP($A377,PropertiesTbl[Property ID],PropertiesTbl[Property Name])</f>
        <v>Forest Getaway</v>
      </c>
    </row>
    <row r="378" spans="1:7" x14ac:dyDescent="0.25">
      <c r="A378" s="22" t="str">
        <f>Revenue!A379</f>
        <v>P0032</v>
      </c>
      <c r="B378" s="22" t="str">
        <f>Revenue!B379</f>
        <v>Jun</v>
      </c>
      <c r="C378" s="23" t="str">
        <f t="shared" si="45"/>
        <v>P0032|Jun</v>
      </c>
      <c r="D378" s="24">
        <f>Revenue!J379</f>
        <v>1405.6836000000001</v>
      </c>
      <c r="E378" s="25">
        <f>_xlfn.XLOOKUP($C378,ExpensesTbl[Key],ExpensesTbl[Total Operating Expenses])</f>
        <v>2421.0299999999997</v>
      </c>
      <c r="F378" s="25">
        <f t="shared" si="46"/>
        <v>-1015.3463999999997</v>
      </c>
      <c r="G378" s="23" t="str">
        <f>_xlfn.XLOOKUP($A378,PropertiesTbl[Property ID],PropertiesTbl[Property Name])</f>
        <v>Forest Getaway</v>
      </c>
    </row>
    <row r="379" spans="1:7" x14ac:dyDescent="0.25">
      <c r="A379" s="22" t="str">
        <f>Revenue!A380</f>
        <v>P0032</v>
      </c>
      <c r="B379" s="22" t="str">
        <f>Revenue!B380</f>
        <v>Jul</v>
      </c>
      <c r="C379" s="23" t="str">
        <f t="shared" si="45"/>
        <v>P0032|Jul</v>
      </c>
      <c r="D379" s="24">
        <f>Revenue!J380</f>
        <v>2193.1870000000004</v>
      </c>
      <c r="E379" s="25">
        <f>_xlfn.XLOOKUP($C379,ExpensesTbl[Key],ExpensesTbl[Total Operating Expenses])</f>
        <v>3361.67</v>
      </c>
      <c r="F379" s="25">
        <f t="shared" si="46"/>
        <v>-1168.4829999999997</v>
      </c>
      <c r="G379" s="23" t="str">
        <f>_xlfn.XLOOKUP($A379,PropertiesTbl[Property ID],PropertiesTbl[Property Name])</f>
        <v>Forest Getaway</v>
      </c>
    </row>
    <row r="380" spans="1:7" x14ac:dyDescent="0.25">
      <c r="A380" s="22" t="str">
        <f>Revenue!A381</f>
        <v>P0032</v>
      </c>
      <c r="B380" s="22" t="str">
        <f>Revenue!B381</f>
        <v>Aug</v>
      </c>
      <c r="C380" s="23" t="str">
        <f t="shared" si="45"/>
        <v>P0032|Aug</v>
      </c>
      <c r="D380" s="24">
        <f>Revenue!J381</f>
        <v>2272.8239999999996</v>
      </c>
      <c r="E380" s="25">
        <f>_xlfn.XLOOKUP($C380,ExpensesTbl[Key],ExpensesTbl[Total Operating Expenses])</f>
        <v>3257.8900000000003</v>
      </c>
      <c r="F380" s="25">
        <f t="shared" si="46"/>
        <v>-985.06600000000071</v>
      </c>
      <c r="G380" s="23" t="str">
        <f>_xlfn.XLOOKUP($A380,PropertiesTbl[Property ID],PropertiesTbl[Property Name])</f>
        <v>Forest Getaway</v>
      </c>
    </row>
    <row r="381" spans="1:7" x14ac:dyDescent="0.25">
      <c r="A381" s="22" t="str">
        <f>Revenue!A382</f>
        <v>P0032</v>
      </c>
      <c r="B381" s="22" t="str">
        <f>Revenue!B382</f>
        <v>Sep</v>
      </c>
      <c r="C381" s="23" t="str">
        <f t="shared" si="45"/>
        <v>P0032|Sep</v>
      </c>
      <c r="D381" s="24">
        <f>Revenue!J382</f>
        <v>1211.8776</v>
      </c>
      <c r="E381" s="25">
        <f>_xlfn.XLOOKUP($C381,ExpensesTbl[Key],ExpensesTbl[Total Operating Expenses])</f>
        <v>2163.4</v>
      </c>
      <c r="F381" s="25">
        <f t="shared" si="46"/>
        <v>-951.52240000000006</v>
      </c>
      <c r="G381" s="23" t="str">
        <f>_xlfn.XLOOKUP($A381,PropertiesTbl[Property ID],PropertiesTbl[Property Name])</f>
        <v>Forest Getaway</v>
      </c>
    </row>
    <row r="382" spans="1:7" x14ac:dyDescent="0.25">
      <c r="A382" s="22" t="str">
        <f>Revenue!A383</f>
        <v>P0032</v>
      </c>
      <c r="B382" s="22" t="str">
        <f>Revenue!B383</f>
        <v>Oct</v>
      </c>
      <c r="C382" s="23" t="str">
        <f t="shared" si="45"/>
        <v>P0032|Oct</v>
      </c>
      <c r="D382" s="24">
        <f>Revenue!J383</f>
        <v>1107.1758</v>
      </c>
      <c r="E382" s="25">
        <f>_xlfn.XLOOKUP($C382,ExpensesTbl[Key],ExpensesTbl[Total Operating Expenses])</f>
        <v>2100.0300000000002</v>
      </c>
      <c r="F382" s="25">
        <f t="shared" si="46"/>
        <v>-992.85420000000022</v>
      </c>
      <c r="G382" s="23" t="str">
        <f>_xlfn.XLOOKUP($A382,PropertiesTbl[Property ID],PropertiesTbl[Property Name])</f>
        <v>Forest Getaway</v>
      </c>
    </row>
    <row r="383" spans="1:7" x14ac:dyDescent="0.25">
      <c r="A383" s="22" t="str">
        <f>Revenue!A384</f>
        <v>P0032</v>
      </c>
      <c r="B383" s="22" t="str">
        <f>Revenue!B384</f>
        <v>Nov</v>
      </c>
      <c r="C383" s="23" t="str">
        <f t="shared" si="45"/>
        <v>P0032|Nov</v>
      </c>
      <c r="D383" s="24">
        <f>Revenue!J384</f>
        <v>1137.1487999999999</v>
      </c>
      <c r="E383" s="25">
        <f>_xlfn.XLOOKUP($C383,ExpensesTbl[Key],ExpensesTbl[Total Operating Expenses])</f>
        <v>2233.81</v>
      </c>
      <c r="F383" s="25">
        <f t="shared" si="46"/>
        <v>-1096.6612</v>
      </c>
      <c r="G383" s="23" t="str">
        <f>_xlfn.XLOOKUP($A383,PropertiesTbl[Property ID],PropertiesTbl[Property Name])</f>
        <v>Forest Getaway</v>
      </c>
    </row>
    <row r="384" spans="1:7" x14ac:dyDescent="0.25">
      <c r="A384" s="22" t="str">
        <f>Revenue!A385</f>
        <v>P0032</v>
      </c>
      <c r="B384" s="22" t="str">
        <f>Revenue!B385</f>
        <v>Dec</v>
      </c>
      <c r="C384" s="23" t="str">
        <f t="shared" si="45"/>
        <v>P0032|Dec</v>
      </c>
      <c r="D384" s="24">
        <f>Revenue!J385</f>
        <v>5279.0067999999992</v>
      </c>
      <c r="E384" s="25">
        <f>_xlfn.XLOOKUP($C384,ExpensesTbl[Key],ExpensesTbl[Total Operating Expenses])</f>
        <v>2532.84</v>
      </c>
      <c r="F384" s="25">
        <f t="shared" si="46"/>
        <v>2746.1667999999991</v>
      </c>
      <c r="G384" s="23" t="str">
        <f>_xlfn.XLOOKUP($A384,PropertiesTbl[Property ID],PropertiesTbl[Property Name])</f>
        <v>Forest Getaway</v>
      </c>
    </row>
    <row r="385" spans="1:7" x14ac:dyDescent="0.25">
      <c r="A385" s="22" t="str">
        <f>Revenue!A386</f>
        <v>P0032</v>
      </c>
      <c r="B385" s="22" t="str">
        <f>Revenue!B386</f>
        <v>Jan</v>
      </c>
      <c r="C385" s="23" t="str">
        <f t="shared" si="45"/>
        <v>P0032|Jan</v>
      </c>
      <c r="D385" s="24">
        <f>Revenue!J386</f>
        <v>3448.1520000000005</v>
      </c>
      <c r="E385" s="25">
        <f>_xlfn.XLOOKUP($C385,ExpensesTbl[Key],ExpensesTbl[Total Operating Expenses])</f>
        <v>2417.94</v>
      </c>
      <c r="F385" s="25">
        <f t="shared" si="46"/>
        <v>1030.2120000000004</v>
      </c>
      <c r="G385" s="23" t="str">
        <f>_xlfn.XLOOKUP($A385,PropertiesTbl[Property ID],PropertiesTbl[Property Name])</f>
        <v>Forest Getaway</v>
      </c>
    </row>
    <row r="386" spans="1:7" x14ac:dyDescent="0.25">
      <c r="A386" s="22" t="str">
        <f>Revenue!A387</f>
        <v>P0032</v>
      </c>
      <c r="B386" s="22" t="str">
        <f>Revenue!B387</f>
        <v>Feb</v>
      </c>
      <c r="C386" s="23" t="str">
        <f t="shared" si="45"/>
        <v>P0032|Feb</v>
      </c>
      <c r="D386" s="24">
        <f>Revenue!J387</f>
        <v>2865.3380000000002</v>
      </c>
      <c r="E386" s="25">
        <f>_xlfn.XLOOKUP($C386,ExpensesTbl[Key],ExpensesTbl[Total Operating Expenses])</f>
        <v>2328.2400000000002</v>
      </c>
      <c r="F386" s="25">
        <f t="shared" si="46"/>
        <v>537.09799999999996</v>
      </c>
      <c r="G386" s="23" t="str">
        <f>_xlfn.XLOOKUP($A386,PropertiesTbl[Property ID],PropertiesTbl[Property Name])</f>
        <v>Forest Getaway</v>
      </c>
    </row>
    <row r="387" spans="1:7" x14ac:dyDescent="0.25">
      <c r="A387" s="22" t="str">
        <f>Revenue!A388</f>
        <v>P0032</v>
      </c>
      <c r="B387" s="22" t="str">
        <f>Revenue!B388</f>
        <v>Mar</v>
      </c>
      <c r="C387" s="23" t="str">
        <f t="shared" si="45"/>
        <v>P0032|Mar</v>
      </c>
      <c r="D387" s="24">
        <f>Revenue!J388</f>
        <v>2508.7660000000001</v>
      </c>
      <c r="E387" s="25">
        <f>_xlfn.XLOOKUP($C387,ExpensesTbl[Key],ExpensesTbl[Total Operating Expenses])</f>
        <v>2295.52</v>
      </c>
      <c r="F387" s="25">
        <f t="shared" si="46"/>
        <v>213.24600000000009</v>
      </c>
      <c r="G387" s="23" t="str">
        <f>_xlfn.XLOOKUP($A387,PropertiesTbl[Property ID],PropertiesTbl[Property Name])</f>
        <v>Forest Getaway</v>
      </c>
    </row>
    <row r="388" spans="1:7" x14ac:dyDescent="0.25">
      <c r="A388" s="22" t="str">
        <f>Revenue!A389</f>
        <v>P0033</v>
      </c>
      <c r="B388" s="22" t="str">
        <f>Revenue!B389</f>
        <v>Apr</v>
      </c>
      <c r="C388" s="23" t="str">
        <f t="shared" si="45"/>
        <v>P0033|Apr</v>
      </c>
      <c r="D388" s="24">
        <f>Revenue!J389</f>
        <v>853.91300000000001</v>
      </c>
      <c r="E388" s="25">
        <f>_xlfn.XLOOKUP($C388,ExpensesTbl[Key],ExpensesTbl[Total Operating Expenses])</f>
        <v>1540.4</v>
      </c>
      <c r="F388" s="25">
        <f t="shared" si="46"/>
        <v>-686.48700000000008</v>
      </c>
      <c r="G388" s="23" t="str">
        <f>_xlfn.XLOOKUP($A388,PropertiesTbl[Property ID],PropertiesTbl[Property Name])</f>
        <v>Aspen Haven</v>
      </c>
    </row>
    <row r="389" spans="1:7" x14ac:dyDescent="0.25">
      <c r="A389" s="22" t="str">
        <f>Revenue!A390</f>
        <v>P0033</v>
      </c>
      <c r="B389" s="22" t="str">
        <f>Revenue!B390</f>
        <v>May</v>
      </c>
      <c r="C389" s="23" t="str">
        <f t="shared" ref="C389:C452" si="47">A389&amp;"|"&amp;B389</f>
        <v>P0033|May</v>
      </c>
      <c r="D389" s="24">
        <f>Revenue!J390</f>
        <v>880.00600000000009</v>
      </c>
      <c r="E389" s="25">
        <f>_xlfn.XLOOKUP($C389,ExpensesTbl[Key],ExpensesTbl[Total Operating Expenses])</f>
        <v>1767.88</v>
      </c>
      <c r="F389" s="25">
        <f t="shared" ref="F389:F452" si="48">D389-E389</f>
        <v>-887.87400000000002</v>
      </c>
      <c r="G389" s="23" t="str">
        <f>_xlfn.XLOOKUP($A389,PropertiesTbl[Property ID],PropertiesTbl[Property Name])</f>
        <v>Aspen Haven</v>
      </c>
    </row>
    <row r="390" spans="1:7" x14ac:dyDescent="0.25">
      <c r="A390" s="22" t="str">
        <f>Revenue!A391</f>
        <v>P0033</v>
      </c>
      <c r="B390" s="22" t="str">
        <f>Revenue!B391</f>
        <v>Jun</v>
      </c>
      <c r="C390" s="23" t="str">
        <f t="shared" si="47"/>
        <v>P0033|Jun</v>
      </c>
      <c r="D390" s="24">
        <f>Revenue!J391</f>
        <v>1123.7864</v>
      </c>
      <c r="E390" s="25">
        <f>_xlfn.XLOOKUP($C390,ExpensesTbl[Key],ExpensesTbl[Total Operating Expenses])</f>
        <v>1827.5600000000002</v>
      </c>
      <c r="F390" s="25">
        <f t="shared" si="48"/>
        <v>-703.77360000000022</v>
      </c>
      <c r="G390" s="23" t="str">
        <f>_xlfn.XLOOKUP($A390,PropertiesTbl[Property ID],PropertiesTbl[Property Name])</f>
        <v>Aspen Haven</v>
      </c>
    </row>
    <row r="391" spans="1:7" x14ac:dyDescent="0.25">
      <c r="A391" s="22" t="str">
        <f>Revenue!A392</f>
        <v>P0033</v>
      </c>
      <c r="B391" s="22" t="str">
        <f>Revenue!B392</f>
        <v>Jul</v>
      </c>
      <c r="C391" s="23" t="str">
        <f t="shared" si="47"/>
        <v>P0033|Jul</v>
      </c>
      <c r="D391" s="24">
        <f>Revenue!J392</f>
        <v>1546.8616</v>
      </c>
      <c r="E391" s="25">
        <f>_xlfn.XLOOKUP($C391,ExpensesTbl[Key],ExpensesTbl[Total Operating Expenses])</f>
        <v>2397.71</v>
      </c>
      <c r="F391" s="25">
        <f t="shared" si="48"/>
        <v>-850.84840000000008</v>
      </c>
      <c r="G391" s="23" t="str">
        <f>_xlfn.XLOOKUP($A391,PropertiesTbl[Property ID],PropertiesTbl[Property Name])</f>
        <v>Aspen Haven</v>
      </c>
    </row>
    <row r="392" spans="1:7" x14ac:dyDescent="0.25">
      <c r="A392" s="22" t="str">
        <f>Revenue!A393</f>
        <v>P0033</v>
      </c>
      <c r="B392" s="22" t="str">
        <f>Revenue!B393</f>
        <v>Aug</v>
      </c>
      <c r="C392" s="23" t="str">
        <f t="shared" si="47"/>
        <v>P0033|Aug</v>
      </c>
      <c r="D392" s="24">
        <f>Revenue!J393</f>
        <v>1435.04</v>
      </c>
      <c r="E392" s="25">
        <f>_xlfn.XLOOKUP($C392,ExpensesTbl[Key],ExpensesTbl[Total Operating Expenses])</f>
        <v>2336.11</v>
      </c>
      <c r="F392" s="25">
        <f t="shared" si="48"/>
        <v>-901.07000000000016</v>
      </c>
      <c r="G392" s="23" t="str">
        <f>_xlfn.XLOOKUP($A392,PropertiesTbl[Property ID],PropertiesTbl[Property Name])</f>
        <v>Aspen Haven</v>
      </c>
    </row>
    <row r="393" spans="1:7" x14ac:dyDescent="0.25">
      <c r="A393" s="22" t="str">
        <f>Revenue!A394</f>
        <v>P0033</v>
      </c>
      <c r="B393" s="22" t="str">
        <f>Revenue!B394</f>
        <v>Sep</v>
      </c>
      <c r="C393" s="23" t="str">
        <f t="shared" si="47"/>
        <v>P0033|Sep</v>
      </c>
      <c r="D393" s="24">
        <f>Revenue!J394</f>
        <v>997.53120000000001</v>
      </c>
      <c r="E393" s="25">
        <f>_xlfn.XLOOKUP($C393,ExpensesTbl[Key],ExpensesTbl[Total Operating Expenses])</f>
        <v>1697.4199999999998</v>
      </c>
      <c r="F393" s="25">
        <f t="shared" si="48"/>
        <v>-699.88879999999983</v>
      </c>
      <c r="G393" s="23" t="str">
        <f>_xlfn.XLOOKUP($A393,PropertiesTbl[Property ID],PropertiesTbl[Property Name])</f>
        <v>Aspen Haven</v>
      </c>
    </row>
    <row r="394" spans="1:7" x14ac:dyDescent="0.25">
      <c r="A394" s="22" t="str">
        <f>Revenue!A395</f>
        <v>P0033</v>
      </c>
      <c r="B394" s="22" t="str">
        <f>Revenue!B395</f>
        <v>Oct</v>
      </c>
      <c r="C394" s="23" t="str">
        <f t="shared" si="47"/>
        <v>P0033|Oct</v>
      </c>
      <c r="D394" s="24">
        <f>Revenue!J395</f>
        <v>897.17499999999995</v>
      </c>
      <c r="E394" s="25">
        <f>_xlfn.XLOOKUP($C394,ExpensesTbl[Key],ExpensesTbl[Total Operating Expenses])</f>
        <v>1630.1100000000001</v>
      </c>
      <c r="F394" s="25">
        <f t="shared" si="48"/>
        <v>-732.93500000000017</v>
      </c>
      <c r="G394" s="23" t="str">
        <f>_xlfn.XLOOKUP($A394,PropertiesTbl[Property ID],PropertiesTbl[Property Name])</f>
        <v>Aspen Haven</v>
      </c>
    </row>
    <row r="395" spans="1:7" x14ac:dyDescent="0.25">
      <c r="A395" s="22" t="str">
        <f>Revenue!A396</f>
        <v>P0033</v>
      </c>
      <c r="B395" s="22" t="str">
        <f>Revenue!B396</f>
        <v>Nov</v>
      </c>
      <c r="C395" s="23" t="str">
        <f t="shared" si="47"/>
        <v>P0033|Nov</v>
      </c>
      <c r="D395" s="24">
        <f>Revenue!J396</f>
        <v>881.12150000000008</v>
      </c>
      <c r="E395" s="25">
        <f>_xlfn.XLOOKUP($C395,ExpensesTbl[Key],ExpensesTbl[Total Operating Expenses])</f>
        <v>1818.8200000000002</v>
      </c>
      <c r="F395" s="25">
        <f t="shared" si="48"/>
        <v>-937.69850000000008</v>
      </c>
      <c r="G395" s="23" t="str">
        <f>_xlfn.XLOOKUP($A395,PropertiesTbl[Property ID],PropertiesTbl[Property Name])</f>
        <v>Aspen Haven</v>
      </c>
    </row>
    <row r="396" spans="1:7" x14ac:dyDescent="0.25">
      <c r="A396" s="22" t="str">
        <f>Revenue!A397</f>
        <v>P0033</v>
      </c>
      <c r="B396" s="22" t="str">
        <f>Revenue!B397</f>
        <v>Dec</v>
      </c>
      <c r="C396" s="23" t="str">
        <f t="shared" si="47"/>
        <v>P0033|Dec</v>
      </c>
      <c r="D396" s="24">
        <f>Revenue!J397</f>
        <v>3635.3627999999999</v>
      </c>
      <c r="E396" s="25">
        <f>_xlfn.XLOOKUP($C396,ExpensesTbl[Key],ExpensesTbl[Total Operating Expenses])</f>
        <v>1910.53</v>
      </c>
      <c r="F396" s="25">
        <f t="shared" si="48"/>
        <v>1724.8327999999999</v>
      </c>
      <c r="G396" s="23" t="str">
        <f>_xlfn.XLOOKUP($A396,PropertiesTbl[Property ID],PropertiesTbl[Property Name])</f>
        <v>Aspen Haven</v>
      </c>
    </row>
    <row r="397" spans="1:7" x14ac:dyDescent="0.25">
      <c r="A397" s="22" t="str">
        <f>Revenue!A398</f>
        <v>P0033</v>
      </c>
      <c r="B397" s="22" t="str">
        <f>Revenue!B398</f>
        <v>Jan</v>
      </c>
      <c r="C397" s="23" t="str">
        <f t="shared" si="47"/>
        <v>P0033|Jan</v>
      </c>
      <c r="D397" s="24">
        <f>Revenue!J398</f>
        <v>3048.1623</v>
      </c>
      <c r="E397" s="25">
        <f>_xlfn.XLOOKUP($C397,ExpensesTbl[Key],ExpensesTbl[Total Operating Expenses])</f>
        <v>1833.51</v>
      </c>
      <c r="F397" s="25">
        <f t="shared" si="48"/>
        <v>1214.6523</v>
      </c>
      <c r="G397" s="23" t="str">
        <f>_xlfn.XLOOKUP($A397,PropertiesTbl[Property ID],PropertiesTbl[Property Name])</f>
        <v>Aspen Haven</v>
      </c>
    </row>
    <row r="398" spans="1:7" x14ac:dyDescent="0.25">
      <c r="A398" s="22" t="str">
        <f>Revenue!A399</f>
        <v>P0033</v>
      </c>
      <c r="B398" s="22" t="str">
        <f>Revenue!B399</f>
        <v>Feb</v>
      </c>
      <c r="C398" s="23" t="str">
        <f t="shared" si="47"/>
        <v>P0033|Feb</v>
      </c>
      <c r="D398" s="24">
        <f>Revenue!J399</f>
        <v>2600.7110000000002</v>
      </c>
      <c r="E398" s="25">
        <f>_xlfn.XLOOKUP($C398,ExpensesTbl[Key],ExpensesTbl[Total Operating Expenses])</f>
        <v>1837.59</v>
      </c>
      <c r="F398" s="25">
        <f t="shared" si="48"/>
        <v>763.12100000000032</v>
      </c>
      <c r="G398" s="23" t="str">
        <f>_xlfn.XLOOKUP($A398,PropertiesTbl[Property ID],PropertiesTbl[Property Name])</f>
        <v>Aspen Haven</v>
      </c>
    </row>
    <row r="399" spans="1:7" x14ac:dyDescent="0.25">
      <c r="A399" s="22" t="str">
        <f>Revenue!A400</f>
        <v>P0033</v>
      </c>
      <c r="B399" s="22" t="str">
        <f>Revenue!B400</f>
        <v>Mar</v>
      </c>
      <c r="C399" s="23" t="str">
        <f t="shared" si="47"/>
        <v>P0033|Mar</v>
      </c>
      <c r="D399" s="24">
        <f>Revenue!J400</f>
        <v>2223.3312000000001</v>
      </c>
      <c r="E399" s="25">
        <f>_xlfn.XLOOKUP($C399,ExpensesTbl[Key],ExpensesTbl[Total Operating Expenses])</f>
        <v>1746.78</v>
      </c>
      <c r="F399" s="25">
        <f t="shared" si="48"/>
        <v>476.55120000000011</v>
      </c>
      <c r="G399" s="23" t="str">
        <f>_xlfn.XLOOKUP($A399,PropertiesTbl[Property ID],PropertiesTbl[Property Name])</f>
        <v>Aspen Haven</v>
      </c>
    </row>
    <row r="400" spans="1:7" x14ac:dyDescent="0.25">
      <c r="A400" s="22" t="str">
        <f>Revenue!A401</f>
        <v>P0034</v>
      </c>
      <c r="B400" s="22" t="str">
        <f>Revenue!B401</f>
        <v>Apr</v>
      </c>
      <c r="C400" s="23" t="str">
        <f t="shared" si="47"/>
        <v>P0034|Apr</v>
      </c>
      <c r="D400" s="24">
        <f>Revenue!J401</f>
        <v>1152.048</v>
      </c>
      <c r="E400" s="25">
        <f>_xlfn.XLOOKUP($C400,ExpensesTbl[Key],ExpensesTbl[Total Operating Expenses])</f>
        <v>1985.9799999999998</v>
      </c>
      <c r="F400" s="25">
        <f t="shared" si="48"/>
        <v>-833.93199999999979</v>
      </c>
      <c r="G400" s="23" t="str">
        <f>_xlfn.XLOOKUP($A400,PropertiesTbl[Property ID],PropertiesTbl[Property Name])</f>
        <v>Silver Nest</v>
      </c>
    </row>
    <row r="401" spans="1:7" x14ac:dyDescent="0.25">
      <c r="A401" s="22" t="str">
        <f>Revenue!A402</f>
        <v>P0034</v>
      </c>
      <c r="B401" s="22" t="str">
        <f>Revenue!B402</f>
        <v>May</v>
      </c>
      <c r="C401" s="23" t="str">
        <f t="shared" si="47"/>
        <v>P0034|May</v>
      </c>
      <c r="D401" s="24">
        <f>Revenue!J402</f>
        <v>1379.61</v>
      </c>
      <c r="E401" s="25">
        <f>_xlfn.XLOOKUP($C401,ExpensesTbl[Key],ExpensesTbl[Total Operating Expenses])</f>
        <v>2318.6</v>
      </c>
      <c r="F401" s="25">
        <f t="shared" si="48"/>
        <v>-938.99</v>
      </c>
      <c r="G401" s="23" t="str">
        <f>_xlfn.XLOOKUP($A401,PropertiesTbl[Property ID],PropertiesTbl[Property Name])</f>
        <v>Silver Nest</v>
      </c>
    </row>
    <row r="402" spans="1:7" x14ac:dyDescent="0.25">
      <c r="A402" s="22" t="str">
        <f>Revenue!A403</f>
        <v>P0034</v>
      </c>
      <c r="B402" s="22" t="str">
        <f>Revenue!B403</f>
        <v>Jun</v>
      </c>
      <c r="C402" s="23" t="str">
        <f t="shared" si="47"/>
        <v>P0034|Jun</v>
      </c>
      <c r="D402" s="24">
        <f>Revenue!J403</f>
        <v>1500.8794</v>
      </c>
      <c r="E402" s="25">
        <f>_xlfn.XLOOKUP($C402,ExpensesTbl[Key],ExpensesTbl[Total Operating Expenses])</f>
        <v>2391.9</v>
      </c>
      <c r="F402" s="25">
        <f t="shared" si="48"/>
        <v>-891.02060000000006</v>
      </c>
      <c r="G402" s="23" t="str">
        <f>_xlfn.XLOOKUP($A402,PropertiesTbl[Property ID],PropertiesTbl[Property Name])</f>
        <v>Silver Nest</v>
      </c>
    </row>
    <row r="403" spans="1:7" x14ac:dyDescent="0.25">
      <c r="A403" s="22" t="str">
        <f>Revenue!A404</f>
        <v>P0034</v>
      </c>
      <c r="B403" s="22" t="str">
        <f>Revenue!B404</f>
        <v>Jul</v>
      </c>
      <c r="C403" s="23" t="str">
        <f t="shared" si="47"/>
        <v>P0034|Jul</v>
      </c>
      <c r="D403" s="24">
        <f>Revenue!J404</f>
        <v>2478.2603000000004</v>
      </c>
      <c r="E403" s="25">
        <f>_xlfn.XLOOKUP($C403,ExpensesTbl[Key],ExpensesTbl[Total Operating Expenses])</f>
        <v>3372.67</v>
      </c>
      <c r="F403" s="25">
        <f t="shared" si="48"/>
        <v>-894.4096999999997</v>
      </c>
      <c r="G403" s="23" t="str">
        <f>_xlfn.XLOOKUP($A403,PropertiesTbl[Property ID],PropertiesTbl[Property Name])</f>
        <v>Silver Nest</v>
      </c>
    </row>
    <row r="404" spans="1:7" x14ac:dyDescent="0.25">
      <c r="A404" s="22" t="str">
        <f>Revenue!A405</f>
        <v>P0034</v>
      </c>
      <c r="B404" s="22" t="str">
        <f>Revenue!B405</f>
        <v>Aug</v>
      </c>
      <c r="C404" s="23" t="str">
        <f t="shared" si="47"/>
        <v>P0034|Aug</v>
      </c>
      <c r="D404" s="24">
        <f>Revenue!J405</f>
        <v>2351.7819999999997</v>
      </c>
      <c r="E404" s="25">
        <f>_xlfn.XLOOKUP($C404,ExpensesTbl[Key],ExpensesTbl[Total Operating Expenses])</f>
        <v>3260.69</v>
      </c>
      <c r="F404" s="25">
        <f t="shared" si="48"/>
        <v>-908.90800000000036</v>
      </c>
      <c r="G404" s="23" t="str">
        <f>_xlfn.XLOOKUP($A404,PropertiesTbl[Property ID],PropertiesTbl[Property Name])</f>
        <v>Silver Nest</v>
      </c>
    </row>
    <row r="405" spans="1:7" x14ac:dyDescent="0.25">
      <c r="A405" s="22" t="str">
        <f>Revenue!A406</f>
        <v>P0034</v>
      </c>
      <c r="B405" s="22" t="str">
        <f>Revenue!B406</f>
        <v>Sep</v>
      </c>
      <c r="C405" s="23" t="str">
        <f t="shared" si="47"/>
        <v>P0034|Sep</v>
      </c>
      <c r="D405" s="24">
        <f>Revenue!J406</f>
        <v>1526.8851</v>
      </c>
      <c r="E405" s="25">
        <f>_xlfn.XLOOKUP($C405,ExpensesTbl[Key],ExpensesTbl[Total Operating Expenses])</f>
        <v>2178.6799999999998</v>
      </c>
      <c r="F405" s="25">
        <f t="shared" si="48"/>
        <v>-651.79489999999987</v>
      </c>
      <c r="G405" s="23" t="str">
        <f>_xlfn.XLOOKUP($A405,PropertiesTbl[Property ID],PropertiesTbl[Property Name])</f>
        <v>Silver Nest</v>
      </c>
    </row>
    <row r="406" spans="1:7" x14ac:dyDescent="0.25">
      <c r="A406" s="22" t="str">
        <f>Revenue!A407</f>
        <v>P0034</v>
      </c>
      <c r="B406" s="22" t="str">
        <f>Revenue!B407</f>
        <v>Oct</v>
      </c>
      <c r="C406" s="23" t="str">
        <f t="shared" si="47"/>
        <v>P0034|Oct</v>
      </c>
      <c r="D406" s="24">
        <f>Revenue!J407</f>
        <v>1309.0134</v>
      </c>
      <c r="E406" s="25">
        <f>_xlfn.XLOOKUP($C406,ExpensesTbl[Key],ExpensesTbl[Total Operating Expenses])</f>
        <v>2120.0300000000002</v>
      </c>
      <c r="F406" s="25">
        <f t="shared" si="48"/>
        <v>-811.01660000000015</v>
      </c>
      <c r="G406" s="23" t="str">
        <f>_xlfn.XLOOKUP($A406,PropertiesTbl[Property ID],PropertiesTbl[Property Name])</f>
        <v>Silver Nest</v>
      </c>
    </row>
    <row r="407" spans="1:7" x14ac:dyDescent="0.25">
      <c r="A407" s="22" t="str">
        <f>Revenue!A408</f>
        <v>P0034</v>
      </c>
      <c r="B407" s="22" t="str">
        <f>Revenue!B408</f>
        <v>Nov</v>
      </c>
      <c r="C407" s="23" t="str">
        <f t="shared" si="47"/>
        <v>P0034|Nov</v>
      </c>
      <c r="D407" s="24">
        <f>Revenue!J408</f>
        <v>1566.8103000000001</v>
      </c>
      <c r="E407" s="25">
        <f>_xlfn.XLOOKUP($C407,ExpensesTbl[Key],ExpensesTbl[Total Operating Expenses])</f>
        <v>2084.17</v>
      </c>
      <c r="F407" s="25">
        <f t="shared" si="48"/>
        <v>-517.35969999999998</v>
      </c>
      <c r="G407" s="23" t="str">
        <f>_xlfn.XLOOKUP($A407,PropertiesTbl[Property ID],PropertiesTbl[Property Name])</f>
        <v>Silver Nest</v>
      </c>
    </row>
    <row r="408" spans="1:7" x14ac:dyDescent="0.25">
      <c r="A408" s="22" t="str">
        <f>Revenue!A409</f>
        <v>P0034</v>
      </c>
      <c r="B408" s="22" t="str">
        <f>Revenue!B409</f>
        <v>Dec</v>
      </c>
      <c r="C408" s="23" t="str">
        <f t="shared" si="47"/>
        <v>P0034|Dec</v>
      </c>
      <c r="D408" s="24">
        <f>Revenue!J409</f>
        <v>5161.5494999999992</v>
      </c>
      <c r="E408" s="25">
        <f>_xlfn.XLOOKUP($C408,ExpensesTbl[Key],ExpensesTbl[Total Operating Expenses])</f>
        <v>2534.1000000000004</v>
      </c>
      <c r="F408" s="25">
        <f t="shared" si="48"/>
        <v>2627.4494999999988</v>
      </c>
      <c r="G408" s="23" t="str">
        <f>_xlfn.XLOOKUP($A408,PropertiesTbl[Property ID],PropertiesTbl[Property Name])</f>
        <v>Silver Nest</v>
      </c>
    </row>
    <row r="409" spans="1:7" x14ac:dyDescent="0.25">
      <c r="A409" s="22" t="str">
        <f>Revenue!A410</f>
        <v>P0034</v>
      </c>
      <c r="B409" s="22" t="str">
        <f>Revenue!B410</f>
        <v>Jan</v>
      </c>
      <c r="C409" s="23" t="str">
        <f t="shared" si="47"/>
        <v>P0034|Jan</v>
      </c>
      <c r="D409" s="24">
        <f>Revenue!J410</f>
        <v>3853.1075999999998</v>
      </c>
      <c r="E409" s="25">
        <f>_xlfn.XLOOKUP($C409,ExpensesTbl[Key],ExpensesTbl[Total Operating Expenses])</f>
        <v>2541.0700000000002</v>
      </c>
      <c r="F409" s="25">
        <f t="shared" si="48"/>
        <v>1312.0375999999997</v>
      </c>
      <c r="G409" s="23" t="str">
        <f>_xlfn.XLOOKUP($A409,PropertiesTbl[Property ID],PropertiesTbl[Property Name])</f>
        <v>Silver Nest</v>
      </c>
    </row>
    <row r="410" spans="1:7" x14ac:dyDescent="0.25">
      <c r="A410" s="22" t="str">
        <f>Revenue!A411</f>
        <v>P0034</v>
      </c>
      <c r="B410" s="22" t="str">
        <f>Revenue!B411</f>
        <v>Feb</v>
      </c>
      <c r="C410" s="23" t="str">
        <f t="shared" si="47"/>
        <v>P0034|Feb</v>
      </c>
      <c r="D410" s="24">
        <f>Revenue!J411</f>
        <v>3385.8302999999996</v>
      </c>
      <c r="E410" s="25">
        <f>_xlfn.XLOOKUP($C410,ExpensesTbl[Key],ExpensesTbl[Total Operating Expenses])</f>
        <v>2314.48</v>
      </c>
      <c r="F410" s="25">
        <f t="shared" si="48"/>
        <v>1071.3502999999996</v>
      </c>
      <c r="G410" s="23" t="str">
        <f>_xlfn.XLOOKUP($A410,PropertiesTbl[Property ID],PropertiesTbl[Property Name])</f>
        <v>Silver Nest</v>
      </c>
    </row>
    <row r="411" spans="1:7" x14ac:dyDescent="0.25">
      <c r="A411" s="22" t="str">
        <f>Revenue!A412</f>
        <v>P0034</v>
      </c>
      <c r="B411" s="22" t="str">
        <f>Revenue!B412</f>
        <v>Mar</v>
      </c>
      <c r="C411" s="23" t="str">
        <f t="shared" si="47"/>
        <v>P0034|Mar</v>
      </c>
      <c r="D411" s="24">
        <f>Revenue!J412</f>
        <v>3271.4964</v>
      </c>
      <c r="E411" s="25">
        <f>_xlfn.XLOOKUP($C411,ExpensesTbl[Key],ExpensesTbl[Total Operating Expenses])</f>
        <v>2303.8500000000004</v>
      </c>
      <c r="F411" s="25">
        <f t="shared" si="48"/>
        <v>967.64639999999963</v>
      </c>
      <c r="G411" s="23" t="str">
        <f>_xlfn.XLOOKUP($A411,PropertiesTbl[Property ID],PropertiesTbl[Property Name])</f>
        <v>Silver Nest</v>
      </c>
    </row>
    <row r="412" spans="1:7" x14ac:dyDescent="0.25">
      <c r="A412" s="22" t="str">
        <f>Revenue!A413</f>
        <v>P0035</v>
      </c>
      <c r="B412" s="22" t="str">
        <f>Revenue!B413</f>
        <v>Apr</v>
      </c>
      <c r="C412" s="23" t="str">
        <f t="shared" si="47"/>
        <v>P0035|Apr</v>
      </c>
      <c r="D412" s="24">
        <f>Revenue!J413</f>
        <v>779.04840000000002</v>
      </c>
      <c r="E412" s="25">
        <f>_xlfn.XLOOKUP($C412,ExpensesTbl[Key],ExpensesTbl[Total Operating Expenses])</f>
        <v>1556.58</v>
      </c>
      <c r="F412" s="25">
        <f t="shared" si="48"/>
        <v>-777.53159999999991</v>
      </c>
      <c r="G412" s="23" t="str">
        <f>_xlfn.XLOOKUP($A412,PropertiesTbl[Property ID],PropertiesTbl[Property Name])</f>
        <v>Alpine Den</v>
      </c>
    </row>
    <row r="413" spans="1:7" x14ac:dyDescent="0.25">
      <c r="A413" s="22" t="str">
        <f>Revenue!A414</f>
        <v>P0035</v>
      </c>
      <c r="B413" s="22" t="str">
        <f>Revenue!B414</f>
        <v>May</v>
      </c>
      <c r="C413" s="23" t="str">
        <f t="shared" si="47"/>
        <v>P0035|May</v>
      </c>
      <c r="D413" s="24">
        <f>Revenue!J414</f>
        <v>1010.8007999999999</v>
      </c>
      <c r="E413" s="25">
        <f>_xlfn.XLOOKUP($C413,ExpensesTbl[Key],ExpensesTbl[Total Operating Expenses])</f>
        <v>1748.76</v>
      </c>
      <c r="F413" s="25">
        <f t="shared" si="48"/>
        <v>-737.95920000000012</v>
      </c>
      <c r="G413" s="23" t="str">
        <f>_xlfn.XLOOKUP($A413,PropertiesTbl[Property ID],PropertiesTbl[Property Name])</f>
        <v>Alpine Den</v>
      </c>
    </row>
    <row r="414" spans="1:7" x14ac:dyDescent="0.25">
      <c r="A414" s="22" t="str">
        <f>Revenue!A415</f>
        <v>P0035</v>
      </c>
      <c r="B414" s="22" t="str">
        <f>Revenue!B415</f>
        <v>Jun</v>
      </c>
      <c r="C414" s="23" t="str">
        <f t="shared" si="47"/>
        <v>P0035|Jun</v>
      </c>
      <c r="D414" s="24">
        <f>Revenue!J415</f>
        <v>1150.4032</v>
      </c>
      <c r="E414" s="25">
        <f>_xlfn.XLOOKUP($C414,ExpensesTbl[Key],ExpensesTbl[Total Operating Expenses])</f>
        <v>1972.6000000000001</v>
      </c>
      <c r="F414" s="25">
        <f t="shared" si="48"/>
        <v>-822.19680000000017</v>
      </c>
      <c r="G414" s="23" t="str">
        <f>_xlfn.XLOOKUP($A414,PropertiesTbl[Property ID],PropertiesTbl[Property Name])</f>
        <v>Alpine Den</v>
      </c>
    </row>
    <row r="415" spans="1:7" x14ac:dyDescent="0.25">
      <c r="A415" s="22" t="str">
        <f>Revenue!A416</f>
        <v>P0035</v>
      </c>
      <c r="B415" s="22" t="str">
        <f>Revenue!B416</f>
        <v>Jul</v>
      </c>
      <c r="C415" s="23" t="str">
        <f t="shared" si="47"/>
        <v>P0035|Jul</v>
      </c>
      <c r="D415" s="24">
        <f>Revenue!J416</f>
        <v>1766.4127000000001</v>
      </c>
      <c r="E415" s="25">
        <f>_xlfn.XLOOKUP($C415,ExpensesTbl[Key],ExpensesTbl[Total Operating Expenses])</f>
        <v>2479.7200000000003</v>
      </c>
      <c r="F415" s="25">
        <f t="shared" si="48"/>
        <v>-713.30730000000017</v>
      </c>
      <c r="G415" s="23" t="str">
        <f>_xlfn.XLOOKUP($A415,PropertiesTbl[Property ID],PropertiesTbl[Property Name])</f>
        <v>Alpine Den</v>
      </c>
    </row>
    <row r="416" spans="1:7" x14ac:dyDescent="0.25">
      <c r="A416" s="22" t="str">
        <f>Revenue!A417</f>
        <v>P0035</v>
      </c>
      <c r="B416" s="22" t="str">
        <f>Revenue!B417</f>
        <v>Aug</v>
      </c>
      <c r="C416" s="23" t="str">
        <f t="shared" si="47"/>
        <v>P0035|Aug</v>
      </c>
      <c r="D416" s="24">
        <f>Revenue!J417</f>
        <v>1370.7096000000001</v>
      </c>
      <c r="E416" s="25">
        <f>_xlfn.XLOOKUP($C416,ExpensesTbl[Key],ExpensesTbl[Total Operating Expenses])</f>
        <v>2326.14</v>
      </c>
      <c r="F416" s="25">
        <f t="shared" si="48"/>
        <v>-955.43039999999974</v>
      </c>
      <c r="G416" s="23" t="str">
        <f>_xlfn.XLOOKUP($A416,PropertiesTbl[Property ID],PropertiesTbl[Property Name])</f>
        <v>Alpine Den</v>
      </c>
    </row>
    <row r="417" spans="1:7" x14ac:dyDescent="0.25">
      <c r="A417" s="22" t="str">
        <f>Revenue!A418</f>
        <v>P0035</v>
      </c>
      <c r="B417" s="22" t="str">
        <f>Revenue!B418</f>
        <v>Sep</v>
      </c>
      <c r="C417" s="23" t="str">
        <f t="shared" si="47"/>
        <v>P0035|Sep</v>
      </c>
      <c r="D417" s="24">
        <f>Revenue!J418</f>
        <v>1067.4294</v>
      </c>
      <c r="E417" s="25">
        <f>_xlfn.XLOOKUP($C417,ExpensesTbl[Key],ExpensesTbl[Total Operating Expenses])</f>
        <v>1688.1499999999999</v>
      </c>
      <c r="F417" s="25">
        <f t="shared" si="48"/>
        <v>-620.72059999999988</v>
      </c>
      <c r="G417" s="23" t="str">
        <f>_xlfn.XLOOKUP($A417,PropertiesTbl[Property ID],PropertiesTbl[Property Name])</f>
        <v>Alpine Den</v>
      </c>
    </row>
    <row r="418" spans="1:7" x14ac:dyDescent="0.25">
      <c r="A418" s="22" t="str">
        <f>Revenue!A419</f>
        <v>P0035</v>
      </c>
      <c r="B418" s="22" t="str">
        <f>Revenue!B419</f>
        <v>Oct</v>
      </c>
      <c r="C418" s="23" t="str">
        <f t="shared" si="47"/>
        <v>P0035|Oct</v>
      </c>
      <c r="D418" s="24">
        <f>Revenue!J419</f>
        <v>867.10500000000002</v>
      </c>
      <c r="E418" s="25">
        <f>_xlfn.XLOOKUP($C418,ExpensesTbl[Key],ExpensesTbl[Total Operating Expenses])</f>
        <v>1628.88</v>
      </c>
      <c r="F418" s="25">
        <f t="shared" si="48"/>
        <v>-761.77500000000009</v>
      </c>
      <c r="G418" s="23" t="str">
        <f>_xlfn.XLOOKUP($A418,PropertiesTbl[Property ID],PropertiesTbl[Property Name])</f>
        <v>Alpine Den</v>
      </c>
    </row>
    <row r="419" spans="1:7" x14ac:dyDescent="0.25">
      <c r="A419" s="22" t="str">
        <f>Revenue!A420</f>
        <v>P0035</v>
      </c>
      <c r="B419" s="22" t="str">
        <f>Revenue!B420</f>
        <v>Nov</v>
      </c>
      <c r="C419" s="23" t="str">
        <f t="shared" si="47"/>
        <v>P0035|Nov</v>
      </c>
      <c r="D419" s="24">
        <f>Revenue!J420</f>
        <v>1035.1089999999999</v>
      </c>
      <c r="E419" s="25">
        <f>_xlfn.XLOOKUP($C419,ExpensesTbl[Key],ExpensesTbl[Total Operating Expenses])</f>
        <v>1828.64</v>
      </c>
      <c r="F419" s="25">
        <f t="shared" si="48"/>
        <v>-793.53100000000018</v>
      </c>
      <c r="G419" s="23" t="str">
        <f>_xlfn.XLOOKUP($A419,PropertiesTbl[Property ID],PropertiesTbl[Property Name])</f>
        <v>Alpine Den</v>
      </c>
    </row>
    <row r="420" spans="1:7" x14ac:dyDescent="0.25">
      <c r="A420" s="22" t="str">
        <f>Revenue!A421</f>
        <v>P0035</v>
      </c>
      <c r="B420" s="22" t="str">
        <f>Revenue!B421</f>
        <v>Dec</v>
      </c>
      <c r="C420" s="23" t="str">
        <f t="shared" si="47"/>
        <v>P0035|Dec</v>
      </c>
      <c r="D420" s="24">
        <f>Revenue!J421</f>
        <v>3664.7745</v>
      </c>
      <c r="E420" s="25">
        <f>_xlfn.XLOOKUP($C420,ExpensesTbl[Key],ExpensesTbl[Total Operating Expenses])</f>
        <v>1986.45</v>
      </c>
      <c r="F420" s="25">
        <f t="shared" si="48"/>
        <v>1678.3244999999999</v>
      </c>
      <c r="G420" s="23" t="str">
        <f>_xlfn.XLOOKUP($A420,PropertiesTbl[Property ID],PropertiesTbl[Property Name])</f>
        <v>Alpine Den</v>
      </c>
    </row>
    <row r="421" spans="1:7" x14ac:dyDescent="0.25">
      <c r="A421" s="22" t="str">
        <f>Revenue!A422</f>
        <v>P0035</v>
      </c>
      <c r="B421" s="22" t="str">
        <f>Revenue!B422</f>
        <v>Jan</v>
      </c>
      <c r="C421" s="23" t="str">
        <f t="shared" si="47"/>
        <v>P0035|Jan</v>
      </c>
      <c r="D421" s="24">
        <f>Revenue!J422</f>
        <v>3376.248</v>
      </c>
      <c r="E421" s="25">
        <f>_xlfn.XLOOKUP($C421,ExpensesTbl[Key],ExpensesTbl[Total Operating Expenses])</f>
        <v>2007.18</v>
      </c>
      <c r="F421" s="25">
        <f t="shared" si="48"/>
        <v>1369.068</v>
      </c>
      <c r="G421" s="23" t="str">
        <f>_xlfn.XLOOKUP($A421,PropertiesTbl[Property ID],PropertiesTbl[Property Name])</f>
        <v>Alpine Den</v>
      </c>
    </row>
    <row r="422" spans="1:7" x14ac:dyDescent="0.25">
      <c r="A422" s="22" t="str">
        <f>Revenue!A423</f>
        <v>P0035</v>
      </c>
      <c r="B422" s="22" t="str">
        <f>Revenue!B423</f>
        <v>Feb</v>
      </c>
      <c r="C422" s="23" t="str">
        <f t="shared" si="47"/>
        <v>P0035|Feb</v>
      </c>
      <c r="D422" s="24">
        <f>Revenue!J423</f>
        <v>2836.2574</v>
      </c>
      <c r="E422" s="25">
        <f>_xlfn.XLOOKUP($C422,ExpensesTbl[Key],ExpensesTbl[Total Operating Expenses])</f>
        <v>1893.1</v>
      </c>
      <c r="F422" s="25">
        <f t="shared" si="48"/>
        <v>943.15740000000005</v>
      </c>
      <c r="G422" s="23" t="str">
        <f>_xlfn.XLOOKUP($A422,PropertiesTbl[Property ID],PropertiesTbl[Property Name])</f>
        <v>Alpine Den</v>
      </c>
    </row>
    <row r="423" spans="1:7" x14ac:dyDescent="0.25">
      <c r="A423" s="22" t="str">
        <f>Revenue!A424</f>
        <v>P0035</v>
      </c>
      <c r="B423" s="22" t="str">
        <f>Revenue!B424</f>
        <v>Mar</v>
      </c>
      <c r="C423" s="23" t="str">
        <f t="shared" si="47"/>
        <v>P0035|Mar</v>
      </c>
      <c r="D423" s="24">
        <f>Revenue!J424</f>
        <v>2159.7684000000004</v>
      </c>
      <c r="E423" s="25">
        <f>_xlfn.XLOOKUP($C423,ExpensesTbl[Key],ExpensesTbl[Total Operating Expenses])</f>
        <v>1812.56</v>
      </c>
      <c r="F423" s="25">
        <f t="shared" si="48"/>
        <v>347.20840000000044</v>
      </c>
      <c r="G423" s="23" t="str">
        <f>_xlfn.XLOOKUP($A423,PropertiesTbl[Property ID],PropertiesTbl[Property Name])</f>
        <v>Alpine Den</v>
      </c>
    </row>
    <row r="424" spans="1:7" x14ac:dyDescent="0.25">
      <c r="A424" s="22" t="str">
        <f>Revenue!A425</f>
        <v>P0036</v>
      </c>
      <c r="B424" s="22" t="str">
        <f>Revenue!B425</f>
        <v>Apr</v>
      </c>
      <c r="C424" s="23" t="str">
        <f t="shared" si="47"/>
        <v>P0036|Apr</v>
      </c>
      <c r="D424" s="24">
        <f>Revenue!J425</f>
        <v>1468.7578000000001</v>
      </c>
      <c r="E424" s="25">
        <f>_xlfn.XLOOKUP($C424,ExpensesTbl[Key],ExpensesTbl[Total Operating Expenses])</f>
        <v>2487.9900000000002</v>
      </c>
      <c r="F424" s="25">
        <f t="shared" si="48"/>
        <v>-1019.2322000000001</v>
      </c>
      <c r="G424" s="23" t="str">
        <f>_xlfn.XLOOKUP($A424,PropertiesTbl[Property ID],PropertiesTbl[Property Name])</f>
        <v>Mountain Landing</v>
      </c>
    </row>
    <row r="425" spans="1:7" x14ac:dyDescent="0.25">
      <c r="A425" s="22" t="str">
        <f>Revenue!A426</f>
        <v>P0036</v>
      </c>
      <c r="B425" s="22" t="str">
        <f>Revenue!B426</f>
        <v>May</v>
      </c>
      <c r="C425" s="23" t="str">
        <f t="shared" si="47"/>
        <v>P0036|May</v>
      </c>
      <c r="D425" s="24">
        <f>Revenue!J426</f>
        <v>1965.7664</v>
      </c>
      <c r="E425" s="25">
        <f>_xlfn.XLOOKUP($C425,ExpensesTbl[Key],ExpensesTbl[Total Operating Expenses])</f>
        <v>2933.9700000000003</v>
      </c>
      <c r="F425" s="25">
        <f t="shared" si="48"/>
        <v>-968.20360000000028</v>
      </c>
      <c r="G425" s="23" t="str">
        <f>_xlfn.XLOOKUP($A425,PropertiesTbl[Property ID],PropertiesTbl[Property Name])</f>
        <v>Mountain Landing</v>
      </c>
    </row>
    <row r="426" spans="1:7" x14ac:dyDescent="0.25">
      <c r="A426" s="22" t="str">
        <f>Revenue!A427</f>
        <v>P0036</v>
      </c>
      <c r="B426" s="22" t="str">
        <f>Revenue!B427</f>
        <v>Jun</v>
      </c>
      <c r="C426" s="23" t="str">
        <f t="shared" si="47"/>
        <v>P0036|Jun</v>
      </c>
      <c r="D426" s="24">
        <f>Revenue!J427</f>
        <v>2052.7560000000003</v>
      </c>
      <c r="E426" s="25">
        <f>_xlfn.XLOOKUP($C426,ExpensesTbl[Key],ExpensesTbl[Total Operating Expenses])</f>
        <v>3048.9300000000003</v>
      </c>
      <c r="F426" s="25">
        <f t="shared" si="48"/>
        <v>-996.17399999999998</v>
      </c>
      <c r="G426" s="23" t="str">
        <f>_xlfn.XLOOKUP($A426,PropertiesTbl[Property ID],PropertiesTbl[Property Name])</f>
        <v>Mountain Landing</v>
      </c>
    </row>
    <row r="427" spans="1:7" x14ac:dyDescent="0.25">
      <c r="A427" s="22" t="str">
        <f>Revenue!A428</f>
        <v>P0036</v>
      </c>
      <c r="B427" s="22" t="str">
        <f>Revenue!B428</f>
        <v>Jul</v>
      </c>
      <c r="C427" s="23" t="str">
        <f t="shared" si="47"/>
        <v>P0036|Jul</v>
      </c>
      <c r="D427" s="24">
        <f>Revenue!J428</f>
        <v>2862.0480000000002</v>
      </c>
      <c r="E427" s="25">
        <f>_xlfn.XLOOKUP($C427,ExpensesTbl[Key],ExpensesTbl[Total Operating Expenses])</f>
        <v>4300.2800000000007</v>
      </c>
      <c r="F427" s="25">
        <f t="shared" si="48"/>
        <v>-1438.2320000000004</v>
      </c>
      <c r="G427" s="23" t="str">
        <f>_xlfn.XLOOKUP($A427,PropertiesTbl[Property ID],PropertiesTbl[Property Name])</f>
        <v>Mountain Landing</v>
      </c>
    </row>
    <row r="428" spans="1:7" x14ac:dyDescent="0.25">
      <c r="A428" s="22" t="str">
        <f>Revenue!A429</f>
        <v>P0036</v>
      </c>
      <c r="B428" s="22" t="str">
        <f>Revenue!B429</f>
        <v>Aug</v>
      </c>
      <c r="C428" s="23" t="str">
        <f t="shared" si="47"/>
        <v>P0036|Aug</v>
      </c>
      <c r="D428" s="24">
        <f>Revenue!J429</f>
        <v>2806.1760000000004</v>
      </c>
      <c r="E428" s="25">
        <f>_xlfn.XLOOKUP($C428,ExpensesTbl[Key],ExpensesTbl[Total Operating Expenses])</f>
        <v>4185.46</v>
      </c>
      <c r="F428" s="25">
        <f t="shared" si="48"/>
        <v>-1379.2839999999997</v>
      </c>
      <c r="G428" s="23" t="str">
        <f>_xlfn.XLOOKUP($A428,PropertiesTbl[Property ID],PropertiesTbl[Property Name])</f>
        <v>Mountain Landing</v>
      </c>
    </row>
    <row r="429" spans="1:7" x14ac:dyDescent="0.25">
      <c r="A429" s="22" t="str">
        <f>Revenue!A430</f>
        <v>P0036</v>
      </c>
      <c r="B429" s="22" t="str">
        <f>Revenue!B430</f>
        <v>Sep</v>
      </c>
      <c r="C429" s="23" t="str">
        <f t="shared" si="47"/>
        <v>P0036|Sep</v>
      </c>
      <c r="D429" s="24">
        <f>Revenue!J430</f>
        <v>1831.0722000000001</v>
      </c>
      <c r="E429" s="25">
        <f>_xlfn.XLOOKUP($C429,ExpensesTbl[Key],ExpensesTbl[Total Operating Expenses])</f>
        <v>2750.7000000000003</v>
      </c>
      <c r="F429" s="25">
        <f t="shared" si="48"/>
        <v>-919.62780000000021</v>
      </c>
      <c r="G429" s="23" t="str">
        <f>_xlfn.XLOOKUP($A429,PropertiesTbl[Property ID],PropertiesTbl[Property Name])</f>
        <v>Mountain Landing</v>
      </c>
    </row>
    <row r="430" spans="1:7" x14ac:dyDescent="0.25">
      <c r="A430" s="22" t="str">
        <f>Revenue!A431</f>
        <v>P0036</v>
      </c>
      <c r="B430" s="22" t="str">
        <f>Revenue!B431</f>
        <v>Oct</v>
      </c>
      <c r="C430" s="23" t="str">
        <f t="shared" si="47"/>
        <v>P0036|Oct</v>
      </c>
      <c r="D430" s="24">
        <f>Revenue!J431</f>
        <v>1916.4903999999999</v>
      </c>
      <c r="E430" s="25">
        <f>_xlfn.XLOOKUP($C430,ExpensesTbl[Key],ExpensesTbl[Total Operating Expenses])</f>
        <v>2646.7200000000003</v>
      </c>
      <c r="F430" s="25">
        <f t="shared" si="48"/>
        <v>-730.22960000000035</v>
      </c>
      <c r="G430" s="23" t="str">
        <f>_xlfn.XLOOKUP($A430,PropertiesTbl[Property ID],PropertiesTbl[Property Name])</f>
        <v>Mountain Landing</v>
      </c>
    </row>
    <row r="431" spans="1:7" x14ac:dyDescent="0.25">
      <c r="A431" s="22" t="str">
        <f>Revenue!A432</f>
        <v>P0036</v>
      </c>
      <c r="B431" s="22" t="str">
        <f>Revenue!B432</f>
        <v>Nov</v>
      </c>
      <c r="C431" s="23" t="str">
        <f t="shared" si="47"/>
        <v>P0036|Nov</v>
      </c>
      <c r="D431" s="24">
        <f>Revenue!J432</f>
        <v>1795.4926</v>
      </c>
      <c r="E431" s="25">
        <f>_xlfn.XLOOKUP($C431,ExpensesTbl[Key],ExpensesTbl[Total Operating Expenses])</f>
        <v>2579.59</v>
      </c>
      <c r="F431" s="25">
        <f t="shared" si="48"/>
        <v>-784.09740000000011</v>
      </c>
      <c r="G431" s="23" t="str">
        <f>_xlfn.XLOOKUP($A431,PropertiesTbl[Property ID],PropertiesTbl[Property Name])</f>
        <v>Mountain Landing</v>
      </c>
    </row>
    <row r="432" spans="1:7" x14ac:dyDescent="0.25">
      <c r="A432" s="22" t="str">
        <f>Revenue!A433</f>
        <v>P0036</v>
      </c>
      <c r="B432" s="22" t="str">
        <f>Revenue!B433</f>
        <v>Dec</v>
      </c>
      <c r="C432" s="23" t="str">
        <f t="shared" si="47"/>
        <v>P0036|Dec</v>
      </c>
      <c r="D432" s="24">
        <f>Revenue!J433</f>
        <v>6770.8229999999994</v>
      </c>
      <c r="E432" s="25">
        <f>_xlfn.XLOOKUP($C432,ExpensesTbl[Key],ExpensesTbl[Total Operating Expenses])</f>
        <v>3164.4</v>
      </c>
      <c r="F432" s="25">
        <f t="shared" si="48"/>
        <v>3606.4229999999993</v>
      </c>
      <c r="G432" s="23" t="str">
        <f>_xlfn.XLOOKUP($A432,PropertiesTbl[Property ID],PropertiesTbl[Property Name])</f>
        <v>Mountain Landing</v>
      </c>
    </row>
    <row r="433" spans="1:7" x14ac:dyDescent="0.25">
      <c r="A433" s="22" t="str">
        <f>Revenue!A434</f>
        <v>P0036</v>
      </c>
      <c r="B433" s="22" t="str">
        <f>Revenue!B434</f>
        <v>Jan</v>
      </c>
      <c r="C433" s="23" t="str">
        <f t="shared" si="47"/>
        <v>P0036|Jan</v>
      </c>
      <c r="D433" s="24">
        <f>Revenue!J434</f>
        <v>6189.6959999999999</v>
      </c>
      <c r="E433" s="25">
        <f>_xlfn.XLOOKUP($C433,ExpensesTbl[Key],ExpensesTbl[Total Operating Expenses])</f>
        <v>3163.54</v>
      </c>
      <c r="F433" s="25">
        <f t="shared" si="48"/>
        <v>3026.1559999999999</v>
      </c>
      <c r="G433" s="23" t="str">
        <f>_xlfn.XLOOKUP($A433,PropertiesTbl[Property ID],PropertiesTbl[Property Name])</f>
        <v>Mountain Landing</v>
      </c>
    </row>
    <row r="434" spans="1:7" x14ac:dyDescent="0.25">
      <c r="A434" s="22" t="str">
        <f>Revenue!A435</f>
        <v>P0036</v>
      </c>
      <c r="B434" s="22" t="str">
        <f>Revenue!B435</f>
        <v>Feb</v>
      </c>
      <c r="C434" s="23" t="str">
        <f t="shared" si="47"/>
        <v>P0036|Feb</v>
      </c>
      <c r="D434" s="24">
        <f>Revenue!J435</f>
        <v>4577.8923000000004</v>
      </c>
      <c r="E434" s="25">
        <f>_xlfn.XLOOKUP($C434,ExpensesTbl[Key],ExpensesTbl[Total Operating Expenses])</f>
        <v>2919.1200000000003</v>
      </c>
      <c r="F434" s="25">
        <f t="shared" si="48"/>
        <v>1658.7723000000001</v>
      </c>
      <c r="G434" s="23" t="str">
        <f>_xlfn.XLOOKUP($A434,PropertiesTbl[Property ID],PropertiesTbl[Property Name])</f>
        <v>Mountain Landing</v>
      </c>
    </row>
    <row r="435" spans="1:7" x14ac:dyDescent="0.25">
      <c r="A435" s="22" t="str">
        <f>Revenue!A436</f>
        <v>P0036</v>
      </c>
      <c r="B435" s="22" t="str">
        <f>Revenue!B436</f>
        <v>Mar</v>
      </c>
      <c r="C435" s="23" t="str">
        <f t="shared" si="47"/>
        <v>P0036|Mar</v>
      </c>
      <c r="D435" s="24">
        <f>Revenue!J436</f>
        <v>4194.9459999999999</v>
      </c>
      <c r="E435" s="25">
        <f>_xlfn.XLOOKUP($C435,ExpensesTbl[Key],ExpensesTbl[Total Operating Expenses])</f>
        <v>2887.7400000000002</v>
      </c>
      <c r="F435" s="25">
        <f t="shared" si="48"/>
        <v>1307.2059999999997</v>
      </c>
      <c r="G435" s="23" t="str">
        <f>_xlfn.XLOOKUP($A435,PropertiesTbl[Property ID],PropertiesTbl[Property Name])</f>
        <v>Mountain Landing</v>
      </c>
    </row>
    <row r="436" spans="1:7" x14ac:dyDescent="0.25">
      <c r="A436" s="22" t="str">
        <f>Revenue!A437</f>
        <v>P0037</v>
      </c>
      <c r="B436" s="22" t="str">
        <f>Revenue!B437</f>
        <v>Apr</v>
      </c>
      <c r="C436" s="23" t="str">
        <f t="shared" si="47"/>
        <v>P0037|Apr</v>
      </c>
      <c r="D436" s="24">
        <f>Revenue!J437</f>
        <v>1572.5769</v>
      </c>
      <c r="E436" s="25">
        <f>_xlfn.XLOOKUP($C436,ExpensesTbl[Key],ExpensesTbl[Total Operating Expenses])</f>
        <v>2498.65</v>
      </c>
      <c r="F436" s="25">
        <f t="shared" si="48"/>
        <v>-926.07310000000007</v>
      </c>
      <c r="G436" s="23" t="str">
        <f>_xlfn.XLOOKUP($A436,PropertiesTbl[Property ID],PropertiesTbl[Property Name])</f>
        <v>Boulder House</v>
      </c>
    </row>
    <row r="437" spans="1:7" x14ac:dyDescent="0.25">
      <c r="A437" s="22" t="str">
        <f>Revenue!A438</f>
        <v>P0037</v>
      </c>
      <c r="B437" s="22" t="str">
        <f>Revenue!B438</f>
        <v>May</v>
      </c>
      <c r="C437" s="23" t="str">
        <f t="shared" si="47"/>
        <v>P0037|May</v>
      </c>
      <c r="D437" s="24">
        <f>Revenue!J438</f>
        <v>2087.7552000000001</v>
      </c>
      <c r="E437" s="25">
        <f>_xlfn.XLOOKUP($C437,ExpensesTbl[Key],ExpensesTbl[Total Operating Expenses])</f>
        <v>3056.12</v>
      </c>
      <c r="F437" s="25">
        <f t="shared" si="48"/>
        <v>-968.36479999999983</v>
      </c>
      <c r="G437" s="23" t="str">
        <f>_xlfn.XLOOKUP($A437,PropertiesTbl[Property ID],PropertiesTbl[Property Name])</f>
        <v>Boulder House</v>
      </c>
    </row>
    <row r="438" spans="1:7" x14ac:dyDescent="0.25">
      <c r="A438" s="22" t="str">
        <f>Revenue!A439</f>
        <v>P0037</v>
      </c>
      <c r="B438" s="22" t="str">
        <f>Revenue!B439</f>
        <v>Jun</v>
      </c>
      <c r="C438" s="23" t="str">
        <f t="shared" si="47"/>
        <v>P0037|Jun</v>
      </c>
      <c r="D438" s="24">
        <f>Revenue!J439</f>
        <v>2237.2710000000002</v>
      </c>
      <c r="E438" s="25">
        <f>_xlfn.XLOOKUP($C438,ExpensesTbl[Key],ExpensesTbl[Total Operating Expenses])</f>
        <v>3186.9400000000005</v>
      </c>
      <c r="F438" s="25">
        <f t="shared" si="48"/>
        <v>-949.66900000000032</v>
      </c>
      <c r="G438" s="23" t="str">
        <f>_xlfn.XLOOKUP($A438,PropertiesTbl[Property ID],PropertiesTbl[Property Name])</f>
        <v>Boulder House</v>
      </c>
    </row>
    <row r="439" spans="1:7" x14ac:dyDescent="0.25">
      <c r="A439" s="22" t="str">
        <f>Revenue!A440</f>
        <v>P0037</v>
      </c>
      <c r="B439" s="22" t="str">
        <f>Revenue!B440</f>
        <v>Jul</v>
      </c>
      <c r="C439" s="23" t="str">
        <f t="shared" si="47"/>
        <v>P0037|Jul</v>
      </c>
      <c r="D439" s="24">
        <f>Revenue!J440</f>
        <v>3466.3968</v>
      </c>
      <c r="E439" s="25">
        <f>_xlfn.XLOOKUP($C439,ExpensesTbl[Key],ExpensesTbl[Total Operating Expenses])</f>
        <v>4326.68</v>
      </c>
      <c r="F439" s="25">
        <f t="shared" si="48"/>
        <v>-860.28320000000031</v>
      </c>
      <c r="G439" s="23" t="str">
        <f>_xlfn.XLOOKUP($A439,PropertiesTbl[Property ID],PropertiesTbl[Property Name])</f>
        <v>Boulder House</v>
      </c>
    </row>
    <row r="440" spans="1:7" x14ac:dyDescent="0.25">
      <c r="A440" s="22" t="str">
        <f>Revenue!A441</f>
        <v>P0037</v>
      </c>
      <c r="B440" s="22" t="str">
        <f>Revenue!B441</f>
        <v>Aug</v>
      </c>
      <c r="C440" s="23" t="str">
        <f t="shared" si="47"/>
        <v>P0037|Aug</v>
      </c>
      <c r="D440" s="24">
        <f>Revenue!J441</f>
        <v>3310.0715999999998</v>
      </c>
      <c r="E440" s="25">
        <f>_xlfn.XLOOKUP($C440,ExpensesTbl[Key],ExpensesTbl[Total Operating Expenses])</f>
        <v>4182.41</v>
      </c>
      <c r="F440" s="25">
        <f t="shared" si="48"/>
        <v>-872.33840000000009</v>
      </c>
      <c r="G440" s="23" t="str">
        <f>_xlfn.XLOOKUP($A440,PropertiesTbl[Property ID],PropertiesTbl[Property Name])</f>
        <v>Boulder House</v>
      </c>
    </row>
    <row r="441" spans="1:7" x14ac:dyDescent="0.25">
      <c r="A441" s="22" t="str">
        <f>Revenue!A442</f>
        <v>P0037</v>
      </c>
      <c r="B441" s="22" t="str">
        <f>Revenue!B442</f>
        <v>Sep</v>
      </c>
      <c r="C441" s="23" t="str">
        <f t="shared" si="47"/>
        <v>P0037|Sep</v>
      </c>
      <c r="D441" s="24">
        <f>Revenue!J442</f>
        <v>1704.5065999999999</v>
      </c>
      <c r="E441" s="25">
        <f>_xlfn.XLOOKUP($C441,ExpensesTbl[Key],ExpensesTbl[Total Operating Expenses])</f>
        <v>2746.9700000000003</v>
      </c>
      <c r="F441" s="25">
        <f t="shared" si="48"/>
        <v>-1042.4634000000003</v>
      </c>
      <c r="G441" s="23" t="str">
        <f>_xlfn.XLOOKUP($A441,PropertiesTbl[Property ID],PropertiesTbl[Property Name])</f>
        <v>Boulder House</v>
      </c>
    </row>
    <row r="442" spans="1:7" x14ac:dyDescent="0.25">
      <c r="A442" s="22" t="str">
        <f>Revenue!A443</f>
        <v>P0037</v>
      </c>
      <c r="B442" s="22" t="str">
        <f>Revenue!B443</f>
        <v>Oct</v>
      </c>
      <c r="C442" s="23" t="str">
        <f t="shared" si="47"/>
        <v>P0037|Oct</v>
      </c>
      <c r="D442" s="24">
        <f>Revenue!J443</f>
        <v>1713.3336000000002</v>
      </c>
      <c r="E442" s="25">
        <f>_xlfn.XLOOKUP($C442,ExpensesTbl[Key],ExpensesTbl[Total Operating Expenses])</f>
        <v>2819.19</v>
      </c>
      <c r="F442" s="25">
        <f t="shared" si="48"/>
        <v>-1105.8563999999999</v>
      </c>
      <c r="G442" s="23" t="str">
        <f>_xlfn.XLOOKUP($A442,PropertiesTbl[Property ID],PropertiesTbl[Property Name])</f>
        <v>Boulder House</v>
      </c>
    </row>
    <row r="443" spans="1:7" x14ac:dyDescent="0.25">
      <c r="A443" s="22" t="str">
        <f>Revenue!A444</f>
        <v>P0037</v>
      </c>
      <c r="B443" s="22" t="str">
        <f>Revenue!B444</f>
        <v>Nov</v>
      </c>
      <c r="C443" s="23" t="str">
        <f t="shared" si="47"/>
        <v>P0037|Nov</v>
      </c>
      <c r="D443" s="24">
        <f>Revenue!J444</f>
        <v>1830.8409999999999</v>
      </c>
      <c r="E443" s="25">
        <f>_xlfn.XLOOKUP($C443,ExpensesTbl[Key],ExpensesTbl[Total Operating Expenses])</f>
        <v>2704.8900000000003</v>
      </c>
      <c r="F443" s="25">
        <f t="shared" si="48"/>
        <v>-874.04900000000043</v>
      </c>
      <c r="G443" s="23" t="str">
        <f>_xlfn.XLOOKUP($A443,PropertiesTbl[Property ID],PropertiesTbl[Property Name])</f>
        <v>Boulder House</v>
      </c>
    </row>
    <row r="444" spans="1:7" x14ac:dyDescent="0.25">
      <c r="A444" s="22" t="str">
        <f>Revenue!A445</f>
        <v>P0037</v>
      </c>
      <c r="B444" s="22" t="str">
        <f>Revenue!B445</f>
        <v>Dec</v>
      </c>
      <c r="C444" s="23" t="str">
        <f t="shared" si="47"/>
        <v>P0037|Dec</v>
      </c>
      <c r="D444" s="24">
        <f>Revenue!J445</f>
        <v>6447.6674999999996</v>
      </c>
      <c r="E444" s="25">
        <f>_xlfn.XLOOKUP($C444,ExpensesTbl[Key],ExpensesTbl[Total Operating Expenses])</f>
        <v>3160.53</v>
      </c>
      <c r="F444" s="25">
        <f t="shared" si="48"/>
        <v>3287.1374999999994</v>
      </c>
      <c r="G444" s="23" t="str">
        <f>_xlfn.XLOOKUP($A444,PropertiesTbl[Property ID],PropertiesTbl[Property Name])</f>
        <v>Boulder House</v>
      </c>
    </row>
    <row r="445" spans="1:7" x14ac:dyDescent="0.25">
      <c r="A445" s="22" t="str">
        <f>Revenue!A446</f>
        <v>P0037</v>
      </c>
      <c r="B445" s="22" t="str">
        <f>Revenue!B446</f>
        <v>Jan</v>
      </c>
      <c r="C445" s="23" t="str">
        <f t="shared" si="47"/>
        <v>P0037|Jan</v>
      </c>
      <c r="D445" s="24">
        <f>Revenue!J446</f>
        <v>6289.2179999999998</v>
      </c>
      <c r="E445" s="25">
        <f>_xlfn.XLOOKUP($C445,ExpensesTbl[Key],ExpensesTbl[Total Operating Expenses])</f>
        <v>3156.51</v>
      </c>
      <c r="F445" s="25">
        <f t="shared" si="48"/>
        <v>3132.7079999999996</v>
      </c>
      <c r="G445" s="23" t="str">
        <f>_xlfn.XLOOKUP($A445,PropertiesTbl[Property ID],PropertiesTbl[Property Name])</f>
        <v>Boulder House</v>
      </c>
    </row>
    <row r="446" spans="1:7" x14ac:dyDescent="0.25">
      <c r="A446" s="22" t="str">
        <f>Revenue!A447</f>
        <v>P0037</v>
      </c>
      <c r="B446" s="22" t="str">
        <f>Revenue!B447</f>
        <v>Feb</v>
      </c>
      <c r="C446" s="23" t="str">
        <f t="shared" si="47"/>
        <v>P0037|Feb</v>
      </c>
      <c r="D446" s="24">
        <f>Revenue!J447</f>
        <v>4652.2637999999997</v>
      </c>
      <c r="E446" s="25">
        <f>_xlfn.XLOOKUP($C446,ExpensesTbl[Key],ExpensesTbl[Total Operating Expenses])</f>
        <v>3196.51</v>
      </c>
      <c r="F446" s="25">
        <f t="shared" si="48"/>
        <v>1455.7537999999995</v>
      </c>
      <c r="G446" s="23" t="str">
        <f>_xlfn.XLOOKUP($A446,PropertiesTbl[Property ID],PropertiesTbl[Property Name])</f>
        <v>Boulder House</v>
      </c>
    </row>
    <row r="447" spans="1:7" x14ac:dyDescent="0.25">
      <c r="A447" s="22" t="str">
        <f>Revenue!A448</f>
        <v>P0037</v>
      </c>
      <c r="B447" s="22" t="str">
        <f>Revenue!B448</f>
        <v>Mar</v>
      </c>
      <c r="C447" s="23" t="str">
        <f t="shared" si="47"/>
        <v>P0037|Mar</v>
      </c>
      <c r="D447" s="24">
        <f>Revenue!J448</f>
        <v>3853.1179999999995</v>
      </c>
      <c r="E447" s="25">
        <f>_xlfn.XLOOKUP($C447,ExpensesTbl[Key],ExpensesTbl[Total Operating Expenses])</f>
        <v>2877.9</v>
      </c>
      <c r="F447" s="25">
        <f t="shared" si="48"/>
        <v>975.21799999999939</v>
      </c>
      <c r="G447" s="23" t="str">
        <f>_xlfn.XLOOKUP($A447,PropertiesTbl[Property ID],PropertiesTbl[Property Name])</f>
        <v>Boulder House</v>
      </c>
    </row>
    <row r="448" spans="1:7" x14ac:dyDescent="0.25">
      <c r="A448" s="22" t="str">
        <f>Revenue!A449</f>
        <v>P0038</v>
      </c>
      <c r="B448" s="22" t="str">
        <f>Revenue!B449</f>
        <v>Apr</v>
      </c>
      <c r="C448" s="23" t="str">
        <f t="shared" si="47"/>
        <v>P0038|Apr</v>
      </c>
      <c r="D448" s="24">
        <f>Revenue!J449</f>
        <v>841.03139999999996</v>
      </c>
      <c r="E448" s="25">
        <f>_xlfn.XLOOKUP($C448,ExpensesTbl[Key],ExpensesTbl[Total Operating Expenses])</f>
        <v>1564.85</v>
      </c>
      <c r="F448" s="25">
        <f t="shared" si="48"/>
        <v>-723.81859999999995</v>
      </c>
      <c r="G448" s="23" t="str">
        <f>_xlfn.XLOOKUP($A448,PropertiesTbl[Property ID],PropertiesTbl[Property Name])</f>
        <v>Starlight Manor</v>
      </c>
    </row>
    <row r="449" spans="1:7" x14ac:dyDescent="0.25">
      <c r="A449" s="22" t="str">
        <f>Revenue!A450</f>
        <v>P0038</v>
      </c>
      <c r="B449" s="22" t="str">
        <f>Revenue!B450</f>
        <v>May</v>
      </c>
      <c r="C449" s="23" t="str">
        <f t="shared" si="47"/>
        <v>P0038|May</v>
      </c>
      <c r="D449" s="24">
        <f>Revenue!J450</f>
        <v>1034.1583999999998</v>
      </c>
      <c r="E449" s="25">
        <f>_xlfn.XLOOKUP($C449,ExpensesTbl[Key],ExpensesTbl[Total Operating Expenses])</f>
        <v>1764.5800000000002</v>
      </c>
      <c r="F449" s="25">
        <f t="shared" si="48"/>
        <v>-730.42160000000035</v>
      </c>
      <c r="G449" s="23" t="str">
        <f>_xlfn.XLOOKUP($A449,PropertiesTbl[Property ID],PropertiesTbl[Property Name])</f>
        <v>Starlight Manor</v>
      </c>
    </row>
    <row r="450" spans="1:7" x14ac:dyDescent="0.25">
      <c r="A450" s="22" t="str">
        <f>Revenue!A451</f>
        <v>P0038</v>
      </c>
      <c r="B450" s="22" t="str">
        <f>Revenue!B451</f>
        <v>Jun</v>
      </c>
      <c r="C450" s="23" t="str">
        <f t="shared" si="47"/>
        <v>P0038|Jun</v>
      </c>
      <c r="D450" s="24">
        <f>Revenue!J451</f>
        <v>1051.3856000000001</v>
      </c>
      <c r="E450" s="25">
        <f>_xlfn.XLOOKUP($C450,ExpensesTbl[Key],ExpensesTbl[Total Operating Expenses])</f>
        <v>1952.02</v>
      </c>
      <c r="F450" s="25">
        <f t="shared" si="48"/>
        <v>-900.63439999999991</v>
      </c>
      <c r="G450" s="23" t="str">
        <f>_xlfn.XLOOKUP($A450,PropertiesTbl[Property ID],PropertiesTbl[Property Name])</f>
        <v>Starlight Manor</v>
      </c>
    </row>
    <row r="451" spans="1:7" x14ac:dyDescent="0.25">
      <c r="A451" s="22" t="str">
        <f>Revenue!A452</f>
        <v>P0038</v>
      </c>
      <c r="B451" s="22" t="str">
        <f>Revenue!B452</f>
        <v>Jul</v>
      </c>
      <c r="C451" s="23" t="str">
        <f t="shared" si="47"/>
        <v>P0038|Jul</v>
      </c>
      <c r="D451" s="24">
        <f>Revenue!J452</f>
        <v>1926.9768000000001</v>
      </c>
      <c r="E451" s="25">
        <f>_xlfn.XLOOKUP($C451,ExpensesTbl[Key],ExpensesTbl[Total Operating Expenses])</f>
        <v>2477.7200000000003</v>
      </c>
      <c r="F451" s="25">
        <f t="shared" si="48"/>
        <v>-550.74320000000012</v>
      </c>
      <c r="G451" s="23" t="str">
        <f>_xlfn.XLOOKUP($A451,PropertiesTbl[Property ID],PropertiesTbl[Property Name])</f>
        <v>Starlight Manor</v>
      </c>
    </row>
    <row r="452" spans="1:7" x14ac:dyDescent="0.25">
      <c r="A452" s="22" t="str">
        <f>Revenue!A453</f>
        <v>P0038</v>
      </c>
      <c r="B452" s="22" t="str">
        <f>Revenue!B453</f>
        <v>Aug</v>
      </c>
      <c r="C452" s="23" t="str">
        <f t="shared" si="47"/>
        <v>P0038|Aug</v>
      </c>
      <c r="D452" s="24">
        <f>Revenue!J453</f>
        <v>1520.0230000000001</v>
      </c>
      <c r="E452" s="25">
        <f>_xlfn.XLOOKUP($C452,ExpensesTbl[Key],ExpensesTbl[Total Operating Expenses])</f>
        <v>2409.98</v>
      </c>
      <c r="F452" s="25">
        <f t="shared" si="48"/>
        <v>-889.95699999999988</v>
      </c>
      <c r="G452" s="23" t="str">
        <f>_xlfn.XLOOKUP($A452,PropertiesTbl[Property ID],PropertiesTbl[Property Name])</f>
        <v>Starlight Manor</v>
      </c>
    </row>
    <row r="453" spans="1:7" x14ac:dyDescent="0.25">
      <c r="A453" s="22" t="str">
        <f>Revenue!A454</f>
        <v>P0038</v>
      </c>
      <c r="B453" s="22" t="str">
        <f>Revenue!B454</f>
        <v>Sep</v>
      </c>
      <c r="C453" s="23" t="str">
        <f t="shared" ref="C453:C516" si="49">A453&amp;"|"&amp;B453</f>
        <v>P0038|Sep</v>
      </c>
      <c r="D453" s="24">
        <f>Revenue!J454</f>
        <v>1222.2607999999998</v>
      </c>
      <c r="E453" s="25">
        <f>_xlfn.XLOOKUP($C453,ExpensesTbl[Key],ExpensesTbl[Total Operating Expenses])</f>
        <v>1674.67</v>
      </c>
      <c r="F453" s="25">
        <f t="shared" ref="F453:F516" si="50">D453-E453</f>
        <v>-452.40920000000028</v>
      </c>
      <c r="G453" s="23" t="str">
        <f>_xlfn.XLOOKUP($A453,PropertiesTbl[Property ID],PropertiesTbl[Property Name])</f>
        <v>Starlight Manor</v>
      </c>
    </row>
    <row r="454" spans="1:7" x14ac:dyDescent="0.25">
      <c r="A454" s="22" t="str">
        <f>Revenue!A455</f>
        <v>P0038</v>
      </c>
      <c r="B454" s="22" t="str">
        <f>Revenue!B455</f>
        <v>Oct</v>
      </c>
      <c r="C454" s="23" t="str">
        <f t="shared" si="49"/>
        <v>P0038|Oct</v>
      </c>
      <c r="D454" s="24">
        <f>Revenue!J455</f>
        <v>972.23360000000002</v>
      </c>
      <c r="E454" s="25">
        <f>_xlfn.XLOOKUP($C454,ExpensesTbl[Key],ExpensesTbl[Total Operating Expenses])</f>
        <v>1615.2600000000002</v>
      </c>
      <c r="F454" s="25">
        <f t="shared" si="50"/>
        <v>-643.02640000000019</v>
      </c>
      <c r="G454" s="23" t="str">
        <f>_xlfn.XLOOKUP($A454,PropertiesTbl[Property ID],PropertiesTbl[Property Name])</f>
        <v>Starlight Manor</v>
      </c>
    </row>
    <row r="455" spans="1:7" x14ac:dyDescent="0.25">
      <c r="A455" s="22" t="str">
        <f>Revenue!A456</f>
        <v>P0038</v>
      </c>
      <c r="B455" s="22" t="str">
        <f>Revenue!B456</f>
        <v>Nov</v>
      </c>
      <c r="C455" s="23" t="str">
        <f t="shared" si="49"/>
        <v>P0038|Nov</v>
      </c>
      <c r="D455" s="24">
        <f>Revenue!J456</f>
        <v>1038.7076999999999</v>
      </c>
      <c r="E455" s="25">
        <f>_xlfn.XLOOKUP($C455,ExpensesTbl[Key],ExpensesTbl[Total Operating Expenses])</f>
        <v>1604.47</v>
      </c>
      <c r="F455" s="25">
        <f t="shared" si="50"/>
        <v>-565.7623000000001</v>
      </c>
      <c r="G455" s="23" t="str">
        <f>_xlfn.XLOOKUP($A455,PropertiesTbl[Property ID],PropertiesTbl[Property Name])</f>
        <v>Starlight Manor</v>
      </c>
    </row>
    <row r="456" spans="1:7" x14ac:dyDescent="0.25">
      <c r="A456" s="22" t="str">
        <f>Revenue!A457</f>
        <v>P0038</v>
      </c>
      <c r="B456" s="22" t="str">
        <f>Revenue!B457</f>
        <v>Dec</v>
      </c>
      <c r="C456" s="23" t="str">
        <f t="shared" si="49"/>
        <v>P0038|Dec</v>
      </c>
      <c r="D456" s="24">
        <f>Revenue!J457</f>
        <v>3824.0969999999998</v>
      </c>
      <c r="E456" s="25">
        <f>_xlfn.XLOOKUP($C456,ExpensesTbl[Key],ExpensesTbl[Total Operating Expenses])</f>
        <v>1981.8</v>
      </c>
      <c r="F456" s="25">
        <f t="shared" si="50"/>
        <v>1842.2969999999998</v>
      </c>
      <c r="G456" s="23" t="str">
        <f>_xlfn.XLOOKUP($A456,PropertiesTbl[Property ID],PropertiesTbl[Property Name])</f>
        <v>Starlight Manor</v>
      </c>
    </row>
    <row r="457" spans="1:7" x14ac:dyDescent="0.25">
      <c r="A457" s="22" t="str">
        <f>Revenue!A458</f>
        <v>P0038</v>
      </c>
      <c r="B457" s="22" t="str">
        <f>Revenue!B458</f>
        <v>Jan</v>
      </c>
      <c r="C457" s="23" t="str">
        <f t="shared" si="49"/>
        <v>P0038|Jan</v>
      </c>
      <c r="D457" s="24">
        <f>Revenue!J458</f>
        <v>3701.877</v>
      </c>
      <c r="E457" s="25">
        <f>_xlfn.XLOOKUP($C457,ExpensesTbl[Key],ExpensesTbl[Total Operating Expenses])</f>
        <v>1983.11</v>
      </c>
      <c r="F457" s="25">
        <f t="shared" si="50"/>
        <v>1718.7670000000001</v>
      </c>
      <c r="G457" s="23" t="str">
        <f>_xlfn.XLOOKUP($A457,PropertiesTbl[Property ID],PropertiesTbl[Property Name])</f>
        <v>Starlight Manor</v>
      </c>
    </row>
    <row r="458" spans="1:7" x14ac:dyDescent="0.25">
      <c r="A458" s="22" t="str">
        <f>Revenue!A459</f>
        <v>P0038</v>
      </c>
      <c r="B458" s="22" t="str">
        <f>Revenue!B459</f>
        <v>Feb</v>
      </c>
      <c r="C458" s="23" t="str">
        <f t="shared" si="49"/>
        <v>P0038|Feb</v>
      </c>
      <c r="D458" s="24">
        <f>Revenue!J459</f>
        <v>2851.8744000000002</v>
      </c>
      <c r="E458" s="25">
        <f>_xlfn.XLOOKUP($C458,ExpensesTbl[Key],ExpensesTbl[Total Operating Expenses])</f>
        <v>1890.9999999999998</v>
      </c>
      <c r="F458" s="25">
        <f t="shared" si="50"/>
        <v>960.87440000000038</v>
      </c>
      <c r="G458" s="23" t="str">
        <f>_xlfn.XLOOKUP($A458,PropertiesTbl[Property ID],PropertiesTbl[Property Name])</f>
        <v>Starlight Manor</v>
      </c>
    </row>
    <row r="459" spans="1:7" x14ac:dyDescent="0.25">
      <c r="A459" s="22" t="str">
        <f>Revenue!A460</f>
        <v>P0038</v>
      </c>
      <c r="B459" s="22" t="str">
        <f>Revenue!B460</f>
        <v>Mar</v>
      </c>
      <c r="C459" s="23" t="str">
        <f t="shared" si="49"/>
        <v>P0038|Mar</v>
      </c>
      <c r="D459" s="24">
        <f>Revenue!J460</f>
        <v>2278.2636000000002</v>
      </c>
      <c r="E459" s="25">
        <f>_xlfn.XLOOKUP($C459,ExpensesTbl[Key],ExpensesTbl[Total Operating Expenses])</f>
        <v>1821.1499999999999</v>
      </c>
      <c r="F459" s="25">
        <f t="shared" si="50"/>
        <v>457.11360000000036</v>
      </c>
      <c r="G459" s="23" t="str">
        <f>_xlfn.XLOOKUP($A459,PropertiesTbl[Property ID],PropertiesTbl[Property Name])</f>
        <v>Starlight Manor</v>
      </c>
    </row>
    <row r="460" spans="1:7" x14ac:dyDescent="0.25">
      <c r="A460" s="22" t="str">
        <f>Revenue!A461</f>
        <v>P0039</v>
      </c>
      <c r="B460" s="22" t="str">
        <f>Revenue!B461</f>
        <v>Apr</v>
      </c>
      <c r="C460" s="23" t="str">
        <f t="shared" si="49"/>
        <v>P0039|Apr</v>
      </c>
      <c r="D460" s="24">
        <f>Revenue!J461</f>
        <v>1229.163</v>
      </c>
      <c r="E460" s="25">
        <f>_xlfn.XLOOKUP($C460,ExpensesTbl[Key],ExpensesTbl[Total Operating Expenses])</f>
        <v>2000.9299999999998</v>
      </c>
      <c r="F460" s="25">
        <f t="shared" si="50"/>
        <v>-771.76699999999983</v>
      </c>
      <c r="G460" s="23" t="str">
        <f>_xlfn.XLOOKUP($A460,PropertiesTbl[Property ID],PropertiesTbl[Property Name])</f>
        <v>Mountain Point</v>
      </c>
    </row>
    <row r="461" spans="1:7" x14ac:dyDescent="0.25">
      <c r="A461" s="22" t="str">
        <f>Revenue!A462</f>
        <v>P0039</v>
      </c>
      <c r="B461" s="22" t="str">
        <f>Revenue!B462</f>
        <v>May</v>
      </c>
      <c r="C461" s="23" t="str">
        <f t="shared" si="49"/>
        <v>P0039|May</v>
      </c>
      <c r="D461" s="24">
        <f>Revenue!J462</f>
        <v>1521.9284</v>
      </c>
      <c r="E461" s="25">
        <f>_xlfn.XLOOKUP($C461,ExpensesTbl[Key],ExpensesTbl[Total Operating Expenses])</f>
        <v>2307.84</v>
      </c>
      <c r="F461" s="25">
        <f t="shared" si="50"/>
        <v>-785.91160000000013</v>
      </c>
      <c r="G461" s="23" t="str">
        <f>_xlfn.XLOOKUP($A461,PropertiesTbl[Property ID],PropertiesTbl[Property Name])</f>
        <v>Mountain Point</v>
      </c>
    </row>
    <row r="462" spans="1:7" x14ac:dyDescent="0.25">
      <c r="A462" s="22" t="str">
        <f>Revenue!A463</f>
        <v>P0039</v>
      </c>
      <c r="B462" s="22" t="str">
        <f>Revenue!B463</f>
        <v>Jun</v>
      </c>
      <c r="C462" s="23" t="str">
        <f t="shared" si="49"/>
        <v>P0039|Jun</v>
      </c>
      <c r="D462" s="24">
        <f>Revenue!J463</f>
        <v>1879.8680999999999</v>
      </c>
      <c r="E462" s="25">
        <f>_xlfn.XLOOKUP($C462,ExpensesTbl[Key],ExpensesTbl[Total Operating Expenses])</f>
        <v>2422.48</v>
      </c>
      <c r="F462" s="25">
        <f t="shared" si="50"/>
        <v>-542.61190000000011</v>
      </c>
      <c r="G462" s="23" t="str">
        <f>_xlfn.XLOOKUP($A462,PropertiesTbl[Property ID],PropertiesTbl[Property Name])</f>
        <v>Mountain Point</v>
      </c>
    </row>
    <row r="463" spans="1:7" x14ac:dyDescent="0.25">
      <c r="A463" s="22" t="str">
        <f>Revenue!A464</f>
        <v>P0039</v>
      </c>
      <c r="B463" s="22" t="str">
        <f>Revenue!B464</f>
        <v>Jul</v>
      </c>
      <c r="C463" s="23" t="str">
        <f t="shared" si="49"/>
        <v>P0039|Jul</v>
      </c>
      <c r="D463" s="24">
        <f>Revenue!J464</f>
        <v>2736.6779999999999</v>
      </c>
      <c r="E463" s="25">
        <f>_xlfn.XLOOKUP($C463,ExpensesTbl[Key],ExpensesTbl[Total Operating Expenses])</f>
        <v>3366.04</v>
      </c>
      <c r="F463" s="25">
        <f t="shared" si="50"/>
        <v>-629.36200000000008</v>
      </c>
      <c r="G463" s="23" t="str">
        <f>_xlfn.XLOOKUP($A463,PropertiesTbl[Property ID],PropertiesTbl[Property Name])</f>
        <v>Mountain Point</v>
      </c>
    </row>
    <row r="464" spans="1:7" x14ac:dyDescent="0.25">
      <c r="A464" s="22" t="str">
        <f>Revenue!A465</f>
        <v>P0039</v>
      </c>
      <c r="B464" s="22" t="str">
        <f>Revenue!B465</f>
        <v>Aug</v>
      </c>
      <c r="C464" s="23" t="str">
        <f t="shared" si="49"/>
        <v>P0039|Aug</v>
      </c>
      <c r="D464" s="24">
        <f>Revenue!J465</f>
        <v>2677.3043000000002</v>
      </c>
      <c r="E464" s="25">
        <f>_xlfn.XLOOKUP($C464,ExpensesTbl[Key],ExpensesTbl[Total Operating Expenses])</f>
        <v>3536.55</v>
      </c>
      <c r="F464" s="25">
        <f t="shared" si="50"/>
        <v>-859.24569999999994</v>
      </c>
      <c r="G464" s="23" t="str">
        <f>_xlfn.XLOOKUP($A464,PropertiesTbl[Property ID],PropertiesTbl[Property Name])</f>
        <v>Mountain Point</v>
      </c>
    </row>
    <row r="465" spans="1:7" x14ac:dyDescent="0.25">
      <c r="A465" s="22" t="str">
        <f>Revenue!A466</f>
        <v>P0039</v>
      </c>
      <c r="B465" s="22" t="str">
        <f>Revenue!B466</f>
        <v>Sep</v>
      </c>
      <c r="C465" s="23" t="str">
        <f t="shared" si="49"/>
        <v>P0039|Sep</v>
      </c>
      <c r="D465" s="24">
        <f>Revenue!J466</f>
        <v>1520.1629999999998</v>
      </c>
      <c r="E465" s="25">
        <f>_xlfn.XLOOKUP($C465,ExpensesTbl[Key],ExpensesTbl[Total Operating Expenses])</f>
        <v>2195.69</v>
      </c>
      <c r="F465" s="25">
        <f t="shared" si="50"/>
        <v>-675.52700000000027</v>
      </c>
      <c r="G465" s="23" t="str">
        <f>_xlfn.XLOOKUP($A465,PropertiesTbl[Property ID],PropertiesTbl[Property Name])</f>
        <v>Mountain Point</v>
      </c>
    </row>
    <row r="466" spans="1:7" x14ac:dyDescent="0.25">
      <c r="A466" s="22" t="str">
        <f>Revenue!A467</f>
        <v>P0039</v>
      </c>
      <c r="B466" s="22" t="str">
        <f>Revenue!B467</f>
        <v>Oct</v>
      </c>
      <c r="C466" s="23" t="str">
        <f t="shared" si="49"/>
        <v>P0039|Oct</v>
      </c>
      <c r="D466" s="24">
        <f>Revenue!J467</f>
        <v>1460.4110000000001</v>
      </c>
      <c r="E466" s="25">
        <f>_xlfn.XLOOKUP($C466,ExpensesTbl[Key],ExpensesTbl[Total Operating Expenses])</f>
        <v>2108.88</v>
      </c>
      <c r="F466" s="25">
        <f t="shared" si="50"/>
        <v>-648.46900000000005</v>
      </c>
      <c r="G466" s="23" t="str">
        <f>_xlfn.XLOOKUP($A466,PropertiesTbl[Property ID],PropertiesTbl[Property Name])</f>
        <v>Mountain Point</v>
      </c>
    </row>
    <row r="467" spans="1:7" x14ac:dyDescent="0.25">
      <c r="A467" s="22" t="str">
        <f>Revenue!A468</f>
        <v>P0039</v>
      </c>
      <c r="B467" s="22" t="str">
        <f>Revenue!B468</f>
        <v>Nov</v>
      </c>
      <c r="C467" s="23" t="str">
        <f t="shared" si="49"/>
        <v>P0039|Nov</v>
      </c>
      <c r="D467" s="24">
        <f>Revenue!J468</f>
        <v>1593.2323000000001</v>
      </c>
      <c r="E467" s="25">
        <f>_xlfn.XLOOKUP($C467,ExpensesTbl[Key],ExpensesTbl[Total Operating Expenses])</f>
        <v>2166.0999999999995</v>
      </c>
      <c r="F467" s="25">
        <f t="shared" si="50"/>
        <v>-572.86769999999933</v>
      </c>
      <c r="G467" s="23" t="str">
        <f>_xlfn.XLOOKUP($A467,PropertiesTbl[Property ID],PropertiesTbl[Property Name])</f>
        <v>Mountain Point</v>
      </c>
    </row>
    <row r="468" spans="1:7" x14ac:dyDescent="0.25">
      <c r="A468" s="22" t="str">
        <f>Revenue!A469</f>
        <v>P0039</v>
      </c>
      <c r="B468" s="22" t="str">
        <f>Revenue!B469</f>
        <v>Dec</v>
      </c>
      <c r="C468" s="23" t="str">
        <f t="shared" si="49"/>
        <v>P0039|Dec</v>
      </c>
      <c r="D468" s="24">
        <f>Revenue!J469</f>
        <v>5053.5884999999998</v>
      </c>
      <c r="E468" s="25">
        <f>_xlfn.XLOOKUP($C468,ExpensesTbl[Key],ExpensesTbl[Total Operating Expenses])</f>
        <v>2531.71</v>
      </c>
      <c r="F468" s="25">
        <f t="shared" si="50"/>
        <v>2521.8784999999998</v>
      </c>
      <c r="G468" s="23" t="str">
        <f>_xlfn.XLOOKUP($A468,PropertiesTbl[Property ID],PropertiesTbl[Property Name])</f>
        <v>Mountain Point</v>
      </c>
    </row>
    <row r="469" spans="1:7" x14ac:dyDescent="0.25">
      <c r="A469" s="22" t="str">
        <f>Revenue!A470</f>
        <v>P0039</v>
      </c>
      <c r="B469" s="22" t="str">
        <f>Revenue!B470</f>
        <v>Jan</v>
      </c>
      <c r="C469" s="23" t="str">
        <f t="shared" si="49"/>
        <v>P0039|Jan</v>
      </c>
      <c r="D469" s="24">
        <f>Revenue!J470</f>
        <v>5186.5755000000008</v>
      </c>
      <c r="E469" s="25">
        <f>_xlfn.XLOOKUP($C469,ExpensesTbl[Key],ExpensesTbl[Total Operating Expenses])</f>
        <v>2739.6500000000005</v>
      </c>
      <c r="F469" s="25">
        <f t="shared" si="50"/>
        <v>2446.9255000000003</v>
      </c>
      <c r="G469" s="23" t="str">
        <f>_xlfn.XLOOKUP($A469,PropertiesTbl[Property ID],PropertiesTbl[Property Name])</f>
        <v>Mountain Point</v>
      </c>
    </row>
    <row r="470" spans="1:7" x14ac:dyDescent="0.25">
      <c r="A470" s="22" t="str">
        <f>Revenue!A471</f>
        <v>P0039</v>
      </c>
      <c r="B470" s="22" t="str">
        <f>Revenue!B471</f>
        <v>Feb</v>
      </c>
      <c r="C470" s="23" t="str">
        <f t="shared" si="49"/>
        <v>P0039|Feb</v>
      </c>
      <c r="D470" s="24">
        <f>Revenue!J471</f>
        <v>4184.2656000000006</v>
      </c>
      <c r="E470" s="25">
        <f>_xlfn.XLOOKUP($C470,ExpensesTbl[Key],ExpensesTbl[Total Operating Expenses])</f>
        <v>2447.5200000000004</v>
      </c>
      <c r="F470" s="25">
        <f t="shared" si="50"/>
        <v>1736.7456000000002</v>
      </c>
      <c r="G470" s="23" t="str">
        <f>_xlfn.XLOOKUP($A470,PropertiesTbl[Property ID],PropertiesTbl[Property Name])</f>
        <v>Mountain Point</v>
      </c>
    </row>
    <row r="471" spans="1:7" x14ac:dyDescent="0.25">
      <c r="A471" s="22" t="str">
        <f>Revenue!A472</f>
        <v>P0039</v>
      </c>
      <c r="B471" s="22" t="str">
        <f>Revenue!B472</f>
        <v>Mar</v>
      </c>
      <c r="C471" s="23" t="str">
        <f t="shared" si="49"/>
        <v>P0039|Mar</v>
      </c>
      <c r="D471" s="24">
        <f>Revenue!J472</f>
        <v>3798.4675000000002</v>
      </c>
      <c r="E471" s="25">
        <f>_xlfn.XLOOKUP($C471,ExpensesTbl[Key],ExpensesTbl[Total Operating Expenses])</f>
        <v>2405.5100000000002</v>
      </c>
      <c r="F471" s="25">
        <f t="shared" si="50"/>
        <v>1392.9575</v>
      </c>
      <c r="G471" s="23" t="str">
        <f>_xlfn.XLOOKUP($A471,PropertiesTbl[Property ID],PropertiesTbl[Property Name])</f>
        <v>Mountain Point</v>
      </c>
    </row>
    <row r="472" spans="1:7" x14ac:dyDescent="0.25">
      <c r="A472" s="22" t="str">
        <f>Revenue!A473</f>
        <v>P0040</v>
      </c>
      <c r="B472" s="22" t="str">
        <f>Revenue!B473</f>
        <v>Apr</v>
      </c>
      <c r="C472" s="23" t="str">
        <f t="shared" si="49"/>
        <v>P0040|Apr</v>
      </c>
      <c r="D472" s="24">
        <f>Revenue!J473</f>
        <v>1017.3774000000001</v>
      </c>
      <c r="E472" s="25">
        <f>_xlfn.XLOOKUP($C472,ExpensesTbl[Key],ExpensesTbl[Total Operating Expenses])</f>
        <v>1546.3</v>
      </c>
      <c r="F472" s="25">
        <f t="shared" si="50"/>
        <v>-528.92259999999987</v>
      </c>
      <c r="G472" s="23" t="str">
        <f>_xlfn.XLOOKUP($A472,PropertiesTbl[Property ID],PropertiesTbl[Property Name])</f>
        <v>Alpine Chalet</v>
      </c>
    </row>
    <row r="473" spans="1:7" x14ac:dyDescent="0.25">
      <c r="A473" s="22" t="str">
        <f>Revenue!A474</f>
        <v>P0040</v>
      </c>
      <c r="B473" s="22" t="str">
        <f>Revenue!B474</f>
        <v>May</v>
      </c>
      <c r="C473" s="23" t="str">
        <f t="shared" si="49"/>
        <v>P0040|May</v>
      </c>
      <c r="D473" s="24">
        <f>Revenue!J474</f>
        <v>993.98100000000011</v>
      </c>
      <c r="E473" s="25">
        <f>_xlfn.XLOOKUP($C473,ExpensesTbl[Key],ExpensesTbl[Total Operating Expenses])</f>
        <v>1760.64</v>
      </c>
      <c r="F473" s="25">
        <f t="shared" si="50"/>
        <v>-766.65899999999999</v>
      </c>
      <c r="G473" s="23" t="str">
        <f>_xlfn.XLOOKUP($A473,PropertiesTbl[Property ID],PropertiesTbl[Property Name])</f>
        <v>Alpine Chalet</v>
      </c>
    </row>
    <row r="474" spans="1:7" x14ac:dyDescent="0.25">
      <c r="A474" s="22" t="str">
        <f>Revenue!A475</f>
        <v>P0040</v>
      </c>
      <c r="B474" s="22" t="str">
        <f>Revenue!B475</f>
        <v>Jun</v>
      </c>
      <c r="C474" s="23" t="str">
        <f t="shared" si="49"/>
        <v>P0040|Jun</v>
      </c>
      <c r="D474" s="24">
        <f>Revenue!J475</f>
        <v>1470.1443000000002</v>
      </c>
      <c r="E474" s="25">
        <f>_xlfn.XLOOKUP($C474,ExpensesTbl[Key],ExpensesTbl[Total Operating Expenses])</f>
        <v>1825.15</v>
      </c>
      <c r="F474" s="25">
        <f t="shared" si="50"/>
        <v>-355.00569999999993</v>
      </c>
      <c r="G474" s="23" t="str">
        <f>_xlfn.XLOOKUP($A474,PropertiesTbl[Property ID],PropertiesTbl[Property Name])</f>
        <v>Alpine Chalet</v>
      </c>
    </row>
    <row r="475" spans="1:7" x14ac:dyDescent="0.25">
      <c r="A475" s="22" t="str">
        <f>Revenue!A476</f>
        <v>P0040</v>
      </c>
      <c r="B475" s="22" t="str">
        <f>Revenue!B476</f>
        <v>Jul</v>
      </c>
      <c r="C475" s="23" t="str">
        <f t="shared" si="49"/>
        <v>P0040|Jul</v>
      </c>
      <c r="D475" s="24">
        <f>Revenue!J476</f>
        <v>2084.1652999999997</v>
      </c>
      <c r="E475" s="25">
        <f>_xlfn.XLOOKUP($C475,ExpensesTbl[Key],ExpensesTbl[Total Operating Expenses])</f>
        <v>2474.9899999999998</v>
      </c>
      <c r="F475" s="25">
        <f t="shared" si="50"/>
        <v>-390.82470000000012</v>
      </c>
      <c r="G475" s="23" t="str">
        <f>_xlfn.XLOOKUP($A475,PropertiesTbl[Property ID],PropertiesTbl[Property Name])</f>
        <v>Alpine Chalet</v>
      </c>
    </row>
    <row r="476" spans="1:7" x14ac:dyDescent="0.25">
      <c r="A476" s="22" t="str">
        <f>Revenue!A477</f>
        <v>P0040</v>
      </c>
      <c r="B476" s="22" t="str">
        <f>Revenue!B477</f>
        <v>Aug</v>
      </c>
      <c r="C476" s="23" t="str">
        <f t="shared" si="49"/>
        <v>P0040|Aug</v>
      </c>
      <c r="D476" s="24">
        <f>Revenue!J477</f>
        <v>1899.778</v>
      </c>
      <c r="E476" s="25">
        <f>_xlfn.XLOOKUP($C476,ExpensesTbl[Key],ExpensesTbl[Total Operating Expenses])</f>
        <v>2398.83</v>
      </c>
      <c r="F476" s="25">
        <f t="shared" si="50"/>
        <v>-499.05199999999991</v>
      </c>
      <c r="G476" s="23" t="str">
        <f>_xlfn.XLOOKUP($A476,PropertiesTbl[Property ID],PropertiesTbl[Property Name])</f>
        <v>Alpine Chalet</v>
      </c>
    </row>
    <row r="477" spans="1:7" x14ac:dyDescent="0.25">
      <c r="A477" s="22" t="str">
        <f>Revenue!A478</f>
        <v>P0040</v>
      </c>
      <c r="B477" s="22" t="str">
        <f>Revenue!B478</f>
        <v>Sep</v>
      </c>
      <c r="C477" s="23" t="str">
        <f t="shared" si="49"/>
        <v>P0040|Sep</v>
      </c>
      <c r="D477" s="24">
        <f>Revenue!J478</f>
        <v>1198.7479999999998</v>
      </c>
      <c r="E477" s="25">
        <f>_xlfn.XLOOKUP($C477,ExpensesTbl[Key],ExpensesTbl[Total Operating Expenses])</f>
        <v>1672.69</v>
      </c>
      <c r="F477" s="25">
        <f t="shared" si="50"/>
        <v>-473.94200000000023</v>
      </c>
      <c r="G477" s="23" t="str">
        <f>_xlfn.XLOOKUP($A477,PropertiesTbl[Property ID],PropertiesTbl[Property Name])</f>
        <v>Alpine Chalet</v>
      </c>
    </row>
    <row r="478" spans="1:7" x14ac:dyDescent="0.25">
      <c r="A478" s="22" t="str">
        <f>Revenue!A479</f>
        <v>P0040</v>
      </c>
      <c r="B478" s="22" t="str">
        <f>Revenue!B479</f>
        <v>Oct</v>
      </c>
      <c r="C478" s="23" t="str">
        <f t="shared" si="49"/>
        <v>P0040|Oct</v>
      </c>
      <c r="D478" s="24">
        <f>Revenue!J479</f>
        <v>1115.7741999999998</v>
      </c>
      <c r="E478" s="25">
        <f>_xlfn.XLOOKUP($C478,ExpensesTbl[Key],ExpensesTbl[Total Operating Expenses])</f>
        <v>1621.25</v>
      </c>
      <c r="F478" s="25">
        <f t="shared" si="50"/>
        <v>-505.47580000000016</v>
      </c>
      <c r="G478" s="23" t="str">
        <f>_xlfn.XLOOKUP($A478,PropertiesTbl[Property ID],PropertiesTbl[Property Name])</f>
        <v>Alpine Chalet</v>
      </c>
    </row>
    <row r="479" spans="1:7" x14ac:dyDescent="0.25">
      <c r="A479" s="22" t="str">
        <f>Revenue!A480</f>
        <v>P0040</v>
      </c>
      <c r="B479" s="22" t="str">
        <f>Revenue!B480</f>
        <v>Nov</v>
      </c>
      <c r="C479" s="23" t="str">
        <f t="shared" si="49"/>
        <v>P0040|Nov</v>
      </c>
      <c r="D479" s="24">
        <f>Revenue!J480</f>
        <v>1360.0312000000001</v>
      </c>
      <c r="E479" s="25">
        <f>_xlfn.XLOOKUP($C479,ExpensesTbl[Key],ExpensesTbl[Total Operating Expenses])</f>
        <v>1703.47</v>
      </c>
      <c r="F479" s="25">
        <f t="shared" si="50"/>
        <v>-343.4387999999999</v>
      </c>
      <c r="G479" s="23" t="str">
        <f>_xlfn.XLOOKUP($A479,PropertiesTbl[Property ID],PropertiesTbl[Property Name])</f>
        <v>Alpine Chalet</v>
      </c>
    </row>
    <row r="480" spans="1:7" x14ac:dyDescent="0.25">
      <c r="A480" s="22" t="str">
        <f>Revenue!A481</f>
        <v>P0040</v>
      </c>
      <c r="B480" s="22" t="str">
        <f>Revenue!B481</f>
        <v>Dec</v>
      </c>
      <c r="C480" s="23" t="str">
        <f t="shared" si="49"/>
        <v>P0040|Dec</v>
      </c>
      <c r="D480" s="24">
        <f>Revenue!J481</f>
        <v>4335.6750000000002</v>
      </c>
      <c r="E480" s="25">
        <f>_xlfn.XLOOKUP($C480,ExpensesTbl[Key],ExpensesTbl[Total Operating Expenses])</f>
        <v>1996.7099999999998</v>
      </c>
      <c r="F480" s="25">
        <f t="shared" si="50"/>
        <v>2338.9650000000001</v>
      </c>
      <c r="G480" s="23" t="str">
        <f>_xlfn.XLOOKUP($A480,PropertiesTbl[Property ID],PropertiesTbl[Property Name])</f>
        <v>Alpine Chalet</v>
      </c>
    </row>
    <row r="481" spans="1:7" x14ac:dyDescent="0.25">
      <c r="A481" s="22" t="str">
        <f>Revenue!A482</f>
        <v>P0040</v>
      </c>
      <c r="B481" s="22" t="str">
        <f>Revenue!B482</f>
        <v>Jan</v>
      </c>
      <c r="C481" s="23" t="str">
        <f t="shared" si="49"/>
        <v>P0040|Jan</v>
      </c>
      <c r="D481" s="24">
        <f>Revenue!J482</f>
        <v>3648.7985999999996</v>
      </c>
      <c r="E481" s="25">
        <f>_xlfn.XLOOKUP($C481,ExpensesTbl[Key],ExpensesTbl[Total Operating Expenses])</f>
        <v>1992.31</v>
      </c>
      <c r="F481" s="25">
        <f t="shared" si="50"/>
        <v>1656.4885999999997</v>
      </c>
      <c r="G481" s="23" t="str">
        <f>_xlfn.XLOOKUP($A481,PropertiesTbl[Property ID],PropertiesTbl[Property Name])</f>
        <v>Alpine Chalet</v>
      </c>
    </row>
    <row r="482" spans="1:7" x14ac:dyDescent="0.25">
      <c r="A482" s="22" t="str">
        <f>Revenue!A483</f>
        <v>P0040</v>
      </c>
      <c r="B482" s="22" t="str">
        <f>Revenue!B483</f>
        <v>Feb</v>
      </c>
      <c r="C482" s="23" t="str">
        <f t="shared" si="49"/>
        <v>P0040|Feb</v>
      </c>
      <c r="D482" s="24">
        <f>Revenue!J483</f>
        <v>2746.308</v>
      </c>
      <c r="E482" s="25">
        <f>_xlfn.XLOOKUP($C482,ExpensesTbl[Key],ExpensesTbl[Total Operating Expenses])</f>
        <v>1813.72</v>
      </c>
      <c r="F482" s="25">
        <f t="shared" si="50"/>
        <v>932.58799999999997</v>
      </c>
      <c r="G482" s="23" t="str">
        <f>_xlfn.XLOOKUP($A482,PropertiesTbl[Property ID],PropertiesTbl[Property Name])</f>
        <v>Alpine Chalet</v>
      </c>
    </row>
    <row r="483" spans="1:7" x14ac:dyDescent="0.25">
      <c r="A483" s="22" t="str">
        <f>Revenue!A484</f>
        <v>P0040</v>
      </c>
      <c r="B483" s="22" t="str">
        <f>Revenue!B484</f>
        <v>Mar</v>
      </c>
      <c r="C483" s="23" t="str">
        <f t="shared" si="49"/>
        <v>P0040|Mar</v>
      </c>
      <c r="D483" s="24">
        <f>Revenue!J484</f>
        <v>2616.6675</v>
      </c>
      <c r="E483" s="25">
        <f>_xlfn.XLOOKUP($C483,ExpensesTbl[Key],ExpensesTbl[Total Operating Expenses])</f>
        <v>1808.1599999999999</v>
      </c>
      <c r="F483" s="25">
        <f t="shared" si="50"/>
        <v>808.50750000000016</v>
      </c>
      <c r="G483" s="23" t="str">
        <f>_xlfn.XLOOKUP($A483,PropertiesTbl[Property ID],PropertiesTbl[Property Name])</f>
        <v>Alpine Chalet</v>
      </c>
    </row>
    <row r="484" spans="1:7" x14ac:dyDescent="0.25">
      <c r="A484" s="22" t="str">
        <f>Revenue!A485</f>
        <v>P0041</v>
      </c>
      <c r="B484" s="22" t="str">
        <f>Revenue!B485</f>
        <v>Apr</v>
      </c>
      <c r="C484" s="23" t="str">
        <f t="shared" si="49"/>
        <v>P0041|Apr</v>
      </c>
      <c r="D484" s="24">
        <f>Revenue!J485</f>
        <v>1130.2812000000001</v>
      </c>
      <c r="E484" s="25">
        <f>_xlfn.XLOOKUP($C484,ExpensesTbl[Key],ExpensesTbl[Total Operating Expenses])</f>
        <v>1986.6699999999998</v>
      </c>
      <c r="F484" s="25">
        <f t="shared" si="50"/>
        <v>-856.38879999999972</v>
      </c>
      <c r="G484" s="23" t="str">
        <f>_xlfn.XLOOKUP($A484,PropertiesTbl[Property ID],PropertiesTbl[Property Name])</f>
        <v>Sierra Overlook</v>
      </c>
    </row>
    <row r="485" spans="1:7" x14ac:dyDescent="0.25">
      <c r="A485" s="22" t="str">
        <f>Revenue!A486</f>
        <v>P0041</v>
      </c>
      <c r="B485" s="22" t="str">
        <f>Revenue!B486</f>
        <v>May</v>
      </c>
      <c r="C485" s="23" t="str">
        <f t="shared" si="49"/>
        <v>P0041|May</v>
      </c>
      <c r="D485" s="24">
        <f>Revenue!J486</f>
        <v>1313.0001</v>
      </c>
      <c r="E485" s="25">
        <f>_xlfn.XLOOKUP($C485,ExpensesTbl[Key],ExpensesTbl[Total Operating Expenses])</f>
        <v>2302.9899999999998</v>
      </c>
      <c r="F485" s="25">
        <f t="shared" si="50"/>
        <v>-989.98989999999981</v>
      </c>
      <c r="G485" s="23" t="str">
        <f>_xlfn.XLOOKUP($A485,PropertiesTbl[Property ID],PropertiesTbl[Property Name])</f>
        <v>Sierra Overlook</v>
      </c>
    </row>
    <row r="486" spans="1:7" x14ac:dyDescent="0.25">
      <c r="A486" s="22" t="str">
        <f>Revenue!A487</f>
        <v>P0041</v>
      </c>
      <c r="B486" s="22" t="str">
        <f>Revenue!B487</f>
        <v>Jun</v>
      </c>
      <c r="C486" s="23" t="str">
        <f t="shared" si="49"/>
        <v>P0041|Jun</v>
      </c>
      <c r="D486" s="24">
        <f>Revenue!J487</f>
        <v>1612.3712</v>
      </c>
      <c r="E486" s="25">
        <f>_xlfn.XLOOKUP($C486,ExpensesTbl[Key],ExpensesTbl[Total Operating Expenses])</f>
        <v>2435.4299999999998</v>
      </c>
      <c r="F486" s="25">
        <f t="shared" si="50"/>
        <v>-823.05879999999979</v>
      </c>
      <c r="G486" s="23" t="str">
        <f>_xlfn.XLOOKUP($A486,PropertiesTbl[Property ID],PropertiesTbl[Property Name])</f>
        <v>Sierra Overlook</v>
      </c>
    </row>
    <row r="487" spans="1:7" x14ac:dyDescent="0.25">
      <c r="A487" s="22" t="str">
        <f>Revenue!A488</f>
        <v>P0041</v>
      </c>
      <c r="B487" s="22" t="str">
        <f>Revenue!B488</f>
        <v>Jul</v>
      </c>
      <c r="C487" s="23" t="str">
        <f t="shared" si="49"/>
        <v>P0041|Jul</v>
      </c>
      <c r="D487" s="24">
        <f>Revenue!J488</f>
        <v>2240.232</v>
      </c>
      <c r="E487" s="25">
        <f>_xlfn.XLOOKUP($C487,ExpensesTbl[Key],ExpensesTbl[Total Operating Expenses])</f>
        <v>3370.45</v>
      </c>
      <c r="F487" s="25">
        <f t="shared" si="50"/>
        <v>-1130.2179999999998</v>
      </c>
      <c r="G487" s="23" t="str">
        <f>_xlfn.XLOOKUP($A487,PropertiesTbl[Property ID],PropertiesTbl[Property Name])</f>
        <v>Sierra Overlook</v>
      </c>
    </row>
    <row r="488" spans="1:7" x14ac:dyDescent="0.25">
      <c r="A488" s="22" t="str">
        <f>Revenue!A489</f>
        <v>P0041</v>
      </c>
      <c r="B488" s="22" t="str">
        <f>Revenue!B489</f>
        <v>Aug</v>
      </c>
      <c r="C488" s="23" t="str">
        <f t="shared" si="49"/>
        <v>P0041|Aug</v>
      </c>
      <c r="D488" s="24">
        <f>Revenue!J489</f>
        <v>2139.5460000000003</v>
      </c>
      <c r="E488" s="25">
        <f>_xlfn.XLOOKUP($C488,ExpensesTbl[Key],ExpensesTbl[Total Operating Expenses])</f>
        <v>3267.49</v>
      </c>
      <c r="F488" s="25">
        <f t="shared" si="50"/>
        <v>-1127.9439999999995</v>
      </c>
      <c r="G488" s="23" t="str">
        <f>_xlfn.XLOOKUP($A488,PropertiesTbl[Property ID],PropertiesTbl[Property Name])</f>
        <v>Sierra Overlook</v>
      </c>
    </row>
    <row r="489" spans="1:7" x14ac:dyDescent="0.25">
      <c r="A489" s="22" t="str">
        <f>Revenue!A490</f>
        <v>P0041</v>
      </c>
      <c r="B489" s="22" t="str">
        <f>Revenue!B490</f>
        <v>Sep</v>
      </c>
      <c r="C489" s="23" t="str">
        <f t="shared" si="49"/>
        <v>P0041|Sep</v>
      </c>
      <c r="D489" s="24">
        <f>Revenue!J490</f>
        <v>1389.2517999999998</v>
      </c>
      <c r="E489" s="25">
        <f>_xlfn.XLOOKUP($C489,ExpensesTbl[Key],ExpensesTbl[Total Operating Expenses])</f>
        <v>2178.77</v>
      </c>
      <c r="F489" s="25">
        <f t="shared" si="50"/>
        <v>-789.51820000000021</v>
      </c>
      <c r="G489" s="23" t="str">
        <f>_xlfn.XLOOKUP($A489,PropertiesTbl[Property ID],PropertiesTbl[Property Name])</f>
        <v>Sierra Overlook</v>
      </c>
    </row>
    <row r="490" spans="1:7" x14ac:dyDescent="0.25">
      <c r="A490" s="22" t="str">
        <f>Revenue!A491</f>
        <v>P0041</v>
      </c>
      <c r="B490" s="22" t="str">
        <f>Revenue!B491</f>
        <v>Oct</v>
      </c>
      <c r="C490" s="23" t="str">
        <f t="shared" si="49"/>
        <v>P0041|Oct</v>
      </c>
      <c r="D490" s="24">
        <f>Revenue!J491</f>
        <v>1287.5375999999999</v>
      </c>
      <c r="E490" s="25">
        <f>_xlfn.XLOOKUP($C490,ExpensesTbl[Key],ExpensesTbl[Total Operating Expenses])</f>
        <v>2118.98</v>
      </c>
      <c r="F490" s="25">
        <f t="shared" si="50"/>
        <v>-831.44240000000013</v>
      </c>
      <c r="G490" s="23" t="str">
        <f>_xlfn.XLOOKUP($A490,PropertiesTbl[Property ID],PropertiesTbl[Property Name])</f>
        <v>Sierra Overlook</v>
      </c>
    </row>
    <row r="491" spans="1:7" x14ac:dyDescent="0.25">
      <c r="A491" s="22" t="str">
        <f>Revenue!A492</f>
        <v>P0041</v>
      </c>
      <c r="B491" s="22" t="str">
        <f>Revenue!B492</f>
        <v>Nov</v>
      </c>
      <c r="C491" s="23" t="str">
        <f t="shared" si="49"/>
        <v>P0041|Nov</v>
      </c>
      <c r="D491" s="24">
        <f>Revenue!J492</f>
        <v>1370.9187999999999</v>
      </c>
      <c r="E491" s="25">
        <f>_xlfn.XLOOKUP($C491,ExpensesTbl[Key],ExpensesTbl[Total Operating Expenses])</f>
        <v>2045.52</v>
      </c>
      <c r="F491" s="25">
        <f t="shared" si="50"/>
        <v>-674.60120000000006</v>
      </c>
      <c r="G491" s="23" t="str">
        <f>_xlfn.XLOOKUP($A491,PropertiesTbl[Property ID],PropertiesTbl[Property Name])</f>
        <v>Sierra Overlook</v>
      </c>
    </row>
    <row r="492" spans="1:7" x14ac:dyDescent="0.25">
      <c r="A492" s="22" t="str">
        <f>Revenue!A493</f>
        <v>P0041</v>
      </c>
      <c r="B492" s="22" t="str">
        <f>Revenue!B493</f>
        <v>Dec</v>
      </c>
      <c r="C492" s="23" t="str">
        <f t="shared" si="49"/>
        <v>P0041|Dec</v>
      </c>
      <c r="D492" s="24">
        <f>Revenue!J493</f>
        <v>4855.4465999999993</v>
      </c>
      <c r="E492" s="25">
        <f>_xlfn.XLOOKUP($C492,ExpensesTbl[Key],ExpensesTbl[Total Operating Expenses])</f>
        <v>2522.8300000000004</v>
      </c>
      <c r="F492" s="25">
        <f t="shared" si="50"/>
        <v>2332.6165999999989</v>
      </c>
      <c r="G492" s="23" t="str">
        <f>_xlfn.XLOOKUP($A492,PropertiesTbl[Property ID],PropertiesTbl[Property Name])</f>
        <v>Sierra Overlook</v>
      </c>
    </row>
    <row r="493" spans="1:7" x14ac:dyDescent="0.25">
      <c r="A493" s="22" t="str">
        <f>Revenue!A494</f>
        <v>P0041</v>
      </c>
      <c r="B493" s="22" t="str">
        <f>Revenue!B494</f>
        <v>Jan</v>
      </c>
      <c r="C493" s="23" t="str">
        <f t="shared" si="49"/>
        <v>P0041|Jan</v>
      </c>
      <c r="D493" s="24">
        <f>Revenue!J494</f>
        <v>4553.0200000000004</v>
      </c>
      <c r="E493" s="25">
        <f>_xlfn.XLOOKUP($C493,ExpensesTbl[Key],ExpensesTbl[Total Operating Expenses])</f>
        <v>2533.04</v>
      </c>
      <c r="F493" s="25">
        <f t="shared" si="50"/>
        <v>2019.9800000000005</v>
      </c>
      <c r="G493" s="23" t="str">
        <f>_xlfn.XLOOKUP($A493,PropertiesTbl[Property ID],PropertiesTbl[Property Name])</f>
        <v>Sierra Overlook</v>
      </c>
    </row>
    <row r="494" spans="1:7" x14ac:dyDescent="0.25">
      <c r="A494" s="22" t="str">
        <f>Revenue!A495</f>
        <v>P0041</v>
      </c>
      <c r="B494" s="22" t="str">
        <f>Revenue!B495</f>
        <v>Feb</v>
      </c>
      <c r="C494" s="23" t="str">
        <f t="shared" si="49"/>
        <v>P0041|Feb</v>
      </c>
      <c r="D494" s="24">
        <f>Revenue!J495</f>
        <v>3155.1449000000002</v>
      </c>
      <c r="E494" s="25">
        <f>_xlfn.XLOOKUP($C494,ExpensesTbl[Key],ExpensesTbl[Total Operating Expenses])</f>
        <v>2316.0100000000002</v>
      </c>
      <c r="F494" s="25">
        <f t="shared" si="50"/>
        <v>839.13490000000002</v>
      </c>
      <c r="G494" s="23" t="str">
        <f>_xlfn.XLOOKUP($A494,PropertiesTbl[Property ID],PropertiesTbl[Property Name])</f>
        <v>Sierra Overlook</v>
      </c>
    </row>
    <row r="495" spans="1:7" x14ac:dyDescent="0.25">
      <c r="A495" s="22" t="str">
        <f>Revenue!A496</f>
        <v>P0041</v>
      </c>
      <c r="B495" s="22" t="str">
        <f>Revenue!B496</f>
        <v>Mar</v>
      </c>
      <c r="C495" s="23" t="str">
        <f t="shared" si="49"/>
        <v>P0041|Mar</v>
      </c>
      <c r="D495" s="24">
        <f>Revenue!J496</f>
        <v>2921.8889999999997</v>
      </c>
      <c r="E495" s="25">
        <f>_xlfn.XLOOKUP($C495,ExpensesTbl[Key],ExpensesTbl[Total Operating Expenses])</f>
        <v>2307.94</v>
      </c>
      <c r="F495" s="25">
        <f t="shared" si="50"/>
        <v>613.94899999999961</v>
      </c>
      <c r="G495" s="23" t="str">
        <f>_xlfn.XLOOKUP($A495,PropertiesTbl[Property ID],PropertiesTbl[Property Name])</f>
        <v>Sierra Overlook</v>
      </c>
    </row>
    <row r="496" spans="1:7" x14ac:dyDescent="0.25">
      <c r="A496" s="22" t="str">
        <f>Revenue!A497</f>
        <v>P0042</v>
      </c>
      <c r="B496" s="22" t="str">
        <f>Revenue!B497</f>
        <v>Apr</v>
      </c>
      <c r="C496" s="23" t="str">
        <f t="shared" si="49"/>
        <v>P0042|Apr</v>
      </c>
      <c r="D496" s="24">
        <f>Revenue!J497</f>
        <v>516.96280000000002</v>
      </c>
      <c r="E496" s="25">
        <f>_xlfn.XLOOKUP($C496,ExpensesTbl[Key],ExpensesTbl[Total Operating Expenses])</f>
        <v>1452.37</v>
      </c>
      <c r="F496" s="25">
        <f t="shared" si="50"/>
        <v>-935.40719999999988</v>
      </c>
      <c r="G496" s="23" t="str">
        <f>_xlfn.XLOOKUP($A496,PropertiesTbl[Property ID],PropertiesTbl[Property Name])</f>
        <v>Summit House</v>
      </c>
    </row>
    <row r="497" spans="1:7" x14ac:dyDescent="0.25">
      <c r="A497" s="22" t="str">
        <f>Revenue!A498</f>
        <v>P0042</v>
      </c>
      <c r="B497" s="22" t="str">
        <f>Revenue!B498</f>
        <v>May</v>
      </c>
      <c r="C497" s="23" t="str">
        <f t="shared" si="49"/>
        <v>P0042|May</v>
      </c>
      <c r="D497" s="24">
        <f>Revenue!J498</f>
        <v>834.51300000000015</v>
      </c>
      <c r="E497" s="25">
        <f>_xlfn.XLOOKUP($C497,ExpensesTbl[Key],ExpensesTbl[Total Operating Expenses])</f>
        <v>1771.8300000000002</v>
      </c>
      <c r="F497" s="25">
        <f t="shared" si="50"/>
        <v>-937.31700000000001</v>
      </c>
      <c r="G497" s="23" t="str">
        <f>_xlfn.XLOOKUP($A497,PropertiesTbl[Property ID],PropertiesTbl[Property Name])</f>
        <v>Summit House</v>
      </c>
    </row>
    <row r="498" spans="1:7" x14ac:dyDescent="0.25">
      <c r="A498" s="22" t="str">
        <f>Revenue!A499</f>
        <v>P0042</v>
      </c>
      <c r="B498" s="22" t="str">
        <f>Revenue!B499</f>
        <v>Jun</v>
      </c>
      <c r="C498" s="23" t="str">
        <f t="shared" si="49"/>
        <v>P0042|Jun</v>
      </c>
      <c r="D498" s="24">
        <f>Revenue!J499</f>
        <v>898.18380000000002</v>
      </c>
      <c r="E498" s="25">
        <f>_xlfn.XLOOKUP($C498,ExpensesTbl[Key],ExpensesTbl[Total Operating Expenses])</f>
        <v>1845.5</v>
      </c>
      <c r="F498" s="25">
        <f t="shared" si="50"/>
        <v>-947.31619999999998</v>
      </c>
      <c r="G498" s="23" t="str">
        <f>_xlfn.XLOOKUP($A498,PropertiesTbl[Property ID],PropertiesTbl[Property Name])</f>
        <v>Summit House</v>
      </c>
    </row>
    <row r="499" spans="1:7" x14ac:dyDescent="0.25">
      <c r="A499" s="22" t="str">
        <f>Revenue!A500</f>
        <v>P0042</v>
      </c>
      <c r="B499" s="22" t="str">
        <f>Revenue!B500</f>
        <v>Jul</v>
      </c>
      <c r="C499" s="23" t="str">
        <f t="shared" si="49"/>
        <v>P0042|Jul</v>
      </c>
      <c r="D499" s="24">
        <f>Revenue!J500</f>
        <v>1329.3488</v>
      </c>
      <c r="E499" s="25">
        <f>_xlfn.XLOOKUP($C499,ExpensesTbl[Key],ExpensesTbl[Total Operating Expenses])</f>
        <v>2405.9899999999998</v>
      </c>
      <c r="F499" s="25">
        <f t="shared" si="50"/>
        <v>-1076.6411999999998</v>
      </c>
      <c r="G499" s="23" t="str">
        <f>_xlfn.XLOOKUP($A499,PropertiesTbl[Property ID],PropertiesTbl[Property Name])</f>
        <v>Summit House</v>
      </c>
    </row>
    <row r="500" spans="1:7" x14ac:dyDescent="0.25">
      <c r="A500" s="22" t="str">
        <f>Revenue!A501</f>
        <v>P0042</v>
      </c>
      <c r="B500" s="22" t="str">
        <f>Revenue!B501</f>
        <v>Aug</v>
      </c>
      <c r="C500" s="23" t="str">
        <f t="shared" si="49"/>
        <v>P0042|Aug</v>
      </c>
      <c r="D500" s="24">
        <f>Revenue!J501</f>
        <v>1179.8136000000002</v>
      </c>
      <c r="E500" s="25">
        <f>_xlfn.XLOOKUP($C500,ExpensesTbl[Key],ExpensesTbl[Total Operating Expenses])</f>
        <v>2347.34</v>
      </c>
      <c r="F500" s="25">
        <f t="shared" si="50"/>
        <v>-1167.5264</v>
      </c>
      <c r="G500" s="23" t="str">
        <f>_xlfn.XLOOKUP($A500,PropertiesTbl[Property ID],PropertiesTbl[Property Name])</f>
        <v>Summit House</v>
      </c>
    </row>
    <row r="501" spans="1:7" x14ac:dyDescent="0.25">
      <c r="A501" s="22" t="str">
        <f>Revenue!A502</f>
        <v>P0042</v>
      </c>
      <c r="B501" s="22" t="str">
        <f>Revenue!B502</f>
        <v>Sep</v>
      </c>
      <c r="C501" s="23" t="str">
        <f t="shared" si="49"/>
        <v>P0042|Sep</v>
      </c>
      <c r="D501" s="24">
        <f>Revenue!J502</f>
        <v>916.69140000000004</v>
      </c>
      <c r="E501" s="25">
        <f>_xlfn.XLOOKUP($C501,ExpensesTbl[Key],ExpensesTbl[Total Operating Expenses])</f>
        <v>1669.57</v>
      </c>
      <c r="F501" s="25">
        <f t="shared" si="50"/>
        <v>-752.87859999999989</v>
      </c>
      <c r="G501" s="23" t="str">
        <f>_xlfn.XLOOKUP($A501,PropertiesTbl[Property ID],PropertiesTbl[Property Name])</f>
        <v>Summit House</v>
      </c>
    </row>
    <row r="502" spans="1:7" x14ac:dyDescent="0.25">
      <c r="A502" s="22" t="str">
        <f>Revenue!A503</f>
        <v>P0042</v>
      </c>
      <c r="B502" s="22" t="str">
        <f>Revenue!B503</f>
        <v>Oct</v>
      </c>
      <c r="C502" s="23" t="str">
        <f t="shared" si="49"/>
        <v>P0042|Oct</v>
      </c>
      <c r="D502" s="24">
        <f>Revenue!J503</f>
        <v>755.65199999999993</v>
      </c>
      <c r="E502" s="25">
        <f>_xlfn.XLOOKUP($C502,ExpensesTbl[Key],ExpensesTbl[Total Operating Expenses])</f>
        <v>1655.62</v>
      </c>
      <c r="F502" s="25">
        <f t="shared" si="50"/>
        <v>-899.96799999999996</v>
      </c>
      <c r="G502" s="23" t="str">
        <f>_xlfn.XLOOKUP($A502,PropertiesTbl[Property ID],PropertiesTbl[Property Name])</f>
        <v>Summit House</v>
      </c>
    </row>
    <row r="503" spans="1:7" x14ac:dyDescent="0.25">
      <c r="A503" s="22" t="str">
        <f>Revenue!A504</f>
        <v>P0042</v>
      </c>
      <c r="B503" s="22" t="str">
        <f>Revenue!B504</f>
        <v>Nov</v>
      </c>
      <c r="C503" s="23" t="str">
        <f t="shared" si="49"/>
        <v>P0042|Nov</v>
      </c>
      <c r="D503" s="24">
        <f>Revenue!J504</f>
        <v>902.78160000000003</v>
      </c>
      <c r="E503" s="25">
        <f>_xlfn.XLOOKUP($C503,ExpensesTbl[Key],ExpensesTbl[Total Operating Expenses])</f>
        <v>1608.0000000000002</v>
      </c>
      <c r="F503" s="25">
        <f t="shared" si="50"/>
        <v>-705.2184000000002</v>
      </c>
      <c r="G503" s="23" t="str">
        <f>_xlfn.XLOOKUP($A503,PropertiesTbl[Property ID],PropertiesTbl[Property Name])</f>
        <v>Summit House</v>
      </c>
    </row>
    <row r="504" spans="1:7" x14ac:dyDescent="0.25">
      <c r="A504" s="22" t="str">
        <f>Revenue!A505</f>
        <v>P0042</v>
      </c>
      <c r="B504" s="22" t="str">
        <f>Revenue!B505</f>
        <v>Dec</v>
      </c>
      <c r="C504" s="23" t="str">
        <f t="shared" si="49"/>
        <v>P0042|Dec</v>
      </c>
      <c r="D504" s="24">
        <f>Revenue!J505</f>
        <v>2804.8487999999998</v>
      </c>
      <c r="E504" s="25">
        <f>_xlfn.XLOOKUP($C504,ExpensesTbl[Key],ExpensesTbl[Total Operating Expenses])</f>
        <v>1914.02</v>
      </c>
      <c r="F504" s="25">
        <f t="shared" si="50"/>
        <v>890.82879999999977</v>
      </c>
      <c r="G504" s="23" t="str">
        <f>_xlfn.XLOOKUP($A504,PropertiesTbl[Property ID],PropertiesTbl[Property Name])</f>
        <v>Summit House</v>
      </c>
    </row>
    <row r="505" spans="1:7" x14ac:dyDescent="0.25">
      <c r="A505" s="22" t="str">
        <f>Revenue!A506</f>
        <v>P0042</v>
      </c>
      <c r="B505" s="22" t="str">
        <f>Revenue!B506</f>
        <v>Jan</v>
      </c>
      <c r="C505" s="23" t="str">
        <f t="shared" si="49"/>
        <v>P0042|Jan</v>
      </c>
      <c r="D505" s="24">
        <f>Revenue!J506</f>
        <v>2451.0690999999997</v>
      </c>
      <c r="E505" s="25">
        <f>_xlfn.XLOOKUP($C505,ExpensesTbl[Key],ExpensesTbl[Total Operating Expenses])</f>
        <v>1815.52</v>
      </c>
      <c r="F505" s="25">
        <f t="shared" si="50"/>
        <v>635.54909999999973</v>
      </c>
      <c r="G505" s="23" t="str">
        <f>_xlfn.XLOOKUP($A505,PropertiesTbl[Property ID],PropertiesTbl[Property Name])</f>
        <v>Summit House</v>
      </c>
    </row>
    <row r="506" spans="1:7" x14ac:dyDescent="0.25">
      <c r="A506" s="22" t="str">
        <f>Revenue!A507</f>
        <v>P0042</v>
      </c>
      <c r="B506" s="22" t="str">
        <f>Revenue!B507</f>
        <v>Feb</v>
      </c>
      <c r="C506" s="23" t="str">
        <f t="shared" si="49"/>
        <v>P0042|Feb</v>
      </c>
      <c r="D506" s="24">
        <f>Revenue!J507</f>
        <v>2135.1206999999999</v>
      </c>
      <c r="E506" s="25">
        <f>_xlfn.XLOOKUP($C506,ExpensesTbl[Key],ExpensesTbl[Total Operating Expenses])</f>
        <v>1823.6699999999998</v>
      </c>
      <c r="F506" s="25">
        <f t="shared" si="50"/>
        <v>311.4507000000001</v>
      </c>
      <c r="G506" s="23" t="str">
        <f>_xlfn.XLOOKUP($A506,PropertiesTbl[Property ID],PropertiesTbl[Property Name])</f>
        <v>Summit House</v>
      </c>
    </row>
    <row r="507" spans="1:7" x14ac:dyDescent="0.25">
      <c r="A507" s="22" t="str">
        <f>Revenue!A508</f>
        <v>P0042</v>
      </c>
      <c r="B507" s="22" t="str">
        <f>Revenue!B508</f>
        <v>Mar</v>
      </c>
      <c r="C507" s="23" t="str">
        <f t="shared" si="49"/>
        <v>P0042|Mar</v>
      </c>
      <c r="D507" s="24">
        <f>Revenue!J508</f>
        <v>1944.2149999999999</v>
      </c>
      <c r="E507" s="25">
        <f>_xlfn.XLOOKUP($C507,ExpensesTbl[Key],ExpensesTbl[Total Operating Expenses])</f>
        <v>1806.45</v>
      </c>
      <c r="F507" s="25">
        <f t="shared" si="50"/>
        <v>137.76499999999987</v>
      </c>
      <c r="G507" s="23" t="str">
        <f>_xlfn.XLOOKUP($A507,PropertiesTbl[Property ID],PropertiesTbl[Property Name])</f>
        <v>Summit House</v>
      </c>
    </row>
    <row r="508" spans="1:7" x14ac:dyDescent="0.25">
      <c r="A508" s="22" t="str">
        <f>Revenue!A509</f>
        <v>P0043</v>
      </c>
      <c r="B508" s="22" t="str">
        <f>Revenue!B509</f>
        <v>Apr</v>
      </c>
      <c r="C508" s="23" t="str">
        <f t="shared" si="49"/>
        <v>P0043|Apr</v>
      </c>
      <c r="D508" s="24">
        <f>Revenue!J509</f>
        <v>1263.3652</v>
      </c>
      <c r="E508" s="25">
        <f>_xlfn.XLOOKUP($C508,ExpensesTbl[Key],ExpensesTbl[Total Operating Expenses])</f>
        <v>1975.7</v>
      </c>
      <c r="F508" s="25">
        <f t="shared" si="50"/>
        <v>-712.33480000000009</v>
      </c>
      <c r="G508" s="23" t="str">
        <f>_xlfn.XLOOKUP($A508,PropertiesTbl[Property ID],PropertiesTbl[Property Name])</f>
        <v>Timber Hollow</v>
      </c>
    </row>
    <row r="509" spans="1:7" x14ac:dyDescent="0.25">
      <c r="A509" s="22" t="str">
        <f>Revenue!A510</f>
        <v>P0043</v>
      </c>
      <c r="B509" s="22" t="str">
        <f>Revenue!B510</f>
        <v>May</v>
      </c>
      <c r="C509" s="23" t="str">
        <f t="shared" si="49"/>
        <v>P0043|May</v>
      </c>
      <c r="D509" s="24">
        <f>Revenue!J510</f>
        <v>1209.0839999999998</v>
      </c>
      <c r="E509" s="25">
        <f>_xlfn.XLOOKUP($C509,ExpensesTbl[Key],ExpensesTbl[Total Operating Expenses])</f>
        <v>2331.38</v>
      </c>
      <c r="F509" s="25">
        <f t="shared" si="50"/>
        <v>-1122.2960000000003</v>
      </c>
      <c r="G509" s="23" t="str">
        <f>_xlfn.XLOOKUP($A509,PropertiesTbl[Property ID],PropertiesTbl[Property Name])</f>
        <v>Timber Hollow</v>
      </c>
    </row>
    <row r="510" spans="1:7" x14ac:dyDescent="0.25">
      <c r="A510" s="22" t="str">
        <f>Revenue!A511</f>
        <v>P0043</v>
      </c>
      <c r="B510" s="22" t="str">
        <f>Revenue!B511</f>
        <v>Jun</v>
      </c>
      <c r="C510" s="23" t="str">
        <f t="shared" si="49"/>
        <v>P0043|Jun</v>
      </c>
      <c r="D510" s="24">
        <f>Revenue!J511</f>
        <v>1675.4988000000001</v>
      </c>
      <c r="E510" s="25">
        <f>_xlfn.XLOOKUP($C510,ExpensesTbl[Key],ExpensesTbl[Total Operating Expenses])</f>
        <v>2419.85</v>
      </c>
      <c r="F510" s="25">
        <f t="shared" si="50"/>
        <v>-744.35119999999984</v>
      </c>
      <c r="G510" s="23" t="str">
        <f>_xlfn.XLOOKUP($A510,PropertiesTbl[Property ID],PropertiesTbl[Property Name])</f>
        <v>Timber Hollow</v>
      </c>
    </row>
    <row r="511" spans="1:7" x14ac:dyDescent="0.25">
      <c r="A511" s="22" t="str">
        <f>Revenue!A512</f>
        <v>P0043</v>
      </c>
      <c r="B511" s="22" t="str">
        <f>Revenue!B512</f>
        <v>Jul</v>
      </c>
      <c r="C511" s="23" t="str">
        <f t="shared" si="49"/>
        <v>P0043|Jul</v>
      </c>
      <c r="D511" s="24">
        <f>Revenue!J512</f>
        <v>2292.9223999999999</v>
      </c>
      <c r="E511" s="25">
        <f>_xlfn.XLOOKUP($C511,ExpensesTbl[Key],ExpensesTbl[Total Operating Expenses])</f>
        <v>3377.17</v>
      </c>
      <c r="F511" s="25">
        <f t="shared" si="50"/>
        <v>-1084.2476000000001</v>
      </c>
      <c r="G511" s="23" t="str">
        <f>_xlfn.XLOOKUP($A511,PropertiesTbl[Property ID],PropertiesTbl[Property Name])</f>
        <v>Timber Hollow</v>
      </c>
    </row>
    <row r="512" spans="1:7" x14ac:dyDescent="0.25">
      <c r="A512" s="22" t="str">
        <f>Revenue!A513</f>
        <v>P0043</v>
      </c>
      <c r="B512" s="22" t="str">
        <f>Revenue!B513</f>
        <v>Aug</v>
      </c>
      <c r="C512" s="23" t="str">
        <f t="shared" si="49"/>
        <v>P0043|Aug</v>
      </c>
      <c r="D512" s="24">
        <f>Revenue!J513</f>
        <v>2259.7386999999999</v>
      </c>
      <c r="E512" s="25">
        <f>_xlfn.XLOOKUP($C512,ExpensesTbl[Key],ExpensesTbl[Total Operating Expenses])</f>
        <v>3251.66</v>
      </c>
      <c r="F512" s="25">
        <f t="shared" si="50"/>
        <v>-991.92129999999997</v>
      </c>
      <c r="G512" s="23" t="str">
        <f>_xlfn.XLOOKUP($A512,PropertiesTbl[Property ID],PropertiesTbl[Property Name])</f>
        <v>Timber Hollow</v>
      </c>
    </row>
    <row r="513" spans="1:7" x14ac:dyDescent="0.25">
      <c r="A513" s="22" t="str">
        <f>Revenue!A514</f>
        <v>P0043</v>
      </c>
      <c r="B513" s="22" t="str">
        <f>Revenue!B514</f>
        <v>Sep</v>
      </c>
      <c r="C513" s="23" t="str">
        <f t="shared" si="49"/>
        <v>P0043|Sep</v>
      </c>
      <c r="D513" s="24">
        <f>Revenue!J514</f>
        <v>1240.4829</v>
      </c>
      <c r="E513" s="25">
        <f>_xlfn.XLOOKUP($C513,ExpensesTbl[Key],ExpensesTbl[Total Operating Expenses])</f>
        <v>2184.69</v>
      </c>
      <c r="F513" s="25">
        <f t="shared" si="50"/>
        <v>-944.20710000000008</v>
      </c>
      <c r="G513" s="23" t="str">
        <f>_xlfn.XLOOKUP($A513,PropertiesTbl[Property ID],PropertiesTbl[Property Name])</f>
        <v>Timber Hollow</v>
      </c>
    </row>
    <row r="514" spans="1:7" x14ac:dyDescent="0.25">
      <c r="A514" s="22" t="str">
        <f>Revenue!A515</f>
        <v>P0043</v>
      </c>
      <c r="B514" s="22" t="str">
        <f>Revenue!B515</f>
        <v>Oct</v>
      </c>
      <c r="C514" s="23" t="str">
        <f t="shared" si="49"/>
        <v>P0043|Oct</v>
      </c>
      <c r="D514" s="24">
        <f>Revenue!J515</f>
        <v>1290.5931</v>
      </c>
      <c r="E514" s="25">
        <f>_xlfn.XLOOKUP($C514,ExpensesTbl[Key],ExpensesTbl[Total Operating Expenses])</f>
        <v>2122.12</v>
      </c>
      <c r="F514" s="25">
        <f t="shared" si="50"/>
        <v>-831.52689999999984</v>
      </c>
      <c r="G514" s="23" t="str">
        <f>_xlfn.XLOOKUP($A514,PropertiesTbl[Property ID],PropertiesTbl[Property Name])</f>
        <v>Timber Hollow</v>
      </c>
    </row>
    <row r="515" spans="1:7" x14ac:dyDescent="0.25">
      <c r="A515" s="22" t="str">
        <f>Revenue!A516</f>
        <v>P0043</v>
      </c>
      <c r="B515" s="22" t="str">
        <f>Revenue!B516</f>
        <v>Nov</v>
      </c>
      <c r="C515" s="23" t="str">
        <f t="shared" si="49"/>
        <v>P0043|Nov</v>
      </c>
      <c r="D515" s="24">
        <f>Revenue!J516</f>
        <v>1386.7395000000001</v>
      </c>
      <c r="E515" s="25">
        <f>_xlfn.XLOOKUP($C515,ExpensesTbl[Key],ExpensesTbl[Total Operating Expenses])</f>
        <v>2032.25</v>
      </c>
      <c r="F515" s="25">
        <f t="shared" si="50"/>
        <v>-645.51049999999987</v>
      </c>
      <c r="G515" s="23" t="str">
        <f>_xlfn.XLOOKUP($A515,PropertiesTbl[Property ID],PropertiesTbl[Property Name])</f>
        <v>Timber Hollow</v>
      </c>
    </row>
    <row r="516" spans="1:7" x14ac:dyDescent="0.25">
      <c r="A516" s="22" t="str">
        <f>Revenue!A517</f>
        <v>P0043</v>
      </c>
      <c r="B516" s="22" t="str">
        <f>Revenue!B517</f>
        <v>Dec</v>
      </c>
      <c r="C516" s="23" t="str">
        <f t="shared" si="49"/>
        <v>P0043|Dec</v>
      </c>
      <c r="D516" s="24">
        <f>Revenue!J517</f>
        <v>4544.6295</v>
      </c>
      <c r="E516" s="25">
        <f>_xlfn.XLOOKUP($C516,ExpensesTbl[Key],ExpensesTbl[Total Operating Expenses])</f>
        <v>2538.42</v>
      </c>
      <c r="F516" s="25">
        <f t="shared" si="50"/>
        <v>2006.2094999999999</v>
      </c>
      <c r="G516" s="23" t="str">
        <f>_xlfn.XLOOKUP($A516,PropertiesTbl[Property ID],PropertiesTbl[Property Name])</f>
        <v>Timber Hollow</v>
      </c>
    </row>
    <row r="517" spans="1:7" x14ac:dyDescent="0.25">
      <c r="A517" s="22" t="str">
        <f>Revenue!A518</f>
        <v>P0043</v>
      </c>
      <c r="B517" s="22" t="str">
        <f>Revenue!B518</f>
        <v>Jan</v>
      </c>
      <c r="C517" s="23" t="str">
        <f t="shared" ref="C517:C580" si="51">A517&amp;"|"&amp;B517</f>
        <v>P0043|Jan</v>
      </c>
      <c r="D517" s="24">
        <f>Revenue!J518</f>
        <v>4480.4640000000009</v>
      </c>
      <c r="E517" s="25">
        <f>_xlfn.XLOOKUP($C517,ExpensesTbl[Key],ExpensesTbl[Total Operating Expenses])</f>
        <v>2530.21</v>
      </c>
      <c r="F517" s="25">
        <f t="shared" ref="F517:F580" si="52">D517-E517</f>
        <v>1950.2540000000008</v>
      </c>
      <c r="G517" s="23" t="str">
        <f>_xlfn.XLOOKUP($A517,PropertiesTbl[Property ID],PropertiesTbl[Property Name])</f>
        <v>Timber Hollow</v>
      </c>
    </row>
    <row r="518" spans="1:7" x14ac:dyDescent="0.25">
      <c r="A518" s="22" t="str">
        <f>Revenue!A519</f>
        <v>P0043</v>
      </c>
      <c r="B518" s="22" t="str">
        <f>Revenue!B519</f>
        <v>Feb</v>
      </c>
      <c r="C518" s="23" t="str">
        <f t="shared" si="51"/>
        <v>P0043|Feb</v>
      </c>
      <c r="D518" s="24">
        <f>Revenue!J519</f>
        <v>3488.6592000000001</v>
      </c>
      <c r="E518" s="25">
        <f>_xlfn.XLOOKUP($C518,ExpensesTbl[Key],ExpensesTbl[Total Operating Expenses])</f>
        <v>2421.9100000000003</v>
      </c>
      <c r="F518" s="25">
        <f t="shared" si="52"/>
        <v>1066.7491999999997</v>
      </c>
      <c r="G518" s="23" t="str">
        <f>_xlfn.XLOOKUP($A518,PropertiesTbl[Property ID],PropertiesTbl[Property Name])</f>
        <v>Timber Hollow</v>
      </c>
    </row>
    <row r="519" spans="1:7" x14ac:dyDescent="0.25">
      <c r="A519" s="22" t="str">
        <f>Revenue!A520</f>
        <v>P0043</v>
      </c>
      <c r="B519" s="22" t="str">
        <f>Revenue!B520</f>
        <v>Mar</v>
      </c>
      <c r="C519" s="23" t="str">
        <f t="shared" si="51"/>
        <v>P0043|Mar</v>
      </c>
      <c r="D519" s="24">
        <f>Revenue!J520</f>
        <v>2879.3448000000003</v>
      </c>
      <c r="E519" s="25">
        <f>_xlfn.XLOOKUP($C519,ExpensesTbl[Key],ExpensesTbl[Total Operating Expenses])</f>
        <v>2319.54</v>
      </c>
      <c r="F519" s="25">
        <f t="shared" si="52"/>
        <v>559.80480000000034</v>
      </c>
      <c r="G519" s="23" t="str">
        <f>_xlfn.XLOOKUP($A519,PropertiesTbl[Property ID],PropertiesTbl[Property Name])</f>
        <v>Timber Hollow</v>
      </c>
    </row>
    <row r="520" spans="1:7" x14ac:dyDescent="0.25">
      <c r="A520" s="22" t="str">
        <f>Revenue!A521</f>
        <v>P0044</v>
      </c>
      <c r="B520" s="22" t="str">
        <f>Revenue!B521</f>
        <v>Apr</v>
      </c>
      <c r="C520" s="23" t="str">
        <f t="shared" si="51"/>
        <v>P0044|Apr</v>
      </c>
      <c r="D520" s="24">
        <f>Revenue!J521</f>
        <v>921.34739999999999</v>
      </c>
      <c r="E520" s="25">
        <f>_xlfn.XLOOKUP($C520,ExpensesTbl[Key],ExpensesTbl[Total Operating Expenses])</f>
        <v>1564.87</v>
      </c>
      <c r="F520" s="25">
        <f t="shared" si="52"/>
        <v>-643.5225999999999</v>
      </c>
      <c r="G520" s="23" t="str">
        <f>_xlfn.XLOOKUP($A520,PropertiesTbl[Property ID],PropertiesTbl[Property Name])</f>
        <v>Ridge Lodge</v>
      </c>
    </row>
    <row r="521" spans="1:7" x14ac:dyDescent="0.25">
      <c r="A521" s="22" t="str">
        <f>Revenue!A522</f>
        <v>P0044</v>
      </c>
      <c r="B521" s="22" t="str">
        <f>Revenue!B522</f>
        <v>May</v>
      </c>
      <c r="C521" s="23" t="str">
        <f t="shared" si="51"/>
        <v>P0044|May</v>
      </c>
      <c r="D521" s="24">
        <f>Revenue!J522</f>
        <v>1129.5579</v>
      </c>
      <c r="E521" s="25">
        <f>_xlfn.XLOOKUP($C521,ExpensesTbl[Key],ExpensesTbl[Total Operating Expenses])</f>
        <v>1769.3</v>
      </c>
      <c r="F521" s="25">
        <f t="shared" si="52"/>
        <v>-639.74209999999994</v>
      </c>
      <c r="G521" s="23" t="str">
        <f>_xlfn.XLOOKUP($A521,PropertiesTbl[Property ID],PropertiesTbl[Property Name])</f>
        <v>Ridge Lodge</v>
      </c>
    </row>
    <row r="522" spans="1:7" x14ac:dyDescent="0.25">
      <c r="A522" s="22" t="str">
        <f>Revenue!A523</f>
        <v>P0044</v>
      </c>
      <c r="B522" s="22" t="str">
        <f>Revenue!B523</f>
        <v>Jun</v>
      </c>
      <c r="C522" s="23" t="str">
        <f t="shared" si="51"/>
        <v>P0044|Jun</v>
      </c>
      <c r="D522" s="24">
        <f>Revenue!J523</f>
        <v>1272.6232</v>
      </c>
      <c r="E522" s="25">
        <f>_xlfn.XLOOKUP($C522,ExpensesTbl[Key],ExpensesTbl[Total Operating Expenses])</f>
        <v>1836.99</v>
      </c>
      <c r="F522" s="25">
        <f t="shared" si="52"/>
        <v>-564.36680000000001</v>
      </c>
      <c r="G522" s="23" t="str">
        <f>_xlfn.XLOOKUP($A522,PropertiesTbl[Property ID],PropertiesTbl[Property Name])</f>
        <v>Ridge Lodge</v>
      </c>
    </row>
    <row r="523" spans="1:7" x14ac:dyDescent="0.25">
      <c r="A523" s="22" t="str">
        <f>Revenue!A524</f>
        <v>P0044</v>
      </c>
      <c r="B523" s="22" t="str">
        <f>Revenue!B524</f>
        <v>Jul</v>
      </c>
      <c r="C523" s="23" t="str">
        <f t="shared" si="51"/>
        <v>P0044|Jul</v>
      </c>
      <c r="D523" s="24">
        <f>Revenue!J524</f>
        <v>1963.0219999999999</v>
      </c>
      <c r="E523" s="25">
        <f>_xlfn.XLOOKUP($C523,ExpensesTbl[Key],ExpensesTbl[Total Operating Expenses])</f>
        <v>2475.48</v>
      </c>
      <c r="F523" s="25">
        <f t="shared" si="52"/>
        <v>-512.45800000000008</v>
      </c>
      <c r="G523" s="23" t="str">
        <f>_xlfn.XLOOKUP($A523,PropertiesTbl[Property ID],PropertiesTbl[Property Name])</f>
        <v>Ridge Lodge</v>
      </c>
    </row>
    <row r="524" spans="1:7" x14ac:dyDescent="0.25">
      <c r="A524" s="22" t="str">
        <f>Revenue!A525</f>
        <v>P0044</v>
      </c>
      <c r="B524" s="22" t="str">
        <f>Revenue!B525</f>
        <v>Aug</v>
      </c>
      <c r="C524" s="23" t="str">
        <f t="shared" si="51"/>
        <v>P0044|Aug</v>
      </c>
      <c r="D524" s="24">
        <f>Revenue!J525</f>
        <v>1913.4549999999999</v>
      </c>
      <c r="E524" s="25">
        <f>_xlfn.XLOOKUP($C524,ExpensesTbl[Key],ExpensesTbl[Total Operating Expenses])</f>
        <v>2412.59</v>
      </c>
      <c r="F524" s="25">
        <f t="shared" si="52"/>
        <v>-499.13500000000022</v>
      </c>
      <c r="G524" s="23" t="str">
        <f>_xlfn.XLOOKUP($A524,PropertiesTbl[Property ID],PropertiesTbl[Property Name])</f>
        <v>Ridge Lodge</v>
      </c>
    </row>
    <row r="525" spans="1:7" x14ac:dyDescent="0.25">
      <c r="A525" s="22" t="str">
        <f>Revenue!A526</f>
        <v>P0044</v>
      </c>
      <c r="B525" s="22" t="str">
        <f>Revenue!B526</f>
        <v>Sep</v>
      </c>
      <c r="C525" s="23" t="str">
        <f t="shared" si="51"/>
        <v>P0044|Sep</v>
      </c>
      <c r="D525" s="24">
        <f>Revenue!J526</f>
        <v>1222.9883000000002</v>
      </c>
      <c r="E525" s="25">
        <f>_xlfn.XLOOKUP($C525,ExpensesTbl[Key],ExpensesTbl[Total Operating Expenses])</f>
        <v>1687.81</v>
      </c>
      <c r="F525" s="25">
        <f t="shared" si="52"/>
        <v>-464.82169999999974</v>
      </c>
      <c r="G525" s="23" t="str">
        <f>_xlfn.XLOOKUP($A525,PropertiesTbl[Property ID],PropertiesTbl[Property Name])</f>
        <v>Ridge Lodge</v>
      </c>
    </row>
    <row r="526" spans="1:7" x14ac:dyDescent="0.25">
      <c r="A526" s="22" t="str">
        <f>Revenue!A527</f>
        <v>P0044</v>
      </c>
      <c r="B526" s="22" t="str">
        <f>Revenue!B527</f>
        <v>Oct</v>
      </c>
      <c r="C526" s="23" t="str">
        <f t="shared" si="51"/>
        <v>P0044|Oct</v>
      </c>
      <c r="D526" s="24">
        <f>Revenue!J527</f>
        <v>1022.4407999999999</v>
      </c>
      <c r="E526" s="25">
        <f>_xlfn.XLOOKUP($C526,ExpensesTbl[Key],ExpensesTbl[Total Operating Expenses])</f>
        <v>1632.38</v>
      </c>
      <c r="F526" s="25">
        <f t="shared" si="52"/>
        <v>-609.93920000000026</v>
      </c>
      <c r="G526" s="23" t="str">
        <f>_xlfn.XLOOKUP($A526,PropertiesTbl[Property ID],PropertiesTbl[Property Name])</f>
        <v>Ridge Lodge</v>
      </c>
    </row>
    <row r="527" spans="1:7" x14ac:dyDescent="0.25">
      <c r="A527" s="22" t="str">
        <f>Revenue!A528</f>
        <v>P0044</v>
      </c>
      <c r="B527" s="22" t="str">
        <f>Revenue!B528</f>
        <v>Nov</v>
      </c>
      <c r="C527" s="23" t="str">
        <f t="shared" si="51"/>
        <v>P0044|Nov</v>
      </c>
      <c r="D527" s="24">
        <f>Revenue!J528</f>
        <v>1130.2854</v>
      </c>
      <c r="E527" s="25">
        <f>_xlfn.XLOOKUP($C527,ExpensesTbl[Key],ExpensesTbl[Total Operating Expenses])</f>
        <v>1603.47</v>
      </c>
      <c r="F527" s="25">
        <f t="shared" si="52"/>
        <v>-473.18460000000005</v>
      </c>
      <c r="G527" s="23" t="str">
        <f>_xlfn.XLOOKUP($A527,PropertiesTbl[Property ID],PropertiesTbl[Property Name])</f>
        <v>Ridge Lodge</v>
      </c>
    </row>
    <row r="528" spans="1:7" x14ac:dyDescent="0.25">
      <c r="A528" s="22" t="str">
        <f>Revenue!A529</f>
        <v>P0044</v>
      </c>
      <c r="B528" s="22" t="str">
        <f>Revenue!B529</f>
        <v>Dec</v>
      </c>
      <c r="C528" s="23" t="str">
        <f t="shared" si="51"/>
        <v>P0044|Dec</v>
      </c>
      <c r="D528" s="24">
        <f>Revenue!J529</f>
        <v>3813.0280000000002</v>
      </c>
      <c r="E528" s="25">
        <f>_xlfn.XLOOKUP($C528,ExpensesTbl[Key],ExpensesTbl[Total Operating Expenses])</f>
        <v>1900.28</v>
      </c>
      <c r="F528" s="25">
        <f t="shared" si="52"/>
        <v>1912.7480000000003</v>
      </c>
      <c r="G528" s="23" t="str">
        <f>_xlfn.XLOOKUP($A528,PropertiesTbl[Property ID],PropertiesTbl[Property Name])</f>
        <v>Ridge Lodge</v>
      </c>
    </row>
    <row r="529" spans="1:7" x14ac:dyDescent="0.25">
      <c r="A529" s="22" t="str">
        <f>Revenue!A530</f>
        <v>P0044</v>
      </c>
      <c r="B529" s="22" t="str">
        <f>Revenue!B530</f>
        <v>Jan</v>
      </c>
      <c r="C529" s="23" t="str">
        <f t="shared" si="51"/>
        <v>P0044|Jan</v>
      </c>
      <c r="D529" s="24">
        <f>Revenue!J530</f>
        <v>3621.1037999999999</v>
      </c>
      <c r="E529" s="25">
        <f>_xlfn.XLOOKUP($C529,ExpensesTbl[Key],ExpensesTbl[Total Operating Expenses])</f>
        <v>1904.2299999999998</v>
      </c>
      <c r="F529" s="25">
        <f t="shared" si="52"/>
        <v>1716.8738000000001</v>
      </c>
      <c r="G529" s="23" t="str">
        <f>_xlfn.XLOOKUP($A529,PropertiesTbl[Property ID],PropertiesTbl[Property Name])</f>
        <v>Ridge Lodge</v>
      </c>
    </row>
    <row r="530" spans="1:7" x14ac:dyDescent="0.25">
      <c r="A530" s="22" t="str">
        <f>Revenue!A531</f>
        <v>P0044</v>
      </c>
      <c r="B530" s="22" t="str">
        <f>Revenue!B531</f>
        <v>Feb</v>
      </c>
      <c r="C530" s="23" t="str">
        <f t="shared" si="51"/>
        <v>P0044|Feb</v>
      </c>
      <c r="D530" s="24">
        <f>Revenue!J531</f>
        <v>2870.1866999999997</v>
      </c>
      <c r="E530" s="25">
        <f>_xlfn.XLOOKUP($C530,ExpensesTbl[Key],ExpensesTbl[Total Operating Expenses])</f>
        <v>1816.3899999999999</v>
      </c>
      <c r="F530" s="25">
        <f t="shared" si="52"/>
        <v>1053.7966999999999</v>
      </c>
      <c r="G530" s="23" t="str">
        <f>_xlfn.XLOOKUP($A530,PropertiesTbl[Property ID],PropertiesTbl[Property Name])</f>
        <v>Ridge Lodge</v>
      </c>
    </row>
    <row r="531" spans="1:7" x14ac:dyDescent="0.25">
      <c r="A531" s="22" t="str">
        <f>Revenue!A532</f>
        <v>P0044</v>
      </c>
      <c r="B531" s="22" t="str">
        <f>Revenue!B532</f>
        <v>Mar</v>
      </c>
      <c r="C531" s="23" t="str">
        <f t="shared" si="51"/>
        <v>P0044|Mar</v>
      </c>
      <c r="D531" s="24">
        <f>Revenue!J532</f>
        <v>2500.8980000000001</v>
      </c>
      <c r="E531" s="25">
        <f>_xlfn.XLOOKUP($C531,ExpensesTbl[Key],ExpensesTbl[Total Operating Expenses])</f>
        <v>1804.95</v>
      </c>
      <c r="F531" s="25">
        <f t="shared" si="52"/>
        <v>695.94800000000009</v>
      </c>
      <c r="G531" s="23" t="str">
        <f>_xlfn.XLOOKUP($A531,PropertiesTbl[Property ID],PropertiesTbl[Property Name])</f>
        <v>Ridge Lodge</v>
      </c>
    </row>
    <row r="532" spans="1:7" x14ac:dyDescent="0.25">
      <c r="A532" s="22" t="str">
        <f>Revenue!A533</f>
        <v>P0045</v>
      </c>
      <c r="B532" s="22" t="str">
        <f>Revenue!B533</f>
        <v>Apr</v>
      </c>
      <c r="C532" s="23" t="str">
        <f t="shared" si="51"/>
        <v>P0045|Apr</v>
      </c>
      <c r="D532" s="24">
        <f>Revenue!J533</f>
        <v>1003.1044999999999</v>
      </c>
      <c r="E532" s="25">
        <f>_xlfn.XLOOKUP($C532,ExpensesTbl[Key],ExpensesTbl[Total Operating Expenses])</f>
        <v>2002.5199999999998</v>
      </c>
      <c r="F532" s="25">
        <f t="shared" si="52"/>
        <v>-999.41549999999984</v>
      </c>
      <c r="G532" s="23" t="str">
        <f>_xlfn.XLOOKUP($A532,PropertiesTbl[Property ID],PropertiesTbl[Property Name])</f>
        <v>Golden Cabin</v>
      </c>
    </row>
    <row r="533" spans="1:7" x14ac:dyDescent="0.25">
      <c r="A533" s="22" t="str">
        <f>Revenue!A534</f>
        <v>P0045</v>
      </c>
      <c r="B533" s="22" t="str">
        <f>Revenue!B534</f>
        <v>May</v>
      </c>
      <c r="C533" s="23" t="str">
        <f t="shared" si="51"/>
        <v>P0045|May</v>
      </c>
      <c r="D533" s="24">
        <f>Revenue!J534</f>
        <v>1211.2955999999999</v>
      </c>
      <c r="E533" s="25">
        <f>_xlfn.XLOOKUP($C533,ExpensesTbl[Key],ExpensesTbl[Total Operating Expenses])</f>
        <v>2313.46</v>
      </c>
      <c r="F533" s="25">
        <f t="shared" si="52"/>
        <v>-1102.1644000000001</v>
      </c>
      <c r="G533" s="23" t="str">
        <f>_xlfn.XLOOKUP($A533,PropertiesTbl[Property ID],PropertiesTbl[Property Name])</f>
        <v>Golden Cabin</v>
      </c>
    </row>
    <row r="534" spans="1:7" x14ac:dyDescent="0.25">
      <c r="A534" s="22" t="str">
        <f>Revenue!A535</f>
        <v>P0045</v>
      </c>
      <c r="B534" s="22" t="str">
        <f>Revenue!B535</f>
        <v>Jun</v>
      </c>
      <c r="C534" s="23" t="str">
        <f t="shared" si="51"/>
        <v>P0045|Jun</v>
      </c>
      <c r="D534" s="24">
        <f>Revenue!J535</f>
        <v>1371.5978</v>
      </c>
      <c r="E534" s="25">
        <f>_xlfn.XLOOKUP($C534,ExpensesTbl[Key],ExpensesTbl[Total Operating Expenses])</f>
        <v>2403.19</v>
      </c>
      <c r="F534" s="25">
        <f t="shared" si="52"/>
        <v>-1031.5922</v>
      </c>
      <c r="G534" s="23" t="str">
        <f>_xlfn.XLOOKUP($A534,PropertiesTbl[Property ID],PropertiesTbl[Property Name])</f>
        <v>Golden Cabin</v>
      </c>
    </row>
    <row r="535" spans="1:7" x14ac:dyDescent="0.25">
      <c r="A535" s="22" t="str">
        <f>Revenue!A536</f>
        <v>P0045</v>
      </c>
      <c r="B535" s="22" t="str">
        <f>Revenue!B536</f>
        <v>Jul</v>
      </c>
      <c r="C535" s="23" t="str">
        <f t="shared" si="51"/>
        <v>P0045|Jul</v>
      </c>
      <c r="D535" s="24">
        <f>Revenue!J536</f>
        <v>2290.672</v>
      </c>
      <c r="E535" s="25">
        <f>_xlfn.XLOOKUP($C535,ExpensesTbl[Key],ExpensesTbl[Total Operating Expenses])</f>
        <v>3364.01</v>
      </c>
      <c r="F535" s="25">
        <f t="shared" si="52"/>
        <v>-1073.3380000000002</v>
      </c>
      <c r="G535" s="23" t="str">
        <f>_xlfn.XLOOKUP($A535,PropertiesTbl[Property ID],PropertiesTbl[Property Name])</f>
        <v>Golden Cabin</v>
      </c>
    </row>
    <row r="536" spans="1:7" x14ac:dyDescent="0.25">
      <c r="A536" s="22" t="str">
        <f>Revenue!A537</f>
        <v>P0045</v>
      </c>
      <c r="B536" s="22" t="str">
        <f>Revenue!B537</f>
        <v>Aug</v>
      </c>
      <c r="C536" s="23" t="str">
        <f t="shared" si="51"/>
        <v>P0045|Aug</v>
      </c>
      <c r="D536" s="24">
        <f>Revenue!J537</f>
        <v>2262.5420000000004</v>
      </c>
      <c r="E536" s="25">
        <f>_xlfn.XLOOKUP($C536,ExpensesTbl[Key],ExpensesTbl[Total Operating Expenses])</f>
        <v>3247.2</v>
      </c>
      <c r="F536" s="25">
        <f t="shared" si="52"/>
        <v>-984.65799999999945</v>
      </c>
      <c r="G536" s="23" t="str">
        <f>_xlfn.XLOOKUP($A536,PropertiesTbl[Property ID],PropertiesTbl[Property Name])</f>
        <v>Golden Cabin</v>
      </c>
    </row>
    <row r="537" spans="1:7" x14ac:dyDescent="0.25">
      <c r="A537" s="22" t="str">
        <f>Revenue!A538</f>
        <v>P0045</v>
      </c>
      <c r="B537" s="22" t="str">
        <f>Revenue!B538</f>
        <v>Sep</v>
      </c>
      <c r="C537" s="23" t="str">
        <f t="shared" si="51"/>
        <v>P0045|Sep</v>
      </c>
      <c r="D537" s="24">
        <f>Revenue!J538</f>
        <v>1250.4642000000001</v>
      </c>
      <c r="E537" s="25">
        <f>_xlfn.XLOOKUP($C537,ExpensesTbl[Key],ExpensesTbl[Total Operating Expenses])</f>
        <v>2168.13</v>
      </c>
      <c r="F537" s="25">
        <f t="shared" si="52"/>
        <v>-917.66579999999999</v>
      </c>
      <c r="G537" s="23" t="str">
        <f>_xlfn.XLOOKUP($A537,PropertiesTbl[Property ID],PropertiesTbl[Property Name])</f>
        <v>Golden Cabin</v>
      </c>
    </row>
    <row r="538" spans="1:7" x14ac:dyDescent="0.25">
      <c r="A538" s="22" t="str">
        <f>Revenue!A539</f>
        <v>P0045</v>
      </c>
      <c r="B538" s="22" t="str">
        <f>Revenue!B539</f>
        <v>Oct</v>
      </c>
      <c r="C538" s="23" t="str">
        <f t="shared" si="51"/>
        <v>P0045|Oct</v>
      </c>
      <c r="D538" s="24">
        <f>Revenue!J539</f>
        <v>1350.0444</v>
      </c>
      <c r="E538" s="25">
        <f>_xlfn.XLOOKUP($C538,ExpensesTbl[Key],ExpensesTbl[Total Operating Expenses])</f>
        <v>2114.11</v>
      </c>
      <c r="F538" s="25">
        <f t="shared" si="52"/>
        <v>-764.06560000000013</v>
      </c>
      <c r="G538" s="23" t="str">
        <f>_xlfn.XLOOKUP($A538,PropertiesTbl[Property ID],PropertiesTbl[Property Name])</f>
        <v>Golden Cabin</v>
      </c>
    </row>
    <row r="539" spans="1:7" x14ac:dyDescent="0.25">
      <c r="A539" s="22" t="str">
        <f>Revenue!A540</f>
        <v>P0045</v>
      </c>
      <c r="B539" s="22" t="str">
        <f>Revenue!B540</f>
        <v>Nov</v>
      </c>
      <c r="C539" s="23" t="str">
        <f t="shared" si="51"/>
        <v>P0045|Nov</v>
      </c>
      <c r="D539" s="24">
        <f>Revenue!J540</f>
        <v>1256.6915999999999</v>
      </c>
      <c r="E539" s="25">
        <f>_xlfn.XLOOKUP($C539,ExpensesTbl[Key],ExpensesTbl[Total Operating Expenses])</f>
        <v>2068.4299999999998</v>
      </c>
      <c r="F539" s="25">
        <f t="shared" si="52"/>
        <v>-811.73839999999996</v>
      </c>
      <c r="G539" s="23" t="str">
        <f>_xlfn.XLOOKUP($A539,PropertiesTbl[Property ID],PropertiesTbl[Property Name])</f>
        <v>Golden Cabin</v>
      </c>
    </row>
    <row r="540" spans="1:7" x14ac:dyDescent="0.25">
      <c r="A540" s="22" t="str">
        <f>Revenue!A541</f>
        <v>P0045</v>
      </c>
      <c r="B540" s="22" t="str">
        <f>Revenue!B541</f>
        <v>Dec</v>
      </c>
      <c r="C540" s="23" t="str">
        <f t="shared" si="51"/>
        <v>P0045|Dec</v>
      </c>
      <c r="D540" s="24">
        <f>Revenue!J541</f>
        <v>4664.7834000000003</v>
      </c>
      <c r="E540" s="25">
        <f>_xlfn.XLOOKUP($C540,ExpensesTbl[Key],ExpensesTbl[Total Operating Expenses])</f>
        <v>2542.75</v>
      </c>
      <c r="F540" s="25">
        <f t="shared" si="52"/>
        <v>2122.0334000000003</v>
      </c>
      <c r="G540" s="23" t="str">
        <f>_xlfn.XLOOKUP($A540,PropertiesTbl[Property ID],PropertiesTbl[Property Name])</f>
        <v>Golden Cabin</v>
      </c>
    </row>
    <row r="541" spans="1:7" x14ac:dyDescent="0.25">
      <c r="A541" s="22" t="str">
        <f>Revenue!A542</f>
        <v>P0045</v>
      </c>
      <c r="B541" s="22" t="str">
        <f>Revenue!B542</f>
        <v>Jan</v>
      </c>
      <c r="C541" s="23" t="str">
        <f t="shared" si="51"/>
        <v>P0045|Jan</v>
      </c>
      <c r="D541" s="24">
        <f>Revenue!J542</f>
        <v>3978.3540000000003</v>
      </c>
      <c r="E541" s="25">
        <f>_xlfn.XLOOKUP($C541,ExpensesTbl[Key],ExpensesTbl[Total Operating Expenses])</f>
        <v>2425.4900000000002</v>
      </c>
      <c r="F541" s="25">
        <f t="shared" si="52"/>
        <v>1552.864</v>
      </c>
      <c r="G541" s="23" t="str">
        <f>_xlfn.XLOOKUP($A541,PropertiesTbl[Property ID],PropertiesTbl[Property Name])</f>
        <v>Golden Cabin</v>
      </c>
    </row>
    <row r="542" spans="1:7" x14ac:dyDescent="0.25">
      <c r="A542" s="22" t="str">
        <f>Revenue!A543</f>
        <v>P0045</v>
      </c>
      <c r="B542" s="22" t="str">
        <f>Revenue!B543</f>
        <v>Feb</v>
      </c>
      <c r="C542" s="23" t="str">
        <f t="shared" si="51"/>
        <v>P0045|Feb</v>
      </c>
      <c r="D542" s="24">
        <f>Revenue!J543</f>
        <v>3311.1403</v>
      </c>
      <c r="E542" s="25">
        <f>_xlfn.XLOOKUP($C542,ExpensesTbl[Key],ExpensesTbl[Total Operating Expenses])</f>
        <v>2320.84</v>
      </c>
      <c r="F542" s="25">
        <f t="shared" si="52"/>
        <v>990.30029999999988</v>
      </c>
      <c r="G542" s="23" t="str">
        <f>_xlfn.XLOOKUP($A542,PropertiesTbl[Property ID],PropertiesTbl[Property Name])</f>
        <v>Golden Cabin</v>
      </c>
    </row>
    <row r="543" spans="1:7" x14ac:dyDescent="0.25">
      <c r="A543" s="22" t="str">
        <f>Revenue!A544</f>
        <v>P0045</v>
      </c>
      <c r="B543" s="22" t="str">
        <f>Revenue!B544</f>
        <v>Mar</v>
      </c>
      <c r="C543" s="23" t="str">
        <f t="shared" si="51"/>
        <v>P0045|Mar</v>
      </c>
      <c r="D543" s="24">
        <f>Revenue!J544</f>
        <v>3043.1098999999999</v>
      </c>
      <c r="E543" s="25">
        <f>_xlfn.XLOOKUP($C543,ExpensesTbl[Key],ExpensesTbl[Total Operating Expenses])</f>
        <v>2325.9100000000003</v>
      </c>
      <c r="F543" s="25">
        <f t="shared" si="52"/>
        <v>717.19989999999962</v>
      </c>
      <c r="G543" s="23" t="str">
        <f>_xlfn.XLOOKUP($A543,PropertiesTbl[Property ID],PropertiesTbl[Property Name])</f>
        <v>Golden Cabin</v>
      </c>
    </row>
    <row r="544" spans="1:7" x14ac:dyDescent="0.25">
      <c r="A544" s="22" t="str">
        <f>Revenue!A545</f>
        <v>P0046</v>
      </c>
      <c r="B544" s="22" t="str">
        <f>Revenue!B545</f>
        <v>Apr</v>
      </c>
      <c r="C544" s="23" t="str">
        <f t="shared" si="51"/>
        <v>P0046|Apr</v>
      </c>
      <c r="D544" s="24">
        <f>Revenue!J545</f>
        <v>1498.2069999999999</v>
      </c>
      <c r="E544" s="25">
        <f>_xlfn.XLOOKUP($C544,ExpensesTbl[Key],ExpensesTbl[Total Operating Expenses])</f>
        <v>2502.73</v>
      </c>
      <c r="F544" s="25">
        <f t="shared" si="52"/>
        <v>-1004.5230000000001</v>
      </c>
      <c r="G544" s="23" t="str">
        <f>_xlfn.XLOOKUP($A544,PropertiesTbl[Property ID],PropertiesTbl[Property Name])</f>
        <v>Cloudline Perch</v>
      </c>
    </row>
    <row r="545" spans="1:7" x14ac:dyDescent="0.25">
      <c r="A545" s="22" t="str">
        <f>Revenue!A546</f>
        <v>P0046</v>
      </c>
      <c r="B545" s="22" t="str">
        <f>Revenue!B546</f>
        <v>May</v>
      </c>
      <c r="C545" s="23" t="str">
        <f t="shared" si="51"/>
        <v>P0046|May</v>
      </c>
      <c r="D545" s="24">
        <f>Revenue!J546</f>
        <v>1605.9934000000001</v>
      </c>
      <c r="E545" s="25">
        <f>_xlfn.XLOOKUP($C545,ExpensesTbl[Key],ExpensesTbl[Total Operating Expenses])</f>
        <v>2917.5200000000004</v>
      </c>
      <c r="F545" s="25">
        <f t="shared" si="52"/>
        <v>-1311.5266000000004</v>
      </c>
      <c r="G545" s="23" t="str">
        <f>_xlfn.XLOOKUP($A545,PropertiesTbl[Property ID],PropertiesTbl[Property Name])</f>
        <v>Cloudline Perch</v>
      </c>
    </row>
    <row r="546" spans="1:7" x14ac:dyDescent="0.25">
      <c r="A546" s="22" t="str">
        <f>Revenue!A547</f>
        <v>P0046</v>
      </c>
      <c r="B546" s="22" t="str">
        <f>Revenue!B547</f>
        <v>Jun</v>
      </c>
      <c r="C546" s="23" t="str">
        <f t="shared" si="51"/>
        <v>P0046|Jun</v>
      </c>
      <c r="D546" s="24">
        <f>Revenue!J547</f>
        <v>1938.4221</v>
      </c>
      <c r="E546" s="25">
        <f>_xlfn.XLOOKUP($C546,ExpensesTbl[Key],ExpensesTbl[Total Operating Expenses])</f>
        <v>3082.3300000000004</v>
      </c>
      <c r="F546" s="25">
        <f t="shared" si="52"/>
        <v>-1143.9079000000004</v>
      </c>
      <c r="G546" s="23" t="str">
        <f>_xlfn.XLOOKUP($A546,PropertiesTbl[Property ID],PropertiesTbl[Property Name])</f>
        <v>Cloudline Perch</v>
      </c>
    </row>
    <row r="547" spans="1:7" x14ac:dyDescent="0.25">
      <c r="A547" s="22" t="str">
        <f>Revenue!A548</f>
        <v>P0046</v>
      </c>
      <c r="B547" s="22" t="str">
        <f>Revenue!B548</f>
        <v>Jul</v>
      </c>
      <c r="C547" s="23" t="str">
        <f t="shared" si="51"/>
        <v>P0046|Jul</v>
      </c>
      <c r="D547" s="24">
        <f>Revenue!J548</f>
        <v>2730.9412000000002</v>
      </c>
      <c r="E547" s="25">
        <f>_xlfn.XLOOKUP($C547,ExpensesTbl[Key],ExpensesTbl[Total Operating Expenses])</f>
        <v>4178.1100000000006</v>
      </c>
      <c r="F547" s="25">
        <f t="shared" si="52"/>
        <v>-1447.1688000000004</v>
      </c>
      <c r="G547" s="23" t="str">
        <f>_xlfn.XLOOKUP($A547,PropertiesTbl[Property ID],PropertiesTbl[Property Name])</f>
        <v>Cloudline Perch</v>
      </c>
    </row>
    <row r="548" spans="1:7" x14ac:dyDescent="0.25">
      <c r="A548" s="22" t="str">
        <f>Revenue!A549</f>
        <v>P0046</v>
      </c>
      <c r="B548" s="22" t="str">
        <f>Revenue!B549</f>
        <v>Aug</v>
      </c>
      <c r="C548" s="23" t="str">
        <f t="shared" si="51"/>
        <v>P0046|Aug</v>
      </c>
      <c r="D548" s="24">
        <f>Revenue!J549</f>
        <v>2418.9309999999996</v>
      </c>
      <c r="E548" s="25">
        <f>_xlfn.XLOOKUP($C548,ExpensesTbl[Key],ExpensesTbl[Total Operating Expenses])</f>
        <v>4035.33</v>
      </c>
      <c r="F548" s="25">
        <f t="shared" si="52"/>
        <v>-1616.3990000000003</v>
      </c>
      <c r="G548" s="23" t="str">
        <f>_xlfn.XLOOKUP($A548,PropertiesTbl[Property ID],PropertiesTbl[Property Name])</f>
        <v>Cloudline Perch</v>
      </c>
    </row>
    <row r="549" spans="1:7" x14ac:dyDescent="0.25">
      <c r="A549" s="22" t="str">
        <f>Revenue!A550</f>
        <v>P0046</v>
      </c>
      <c r="B549" s="22" t="str">
        <f>Revenue!B550</f>
        <v>Sep</v>
      </c>
      <c r="C549" s="23" t="str">
        <f t="shared" si="51"/>
        <v>P0046|Sep</v>
      </c>
      <c r="D549" s="24">
        <f>Revenue!J550</f>
        <v>1763.5407999999998</v>
      </c>
      <c r="E549" s="25">
        <f>_xlfn.XLOOKUP($C549,ExpensesTbl[Key],ExpensesTbl[Total Operating Expenses])</f>
        <v>2756.55</v>
      </c>
      <c r="F549" s="25">
        <f t="shared" si="52"/>
        <v>-993.00920000000042</v>
      </c>
      <c r="G549" s="23" t="str">
        <f>_xlfn.XLOOKUP($A549,PropertiesTbl[Property ID],PropertiesTbl[Property Name])</f>
        <v>Cloudline Perch</v>
      </c>
    </row>
    <row r="550" spans="1:7" x14ac:dyDescent="0.25">
      <c r="A550" s="22" t="str">
        <f>Revenue!A551</f>
        <v>P0046</v>
      </c>
      <c r="B550" s="22" t="str">
        <f>Revenue!B551</f>
        <v>Oct</v>
      </c>
      <c r="C550" s="23" t="str">
        <f t="shared" si="51"/>
        <v>P0046|Oct</v>
      </c>
      <c r="D550" s="24">
        <f>Revenue!J551</f>
        <v>1434.8175000000001</v>
      </c>
      <c r="E550" s="25">
        <f>_xlfn.XLOOKUP($C550,ExpensesTbl[Key],ExpensesTbl[Total Operating Expenses])</f>
        <v>2679.8900000000003</v>
      </c>
      <c r="F550" s="25">
        <f t="shared" si="52"/>
        <v>-1245.0725000000002</v>
      </c>
      <c r="G550" s="23" t="str">
        <f>_xlfn.XLOOKUP($A550,PropertiesTbl[Property ID],PropertiesTbl[Property Name])</f>
        <v>Cloudline Perch</v>
      </c>
    </row>
    <row r="551" spans="1:7" x14ac:dyDescent="0.25">
      <c r="A551" s="22" t="str">
        <f>Revenue!A552</f>
        <v>P0046</v>
      </c>
      <c r="B551" s="22" t="str">
        <f>Revenue!B552</f>
        <v>Nov</v>
      </c>
      <c r="C551" s="23" t="str">
        <f t="shared" si="51"/>
        <v>P0046|Nov</v>
      </c>
      <c r="D551" s="24">
        <f>Revenue!J552</f>
        <v>1579.2796000000001</v>
      </c>
      <c r="E551" s="25">
        <f>_xlfn.XLOOKUP($C551,ExpensesTbl[Key],ExpensesTbl[Total Operating Expenses])</f>
        <v>2576.25</v>
      </c>
      <c r="F551" s="25">
        <f t="shared" si="52"/>
        <v>-996.97039999999993</v>
      </c>
      <c r="G551" s="23" t="str">
        <f>_xlfn.XLOOKUP($A551,PropertiesTbl[Property ID],PropertiesTbl[Property Name])</f>
        <v>Cloudline Perch</v>
      </c>
    </row>
    <row r="552" spans="1:7" x14ac:dyDescent="0.25">
      <c r="A552" s="22" t="str">
        <f>Revenue!A553</f>
        <v>P0046</v>
      </c>
      <c r="B552" s="22" t="str">
        <f>Revenue!B553</f>
        <v>Dec</v>
      </c>
      <c r="C552" s="23" t="str">
        <f t="shared" si="51"/>
        <v>P0046|Dec</v>
      </c>
      <c r="D552" s="24">
        <f>Revenue!J553</f>
        <v>6288.1898000000001</v>
      </c>
      <c r="E552" s="25">
        <f>_xlfn.XLOOKUP($C552,ExpensesTbl[Key],ExpensesTbl[Total Operating Expenses])</f>
        <v>3188.83</v>
      </c>
      <c r="F552" s="25">
        <f t="shared" si="52"/>
        <v>3099.3598000000002</v>
      </c>
      <c r="G552" s="23" t="str">
        <f>_xlfn.XLOOKUP($A552,PropertiesTbl[Property ID],PropertiesTbl[Property Name])</f>
        <v>Cloudline Perch</v>
      </c>
    </row>
    <row r="553" spans="1:7" x14ac:dyDescent="0.25">
      <c r="A553" s="22" t="str">
        <f>Revenue!A554</f>
        <v>P0046</v>
      </c>
      <c r="B553" s="22" t="str">
        <f>Revenue!B554</f>
        <v>Jan</v>
      </c>
      <c r="C553" s="23" t="str">
        <f t="shared" si="51"/>
        <v>P0046|Jan</v>
      </c>
      <c r="D553" s="24">
        <f>Revenue!J554</f>
        <v>5314.6768000000002</v>
      </c>
      <c r="E553" s="25">
        <f>_xlfn.XLOOKUP($C553,ExpensesTbl[Key],ExpensesTbl[Total Operating Expenses])</f>
        <v>3023.5600000000004</v>
      </c>
      <c r="F553" s="25">
        <f t="shared" si="52"/>
        <v>2291.1167999999998</v>
      </c>
      <c r="G553" s="23" t="str">
        <f>_xlfn.XLOOKUP($A553,PropertiesTbl[Property ID],PropertiesTbl[Property Name])</f>
        <v>Cloudline Perch</v>
      </c>
    </row>
    <row r="554" spans="1:7" x14ac:dyDescent="0.25">
      <c r="A554" s="22" t="str">
        <f>Revenue!A555</f>
        <v>P0046</v>
      </c>
      <c r="B554" s="22" t="str">
        <f>Revenue!B555</f>
        <v>Feb</v>
      </c>
      <c r="C554" s="23" t="str">
        <f t="shared" si="51"/>
        <v>P0046|Feb</v>
      </c>
      <c r="D554" s="24">
        <f>Revenue!J555</f>
        <v>4270.6059999999998</v>
      </c>
      <c r="E554" s="25">
        <f>_xlfn.XLOOKUP($C554,ExpensesTbl[Key],ExpensesTbl[Total Operating Expenses])</f>
        <v>2913.25</v>
      </c>
      <c r="F554" s="25">
        <f t="shared" si="52"/>
        <v>1357.3559999999998</v>
      </c>
      <c r="G554" s="23" t="str">
        <f>_xlfn.XLOOKUP($A554,PropertiesTbl[Property ID],PropertiesTbl[Property Name])</f>
        <v>Cloudline Perch</v>
      </c>
    </row>
    <row r="555" spans="1:7" x14ac:dyDescent="0.25">
      <c r="A555" s="22" t="str">
        <f>Revenue!A556</f>
        <v>P0046</v>
      </c>
      <c r="B555" s="22" t="str">
        <f>Revenue!B556</f>
        <v>Mar</v>
      </c>
      <c r="C555" s="23" t="str">
        <f t="shared" si="51"/>
        <v>P0046|Mar</v>
      </c>
      <c r="D555" s="24">
        <f>Revenue!J556</f>
        <v>3805.2</v>
      </c>
      <c r="E555" s="25">
        <f>_xlfn.XLOOKUP($C555,ExpensesTbl[Key],ExpensesTbl[Total Operating Expenses])</f>
        <v>3029.2200000000003</v>
      </c>
      <c r="F555" s="25">
        <f t="shared" si="52"/>
        <v>775.97999999999956</v>
      </c>
      <c r="G555" s="23" t="str">
        <f>_xlfn.XLOOKUP($A555,PropertiesTbl[Property ID],PropertiesTbl[Property Name])</f>
        <v>Cloudline Perch</v>
      </c>
    </row>
    <row r="556" spans="1:7" x14ac:dyDescent="0.25">
      <c r="A556" s="22" t="str">
        <f>Revenue!A557</f>
        <v>P0047</v>
      </c>
      <c r="B556" s="22" t="str">
        <f>Revenue!B557</f>
        <v>Apr</v>
      </c>
      <c r="C556" s="23" t="str">
        <f t="shared" si="51"/>
        <v>P0047|Apr</v>
      </c>
      <c r="D556" s="24">
        <f>Revenue!J557</f>
        <v>2170.5480000000002</v>
      </c>
      <c r="E556" s="25">
        <f>_xlfn.XLOOKUP($C556,ExpensesTbl[Key],ExpensesTbl[Total Operating Expenses])</f>
        <v>1988.1399999999999</v>
      </c>
      <c r="F556" s="25">
        <f t="shared" si="52"/>
        <v>182.40800000000036</v>
      </c>
      <c r="G556" s="23" t="str">
        <f>_xlfn.XLOOKUP($A556,PropertiesTbl[Property ID],PropertiesTbl[Property Name])</f>
        <v>Evergreen House</v>
      </c>
    </row>
    <row r="557" spans="1:7" x14ac:dyDescent="0.25">
      <c r="A557" s="22" t="str">
        <f>Revenue!A558</f>
        <v>P0047</v>
      </c>
      <c r="B557" s="22" t="str">
        <f>Revenue!B558</f>
        <v>May</v>
      </c>
      <c r="C557" s="23" t="str">
        <f t="shared" si="51"/>
        <v>P0047|May</v>
      </c>
      <c r="D557" s="24">
        <f>Revenue!J558</f>
        <v>2726.4162000000001</v>
      </c>
      <c r="E557" s="25">
        <f>_xlfn.XLOOKUP($C557,ExpensesTbl[Key],ExpensesTbl[Total Operating Expenses])</f>
        <v>2290.2200000000003</v>
      </c>
      <c r="F557" s="25">
        <f t="shared" si="52"/>
        <v>436.19619999999986</v>
      </c>
      <c r="G557" s="23" t="str">
        <f>_xlfn.XLOOKUP($A557,PropertiesTbl[Property ID],PropertiesTbl[Property Name])</f>
        <v>Evergreen House</v>
      </c>
    </row>
    <row r="558" spans="1:7" x14ac:dyDescent="0.25">
      <c r="A558" s="22" t="str">
        <f>Revenue!A559</f>
        <v>P0047</v>
      </c>
      <c r="B558" s="22" t="str">
        <f>Revenue!B559</f>
        <v>Jun</v>
      </c>
      <c r="C558" s="23" t="str">
        <f t="shared" si="51"/>
        <v>P0047|Jun</v>
      </c>
      <c r="D558" s="24">
        <f>Revenue!J559</f>
        <v>3257.2487000000001</v>
      </c>
      <c r="E558" s="25">
        <f>_xlfn.XLOOKUP($C558,ExpensesTbl[Key],ExpensesTbl[Total Operating Expenses])</f>
        <v>2404.65</v>
      </c>
      <c r="F558" s="25">
        <f t="shared" si="52"/>
        <v>852.59870000000001</v>
      </c>
      <c r="G558" s="23" t="str">
        <f>_xlfn.XLOOKUP($A558,PropertiesTbl[Property ID],PropertiesTbl[Property Name])</f>
        <v>Evergreen House</v>
      </c>
    </row>
    <row r="559" spans="1:7" x14ac:dyDescent="0.25">
      <c r="A559" s="22" t="str">
        <f>Revenue!A560</f>
        <v>P0047</v>
      </c>
      <c r="B559" s="22" t="str">
        <f>Revenue!B560</f>
        <v>Jul</v>
      </c>
      <c r="C559" s="23" t="str">
        <f t="shared" si="51"/>
        <v>P0047|Jul</v>
      </c>
      <c r="D559" s="24">
        <f>Revenue!J560</f>
        <v>5105.1270000000004</v>
      </c>
      <c r="E559" s="25">
        <f>_xlfn.XLOOKUP($C559,ExpensesTbl[Key],ExpensesTbl[Total Operating Expenses])</f>
        <v>3377.4300000000003</v>
      </c>
      <c r="F559" s="25">
        <f t="shared" si="52"/>
        <v>1727.6970000000001</v>
      </c>
      <c r="G559" s="23" t="str">
        <f>_xlfn.XLOOKUP($A559,PropertiesTbl[Property ID],PropertiesTbl[Property Name])</f>
        <v>Evergreen House</v>
      </c>
    </row>
    <row r="560" spans="1:7" x14ac:dyDescent="0.25">
      <c r="A560" s="22" t="str">
        <f>Revenue!A561</f>
        <v>P0047</v>
      </c>
      <c r="B560" s="22" t="str">
        <f>Revenue!B561</f>
        <v>Aug</v>
      </c>
      <c r="C560" s="23" t="str">
        <f t="shared" si="51"/>
        <v>P0047|Aug</v>
      </c>
      <c r="D560" s="24">
        <f>Revenue!J561</f>
        <v>3810.3136</v>
      </c>
      <c r="E560" s="25">
        <f>_xlfn.XLOOKUP($C560,ExpensesTbl[Key],ExpensesTbl[Total Operating Expenses])</f>
        <v>3162.9</v>
      </c>
      <c r="F560" s="25">
        <f t="shared" si="52"/>
        <v>647.41359999999986</v>
      </c>
      <c r="G560" s="23" t="str">
        <f>_xlfn.XLOOKUP($A560,PropertiesTbl[Property ID],PropertiesTbl[Property Name])</f>
        <v>Evergreen House</v>
      </c>
    </row>
    <row r="561" spans="1:7" x14ac:dyDescent="0.25">
      <c r="A561" s="22" t="str">
        <f>Revenue!A562</f>
        <v>P0047</v>
      </c>
      <c r="B561" s="22" t="str">
        <f>Revenue!B562</f>
        <v>Sep</v>
      </c>
      <c r="C561" s="23" t="str">
        <f t="shared" si="51"/>
        <v>P0047|Sep</v>
      </c>
      <c r="D561" s="24">
        <f>Revenue!J562</f>
        <v>3183.4414000000002</v>
      </c>
      <c r="E561" s="25">
        <f>_xlfn.XLOOKUP($C561,ExpensesTbl[Key],ExpensesTbl[Total Operating Expenses])</f>
        <v>2175.1799999999998</v>
      </c>
      <c r="F561" s="25">
        <f t="shared" si="52"/>
        <v>1008.2614000000003</v>
      </c>
      <c r="G561" s="23" t="str">
        <f>_xlfn.XLOOKUP($A561,PropertiesTbl[Property ID],PropertiesTbl[Property Name])</f>
        <v>Evergreen House</v>
      </c>
    </row>
    <row r="562" spans="1:7" x14ac:dyDescent="0.25">
      <c r="A562" s="22" t="str">
        <f>Revenue!A563</f>
        <v>P0047</v>
      </c>
      <c r="B562" s="22" t="str">
        <f>Revenue!B563</f>
        <v>Oct</v>
      </c>
      <c r="C562" s="23" t="str">
        <f t="shared" si="51"/>
        <v>P0047|Oct</v>
      </c>
      <c r="D562" s="24">
        <f>Revenue!J563</f>
        <v>2784.5579999999995</v>
      </c>
      <c r="E562" s="25">
        <f>_xlfn.XLOOKUP($C562,ExpensesTbl[Key],ExpensesTbl[Total Operating Expenses])</f>
        <v>2110.31</v>
      </c>
      <c r="F562" s="25">
        <f t="shared" si="52"/>
        <v>674.24799999999959</v>
      </c>
      <c r="G562" s="23" t="str">
        <f>_xlfn.XLOOKUP($A562,PropertiesTbl[Property ID],PropertiesTbl[Property Name])</f>
        <v>Evergreen House</v>
      </c>
    </row>
    <row r="563" spans="1:7" x14ac:dyDescent="0.25">
      <c r="A563" s="22" t="str">
        <f>Revenue!A564</f>
        <v>P0047</v>
      </c>
      <c r="B563" s="22" t="str">
        <f>Revenue!B564</f>
        <v>Nov</v>
      </c>
      <c r="C563" s="23" t="str">
        <f t="shared" si="51"/>
        <v>P0047|Nov</v>
      </c>
      <c r="D563" s="24">
        <f>Revenue!J564</f>
        <v>2469.6475</v>
      </c>
      <c r="E563" s="25">
        <f>_xlfn.XLOOKUP($C563,ExpensesTbl[Key],ExpensesTbl[Total Operating Expenses])</f>
        <v>2066.89</v>
      </c>
      <c r="F563" s="25">
        <f t="shared" si="52"/>
        <v>402.75750000000016</v>
      </c>
      <c r="G563" s="23" t="str">
        <f>_xlfn.XLOOKUP($A563,PropertiesTbl[Property ID],PropertiesTbl[Property Name])</f>
        <v>Evergreen House</v>
      </c>
    </row>
    <row r="564" spans="1:7" x14ac:dyDescent="0.25">
      <c r="A564" s="22" t="str">
        <f>Revenue!A565</f>
        <v>P0047</v>
      </c>
      <c r="B564" s="22" t="str">
        <f>Revenue!B565</f>
        <v>Dec</v>
      </c>
      <c r="C564" s="23" t="str">
        <f t="shared" si="51"/>
        <v>P0047|Dec</v>
      </c>
      <c r="D564" s="24">
        <f>Revenue!J565</f>
        <v>10676.465900000001</v>
      </c>
      <c r="E564" s="25">
        <f>_xlfn.XLOOKUP($C564,ExpensesTbl[Key],ExpensesTbl[Total Operating Expenses])</f>
        <v>2419.46</v>
      </c>
      <c r="F564" s="25">
        <f t="shared" si="52"/>
        <v>8257.0059000000001</v>
      </c>
      <c r="G564" s="23" t="str">
        <f>_xlfn.XLOOKUP($A564,PropertiesTbl[Property ID],PropertiesTbl[Property Name])</f>
        <v>Evergreen House</v>
      </c>
    </row>
    <row r="565" spans="1:7" x14ac:dyDescent="0.25">
      <c r="A565" s="22" t="str">
        <f>Revenue!A566</f>
        <v>P0047</v>
      </c>
      <c r="B565" s="22" t="str">
        <f>Revenue!B566</f>
        <v>Jan</v>
      </c>
      <c r="C565" s="23" t="str">
        <f t="shared" si="51"/>
        <v>P0047|Jan</v>
      </c>
      <c r="D565" s="24">
        <f>Revenue!J566</f>
        <v>9234.0468000000001</v>
      </c>
      <c r="E565" s="25">
        <f>_xlfn.XLOOKUP($C565,ExpensesTbl[Key],ExpensesTbl[Total Operating Expenses])</f>
        <v>2422.65</v>
      </c>
      <c r="F565" s="25">
        <f t="shared" si="52"/>
        <v>6811.3968000000004</v>
      </c>
      <c r="G565" s="23" t="str">
        <f>_xlfn.XLOOKUP($A565,PropertiesTbl[Property ID],PropertiesTbl[Property Name])</f>
        <v>Evergreen House</v>
      </c>
    </row>
    <row r="566" spans="1:7" x14ac:dyDescent="0.25">
      <c r="A566" s="22" t="str">
        <f>Revenue!A567</f>
        <v>P0047</v>
      </c>
      <c r="B566" s="22" t="str">
        <f>Revenue!B567</f>
        <v>Feb</v>
      </c>
      <c r="C566" s="23" t="str">
        <f t="shared" si="51"/>
        <v>P0047|Feb</v>
      </c>
      <c r="D566" s="24">
        <f>Revenue!J567</f>
        <v>7268.3620000000001</v>
      </c>
      <c r="E566" s="25">
        <f>_xlfn.XLOOKUP($C566,ExpensesTbl[Key],ExpensesTbl[Total Operating Expenses])</f>
        <v>2410.04</v>
      </c>
      <c r="F566" s="25">
        <f t="shared" si="52"/>
        <v>4858.3220000000001</v>
      </c>
      <c r="G566" s="23" t="str">
        <f>_xlfn.XLOOKUP($A566,PropertiesTbl[Property ID],PropertiesTbl[Property Name])</f>
        <v>Evergreen House</v>
      </c>
    </row>
    <row r="567" spans="1:7" x14ac:dyDescent="0.25">
      <c r="A567" s="22" t="str">
        <f>Revenue!A568</f>
        <v>P0047</v>
      </c>
      <c r="B567" s="22" t="str">
        <f>Revenue!B568</f>
        <v>Mar</v>
      </c>
      <c r="C567" s="23" t="str">
        <f t="shared" si="51"/>
        <v>P0047|Mar</v>
      </c>
      <c r="D567" s="24">
        <f>Revenue!J568</f>
        <v>5413.7034000000003</v>
      </c>
      <c r="E567" s="25">
        <f>_xlfn.XLOOKUP($C567,ExpensesTbl[Key],ExpensesTbl[Total Operating Expenses])</f>
        <v>2199.6699999999996</v>
      </c>
      <c r="F567" s="25">
        <f t="shared" si="52"/>
        <v>3214.0334000000007</v>
      </c>
      <c r="G567" s="23" t="str">
        <f>_xlfn.XLOOKUP($A567,PropertiesTbl[Property ID],PropertiesTbl[Property Name])</f>
        <v>Evergreen House</v>
      </c>
    </row>
    <row r="568" spans="1:7" x14ac:dyDescent="0.25">
      <c r="A568" s="22" t="str">
        <f>Revenue!A569</f>
        <v>P0048</v>
      </c>
      <c r="B568" s="22" t="str">
        <f>Revenue!B569</f>
        <v>Apr</v>
      </c>
      <c r="C568" s="23" t="str">
        <f t="shared" si="51"/>
        <v>P0048|Apr</v>
      </c>
      <c r="D568" s="24">
        <f>Revenue!J569</f>
        <v>1849.0698</v>
      </c>
      <c r="E568" s="25">
        <f>_xlfn.XLOOKUP($C568,ExpensesTbl[Key],ExpensesTbl[Total Operating Expenses])</f>
        <v>3097.1499999999996</v>
      </c>
      <c r="F568" s="25">
        <f t="shared" si="52"/>
        <v>-1248.0801999999996</v>
      </c>
      <c r="G568" s="23" t="str">
        <f>_xlfn.XLOOKUP($A568,PropertiesTbl[Property ID],PropertiesTbl[Property Name])</f>
        <v>Snowline Villa</v>
      </c>
    </row>
    <row r="569" spans="1:7" x14ac:dyDescent="0.25">
      <c r="A569" s="22" t="str">
        <f>Revenue!A570</f>
        <v>P0048</v>
      </c>
      <c r="B569" s="22" t="str">
        <f>Revenue!B570</f>
        <v>May</v>
      </c>
      <c r="C569" s="23" t="str">
        <f t="shared" si="51"/>
        <v>P0048|May</v>
      </c>
      <c r="D569" s="24">
        <f>Revenue!J570</f>
        <v>2330.3547000000003</v>
      </c>
      <c r="E569" s="25">
        <f>_xlfn.XLOOKUP($C569,ExpensesTbl[Key],ExpensesTbl[Total Operating Expenses])</f>
        <v>3634.3399999999997</v>
      </c>
      <c r="F569" s="25">
        <f t="shared" si="52"/>
        <v>-1303.9852999999994</v>
      </c>
      <c r="G569" s="23" t="str">
        <f>_xlfn.XLOOKUP($A569,PropertiesTbl[Property ID],PropertiesTbl[Property Name])</f>
        <v>Snowline Villa</v>
      </c>
    </row>
    <row r="570" spans="1:7" x14ac:dyDescent="0.25">
      <c r="A570" s="22" t="str">
        <f>Revenue!A571</f>
        <v>P0048</v>
      </c>
      <c r="B570" s="22" t="str">
        <f>Revenue!B571</f>
        <v>Jun</v>
      </c>
      <c r="C570" s="23" t="str">
        <f t="shared" si="51"/>
        <v>P0048|Jun</v>
      </c>
      <c r="D570" s="24">
        <f>Revenue!J571</f>
        <v>2713.4367999999999</v>
      </c>
      <c r="E570" s="25">
        <f>_xlfn.XLOOKUP($C570,ExpensesTbl[Key],ExpensesTbl[Total Operating Expenses])</f>
        <v>3786.8899999999994</v>
      </c>
      <c r="F570" s="25">
        <f t="shared" si="52"/>
        <v>-1073.4531999999995</v>
      </c>
      <c r="G570" s="23" t="str">
        <f>_xlfn.XLOOKUP($A570,PropertiesTbl[Property ID],PropertiesTbl[Property Name])</f>
        <v>Snowline Villa</v>
      </c>
    </row>
    <row r="571" spans="1:7" x14ac:dyDescent="0.25">
      <c r="A571" s="22" t="str">
        <f>Revenue!A572</f>
        <v>P0048</v>
      </c>
      <c r="B571" s="22" t="str">
        <f>Revenue!B572</f>
        <v>Jul</v>
      </c>
      <c r="C571" s="23" t="str">
        <f t="shared" si="51"/>
        <v>P0048|Jul</v>
      </c>
      <c r="D571" s="24">
        <f>Revenue!J572</f>
        <v>3810.0594000000001</v>
      </c>
      <c r="E571" s="25">
        <f>_xlfn.XLOOKUP($C571,ExpensesTbl[Key],ExpensesTbl[Total Operating Expenses])</f>
        <v>5353.95</v>
      </c>
      <c r="F571" s="25">
        <f t="shared" si="52"/>
        <v>-1543.8905999999997</v>
      </c>
      <c r="G571" s="23" t="str">
        <f>_xlfn.XLOOKUP($A571,PropertiesTbl[Property ID],PropertiesTbl[Property Name])</f>
        <v>Snowline Villa</v>
      </c>
    </row>
    <row r="572" spans="1:7" x14ac:dyDescent="0.25">
      <c r="A572" s="22" t="str">
        <f>Revenue!A573</f>
        <v>P0048</v>
      </c>
      <c r="B572" s="22" t="str">
        <f>Revenue!B573</f>
        <v>Aug</v>
      </c>
      <c r="C572" s="23" t="str">
        <f t="shared" si="51"/>
        <v>P0048|Aug</v>
      </c>
      <c r="D572" s="24">
        <f>Revenue!J573</f>
        <v>3951.8636999999999</v>
      </c>
      <c r="E572" s="25">
        <f>_xlfn.XLOOKUP($C572,ExpensesTbl[Key],ExpensesTbl[Total Operating Expenses])</f>
        <v>5187.9399999999996</v>
      </c>
      <c r="F572" s="25">
        <f t="shared" si="52"/>
        <v>-1236.0762999999997</v>
      </c>
      <c r="G572" s="23" t="str">
        <f>_xlfn.XLOOKUP($A572,PropertiesTbl[Property ID],PropertiesTbl[Property Name])</f>
        <v>Snowline Villa</v>
      </c>
    </row>
    <row r="573" spans="1:7" x14ac:dyDescent="0.25">
      <c r="A573" s="22" t="str">
        <f>Revenue!A574</f>
        <v>P0048</v>
      </c>
      <c r="B573" s="22" t="str">
        <f>Revenue!B574</f>
        <v>Sep</v>
      </c>
      <c r="C573" s="23" t="str">
        <f t="shared" si="51"/>
        <v>P0048|Sep</v>
      </c>
      <c r="D573" s="24">
        <f>Revenue!J574</f>
        <v>2264.0843</v>
      </c>
      <c r="E573" s="25">
        <f>_xlfn.XLOOKUP($C573,ExpensesTbl[Key],ExpensesTbl[Total Operating Expenses])</f>
        <v>3370.79</v>
      </c>
      <c r="F573" s="25">
        <f t="shared" si="52"/>
        <v>-1106.7057</v>
      </c>
      <c r="G573" s="23" t="str">
        <f>_xlfn.XLOOKUP($A573,PropertiesTbl[Property ID],PropertiesTbl[Property Name])</f>
        <v>Snowline Villa</v>
      </c>
    </row>
    <row r="574" spans="1:7" x14ac:dyDescent="0.25">
      <c r="A574" s="22" t="str">
        <f>Revenue!A575</f>
        <v>P0048</v>
      </c>
      <c r="B574" s="22" t="str">
        <f>Revenue!B575</f>
        <v>Oct</v>
      </c>
      <c r="C574" s="23" t="str">
        <f t="shared" si="51"/>
        <v>P0048|Oct</v>
      </c>
      <c r="D574" s="24">
        <f>Revenue!J575</f>
        <v>2298.4417000000003</v>
      </c>
      <c r="E574" s="25">
        <f>_xlfn.XLOOKUP($C574,ExpensesTbl[Key],ExpensesTbl[Total Operating Expenses])</f>
        <v>3270.72</v>
      </c>
      <c r="F574" s="25">
        <f t="shared" si="52"/>
        <v>-972.27829999999949</v>
      </c>
      <c r="G574" s="23" t="str">
        <f>_xlfn.XLOOKUP($A574,PropertiesTbl[Property ID],PropertiesTbl[Property Name])</f>
        <v>Snowline Villa</v>
      </c>
    </row>
    <row r="575" spans="1:7" x14ac:dyDescent="0.25">
      <c r="A575" s="22" t="str">
        <f>Revenue!A576</f>
        <v>P0048</v>
      </c>
      <c r="B575" s="22" t="str">
        <f>Revenue!B576</f>
        <v>Nov</v>
      </c>
      <c r="C575" s="23" t="str">
        <f t="shared" si="51"/>
        <v>P0048|Nov</v>
      </c>
      <c r="D575" s="24">
        <f>Revenue!J576</f>
        <v>2344.8173999999999</v>
      </c>
      <c r="E575" s="25">
        <f>_xlfn.XLOOKUP($C575,ExpensesTbl[Key],ExpensesTbl[Total Operating Expenses])</f>
        <v>3171.28</v>
      </c>
      <c r="F575" s="25">
        <f t="shared" si="52"/>
        <v>-826.46260000000029</v>
      </c>
      <c r="G575" s="23" t="str">
        <f>_xlfn.XLOOKUP($A575,PropertiesTbl[Property ID],PropertiesTbl[Property Name])</f>
        <v>Snowline Villa</v>
      </c>
    </row>
    <row r="576" spans="1:7" x14ac:dyDescent="0.25">
      <c r="A576" s="22" t="str">
        <f>Revenue!A577</f>
        <v>P0048</v>
      </c>
      <c r="B576" s="22" t="str">
        <f>Revenue!B577</f>
        <v>Dec</v>
      </c>
      <c r="C576" s="23" t="str">
        <f t="shared" si="51"/>
        <v>P0048|Dec</v>
      </c>
      <c r="D576" s="24">
        <f>Revenue!J577</f>
        <v>7502.6336000000001</v>
      </c>
      <c r="E576" s="25">
        <f>_xlfn.XLOOKUP($C576,ExpensesTbl[Key],ExpensesTbl[Total Operating Expenses])</f>
        <v>3719.2200000000003</v>
      </c>
      <c r="F576" s="25">
        <f t="shared" si="52"/>
        <v>3783.4135999999999</v>
      </c>
      <c r="G576" s="23" t="str">
        <f>_xlfn.XLOOKUP($A576,PropertiesTbl[Property ID],PropertiesTbl[Property Name])</f>
        <v>Snowline Villa</v>
      </c>
    </row>
    <row r="577" spans="1:7" x14ac:dyDescent="0.25">
      <c r="A577" s="22" t="str">
        <f>Revenue!A578</f>
        <v>P0048</v>
      </c>
      <c r="B577" s="22" t="str">
        <f>Revenue!B578</f>
        <v>Jan</v>
      </c>
      <c r="C577" s="23" t="str">
        <f t="shared" si="51"/>
        <v>P0048|Jan</v>
      </c>
      <c r="D577" s="24">
        <f>Revenue!J578</f>
        <v>8490.8490000000002</v>
      </c>
      <c r="E577" s="25">
        <f>_xlfn.XLOOKUP($C577,ExpensesTbl[Key],ExpensesTbl[Total Operating Expenses])</f>
        <v>3864.7200000000003</v>
      </c>
      <c r="F577" s="25">
        <f t="shared" si="52"/>
        <v>4626.1289999999999</v>
      </c>
      <c r="G577" s="23" t="str">
        <f>_xlfn.XLOOKUP($A577,PropertiesTbl[Property ID],PropertiesTbl[Property Name])</f>
        <v>Snowline Villa</v>
      </c>
    </row>
    <row r="578" spans="1:7" x14ac:dyDescent="0.25">
      <c r="A578" s="22" t="str">
        <f>Revenue!A579</f>
        <v>P0048</v>
      </c>
      <c r="B578" s="22" t="str">
        <f>Revenue!B579</f>
        <v>Feb</v>
      </c>
      <c r="C578" s="23" t="str">
        <f t="shared" si="51"/>
        <v>P0048|Feb</v>
      </c>
      <c r="D578" s="24">
        <f>Revenue!J579</f>
        <v>6293.0436</v>
      </c>
      <c r="E578" s="25">
        <f>_xlfn.XLOOKUP($C578,ExpensesTbl[Key],ExpensesTbl[Total Operating Expenses])</f>
        <v>3705.38</v>
      </c>
      <c r="F578" s="25">
        <f t="shared" si="52"/>
        <v>2587.6635999999999</v>
      </c>
      <c r="G578" s="23" t="str">
        <f>_xlfn.XLOOKUP($A578,PropertiesTbl[Property ID],PropertiesTbl[Property Name])</f>
        <v>Snowline Villa</v>
      </c>
    </row>
    <row r="579" spans="1:7" x14ac:dyDescent="0.25">
      <c r="A579" s="22" t="str">
        <f>Revenue!A580</f>
        <v>P0048</v>
      </c>
      <c r="B579" s="22" t="str">
        <f>Revenue!B580</f>
        <v>Mar</v>
      </c>
      <c r="C579" s="23" t="str">
        <f t="shared" si="51"/>
        <v>P0048|Mar</v>
      </c>
      <c r="D579" s="24">
        <f>Revenue!J580</f>
        <v>4809.8080999999993</v>
      </c>
      <c r="E579" s="25">
        <f>_xlfn.XLOOKUP($C579,ExpensesTbl[Key],ExpensesTbl[Total Operating Expenses])</f>
        <v>3552.03</v>
      </c>
      <c r="F579" s="25">
        <f t="shared" si="52"/>
        <v>1257.7780999999991</v>
      </c>
      <c r="G579" s="23" t="str">
        <f>_xlfn.XLOOKUP($A579,PropertiesTbl[Property ID],PropertiesTbl[Property Name])</f>
        <v>Snowline Villa</v>
      </c>
    </row>
    <row r="580" spans="1:7" x14ac:dyDescent="0.25">
      <c r="A580" s="22" t="str">
        <f>Revenue!A581</f>
        <v>P0049</v>
      </c>
      <c r="B580" s="22" t="str">
        <f>Revenue!B581</f>
        <v>Apr</v>
      </c>
      <c r="C580" s="23" t="str">
        <f t="shared" si="51"/>
        <v>P0049|Apr</v>
      </c>
      <c r="D580" s="24">
        <f>Revenue!J581</f>
        <v>1028.8622</v>
      </c>
      <c r="E580" s="25">
        <f>_xlfn.XLOOKUP($C580,ExpensesTbl[Key],ExpensesTbl[Total Operating Expenses])</f>
        <v>1546.75</v>
      </c>
      <c r="F580" s="25">
        <f t="shared" si="52"/>
        <v>-517.88779999999997</v>
      </c>
      <c r="G580" s="23" t="str">
        <f>_xlfn.XLOOKUP($A580,PropertiesTbl[Property ID],PropertiesTbl[Property Name])</f>
        <v>Highland Hollow</v>
      </c>
    </row>
    <row r="581" spans="1:7" x14ac:dyDescent="0.25">
      <c r="A581" s="22" t="str">
        <f>Revenue!A582</f>
        <v>P0049</v>
      </c>
      <c r="B581" s="22" t="str">
        <f>Revenue!B582</f>
        <v>May</v>
      </c>
      <c r="C581" s="23" t="str">
        <f t="shared" ref="C581:C644" si="53">A581&amp;"|"&amp;B581</f>
        <v>P0049|May</v>
      </c>
      <c r="D581" s="24">
        <f>Revenue!J582</f>
        <v>978.41250000000002</v>
      </c>
      <c r="E581" s="25">
        <f>_xlfn.XLOOKUP($C581,ExpensesTbl[Key],ExpensesTbl[Total Operating Expenses])</f>
        <v>1766.54</v>
      </c>
      <c r="F581" s="25">
        <f t="shared" ref="F581:F644" si="54">D581-E581</f>
        <v>-788.12749999999994</v>
      </c>
      <c r="G581" s="23" t="str">
        <f>_xlfn.XLOOKUP($A581,PropertiesTbl[Property ID],PropertiesTbl[Property Name])</f>
        <v>Highland Hollow</v>
      </c>
    </row>
    <row r="582" spans="1:7" x14ac:dyDescent="0.25">
      <c r="A582" s="22" t="str">
        <f>Revenue!A583</f>
        <v>P0049</v>
      </c>
      <c r="B582" s="22" t="str">
        <f>Revenue!B583</f>
        <v>Jun</v>
      </c>
      <c r="C582" s="23" t="str">
        <f t="shared" si="53"/>
        <v>P0049|Jun</v>
      </c>
      <c r="D582" s="24">
        <f>Revenue!J583</f>
        <v>1600.3584000000001</v>
      </c>
      <c r="E582" s="25">
        <f>_xlfn.XLOOKUP($C582,ExpensesTbl[Key],ExpensesTbl[Total Operating Expenses])</f>
        <v>1913.63</v>
      </c>
      <c r="F582" s="25">
        <f t="shared" si="54"/>
        <v>-313.27160000000003</v>
      </c>
      <c r="G582" s="23" t="str">
        <f>_xlfn.XLOOKUP($A582,PropertiesTbl[Property ID],PropertiesTbl[Property Name])</f>
        <v>Highland Hollow</v>
      </c>
    </row>
    <row r="583" spans="1:7" x14ac:dyDescent="0.25">
      <c r="A583" s="22" t="str">
        <f>Revenue!A584</f>
        <v>P0049</v>
      </c>
      <c r="B583" s="22" t="str">
        <f>Revenue!B584</f>
        <v>Jul</v>
      </c>
      <c r="C583" s="23" t="str">
        <f t="shared" si="53"/>
        <v>P0049|Jul</v>
      </c>
      <c r="D583" s="24">
        <f>Revenue!J584</f>
        <v>1929.8770999999999</v>
      </c>
      <c r="E583" s="25">
        <f>_xlfn.XLOOKUP($C583,ExpensesTbl[Key],ExpensesTbl[Total Operating Expenses])</f>
        <v>2483.79</v>
      </c>
      <c r="F583" s="25">
        <f t="shared" si="54"/>
        <v>-553.91290000000004</v>
      </c>
      <c r="G583" s="23" t="str">
        <f>_xlfn.XLOOKUP($A583,PropertiesTbl[Property ID],PropertiesTbl[Property Name])</f>
        <v>Highland Hollow</v>
      </c>
    </row>
    <row r="584" spans="1:7" x14ac:dyDescent="0.25">
      <c r="A584" s="22" t="str">
        <f>Revenue!A585</f>
        <v>P0049</v>
      </c>
      <c r="B584" s="22" t="str">
        <f>Revenue!B585</f>
        <v>Aug</v>
      </c>
      <c r="C584" s="23" t="str">
        <f t="shared" si="53"/>
        <v>P0049|Aug</v>
      </c>
      <c r="D584" s="24">
        <f>Revenue!J585</f>
        <v>1601.018</v>
      </c>
      <c r="E584" s="25">
        <f>_xlfn.XLOOKUP($C584,ExpensesTbl[Key],ExpensesTbl[Total Operating Expenses])</f>
        <v>2412.92</v>
      </c>
      <c r="F584" s="25">
        <f t="shared" si="54"/>
        <v>-811.90200000000004</v>
      </c>
      <c r="G584" s="23" t="str">
        <f>_xlfn.XLOOKUP($A584,PropertiesTbl[Property ID],PropertiesTbl[Property Name])</f>
        <v>Highland Hollow</v>
      </c>
    </row>
    <row r="585" spans="1:7" x14ac:dyDescent="0.25">
      <c r="A585" s="22" t="str">
        <f>Revenue!A586</f>
        <v>P0049</v>
      </c>
      <c r="B585" s="22" t="str">
        <f>Revenue!B586</f>
        <v>Sep</v>
      </c>
      <c r="C585" s="23" t="str">
        <f t="shared" si="53"/>
        <v>P0049|Sep</v>
      </c>
      <c r="D585" s="24">
        <f>Revenue!J586</f>
        <v>1272.9336000000001</v>
      </c>
      <c r="E585" s="25">
        <f>_xlfn.XLOOKUP($C585,ExpensesTbl[Key],ExpensesTbl[Total Operating Expenses])</f>
        <v>1662.85</v>
      </c>
      <c r="F585" s="25">
        <f t="shared" si="54"/>
        <v>-389.91639999999984</v>
      </c>
      <c r="G585" s="23" t="str">
        <f>_xlfn.XLOOKUP($A585,PropertiesTbl[Property ID],PropertiesTbl[Property Name])</f>
        <v>Highland Hollow</v>
      </c>
    </row>
    <row r="586" spans="1:7" x14ac:dyDescent="0.25">
      <c r="A586" s="22" t="str">
        <f>Revenue!A587</f>
        <v>P0049</v>
      </c>
      <c r="B586" s="22" t="str">
        <f>Revenue!B587</f>
        <v>Oct</v>
      </c>
      <c r="C586" s="23" t="str">
        <f t="shared" si="53"/>
        <v>P0049|Oct</v>
      </c>
      <c r="D586" s="24">
        <f>Revenue!J587</f>
        <v>867.04679999999996</v>
      </c>
      <c r="E586" s="25">
        <f>_xlfn.XLOOKUP($C586,ExpensesTbl[Key],ExpensesTbl[Total Operating Expenses])</f>
        <v>1612.2400000000002</v>
      </c>
      <c r="F586" s="25">
        <f t="shared" si="54"/>
        <v>-745.19320000000027</v>
      </c>
      <c r="G586" s="23" t="str">
        <f>_xlfn.XLOOKUP($A586,PropertiesTbl[Property ID],PropertiesTbl[Property Name])</f>
        <v>Highland Hollow</v>
      </c>
    </row>
    <row r="587" spans="1:7" x14ac:dyDescent="0.25">
      <c r="A587" s="22" t="str">
        <f>Revenue!A588</f>
        <v>P0049</v>
      </c>
      <c r="B587" s="22" t="str">
        <f>Revenue!B588</f>
        <v>Nov</v>
      </c>
      <c r="C587" s="23" t="str">
        <f t="shared" si="53"/>
        <v>P0049|Nov</v>
      </c>
      <c r="D587" s="24">
        <f>Revenue!J588</f>
        <v>1217.577</v>
      </c>
      <c r="E587" s="25">
        <f>_xlfn.XLOOKUP($C587,ExpensesTbl[Key],ExpensesTbl[Total Operating Expenses])</f>
        <v>1695.7</v>
      </c>
      <c r="F587" s="25">
        <f t="shared" si="54"/>
        <v>-478.12300000000005</v>
      </c>
      <c r="G587" s="23" t="str">
        <f>_xlfn.XLOOKUP($A587,PropertiesTbl[Property ID],PropertiesTbl[Property Name])</f>
        <v>Highland Hollow</v>
      </c>
    </row>
    <row r="588" spans="1:7" x14ac:dyDescent="0.25">
      <c r="A588" s="22" t="str">
        <f>Revenue!A589</f>
        <v>P0049</v>
      </c>
      <c r="B588" s="22" t="str">
        <f>Revenue!B589</f>
        <v>Dec</v>
      </c>
      <c r="C588" s="23" t="str">
        <f t="shared" si="53"/>
        <v>P0049|Dec</v>
      </c>
      <c r="D588" s="24">
        <f>Revenue!J589</f>
        <v>4032.4529999999995</v>
      </c>
      <c r="E588" s="25">
        <f>_xlfn.XLOOKUP($C588,ExpensesTbl[Key],ExpensesTbl[Total Operating Expenses])</f>
        <v>1984.2299999999998</v>
      </c>
      <c r="F588" s="25">
        <f t="shared" si="54"/>
        <v>2048.223</v>
      </c>
      <c r="G588" s="23" t="str">
        <f>_xlfn.XLOOKUP($A588,PropertiesTbl[Property ID],PropertiesTbl[Property Name])</f>
        <v>Highland Hollow</v>
      </c>
    </row>
    <row r="589" spans="1:7" x14ac:dyDescent="0.25">
      <c r="A589" s="22" t="str">
        <f>Revenue!A590</f>
        <v>P0049</v>
      </c>
      <c r="B589" s="22" t="str">
        <f>Revenue!B590</f>
        <v>Jan</v>
      </c>
      <c r="C589" s="23" t="str">
        <f t="shared" si="53"/>
        <v>P0049|Jan</v>
      </c>
      <c r="D589" s="24">
        <f>Revenue!J590</f>
        <v>3328.6293999999998</v>
      </c>
      <c r="E589" s="25">
        <f>_xlfn.XLOOKUP($C589,ExpensesTbl[Key],ExpensesTbl[Total Operating Expenses])</f>
        <v>1902.77</v>
      </c>
      <c r="F589" s="25">
        <f t="shared" si="54"/>
        <v>1425.8593999999998</v>
      </c>
      <c r="G589" s="23" t="str">
        <f>_xlfn.XLOOKUP($A589,PropertiesTbl[Property ID],PropertiesTbl[Property Name])</f>
        <v>Highland Hollow</v>
      </c>
    </row>
    <row r="590" spans="1:7" x14ac:dyDescent="0.25">
      <c r="A590" s="22" t="str">
        <f>Revenue!A591</f>
        <v>P0049</v>
      </c>
      <c r="B590" s="22" t="str">
        <f>Revenue!B591</f>
        <v>Feb</v>
      </c>
      <c r="C590" s="23" t="str">
        <f t="shared" si="53"/>
        <v>P0049|Feb</v>
      </c>
      <c r="D590" s="24">
        <f>Revenue!J591</f>
        <v>3101.1934999999999</v>
      </c>
      <c r="E590" s="25">
        <f>_xlfn.XLOOKUP($C590,ExpensesTbl[Key],ExpensesTbl[Total Operating Expenses])</f>
        <v>1936.8999999999999</v>
      </c>
      <c r="F590" s="25">
        <f t="shared" si="54"/>
        <v>1164.2935</v>
      </c>
      <c r="G590" s="23" t="str">
        <f>_xlfn.XLOOKUP($A590,PropertiesTbl[Property ID],PropertiesTbl[Property Name])</f>
        <v>Highland Hollow</v>
      </c>
    </row>
    <row r="591" spans="1:7" x14ac:dyDescent="0.25">
      <c r="A591" s="22" t="str">
        <f>Revenue!A592</f>
        <v>P0049</v>
      </c>
      <c r="B591" s="22" t="str">
        <f>Revenue!B592</f>
        <v>Mar</v>
      </c>
      <c r="C591" s="23" t="str">
        <f t="shared" si="53"/>
        <v>P0049|Mar</v>
      </c>
      <c r="D591" s="24">
        <f>Revenue!J592</f>
        <v>2225.2919000000002</v>
      </c>
      <c r="E591" s="25">
        <f>_xlfn.XLOOKUP($C591,ExpensesTbl[Key],ExpensesTbl[Total Operating Expenses])</f>
        <v>1804.4599999999998</v>
      </c>
      <c r="F591" s="25">
        <f t="shared" si="54"/>
        <v>420.83190000000036</v>
      </c>
      <c r="G591" s="23" t="str">
        <f>_xlfn.XLOOKUP($A591,PropertiesTbl[Property ID],PropertiesTbl[Property Name])</f>
        <v>Highland Hollow</v>
      </c>
    </row>
    <row r="592" spans="1:7" x14ac:dyDescent="0.25">
      <c r="A592" s="22" t="str">
        <f>Revenue!A593</f>
        <v>P0050</v>
      </c>
      <c r="B592" s="22" t="str">
        <f>Revenue!B593</f>
        <v>Apr</v>
      </c>
      <c r="C592" s="23" t="str">
        <f t="shared" si="53"/>
        <v>P0050|Apr</v>
      </c>
      <c r="D592" s="24">
        <f>Revenue!J593</f>
        <v>1562.9835999999998</v>
      </c>
      <c r="E592" s="25">
        <f>_xlfn.XLOOKUP($C592,ExpensesTbl[Key],ExpensesTbl[Total Operating Expenses])</f>
        <v>2493.7400000000002</v>
      </c>
      <c r="F592" s="25">
        <f t="shared" si="54"/>
        <v>-930.75640000000044</v>
      </c>
      <c r="G592" s="23" t="str">
        <f>_xlfn.XLOOKUP($A592,PropertiesTbl[Property ID],PropertiesTbl[Property Name])</f>
        <v>Evergreen Manor</v>
      </c>
    </row>
    <row r="593" spans="1:7" x14ac:dyDescent="0.25">
      <c r="A593" s="22" t="str">
        <f>Revenue!A594</f>
        <v>P0050</v>
      </c>
      <c r="B593" s="22" t="str">
        <f>Revenue!B594</f>
        <v>May</v>
      </c>
      <c r="C593" s="23" t="str">
        <f t="shared" si="53"/>
        <v>P0050|May</v>
      </c>
      <c r="D593" s="24">
        <f>Revenue!J594</f>
        <v>1882.6762000000001</v>
      </c>
      <c r="E593" s="25">
        <f>_xlfn.XLOOKUP($C593,ExpensesTbl[Key],ExpensesTbl[Total Operating Expenses])</f>
        <v>2906.9300000000003</v>
      </c>
      <c r="F593" s="25">
        <f t="shared" si="54"/>
        <v>-1024.2538000000002</v>
      </c>
      <c r="G593" s="23" t="str">
        <f>_xlfn.XLOOKUP($A593,PropertiesTbl[Property ID],PropertiesTbl[Property Name])</f>
        <v>Evergreen Manor</v>
      </c>
    </row>
    <row r="594" spans="1:7" x14ac:dyDescent="0.25">
      <c r="A594" s="22" t="str">
        <f>Revenue!A595</f>
        <v>P0050</v>
      </c>
      <c r="B594" s="22" t="str">
        <f>Revenue!B595</f>
        <v>Jun</v>
      </c>
      <c r="C594" s="23" t="str">
        <f t="shared" si="53"/>
        <v>P0050|Jun</v>
      </c>
      <c r="D594" s="24">
        <f>Revenue!J595</f>
        <v>2035.9944</v>
      </c>
      <c r="E594" s="25">
        <f>_xlfn.XLOOKUP($C594,ExpensesTbl[Key],ExpensesTbl[Total Operating Expenses])</f>
        <v>3066.9000000000005</v>
      </c>
      <c r="F594" s="25">
        <f t="shared" si="54"/>
        <v>-1030.9056000000005</v>
      </c>
      <c r="G594" s="23" t="str">
        <f>_xlfn.XLOOKUP($A594,PropertiesTbl[Property ID],PropertiesTbl[Property Name])</f>
        <v>Evergreen Manor</v>
      </c>
    </row>
    <row r="595" spans="1:7" x14ac:dyDescent="0.25">
      <c r="A595" s="22" t="str">
        <f>Revenue!A596</f>
        <v>P0050</v>
      </c>
      <c r="B595" s="22" t="str">
        <f>Revenue!B596</f>
        <v>Jul</v>
      </c>
      <c r="C595" s="23" t="str">
        <f t="shared" si="53"/>
        <v>P0050|Jul</v>
      </c>
      <c r="D595" s="24">
        <f>Revenue!J596</f>
        <v>2429.6688999999997</v>
      </c>
      <c r="E595" s="25">
        <f>_xlfn.XLOOKUP($C595,ExpensesTbl[Key],ExpensesTbl[Total Operating Expenses])</f>
        <v>4194.8100000000004</v>
      </c>
      <c r="F595" s="25">
        <f t="shared" si="54"/>
        <v>-1765.1411000000007</v>
      </c>
      <c r="G595" s="23" t="str">
        <f>_xlfn.XLOOKUP($A595,PropertiesTbl[Property ID],PropertiesTbl[Property Name])</f>
        <v>Evergreen Manor</v>
      </c>
    </row>
    <row r="596" spans="1:7" x14ac:dyDescent="0.25">
      <c r="A596" s="22" t="str">
        <f>Revenue!A597</f>
        <v>P0050</v>
      </c>
      <c r="B596" s="22" t="str">
        <f>Revenue!B597</f>
        <v>Aug</v>
      </c>
      <c r="C596" s="23" t="str">
        <f t="shared" si="53"/>
        <v>P0050|Aug</v>
      </c>
      <c r="D596" s="24">
        <f>Revenue!J597</f>
        <v>3022.777</v>
      </c>
      <c r="E596" s="25">
        <f>_xlfn.XLOOKUP($C596,ExpensesTbl[Key],ExpensesTbl[Total Operating Expenses])</f>
        <v>4202.6400000000003</v>
      </c>
      <c r="F596" s="25">
        <f t="shared" si="54"/>
        <v>-1179.8630000000003</v>
      </c>
      <c r="G596" s="23" t="str">
        <f>_xlfn.XLOOKUP($A596,PropertiesTbl[Property ID],PropertiesTbl[Property Name])</f>
        <v>Evergreen Manor</v>
      </c>
    </row>
    <row r="597" spans="1:7" x14ac:dyDescent="0.25">
      <c r="A597" s="22" t="str">
        <f>Revenue!A598</f>
        <v>P0050</v>
      </c>
      <c r="B597" s="22" t="str">
        <f>Revenue!B598</f>
        <v>Sep</v>
      </c>
      <c r="C597" s="23" t="str">
        <f t="shared" si="53"/>
        <v>P0050|Sep</v>
      </c>
      <c r="D597" s="24">
        <f>Revenue!J598</f>
        <v>1801.7393999999999</v>
      </c>
      <c r="E597" s="25">
        <f>_xlfn.XLOOKUP($C597,ExpensesTbl[Key],ExpensesTbl[Total Operating Expenses])</f>
        <v>2750.36</v>
      </c>
      <c r="F597" s="25">
        <f t="shared" si="54"/>
        <v>-948.62060000000019</v>
      </c>
      <c r="G597" s="23" t="str">
        <f>_xlfn.XLOOKUP($A597,PropertiesTbl[Property ID],PropertiesTbl[Property Name])</f>
        <v>Evergreen Manor</v>
      </c>
    </row>
    <row r="598" spans="1:7" x14ac:dyDescent="0.25">
      <c r="A598" s="22" t="str">
        <f>Revenue!A599</f>
        <v>P0050</v>
      </c>
      <c r="B598" s="22" t="str">
        <f>Revenue!B599</f>
        <v>Oct</v>
      </c>
      <c r="C598" s="23" t="str">
        <f t="shared" si="53"/>
        <v>P0050|Oct</v>
      </c>
      <c r="D598" s="24">
        <f>Revenue!J599</f>
        <v>1548.9574</v>
      </c>
      <c r="E598" s="25">
        <f>_xlfn.XLOOKUP($C598,ExpensesTbl[Key],ExpensesTbl[Total Operating Expenses])</f>
        <v>2638.73</v>
      </c>
      <c r="F598" s="25">
        <f t="shared" si="54"/>
        <v>-1089.7726</v>
      </c>
      <c r="G598" s="23" t="str">
        <f>_xlfn.XLOOKUP($A598,PropertiesTbl[Property ID],PropertiesTbl[Property Name])</f>
        <v>Evergreen Manor</v>
      </c>
    </row>
    <row r="599" spans="1:7" x14ac:dyDescent="0.25">
      <c r="A599" s="22" t="str">
        <f>Revenue!A600</f>
        <v>P0050</v>
      </c>
      <c r="B599" s="22" t="str">
        <f>Revenue!B600</f>
        <v>Nov</v>
      </c>
      <c r="C599" s="23" t="str">
        <f t="shared" si="53"/>
        <v>P0050|Nov</v>
      </c>
      <c r="D599" s="24">
        <f>Revenue!J600</f>
        <v>1755.0921000000001</v>
      </c>
      <c r="E599" s="25">
        <f>_xlfn.XLOOKUP($C599,ExpensesTbl[Key],ExpensesTbl[Total Operating Expenses])</f>
        <v>2565.52</v>
      </c>
      <c r="F599" s="25">
        <f t="shared" si="54"/>
        <v>-810.42789999999991</v>
      </c>
      <c r="G599" s="23" t="str">
        <f>_xlfn.XLOOKUP($A599,PropertiesTbl[Property ID],PropertiesTbl[Property Name])</f>
        <v>Evergreen Manor</v>
      </c>
    </row>
    <row r="600" spans="1:7" x14ac:dyDescent="0.25">
      <c r="A600" s="22" t="str">
        <f>Revenue!A601</f>
        <v>P0050</v>
      </c>
      <c r="B600" s="22" t="str">
        <f>Revenue!B601</f>
        <v>Dec</v>
      </c>
      <c r="C600" s="23" t="str">
        <f t="shared" si="53"/>
        <v>P0050|Dec</v>
      </c>
      <c r="D600" s="24">
        <f>Revenue!J601</f>
        <v>6610.9184999999998</v>
      </c>
      <c r="E600" s="25">
        <f>_xlfn.XLOOKUP($C600,ExpensesTbl[Key],ExpensesTbl[Total Operating Expenses])</f>
        <v>3170.6600000000003</v>
      </c>
      <c r="F600" s="25">
        <f t="shared" si="54"/>
        <v>3440.2584999999995</v>
      </c>
      <c r="G600" s="23" t="str">
        <f>_xlfn.XLOOKUP($A600,PropertiesTbl[Property ID],PropertiesTbl[Property Name])</f>
        <v>Evergreen Manor</v>
      </c>
    </row>
    <row r="601" spans="1:7" x14ac:dyDescent="0.25">
      <c r="A601" s="22" t="str">
        <f>Revenue!A602</f>
        <v>P0050</v>
      </c>
      <c r="B601" s="22" t="str">
        <f>Revenue!B602</f>
        <v>Jan</v>
      </c>
      <c r="C601" s="23" t="str">
        <f t="shared" si="53"/>
        <v>P0050|Jan</v>
      </c>
      <c r="D601" s="24">
        <f>Revenue!J602</f>
        <v>6605.146999999999</v>
      </c>
      <c r="E601" s="25">
        <f>_xlfn.XLOOKUP($C601,ExpensesTbl[Key],ExpensesTbl[Total Operating Expenses])</f>
        <v>3162.11</v>
      </c>
      <c r="F601" s="25">
        <f t="shared" si="54"/>
        <v>3443.0369999999989</v>
      </c>
      <c r="G601" s="23" t="str">
        <f>_xlfn.XLOOKUP($A601,PropertiesTbl[Property ID],PropertiesTbl[Property Name])</f>
        <v>Evergreen Manor</v>
      </c>
    </row>
    <row r="602" spans="1:7" x14ac:dyDescent="0.25">
      <c r="A602" s="22" t="str">
        <f>Revenue!A603</f>
        <v>P0050</v>
      </c>
      <c r="B602" s="22" t="str">
        <f>Revenue!B603</f>
        <v>Feb</v>
      </c>
      <c r="C602" s="23" t="str">
        <f t="shared" si="53"/>
        <v>P0050|Feb</v>
      </c>
      <c r="D602" s="24">
        <f>Revenue!J603</f>
        <v>4814.6224000000002</v>
      </c>
      <c r="E602" s="25">
        <f>_xlfn.XLOOKUP($C602,ExpensesTbl[Key],ExpensesTbl[Total Operating Expenses])</f>
        <v>3015.8900000000003</v>
      </c>
      <c r="F602" s="25">
        <f t="shared" si="54"/>
        <v>1798.7323999999999</v>
      </c>
      <c r="G602" s="23" t="str">
        <f>_xlfn.XLOOKUP($A602,PropertiesTbl[Property ID],PropertiesTbl[Property Name])</f>
        <v>Evergreen Manor</v>
      </c>
    </row>
    <row r="603" spans="1:7" x14ac:dyDescent="0.25">
      <c r="A603" s="22" t="str">
        <f>Revenue!A604</f>
        <v>P0050</v>
      </c>
      <c r="B603" s="22" t="str">
        <f>Revenue!B604</f>
        <v>Mar</v>
      </c>
      <c r="C603" s="23" t="str">
        <f t="shared" si="53"/>
        <v>P0050|Mar</v>
      </c>
      <c r="D603" s="24">
        <f>Revenue!J604</f>
        <v>3720.0243</v>
      </c>
      <c r="E603" s="25">
        <f>_xlfn.XLOOKUP($C603,ExpensesTbl[Key],ExpensesTbl[Total Operating Expenses])</f>
        <v>2882.5</v>
      </c>
      <c r="F603" s="25">
        <f t="shared" si="54"/>
        <v>837.52430000000004</v>
      </c>
      <c r="G603" s="23" t="str">
        <f>_xlfn.XLOOKUP($A603,PropertiesTbl[Property ID],PropertiesTbl[Property Name])</f>
        <v>Evergreen Manor</v>
      </c>
    </row>
    <row r="604" spans="1:7" x14ac:dyDescent="0.25">
      <c r="A604" s="22" t="str">
        <f>Revenue!A605</f>
        <v>P0051</v>
      </c>
      <c r="B604" s="22" t="str">
        <f>Revenue!B605</f>
        <v>Apr</v>
      </c>
      <c r="C604" s="23" t="str">
        <f t="shared" si="53"/>
        <v>P0051|Apr</v>
      </c>
      <c r="D604" s="24">
        <f>Revenue!J605</f>
        <v>1073.0414999999998</v>
      </c>
      <c r="E604" s="25">
        <f>_xlfn.XLOOKUP($C604,ExpensesTbl[Key],ExpensesTbl[Total Operating Expenses])</f>
        <v>1988.1799999999998</v>
      </c>
      <c r="F604" s="25">
        <f t="shared" si="54"/>
        <v>-915.13850000000002</v>
      </c>
      <c r="G604" s="23" t="str">
        <f>_xlfn.XLOOKUP($A604,PropertiesTbl[Property ID],PropertiesTbl[Property Name])</f>
        <v>Alpine Cabin</v>
      </c>
    </row>
    <row r="605" spans="1:7" x14ac:dyDescent="0.25">
      <c r="A605" s="22" t="str">
        <f>Revenue!A606</f>
        <v>P0051</v>
      </c>
      <c r="B605" s="22" t="str">
        <f>Revenue!B606</f>
        <v>May</v>
      </c>
      <c r="C605" s="23" t="str">
        <f t="shared" si="53"/>
        <v>P0051|May</v>
      </c>
      <c r="D605" s="24">
        <f>Revenue!J606</f>
        <v>1142.3480000000002</v>
      </c>
      <c r="E605" s="25">
        <f>_xlfn.XLOOKUP($C605,ExpensesTbl[Key],ExpensesTbl[Total Operating Expenses])</f>
        <v>2309.6800000000003</v>
      </c>
      <c r="F605" s="25">
        <f t="shared" si="54"/>
        <v>-1167.3320000000001</v>
      </c>
      <c r="G605" s="23" t="str">
        <f>_xlfn.XLOOKUP($A605,PropertiesTbl[Property ID],PropertiesTbl[Property Name])</f>
        <v>Alpine Cabin</v>
      </c>
    </row>
    <row r="606" spans="1:7" x14ac:dyDescent="0.25">
      <c r="A606" s="22" t="str">
        <f>Revenue!A607</f>
        <v>P0051</v>
      </c>
      <c r="B606" s="22" t="str">
        <f>Revenue!B607</f>
        <v>Jun</v>
      </c>
      <c r="C606" s="23" t="str">
        <f t="shared" si="53"/>
        <v>P0051|Jun</v>
      </c>
      <c r="D606" s="24">
        <f>Revenue!J607</f>
        <v>1415.9849999999999</v>
      </c>
      <c r="E606" s="25">
        <f>_xlfn.XLOOKUP($C606,ExpensesTbl[Key],ExpensesTbl[Total Operating Expenses])</f>
        <v>2405.73</v>
      </c>
      <c r="F606" s="25">
        <f t="shared" si="54"/>
        <v>-989.74500000000012</v>
      </c>
      <c r="G606" s="23" t="str">
        <f>_xlfn.XLOOKUP($A606,PropertiesTbl[Property ID],PropertiesTbl[Property Name])</f>
        <v>Alpine Cabin</v>
      </c>
    </row>
    <row r="607" spans="1:7" x14ac:dyDescent="0.25">
      <c r="A607" s="22" t="str">
        <f>Revenue!A608</f>
        <v>P0051</v>
      </c>
      <c r="B607" s="22" t="str">
        <f>Revenue!B608</f>
        <v>Jul</v>
      </c>
      <c r="C607" s="23" t="str">
        <f t="shared" si="53"/>
        <v>P0051|Jul</v>
      </c>
      <c r="D607" s="24">
        <f>Revenue!J608</f>
        <v>2146.6569</v>
      </c>
      <c r="E607" s="25">
        <f>_xlfn.XLOOKUP($C607,ExpensesTbl[Key],ExpensesTbl[Total Operating Expenses])</f>
        <v>3257.21</v>
      </c>
      <c r="F607" s="25">
        <f t="shared" si="54"/>
        <v>-1110.5531000000001</v>
      </c>
      <c r="G607" s="23" t="str">
        <f>_xlfn.XLOOKUP($A607,PropertiesTbl[Property ID],PropertiesTbl[Property Name])</f>
        <v>Alpine Cabin</v>
      </c>
    </row>
    <row r="608" spans="1:7" x14ac:dyDescent="0.25">
      <c r="A608" s="22" t="str">
        <f>Revenue!A609</f>
        <v>P0051</v>
      </c>
      <c r="B608" s="22" t="str">
        <f>Revenue!B609</f>
        <v>Aug</v>
      </c>
      <c r="C608" s="23" t="str">
        <f t="shared" si="53"/>
        <v>P0051|Aug</v>
      </c>
      <c r="D608" s="24">
        <f>Revenue!J609</f>
        <v>2225.8379999999997</v>
      </c>
      <c r="E608" s="25">
        <f>_xlfn.XLOOKUP($C608,ExpensesTbl[Key],ExpensesTbl[Total Operating Expenses])</f>
        <v>3154.17</v>
      </c>
      <c r="F608" s="25">
        <f t="shared" si="54"/>
        <v>-928.33200000000033</v>
      </c>
      <c r="G608" s="23" t="str">
        <f>_xlfn.XLOOKUP($A608,PropertiesTbl[Property ID],PropertiesTbl[Property Name])</f>
        <v>Alpine Cabin</v>
      </c>
    </row>
    <row r="609" spans="1:7" x14ac:dyDescent="0.25">
      <c r="A609" s="22" t="str">
        <f>Revenue!A610</f>
        <v>P0051</v>
      </c>
      <c r="B609" s="22" t="str">
        <f>Revenue!B610</f>
        <v>Sep</v>
      </c>
      <c r="C609" s="23" t="str">
        <f t="shared" si="53"/>
        <v>P0051|Sep</v>
      </c>
      <c r="D609" s="24">
        <f>Revenue!J610</f>
        <v>1352.0814</v>
      </c>
      <c r="E609" s="25">
        <f>_xlfn.XLOOKUP($C609,ExpensesTbl[Key],ExpensesTbl[Total Operating Expenses])</f>
        <v>2164.4899999999998</v>
      </c>
      <c r="F609" s="25">
        <f t="shared" si="54"/>
        <v>-812.40859999999975</v>
      </c>
      <c r="G609" s="23" t="str">
        <f>_xlfn.XLOOKUP($A609,PropertiesTbl[Property ID],PropertiesTbl[Property Name])</f>
        <v>Alpine Cabin</v>
      </c>
    </row>
    <row r="610" spans="1:7" x14ac:dyDescent="0.25">
      <c r="A610" s="22" t="str">
        <f>Revenue!A611</f>
        <v>P0051</v>
      </c>
      <c r="B610" s="22" t="str">
        <f>Revenue!B611</f>
        <v>Oct</v>
      </c>
      <c r="C610" s="23" t="str">
        <f t="shared" si="53"/>
        <v>P0051|Oct</v>
      </c>
      <c r="D610" s="24">
        <f>Revenue!J611</f>
        <v>1272.2892000000002</v>
      </c>
      <c r="E610" s="25">
        <f>_xlfn.XLOOKUP($C610,ExpensesTbl[Key],ExpensesTbl[Total Operating Expenses])</f>
        <v>2364.0700000000002</v>
      </c>
      <c r="F610" s="25">
        <f t="shared" si="54"/>
        <v>-1091.7808</v>
      </c>
      <c r="G610" s="23" t="str">
        <f>_xlfn.XLOOKUP($A610,PropertiesTbl[Property ID],PropertiesTbl[Property Name])</f>
        <v>Alpine Cabin</v>
      </c>
    </row>
    <row r="611" spans="1:7" x14ac:dyDescent="0.25">
      <c r="A611" s="22" t="str">
        <f>Revenue!A612</f>
        <v>P0051</v>
      </c>
      <c r="B611" s="22" t="str">
        <f>Revenue!B612</f>
        <v>Nov</v>
      </c>
      <c r="C611" s="23" t="str">
        <f t="shared" si="53"/>
        <v>P0051|Nov</v>
      </c>
      <c r="D611" s="24">
        <f>Revenue!J612</f>
        <v>1291.6116</v>
      </c>
      <c r="E611" s="25">
        <f>_xlfn.XLOOKUP($C611,ExpensesTbl[Key],ExpensesTbl[Total Operating Expenses])</f>
        <v>2043.74</v>
      </c>
      <c r="F611" s="25">
        <f t="shared" si="54"/>
        <v>-752.12840000000006</v>
      </c>
      <c r="G611" s="23" t="str">
        <f>_xlfn.XLOOKUP($A611,PropertiesTbl[Property ID],PropertiesTbl[Property Name])</f>
        <v>Alpine Cabin</v>
      </c>
    </row>
    <row r="612" spans="1:7" x14ac:dyDescent="0.25">
      <c r="A612" s="22" t="str">
        <f>Revenue!A613</f>
        <v>P0051</v>
      </c>
      <c r="B612" s="22" t="str">
        <f>Revenue!B613</f>
        <v>Dec</v>
      </c>
      <c r="C612" s="23" t="str">
        <f t="shared" si="53"/>
        <v>P0051|Dec</v>
      </c>
      <c r="D612" s="24">
        <f>Revenue!J613</f>
        <v>4986.3294999999998</v>
      </c>
      <c r="E612" s="25">
        <f>_xlfn.XLOOKUP($C612,ExpensesTbl[Key],ExpensesTbl[Total Operating Expenses])</f>
        <v>2452.59</v>
      </c>
      <c r="F612" s="25">
        <f t="shared" si="54"/>
        <v>2533.7394999999997</v>
      </c>
      <c r="G612" s="23" t="str">
        <f>_xlfn.XLOOKUP($A612,PropertiesTbl[Property ID],PropertiesTbl[Property Name])</f>
        <v>Alpine Cabin</v>
      </c>
    </row>
    <row r="613" spans="1:7" x14ac:dyDescent="0.25">
      <c r="A613" s="22" t="str">
        <f>Revenue!A614</f>
        <v>P0051</v>
      </c>
      <c r="B613" s="22" t="str">
        <f>Revenue!B614</f>
        <v>Jan</v>
      </c>
      <c r="C613" s="23" t="str">
        <f t="shared" si="53"/>
        <v>P0051|Jan</v>
      </c>
      <c r="D613" s="24">
        <f>Revenue!J614</f>
        <v>4136.4251999999997</v>
      </c>
      <c r="E613" s="25">
        <f>_xlfn.XLOOKUP($C613,ExpensesTbl[Key],ExpensesTbl[Total Operating Expenses])</f>
        <v>2416.6400000000003</v>
      </c>
      <c r="F613" s="25">
        <f t="shared" si="54"/>
        <v>1719.7851999999993</v>
      </c>
      <c r="G613" s="23" t="str">
        <f>_xlfn.XLOOKUP($A613,PropertiesTbl[Property ID],PropertiesTbl[Property Name])</f>
        <v>Alpine Cabin</v>
      </c>
    </row>
    <row r="614" spans="1:7" x14ac:dyDescent="0.25">
      <c r="A614" s="22" t="str">
        <f>Revenue!A615</f>
        <v>P0051</v>
      </c>
      <c r="B614" s="22" t="str">
        <f>Revenue!B615</f>
        <v>Feb</v>
      </c>
      <c r="C614" s="23" t="str">
        <f t="shared" si="53"/>
        <v>P0051|Feb</v>
      </c>
      <c r="D614" s="24">
        <f>Revenue!J615</f>
        <v>3292.6229999999996</v>
      </c>
      <c r="E614" s="25">
        <f>_xlfn.XLOOKUP($C614,ExpensesTbl[Key],ExpensesTbl[Total Operating Expenses])</f>
        <v>2311.2000000000003</v>
      </c>
      <c r="F614" s="25">
        <f t="shared" si="54"/>
        <v>981.42299999999932</v>
      </c>
      <c r="G614" s="23" t="str">
        <f>_xlfn.XLOOKUP($A614,PropertiesTbl[Property ID],PropertiesTbl[Property Name])</f>
        <v>Alpine Cabin</v>
      </c>
    </row>
    <row r="615" spans="1:7" x14ac:dyDescent="0.25">
      <c r="A615" s="22" t="str">
        <f>Revenue!A616</f>
        <v>P0051</v>
      </c>
      <c r="B615" s="22" t="str">
        <f>Revenue!B616</f>
        <v>Mar</v>
      </c>
      <c r="C615" s="23" t="str">
        <f t="shared" si="53"/>
        <v>P0051|Mar</v>
      </c>
      <c r="D615" s="24">
        <f>Revenue!J616</f>
        <v>3014.7180000000003</v>
      </c>
      <c r="E615" s="25">
        <f>_xlfn.XLOOKUP($C615,ExpensesTbl[Key],ExpensesTbl[Total Operating Expenses])</f>
        <v>2291.19</v>
      </c>
      <c r="F615" s="25">
        <f t="shared" si="54"/>
        <v>723.52800000000025</v>
      </c>
      <c r="G615" s="23" t="str">
        <f>_xlfn.XLOOKUP($A615,PropertiesTbl[Property ID],PropertiesTbl[Property Name])</f>
        <v>Alpine Cabin</v>
      </c>
    </row>
    <row r="616" spans="1:7" x14ac:dyDescent="0.25">
      <c r="A616" s="22" t="str">
        <f>Revenue!A617</f>
        <v>P0052</v>
      </c>
      <c r="B616" s="22" t="str">
        <f>Revenue!B617</f>
        <v>Apr</v>
      </c>
      <c r="C616" s="23" t="str">
        <f t="shared" si="53"/>
        <v>P0052|Apr</v>
      </c>
      <c r="D616" s="24">
        <f>Revenue!J617</f>
        <v>1142.0375999999999</v>
      </c>
      <c r="E616" s="25">
        <f>_xlfn.XLOOKUP($C616,ExpensesTbl[Key],ExpensesTbl[Total Operating Expenses])</f>
        <v>1992.09</v>
      </c>
      <c r="F616" s="25">
        <f t="shared" si="54"/>
        <v>-850.05240000000003</v>
      </c>
      <c r="G616" s="23" t="str">
        <f>_xlfn.XLOOKUP($A616,PropertiesTbl[Property ID],PropertiesTbl[Property Name])</f>
        <v>Rustic Hollow</v>
      </c>
    </row>
    <row r="617" spans="1:7" x14ac:dyDescent="0.25">
      <c r="A617" s="22" t="str">
        <f>Revenue!A618</f>
        <v>P0052</v>
      </c>
      <c r="B617" s="22" t="str">
        <f>Revenue!B618</f>
        <v>May</v>
      </c>
      <c r="C617" s="23" t="str">
        <f t="shared" si="53"/>
        <v>P0052|May</v>
      </c>
      <c r="D617" s="24">
        <f>Revenue!J618</f>
        <v>1382.5975999999998</v>
      </c>
      <c r="E617" s="25">
        <f>_xlfn.XLOOKUP($C617,ExpensesTbl[Key],ExpensesTbl[Total Operating Expenses])</f>
        <v>2321.37</v>
      </c>
      <c r="F617" s="25">
        <f t="shared" si="54"/>
        <v>-938.77240000000006</v>
      </c>
      <c r="G617" s="23" t="str">
        <f>_xlfn.XLOOKUP($A617,PropertiesTbl[Property ID],PropertiesTbl[Property Name])</f>
        <v>Rustic Hollow</v>
      </c>
    </row>
    <row r="618" spans="1:7" x14ac:dyDescent="0.25">
      <c r="A618" s="22" t="str">
        <f>Revenue!A619</f>
        <v>P0052</v>
      </c>
      <c r="B618" s="22" t="str">
        <f>Revenue!B619</f>
        <v>Jun</v>
      </c>
      <c r="C618" s="23" t="str">
        <f t="shared" si="53"/>
        <v>P0052|Jun</v>
      </c>
      <c r="D618" s="24">
        <f>Revenue!J619</f>
        <v>1436.646</v>
      </c>
      <c r="E618" s="25">
        <f>_xlfn.XLOOKUP($C618,ExpensesTbl[Key],ExpensesTbl[Total Operating Expenses])</f>
        <v>2418.6</v>
      </c>
      <c r="F618" s="25">
        <f t="shared" si="54"/>
        <v>-981.95399999999995</v>
      </c>
      <c r="G618" s="23" t="str">
        <f>_xlfn.XLOOKUP($A618,PropertiesTbl[Property ID],PropertiesTbl[Property Name])</f>
        <v>Rustic Hollow</v>
      </c>
    </row>
    <row r="619" spans="1:7" x14ac:dyDescent="0.25">
      <c r="A619" s="22" t="str">
        <f>Revenue!A620</f>
        <v>P0052</v>
      </c>
      <c r="B619" s="22" t="str">
        <f>Revenue!B620</f>
        <v>Jul</v>
      </c>
      <c r="C619" s="23" t="str">
        <f t="shared" si="53"/>
        <v>P0052|Jul</v>
      </c>
      <c r="D619" s="24">
        <f>Revenue!J620</f>
        <v>1768.7352000000001</v>
      </c>
      <c r="E619" s="25">
        <f>_xlfn.XLOOKUP($C619,ExpensesTbl[Key],ExpensesTbl[Total Operating Expenses])</f>
        <v>3244.59</v>
      </c>
      <c r="F619" s="25">
        <f t="shared" si="54"/>
        <v>-1475.8548000000001</v>
      </c>
      <c r="G619" s="23" t="str">
        <f>_xlfn.XLOOKUP($A619,PropertiesTbl[Property ID],PropertiesTbl[Property Name])</f>
        <v>Rustic Hollow</v>
      </c>
    </row>
    <row r="620" spans="1:7" x14ac:dyDescent="0.25">
      <c r="A620" s="22" t="str">
        <f>Revenue!A621</f>
        <v>P0052</v>
      </c>
      <c r="B620" s="22" t="str">
        <f>Revenue!B621</f>
        <v>Aug</v>
      </c>
      <c r="C620" s="23" t="str">
        <f t="shared" si="53"/>
        <v>P0052|Aug</v>
      </c>
      <c r="D620" s="24">
        <f>Revenue!J621</f>
        <v>1828.4484</v>
      </c>
      <c r="E620" s="25">
        <f>_xlfn.XLOOKUP($C620,ExpensesTbl[Key],ExpensesTbl[Total Operating Expenses])</f>
        <v>3163.3500000000004</v>
      </c>
      <c r="F620" s="25">
        <f t="shared" si="54"/>
        <v>-1334.9016000000004</v>
      </c>
      <c r="G620" s="23" t="str">
        <f>_xlfn.XLOOKUP($A620,PropertiesTbl[Property ID],PropertiesTbl[Property Name])</f>
        <v>Rustic Hollow</v>
      </c>
    </row>
    <row r="621" spans="1:7" x14ac:dyDescent="0.25">
      <c r="A621" s="22" t="str">
        <f>Revenue!A622</f>
        <v>P0052</v>
      </c>
      <c r="B621" s="22" t="str">
        <f>Revenue!B622</f>
        <v>Sep</v>
      </c>
      <c r="C621" s="23" t="str">
        <f t="shared" si="53"/>
        <v>P0052|Sep</v>
      </c>
      <c r="D621" s="24">
        <f>Revenue!J622</f>
        <v>1263.3846000000001</v>
      </c>
      <c r="E621" s="25">
        <f>_xlfn.XLOOKUP($C621,ExpensesTbl[Key],ExpensesTbl[Total Operating Expenses])</f>
        <v>2173.7800000000002</v>
      </c>
      <c r="F621" s="25">
        <f t="shared" si="54"/>
        <v>-910.39540000000011</v>
      </c>
      <c r="G621" s="23" t="str">
        <f>_xlfn.XLOOKUP($A621,PropertiesTbl[Property ID],PropertiesTbl[Property Name])</f>
        <v>Rustic Hollow</v>
      </c>
    </row>
    <row r="622" spans="1:7" x14ac:dyDescent="0.25">
      <c r="A622" s="22" t="str">
        <f>Revenue!A623</f>
        <v>P0052</v>
      </c>
      <c r="B622" s="22" t="str">
        <f>Revenue!B623</f>
        <v>Oct</v>
      </c>
      <c r="C622" s="23" t="str">
        <f t="shared" si="53"/>
        <v>P0052|Oct</v>
      </c>
      <c r="D622" s="24">
        <f>Revenue!J623</f>
        <v>1187.8410000000001</v>
      </c>
      <c r="E622" s="25">
        <f>_xlfn.XLOOKUP($C622,ExpensesTbl[Key],ExpensesTbl[Total Operating Expenses])</f>
        <v>2100.83</v>
      </c>
      <c r="F622" s="25">
        <f t="shared" si="54"/>
        <v>-912.98899999999981</v>
      </c>
      <c r="G622" s="23" t="str">
        <f>_xlfn.XLOOKUP($A622,PropertiesTbl[Property ID],PropertiesTbl[Property Name])</f>
        <v>Rustic Hollow</v>
      </c>
    </row>
    <row r="623" spans="1:7" x14ac:dyDescent="0.25">
      <c r="A623" s="22" t="str">
        <f>Revenue!A624</f>
        <v>P0052</v>
      </c>
      <c r="B623" s="22" t="str">
        <f>Revenue!B624</f>
        <v>Nov</v>
      </c>
      <c r="C623" s="23" t="str">
        <f t="shared" si="53"/>
        <v>P0052|Nov</v>
      </c>
      <c r="D623" s="24">
        <f>Revenue!J624</f>
        <v>1303.7172</v>
      </c>
      <c r="E623" s="25">
        <f>_xlfn.XLOOKUP($C623,ExpensesTbl[Key],ExpensesTbl[Total Operating Expenses])</f>
        <v>2036.83</v>
      </c>
      <c r="F623" s="25">
        <f t="shared" si="54"/>
        <v>-733.11279999999988</v>
      </c>
      <c r="G623" s="23" t="str">
        <f>_xlfn.XLOOKUP($A623,PropertiesTbl[Property ID],PropertiesTbl[Property Name])</f>
        <v>Rustic Hollow</v>
      </c>
    </row>
    <row r="624" spans="1:7" x14ac:dyDescent="0.25">
      <c r="A624" s="22" t="str">
        <f>Revenue!A625</f>
        <v>P0052</v>
      </c>
      <c r="B624" s="22" t="str">
        <f>Revenue!B625</f>
        <v>Dec</v>
      </c>
      <c r="C624" s="23" t="str">
        <f t="shared" si="53"/>
        <v>P0052|Dec</v>
      </c>
      <c r="D624" s="24">
        <f>Revenue!J625</f>
        <v>4614.5374000000002</v>
      </c>
      <c r="E624" s="25">
        <f>_xlfn.XLOOKUP($C624,ExpensesTbl[Key],ExpensesTbl[Total Operating Expenses])</f>
        <v>2544.5200000000004</v>
      </c>
      <c r="F624" s="25">
        <f t="shared" si="54"/>
        <v>2070.0173999999997</v>
      </c>
      <c r="G624" s="23" t="str">
        <f>_xlfn.XLOOKUP($A624,PropertiesTbl[Property ID],PropertiesTbl[Property Name])</f>
        <v>Rustic Hollow</v>
      </c>
    </row>
    <row r="625" spans="1:7" x14ac:dyDescent="0.25">
      <c r="A625" s="22" t="str">
        <f>Revenue!A626</f>
        <v>P0052</v>
      </c>
      <c r="B625" s="22" t="str">
        <f>Revenue!B626</f>
        <v>Jan</v>
      </c>
      <c r="C625" s="23" t="str">
        <f t="shared" si="53"/>
        <v>P0052|Jan</v>
      </c>
      <c r="D625" s="24">
        <f>Revenue!J626</f>
        <v>3561.1763999999998</v>
      </c>
      <c r="E625" s="25">
        <f>_xlfn.XLOOKUP($C625,ExpensesTbl[Key],ExpensesTbl[Total Operating Expenses])</f>
        <v>2437.21</v>
      </c>
      <c r="F625" s="25">
        <f t="shared" si="54"/>
        <v>1123.9663999999998</v>
      </c>
      <c r="G625" s="23" t="str">
        <f>_xlfn.XLOOKUP($A625,PropertiesTbl[Property ID],PropertiesTbl[Property Name])</f>
        <v>Rustic Hollow</v>
      </c>
    </row>
    <row r="626" spans="1:7" x14ac:dyDescent="0.25">
      <c r="A626" s="22" t="str">
        <f>Revenue!A627</f>
        <v>P0052</v>
      </c>
      <c r="B626" s="22" t="str">
        <f>Revenue!B627</f>
        <v>Feb</v>
      </c>
      <c r="C626" s="23" t="str">
        <f t="shared" si="53"/>
        <v>P0052|Feb</v>
      </c>
      <c r="D626" s="24">
        <f>Revenue!J627</f>
        <v>3111.2912000000001</v>
      </c>
      <c r="E626" s="25">
        <f>_xlfn.XLOOKUP($C626,ExpensesTbl[Key],ExpensesTbl[Total Operating Expenses])</f>
        <v>2305.44</v>
      </c>
      <c r="F626" s="25">
        <f t="shared" si="54"/>
        <v>805.85120000000006</v>
      </c>
      <c r="G626" s="23" t="str">
        <f>_xlfn.XLOOKUP($A626,PropertiesTbl[Property ID],PropertiesTbl[Property Name])</f>
        <v>Rustic Hollow</v>
      </c>
    </row>
    <row r="627" spans="1:7" x14ac:dyDescent="0.25">
      <c r="A627" s="22" t="str">
        <f>Revenue!A628</f>
        <v>P0052</v>
      </c>
      <c r="B627" s="22" t="str">
        <f>Revenue!B628</f>
        <v>Mar</v>
      </c>
      <c r="C627" s="23" t="str">
        <f t="shared" si="53"/>
        <v>P0052|Mar</v>
      </c>
      <c r="D627" s="24">
        <f>Revenue!J628</f>
        <v>2703.154</v>
      </c>
      <c r="E627" s="25">
        <f>_xlfn.XLOOKUP($C627,ExpensesTbl[Key],ExpensesTbl[Total Operating Expenses])</f>
        <v>2324.0300000000002</v>
      </c>
      <c r="F627" s="25">
        <f t="shared" si="54"/>
        <v>379.1239999999998</v>
      </c>
      <c r="G627" s="23" t="str">
        <f>_xlfn.XLOOKUP($A627,PropertiesTbl[Property ID],PropertiesTbl[Property Name])</f>
        <v>Rustic Hollow</v>
      </c>
    </row>
    <row r="628" spans="1:7" x14ac:dyDescent="0.25">
      <c r="A628" s="22" t="str">
        <f>Revenue!A629</f>
        <v>P0053</v>
      </c>
      <c r="B628" s="22" t="str">
        <f>Revenue!B629</f>
        <v>Apr</v>
      </c>
      <c r="C628" s="23" t="str">
        <f t="shared" si="53"/>
        <v>P0053|Apr</v>
      </c>
      <c r="D628" s="24">
        <f>Revenue!J629</f>
        <v>1144.5402000000001</v>
      </c>
      <c r="E628" s="25">
        <f>_xlfn.XLOOKUP($C628,ExpensesTbl[Key],ExpensesTbl[Total Operating Expenses])</f>
        <v>1980.0199999999998</v>
      </c>
      <c r="F628" s="25">
        <f t="shared" si="54"/>
        <v>-835.47979999999961</v>
      </c>
      <c r="G628" s="23" t="str">
        <f>_xlfn.XLOOKUP($A628,PropertiesTbl[Property ID],PropertiesTbl[Property Name])</f>
        <v>Silver Cabin</v>
      </c>
    </row>
    <row r="629" spans="1:7" x14ac:dyDescent="0.25">
      <c r="A629" s="22" t="str">
        <f>Revenue!A630</f>
        <v>P0053</v>
      </c>
      <c r="B629" s="22" t="str">
        <f>Revenue!B630</f>
        <v>May</v>
      </c>
      <c r="C629" s="23" t="str">
        <f t="shared" si="53"/>
        <v>P0053|May</v>
      </c>
      <c r="D629" s="24">
        <f>Revenue!J630</f>
        <v>1426.1215</v>
      </c>
      <c r="E629" s="25">
        <f>_xlfn.XLOOKUP($C629,ExpensesTbl[Key],ExpensesTbl[Total Operating Expenses])</f>
        <v>2286.5299999999997</v>
      </c>
      <c r="F629" s="25">
        <f t="shared" si="54"/>
        <v>-860.40849999999978</v>
      </c>
      <c r="G629" s="23" t="str">
        <f>_xlfn.XLOOKUP($A629,PropertiesTbl[Property ID],PropertiesTbl[Property Name])</f>
        <v>Silver Cabin</v>
      </c>
    </row>
    <row r="630" spans="1:7" x14ac:dyDescent="0.25">
      <c r="A630" s="22" t="str">
        <f>Revenue!A631</f>
        <v>P0053</v>
      </c>
      <c r="B630" s="22" t="str">
        <f>Revenue!B631</f>
        <v>Jun</v>
      </c>
      <c r="C630" s="23" t="str">
        <f t="shared" si="53"/>
        <v>P0053|Jun</v>
      </c>
      <c r="D630" s="24">
        <f>Revenue!J631</f>
        <v>1536.4784</v>
      </c>
      <c r="E630" s="25">
        <f>_xlfn.XLOOKUP($C630,ExpensesTbl[Key],ExpensesTbl[Total Operating Expenses])</f>
        <v>2413.8200000000002</v>
      </c>
      <c r="F630" s="25">
        <f t="shared" si="54"/>
        <v>-877.3416000000002</v>
      </c>
      <c r="G630" s="23" t="str">
        <f>_xlfn.XLOOKUP($A630,PropertiesTbl[Property ID],PropertiesTbl[Property Name])</f>
        <v>Silver Cabin</v>
      </c>
    </row>
    <row r="631" spans="1:7" x14ac:dyDescent="0.25">
      <c r="A631" s="22" t="str">
        <f>Revenue!A632</f>
        <v>P0053</v>
      </c>
      <c r="B631" s="22" t="str">
        <f>Revenue!B632</f>
        <v>Jul</v>
      </c>
      <c r="C631" s="23" t="str">
        <f t="shared" si="53"/>
        <v>P0053|Jul</v>
      </c>
      <c r="D631" s="24">
        <f>Revenue!J632</f>
        <v>2355.0217999999995</v>
      </c>
      <c r="E631" s="25">
        <f>_xlfn.XLOOKUP($C631,ExpensesTbl[Key],ExpensesTbl[Total Operating Expenses])</f>
        <v>3370.76</v>
      </c>
      <c r="F631" s="25">
        <f t="shared" si="54"/>
        <v>-1015.7382000000007</v>
      </c>
      <c r="G631" s="23" t="str">
        <f>_xlfn.XLOOKUP($A631,PropertiesTbl[Property ID],PropertiesTbl[Property Name])</f>
        <v>Silver Cabin</v>
      </c>
    </row>
    <row r="632" spans="1:7" x14ac:dyDescent="0.25">
      <c r="A632" s="22" t="str">
        <f>Revenue!A633</f>
        <v>P0053</v>
      </c>
      <c r="B632" s="22" t="str">
        <f>Revenue!B633</f>
        <v>Aug</v>
      </c>
      <c r="C632" s="23" t="str">
        <f t="shared" si="53"/>
        <v>P0053|Aug</v>
      </c>
      <c r="D632" s="24">
        <f>Revenue!J633</f>
        <v>2277.8679999999999</v>
      </c>
      <c r="E632" s="25">
        <f>_xlfn.XLOOKUP($C632,ExpensesTbl[Key],ExpensesTbl[Total Operating Expenses])</f>
        <v>3265.73</v>
      </c>
      <c r="F632" s="25">
        <f t="shared" si="54"/>
        <v>-987.86200000000008</v>
      </c>
      <c r="G632" s="23" t="str">
        <f>_xlfn.XLOOKUP($A632,PropertiesTbl[Property ID],PropertiesTbl[Property Name])</f>
        <v>Silver Cabin</v>
      </c>
    </row>
    <row r="633" spans="1:7" x14ac:dyDescent="0.25">
      <c r="A633" s="22" t="str">
        <f>Revenue!A634</f>
        <v>P0053</v>
      </c>
      <c r="B633" s="22" t="str">
        <f>Revenue!B634</f>
        <v>Sep</v>
      </c>
      <c r="C633" s="23" t="str">
        <f t="shared" si="53"/>
        <v>P0053|Sep</v>
      </c>
      <c r="D633" s="24">
        <f>Revenue!J634</f>
        <v>1496.6016999999999</v>
      </c>
      <c r="E633" s="25">
        <f>_xlfn.XLOOKUP($C633,ExpensesTbl[Key],ExpensesTbl[Total Operating Expenses])</f>
        <v>2186.91</v>
      </c>
      <c r="F633" s="25">
        <f t="shared" si="54"/>
        <v>-690.30829999999992</v>
      </c>
      <c r="G633" s="23" t="str">
        <f>_xlfn.XLOOKUP($A633,PropertiesTbl[Property ID],PropertiesTbl[Property Name])</f>
        <v>Silver Cabin</v>
      </c>
    </row>
    <row r="634" spans="1:7" x14ac:dyDescent="0.25">
      <c r="A634" s="22" t="str">
        <f>Revenue!A635</f>
        <v>P0053</v>
      </c>
      <c r="B634" s="22" t="str">
        <f>Revenue!B635</f>
        <v>Oct</v>
      </c>
      <c r="C634" s="23" t="str">
        <f t="shared" si="53"/>
        <v>P0053|Oct</v>
      </c>
      <c r="D634" s="24">
        <f>Revenue!J635</f>
        <v>1391.2888</v>
      </c>
      <c r="E634" s="25">
        <f>_xlfn.XLOOKUP($C634,ExpensesTbl[Key],ExpensesTbl[Total Operating Expenses])</f>
        <v>2097.9499999999998</v>
      </c>
      <c r="F634" s="25">
        <f t="shared" si="54"/>
        <v>-706.66119999999978</v>
      </c>
      <c r="G634" s="23" t="str">
        <f>_xlfn.XLOOKUP($A634,PropertiesTbl[Property ID],PropertiesTbl[Property Name])</f>
        <v>Silver Cabin</v>
      </c>
    </row>
    <row r="635" spans="1:7" x14ac:dyDescent="0.25">
      <c r="A635" s="22" t="str">
        <f>Revenue!A636</f>
        <v>P0053</v>
      </c>
      <c r="B635" s="22" t="str">
        <f>Revenue!B636</f>
        <v>Nov</v>
      </c>
      <c r="C635" s="23" t="str">
        <f t="shared" si="53"/>
        <v>P0053|Nov</v>
      </c>
      <c r="D635" s="24">
        <f>Revenue!J636</f>
        <v>1276.9452000000001</v>
      </c>
      <c r="E635" s="25">
        <f>_xlfn.XLOOKUP($C635,ExpensesTbl[Key],ExpensesTbl[Total Operating Expenses])</f>
        <v>2066.5299999999997</v>
      </c>
      <c r="F635" s="25">
        <f t="shared" si="54"/>
        <v>-789.58479999999963</v>
      </c>
      <c r="G635" s="23" t="str">
        <f>_xlfn.XLOOKUP($A635,PropertiesTbl[Property ID],PropertiesTbl[Property Name])</f>
        <v>Silver Cabin</v>
      </c>
    </row>
    <row r="636" spans="1:7" x14ac:dyDescent="0.25">
      <c r="A636" s="22" t="str">
        <f>Revenue!A637</f>
        <v>P0053</v>
      </c>
      <c r="B636" s="22" t="str">
        <f>Revenue!B637</f>
        <v>Dec</v>
      </c>
      <c r="C636" s="23" t="str">
        <f t="shared" si="53"/>
        <v>P0053|Dec</v>
      </c>
      <c r="D636" s="24">
        <f>Revenue!J637</f>
        <v>5242.4475000000002</v>
      </c>
      <c r="E636" s="25">
        <f>_xlfn.XLOOKUP($C636,ExpensesTbl[Key],ExpensesTbl[Total Operating Expenses])</f>
        <v>2539.29</v>
      </c>
      <c r="F636" s="25">
        <f t="shared" si="54"/>
        <v>2703.1575000000003</v>
      </c>
      <c r="G636" s="23" t="str">
        <f>_xlfn.XLOOKUP($A636,PropertiesTbl[Property ID],PropertiesTbl[Property Name])</f>
        <v>Silver Cabin</v>
      </c>
    </row>
    <row r="637" spans="1:7" x14ac:dyDescent="0.25">
      <c r="A637" s="22" t="str">
        <f>Revenue!A638</f>
        <v>P0053</v>
      </c>
      <c r="B637" s="22" t="str">
        <f>Revenue!B638</f>
        <v>Jan</v>
      </c>
      <c r="C637" s="23" t="str">
        <f t="shared" si="53"/>
        <v>P0053|Jan</v>
      </c>
      <c r="D637" s="24">
        <f>Revenue!J638</f>
        <v>4277.7736000000004</v>
      </c>
      <c r="E637" s="25">
        <f>_xlfn.XLOOKUP($C637,ExpensesTbl[Key],ExpensesTbl[Total Operating Expenses])</f>
        <v>2426.1000000000004</v>
      </c>
      <c r="F637" s="25">
        <f t="shared" si="54"/>
        <v>1851.6736000000001</v>
      </c>
      <c r="G637" s="23" t="str">
        <f>_xlfn.XLOOKUP($A637,PropertiesTbl[Property ID],PropertiesTbl[Property Name])</f>
        <v>Silver Cabin</v>
      </c>
    </row>
    <row r="638" spans="1:7" x14ac:dyDescent="0.25">
      <c r="A638" s="22" t="str">
        <f>Revenue!A639</f>
        <v>P0053</v>
      </c>
      <c r="B638" s="22" t="str">
        <f>Revenue!B639</f>
        <v>Feb</v>
      </c>
      <c r="C638" s="23" t="str">
        <f t="shared" si="53"/>
        <v>P0053|Feb</v>
      </c>
      <c r="D638" s="24">
        <f>Revenue!J639</f>
        <v>3451.4112</v>
      </c>
      <c r="E638" s="25">
        <f>_xlfn.XLOOKUP($C638,ExpensesTbl[Key],ExpensesTbl[Total Operating Expenses])</f>
        <v>2415.3700000000003</v>
      </c>
      <c r="F638" s="25">
        <f t="shared" si="54"/>
        <v>1036.0411999999997</v>
      </c>
      <c r="G638" s="23" t="str">
        <f>_xlfn.XLOOKUP($A638,PropertiesTbl[Property ID],PropertiesTbl[Property Name])</f>
        <v>Silver Cabin</v>
      </c>
    </row>
    <row r="639" spans="1:7" x14ac:dyDescent="0.25">
      <c r="A639" s="22" t="str">
        <f>Revenue!A640</f>
        <v>P0053</v>
      </c>
      <c r="B639" s="22" t="str">
        <f>Revenue!B640</f>
        <v>Mar</v>
      </c>
      <c r="C639" s="23" t="str">
        <f t="shared" si="53"/>
        <v>P0053|Mar</v>
      </c>
      <c r="D639" s="24">
        <f>Revenue!J640</f>
        <v>3004.6979000000001</v>
      </c>
      <c r="E639" s="25">
        <f>_xlfn.XLOOKUP($C639,ExpensesTbl[Key],ExpensesTbl[Total Operating Expenses])</f>
        <v>2328.8500000000004</v>
      </c>
      <c r="F639" s="25">
        <f t="shared" si="54"/>
        <v>675.84789999999975</v>
      </c>
      <c r="G639" s="23" t="str">
        <f>_xlfn.XLOOKUP($A639,PropertiesTbl[Property ID],PropertiesTbl[Property Name])</f>
        <v>Silver Cabin</v>
      </c>
    </row>
    <row r="640" spans="1:7" x14ac:dyDescent="0.25">
      <c r="A640" s="22" t="str">
        <f>Revenue!A641</f>
        <v>P0054</v>
      </c>
      <c r="B640" s="22" t="str">
        <f>Revenue!B641</f>
        <v>Apr</v>
      </c>
      <c r="C640" s="23" t="str">
        <f t="shared" si="53"/>
        <v>P0054|Apr</v>
      </c>
      <c r="D640" s="24">
        <f>Revenue!J641</f>
        <v>1177.8985</v>
      </c>
      <c r="E640" s="25">
        <f>_xlfn.XLOOKUP($C640,ExpensesTbl[Key],ExpensesTbl[Total Operating Expenses])</f>
        <v>2014.36</v>
      </c>
      <c r="F640" s="25">
        <f t="shared" si="54"/>
        <v>-836.46149999999989</v>
      </c>
      <c r="G640" s="23" t="str">
        <f>_xlfn.XLOOKUP($A640,PropertiesTbl[Property ID],PropertiesTbl[Property Name])</f>
        <v>Cedar Getaway</v>
      </c>
    </row>
    <row r="641" spans="1:7" x14ac:dyDescent="0.25">
      <c r="A641" s="22" t="str">
        <f>Revenue!A642</f>
        <v>P0054</v>
      </c>
      <c r="B641" s="22" t="str">
        <f>Revenue!B642</f>
        <v>May</v>
      </c>
      <c r="C641" s="23" t="str">
        <f t="shared" si="53"/>
        <v>P0054|May</v>
      </c>
      <c r="D641" s="24">
        <f>Revenue!J642</f>
        <v>1431.2819</v>
      </c>
      <c r="E641" s="25">
        <f>_xlfn.XLOOKUP($C641,ExpensesTbl[Key],ExpensesTbl[Total Operating Expenses])</f>
        <v>2317.7399999999998</v>
      </c>
      <c r="F641" s="25">
        <f t="shared" si="54"/>
        <v>-886.45809999999983</v>
      </c>
      <c r="G641" s="23" t="str">
        <f>_xlfn.XLOOKUP($A641,PropertiesTbl[Property ID],PropertiesTbl[Property Name])</f>
        <v>Cedar Getaway</v>
      </c>
    </row>
    <row r="642" spans="1:7" x14ac:dyDescent="0.25">
      <c r="A642" s="22" t="str">
        <f>Revenue!A643</f>
        <v>P0054</v>
      </c>
      <c r="B642" s="22" t="str">
        <f>Revenue!B643</f>
        <v>Jun</v>
      </c>
      <c r="C642" s="23" t="str">
        <f t="shared" si="53"/>
        <v>P0054|Jun</v>
      </c>
      <c r="D642" s="24">
        <f>Revenue!J643</f>
        <v>1683.5303999999999</v>
      </c>
      <c r="E642" s="25">
        <f>_xlfn.XLOOKUP($C642,ExpensesTbl[Key],ExpensesTbl[Total Operating Expenses])</f>
        <v>2403.77</v>
      </c>
      <c r="F642" s="25">
        <f t="shared" si="54"/>
        <v>-720.23960000000011</v>
      </c>
      <c r="G642" s="23" t="str">
        <f>_xlfn.XLOOKUP($A642,PropertiesTbl[Property ID],PropertiesTbl[Property Name])</f>
        <v>Cedar Getaway</v>
      </c>
    </row>
    <row r="643" spans="1:7" x14ac:dyDescent="0.25">
      <c r="A643" s="22" t="str">
        <f>Revenue!A644</f>
        <v>P0054</v>
      </c>
      <c r="B643" s="22" t="str">
        <f>Revenue!B644</f>
        <v>Jul</v>
      </c>
      <c r="C643" s="23" t="str">
        <f t="shared" si="53"/>
        <v>P0054|Jul</v>
      </c>
      <c r="D643" s="24">
        <f>Revenue!J644</f>
        <v>2558.0718999999999</v>
      </c>
      <c r="E643" s="25">
        <f>_xlfn.XLOOKUP($C643,ExpensesTbl[Key],ExpensesTbl[Total Operating Expenses])</f>
        <v>3499.2200000000003</v>
      </c>
      <c r="F643" s="25">
        <f t="shared" si="54"/>
        <v>-941.14810000000034</v>
      </c>
      <c r="G643" s="23" t="str">
        <f>_xlfn.XLOOKUP($A643,PropertiesTbl[Property ID],PropertiesTbl[Property Name])</f>
        <v>Cedar Getaway</v>
      </c>
    </row>
    <row r="644" spans="1:7" x14ac:dyDescent="0.25">
      <c r="A644" s="22" t="str">
        <f>Revenue!A645</f>
        <v>P0054</v>
      </c>
      <c r="B644" s="22" t="str">
        <f>Revenue!B645</f>
        <v>Aug</v>
      </c>
      <c r="C644" s="23" t="str">
        <f t="shared" si="53"/>
        <v>P0054|Aug</v>
      </c>
      <c r="D644" s="24">
        <f>Revenue!J645</f>
        <v>2327.7260000000001</v>
      </c>
      <c r="E644" s="25">
        <f>_xlfn.XLOOKUP($C644,ExpensesTbl[Key],ExpensesTbl[Total Operating Expenses])</f>
        <v>3267.86</v>
      </c>
      <c r="F644" s="25">
        <f t="shared" si="54"/>
        <v>-940.13400000000001</v>
      </c>
      <c r="G644" s="23" t="str">
        <f>_xlfn.XLOOKUP($A644,PropertiesTbl[Property ID],PropertiesTbl[Property Name])</f>
        <v>Cedar Getaway</v>
      </c>
    </row>
    <row r="645" spans="1:7" x14ac:dyDescent="0.25">
      <c r="A645" s="22" t="str">
        <f>Revenue!A646</f>
        <v>P0054</v>
      </c>
      <c r="B645" s="22" t="str">
        <f>Revenue!B646</f>
        <v>Sep</v>
      </c>
      <c r="C645" s="23" t="str">
        <f t="shared" ref="C645:C708" si="55">A645&amp;"|"&amp;B645</f>
        <v>P0054|Sep</v>
      </c>
      <c r="D645" s="24">
        <f>Revenue!J646</f>
        <v>1547.1096</v>
      </c>
      <c r="E645" s="25">
        <f>_xlfn.XLOOKUP($C645,ExpensesTbl[Key],ExpensesTbl[Total Operating Expenses])</f>
        <v>2172.54</v>
      </c>
      <c r="F645" s="25">
        <f t="shared" ref="F645:F708" si="56">D645-E645</f>
        <v>-625.43039999999996</v>
      </c>
      <c r="G645" s="23" t="str">
        <f>_xlfn.XLOOKUP($A645,PropertiesTbl[Property ID],PropertiesTbl[Property Name])</f>
        <v>Cedar Getaway</v>
      </c>
    </row>
    <row r="646" spans="1:7" x14ac:dyDescent="0.25">
      <c r="A646" s="22" t="str">
        <f>Revenue!A647</f>
        <v>P0054</v>
      </c>
      <c r="B646" s="22" t="str">
        <f>Revenue!B647</f>
        <v>Oct</v>
      </c>
      <c r="C646" s="23" t="str">
        <f t="shared" si="55"/>
        <v>P0054|Oct</v>
      </c>
      <c r="D646" s="24">
        <f>Revenue!J647</f>
        <v>1564.7053999999998</v>
      </c>
      <c r="E646" s="25">
        <f>_xlfn.XLOOKUP($C646,ExpensesTbl[Key],ExpensesTbl[Total Operating Expenses])</f>
        <v>2111.88</v>
      </c>
      <c r="F646" s="25">
        <f t="shared" si="56"/>
        <v>-547.17460000000028</v>
      </c>
      <c r="G646" s="23" t="str">
        <f>_xlfn.XLOOKUP($A646,PropertiesTbl[Property ID],PropertiesTbl[Property Name])</f>
        <v>Cedar Getaway</v>
      </c>
    </row>
    <row r="647" spans="1:7" x14ac:dyDescent="0.25">
      <c r="A647" s="22" t="str">
        <f>Revenue!A648</f>
        <v>P0054</v>
      </c>
      <c r="B647" s="22" t="str">
        <f>Revenue!B648</f>
        <v>Nov</v>
      </c>
      <c r="C647" s="23" t="str">
        <f t="shared" si="55"/>
        <v>P0054|Nov</v>
      </c>
      <c r="D647" s="24">
        <f>Revenue!J648</f>
        <v>1411.2125999999998</v>
      </c>
      <c r="E647" s="25">
        <f>_xlfn.XLOOKUP($C647,ExpensesTbl[Key],ExpensesTbl[Total Operating Expenses])</f>
        <v>2033.87</v>
      </c>
      <c r="F647" s="25">
        <f t="shared" si="56"/>
        <v>-622.65740000000005</v>
      </c>
      <c r="G647" s="23" t="str">
        <f>_xlfn.XLOOKUP($A647,PropertiesTbl[Property ID],PropertiesTbl[Property Name])</f>
        <v>Cedar Getaway</v>
      </c>
    </row>
    <row r="648" spans="1:7" x14ac:dyDescent="0.25">
      <c r="A648" s="22" t="str">
        <f>Revenue!A649</f>
        <v>P0054</v>
      </c>
      <c r="B648" s="22" t="str">
        <f>Revenue!B649</f>
        <v>Dec</v>
      </c>
      <c r="C648" s="23" t="str">
        <f t="shared" si="55"/>
        <v>P0054|Dec</v>
      </c>
      <c r="D648" s="24">
        <f>Revenue!J649</f>
        <v>5818.9184999999998</v>
      </c>
      <c r="E648" s="25">
        <f>_xlfn.XLOOKUP($C648,ExpensesTbl[Key],ExpensesTbl[Total Operating Expenses])</f>
        <v>2516.3700000000003</v>
      </c>
      <c r="F648" s="25">
        <f t="shared" si="56"/>
        <v>3302.5484999999994</v>
      </c>
      <c r="G648" s="23" t="str">
        <f>_xlfn.XLOOKUP($A648,PropertiesTbl[Property ID],PropertiesTbl[Property Name])</f>
        <v>Cedar Getaway</v>
      </c>
    </row>
    <row r="649" spans="1:7" x14ac:dyDescent="0.25">
      <c r="A649" s="22" t="str">
        <f>Revenue!A650</f>
        <v>P0054</v>
      </c>
      <c r="B649" s="22" t="str">
        <f>Revenue!B650</f>
        <v>Jan</v>
      </c>
      <c r="C649" s="23" t="str">
        <f t="shared" si="55"/>
        <v>P0054|Jan</v>
      </c>
      <c r="D649" s="24">
        <f>Revenue!J650</f>
        <v>4970.6534999999994</v>
      </c>
      <c r="E649" s="25">
        <f>_xlfn.XLOOKUP($C649,ExpensesTbl[Key],ExpensesTbl[Total Operating Expenses])</f>
        <v>2545.21</v>
      </c>
      <c r="F649" s="25">
        <f t="shared" si="56"/>
        <v>2425.4434999999994</v>
      </c>
      <c r="G649" s="23" t="str">
        <f>_xlfn.XLOOKUP($A649,PropertiesTbl[Property ID],PropertiesTbl[Property Name])</f>
        <v>Cedar Getaway</v>
      </c>
    </row>
    <row r="650" spans="1:7" x14ac:dyDescent="0.25">
      <c r="A650" s="22" t="str">
        <f>Revenue!A651</f>
        <v>P0054</v>
      </c>
      <c r="B650" s="22" t="str">
        <f>Revenue!B651</f>
        <v>Feb</v>
      </c>
      <c r="C650" s="23" t="str">
        <f t="shared" si="55"/>
        <v>P0054|Feb</v>
      </c>
      <c r="D650" s="24">
        <f>Revenue!J651</f>
        <v>4326.3221000000003</v>
      </c>
      <c r="E650" s="25">
        <f>_xlfn.XLOOKUP($C650,ExpensesTbl[Key],ExpensesTbl[Total Operating Expenses])</f>
        <v>2433.1000000000004</v>
      </c>
      <c r="F650" s="25">
        <f t="shared" si="56"/>
        <v>1893.2221</v>
      </c>
      <c r="G650" s="23" t="str">
        <f>_xlfn.XLOOKUP($A650,PropertiesTbl[Property ID],PropertiesTbl[Property Name])</f>
        <v>Cedar Getaway</v>
      </c>
    </row>
    <row r="651" spans="1:7" x14ac:dyDescent="0.25">
      <c r="A651" s="22" t="str">
        <f>Revenue!A652</f>
        <v>P0054</v>
      </c>
      <c r="B651" s="22" t="str">
        <f>Revenue!B652</f>
        <v>Mar</v>
      </c>
      <c r="C651" s="23" t="str">
        <f t="shared" si="55"/>
        <v>P0054|Mar</v>
      </c>
      <c r="D651" s="24">
        <f>Revenue!J652</f>
        <v>2904.72</v>
      </c>
      <c r="E651" s="25">
        <f>_xlfn.XLOOKUP($C651,ExpensesTbl[Key],ExpensesTbl[Total Operating Expenses])</f>
        <v>2334.3700000000003</v>
      </c>
      <c r="F651" s="25">
        <f t="shared" si="56"/>
        <v>570.34999999999945</v>
      </c>
      <c r="G651" s="23" t="str">
        <f>_xlfn.XLOOKUP($A651,PropertiesTbl[Property ID],PropertiesTbl[Property Name])</f>
        <v>Cedar Getaway</v>
      </c>
    </row>
    <row r="652" spans="1:7" x14ac:dyDescent="0.25">
      <c r="A652" s="22" t="str">
        <f>Revenue!A653</f>
        <v>P0055</v>
      </c>
      <c r="B652" s="22" t="str">
        <f>Revenue!B653</f>
        <v>Apr</v>
      </c>
      <c r="C652" s="23" t="str">
        <f t="shared" si="55"/>
        <v>P0055|Apr</v>
      </c>
      <c r="D652" s="24">
        <f>Revenue!J653</f>
        <v>1238.0675999999999</v>
      </c>
      <c r="E652" s="25">
        <f>_xlfn.XLOOKUP($C652,ExpensesTbl[Key],ExpensesTbl[Total Operating Expenses])</f>
        <v>1997.49</v>
      </c>
      <c r="F652" s="25">
        <f t="shared" si="56"/>
        <v>-759.42240000000015</v>
      </c>
      <c r="G652" s="23" t="str">
        <f>_xlfn.XLOOKUP($A652,PropertiesTbl[Property ID],PropertiesTbl[Property Name])</f>
        <v>Golden Manor</v>
      </c>
    </row>
    <row r="653" spans="1:7" x14ac:dyDescent="0.25">
      <c r="A653" s="22" t="str">
        <f>Revenue!A654</f>
        <v>P0055</v>
      </c>
      <c r="B653" s="22" t="str">
        <f>Revenue!B654</f>
        <v>May</v>
      </c>
      <c r="C653" s="23" t="str">
        <f t="shared" si="55"/>
        <v>P0055|May</v>
      </c>
      <c r="D653" s="24">
        <f>Revenue!J654</f>
        <v>1299.8275000000001</v>
      </c>
      <c r="E653" s="25">
        <f>_xlfn.XLOOKUP($C653,ExpensesTbl[Key],ExpensesTbl[Total Operating Expenses])</f>
        <v>2307.11</v>
      </c>
      <c r="F653" s="25">
        <f t="shared" si="56"/>
        <v>-1007.2825</v>
      </c>
      <c r="G653" s="23" t="str">
        <f>_xlfn.XLOOKUP($A653,PropertiesTbl[Property ID],PropertiesTbl[Property Name])</f>
        <v>Golden Manor</v>
      </c>
    </row>
    <row r="654" spans="1:7" x14ac:dyDescent="0.25">
      <c r="A654" s="22" t="str">
        <f>Revenue!A655</f>
        <v>P0055</v>
      </c>
      <c r="B654" s="22" t="str">
        <f>Revenue!B655</f>
        <v>Jun</v>
      </c>
      <c r="C654" s="23" t="str">
        <f t="shared" si="55"/>
        <v>P0055|Jun</v>
      </c>
      <c r="D654" s="24">
        <f>Revenue!J655</f>
        <v>1672.4336000000001</v>
      </c>
      <c r="E654" s="25">
        <f>_xlfn.XLOOKUP($C654,ExpensesTbl[Key],ExpensesTbl[Total Operating Expenses])</f>
        <v>2425.4</v>
      </c>
      <c r="F654" s="25">
        <f t="shared" si="56"/>
        <v>-752.96640000000002</v>
      </c>
      <c r="G654" s="23" t="str">
        <f>_xlfn.XLOOKUP($A654,PropertiesTbl[Property ID],PropertiesTbl[Property Name])</f>
        <v>Golden Manor</v>
      </c>
    </row>
    <row r="655" spans="1:7" x14ac:dyDescent="0.25">
      <c r="A655" s="22" t="str">
        <f>Revenue!A656</f>
        <v>P0055</v>
      </c>
      <c r="B655" s="22" t="str">
        <f>Revenue!B656</f>
        <v>Jul</v>
      </c>
      <c r="C655" s="23" t="str">
        <f t="shared" si="55"/>
        <v>P0055|Jul</v>
      </c>
      <c r="D655" s="24">
        <f>Revenue!J656</f>
        <v>2523.6660000000002</v>
      </c>
      <c r="E655" s="25">
        <f>_xlfn.XLOOKUP($C655,ExpensesTbl[Key],ExpensesTbl[Total Operating Expenses])</f>
        <v>3358.75</v>
      </c>
      <c r="F655" s="25">
        <f t="shared" si="56"/>
        <v>-835.08399999999983</v>
      </c>
      <c r="G655" s="23" t="str">
        <f>_xlfn.XLOOKUP($A655,PropertiesTbl[Property ID],PropertiesTbl[Property Name])</f>
        <v>Golden Manor</v>
      </c>
    </row>
    <row r="656" spans="1:7" x14ac:dyDescent="0.25">
      <c r="A656" s="22" t="str">
        <f>Revenue!A657</f>
        <v>P0055</v>
      </c>
      <c r="B656" s="22" t="str">
        <f>Revenue!B657</f>
        <v>Aug</v>
      </c>
      <c r="C656" s="23" t="str">
        <f t="shared" si="55"/>
        <v>P0055|Aug</v>
      </c>
      <c r="D656" s="24">
        <f>Revenue!J657</f>
        <v>2274.8610000000003</v>
      </c>
      <c r="E656" s="25">
        <f>_xlfn.XLOOKUP($C656,ExpensesTbl[Key],ExpensesTbl[Total Operating Expenses])</f>
        <v>3262.96</v>
      </c>
      <c r="F656" s="25">
        <f t="shared" si="56"/>
        <v>-988.09899999999971</v>
      </c>
      <c r="G656" s="23" t="str">
        <f>_xlfn.XLOOKUP($A656,PropertiesTbl[Property ID],PropertiesTbl[Property Name])</f>
        <v>Golden Manor</v>
      </c>
    </row>
    <row r="657" spans="1:7" x14ac:dyDescent="0.25">
      <c r="A657" s="22" t="str">
        <f>Revenue!A658</f>
        <v>P0055</v>
      </c>
      <c r="B657" s="22" t="str">
        <f>Revenue!B658</f>
        <v>Sep</v>
      </c>
      <c r="C657" s="23" t="str">
        <f t="shared" si="55"/>
        <v>P0055|Sep</v>
      </c>
      <c r="D657" s="24">
        <f>Revenue!J658</f>
        <v>1583.0384000000001</v>
      </c>
      <c r="E657" s="25">
        <f>_xlfn.XLOOKUP($C657,ExpensesTbl[Key],ExpensesTbl[Total Operating Expenses])</f>
        <v>2180.96</v>
      </c>
      <c r="F657" s="25">
        <f t="shared" si="56"/>
        <v>-597.9215999999999</v>
      </c>
      <c r="G657" s="23" t="str">
        <f>_xlfn.XLOOKUP($A657,PropertiesTbl[Property ID],PropertiesTbl[Property Name])</f>
        <v>Golden Manor</v>
      </c>
    </row>
    <row r="658" spans="1:7" x14ac:dyDescent="0.25">
      <c r="A658" s="22" t="str">
        <f>Revenue!A659</f>
        <v>P0055</v>
      </c>
      <c r="B658" s="22" t="str">
        <f>Revenue!B659</f>
        <v>Oct</v>
      </c>
      <c r="C658" s="23" t="str">
        <f t="shared" si="55"/>
        <v>P0055|Oct</v>
      </c>
      <c r="D658" s="24">
        <f>Revenue!J659</f>
        <v>1422.8623000000002</v>
      </c>
      <c r="E658" s="25">
        <f>_xlfn.XLOOKUP($C658,ExpensesTbl[Key],ExpensesTbl[Total Operating Expenses])</f>
        <v>2130.6</v>
      </c>
      <c r="F658" s="25">
        <f t="shared" si="56"/>
        <v>-707.73769999999968</v>
      </c>
      <c r="G658" s="23" t="str">
        <f>_xlfn.XLOOKUP($A658,PropertiesTbl[Property ID],PropertiesTbl[Property Name])</f>
        <v>Golden Manor</v>
      </c>
    </row>
    <row r="659" spans="1:7" x14ac:dyDescent="0.25">
      <c r="A659" s="22" t="str">
        <f>Revenue!A660</f>
        <v>P0055</v>
      </c>
      <c r="B659" s="22" t="str">
        <f>Revenue!B660</f>
        <v>Nov</v>
      </c>
      <c r="C659" s="23" t="str">
        <f t="shared" si="55"/>
        <v>P0055|Nov</v>
      </c>
      <c r="D659" s="24">
        <f>Revenue!J660</f>
        <v>1380.6963999999998</v>
      </c>
      <c r="E659" s="25">
        <f>_xlfn.XLOOKUP($C659,ExpensesTbl[Key],ExpensesTbl[Total Operating Expenses])</f>
        <v>2043.19</v>
      </c>
      <c r="F659" s="25">
        <f t="shared" si="56"/>
        <v>-662.49360000000024</v>
      </c>
      <c r="G659" s="23" t="str">
        <f>_xlfn.XLOOKUP($A659,PropertiesTbl[Property ID],PropertiesTbl[Property Name])</f>
        <v>Golden Manor</v>
      </c>
    </row>
    <row r="660" spans="1:7" x14ac:dyDescent="0.25">
      <c r="A660" s="22" t="str">
        <f>Revenue!A661</f>
        <v>P0055</v>
      </c>
      <c r="B660" s="22" t="str">
        <f>Revenue!B661</f>
        <v>Dec</v>
      </c>
      <c r="C660" s="23" t="str">
        <f t="shared" si="55"/>
        <v>P0055|Dec</v>
      </c>
      <c r="D660" s="24">
        <f>Revenue!J661</f>
        <v>5189.9219999999996</v>
      </c>
      <c r="E660" s="25">
        <f>_xlfn.XLOOKUP($C660,ExpensesTbl[Key],ExpensesTbl[Total Operating Expenses])</f>
        <v>2511.9700000000003</v>
      </c>
      <c r="F660" s="25">
        <f t="shared" si="56"/>
        <v>2677.9519999999993</v>
      </c>
      <c r="G660" s="23" t="str">
        <f>_xlfn.XLOOKUP($A660,PropertiesTbl[Property ID],PropertiesTbl[Property Name])</f>
        <v>Golden Manor</v>
      </c>
    </row>
    <row r="661" spans="1:7" x14ac:dyDescent="0.25">
      <c r="A661" s="22" t="str">
        <f>Revenue!A662</f>
        <v>P0055</v>
      </c>
      <c r="B661" s="22" t="str">
        <f>Revenue!B662</f>
        <v>Jan</v>
      </c>
      <c r="C661" s="23" t="str">
        <f t="shared" si="55"/>
        <v>P0055|Jan</v>
      </c>
      <c r="D661" s="24">
        <f>Revenue!J662</f>
        <v>4639.5246000000006</v>
      </c>
      <c r="E661" s="25">
        <f>_xlfn.XLOOKUP($C661,ExpensesTbl[Key],ExpensesTbl[Total Operating Expenses])</f>
        <v>2531.0800000000004</v>
      </c>
      <c r="F661" s="25">
        <f t="shared" si="56"/>
        <v>2108.4446000000003</v>
      </c>
      <c r="G661" s="23" t="str">
        <f>_xlfn.XLOOKUP($A661,PropertiesTbl[Property ID],PropertiesTbl[Property Name])</f>
        <v>Golden Manor</v>
      </c>
    </row>
    <row r="662" spans="1:7" x14ac:dyDescent="0.25">
      <c r="A662" s="22" t="str">
        <f>Revenue!A663</f>
        <v>P0055</v>
      </c>
      <c r="B662" s="22" t="str">
        <f>Revenue!B663</f>
        <v>Feb</v>
      </c>
      <c r="C662" s="23" t="str">
        <f t="shared" si="55"/>
        <v>P0055|Feb</v>
      </c>
      <c r="D662" s="24">
        <f>Revenue!J663</f>
        <v>3717.0360000000001</v>
      </c>
      <c r="E662" s="25">
        <f>_xlfn.XLOOKUP($C662,ExpensesTbl[Key],ExpensesTbl[Total Operating Expenses])</f>
        <v>2427.86</v>
      </c>
      <c r="F662" s="25">
        <f t="shared" si="56"/>
        <v>1289.1759999999999</v>
      </c>
      <c r="G662" s="23" t="str">
        <f>_xlfn.XLOOKUP($A662,PropertiesTbl[Property ID],PropertiesTbl[Property Name])</f>
        <v>Golden Manor</v>
      </c>
    </row>
    <row r="663" spans="1:7" x14ac:dyDescent="0.25">
      <c r="A663" s="22" t="str">
        <f>Revenue!A664</f>
        <v>P0055</v>
      </c>
      <c r="B663" s="22" t="str">
        <f>Revenue!B664</f>
        <v>Mar</v>
      </c>
      <c r="C663" s="23" t="str">
        <f t="shared" si="55"/>
        <v>P0055|Mar</v>
      </c>
      <c r="D663" s="24">
        <f>Revenue!J664</f>
        <v>3430.4987999999998</v>
      </c>
      <c r="E663" s="25">
        <f>_xlfn.XLOOKUP($C663,ExpensesTbl[Key],ExpensesTbl[Total Operating Expenses])</f>
        <v>2331.3300000000004</v>
      </c>
      <c r="F663" s="25">
        <f t="shared" si="56"/>
        <v>1099.1687999999995</v>
      </c>
      <c r="G663" s="23" t="str">
        <f>_xlfn.XLOOKUP($A663,PropertiesTbl[Property ID],PropertiesTbl[Property Name])</f>
        <v>Golden Manor</v>
      </c>
    </row>
    <row r="664" spans="1:7" x14ac:dyDescent="0.25">
      <c r="A664" s="22" t="str">
        <f>Revenue!A665</f>
        <v>P0056</v>
      </c>
      <c r="B664" s="22" t="str">
        <f>Revenue!B665</f>
        <v>Apr</v>
      </c>
      <c r="C664" s="23" t="str">
        <f t="shared" si="55"/>
        <v>P0056|Apr</v>
      </c>
      <c r="D664" s="24">
        <f>Revenue!J665</f>
        <v>708.27099999999996</v>
      </c>
      <c r="E664" s="25">
        <f>_xlfn.XLOOKUP($C664,ExpensesTbl[Key],ExpensesTbl[Total Operating Expenses])</f>
        <v>1159.5899999999999</v>
      </c>
      <c r="F664" s="25">
        <f t="shared" si="56"/>
        <v>-451.31899999999996</v>
      </c>
      <c r="G664" s="23" t="str">
        <f>_xlfn.XLOOKUP($A664,PropertiesTbl[Property ID],PropertiesTbl[Property Name])</f>
        <v>Mountain Refuge</v>
      </c>
    </row>
    <row r="665" spans="1:7" x14ac:dyDescent="0.25">
      <c r="A665" s="22" t="str">
        <f>Revenue!A666</f>
        <v>P0056</v>
      </c>
      <c r="B665" s="22" t="str">
        <f>Revenue!B666</f>
        <v>May</v>
      </c>
      <c r="C665" s="23" t="str">
        <f t="shared" si="55"/>
        <v>P0056|May</v>
      </c>
      <c r="D665" s="24">
        <f>Revenue!J666</f>
        <v>924.47430000000008</v>
      </c>
      <c r="E665" s="25">
        <f>_xlfn.XLOOKUP($C665,ExpensesTbl[Key],ExpensesTbl[Total Operating Expenses])</f>
        <v>1265.9900000000002</v>
      </c>
      <c r="F665" s="25">
        <f t="shared" si="56"/>
        <v>-341.51570000000015</v>
      </c>
      <c r="G665" s="23" t="str">
        <f>_xlfn.XLOOKUP($A665,PropertiesTbl[Property ID],PropertiesTbl[Property Name])</f>
        <v>Mountain Refuge</v>
      </c>
    </row>
    <row r="666" spans="1:7" x14ac:dyDescent="0.25">
      <c r="A666" s="22" t="str">
        <f>Revenue!A667</f>
        <v>P0056</v>
      </c>
      <c r="B666" s="22" t="str">
        <f>Revenue!B667</f>
        <v>Jun</v>
      </c>
      <c r="C666" s="23" t="str">
        <f t="shared" si="55"/>
        <v>P0056|Jun</v>
      </c>
      <c r="D666" s="24">
        <f>Revenue!J667</f>
        <v>1053.8432</v>
      </c>
      <c r="E666" s="25">
        <f>_xlfn.XLOOKUP($C666,ExpensesTbl[Key],ExpensesTbl[Total Operating Expenses])</f>
        <v>1301.3600000000001</v>
      </c>
      <c r="F666" s="25">
        <f t="shared" si="56"/>
        <v>-247.5168000000001</v>
      </c>
      <c r="G666" s="23" t="str">
        <f>_xlfn.XLOOKUP($A666,PropertiesTbl[Property ID],PropertiesTbl[Property Name])</f>
        <v>Mountain Refuge</v>
      </c>
    </row>
    <row r="667" spans="1:7" x14ac:dyDescent="0.25">
      <c r="A667" s="22" t="str">
        <f>Revenue!A668</f>
        <v>P0056</v>
      </c>
      <c r="B667" s="22" t="str">
        <f>Revenue!B668</f>
        <v>Jul</v>
      </c>
      <c r="C667" s="23" t="str">
        <f t="shared" si="55"/>
        <v>P0056|Jul</v>
      </c>
      <c r="D667" s="24">
        <f>Revenue!J668</f>
        <v>1400.7909999999999</v>
      </c>
      <c r="E667" s="25">
        <f>_xlfn.XLOOKUP($C667,ExpensesTbl[Key],ExpensesTbl[Total Operating Expenses])</f>
        <v>1653.3200000000002</v>
      </c>
      <c r="F667" s="25">
        <f t="shared" si="56"/>
        <v>-252.52900000000022</v>
      </c>
      <c r="G667" s="23" t="str">
        <f>_xlfn.XLOOKUP($A667,PropertiesTbl[Property ID],PropertiesTbl[Property Name])</f>
        <v>Mountain Refuge</v>
      </c>
    </row>
    <row r="668" spans="1:7" x14ac:dyDescent="0.25">
      <c r="A668" s="22" t="str">
        <f>Revenue!A669</f>
        <v>P0056</v>
      </c>
      <c r="B668" s="22" t="str">
        <f>Revenue!B669</f>
        <v>Aug</v>
      </c>
      <c r="C668" s="23" t="str">
        <f t="shared" si="55"/>
        <v>P0056|Aug</v>
      </c>
      <c r="D668" s="24">
        <f>Revenue!J669</f>
        <v>1495.7539999999999</v>
      </c>
      <c r="E668" s="25">
        <f>_xlfn.XLOOKUP($C668,ExpensesTbl[Key],ExpensesTbl[Total Operating Expenses])</f>
        <v>1607.77</v>
      </c>
      <c r="F668" s="25">
        <f t="shared" si="56"/>
        <v>-112.01600000000008</v>
      </c>
      <c r="G668" s="23" t="str">
        <f>_xlfn.XLOOKUP($A668,PropertiesTbl[Property ID],PropertiesTbl[Property Name])</f>
        <v>Mountain Refuge</v>
      </c>
    </row>
    <row r="669" spans="1:7" x14ac:dyDescent="0.25">
      <c r="A669" s="22" t="str">
        <f>Revenue!A670</f>
        <v>P0056</v>
      </c>
      <c r="B669" s="22" t="str">
        <f>Revenue!B670</f>
        <v>Sep</v>
      </c>
      <c r="C669" s="23" t="str">
        <f t="shared" si="55"/>
        <v>P0056|Sep</v>
      </c>
      <c r="D669" s="24">
        <f>Revenue!J670</f>
        <v>837.41679999999997</v>
      </c>
      <c r="E669" s="25">
        <f>_xlfn.XLOOKUP($C669,ExpensesTbl[Key],ExpensesTbl[Total Operating Expenses])</f>
        <v>1206.67</v>
      </c>
      <c r="F669" s="25">
        <f t="shared" si="56"/>
        <v>-369.25320000000011</v>
      </c>
      <c r="G669" s="23" t="str">
        <f>_xlfn.XLOOKUP($A669,PropertiesTbl[Property ID],PropertiesTbl[Property Name])</f>
        <v>Mountain Refuge</v>
      </c>
    </row>
    <row r="670" spans="1:7" x14ac:dyDescent="0.25">
      <c r="A670" s="22" t="str">
        <f>Revenue!A671</f>
        <v>P0056</v>
      </c>
      <c r="B670" s="22" t="str">
        <f>Revenue!B671</f>
        <v>Oct</v>
      </c>
      <c r="C670" s="23" t="str">
        <f t="shared" si="55"/>
        <v>P0056|Oct</v>
      </c>
      <c r="D670" s="24">
        <f>Revenue!J671</f>
        <v>778.75120000000004</v>
      </c>
      <c r="E670" s="25">
        <f>_xlfn.XLOOKUP($C670,ExpensesTbl[Key],ExpensesTbl[Total Operating Expenses])</f>
        <v>1193.5</v>
      </c>
      <c r="F670" s="25">
        <f t="shared" si="56"/>
        <v>-414.74879999999996</v>
      </c>
      <c r="G670" s="23" t="str">
        <f>_xlfn.XLOOKUP($A670,PropertiesTbl[Property ID],PropertiesTbl[Property Name])</f>
        <v>Mountain Refuge</v>
      </c>
    </row>
    <row r="671" spans="1:7" x14ac:dyDescent="0.25">
      <c r="A671" s="22" t="str">
        <f>Revenue!A672</f>
        <v>P0056</v>
      </c>
      <c r="B671" s="22" t="str">
        <f>Revenue!B672</f>
        <v>Nov</v>
      </c>
      <c r="C671" s="23" t="str">
        <f t="shared" si="55"/>
        <v>P0056|Nov</v>
      </c>
      <c r="D671" s="24">
        <f>Revenue!J672</f>
        <v>774.91</v>
      </c>
      <c r="E671" s="25">
        <f>_xlfn.XLOOKUP($C671,ExpensesTbl[Key],ExpensesTbl[Total Operating Expenses])</f>
        <v>1194.27</v>
      </c>
      <c r="F671" s="25">
        <f t="shared" si="56"/>
        <v>-419.36</v>
      </c>
      <c r="G671" s="23" t="str">
        <f>_xlfn.XLOOKUP($A671,PropertiesTbl[Property ID],PropertiesTbl[Property Name])</f>
        <v>Mountain Refuge</v>
      </c>
    </row>
    <row r="672" spans="1:7" x14ac:dyDescent="0.25">
      <c r="A672" s="22" t="str">
        <f>Revenue!A673</f>
        <v>P0056</v>
      </c>
      <c r="B672" s="22" t="str">
        <f>Revenue!B673</f>
        <v>Dec</v>
      </c>
      <c r="C672" s="23" t="str">
        <f t="shared" si="55"/>
        <v>P0056|Dec</v>
      </c>
      <c r="D672" s="24">
        <f>Revenue!J673</f>
        <v>2846.6887999999999</v>
      </c>
      <c r="E672" s="25">
        <f>_xlfn.XLOOKUP($C672,ExpensesTbl[Key],ExpensesTbl[Total Operating Expenses])</f>
        <v>1451.7400000000002</v>
      </c>
      <c r="F672" s="25">
        <f t="shared" si="56"/>
        <v>1394.9487999999997</v>
      </c>
      <c r="G672" s="23" t="str">
        <f>_xlfn.XLOOKUP($A672,PropertiesTbl[Property ID],PropertiesTbl[Property Name])</f>
        <v>Mountain Refuge</v>
      </c>
    </row>
    <row r="673" spans="1:7" x14ac:dyDescent="0.25">
      <c r="A673" s="22" t="str">
        <f>Revenue!A674</f>
        <v>P0056</v>
      </c>
      <c r="B673" s="22" t="str">
        <f>Revenue!B674</f>
        <v>Jan</v>
      </c>
      <c r="C673" s="23" t="str">
        <f t="shared" si="55"/>
        <v>P0056|Jan</v>
      </c>
      <c r="D673" s="24">
        <f>Revenue!J674</f>
        <v>2803.4365000000003</v>
      </c>
      <c r="E673" s="25">
        <f>_xlfn.XLOOKUP($C673,ExpensesTbl[Key],ExpensesTbl[Total Operating Expenses])</f>
        <v>1448.8000000000002</v>
      </c>
      <c r="F673" s="25">
        <f t="shared" si="56"/>
        <v>1354.6365000000001</v>
      </c>
      <c r="G673" s="23" t="str">
        <f>_xlfn.XLOOKUP($A673,PropertiesTbl[Property ID],PropertiesTbl[Property Name])</f>
        <v>Mountain Refuge</v>
      </c>
    </row>
    <row r="674" spans="1:7" x14ac:dyDescent="0.25">
      <c r="A674" s="22" t="str">
        <f>Revenue!A675</f>
        <v>P0056</v>
      </c>
      <c r="B674" s="22" t="str">
        <f>Revenue!B675</f>
        <v>Feb</v>
      </c>
      <c r="C674" s="23" t="str">
        <f t="shared" si="55"/>
        <v>P0056|Feb</v>
      </c>
      <c r="D674" s="24">
        <f>Revenue!J675</f>
        <v>1915.8010000000002</v>
      </c>
      <c r="E674" s="25">
        <f>_xlfn.XLOOKUP($C674,ExpensesTbl[Key],ExpensesTbl[Total Operating Expenses])</f>
        <v>1379.9300000000003</v>
      </c>
      <c r="F674" s="25">
        <f t="shared" si="56"/>
        <v>535.87099999999987</v>
      </c>
      <c r="G674" s="23" t="str">
        <f>_xlfn.XLOOKUP($A674,PropertiesTbl[Property ID],PropertiesTbl[Property Name])</f>
        <v>Mountain Refuge</v>
      </c>
    </row>
    <row r="675" spans="1:7" x14ac:dyDescent="0.25">
      <c r="A675" s="22" t="str">
        <f>Revenue!A676</f>
        <v>P0056</v>
      </c>
      <c r="B675" s="22" t="str">
        <f>Revenue!B676</f>
        <v>Mar</v>
      </c>
      <c r="C675" s="23" t="str">
        <f t="shared" si="55"/>
        <v>P0056|Mar</v>
      </c>
      <c r="D675" s="24">
        <f>Revenue!J676</f>
        <v>1905.422</v>
      </c>
      <c r="E675" s="25">
        <f>_xlfn.XLOOKUP($C675,ExpensesTbl[Key],ExpensesTbl[Total Operating Expenses])</f>
        <v>1359.3700000000003</v>
      </c>
      <c r="F675" s="25">
        <f t="shared" si="56"/>
        <v>546.05199999999968</v>
      </c>
      <c r="G675" s="23" t="str">
        <f>_xlfn.XLOOKUP($A675,PropertiesTbl[Property ID],PropertiesTbl[Property Name])</f>
        <v>Mountain Refuge</v>
      </c>
    </row>
    <row r="676" spans="1:7" x14ac:dyDescent="0.25">
      <c r="A676" s="22" t="str">
        <f>Revenue!A677</f>
        <v>P0057</v>
      </c>
      <c r="B676" s="22" t="str">
        <f>Revenue!B677</f>
        <v>Apr</v>
      </c>
      <c r="C676" s="23" t="str">
        <f t="shared" si="55"/>
        <v>P0057|Apr</v>
      </c>
      <c r="D676" s="24">
        <f>Revenue!J677</f>
        <v>707.98</v>
      </c>
      <c r="E676" s="25">
        <f>_xlfn.XLOOKUP($C676,ExpensesTbl[Key],ExpensesTbl[Total Operating Expenses])</f>
        <v>1152.1199999999999</v>
      </c>
      <c r="F676" s="25">
        <f t="shared" si="56"/>
        <v>-444.13999999999987</v>
      </c>
      <c r="G676" s="23" t="str">
        <f>_xlfn.XLOOKUP($A676,PropertiesTbl[Property ID],PropertiesTbl[Property Name])</f>
        <v>Birch Villa</v>
      </c>
    </row>
    <row r="677" spans="1:7" x14ac:dyDescent="0.25">
      <c r="A677" s="22" t="str">
        <f>Revenue!A678</f>
        <v>P0057</v>
      </c>
      <c r="B677" s="22" t="str">
        <f>Revenue!B678</f>
        <v>May</v>
      </c>
      <c r="C677" s="23" t="str">
        <f t="shared" si="55"/>
        <v>P0057|May</v>
      </c>
      <c r="D677" s="24">
        <f>Revenue!J678</f>
        <v>724.50879999999995</v>
      </c>
      <c r="E677" s="25">
        <f>_xlfn.XLOOKUP($C677,ExpensesTbl[Key],ExpensesTbl[Total Operating Expenses])</f>
        <v>1260.9000000000001</v>
      </c>
      <c r="F677" s="25">
        <f t="shared" si="56"/>
        <v>-536.39120000000014</v>
      </c>
      <c r="G677" s="23" t="str">
        <f>_xlfn.XLOOKUP($A677,PropertiesTbl[Property ID],PropertiesTbl[Property Name])</f>
        <v>Birch Villa</v>
      </c>
    </row>
    <row r="678" spans="1:7" x14ac:dyDescent="0.25">
      <c r="A678" s="22" t="str">
        <f>Revenue!A679</f>
        <v>P0057</v>
      </c>
      <c r="B678" s="22" t="str">
        <f>Revenue!B679</f>
        <v>Jun</v>
      </c>
      <c r="C678" s="23" t="str">
        <f t="shared" si="55"/>
        <v>P0057|Jun</v>
      </c>
      <c r="D678" s="24">
        <f>Revenue!J679</f>
        <v>732.0456999999999</v>
      </c>
      <c r="E678" s="25">
        <f>_xlfn.XLOOKUP($C678,ExpensesTbl[Key],ExpensesTbl[Total Operating Expenses])</f>
        <v>1291.8499999999999</v>
      </c>
      <c r="F678" s="25">
        <f t="shared" si="56"/>
        <v>-559.80430000000001</v>
      </c>
      <c r="G678" s="23" t="str">
        <f>_xlfn.XLOOKUP($A678,PropertiesTbl[Property ID],PropertiesTbl[Property Name])</f>
        <v>Birch Villa</v>
      </c>
    </row>
    <row r="679" spans="1:7" x14ac:dyDescent="0.25">
      <c r="A679" s="22" t="str">
        <f>Revenue!A680</f>
        <v>P0057</v>
      </c>
      <c r="B679" s="22" t="str">
        <f>Revenue!B680</f>
        <v>Jul</v>
      </c>
      <c r="C679" s="23" t="str">
        <f t="shared" si="55"/>
        <v>P0057|Jul</v>
      </c>
      <c r="D679" s="24">
        <f>Revenue!J680</f>
        <v>1490.9234000000001</v>
      </c>
      <c r="E679" s="25">
        <f>_xlfn.XLOOKUP($C679,ExpensesTbl[Key],ExpensesTbl[Total Operating Expenses])</f>
        <v>1669.94</v>
      </c>
      <c r="F679" s="25">
        <f t="shared" si="56"/>
        <v>-179.01659999999993</v>
      </c>
      <c r="G679" s="23" t="str">
        <f>_xlfn.XLOOKUP($A679,PropertiesTbl[Property ID],PropertiesTbl[Property Name])</f>
        <v>Birch Villa</v>
      </c>
    </row>
    <row r="680" spans="1:7" x14ac:dyDescent="0.25">
      <c r="A680" s="22" t="str">
        <f>Revenue!A681</f>
        <v>P0057</v>
      </c>
      <c r="B680" s="22" t="str">
        <f>Revenue!B681</f>
        <v>Aug</v>
      </c>
      <c r="C680" s="23" t="str">
        <f t="shared" si="55"/>
        <v>P0057|Aug</v>
      </c>
      <c r="D680" s="24">
        <f>Revenue!J681</f>
        <v>1296.807</v>
      </c>
      <c r="E680" s="25">
        <f>_xlfn.XLOOKUP($C680,ExpensesTbl[Key],ExpensesTbl[Total Operating Expenses])</f>
        <v>1614.6200000000001</v>
      </c>
      <c r="F680" s="25">
        <f t="shared" si="56"/>
        <v>-317.8130000000001</v>
      </c>
      <c r="G680" s="23" t="str">
        <f>_xlfn.XLOOKUP($A680,PropertiesTbl[Property ID],PropertiesTbl[Property Name])</f>
        <v>Birch Villa</v>
      </c>
    </row>
    <row r="681" spans="1:7" x14ac:dyDescent="0.25">
      <c r="A681" s="22" t="str">
        <f>Revenue!A682</f>
        <v>P0057</v>
      </c>
      <c r="B681" s="22" t="str">
        <f>Revenue!B682</f>
        <v>Sep</v>
      </c>
      <c r="C681" s="23" t="str">
        <f t="shared" si="55"/>
        <v>P0057|Sep</v>
      </c>
      <c r="D681" s="24">
        <f>Revenue!J682</f>
        <v>858.06810000000007</v>
      </c>
      <c r="E681" s="25">
        <f>_xlfn.XLOOKUP($C681,ExpensesTbl[Key],ExpensesTbl[Total Operating Expenses])</f>
        <v>1207.0600000000002</v>
      </c>
      <c r="F681" s="25">
        <f t="shared" si="56"/>
        <v>-348.9919000000001</v>
      </c>
      <c r="G681" s="23" t="str">
        <f>_xlfn.XLOOKUP($A681,PropertiesTbl[Property ID],PropertiesTbl[Property Name])</f>
        <v>Birch Villa</v>
      </c>
    </row>
    <row r="682" spans="1:7" x14ac:dyDescent="0.25">
      <c r="A682" s="22" t="str">
        <f>Revenue!A683</f>
        <v>P0057</v>
      </c>
      <c r="B682" s="22" t="str">
        <f>Revenue!B683</f>
        <v>Oct</v>
      </c>
      <c r="C682" s="23" t="str">
        <f t="shared" si="55"/>
        <v>P0057|Oct</v>
      </c>
      <c r="D682" s="24">
        <f>Revenue!J683</f>
        <v>710.71539999999993</v>
      </c>
      <c r="E682" s="25">
        <f>_xlfn.XLOOKUP($C682,ExpensesTbl[Key],ExpensesTbl[Total Operating Expenses])</f>
        <v>1193.8799999999999</v>
      </c>
      <c r="F682" s="25">
        <f t="shared" si="56"/>
        <v>-483.16459999999995</v>
      </c>
      <c r="G682" s="23" t="str">
        <f>_xlfn.XLOOKUP($A682,PropertiesTbl[Property ID],PropertiesTbl[Property Name])</f>
        <v>Birch Villa</v>
      </c>
    </row>
    <row r="683" spans="1:7" x14ac:dyDescent="0.25">
      <c r="A683" s="22" t="str">
        <f>Revenue!A684</f>
        <v>P0057</v>
      </c>
      <c r="B683" s="22" t="str">
        <f>Revenue!B684</f>
        <v>Nov</v>
      </c>
      <c r="C683" s="23" t="str">
        <f t="shared" si="55"/>
        <v>P0057|Nov</v>
      </c>
      <c r="D683" s="24">
        <f>Revenue!J684</f>
        <v>697.15480000000002</v>
      </c>
      <c r="E683" s="25">
        <f>_xlfn.XLOOKUP($C683,ExpensesTbl[Key],ExpensesTbl[Total Operating Expenses])</f>
        <v>1190.32</v>
      </c>
      <c r="F683" s="25">
        <f t="shared" si="56"/>
        <v>-493.16519999999991</v>
      </c>
      <c r="G683" s="23" t="str">
        <f>_xlfn.XLOOKUP($A683,PropertiesTbl[Property ID],PropertiesTbl[Property Name])</f>
        <v>Birch Villa</v>
      </c>
    </row>
    <row r="684" spans="1:7" x14ac:dyDescent="0.25">
      <c r="A684" s="22" t="str">
        <f>Revenue!A685</f>
        <v>P0057</v>
      </c>
      <c r="B684" s="22" t="str">
        <f>Revenue!B685</f>
        <v>Dec</v>
      </c>
      <c r="C684" s="23" t="str">
        <f t="shared" si="55"/>
        <v>P0057|Dec</v>
      </c>
      <c r="D684" s="24">
        <f>Revenue!J685</f>
        <v>2550.3537999999999</v>
      </c>
      <c r="E684" s="25">
        <f>_xlfn.XLOOKUP($C684,ExpensesTbl[Key],ExpensesTbl[Total Operating Expenses])</f>
        <v>1423.1000000000004</v>
      </c>
      <c r="F684" s="25">
        <f t="shared" si="56"/>
        <v>1127.2537999999995</v>
      </c>
      <c r="G684" s="23" t="str">
        <f>_xlfn.XLOOKUP($A684,PropertiesTbl[Property ID],PropertiesTbl[Property Name])</f>
        <v>Birch Villa</v>
      </c>
    </row>
    <row r="685" spans="1:7" x14ac:dyDescent="0.25">
      <c r="A685" s="22" t="str">
        <f>Revenue!A686</f>
        <v>P0057</v>
      </c>
      <c r="B685" s="22" t="str">
        <f>Revenue!B686</f>
        <v>Jan</v>
      </c>
      <c r="C685" s="23" t="str">
        <f t="shared" si="55"/>
        <v>P0057|Jan</v>
      </c>
      <c r="D685" s="24">
        <f>Revenue!J686</f>
        <v>2607.1958</v>
      </c>
      <c r="E685" s="25">
        <f>_xlfn.XLOOKUP($C685,ExpensesTbl[Key],ExpensesTbl[Total Operating Expenses])</f>
        <v>1447.48</v>
      </c>
      <c r="F685" s="25">
        <f t="shared" si="56"/>
        <v>1159.7157999999999</v>
      </c>
      <c r="G685" s="23" t="str">
        <f>_xlfn.XLOOKUP($A685,PropertiesTbl[Property ID],PropertiesTbl[Property Name])</f>
        <v>Birch Villa</v>
      </c>
    </row>
    <row r="686" spans="1:7" x14ac:dyDescent="0.25">
      <c r="A686" s="22" t="str">
        <f>Revenue!A687</f>
        <v>P0057</v>
      </c>
      <c r="B686" s="22" t="str">
        <f>Revenue!B687</f>
        <v>Feb</v>
      </c>
      <c r="C686" s="23" t="str">
        <f t="shared" si="55"/>
        <v>P0057|Feb</v>
      </c>
      <c r="D686" s="24">
        <f>Revenue!J687</f>
        <v>1867.0779000000002</v>
      </c>
      <c r="E686" s="25">
        <f>_xlfn.XLOOKUP($C686,ExpensesTbl[Key],ExpensesTbl[Total Operating Expenses])</f>
        <v>1360.63</v>
      </c>
      <c r="F686" s="25">
        <f t="shared" si="56"/>
        <v>506.44790000000012</v>
      </c>
      <c r="G686" s="23" t="str">
        <f>_xlfn.XLOOKUP($A686,PropertiesTbl[Property ID],PropertiesTbl[Property Name])</f>
        <v>Birch Villa</v>
      </c>
    </row>
    <row r="687" spans="1:7" x14ac:dyDescent="0.25">
      <c r="A687" s="22" t="str">
        <f>Revenue!A688</f>
        <v>P0057</v>
      </c>
      <c r="B687" s="22" t="str">
        <f>Revenue!B688</f>
        <v>Mar</v>
      </c>
      <c r="C687" s="23" t="str">
        <f t="shared" si="55"/>
        <v>P0057|Mar</v>
      </c>
      <c r="D687" s="24">
        <f>Revenue!J688</f>
        <v>1841.2564999999997</v>
      </c>
      <c r="E687" s="25">
        <f>_xlfn.XLOOKUP($C687,ExpensesTbl[Key],ExpensesTbl[Total Operating Expenses])</f>
        <v>1356.6100000000001</v>
      </c>
      <c r="F687" s="25">
        <f t="shared" si="56"/>
        <v>484.64649999999961</v>
      </c>
      <c r="G687" s="23" t="str">
        <f>_xlfn.XLOOKUP($A687,PropertiesTbl[Property ID],PropertiesTbl[Property Name])</f>
        <v>Birch Villa</v>
      </c>
    </row>
    <row r="688" spans="1:7" x14ac:dyDescent="0.25">
      <c r="A688" s="22" t="str">
        <f>Revenue!A689</f>
        <v>P0058</v>
      </c>
      <c r="B688" s="22" t="str">
        <f>Revenue!B689</f>
        <v>Apr</v>
      </c>
      <c r="C688" s="23" t="str">
        <f t="shared" si="55"/>
        <v>P0058|Apr</v>
      </c>
      <c r="D688" s="24">
        <f>Revenue!J689</f>
        <v>1644.0076999999999</v>
      </c>
      <c r="E688" s="25">
        <f>_xlfn.XLOOKUP($C688,ExpensesTbl[Key],ExpensesTbl[Total Operating Expenses])</f>
        <v>2498.2200000000003</v>
      </c>
      <c r="F688" s="25">
        <f t="shared" si="56"/>
        <v>-854.21230000000037</v>
      </c>
      <c r="G688" s="23" t="str">
        <f>_xlfn.XLOOKUP($A688,PropertiesTbl[Property ID],PropertiesTbl[Property Name])</f>
        <v>Pine Manor</v>
      </c>
    </row>
    <row r="689" spans="1:7" x14ac:dyDescent="0.25">
      <c r="A689" s="22" t="str">
        <f>Revenue!A690</f>
        <v>P0058</v>
      </c>
      <c r="B689" s="22" t="str">
        <f>Revenue!B690</f>
        <v>May</v>
      </c>
      <c r="C689" s="23" t="str">
        <f t="shared" si="55"/>
        <v>P0058|May</v>
      </c>
      <c r="D689" s="24">
        <f>Revenue!J690</f>
        <v>1767.1783</v>
      </c>
      <c r="E689" s="25">
        <f>_xlfn.XLOOKUP($C689,ExpensesTbl[Key],ExpensesTbl[Total Operating Expenses])</f>
        <v>2942.13</v>
      </c>
      <c r="F689" s="25">
        <f t="shared" si="56"/>
        <v>-1174.9517000000001</v>
      </c>
      <c r="G689" s="23" t="str">
        <f>_xlfn.XLOOKUP($A689,PropertiesTbl[Property ID],PropertiesTbl[Property Name])</f>
        <v>Pine Manor</v>
      </c>
    </row>
    <row r="690" spans="1:7" x14ac:dyDescent="0.25">
      <c r="A690" s="22" t="str">
        <f>Revenue!A691</f>
        <v>P0058</v>
      </c>
      <c r="B690" s="22" t="str">
        <f>Revenue!B691</f>
        <v>Jun</v>
      </c>
      <c r="C690" s="23" t="str">
        <f t="shared" si="55"/>
        <v>P0058|Jun</v>
      </c>
      <c r="D690" s="24">
        <f>Revenue!J691</f>
        <v>1991.452</v>
      </c>
      <c r="E690" s="25">
        <f>_xlfn.XLOOKUP($C690,ExpensesTbl[Key],ExpensesTbl[Total Operating Expenses])</f>
        <v>3073.42</v>
      </c>
      <c r="F690" s="25">
        <f t="shared" si="56"/>
        <v>-1081.9680000000001</v>
      </c>
      <c r="G690" s="23" t="str">
        <f>_xlfn.XLOOKUP($A690,PropertiesTbl[Property ID],PropertiesTbl[Property Name])</f>
        <v>Pine Manor</v>
      </c>
    </row>
    <row r="691" spans="1:7" x14ac:dyDescent="0.25">
      <c r="A691" s="22" t="str">
        <f>Revenue!A692</f>
        <v>P0058</v>
      </c>
      <c r="B691" s="22" t="str">
        <f>Revenue!B692</f>
        <v>Jul</v>
      </c>
      <c r="C691" s="23" t="str">
        <f t="shared" si="55"/>
        <v>P0058|Jul</v>
      </c>
      <c r="D691" s="24">
        <f>Revenue!J692</f>
        <v>3497.3592000000003</v>
      </c>
      <c r="E691" s="25">
        <f>_xlfn.XLOOKUP($C691,ExpensesTbl[Key],ExpensesTbl[Total Operating Expenses])</f>
        <v>4318.1100000000006</v>
      </c>
      <c r="F691" s="25">
        <f t="shared" si="56"/>
        <v>-820.75080000000025</v>
      </c>
      <c r="G691" s="23" t="str">
        <f>_xlfn.XLOOKUP($A691,PropertiesTbl[Property ID],PropertiesTbl[Property Name])</f>
        <v>Pine Manor</v>
      </c>
    </row>
    <row r="692" spans="1:7" x14ac:dyDescent="0.25">
      <c r="A692" s="22" t="str">
        <f>Revenue!A693</f>
        <v>P0058</v>
      </c>
      <c r="B692" s="22" t="str">
        <f>Revenue!B693</f>
        <v>Aug</v>
      </c>
      <c r="C692" s="23" t="str">
        <f t="shared" si="55"/>
        <v>P0058|Aug</v>
      </c>
      <c r="D692" s="24">
        <f>Revenue!J693</f>
        <v>3146.7429999999999</v>
      </c>
      <c r="E692" s="25">
        <f>_xlfn.XLOOKUP($C692,ExpensesTbl[Key],ExpensesTbl[Total Operating Expenses])</f>
        <v>4178.4500000000007</v>
      </c>
      <c r="F692" s="25">
        <f t="shared" si="56"/>
        <v>-1031.7070000000008</v>
      </c>
      <c r="G692" s="23" t="str">
        <f>_xlfn.XLOOKUP($A692,PropertiesTbl[Property ID],PropertiesTbl[Property Name])</f>
        <v>Pine Manor</v>
      </c>
    </row>
    <row r="693" spans="1:7" x14ac:dyDescent="0.25">
      <c r="A693" s="22" t="str">
        <f>Revenue!A694</f>
        <v>P0058</v>
      </c>
      <c r="B693" s="22" t="str">
        <f>Revenue!B694</f>
        <v>Sep</v>
      </c>
      <c r="C693" s="23" t="str">
        <f t="shared" si="55"/>
        <v>P0058|Sep</v>
      </c>
      <c r="D693" s="24">
        <f>Revenue!J694</f>
        <v>1892.2501</v>
      </c>
      <c r="E693" s="25">
        <f>_xlfn.XLOOKUP($C693,ExpensesTbl[Key],ExpensesTbl[Total Operating Expenses])</f>
        <v>2755.6200000000003</v>
      </c>
      <c r="F693" s="25">
        <f t="shared" si="56"/>
        <v>-863.36990000000037</v>
      </c>
      <c r="G693" s="23" t="str">
        <f>_xlfn.XLOOKUP($A693,PropertiesTbl[Property ID],PropertiesTbl[Property Name])</f>
        <v>Pine Manor</v>
      </c>
    </row>
    <row r="694" spans="1:7" x14ac:dyDescent="0.25">
      <c r="A694" s="22" t="str">
        <f>Revenue!A695</f>
        <v>P0058</v>
      </c>
      <c r="B694" s="22" t="str">
        <f>Revenue!B695</f>
        <v>Oct</v>
      </c>
      <c r="C694" s="23" t="str">
        <f t="shared" si="55"/>
        <v>P0058|Oct</v>
      </c>
      <c r="D694" s="24">
        <f>Revenue!J695</f>
        <v>1759.5735</v>
      </c>
      <c r="E694" s="25">
        <f>_xlfn.XLOOKUP($C694,ExpensesTbl[Key],ExpensesTbl[Total Operating Expenses])</f>
        <v>2680.4</v>
      </c>
      <c r="F694" s="25">
        <f t="shared" si="56"/>
        <v>-920.82650000000012</v>
      </c>
      <c r="G694" s="23" t="str">
        <f>_xlfn.XLOOKUP($A694,PropertiesTbl[Property ID],PropertiesTbl[Property Name])</f>
        <v>Pine Manor</v>
      </c>
    </row>
    <row r="695" spans="1:7" x14ac:dyDescent="0.25">
      <c r="A695" s="22" t="str">
        <f>Revenue!A696</f>
        <v>P0058</v>
      </c>
      <c r="B695" s="22" t="str">
        <f>Revenue!B696</f>
        <v>Nov</v>
      </c>
      <c r="C695" s="23" t="str">
        <f t="shared" si="55"/>
        <v>P0058|Nov</v>
      </c>
      <c r="D695" s="24">
        <f>Revenue!J696</f>
        <v>1785.1038999999998</v>
      </c>
      <c r="E695" s="25">
        <f>_xlfn.XLOOKUP($C695,ExpensesTbl[Key],ExpensesTbl[Total Operating Expenses])</f>
        <v>2572.21</v>
      </c>
      <c r="F695" s="25">
        <f t="shared" si="56"/>
        <v>-787.1061000000002</v>
      </c>
      <c r="G695" s="23" t="str">
        <f>_xlfn.XLOOKUP($A695,PropertiesTbl[Property ID],PropertiesTbl[Property Name])</f>
        <v>Pine Manor</v>
      </c>
    </row>
    <row r="696" spans="1:7" x14ac:dyDescent="0.25">
      <c r="A696" s="22" t="str">
        <f>Revenue!A697</f>
        <v>P0058</v>
      </c>
      <c r="B696" s="22" t="str">
        <f>Revenue!B697</f>
        <v>Dec</v>
      </c>
      <c r="C696" s="23" t="str">
        <f t="shared" si="55"/>
        <v>P0058|Dec</v>
      </c>
      <c r="D696" s="24">
        <f>Revenue!J697</f>
        <v>6719.1704999999993</v>
      </c>
      <c r="E696" s="25">
        <f>_xlfn.XLOOKUP($C696,ExpensesTbl[Key],ExpensesTbl[Total Operating Expenses])</f>
        <v>3166.6000000000004</v>
      </c>
      <c r="F696" s="25">
        <f t="shared" si="56"/>
        <v>3552.5704999999989</v>
      </c>
      <c r="G696" s="23" t="str">
        <f>_xlfn.XLOOKUP($A696,PropertiesTbl[Property ID],PropertiesTbl[Property Name])</f>
        <v>Pine Manor</v>
      </c>
    </row>
    <row r="697" spans="1:7" x14ac:dyDescent="0.25">
      <c r="A697" s="22" t="str">
        <f>Revenue!A698</f>
        <v>P0058</v>
      </c>
      <c r="B697" s="22" t="str">
        <f>Revenue!B698</f>
        <v>Jan</v>
      </c>
      <c r="C697" s="23" t="str">
        <f t="shared" si="55"/>
        <v>P0058|Jan</v>
      </c>
      <c r="D697" s="24">
        <f>Revenue!J698</f>
        <v>6336.7965000000004</v>
      </c>
      <c r="E697" s="25">
        <f>_xlfn.XLOOKUP($C697,ExpensesTbl[Key],ExpensesTbl[Total Operating Expenses])</f>
        <v>3174.2300000000005</v>
      </c>
      <c r="F697" s="25">
        <f t="shared" si="56"/>
        <v>3162.5664999999999</v>
      </c>
      <c r="G697" s="23" t="str">
        <f>_xlfn.XLOOKUP($A697,PropertiesTbl[Property ID],PropertiesTbl[Property Name])</f>
        <v>Pine Manor</v>
      </c>
    </row>
    <row r="698" spans="1:7" x14ac:dyDescent="0.25">
      <c r="A698" s="22" t="str">
        <f>Revenue!A699</f>
        <v>P0058</v>
      </c>
      <c r="B698" s="22" t="str">
        <f>Revenue!B699</f>
        <v>Feb</v>
      </c>
      <c r="C698" s="23" t="str">
        <f t="shared" si="55"/>
        <v>P0058|Feb</v>
      </c>
      <c r="D698" s="24">
        <f>Revenue!J699</f>
        <v>4582.0535999999993</v>
      </c>
      <c r="E698" s="25">
        <f>_xlfn.XLOOKUP($C698,ExpensesTbl[Key],ExpensesTbl[Total Operating Expenses])</f>
        <v>2874.15</v>
      </c>
      <c r="F698" s="25">
        <f t="shared" si="56"/>
        <v>1707.9035999999992</v>
      </c>
      <c r="G698" s="23" t="str">
        <f>_xlfn.XLOOKUP($A698,PropertiesTbl[Property ID],PropertiesTbl[Property Name])</f>
        <v>Pine Manor</v>
      </c>
    </row>
    <row r="699" spans="1:7" x14ac:dyDescent="0.25">
      <c r="A699" s="22" t="str">
        <f>Revenue!A700</f>
        <v>P0058</v>
      </c>
      <c r="B699" s="22" t="str">
        <f>Revenue!B700</f>
        <v>Mar</v>
      </c>
      <c r="C699" s="23" t="str">
        <f t="shared" si="55"/>
        <v>P0058|Mar</v>
      </c>
      <c r="D699" s="24">
        <f>Revenue!J700</f>
        <v>3753.9549000000002</v>
      </c>
      <c r="E699" s="25">
        <f>_xlfn.XLOOKUP($C699,ExpensesTbl[Key],ExpensesTbl[Total Operating Expenses])</f>
        <v>2888.69</v>
      </c>
      <c r="F699" s="25">
        <f t="shared" si="56"/>
        <v>865.26490000000013</v>
      </c>
      <c r="G699" s="23" t="str">
        <f>_xlfn.XLOOKUP($A699,PropertiesTbl[Property ID],PropertiesTbl[Property Name])</f>
        <v>Pine Manor</v>
      </c>
    </row>
    <row r="700" spans="1:7" x14ac:dyDescent="0.25">
      <c r="A700" s="22" t="str">
        <f>Revenue!A701</f>
        <v>P0059</v>
      </c>
      <c r="B700" s="22" t="str">
        <f>Revenue!B701</f>
        <v>Apr</v>
      </c>
      <c r="C700" s="23" t="str">
        <f t="shared" si="55"/>
        <v>P0059|Apr</v>
      </c>
      <c r="D700" s="24">
        <f>Revenue!J701</f>
        <v>1138.3127999999999</v>
      </c>
      <c r="E700" s="25">
        <f>_xlfn.XLOOKUP($C700,ExpensesTbl[Key],ExpensesTbl[Total Operating Expenses])</f>
        <v>1974.87</v>
      </c>
      <c r="F700" s="25">
        <f t="shared" si="56"/>
        <v>-836.55719999999997</v>
      </c>
      <c r="G700" s="23" t="str">
        <f>_xlfn.XLOOKUP($A700,PropertiesTbl[Property ID],PropertiesTbl[Property Name])</f>
        <v>Forest Haven</v>
      </c>
    </row>
    <row r="701" spans="1:7" x14ac:dyDescent="0.25">
      <c r="A701" s="22" t="str">
        <f>Revenue!A702</f>
        <v>P0059</v>
      </c>
      <c r="B701" s="22" t="str">
        <f>Revenue!B702</f>
        <v>May</v>
      </c>
      <c r="C701" s="23" t="str">
        <f t="shared" si="55"/>
        <v>P0059|May</v>
      </c>
      <c r="D701" s="24">
        <f>Revenue!J702</f>
        <v>1300.2349000000002</v>
      </c>
      <c r="E701" s="25">
        <f>_xlfn.XLOOKUP($C701,ExpensesTbl[Key],ExpensesTbl[Total Operating Expenses])</f>
        <v>2310.5299999999997</v>
      </c>
      <c r="F701" s="25">
        <f t="shared" si="56"/>
        <v>-1010.2950999999996</v>
      </c>
      <c r="G701" s="23" t="str">
        <f>_xlfn.XLOOKUP($A701,PropertiesTbl[Property ID],PropertiesTbl[Property Name])</f>
        <v>Forest Haven</v>
      </c>
    </row>
    <row r="702" spans="1:7" x14ac:dyDescent="0.25">
      <c r="A702" s="22" t="str">
        <f>Revenue!A703</f>
        <v>P0059</v>
      </c>
      <c r="B702" s="22" t="str">
        <f>Revenue!B703</f>
        <v>Jun</v>
      </c>
      <c r="C702" s="23" t="str">
        <f t="shared" si="55"/>
        <v>P0059|Jun</v>
      </c>
      <c r="D702" s="24">
        <f>Revenue!J703</f>
        <v>1491.548</v>
      </c>
      <c r="E702" s="25">
        <f>_xlfn.XLOOKUP($C702,ExpensesTbl[Key],ExpensesTbl[Total Operating Expenses])</f>
        <v>2408.11</v>
      </c>
      <c r="F702" s="25">
        <f t="shared" si="56"/>
        <v>-916.56200000000013</v>
      </c>
      <c r="G702" s="23" t="str">
        <f>_xlfn.XLOOKUP($A702,PropertiesTbl[Property ID],PropertiesTbl[Property Name])</f>
        <v>Forest Haven</v>
      </c>
    </row>
    <row r="703" spans="1:7" x14ac:dyDescent="0.25">
      <c r="A703" s="22" t="str">
        <f>Revenue!A704</f>
        <v>P0059</v>
      </c>
      <c r="B703" s="22" t="str">
        <f>Revenue!B704</f>
        <v>Jul</v>
      </c>
      <c r="C703" s="23" t="str">
        <f t="shared" si="55"/>
        <v>P0059|Jul</v>
      </c>
      <c r="D703" s="24">
        <f>Revenue!J704</f>
        <v>2213.8577</v>
      </c>
      <c r="E703" s="25">
        <f>_xlfn.XLOOKUP($C703,ExpensesTbl[Key],ExpensesTbl[Total Operating Expenses])</f>
        <v>3541.7200000000003</v>
      </c>
      <c r="F703" s="25">
        <f t="shared" si="56"/>
        <v>-1327.8623000000002</v>
      </c>
      <c r="G703" s="23" t="str">
        <f>_xlfn.XLOOKUP($A703,PropertiesTbl[Property ID],PropertiesTbl[Property Name])</f>
        <v>Forest Haven</v>
      </c>
    </row>
    <row r="704" spans="1:7" x14ac:dyDescent="0.25">
      <c r="A704" s="22" t="str">
        <f>Revenue!A705</f>
        <v>P0059</v>
      </c>
      <c r="B704" s="22" t="str">
        <f>Revenue!B705</f>
        <v>Aug</v>
      </c>
      <c r="C704" s="23" t="str">
        <f t="shared" si="55"/>
        <v>P0059|Aug</v>
      </c>
      <c r="D704" s="24">
        <f>Revenue!J705</f>
        <v>2191.5379999999996</v>
      </c>
      <c r="E704" s="25">
        <f>_xlfn.XLOOKUP($C704,ExpensesTbl[Key],ExpensesTbl[Total Operating Expenses])</f>
        <v>3268.41</v>
      </c>
      <c r="F704" s="25">
        <f t="shared" si="56"/>
        <v>-1076.8720000000003</v>
      </c>
      <c r="G704" s="23" t="str">
        <f>_xlfn.XLOOKUP($A704,PropertiesTbl[Property ID],PropertiesTbl[Property Name])</f>
        <v>Forest Haven</v>
      </c>
    </row>
    <row r="705" spans="1:7" x14ac:dyDescent="0.25">
      <c r="A705" s="22" t="str">
        <f>Revenue!A706</f>
        <v>P0059</v>
      </c>
      <c r="B705" s="22" t="str">
        <f>Revenue!B706</f>
        <v>Sep</v>
      </c>
      <c r="C705" s="23" t="str">
        <f t="shared" si="55"/>
        <v>P0059|Sep</v>
      </c>
      <c r="D705" s="24">
        <f>Revenue!J706</f>
        <v>1364.8078</v>
      </c>
      <c r="E705" s="25">
        <f>_xlfn.XLOOKUP($C705,ExpensesTbl[Key],ExpensesTbl[Total Operating Expenses])</f>
        <v>2181.19</v>
      </c>
      <c r="F705" s="25">
        <f t="shared" si="56"/>
        <v>-816.38220000000001</v>
      </c>
      <c r="G705" s="23" t="str">
        <f>_xlfn.XLOOKUP($A705,PropertiesTbl[Property ID],PropertiesTbl[Property Name])</f>
        <v>Forest Haven</v>
      </c>
    </row>
    <row r="706" spans="1:7" x14ac:dyDescent="0.25">
      <c r="A706" s="22" t="str">
        <f>Revenue!A707</f>
        <v>P0059</v>
      </c>
      <c r="B706" s="22" t="str">
        <f>Revenue!B707</f>
        <v>Oct</v>
      </c>
      <c r="C706" s="23" t="str">
        <f t="shared" si="55"/>
        <v>P0059|Oct</v>
      </c>
      <c r="D706" s="24">
        <f>Revenue!J707</f>
        <v>1134.4716000000001</v>
      </c>
      <c r="E706" s="25">
        <f>_xlfn.XLOOKUP($C706,ExpensesTbl[Key],ExpensesTbl[Total Operating Expenses])</f>
        <v>2101.31</v>
      </c>
      <c r="F706" s="25">
        <f t="shared" si="56"/>
        <v>-966.83839999999987</v>
      </c>
      <c r="G706" s="23" t="str">
        <f>_xlfn.XLOOKUP($A706,PropertiesTbl[Property ID],PropertiesTbl[Property Name])</f>
        <v>Forest Haven</v>
      </c>
    </row>
    <row r="707" spans="1:7" x14ac:dyDescent="0.25">
      <c r="A707" s="22" t="str">
        <f>Revenue!A708</f>
        <v>P0059</v>
      </c>
      <c r="B707" s="22" t="str">
        <f>Revenue!B708</f>
        <v>Nov</v>
      </c>
      <c r="C707" s="23" t="str">
        <f t="shared" si="55"/>
        <v>P0059|Nov</v>
      </c>
      <c r="D707" s="24">
        <f>Revenue!J708</f>
        <v>1336.3576999999998</v>
      </c>
      <c r="E707" s="25">
        <f>_xlfn.XLOOKUP($C707,ExpensesTbl[Key],ExpensesTbl[Total Operating Expenses])</f>
        <v>2056.58</v>
      </c>
      <c r="F707" s="25">
        <f t="shared" si="56"/>
        <v>-720.22230000000013</v>
      </c>
      <c r="G707" s="23" t="str">
        <f>_xlfn.XLOOKUP($A707,PropertiesTbl[Property ID],PropertiesTbl[Property Name])</f>
        <v>Forest Haven</v>
      </c>
    </row>
    <row r="708" spans="1:7" x14ac:dyDescent="0.25">
      <c r="A708" s="22" t="str">
        <f>Revenue!A709</f>
        <v>P0059</v>
      </c>
      <c r="B708" s="22" t="str">
        <f>Revenue!B709</f>
        <v>Dec</v>
      </c>
      <c r="C708" s="23" t="str">
        <f t="shared" si="55"/>
        <v>P0059|Dec</v>
      </c>
      <c r="D708" s="24">
        <f>Revenue!J709</f>
        <v>5190.3585000000003</v>
      </c>
      <c r="E708" s="25">
        <f>_xlfn.XLOOKUP($C708,ExpensesTbl[Key],ExpensesTbl[Total Operating Expenses])</f>
        <v>2798.2200000000003</v>
      </c>
      <c r="F708" s="25">
        <f t="shared" si="56"/>
        <v>2392.1385</v>
      </c>
      <c r="G708" s="23" t="str">
        <f>_xlfn.XLOOKUP($A708,PropertiesTbl[Property ID],PropertiesTbl[Property Name])</f>
        <v>Forest Haven</v>
      </c>
    </row>
    <row r="709" spans="1:7" x14ac:dyDescent="0.25">
      <c r="A709" s="22" t="str">
        <f>Revenue!A710</f>
        <v>P0059</v>
      </c>
      <c r="B709" s="22" t="str">
        <f>Revenue!B710</f>
        <v>Jan</v>
      </c>
      <c r="C709" s="23" t="str">
        <f t="shared" ref="C709:C772" si="57">A709&amp;"|"&amp;B709</f>
        <v>P0059|Jan</v>
      </c>
      <c r="D709" s="24">
        <f>Revenue!J710</f>
        <v>4695.0765000000001</v>
      </c>
      <c r="E709" s="25">
        <f>_xlfn.XLOOKUP($C709,ExpensesTbl[Key],ExpensesTbl[Total Operating Expenses])</f>
        <v>2531.13</v>
      </c>
      <c r="F709" s="25">
        <f t="shared" ref="F709:F772" si="58">D709-E709</f>
        <v>2163.9465</v>
      </c>
      <c r="G709" s="23" t="str">
        <f>_xlfn.XLOOKUP($A709,PropertiesTbl[Property ID],PropertiesTbl[Property Name])</f>
        <v>Forest Haven</v>
      </c>
    </row>
    <row r="710" spans="1:7" x14ac:dyDescent="0.25">
      <c r="A710" s="22" t="str">
        <f>Revenue!A711</f>
        <v>P0059</v>
      </c>
      <c r="B710" s="22" t="str">
        <f>Revenue!B711</f>
        <v>Feb</v>
      </c>
      <c r="C710" s="23" t="str">
        <f t="shared" si="57"/>
        <v>P0059|Feb</v>
      </c>
      <c r="D710" s="24">
        <f>Revenue!J711</f>
        <v>3512.9868000000001</v>
      </c>
      <c r="E710" s="25">
        <f>_xlfn.XLOOKUP($C710,ExpensesTbl[Key],ExpensesTbl[Total Operating Expenses])</f>
        <v>2415.13</v>
      </c>
      <c r="F710" s="25">
        <f t="shared" si="58"/>
        <v>1097.8568</v>
      </c>
      <c r="G710" s="23" t="str">
        <f>_xlfn.XLOOKUP($A710,PropertiesTbl[Property ID],PropertiesTbl[Property Name])</f>
        <v>Forest Haven</v>
      </c>
    </row>
    <row r="711" spans="1:7" x14ac:dyDescent="0.25">
      <c r="A711" s="22" t="str">
        <f>Revenue!A712</f>
        <v>P0059</v>
      </c>
      <c r="B711" s="22" t="str">
        <f>Revenue!B712</f>
        <v>Mar</v>
      </c>
      <c r="C711" s="23" t="str">
        <f t="shared" si="57"/>
        <v>P0059|Mar</v>
      </c>
      <c r="D711" s="24">
        <f>Revenue!J712</f>
        <v>3082.8120000000004</v>
      </c>
      <c r="E711" s="25">
        <f>_xlfn.XLOOKUP($C711,ExpensesTbl[Key],ExpensesTbl[Total Operating Expenses])</f>
        <v>2309.2600000000002</v>
      </c>
      <c r="F711" s="25">
        <f t="shared" si="58"/>
        <v>773.55200000000013</v>
      </c>
      <c r="G711" s="23" t="str">
        <f>_xlfn.XLOOKUP($A711,PropertiesTbl[Property ID],PropertiesTbl[Property Name])</f>
        <v>Forest Haven</v>
      </c>
    </row>
    <row r="712" spans="1:7" x14ac:dyDescent="0.25">
      <c r="A712" s="22" t="str">
        <f>Revenue!A713</f>
        <v>P0060</v>
      </c>
      <c r="B712" s="22" t="str">
        <f>Revenue!B713</f>
        <v>Apr</v>
      </c>
      <c r="C712" s="23" t="str">
        <f t="shared" si="57"/>
        <v>P0060|Apr</v>
      </c>
      <c r="D712" s="24">
        <f>Revenue!J713</f>
        <v>1448.3296</v>
      </c>
      <c r="E712" s="25">
        <f>_xlfn.XLOOKUP($C712,ExpensesTbl[Key],ExpensesTbl[Total Operating Expenses])</f>
        <v>2487.84</v>
      </c>
      <c r="F712" s="25">
        <f t="shared" si="58"/>
        <v>-1039.5104000000001</v>
      </c>
      <c r="G712" s="23" t="str">
        <f>_xlfn.XLOOKUP($A712,PropertiesTbl[Property ID],PropertiesTbl[Property Name])</f>
        <v>Highland Chalet</v>
      </c>
    </row>
    <row r="713" spans="1:7" x14ac:dyDescent="0.25">
      <c r="A713" s="22" t="str">
        <f>Revenue!A714</f>
        <v>P0060</v>
      </c>
      <c r="B713" s="22" t="str">
        <f>Revenue!B714</f>
        <v>May</v>
      </c>
      <c r="C713" s="23" t="str">
        <f t="shared" si="57"/>
        <v>P0060|May</v>
      </c>
      <c r="D713" s="24">
        <f>Revenue!J714</f>
        <v>1665.7357000000002</v>
      </c>
      <c r="E713" s="25">
        <f>_xlfn.XLOOKUP($C713,ExpensesTbl[Key],ExpensesTbl[Total Operating Expenses])</f>
        <v>2911.8199999999997</v>
      </c>
      <c r="F713" s="25">
        <f t="shared" si="58"/>
        <v>-1246.0842999999995</v>
      </c>
      <c r="G713" s="23" t="str">
        <f>_xlfn.XLOOKUP($A713,PropertiesTbl[Property ID],PropertiesTbl[Property Name])</f>
        <v>Highland Chalet</v>
      </c>
    </row>
    <row r="714" spans="1:7" x14ac:dyDescent="0.25">
      <c r="A714" s="22" t="str">
        <f>Revenue!A715</f>
        <v>P0060</v>
      </c>
      <c r="B714" s="22" t="str">
        <f>Revenue!B715</f>
        <v>Jun</v>
      </c>
      <c r="C714" s="23" t="str">
        <f t="shared" si="57"/>
        <v>P0060|Jun</v>
      </c>
      <c r="D714" s="24">
        <f>Revenue!J715</f>
        <v>2189.2543999999998</v>
      </c>
      <c r="E714" s="25">
        <f>_xlfn.XLOOKUP($C714,ExpensesTbl[Key],ExpensesTbl[Total Operating Expenses])</f>
        <v>3081.3500000000004</v>
      </c>
      <c r="F714" s="25">
        <f t="shared" si="58"/>
        <v>-892.09560000000056</v>
      </c>
      <c r="G714" s="23" t="str">
        <f>_xlfn.XLOOKUP($A714,PropertiesTbl[Property ID],PropertiesTbl[Property Name])</f>
        <v>Highland Chalet</v>
      </c>
    </row>
    <row r="715" spans="1:7" x14ac:dyDescent="0.25">
      <c r="A715" s="22" t="str">
        <f>Revenue!A716</f>
        <v>P0060</v>
      </c>
      <c r="B715" s="22" t="str">
        <f>Revenue!B716</f>
        <v>Jul</v>
      </c>
      <c r="C715" s="23" t="str">
        <f t="shared" si="57"/>
        <v>P0060|Jul</v>
      </c>
      <c r="D715" s="24">
        <f>Revenue!J716</f>
        <v>2778.5309999999999</v>
      </c>
      <c r="E715" s="25">
        <f>_xlfn.XLOOKUP($C715,ExpensesTbl[Key],ExpensesTbl[Total Operating Expenses])</f>
        <v>4557.41</v>
      </c>
      <c r="F715" s="25">
        <f t="shared" si="58"/>
        <v>-1778.8789999999999</v>
      </c>
      <c r="G715" s="23" t="str">
        <f>_xlfn.XLOOKUP($A715,PropertiesTbl[Property ID],PropertiesTbl[Property Name])</f>
        <v>Highland Chalet</v>
      </c>
    </row>
    <row r="716" spans="1:7" x14ac:dyDescent="0.25">
      <c r="A716" s="22" t="str">
        <f>Revenue!A717</f>
        <v>P0060</v>
      </c>
      <c r="B716" s="22" t="str">
        <f>Revenue!B717</f>
        <v>Aug</v>
      </c>
      <c r="C716" s="23" t="str">
        <f t="shared" si="57"/>
        <v>P0060|Aug</v>
      </c>
      <c r="D716" s="24">
        <f>Revenue!J717</f>
        <v>2844.8789999999999</v>
      </c>
      <c r="E716" s="25">
        <f>_xlfn.XLOOKUP($C716,ExpensesTbl[Key],ExpensesTbl[Total Operating Expenses])</f>
        <v>4188.49</v>
      </c>
      <c r="F716" s="25">
        <f t="shared" si="58"/>
        <v>-1343.6109999999999</v>
      </c>
      <c r="G716" s="23" t="str">
        <f>_xlfn.XLOOKUP($A716,PropertiesTbl[Property ID],PropertiesTbl[Property Name])</f>
        <v>Highland Chalet</v>
      </c>
    </row>
    <row r="717" spans="1:7" x14ac:dyDescent="0.25">
      <c r="A717" s="22" t="str">
        <f>Revenue!A718</f>
        <v>P0060</v>
      </c>
      <c r="B717" s="22" t="str">
        <f>Revenue!B718</f>
        <v>Sep</v>
      </c>
      <c r="C717" s="23" t="str">
        <f t="shared" si="57"/>
        <v>P0060|Sep</v>
      </c>
      <c r="D717" s="24">
        <f>Revenue!J718</f>
        <v>1830.0536999999999</v>
      </c>
      <c r="E717" s="25">
        <f>_xlfn.XLOOKUP($C717,ExpensesTbl[Key],ExpensesTbl[Total Operating Expenses])</f>
        <v>2772.06</v>
      </c>
      <c r="F717" s="25">
        <f t="shared" si="58"/>
        <v>-942.00630000000001</v>
      </c>
      <c r="G717" s="23" t="str">
        <f>_xlfn.XLOOKUP($A717,PropertiesTbl[Property ID],PropertiesTbl[Property Name])</f>
        <v>Highland Chalet</v>
      </c>
    </row>
    <row r="718" spans="1:7" x14ac:dyDescent="0.25">
      <c r="A718" s="22" t="str">
        <f>Revenue!A719</f>
        <v>P0060</v>
      </c>
      <c r="B718" s="22" t="str">
        <f>Revenue!B719</f>
        <v>Oct</v>
      </c>
      <c r="C718" s="23" t="str">
        <f t="shared" si="57"/>
        <v>P0060|Oct</v>
      </c>
      <c r="D718" s="24">
        <f>Revenue!J719</f>
        <v>1610.7076</v>
      </c>
      <c r="E718" s="25">
        <f>_xlfn.XLOOKUP($C718,ExpensesTbl[Key],ExpensesTbl[Total Operating Expenses])</f>
        <v>2661.4700000000003</v>
      </c>
      <c r="F718" s="25">
        <f t="shared" si="58"/>
        <v>-1050.7624000000003</v>
      </c>
      <c r="G718" s="23" t="str">
        <f>_xlfn.XLOOKUP($A718,PropertiesTbl[Property ID],PropertiesTbl[Property Name])</f>
        <v>Highland Chalet</v>
      </c>
    </row>
    <row r="719" spans="1:7" x14ac:dyDescent="0.25">
      <c r="A719" s="22" t="str">
        <f>Revenue!A720</f>
        <v>P0060</v>
      </c>
      <c r="B719" s="22" t="str">
        <f>Revenue!B720</f>
        <v>Nov</v>
      </c>
      <c r="C719" s="23" t="str">
        <f t="shared" si="57"/>
        <v>P0060|Nov</v>
      </c>
      <c r="D719" s="24">
        <f>Revenue!J720</f>
        <v>2010.1649</v>
      </c>
      <c r="E719" s="25">
        <f>_xlfn.XLOOKUP($C719,ExpensesTbl[Key],ExpensesTbl[Total Operating Expenses])</f>
        <v>2722.92</v>
      </c>
      <c r="F719" s="25">
        <f t="shared" si="58"/>
        <v>-712.75510000000008</v>
      </c>
      <c r="G719" s="23" t="str">
        <f>_xlfn.XLOOKUP($A719,PropertiesTbl[Property ID],PropertiesTbl[Property Name])</f>
        <v>Highland Chalet</v>
      </c>
    </row>
    <row r="720" spans="1:7" x14ac:dyDescent="0.25">
      <c r="A720" s="22" t="str">
        <f>Revenue!A721</f>
        <v>P0060</v>
      </c>
      <c r="B720" s="22" t="str">
        <f>Revenue!B721</f>
        <v>Dec</v>
      </c>
      <c r="C720" s="23" t="str">
        <f t="shared" si="57"/>
        <v>P0060|Dec</v>
      </c>
      <c r="D720" s="24">
        <f>Revenue!J721</f>
        <v>7031.268</v>
      </c>
      <c r="E720" s="25">
        <f>_xlfn.XLOOKUP($C720,ExpensesTbl[Key],ExpensesTbl[Total Operating Expenses])</f>
        <v>3171.4100000000003</v>
      </c>
      <c r="F720" s="25">
        <f t="shared" si="58"/>
        <v>3859.8579999999997</v>
      </c>
      <c r="G720" s="23" t="str">
        <f>_xlfn.XLOOKUP($A720,PropertiesTbl[Property ID],PropertiesTbl[Property Name])</f>
        <v>Highland Chalet</v>
      </c>
    </row>
    <row r="721" spans="1:7" x14ac:dyDescent="0.25">
      <c r="A721" s="22" t="str">
        <f>Revenue!A722</f>
        <v>P0060</v>
      </c>
      <c r="B721" s="22" t="str">
        <f>Revenue!B722</f>
        <v>Jan</v>
      </c>
      <c r="C721" s="23" t="str">
        <f t="shared" si="57"/>
        <v>P0060|Jan</v>
      </c>
      <c r="D721" s="24">
        <f>Revenue!J722</f>
        <v>5678</v>
      </c>
      <c r="E721" s="25">
        <f>_xlfn.XLOOKUP($C721,ExpensesTbl[Key],ExpensesTbl[Total Operating Expenses])</f>
        <v>3031.6200000000003</v>
      </c>
      <c r="F721" s="25">
        <f t="shared" si="58"/>
        <v>2646.3799999999997</v>
      </c>
      <c r="G721" s="23" t="str">
        <f>_xlfn.XLOOKUP($A721,PropertiesTbl[Property ID],PropertiesTbl[Property Name])</f>
        <v>Highland Chalet</v>
      </c>
    </row>
    <row r="722" spans="1:7" x14ac:dyDescent="0.25">
      <c r="A722" s="22" t="str">
        <f>Revenue!A723</f>
        <v>P0060</v>
      </c>
      <c r="B722" s="22" t="str">
        <f>Revenue!B723</f>
        <v>Feb</v>
      </c>
      <c r="C722" s="23" t="str">
        <f t="shared" si="57"/>
        <v>P0060|Feb</v>
      </c>
      <c r="D722" s="24">
        <f>Revenue!J723</f>
        <v>4597.6527999999998</v>
      </c>
      <c r="E722" s="25">
        <f>_xlfn.XLOOKUP($C722,ExpensesTbl[Key],ExpensesTbl[Total Operating Expenses])</f>
        <v>3044.5600000000004</v>
      </c>
      <c r="F722" s="25">
        <f t="shared" si="58"/>
        <v>1553.0927999999994</v>
      </c>
      <c r="G722" s="23" t="str">
        <f>_xlfn.XLOOKUP($A722,PropertiesTbl[Property ID],PropertiesTbl[Property Name])</f>
        <v>Highland Chalet</v>
      </c>
    </row>
    <row r="723" spans="1:7" x14ac:dyDescent="0.25">
      <c r="A723" s="22" t="str">
        <f>Revenue!A724</f>
        <v>P0060</v>
      </c>
      <c r="B723" s="22" t="str">
        <f>Revenue!B724</f>
        <v>Mar</v>
      </c>
      <c r="C723" s="23" t="str">
        <f t="shared" si="57"/>
        <v>P0060|Mar</v>
      </c>
      <c r="D723" s="24">
        <f>Revenue!J724</f>
        <v>4143.1868000000004</v>
      </c>
      <c r="E723" s="25">
        <f>_xlfn.XLOOKUP($C723,ExpensesTbl[Key],ExpensesTbl[Total Operating Expenses])</f>
        <v>2886.34</v>
      </c>
      <c r="F723" s="25">
        <f t="shared" si="58"/>
        <v>1256.8468000000003</v>
      </c>
      <c r="G723" s="23" t="str">
        <f>_xlfn.XLOOKUP($A723,PropertiesTbl[Property ID],PropertiesTbl[Property Name])</f>
        <v>Highland Chalet</v>
      </c>
    </row>
    <row r="724" spans="1:7" x14ac:dyDescent="0.25">
      <c r="A724" s="22" t="str">
        <f>Revenue!A725</f>
        <v>P0061</v>
      </c>
      <c r="B724" s="22" t="str">
        <f>Revenue!B725</f>
        <v>Apr</v>
      </c>
      <c r="C724" s="23" t="str">
        <f t="shared" si="57"/>
        <v>P0061|Apr</v>
      </c>
      <c r="D724" s="24">
        <f>Revenue!J725</f>
        <v>1954.066</v>
      </c>
      <c r="E724" s="25">
        <f>_xlfn.XLOOKUP($C724,ExpensesTbl[Key],ExpensesTbl[Total Operating Expenses])</f>
        <v>3672.74</v>
      </c>
      <c r="F724" s="25">
        <f t="shared" si="58"/>
        <v>-1718.6739999999998</v>
      </c>
      <c r="G724" s="23" t="str">
        <f>_xlfn.XLOOKUP($A724,PropertiesTbl[Property ID],PropertiesTbl[Property Name])</f>
        <v>Boulder Lodge</v>
      </c>
    </row>
    <row r="725" spans="1:7" x14ac:dyDescent="0.25">
      <c r="A725" s="22" t="str">
        <f>Revenue!A726</f>
        <v>P0061</v>
      </c>
      <c r="B725" s="22" t="str">
        <f>Revenue!B726</f>
        <v>May</v>
      </c>
      <c r="C725" s="23" t="str">
        <f t="shared" si="57"/>
        <v>P0061|May</v>
      </c>
      <c r="D725" s="24">
        <f>Revenue!J726</f>
        <v>2390.7600000000002</v>
      </c>
      <c r="E725" s="25">
        <f>_xlfn.XLOOKUP($C725,ExpensesTbl[Key],ExpensesTbl[Total Operating Expenses])</f>
        <v>4323.7700000000004</v>
      </c>
      <c r="F725" s="25">
        <f t="shared" si="58"/>
        <v>-1933.0100000000002</v>
      </c>
      <c r="G725" s="23" t="str">
        <f>_xlfn.XLOOKUP($A725,PropertiesTbl[Property ID],PropertiesTbl[Property Name])</f>
        <v>Boulder Lodge</v>
      </c>
    </row>
    <row r="726" spans="1:7" x14ac:dyDescent="0.25">
      <c r="A726" s="22" t="str">
        <f>Revenue!A727</f>
        <v>P0061</v>
      </c>
      <c r="B726" s="22" t="str">
        <f>Revenue!B727</f>
        <v>Jun</v>
      </c>
      <c r="C726" s="23" t="str">
        <f t="shared" si="57"/>
        <v>P0061|Jun</v>
      </c>
      <c r="D726" s="24">
        <f>Revenue!J727</f>
        <v>2460.7163999999998</v>
      </c>
      <c r="E726" s="25">
        <f>_xlfn.XLOOKUP($C726,ExpensesTbl[Key],ExpensesTbl[Total Operating Expenses])</f>
        <v>4530.2800000000007</v>
      </c>
      <c r="F726" s="25">
        <f t="shared" si="58"/>
        <v>-2069.5636000000009</v>
      </c>
      <c r="G726" s="23" t="str">
        <f>_xlfn.XLOOKUP($A726,PropertiesTbl[Property ID],PropertiesTbl[Property Name])</f>
        <v>Boulder Lodge</v>
      </c>
    </row>
    <row r="727" spans="1:7" x14ac:dyDescent="0.25">
      <c r="A727" s="22" t="str">
        <f>Revenue!A728</f>
        <v>P0061</v>
      </c>
      <c r="B727" s="22" t="str">
        <f>Revenue!B728</f>
        <v>Jul</v>
      </c>
      <c r="C727" s="23" t="str">
        <f t="shared" si="57"/>
        <v>P0061|Jul</v>
      </c>
      <c r="D727" s="24">
        <f>Revenue!J728</f>
        <v>3772.3697999999999</v>
      </c>
      <c r="E727" s="25">
        <f>_xlfn.XLOOKUP($C727,ExpensesTbl[Key],ExpensesTbl[Total Operating Expenses])</f>
        <v>6326.33</v>
      </c>
      <c r="F727" s="25">
        <f t="shared" si="58"/>
        <v>-2553.9602</v>
      </c>
      <c r="G727" s="23" t="str">
        <f>_xlfn.XLOOKUP($A727,PropertiesTbl[Property ID],PropertiesTbl[Property Name])</f>
        <v>Boulder Lodge</v>
      </c>
    </row>
    <row r="728" spans="1:7" x14ac:dyDescent="0.25">
      <c r="A728" s="22" t="str">
        <f>Revenue!A729</f>
        <v>P0061</v>
      </c>
      <c r="B728" s="22" t="str">
        <f>Revenue!B729</f>
        <v>Aug</v>
      </c>
      <c r="C728" s="23" t="str">
        <f t="shared" si="57"/>
        <v>P0061|Aug</v>
      </c>
      <c r="D728" s="24">
        <f>Revenue!J729</f>
        <v>3435.1007999999997</v>
      </c>
      <c r="E728" s="25">
        <f>_xlfn.XLOOKUP($C728,ExpensesTbl[Key],ExpensesTbl[Total Operating Expenses])</f>
        <v>6010.67</v>
      </c>
      <c r="F728" s="25">
        <f t="shared" si="58"/>
        <v>-2575.5692000000004</v>
      </c>
      <c r="G728" s="23" t="str">
        <f>_xlfn.XLOOKUP($A728,PropertiesTbl[Property ID],PropertiesTbl[Property Name])</f>
        <v>Boulder Lodge</v>
      </c>
    </row>
    <row r="729" spans="1:7" x14ac:dyDescent="0.25">
      <c r="A729" s="22" t="str">
        <f>Revenue!A730</f>
        <v>P0061</v>
      </c>
      <c r="B729" s="22" t="str">
        <f>Revenue!B730</f>
        <v>Sep</v>
      </c>
      <c r="C729" s="23" t="str">
        <f t="shared" si="57"/>
        <v>P0061|Sep</v>
      </c>
      <c r="D729" s="24">
        <f>Revenue!J730</f>
        <v>2339.7768000000001</v>
      </c>
      <c r="E729" s="25">
        <f>_xlfn.XLOOKUP($C729,ExpensesTbl[Key],ExpensesTbl[Total Operating Expenses])</f>
        <v>4055.2999999999997</v>
      </c>
      <c r="F729" s="25">
        <f t="shared" si="58"/>
        <v>-1715.5231999999996</v>
      </c>
      <c r="G729" s="23" t="str">
        <f>_xlfn.XLOOKUP($A729,PropertiesTbl[Property ID],PropertiesTbl[Property Name])</f>
        <v>Boulder Lodge</v>
      </c>
    </row>
    <row r="730" spans="1:7" x14ac:dyDescent="0.25">
      <c r="A730" s="22" t="str">
        <f>Revenue!A731</f>
        <v>P0061</v>
      </c>
      <c r="B730" s="22" t="str">
        <f>Revenue!B731</f>
        <v>Oct</v>
      </c>
      <c r="C730" s="23" t="str">
        <f t="shared" si="57"/>
        <v>P0061|Oct</v>
      </c>
      <c r="D730" s="24">
        <f>Revenue!J731</f>
        <v>2270.9843999999998</v>
      </c>
      <c r="E730" s="25">
        <f>_xlfn.XLOOKUP($C730,ExpensesTbl[Key],ExpensesTbl[Total Operating Expenses])</f>
        <v>3939.97</v>
      </c>
      <c r="F730" s="25">
        <f t="shared" si="58"/>
        <v>-1668.9856</v>
      </c>
      <c r="G730" s="23" t="str">
        <f>_xlfn.XLOOKUP($A730,PropertiesTbl[Property ID],PropertiesTbl[Property Name])</f>
        <v>Boulder Lodge</v>
      </c>
    </row>
    <row r="731" spans="1:7" x14ac:dyDescent="0.25">
      <c r="A731" s="22" t="str">
        <f>Revenue!A732</f>
        <v>P0061</v>
      </c>
      <c r="B731" s="22" t="str">
        <f>Revenue!B732</f>
        <v>Nov</v>
      </c>
      <c r="C731" s="23" t="str">
        <f t="shared" si="57"/>
        <v>P0061|Nov</v>
      </c>
      <c r="D731" s="24">
        <f>Revenue!J732</f>
        <v>2412.0029999999997</v>
      </c>
      <c r="E731" s="25">
        <f>_xlfn.XLOOKUP($C731,ExpensesTbl[Key],ExpensesTbl[Total Operating Expenses])</f>
        <v>3783.23</v>
      </c>
      <c r="F731" s="25">
        <f t="shared" si="58"/>
        <v>-1371.2270000000003</v>
      </c>
      <c r="G731" s="23" t="str">
        <f>_xlfn.XLOOKUP($A731,PropertiesTbl[Property ID],PropertiesTbl[Property Name])</f>
        <v>Boulder Lodge</v>
      </c>
    </row>
    <row r="732" spans="1:7" x14ac:dyDescent="0.25">
      <c r="A732" s="22" t="str">
        <f>Revenue!A733</f>
        <v>P0061</v>
      </c>
      <c r="B732" s="22" t="str">
        <f>Revenue!B733</f>
        <v>Dec</v>
      </c>
      <c r="C732" s="23" t="str">
        <f t="shared" si="57"/>
        <v>P0061|Dec</v>
      </c>
      <c r="D732" s="24">
        <f>Revenue!J733</f>
        <v>7509.6552000000001</v>
      </c>
      <c r="E732" s="25">
        <f>_xlfn.XLOOKUP($C732,ExpensesTbl[Key],ExpensesTbl[Total Operating Expenses])</f>
        <v>4413.05</v>
      </c>
      <c r="F732" s="25">
        <f t="shared" si="58"/>
        <v>3096.6052</v>
      </c>
      <c r="G732" s="23" t="str">
        <f>_xlfn.XLOOKUP($A732,PropertiesTbl[Property ID],PropertiesTbl[Property Name])</f>
        <v>Boulder Lodge</v>
      </c>
    </row>
    <row r="733" spans="1:7" x14ac:dyDescent="0.25">
      <c r="A733" s="22" t="str">
        <f>Revenue!A734</f>
        <v>P0061</v>
      </c>
      <c r="B733" s="22" t="str">
        <f>Revenue!B734</f>
        <v>Jan</v>
      </c>
      <c r="C733" s="23" t="str">
        <f t="shared" si="57"/>
        <v>P0061|Jan</v>
      </c>
      <c r="D733" s="24">
        <f>Revenue!J734</f>
        <v>7730.5824000000002</v>
      </c>
      <c r="E733" s="25">
        <f>_xlfn.XLOOKUP($C733,ExpensesTbl[Key],ExpensesTbl[Total Operating Expenses])</f>
        <v>4413.17</v>
      </c>
      <c r="F733" s="25">
        <f t="shared" si="58"/>
        <v>3317.4124000000002</v>
      </c>
      <c r="G733" s="23" t="str">
        <f>_xlfn.XLOOKUP($A733,PropertiesTbl[Property ID],PropertiesTbl[Property Name])</f>
        <v>Boulder Lodge</v>
      </c>
    </row>
    <row r="734" spans="1:7" x14ac:dyDescent="0.25">
      <c r="A734" s="22" t="str">
        <f>Revenue!A735</f>
        <v>P0061</v>
      </c>
      <c r="B734" s="22" t="str">
        <f>Revenue!B735</f>
        <v>Feb</v>
      </c>
      <c r="C734" s="23" t="str">
        <f t="shared" si="57"/>
        <v>P0061|Feb</v>
      </c>
      <c r="D734" s="24">
        <f>Revenue!J735</f>
        <v>4623.4192000000003</v>
      </c>
      <c r="E734" s="25">
        <f>_xlfn.XLOOKUP($C734,ExpensesTbl[Key],ExpensesTbl[Total Operating Expenses])</f>
        <v>4029.59</v>
      </c>
      <c r="F734" s="25">
        <f t="shared" si="58"/>
        <v>593.82920000000013</v>
      </c>
      <c r="G734" s="23" t="str">
        <f>_xlfn.XLOOKUP($A734,PropertiesTbl[Property ID],PropertiesTbl[Property Name])</f>
        <v>Boulder Lodge</v>
      </c>
    </row>
    <row r="735" spans="1:7" x14ac:dyDescent="0.25">
      <c r="A735" s="22" t="str">
        <f>Revenue!A736</f>
        <v>P0061</v>
      </c>
      <c r="B735" s="22" t="str">
        <f>Revenue!B736</f>
        <v>Mar</v>
      </c>
      <c r="C735" s="23" t="str">
        <f t="shared" si="57"/>
        <v>P0061|Mar</v>
      </c>
      <c r="D735" s="24">
        <f>Revenue!J736</f>
        <v>4974.8409999999994</v>
      </c>
      <c r="E735" s="25">
        <f>_xlfn.XLOOKUP($C735,ExpensesTbl[Key],ExpensesTbl[Total Operating Expenses])</f>
        <v>4226.3</v>
      </c>
      <c r="F735" s="25">
        <f t="shared" si="58"/>
        <v>748.54099999999926</v>
      </c>
      <c r="G735" s="23" t="str">
        <f>_xlfn.XLOOKUP($A735,PropertiesTbl[Property ID],PropertiesTbl[Property Name])</f>
        <v>Boulder Lodge</v>
      </c>
    </row>
    <row r="736" spans="1:7" x14ac:dyDescent="0.25">
      <c r="A736" s="22" t="str">
        <f>Revenue!A737</f>
        <v>P0062</v>
      </c>
      <c r="B736" s="22" t="str">
        <f>Revenue!B737</f>
        <v>Apr</v>
      </c>
      <c r="C736" s="23" t="str">
        <f t="shared" si="57"/>
        <v>P0062|Apr</v>
      </c>
      <c r="D736" s="24">
        <f>Revenue!J737</f>
        <v>1618.7392000000002</v>
      </c>
      <c r="E736" s="25">
        <f>_xlfn.XLOOKUP($C736,ExpensesTbl[Key],ExpensesTbl[Total Operating Expenses])</f>
        <v>2493.9300000000003</v>
      </c>
      <c r="F736" s="25">
        <f t="shared" si="58"/>
        <v>-875.19080000000008</v>
      </c>
      <c r="G736" s="23" t="str">
        <f>_xlfn.XLOOKUP($A736,PropertiesTbl[Property ID],PropertiesTbl[Property Name])</f>
        <v>Bearpaw Getaway</v>
      </c>
    </row>
    <row r="737" spans="1:7" x14ac:dyDescent="0.25">
      <c r="A737" s="22" t="str">
        <f>Revenue!A738</f>
        <v>P0062</v>
      </c>
      <c r="B737" s="22" t="str">
        <f>Revenue!B738</f>
        <v>May</v>
      </c>
      <c r="C737" s="23" t="str">
        <f t="shared" si="57"/>
        <v>P0062|May</v>
      </c>
      <c r="D737" s="24">
        <f>Revenue!J738</f>
        <v>1838.5412000000001</v>
      </c>
      <c r="E737" s="25">
        <f>_xlfn.XLOOKUP($C737,ExpensesTbl[Key],ExpensesTbl[Total Operating Expenses])</f>
        <v>2946.01</v>
      </c>
      <c r="F737" s="25">
        <f t="shared" si="58"/>
        <v>-1107.4688000000001</v>
      </c>
      <c r="G737" s="23" t="str">
        <f>_xlfn.XLOOKUP($A737,PropertiesTbl[Property ID],PropertiesTbl[Property Name])</f>
        <v>Bearpaw Getaway</v>
      </c>
    </row>
    <row r="738" spans="1:7" x14ac:dyDescent="0.25">
      <c r="A738" s="22" t="str">
        <f>Revenue!A739</f>
        <v>P0062</v>
      </c>
      <c r="B738" s="22" t="str">
        <f>Revenue!B739</f>
        <v>Jun</v>
      </c>
      <c r="C738" s="23" t="str">
        <f t="shared" si="57"/>
        <v>P0062|Jun</v>
      </c>
      <c r="D738" s="24">
        <f>Revenue!J739</f>
        <v>1906.5091</v>
      </c>
      <c r="E738" s="25">
        <f>_xlfn.XLOOKUP($C738,ExpensesTbl[Key],ExpensesTbl[Total Operating Expenses])</f>
        <v>3050.8900000000003</v>
      </c>
      <c r="F738" s="25">
        <f t="shared" si="58"/>
        <v>-1144.3809000000003</v>
      </c>
      <c r="G738" s="23" t="str">
        <f>_xlfn.XLOOKUP($A738,PropertiesTbl[Property ID],PropertiesTbl[Property Name])</f>
        <v>Bearpaw Getaway</v>
      </c>
    </row>
    <row r="739" spans="1:7" x14ac:dyDescent="0.25">
      <c r="A739" s="22" t="str">
        <f>Revenue!A740</f>
        <v>P0062</v>
      </c>
      <c r="B739" s="22" t="str">
        <f>Revenue!B740</f>
        <v>Jul</v>
      </c>
      <c r="C739" s="23" t="str">
        <f t="shared" si="57"/>
        <v>P0062|Jul</v>
      </c>
      <c r="D739" s="24">
        <f>Revenue!J740</f>
        <v>2962.8309999999997</v>
      </c>
      <c r="E739" s="25">
        <f>_xlfn.XLOOKUP($C739,ExpensesTbl[Key],ExpensesTbl[Total Operating Expenses])</f>
        <v>4331.58</v>
      </c>
      <c r="F739" s="25">
        <f t="shared" si="58"/>
        <v>-1368.7490000000003</v>
      </c>
      <c r="G739" s="23" t="str">
        <f>_xlfn.XLOOKUP($A739,PropertiesTbl[Property ID],PropertiesTbl[Property Name])</f>
        <v>Bearpaw Getaway</v>
      </c>
    </row>
    <row r="740" spans="1:7" x14ac:dyDescent="0.25">
      <c r="A740" s="22" t="str">
        <f>Revenue!A741</f>
        <v>P0062</v>
      </c>
      <c r="B740" s="22" t="str">
        <f>Revenue!B741</f>
        <v>Aug</v>
      </c>
      <c r="C740" s="23" t="str">
        <f t="shared" si="57"/>
        <v>P0062|Aug</v>
      </c>
      <c r="D740" s="24">
        <f>Revenue!J741</f>
        <v>2951.87</v>
      </c>
      <c r="E740" s="25">
        <f>_xlfn.XLOOKUP($C740,ExpensesTbl[Key],ExpensesTbl[Total Operating Expenses])</f>
        <v>4197.38</v>
      </c>
      <c r="F740" s="25">
        <f t="shared" si="58"/>
        <v>-1245.5100000000002</v>
      </c>
      <c r="G740" s="23" t="str">
        <f>_xlfn.XLOOKUP($A740,PropertiesTbl[Property ID],PropertiesTbl[Property Name])</f>
        <v>Bearpaw Getaway</v>
      </c>
    </row>
    <row r="741" spans="1:7" x14ac:dyDescent="0.25">
      <c r="A741" s="22" t="str">
        <f>Revenue!A742</f>
        <v>P0062</v>
      </c>
      <c r="B741" s="22" t="str">
        <f>Revenue!B742</f>
        <v>Sep</v>
      </c>
      <c r="C741" s="23" t="str">
        <f t="shared" si="57"/>
        <v>P0062|Sep</v>
      </c>
      <c r="D741" s="24">
        <f>Revenue!J742</f>
        <v>1667.0452</v>
      </c>
      <c r="E741" s="25">
        <f>_xlfn.XLOOKUP($C741,ExpensesTbl[Key],ExpensesTbl[Total Operating Expenses])</f>
        <v>2759.02</v>
      </c>
      <c r="F741" s="25">
        <f t="shared" si="58"/>
        <v>-1091.9748</v>
      </c>
      <c r="G741" s="23" t="str">
        <f>_xlfn.XLOOKUP($A741,PropertiesTbl[Property ID],PropertiesTbl[Property Name])</f>
        <v>Bearpaw Getaway</v>
      </c>
    </row>
    <row r="742" spans="1:7" x14ac:dyDescent="0.25">
      <c r="A742" s="22" t="str">
        <f>Revenue!A743</f>
        <v>P0062</v>
      </c>
      <c r="B742" s="22" t="str">
        <f>Revenue!B743</f>
        <v>Oct</v>
      </c>
      <c r="C742" s="23" t="str">
        <f t="shared" si="57"/>
        <v>P0062|Oct</v>
      </c>
      <c r="D742" s="24">
        <f>Revenue!J743</f>
        <v>1738.7475999999999</v>
      </c>
      <c r="E742" s="25">
        <f>_xlfn.XLOOKUP($C742,ExpensesTbl[Key],ExpensesTbl[Total Operating Expenses])</f>
        <v>2661.03</v>
      </c>
      <c r="F742" s="25">
        <f t="shared" si="58"/>
        <v>-922.28240000000028</v>
      </c>
      <c r="G742" s="23" t="str">
        <f>_xlfn.XLOOKUP($A742,PropertiesTbl[Property ID],PropertiesTbl[Property Name])</f>
        <v>Bearpaw Getaway</v>
      </c>
    </row>
    <row r="743" spans="1:7" x14ac:dyDescent="0.25">
      <c r="A743" s="22" t="str">
        <f>Revenue!A744</f>
        <v>P0062</v>
      </c>
      <c r="B743" s="22" t="str">
        <f>Revenue!B744</f>
        <v>Nov</v>
      </c>
      <c r="C743" s="23" t="str">
        <f t="shared" si="57"/>
        <v>P0062|Nov</v>
      </c>
      <c r="D743" s="24">
        <f>Revenue!J744</f>
        <v>1915.3361000000002</v>
      </c>
      <c r="E743" s="25">
        <f>_xlfn.XLOOKUP($C743,ExpensesTbl[Key],ExpensesTbl[Total Operating Expenses])</f>
        <v>2576.98</v>
      </c>
      <c r="F743" s="25">
        <f t="shared" si="58"/>
        <v>-661.6438999999998</v>
      </c>
      <c r="G743" s="23" t="str">
        <f>_xlfn.XLOOKUP($A743,PropertiesTbl[Property ID],PropertiesTbl[Property Name])</f>
        <v>Bearpaw Getaway</v>
      </c>
    </row>
    <row r="744" spans="1:7" x14ac:dyDescent="0.25">
      <c r="A744" s="22" t="str">
        <f>Revenue!A745</f>
        <v>P0062</v>
      </c>
      <c r="B744" s="22" t="str">
        <f>Revenue!B745</f>
        <v>Dec</v>
      </c>
      <c r="C744" s="23" t="str">
        <f t="shared" si="57"/>
        <v>P0062|Dec</v>
      </c>
      <c r="D744" s="24">
        <f>Revenue!J745</f>
        <v>6728.4825000000001</v>
      </c>
      <c r="E744" s="25">
        <f>_xlfn.XLOOKUP($C744,ExpensesTbl[Key],ExpensesTbl[Total Operating Expenses])</f>
        <v>3180.3700000000003</v>
      </c>
      <c r="F744" s="25">
        <f t="shared" si="58"/>
        <v>3548.1124999999997</v>
      </c>
      <c r="G744" s="23" t="str">
        <f>_xlfn.XLOOKUP($A744,PropertiesTbl[Property ID],PropertiesTbl[Property Name])</f>
        <v>Bearpaw Getaway</v>
      </c>
    </row>
    <row r="745" spans="1:7" x14ac:dyDescent="0.25">
      <c r="A745" s="22" t="str">
        <f>Revenue!A746</f>
        <v>P0062</v>
      </c>
      <c r="B745" s="22" t="str">
        <f>Revenue!B746</f>
        <v>Jan</v>
      </c>
      <c r="C745" s="23" t="str">
        <f t="shared" si="57"/>
        <v>P0062|Jan</v>
      </c>
      <c r="D745" s="24">
        <f>Revenue!J746</f>
        <v>6110.4276</v>
      </c>
      <c r="E745" s="25">
        <f>_xlfn.XLOOKUP($C745,ExpensesTbl[Key],ExpensesTbl[Total Operating Expenses])</f>
        <v>3301.6900000000005</v>
      </c>
      <c r="F745" s="25">
        <f t="shared" si="58"/>
        <v>2808.7375999999995</v>
      </c>
      <c r="G745" s="23" t="str">
        <f>_xlfn.XLOOKUP($A745,PropertiesTbl[Property ID],PropertiesTbl[Property Name])</f>
        <v>Bearpaw Getaway</v>
      </c>
    </row>
    <row r="746" spans="1:7" x14ac:dyDescent="0.25">
      <c r="A746" s="22" t="str">
        <f>Revenue!A747</f>
        <v>P0062</v>
      </c>
      <c r="B746" s="22" t="str">
        <f>Revenue!B747</f>
        <v>Feb</v>
      </c>
      <c r="C746" s="23" t="str">
        <f t="shared" si="57"/>
        <v>P0062|Feb</v>
      </c>
      <c r="D746" s="24">
        <f>Revenue!J747</f>
        <v>4229.8369000000002</v>
      </c>
      <c r="E746" s="25">
        <f>_xlfn.XLOOKUP($C746,ExpensesTbl[Key],ExpensesTbl[Total Operating Expenses])</f>
        <v>3179.2700000000004</v>
      </c>
      <c r="F746" s="25">
        <f t="shared" si="58"/>
        <v>1050.5668999999998</v>
      </c>
      <c r="G746" s="23" t="str">
        <f>_xlfn.XLOOKUP($A746,PropertiesTbl[Property ID],PropertiesTbl[Property Name])</f>
        <v>Bearpaw Getaway</v>
      </c>
    </row>
    <row r="747" spans="1:7" x14ac:dyDescent="0.25">
      <c r="A747" s="22" t="str">
        <f>Revenue!A748</f>
        <v>P0062</v>
      </c>
      <c r="B747" s="22" t="str">
        <f>Revenue!B748</f>
        <v>Mar</v>
      </c>
      <c r="C747" s="23" t="str">
        <f t="shared" si="57"/>
        <v>P0062|Mar</v>
      </c>
      <c r="D747" s="24">
        <f>Revenue!J748</f>
        <v>3758.4362999999998</v>
      </c>
      <c r="E747" s="25">
        <f>_xlfn.XLOOKUP($C747,ExpensesTbl[Key],ExpensesTbl[Total Operating Expenses])</f>
        <v>2868.4800000000005</v>
      </c>
      <c r="F747" s="25">
        <f t="shared" si="58"/>
        <v>889.95629999999937</v>
      </c>
      <c r="G747" s="23" t="str">
        <f>_xlfn.XLOOKUP($A747,PropertiesTbl[Property ID],PropertiesTbl[Property Name])</f>
        <v>Bearpaw Getaway</v>
      </c>
    </row>
    <row r="748" spans="1:7" x14ac:dyDescent="0.25">
      <c r="A748" s="22" t="str">
        <f>Revenue!A749</f>
        <v>P0063</v>
      </c>
      <c r="B748" s="22" t="str">
        <f>Revenue!B749</f>
        <v>Apr</v>
      </c>
      <c r="C748" s="23" t="str">
        <f t="shared" si="57"/>
        <v>P0063|Apr</v>
      </c>
      <c r="D748" s="24">
        <f>Revenue!J749</f>
        <v>595.60550000000001</v>
      </c>
      <c r="E748" s="25">
        <f>_xlfn.XLOOKUP($C748,ExpensesTbl[Key],ExpensesTbl[Total Operating Expenses])</f>
        <v>1168.6999999999998</v>
      </c>
      <c r="F748" s="25">
        <f t="shared" si="58"/>
        <v>-573.09449999999981</v>
      </c>
      <c r="G748" s="23" t="str">
        <f>_xlfn.XLOOKUP($A748,PropertiesTbl[Property ID],PropertiesTbl[Property Name])</f>
        <v>Timber Nest</v>
      </c>
    </row>
    <row r="749" spans="1:7" x14ac:dyDescent="0.25">
      <c r="A749" s="22" t="str">
        <f>Revenue!A750</f>
        <v>P0063</v>
      </c>
      <c r="B749" s="22" t="str">
        <f>Revenue!B750</f>
        <v>May</v>
      </c>
      <c r="C749" s="23" t="str">
        <f t="shared" si="57"/>
        <v>P0063|May</v>
      </c>
      <c r="D749" s="24">
        <f>Revenue!J750</f>
        <v>688.25019999999995</v>
      </c>
      <c r="E749" s="25">
        <f>_xlfn.XLOOKUP($C749,ExpensesTbl[Key],ExpensesTbl[Total Operating Expenses])</f>
        <v>1257.5999999999999</v>
      </c>
      <c r="F749" s="25">
        <f t="shared" si="58"/>
        <v>-569.34979999999996</v>
      </c>
      <c r="G749" s="23" t="str">
        <f>_xlfn.XLOOKUP($A749,PropertiesTbl[Property ID],PropertiesTbl[Property Name])</f>
        <v>Timber Nest</v>
      </c>
    </row>
    <row r="750" spans="1:7" x14ac:dyDescent="0.25">
      <c r="A750" s="22" t="str">
        <f>Revenue!A751</f>
        <v>P0063</v>
      </c>
      <c r="B750" s="22" t="str">
        <f>Revenue!B751</f>
        <v>Jun</v>
      </c>
      <c r="C750" s="23" t="str">
        <f t="shared" si="57"/>
        <v>P0063|Jun</v>
      </c>
      <c r="D750" s="24">
        <f>Revenue!J751</f>
        <v>826.49459999999999</v>
      </c>
      <c r="E750" s="25">
        <f>_xlfn.XLOOKUP($C750,ExpensesTbl[Key],ExpensesTbl[Total Operating Expenses])</f>
        <v>1285.8800000000001</v>
      </c>
      <c r="F750" s="25">
        <f t="shared" si="58"/>
        <v>-459.38540000000012</v>
      </c>
      <c r="G750" s="23" t="str">
        <f>_xlfn.XLOOKUP($A750,PropertiesTbl[Property ID],PropertiesTbl[Property Name])</f>
        <v>Timber Nest</v>
      </c>
    </row>
    <row r="751" spans="1:7" x14ac:dyDescent="0.25">
      <c r="A751" s="22" t="str">
        <f>Revenue!A752</f>
        <v>P0063</v>
      </c>
      <c r="B751" s="22" t="str">
        <f>Revenue!B752</f>
        <v>Jul</v>
      </c>
      <c r="C751" s="23" t="str">
        <f t="shared" si="57"/>
        <v>P0063|Jul</v>
      </c>
      <c r="D751" s="24">
        <f>Revenue!J752</f>
        <v>1218.625</v>
      </c>
      <c r="E751" s="25">
        <f>_xlfn.XLOOKUP($C751,ExpensesTbl[Key],ExpensesTbl[Total Operating Expenses])</f>
        <v>1651.8899999999999</v>
      </c>
      <c r="F751" s="25">
        <f t="shared" si="58"/>
        <v>-433.26499999999987</v>
      </c>
      <c r="G751" s="23" t="str">
        <f>_xlfn.XLOOKUP($A751,PropertiesTbl[Property ID],PropertiesTbl[Property Name])</f>
        <v>Timber Nest</v>
      </c>
    </row>
    <row r="752" spans="1:7" x14ac:dyDescent="0.25">
      <c r="A752" s="22" t="str">
        <f>Revenue!A753</f>
        <v>P0063</v>
      </c>
      <c r="B752" s="22" t="str">
        <f>Revenue!B753</f>
        <v>Aug</v>
      </c>
      <c r="C752" s="23" t="str">
        <f t="shared" si="57"/>
        <v>P0063|Aug</v>
      </c>
      <c r="D752" s="24">
        <f>Revenue!J753</f>
        <v>993.16</v>
      </c>
      <c r="E752" s="25">
        <f>_xlfn.XLOOKUP($C752,ExpensesTbl[Key],ExpensesTbl[Total Operating Expenses])</f>
        <v>1532.53</v>
      </c>
      <c r="F752" s="25">
        <f t="shared" si="58"/>
        <v>-539.37</v>
      </c>
      <c r="G752" s="23" t="str">
        <f>_xlfn.XLOOKUP($A752,PropertiesTbl[Property ID],PropertiesTbl[Property Name])</f>
        <v>Timber Nest</v>
      </c>
    </row>
    <row r="753" spans="1:7" x14ac:dyDescent="0.25">
      <c r="A753" s="22" t="str">
        <f>Revenue!A754</f>
        <v>P0063</v>
      </c>
      <c r="B753" s="22" t="str">
        <f>Revenue!B754</f>
        <v>Sep</v>
      </c>
      <c r="C753" s="23" t="str">
        <f t="shared" si="57"/>
        <v>P0063|Sep</v>
      </c>
      <c r="D753" s="24">
        <f>Revenue!J754</f>
        <v>711.93760000000009</v>
      </c>
      <c r="E753" s="25">
        <f>_xlfn.XLOOKUP($C753,ExpensesTbl[Key],ExpensesTbl[Total Operating Expenses])</f>
        <v>1227.5300000000002</v>
      </c>
      <c r="F753" s="25">
        <f t="shared" si="58"/>
        <v>-515.59240000000011</v>
      </c>
      <c r="G753" s="23" t="str">
        <f>_xlfn.XLOOKUP($A753,PropertiesTbl[Property ID],PropertiesTbl[Property Name])</f>
        <v>Timber Nest</v>
      </c>
    </row>
    <row r="754" spans="1:7" x14ac:dyDescent="0.25">
      <c r="A754" s="22" t="str">
        <f>Revenue!A755</f>
        <v>P0063</v>
      </c>
      <c r="B754" s="22" t="str">
        <f>Revenue!B755</f>
        <v>Oct</v>
      </c>
      <c r="C754" s="23" t="str">
        <f t="shared" si="57"/>
        <v>P0063|Oct</v>
      </c>
      <c r="D754" s="24">
        <f>Revenue!J755</f>
        <v>614.81150000000002</v>
      </c>
      <c r="E754" s="25">
        <f>_xlfn.XLOOKUP($C754,ExpensesTbl[Key],ExpensesTbl[Total Operating Expenses])</f>
        <v>1208.22</v>
      </c>
      <c r="F754" s="25">
        <f t="shared" si="58"/>
        <v>-593.4085</v>
      </c>
      <c r="G754" s="23" t="str">
        <f>_xlfn.XLOOKUP($A754,PropertiesTbl[Property ID],PropertiesTbl[Property Name])</f>
        <v>Timber Nest</v>
      </c>
    </row>
    <row r="755" spans="1:7" x14ac:dyDescent="0.25">
      <c r="A755" s="22" t="str">
        <f>Revenue!A756</f>
        <v>P0063</v>
      </c>
      <c r="B755" s="22" t="str">
        <f>Revenue!B756</f>
        <v>Nov</v>
      </c>
      <c r="C755" s="23" t="str">
        <f t="shared" si="57"/>
        <v>P0063|Nov</v>
      </c>
      <c r="D755" s="24">
        <f>Revenue!J756</f>
        <v>716.71</v>
      </c>
      <c r="E755" s="25">
        <f>_xlfn.XLOOKUP($C755,ExpensesTbl[Key],ExpensesTbl[Total Operating Expenses])</f>
        <v>1198.6600000000001</v>
      </c>
      <c r="F755" s="25">
        <f t="shared" si="58"/>
        <v>-481.95000000000005</v>
      </c>
      <c r="G755" s="23" t="str">
        <f>_xlfn.XLOOKUP($A755,PropertiesTbl[Property ID],PropertiesTbl[Property Name])</f>
        <v>Timber Nest</v>
      </c>
    </row>
    <row r="756" spans="1:7" x14ac:dyDescent="0.25">
      <c r="A756" s="22" t="str">
        <f>Revenue!A757</f>
        <v>P0063</v>
      </c>
      <c r="B756" s="22" t="str">
        <f>Revenue!B757</f>
        <v>Dec</v>
      </c>
      <c r="C756" s="23" t="str">
        <f t="shared" si="57"/>
        <v>P0063|Dec</v>
      </c>
      <c r="D756" s="24">
        <f>Revenue!J757</f>
        <v>2566.1163000000001</v>
      </c>
      <c r="E756" s="25">
        <f>_xlfn.XLOOKUP($C756,ExpensesTbl[Key],ExpensesTbl[Total Operating Expenses])</f>
        <v>1451.8600000000001</v>
      </c>
      <c r="F756" s="25">
        <f t="shared" si="58"/>
        <v>1114.2563</v>
      </c>
      <c r="G756" s="23" t="str">
        <f>_xlfn.XLOOKUP($A756,PropertiesTbl[Property ID],PropertiesTbl[Property Name])</f>
        <v>Timber Nest</v>
      </c>
    </row>
    <row r="757" spans="1:7" x14ac:dyDescent="0.25">
      <c r="A757" s="22" t="str">
        <f>Revenue!A758</f>
        <v>P0063</v>
      </c>
      <c r="B757" s="22" t="str">
        <f>Revenue!B758</f>
        <v>Jan</v>
      </c>
      <c r="C757" s="23" t="str">
        <f t="shared" si="57"/>
        <v>P0063|Jan</v>
      </c>
      <c r="D757" s="24">
        <f>Revenue!J758</f>
        <v>2370.4090999999999</v>
      </c>
      <c r="E757" s="25">
        <f>_xlfn.XLOOKUP($C757,ExpensesTbl[Key],ExpensesTbl[Total Operating Expenses])</f>
        <v>1455.54</v>
      </c>
      <c r="F757" s="25">
        <f t="shared" si="58"/>
        <v>914.86909999999989</v>
      </c>
      <c r="G757" s="23" t="str">
        <f>_xlfn.XLOOKUP($A757,PropertiesTbl[Property ID],PropertiesTbl[Property Name])</f>
        <v>Timber Nest</v>
      </c>
    </row>
    <row r="758" spans="1:7" x14ac:dyDescent="0.25">
      <c r="A758" s="22" t="str">
        <f>Revenue!A759</f>
        <v>P0063</v>
      </c>
      <c r="B758" s="22" t="str">
        <f>Revenue!B759</f>
        <v>Feb</v>
      </c>
      <c r="C758" s="23" t="str">
        <f t="shared" si="57"/>
        <v>P0063|Feb</v>
      </c>
      <c r="D758" s="24">
        <f>Revenue!J759</f>
        <v>1839.4425999999999</v>
      </c>
      <c r="E758" s="25">
        <f>_xlfn.XLOOKUP($C758,ExpensesTbl[Key],ExpensesTbl[Total Operating Expenses])</f>
        <v>1354.4700000000003</v>
      </c>
      <c r="F758" s="25">
        <f t="shared" si="58"/>
        <v>484.9725999999996</v>
      </c>
      <c r="G758" s="23" t="str">
        <f>_xlfn.XLOOKUP($A758,PropertiesTbl[Property ID],PropertiesTbl[Property Name])</f>
        <v>Timber Nest</v>
      </c>
    </row>
    <row r="759" spans="1:7" x14ac:dyDescent="0.25">
      <c r="A759" s="22" t="str">
        <f>Revenue!A760</f>
        <v>P0063</v>
      </c>
      <c r="B759" s="22" t="str">
        <f>Revenue!B760</f>
        <v>Mar</v>
      </c>
      <c r="C759" s="23" t="str">
        <f t="shared" si="57"/>
        <v>P0063|Mar</v>
      </c>
      <c r="D759" s="24">
        <f>Revenue!J760</f>
        <v>1450.395</v>
      </c>
      <c r="E759" s="25">
        <f>_xlfn.XLOOKUP($C759,ExpensesTbl[Key],ExpensesTbl[Total Operating Expenses])</f>
        <v>1364.1400000000003</v>
      </c>
      <c r="F759" s="25">
        <f t="shared" si="58"/>
        <v>86.254999999999654</v>
      </c>
      <c r="G759" s="23" t="str">
        <f>_xlfn.XLOOKUP($A759,PropertiesTbl[Property ID],PropertiesTbl[Property Name])</f>
        <v>Timber Nest</v>
      </c>
    </row>
    <row r="760" spans="1:7" x14ac:dyDescent="0.25">
      <c r="A760" s="22" t="str">
        <f>Revenue!A761</f>
        <v>P0064</v>
      </c>
      <c r="B760" s="22" t="str">
        <f>Revenue!B761</f>
        <v>Apr</v>
      </c>
      <c r="C760" s="23" t="str">
        <f t="shared" si="57"/>
        <v>P0064|Apr</v>
      </c>
      <c r="D760" s="24">
        <f>Revenue!J761</f>
        <v>731.49900000000002</v>
      </c>
      <c r="E760" s="25">
        <f>_xlfn.XLOOKUP($C760,ExpensesTbl[Key],ExpensesTbl[Total Operating Expenses])</f>
        <v>1557.67</v>
      </c>
      <c r="F760" s="25">
        <f t="shared" si="58"/>
        <v>-826.17100000000005</v>
      </c>
      <c r="G760" s="23" t="str">
        <f>_xlfn.XLOOKUP($A760,PropertiesTbl[Property ID],PropertiesTbl[Property Name])</f>
        <v>Meadow Refuge</v>
      </c>
    </row>
    <row r="761" spans="1:7" x14ac:dyDescent="0.25">
      <c r="A761" s="22" t="str">
        <f>Revenue!A762</f>
        <v>P0064</v>
      </c>
      <c r="B761" s="22" t="str">
        <f>Revenue!B762</f>
        <v>May</v>
      </c>
      <c r="C761" s="23" t="str">
        <f t="shared" si="57"/>
        <v>P0064|May</v>
      </c>
      <c r="D761" s="24">
        <f>Revenue!J762</f>
        <v>721.55650000000003</v>
      </c>
      <c r="E761" s="25">
        <f>_xlfn.XLOOKUP($C761,ExpensesTbl[Key],ExpensesTbl[Total Operating Expenses])</f>
        <v>1781.65</v>
      </c>
      <c r="F761" s="25">
        <f t="shared" si="58"/>
        <v>-1060.0934999999999</v>
      </c>
      <c r="G761" s="23" t="str">
        <f>_xlfn.XLOOKUP($A761,PropertiesTbl[Property ID],PropertiesTbl[Property Name])</f>
        <v>Meadow Refuge</v>
      </c>
    </row>
    <row r="762" spans="1:7" x14ac:dyDescent="0.25">
      <c r="A762" s="22" t="str">
        <f>Revenue!A763</f>
        <v>P0064</v>
      </c>
      <c r="B762" s="22" t="str">
        <f>Revenue!B763</f>
        <v>Jun</v>
      </c>
      <c r="C762" s="23" t="str">
        <f t="shared" si="57"/>
        <v>P0064|Jun</v>
      </c>
      <c r="D762" s="24">
        <f>Revenue!J763</f>
        <v>918.66049999999996</v>
      </c>
      <c r="E762" s="25">
        <f>_xlfn.XLOOKUP($C762,ExpensesTbl[Key],ExpensesTbl[Total Operating Expenses])</f>
        <v>1856.1100000000001</v>
      </c>
      <c r="F762" s="25">
        <f t="shared" si="58"/>
        <v>-937.44950000000017</v>
      </c>
      <c r="G762" s="23" t="str">
        <f>_xlfn.XLOOKUP($A762,PropertiesTbl[Property ID],PropertiesTbl[Property Name])</f>
        <v>Meadow Refuge</v>
      </c>
    </row>
    <row r="763" spans="1:7" x14ac:dyDescent="0.25">
      <c r="A763" s="22" t="str">
        <f>Revenue!A764</f>
        <v>P0064</v>
      </c>
      <c r="B763" s="22" t="str">
        <f>Revenue!B764</f>
        <v>Jul</v>
      </c>
      <c r="C763" s="23" t="str">
        <f t="shared" si="57"/>
        <v>P0064|Jul</v>
      </c>
      <c r="D763" s="24">
        <f>Revenue!J764</f>
        <v>1596.6529999999998</v>
      </c>
      <c r="E763" s="25">
        <f>_xlfn.XLOOKUP($C763,ExpensesTbl[Key],ExpensesTbl[Total Operating Expenses])</f>
        <v>2488.46</v>
      </c>
      <c r="F763" s="25">
        <f t="shared" si="58"/>
        <v>-891.80700000000024</v>
      </c>
      <c r="G763" s="23" t="str">
        <f>_xlfn.XLOOKUP($A763,PropertiesTbl[Property ID],PropertiesTbl[Property Name])</f>
        <v>Meadow Refuge</v>
      </c>
    </row>
    <row r="764" spans="1:7" x14ac:dyDescent="0.25">
      <c r="A764" s="22" t="str">
        <f>Revenue!A765</f>
        <v>P0064</v>
      </c>
      <c r="B764" s="22" t="str">
        <f>Revenue!B765</f>
        <v>Aug</v>
      </c>
      <c r="C764" s="23" t="str">
        <f t="shared" si="57"/>
        <v>P0064|Aug</v>
      </c>
      <c r="D764" s="24">
        <f>Revenue!J765</f>
        <v>1318.6787999999999</v>
      </c>
      <c r="E764" s="25">
        <f>_xlfn.XLOOKUP($C764,ExpensesTbl[Key],ExpensesTbl[Total Operating Expenses])</f>
        <v>2325.13</v>
      </c>
      <c r="F764" s="25">
        <f t="shared" si="58"/>
        <v>-1006.4512000000002</v>
      </c>
      <c r="G764" s="23" t="str">
        <f>_xlfn.XLOOKUP($A764,PropertiesTbl[Property ID],PropertiesTbl[Property Name])</f>
        <v>Meadow Refuge</v>
      </c>
    </row>
    <row r="765" spans="1:7" x14ac:dyDescent="0.25">
      <c r="A765" s="22" t="str">
        <f>Revenue!A766</f>
        <v>P0064</v>
      </c>
      <c r="B765" s="22" t="str">
        <f>Revenue!B766</f>
        <v>Sep</v>
      </c>
      <c r="C765" s="23" t="str">
        <f t="shared" si="57"/>
        <v>P0064|Sep</v>
      </c>
      <c r="D765" s="24">
        <f>Revenue!J766</f>
        <v>890.38499999999999</v>
      </c>
      <c r="E765" s="25">
        <f>_xlfn.XLOOKUP($C765,ExpensesTbl[Key],ExpensesTbl[Total Operating Expenses])</f>
        <v>1703.76</v>
      </c>
      <c r="F765" s="25">
        <f t="shared" si="58"/>
        <v>-813.375</v>
      </c>
      <c r="G765" s="23" t="str">
        <f>_xlfn.XLOOKUP($A765,PropertiesTbl[Property ID],PropertiesTbl[Property Name])</f>
        <v>Meadow Refuge</v>
      </c>
    </row>
    <row r="766" spans="1:7" x14ac:dyDescent="0.25">
      <c r="A766" s="22" t="str">
        <f>Revenue!A767</f>
        <v>P0064</v>
      </c>
      <c r="B766" s="22" t="str">
        <f>Revenue!B767</f>
        <v>Oct</v>
      </c>
      <c r="C766" s="23" t="str">
        <f t="shared" si="57"/>
        <v>P0064|Oct</v>
      </c>
      <c r="D766" s="24">
        <f>Revenue!J767</f>
        <v>846.79320000000007</v>
      </c>
      <c r="E766" s="25">
        <f>_xlfn.XLOOKUP($C766,ExpensesTbl[Key],ExpensesTbl[Total Operating Expenses])</f>
        <v>1620.0100000000002</v>
      </c>
      <c r="F766" s="25">
        <f t="shared" si="58"/>
        <v>-773.21680000000015</v>
      </c>
      <c r="G766" s="23" t="str">
        <f>_xlfn.XLOOKUP($A766,PropertiesTbl[Property ID],PropertiesTbl[Property Name])</f>
        <v>Meadow Refuge</v>
      </c>
    </row>
    <row r="767" spans="1:7" x14ac:dyDescent="0.25">
      <c r="A767" s="22" t="str">
        <f>Revenue!A768</f>
        <v>P0064</v>
      </c>
      <c r="B767" s="22" t="str">
        <f>Revenue!B768</f>
        <v>Nov</v>
      </c>
      <c r="C767" s="23" t="str">
        <f t="shared" si="57"/>
        <v>P0064|Nov</v>
      </c>
      <c r="D767" s="24">
        <f>Revenue!J768</f>
        <v>798.13799999999992</v>
      </c>
      <c r="E767" s="25">
        <f>_xlfn.XLOOKUP($C767,ExpensesTbl[Key],ExpensesTbl[Total Operating Expenses])</f>
        <v>1612.0800000000002</v>
      </c>
      <c r="F767" s="25">
        <f t="shared" si="58"/>
        <v>-813.94200000000023</v>
      </c>
      <c r="G767" s="23" t="str">
        <f>_xlfn.XLOOKUP($A767,PropertiesTbl[Property ID],PropertiesTbl[Property Name])</f>
        <v>Meadow Refuge</v>
      </c>
    </row>
    <row r="768" spans="1:7" x14ac:dyDescent="0.25">
      <c r="A768" s="22" t="str">
        <f>Revenue!A769</f>
        <v>P0064</v>
      </c>
      <c r="B768" s="22" t="str">
        <f>Revenue!B769</f>
        <v>Dec</v>
      </c>
      <c r="C768" s="23" t="str">
        <f t="shared" si="57"/>
        <v>P0064|Dec</v>
      </c>
      <c r="D768" s="24">
        <f>Revenue!J769</f>
        <v>2829.6420000000003</v>
      </c>
      <c r="E768" s="25">
        <f>_xlfn.XLOOKUP($C768,ExpensesTbl[Key],ExpensesTbl[Total Operating Expenses])</f>
        <v>1897.99</v>
      </c>
      <c r="F768" s="25">
        <f t="shared" si="58"/>
        <v>931.65200000000027</v>
      </c>
      <c r="G768" s="23" t="str">
        <f>_xlfn.XLOOKUP($A768,PropertiesTbl[Property ID],PropertiesTbl[Property Name])</f>
        <v>Meadow Refuge</v>
      </c>
    </row>
    <row r="769" spans="1:7" x14ac:dyDescent="0.25">
      <c r="A769" s="22" t="str">
        <f>Revenue!A770</f>
        <v>P0064</v>
      </c>
      <c r="B769" s="22" t="str">
        <f>Revenue!B770</f>
        <v>Jan</v>
      </c>
      <c r="C769" s="23" t="str">
        <f t="shared" si="57"/>
        <v>P0064|Jan</v>
      </c>
      <c r="D769" s="24">
        <f>Revenue!J770</f>
        <v>2782.6163999999999</v>
      </c>
      <c r="E769" s="25">
        <f>_xlfn.XLOOKUP($C769,ExpensesTbl[Key],ExpensesTbl[Total Operating Expenses])</f>
        <v>1899.28</v>
      </c>
      <c r="F769" s="25">
        <f t="shared" si="58"/>
        <v>883.33639999999991</v>
      </c>
      <c r="G769" s="23" t="str">
        <f>_xlfn.XLOOKUP($A769,PropertiesTbl[Property ID],PropertiesTbl[Property Name])</f>
        <v>Meadow Refuge</v>
      </c>
    </row>
    <row r="770" spans="1:7" x14ac:dyDescent="0.25">
      <c r="A770" s="22" t="str">
        <f>Revenue!A771</f>
        <v>P0064</v>
      </c>
      <c r="B770" s="22" t="str">
        <f>Revenue!B771</f>
        <v>Feb</v>
      </c>
      <c r="C770" s="23" t="str">
        <f t="shared" si="57"/>
        <v>P0064|Feb</v>
      </c>
      <c r="D770" s="24">
        <f>Revenue!J771</f>
        <v>2177.1120000000005</v>
      </c>
      <c r="E770" s="25">
        <f>_xlfn.XLOOKUP($C770,ExpensesTbl[Key],ExpensesTbl[Total Operating Expenses])</f>
        <v>1813.54</v>
      </c>
      <c r="F770" s="25">
        <f t="shared" si="58"/>
        <v>363.57200000000057</v>
      </c>
      <c r="G770" s="23" t="str">
        <f>_xlfn.XLOOKUP($A770,PropertiesTbl[Property ID],PropertiesTbl[Property Name])</f>
        <v>Meadow Refuge</v>
      </c>
    </row>
    <row r="771" spans="1:7" x14ac:dyDescent="0.25">
      <c r="A771" s="22" t="str">
        <f>Revenue!A772</f>
        <v>P0064</v>
      </c>
      <c r="B771" s="22" t="str">
        <f>Revenue!B772</f>
        <v>Mar</v>
      </c>
      <c r="C771" s="23" t="str">
        <f t="shared" si="57"/>
        <v>P0064|Mar</v>
      </c>
      <c r="D771" s="24">
        <f>Revenue!J772</f>
        <v>1699.0946999999999</v>
      </c>
      <c r="E771" s="25">
        <f>_xlfn.XLOOKUP($C771,ExpensesTbl[Key],ExpensesTbl[Total Operating Expenses])</f>
        <v>1713.1599999999999</v>
      </c>
      <c r="F771" s="25">
        <f t="shared" si="58"/>
        <v>-14.065299999999979</v>
      </c>
      <c r="G771" s="23" t="str">
        <f>_xlfn.XLOOKUP($A771,PropertiesTbl[Property ID],PropertiesTbl[Property Name])</f>
        <v>Meadow Refuge</v>
      </c>
    </row>
    <row r="772" spans="1:7" x14ac:dyDescent="0.25">
      <c r="A772" s="22" t="str">
        <f>Revenue!A773</f>
        <v>P0065</v>
      </c>
      <c r="B772" s="22" t="str">
        <f>Revenue!B773</f>
        <v>Apr</v>
      </c>
      <c r="C772" s="23" t="str">
        <f t="shared" si="57"/>
        <v>P0065|Apr</v>
      </c>
      <c r="D772" s="24">
        <f>Revenue!J773</f>
        <v>1018.091</v>
      </c>
      <c r="E772" s="25">
        <f>_xlfn.XLOOKUP($C772,ExpensesTbl[Key],ExpensesTbl[Total Operating Expenses])</f>
        <v>2084.0700000000002</v>
      </c>
      <c r="F772" s="25">
        <f t="shared" si="58"/>
        <v>-1065.9790000000003</v>
      </c>
      <c r="G772" s="23" t="str">
        <f>_xlfn.XLOOKUP($A772,PropertiesTbl[Property ID],PropertiesTbl[Property Name])</f>
        <v>Granite Hollow</v>
      </c>
    </row>
    <row r="773" spans="1:7" x14ac:dyDescent="0.25">
      <c r="A773" s="22" t="str">
        <f>Revenue!A774</f>
        <v>P0065</v>
      </c>
      <c r="B773" s="22" t="str">
        <f>Revenue!B774</f>
        <v>May</v>
      </c>
      <c r="C773" s="23" t="str">
        <f t="shared" ref="C773:C836" si="59">A773&amp;"|"&amp;B773</f>
        <v>P0065|May</v>
      </c>
      <c r="D773" s="24">
        <f>Revenue!J774</f>
        <v>1411.7946000000002</v>
      </c>
      <c r="E773" s="25">
        <f>_xlfn.XLOOKUP($C773,ExpensesTbl[Key],ExpensesTbl[Total Operating Expenses])</f>
        <v>2310.31</v>
      </c>
      <c r="F773" s="25">
        <f t="shared" ref="F773:F836" si="60">D773-E773</f>
        <v>-898.51539999999977</v>
      </c>
      <c r="G773" s="23" t="str">
        <f>_xlfn.XLOOKUP($A773,PropertiesTbl[Property ID],PropertiesTbl[Property Name])</f>
        <v>Granite Hollow</v>
      </c>
    </row>
    <row r="774" spans="1:7" x14ac:dyDescent="0.25">
      <c r="A774" s="22" t="str">
        <f>Revenue!A775</f>
        <v>P0065</v>
      </c>
      <c r="B774" s="22" t="str">
        <f>Revenue!B775</f>
        <v>Jun</v>
      </c>
      <c r="C774" s="23" t="str">
        <f t="shared" si="59"/>
        <v>P0065|Jun</v>
      </c>
      <c r="D774" s="24">
        <f>Revenue!J775</f>
        <v>1467.6084000000001</v>
      </c>
      <c r="E774" s="25">
        <f>_xlfn.XLOOKUP($C774,ExpensesTbl[Key],ExpensesTbl[Total Operating Expenses])</f>
        <v>2447.23</v>
      </c>
      <c r="F774" s="25">
        <f t="shared" si="60"/>
        <v>-979.62159999999994</v>
      </c>
      <c r="G774" s="23" t="str">
        <f>_xlfn.XLOOKUP($A774,PropertiesTbl[Property ID],PropertiesTbl[Property Name])</f>
        <v>Granite Hollow</v>
      </c>
    </row>
    <row r="775" spans="1:7" x14ac:dyDescent="0.25">
      <c r="A775" s="22" t="str">
        <f>Revenue!A776</f>
        <v>P0065</v>
      </c>
      <c r="B775" s="22" t="str">
        <f>Revenue!B776</f>
        <v>Jul</v>
      </c>
      <c r="C775" s="23" t="str">
        <f t="shared" si="59"/>
        <v>P0065|Jul</v>
      </c>
      <c r="D775" s="24">
        <f>Revenue!J776</f>
        <v>2431.71</v>
      </c>
      <c r="E775" s="25">
        <f>_xlfn.XLOOKUP($C775,ExpensesTbl[Key],ExpensesTbl[Total Operating Expenses])</f>
        <v>3344.78</v>
      </c>
      <c r="F775" s="25">
        <f t="shared" si="60"/>
        <v>-913.07000000000016</v>
      </c>
      <c r="G775" s="23" t="str">
        <f>_xlfn.XLOOKUP($A775,PropertiesTbl[Property ID],PropertiesTbl[Property Name])</f>
        <v>Granite Hollow</v>
      </c>
    </row>
    <row r="776" spans="1:7" x14ac:dyDescent="0.25">
      <c r="A776" s="22" t="str">
        <f>Revenue!A777</f>
        <v>P0065</v>
      </c>
      <c r="B776" s="22" t="str">
        <f>Revenue!B777</f>
        <v>Aug</v>
      </c>
      <c r="C776" s="23" t="str">
        <f t="shared" si="59"/>
        <v>P0065|Aug</v>
      </c>
      <c r="D776" s="24">
        <f>Revenue!J777</f>
        <v>1978.2552000000001</v>
      </c>
      <c r="E776" s="25">
        <f>_xlfn.XLOOKUP($C776,ExpensesTbl[Key],ExpensesTbl[Total Operating Expenses])</f>
        <v>3156.83</v>
      </c>
      <c r="F776" s="25">
        <f t="shared" si="60"/>
        <v>-1178.5747999999999</v>
      </c>
      <c r="G776" s="23" t="str">
        <f>_xlfn.XLOOKUP($A776,PropertiesTbl[Property ID],PropertiesTbl[Property Name])</f>
        <v>Granite Hollow</v>
      </c>
    </row>
    <row r="777" spans="1:7" x14ac:dyDescent="0.25">
      <c r="A777" s="22" t="str">
        <f>Revenue!A778</f>
        <v>P0065</v>
      </c>
      <c r="B777" s="22" t="str">
        <f>Revenue!B778</f>
        <v>Sep</v>
      </c>
      <c r="C777" s="23" t="str">
        <f t="shared" si="59"/>
        <v>P0065|Sep</v>
      </c>
      <c r="D777" s="24">
        <f>Revenue!J778</f>
        <v>1293.4157999999998</v>
      </c>
      <c r="E777" s="25">
        <f>_xlfn.XLOOKUP($C777,ExpensesTbl[Key],ExpensesTbl[Total Operating Expenses])</f>
        <v>2194.9299999999998</v>
      </c>
      <c r="F777" s="25">
        <f t="shared" si="60"/>
        <v>-901.51420000000007</v>
      </c>
      <c r="G777" s="23" t="str">
        <f>_xlfn.XLOOKUP($A777,PropertiesTbl[Property ID],PropertiesTbl[Property Name])</f>
        <v>Granite Hollow</v>
      </c>
    </row>
    <row r="778" spans="1:7" x14ac:dyDescent="0.25">
      <c r="A778" s="22" t="str">
        <f>Revenue!A779</f>
        <v>P0065</v>
      </c>
      <c r="B778" s="22" t="str">
        <f>Revenue!B779</f>
        <v>Oct</v>
      </c>
      <c r="C778" s="23" t="str">
        <f t="shared" si="59"/>
        <v>P0065|Oct</v>
      </c>
      <c r="D778" s="24">
        <f>Revenue!J779</f>
        <v>1244.2368000000001</v>
      </c>
      <c r="E778" s="25">
        <f>_xlfn.XLOOKUP($C778,ExpensesTbl[Key],ExpensesTbl[Total Operating Expenses])</f>
        <v>2199.58</v>
      </c>
      <c r="F778" s="25">
        <f t="shared" si="60"/>
        <v>-955.3431999999998</v>
      </c>
      <c r="G778" s="23" t="str">
        <f>_xlfn.XLOOKUP($A778,PropertiesTbl[Property ID],PropertiesTbl[Property Name])</f>
        <v>Granite Hollow</v>
      </c>
    </row>
    <row r="779" spans="1:7" x14ac:dyDescent="0.25">
      <c r="A779" s="22" t="str">
        <f>Revenue!A780</f>
        <v>P0065</v>
      </c>
      <c r="B779" s="22" t="str">
        <f>Revenue!B780</f>
        <v>Nov</v>
      </c>
      <c r="C779" s="23" t="str">
        <f t="shared" si="59"/>
        <v>P0065|Nov</v>
      </c>
      <c r="D779" s="24">
        <f>Revenue!J780</f>
        <v>1269.4956</v>
      </c>
      <c r="E779" s="25">
        <f>_xlfn.XLOOKUP($C779,ExpensesTbl[Key],ExpensesTbl[Total Operating Expenses])</f>
        <v>2050.16</v>
      </c>
      <c r="F779" s="25">
        <f t="shared" si="60"/>
        <v>-780.66439999999989</v>
      </c>
      <c r="G779" s="23" t="str">
        <f>_xlfn.XLOOKUP($A779,PropertiesTbl[Property ID],PropertiesTbl[Property Name])</f>
        <v>Granite Hollow</v>
      </c>
    </row>
    <row r="780" spans="1:7" x14ac:dyDescent="0.25">
      <c r="A780" s="22" t="str">
        <f>Revenue!A781</f>
        <v>P0065</v>
      </c>
      <c r="B780" s="22" t="str">
        <f>Revenue!B781</f>
        <v>Dec</v>
      </c>
      <c r="C780" s="23" t="str">
        <f t="shared" si="59"/>
        <v>P0065|Dec</v>
      </c>
      <c r="D780" s="24">
        <f>Revenue!J781</f>
        <v>5350.5734000000002</v>
      </c>
      <c r="E780" s="25">
        <f>_xlfn.XLOOKUP($C780,ExpensesTbl[Key],ExpensesTbl[Total Operating Expenses])</f>
        <v>2517.88</v>
      </c>
      <c r="F780" s="25">
        <f t="shared" si="60"/>
        <v>2832.6934000000001</v>
      </c>
      <c r="G780" s="23" t="str">
        <f>_xlfn.XLOOKUP($A780,PropertiesTbl[Property ID],PropertiesTbl[Property Name])</f>
        <v>Granite Hollow</v>
      </c>
    </row>
    <row r="781" spans="1:7" x14ac:dyDescent="0.25">
      <c r="A781" s="22" t="str">
        <f>Revenue!A782</f>
        <v>P0065</v>
      </c>
      <c r="B781" s="22" t="str">
        <f>Revenue!B782</f>
        <v>Jan</v>
      </c>
      <c r="C781" s="23" t="str">
        <f t="shared" si="59"/>
        <v>P0065|Jan</v>
      </c>
      <c r="D781" s="24">
        <f>Revenue!J782</f>
        <v>4488.3606</v>
      </c>
      <c r="E781" s="25">
        <f>_xlfn.XLOOKUP($C781,ExpensesTbl[Key],ExpensesTbl[Total Operating Expenses])</f>
        <v>2418.3900000000003</v>
      </c>
      <c r="F781" s="25">
        <f t="shared" si="60"/>
        <v>2069.9705999999996</v>
      </c>
      <c r="G781" s="23" t="str">
        <f>_xlfn.XLOOKUP($A781,PropertiesTbl[Property ID],PropertiesTbl[Property Name])</f>
        <v>Granite Hollow</v>
      </c>
    </row>
    <row r="782" spans="1:7" x14ac:dyDescent="0.25">
      <c r="A782" s="22" t="str">
        <f>Revenue!A783</f>
        <v>P0065</v>
      </c>
      <c r="B782" s="22" t="str">
        <f>Revenue!B783</f>
        <v>Feb</v>
      </c>
      <c r="C782" s="23" t="str">
        <f t="shared" si="59"/>
        <v>P0065|Feb</v>
      </c>
      <c r="D782" s="24">
        <f>Revenue!J783</f>
        <v>3111.7180000000003</v>
      </c>
      <c r="E782" s="25">
        <f>_xlfn.XLOOKUP($C782,ExpensesTbl[Key],ExpensesTbl[Total Operating Expenses])</f>
        <v>2331.5500000000002</v>
      </c>
      <c r="F782" s="25">
        <f t="shared" si="60"/>
        <v>780.16800000000012</v>
      </c>
      <c r="G782" s="23" t="str">
        <f>_xlfn.XLOOKUP($A782,PropertiesTbl[Property ID],PropertiesTbl[Property Name])</f>
        <v>Granite Hollow</v>
      </c>
    </row>
    <row r="783" spans="1:7" x14ac:dyDescent="0.25">
      <c r="A783" s="22" t="str">
        <f>Revenue!A784</f>
        <v>P0065</v>
      </c>
      <c r="B783" s="22" t="str">
        <f>Revenue!B784</f>
        <v>Mar</v>
      </c>
      <c r="C783" s="23" t="str">
        <f t="shared" si="59"/>
        <v>P0065|Mar</v>
      </c>
      <c r="D783" s="24">
        <f>Revenue!J784</f>
        <v>3194.6239</v>
      </c>
      <c r="E783" s="25">
        <f>_xlfn.XLOOKUP($C783,ExpensesTbl[Key],ExpensesTbl[Total Operating Expenses])</f>
        <v>2305.67</v>
      </c>
      <c r="F783" s="25">
        <f t="shared" si="60"/>
        <v>888.95389999999998</v>
      </c>
      <c r="G783" s="23" t="str">
        <f>_xlfn.XLOOKUP($A783,PropertiesTbl[Property ID],PropertiesTbl[Property Name])</f>
        <v>Granite Hollow</v>
      </c>
    </row>
    <row r="784" spans="1:7" x14ac:dyDescent="0.25">
      <c r="A784" s="22" t="str">
        <f>Revenue!A785</f>
        <v>P0066</v>
      </c>
      <c r="B784" s="22" t="str">
        <f>Revenue!B785</f>
        <v>Apr</v>
      </c>
      <c r="C784" s="23" t="str">
        <f t="shared" si="59"/>
        <v>P0066|Apr</v>
      </c>
      <c r="D784" s="24">
        <f>Revenue!J785</f>
        <v>1110.0026999999998</v>
      </c>
      <c r="E784" s="25">
        <f>_xlfn.XLOOKUP($C784,ExpensesTbl[Key],ExpensesTbl[Total Operating Expenses])</f>
        <v>1564.9</v>
      </c>
      <c r="F784" s="25">
        <f t="shared" si="60"/>
        <v>-454.89730000000031</v>
      </c>
      <c r="G784" s="23" t="str">
        <f>_xlfn.XLOOKUP($A784,PropertiesTbl[Property ID],PropertiesTbl[Property Name])</f>
        <v>Alpine Haven</v>
      </c>
    </row>
    <row r="785" spans="1:7" x14ac:dyDescent="0.25">
      <c r="A785" s="22" t="str">
        <f>Revenue!A786</f>
        <v>P0066</v>
      </c>
      <c r="B785" s="22" t="str">
        <f>Revenue!B786</f>
        <v>May</v>
      </c>
      <c r="C785" s="23" t="str">
        <f t="shared" si="59"/>
        <v>P0066|May</v>
      </c>
      <c r="D785" s="24">
        <f>Revenue!J786</f>
        <v>1184.1592000000001</v>
      </c>
      <c r="E785" s="25">
        <f>_xlfn.XLOOKUP($C785,ExpensesTbl[Key],ExpensesTbl[Total Operating Expenses])</f>
        <v>1770.8700000000001</v>
      </c>
      <c r="F785" s="25">
        <f t="shared" si="60"/>
        <v>-586.71080000000006</v>
      </c>
      <c r="G785" s="23" t="str">
        <f>_xlfn.XLOOKUP($A785,PropertiesTbl[Property ID],PropertiesTbl[Property Name])</f>
        <v>Alpine Haven</v>
      </c>
    </row>
    <row r="786" spans="1:7" x14ac:dyDescent="0.25">
      <c r="A786" s="22" t="str">
        <f>Revenue!A787</f>
        <v>P0066</v>
      </c>
      <c r="B786" s="22" t="str">
        <f>Revenue!B787</f>
        <v>Jun</v>
      </c>
      <c r="C786" s="23" t="str">
        <f t="shared" si="59"/>
        <v>P0066|Jun</v>
      </c>
      <c r="D786" s="24">
        <f>Revenue!J787</f>
        <v>1488.7392</v>
      </c>
      <c r="E786" s="25">
        <f>_xlfn.XLOOKUP($C786,ExpensesTbl[Key],ExpensesTbl[Total Operating Expenses])</f>
        <v>1841.54</v>
      </c>
      <c r="F786" s="25">
        <f t="shared" si="60"/>
        <v>-352.80079999999998</v>
      </c>
      <c r="G786" s="23" t="str">
        <f>_xlfn.XLOOKUP($A786,PropertiesTbl[Property ID],PropertiesTbl[Property Name])</f>
        <v>Alpine Haven</v>
      </c>
    </row>
    <row r="787" spans="1:7" x14ac:dyDescent="0.25">
      <c r="A787" s="22" t="str">
        <f>Revenue!A788</f>
        <v>P0066</v>
      </c>
      <c r="B787" s="22" t="str">
        <f>Revenue!B788</f>
        <v>Jul</v>
      </c>
      <c r="C787" s="23" t="str">
        <f t="shared" si="59"/>
        <v>P0066|Jul</v>
      </c>
      <c r="D787" s="24">
        <f>Revenue!J788</f>
        <v>2106.6984000000002</v>
      </c>
      <c r="E787" s="25">
        <f>_xlfn.XLOOKUP($C787,ExpensesTbl[Key],ExpensesTbl[Total Operating Expenses])</f>
        <v>2501.6999999999998</v>
      </c>
      <c r="F787" s="25">
        <f t="shared" si="60"/>
        <v>-395.0015999999996</v>
      </c>
      <c r="G787" s="23" t="str">
        <f>_xlfn.XLOOKUP($A787,PropertiesTbl[Property ID],PropertiesTbl[Property Name])</f>
        <v>Alpine Haven</v>
      </c>
    </row>
    <row r="788" spans="1:7" x14ac:dyDescent="0.25">
      <c r="A788" s="22" t="str">
        <f>Revenue!A789</f>
        <v>P0066</v>
      </c>
      <c r="B788" s="22" t="str">
        <f>Revenue!B789</f>
        <v>Aug</v>
      </c>
      <c r="C788" s="23" t="str">
        <f t="shared" si="59"/>
        <v>P0066|Aug</v>
      </c>
      <c r="D788" s="24">
        <f>Revenue!J789</f>
        <v>2190.8555999999999</v>
      </c>
      <c r="E788" s="25">
        <f>_xlfn.XLOOKUP($C788,ExpensesTbl[Key],ExpensesTbl[Total Operating Expenses])</f>
        <v>2431.96</v>
      </c>
      <c r="F788" s="25">
        <f t="shared" si="60"/>
        <v>-241.10440000000017</v>
      </c>
      <c r="G788" s="23" t="str">
        <f>_xlfn.XLOOKUP($A788,PropertiesTbl[Property ID],PropertiesTbl[Property Name])</f>
        <v>Alpine Haven</v>
      </c>
    </row>
    <row r="789" spans="1:7" x14ac:dyDescent="0.25">
      <c r="A789" s="22" t="str">
        <f>Revenue!A790</f>
        <v>P0066</v>
      </c>
      <c r="B789" s="22" t="str">
        <f>Revenue!B790</f>
        <v>Sep</v>
      </c>
      <c r="C789" s="23" t="str">
        <f t="shared" si="59"/>
        <v>P0066|Sep</v>
      </c>
      <c r="D789" s="24">
        <f>Revenue!J790</f>
        <v>1518.9947999999999</v>
      </c>
      <c r="E789" s="25">
        <f>_xlfn.XLOOKUP($C789,ExpensesTbl[Key],ExpensesTbl[Total Operating Expenses])</f>
        <v>1761.01</v>
      </c>
      <c r="F789" s="25">
        <f t="shared" si="60"/>
        <v>-242.01520000000005</v>
      </c>
      <c r="G789" s="23" t="str">
        <f>_xlfn.XLOOKUP($A789,PropertiesTbl[Property ID],PropertiesTbl[Property Name])</f>
        <v>Alpine Haven</v>
      </c>
    </row>
    <row r="790" spans="1:7" x14ac:dyDescent="0.25">
      <c r="A790" s="22" t="str">
        <f>Revenue!A791</f>
        <v>P0066</v>
      </c>
      <c r="B790" s="22" t="str">
        <f>Revenue!B791</f>
        <v>Oct</v>
      </c>
      <c r="C790" s="23" t="str">
        <f t="shared" si="59"/>
        <v>P0066|Oct</v>
      </c>
      <c r="D790" s="24">
        <f>Revenue!J791</f>
        <v>1391.5368000000001</v>
      </c>
      <c r="E790" s="25">
        <f>_xlfn.XLOOKUP($C790,ExpensesTbl[Key],ExpensesTbl[Total Operating Expenses])</f>
        <v>1737.58</v>
      </c>
      <c r="F790" s="25">
        <f t="shared" si="60"/>
        <v>-346.04319999999984</v>
      </c>
      <c r="G790" s="23" t="str">
        <f>_xlfn.XLOOKUP($A790,PropertiesTbl[Property ID],PropertiesTbl[Property Name])</f>
        <v>Alpine Haven</v>
      </c>
    </row>
    <row r="791" spans="1:7" x14ac:dyDescent="0.25">
      <c r="A791" s="22" t="str">
        <f>Revenue!A792</f>
        <v>P0066</v>
      </c>
      <c r="B791" s="22" t="str">
        <f>Revenue!B792</f>
        <v>Nov</v>
      </c>
      <c r="C791" s="23" t="str">
        <f t="shared" si="59"/>
        <v>P0066|Nov</v>
      </c>
      <c r="D791" s="24">
        <f>Revenue!J792</f>
        <v>1372.4472000000001</v>
      </c>
      <c r="E791" s="25">
        <f>_xlfn.XLOOKUP($C791,ExpensesTbl[Key],ExpensesTbl[Total Operating Expenses])</f>
        <v>1694.43</v>
      </c>
      <c r="F791" s="25">
        <f t="shared" si="60"/>
        <v>-321.9828</v>
      </c>
      <c r="G791" s="23" t="str">
        <f>_xlfn.XLOOKUP($A791,PropertiesTbl[Property ID],PropertiesTbl[Property Name])</f>
        <v>Alpine Haven</v>
      </c>
    </row>
    <row r="792" spans="1:7" x14ac:dyDescent="0.25">
      <c r="A792" s="22" t="str">
        <f>Revenue!A793</f>
        <v>P0066</v>
      </c>
      <c r="B792" s="22" t="str">
        <f>Revenue!B793</f>
        <v>Dec</v>
      </c>
      <c r="C792" s="23" t="str">
        <f t="shared" si="59"/>
        <v>P0066|Dec</v>
      </c>
      <c r="D792" s="24">
        <f>Revenue!J793</f>
        <v>4274.5649999999996</v>
      </c>
      <c r="E792" s="25">
        <f>_xlfn.XLOOKUP($C792,ExpensesTbl[Key],ExpensesTbl[Total Operating Expenses])</f>
        <v>1997.6399999999999</v>
      </c>
      <c r="F792" s="25">
        <f t="shared" si="60"/>
        <v>2276.9249999999997</v>
      </c>
      <c r="G792" s="23" t="str">
        <f>_xlfn.XLOOKUP($A792,PropertiesTbl[Property ID],PropertiesTbl[Property Name])</f>
        <v>Alpine Haven</v>
      </c>
    </row>
    <row r="793" spans="1:7" x14ac:dyDescent="0.25">
      <c r="A793" s="22" t="str">
        <f>Revenue!A794</f>
        <v>P0066</v>
      </c>
      <c r="B793" s="22" t="str">
        <f>Revenue!B794</f>
        <v>Jan</v>
      </c>
      <c r="C793" s="23" t="str">
        <f t="shared" si="59"/>
        <v>P0066|Jan</v>
      </c>
      <c r="D793" s="24">
        <f>Revenue!J794</f>
        <v>3811.7295000000004</v>
      </c>
      <c r="E793" s="25">
        <f>_xlfn.XLOOKUP($C793,ExpensesTbl[Key],ExpensesTbl[Total Operating Expenses])</f>
        <v>2012.1299999999999</v>
      </c>
      <c r="F793" s="25">
        <f t="shared" si="60"/>
        <v>1799.5995000000005</v>
      </c>
      <c r="G793" s="23" t="str">
        <f>_xlfn.XLOOKUP($A793,PropertiesTbl[Property ID],PropertiesTbl[Property Name])</f>
        <v>Alpine Haven</v>
      </c>
    </row>
    <row r="794" spans="1:7" x14ac:dyDescent="0.25">
      <c r="A794" s="22" t="str">
        <f>Revenue!A795</f>
        <v>P0066</v>
      </c>
      <c r="B794" s="22" t="str">
        <f>Revenue!B795</f>
        <v>Feb</v>
      </c>
      <c r="C794" s="23" t="str">
        <f t="shared" si="59"/>
        <v>P0066|Feb</v>
      </c>
      <c r="D794" s="24">
        <f>Revenue!J795</f>
        <v>3178.8711000000003</v>
      </c>
      <c r="E794" s="25">
        <f>_xlfn.XLOOKUP($C794,ExpensesTbl[Key],ExpensesTbl[Total Operating Expenses])</f>
        <v>1905.09</v>
      </c>
      <c r="F794" s="25">
        <f t="shared" si="60"/>
        <v>1273.7811000000004</v>
      </c>
      <c r="G794" s="23" t="str">
        <f>_xlfn.XLOOKUP($A794,PropertiesTbl[Property ID],PropertiesTbl[Property Name])</f>
        <v>Alpine Haven</v>
      </c>
    </row>
    <row r="795" spans="1:7" x14ac:dyDescent="0.25">
      <c r="A795" s="22" t="str">
        <f>Revenue!A796</f>
        <v>P0066</v>
      </c>
      <c r="B795" s="22" t="str">
        <f>Revenue!B796</f>
        <v>Mar</v>
      </c>
      <c r="C795" s="23" t="str">
        <f t="shared" si="59"/>
        <v>P0066|Mar</v>
      </c>
      <c r="D795" s="24">
        <f>Revenue!J796</f>
        <v>2544.4704000000002</v>
      </c>
      <c r="E795" s="25">
        <f>_xlfn.XLOOKUP($C795,ExpensesTbl[Key],ExpensesTbl[Total Operating Expenses])</f>
        <v>1809.86</v>
      </c>
      <c r="F795" s="25">
        <f t="shared" si="60"/>
        <v>734.61040000000025</v>
      </c>
      <c r="G795" s="23" t="str">
        <f>_xlfn.XLOOKUP($A795,PropertiesTbl[Property ID],PropertiesTbl[Property Name])</f>
        <v>Alpine Haven</v>
      </c>
    </row>
    <row r="796" spans="1:7" x14ac:dyDescent="0.25">
      <c r="A796" s="22" t="str">
        <f>Revenue!A797</f>
        <v>P0067</v>
      </c>
      <c r="B796" s="22" t="str">
        <f>Revenue!B797</f>
        <v>Apr</v>
      </c>
      <c r="C796" s="23" t="str">
        <f t="shared" si="59"/>
        <v>P0067|Apr</v>
      </c>
      <c r="D796" s="24">
        <f>Revenue!J797</f>
        <v>1990.3440000000001</v>
      </c>
      <c r="E796" s="25">
        <f>_xlfn.XLOOKUP($C796,ExpensesTbl[Key],ExpensesTbl[Total Operating Expenses])</f>
        <v>3672.25</v>
      </c>
      <c r="F796" s="25">
        <f t="shared" si="60"/>
        <v>-1681.9059999999999</v>
      </c>
      <c r="G796" s="23" t="str">
        <f>_xlfn.XLOOKUP($A796,PropertiesTbl[Property ID],PropertiesTbl[Property Name])</f>
        <v>Trailside Refuge</v>
      </c>
    </row>
    <row r="797" spans="1:7" x14ac:dyDescent="0.25">
      <c r="A797" s="22" t="str">
        <f>Revenue!A798</f>
        <v>P0067</v>
      </c>
      <c r="B797" s="22" t="str">
        <f>Revenue!B798</f>
        <v>May</v>
      </c>
      <c r="C797" s="23" t="str">
        <f t="shared" si="59"/>
        <v>P0067|May</v>
      </c>
      <c r="D797" s="24">
        <f>Revenue!J798</f>
        <v>2336.4594000000002</v>
      </c>
      <c r="E797" s="25">
        <f>_xlfn.XLOOKUP($C797,ExpensesTbl[Key],ExpensesTbl[Total Operating Expenses])</f>
        <v>4321.2199999999993</v>
      </c>
      <c r="F797" s="25">
        <f t="shared" si="60"/>
        <v>-1984.7605999999992</v>
      </c>
      <c r="G797" s="23" t="str">
        <f>_xlfn.XLOOKUP($A797,PropertiesTbl[Property ID],PropertiesTbl[Property Name])</f>
        <v>Trailside Refuge</v>
      </c>
    </row>
    <row r="798" spans="1:7" x14ac:dyDescent="0.25">
      <c r="A798" s="22" t="str">
        <f>Revenue!A799</f>
        <v>P0067</v>
      </c>
      <c r="B798" s="22" t="str">
        <f>Revenue!B799</f>
        <v>Jun</v>
      </c>
      <c r="C798" s="23" t="str">
        <f t="shared" si="59"/>
        <v>P0067|Jun</v>
      </c>
      <c r="D798" s="24">
        <f>Revenue!J799</f>
        <v>2517.7232999999997</v>
      </c>
      <c r="E798" s="25">
        <f>_xlfn.XLOOKUP($C798,ExpensesTbl[Key],ExpensesTbl[Total Operating Expenses])</f>
        <v>4542.66</v>
      </c>
      <c r="F798" s="25">
        <f t="shared" si="60"/>
        <v>-2024.9367000000002</v>
      </c>
      <c r="G798" s="23" t="str">
        <f>_xlfn.XLOOKUP($A798,PropertiesTbl[Property ID],PropertiesTbl[Property Name])</f>
        <v>Trailside Refuge</v>
      </c>
    </row>
    <row r="799" spans="1:7" x14ac:dyDescent="0.25">
      <c r="A799" s="22" t="str">
        <f>Revenue!A800</f>
        <v>P0067</v>
      </c>
      <c r="B799" s="22" t="str">
        <f>Revenue!B800</f>
        <v>Jul</v>
      </c>
      <c r="C799" s="23" t="str">
        <f t="shared" si="59"/>
        <v>P0067|Jul</v>
      </c>
      <c r="D799" s="24">
        <f>Revenue!J800</f>
        <v>3698.5140000000001</v>
      </c>
      <c r="E799" s="25">
        <f>_xlfn.XLOOKUP($C799,ExpensesTbl[Key],ExpensesTbl[Total Operating Expenses])</f>
        <v>6236.34</v>
      </c>
      <c r="F799" s="25">
        <f t="shared" si="60"/>
        <v>-2537.826</v>
      </c>
      <c r="G799" s="23" t="str">
        <f>_xlfn.XLOOKUP($A799,PropertiesTbl[Property ID],PropertiesTbl[Property Name])</f>
        <v>Trailside Refuge</v>
      </c>
    </row>
    <row r="800" spans="1:7" x14ac:dyDescent="0.25">
      <c r="A800" s="22" t="str">
        <f>Revenue!A801</f>
        <v>P0067</v>
      </c>
      <c r="B800" s="22" t="str">
        <f>Revenue!B801</f>
        <v>Aug</v>
      </c>
      <c r="C800" s="23" t="str">
        <f t="shared" si="59"/>
        <v>P0067|Aug</v>
      </c>
      <c r="D800" s="24">
        <f>Revenue!J801</f>
        <v>3602.8332</v>
      </c>
      <c r="E800" s="25">
        <f>_xlfn.XLOOKUP($C800,ExpensesTbl[Key],ExpensesTbl[Total Operating Expenses])</f>
        <v>6015.3899999999994</v>
      </c>
      <c r="F800" s="25">
        <f t="shared" si="60"/>
        <v>-2412.5567999999994</v>
      </c>
      <c r="G800" s="23" t="str">
        <f>_xlfn.XLOOKUP($A800,PropertiesTbl[Property ID],PropertiesTbl[Property Name])</f>
        <v>Trailside Refuge</v>
      </c>
    </row>
    <row r="801" spans="1:7" x14ac:dyDescent="0.25">
      <c r="A801" s="22" t="str">
        <f>Revenue!A802</f>
        <v>P0067</v>
      </c>
      <c r="B801" s="22" t="str">
        <f>Revenue!B802</f>
        <v>Sep</v>
      </c>
      <c r="C801" s="23" t="str">
        <f t="shared" si="59"/>
        <v>P0067|Sep</v>
      </c>
      <c r="D801" s="24">
        <f>Revenue!J802</f>
        <v>2567.6879999999996</v>
      </c>
      <c r="E801" s="25">
        <f>_xlfn.XLOOKUP($C801,ExpensesTbl[Key],ExpensesTbl[Total Operating Expenses])</f>
        <v>4061.36</v>
      </c>
      <c r="F801" s="25">
        <f t="shared" si="60"/>
        <v>-1493.6720000000005</v>
      </c>
      <c r="G801" s="23" t="str">
        <f>_xlfn.XLOOKUP($A801,PropertiesTbl[Property ID],PropertiesTbl[Property Name])</f>
        <v>Trailside Refuge</v>
      </c>
    </row>
    <row r="802" spans="1:7" x14ac:dyDescent="0.25">
      <c r="A802" s="22" t="str">
        <f>Revenue!A803</f>
        <v>P0067</v>
      </c>
      <c r="B802" s="22" t="str">
        <f>Revenue!B803</f>
        <v>Oct</v>
      </c>
      <c r="C802" s="23" t="str">
        <f t="shared" si="59"/>
        <v>P0067|Oct</v>
      </c>
      <c r="D802" s="24">
        <f>Revenue!J803</f>
        <v>2286.1163999999999</v>
      </c>
      <c r="E802" s="25">
        <f>_xlfn.XLOOKUP($C802,ExpensesTbl[Key],ExpensesTbl[Total Operating Expenses])</f>
        <v>3905.6300000000006</v>
      </c>
      <c r="F802" s="25">
        <f t="shared" si="60"/>
        <v>-1619.5136000000007</v>
      </c>
      <c r="G802" s="23" t="str">
        <f>_xlfn.XLOOKUP($A802,PropertiesTbl[Property ID],PropertiesTbl[Property Name])</f>
        <v>Trailside Refuge</v>
      </c>
    </row>
    <row r="803" spans="1:7" x14ac:dyDescent="0.25">
      <c r="A803" s="22" t="str">
        <f>Revenue!A804</f>
        <v>P0067</v>
      </c>
      <c r="B803" s="22" t="str">
        <f>Revenue!B804</f>
        <v>Nov</v>
      </c>
      <c r="C803" s="23" t="str">
        <f t="shared" si="59"/>
        <v>P0067|Nov</v>
      </c>
      <c r="D803" s="24">
        <f>Revenue!J804</f>
        <v>2552.7305999999999</v>
      </c>
      <c r="E803" s="25">
        <f>_xlfn.XLOOKUP($C803,ExpensesTbl[Key],ExpensesTbl[Total Operating Expenses])</f>
        <v>3783.2000000000003</v>
      </c>
      <c r="F803" s="25">
        <f t="shared" si="60"/>
        <v>-1230.4694000000004</v>
      </c>
      <c r="G803" s="23" t="str">
        <f>_xlfn.XLOOKUP($A803,PropertiesTbl[Property ID],PropertiesTbl[Property Name])</f>
        <v>Trailside Refuge</v>
      </c>
    </row>
    <row r="804" spans="1:7" x14ac:dyDescent="0.25">
      <c r="A804" s="22" t="str">
        <f>Revenue!A805</f>
        <v>P0067</v>
      </c>
      <c r="B804" s="22" t="str">
        <f>Revenue!B805</f>
        <v>Dec</v>
      </c>
      <c r="C804" s="23" t="str">
        <f t="shared" si="59"/>
        <v>P0067|Dec</v>
      </c>
      <c r="D804" s="24">
        <f>Revenue!J805</f>
        <v>9134.3572000000004</v>
      </c>
      <c r="E804" s="25">
        <f>_xlfn.XLOOKUP($C804,ExpensesTbl[Key],ExpensesTbl[Total Operating Expenses])</f>
        <v>4618.2400000000007</v>
      </c>
      <c r="F804" s="25">
        <f t="shared" si="60"/>
        <v>4516.1171999999997</v>
      </c>
      <c r="G804" s="23" t="str">
        <f>_xlfn.XLOOKUP($A804,PropertiesTbl[Property ID],PropertiesTbl[Property Name])</f>
        <v>Trailside Refuge</v>
      </c>
    </row>
    <row r="805" spans="1:7" x14ac:dyDescent="0.25">
      <c r="A805" s="22" t="str">
        <f>Revenue!A806</f>
        <v>P0067</v>
      </c>
      <c r="B805" s="22" t="str">
        <f>Revenue!B806</f>
        <v>Jan</v>
      </c>
      <c r="C805" s="23" t="str">
        <f t="shared" si="59"/>
        <v>P0067|Jan</v>
      </c>
      <c r="D805" s="24">
        <f>Revenue!J806</f>
        <v>6678.1221999999998</v>
      </c>
      <c r="E805" s="25">
        <f>_xlfn.XLOOKUP($C805,ExpensesTbl[Key],ExpensesTbl[Total Operating Expenses])</f>
        <v>4224.41</v>
      </c>
      <c r="F805" s="25">
        <f t="shared" si="60"/>
        <v>2453.7121999999999</v>
      </c>
      <c r="G805" s="23" t="str">
        <f>_xlfn.XLOOKUP($A805,PropertiesTbl[Property ID],PropertiesTbl[Property Name])</f>
        <v>Trailside Refuge</v>
      </c>
    </row>
    <row r="806" spans="1:7" x14ac:dyDescent="0.25">
      <c r="A806" s="22" t="str">
        <f>Revenue!A807</f>
        <v>P0067</v>
      </c>
      <c r="B806" s="22" t="str">
        <f>Revenue!B807</f>
        <v>Feb</v>
      </c>
      <c r="C806" s="23" t="str">
        <f t="shared" si="59"/>
        <v>P0067|Feb</v>
      </c>
      <c r="D806" s="24">
        <f>Revenue!J807</f>
        <v>5691.38</v>
      </c>
      <c r="E806" s="25">
        <f>_xlfn.XLOOKUP($C806,ExpensesTbl[Key],ExpensesTbl[Total Operating Expenses])</f>
        <v>4236.55</v>
      </c>
      <c r="F806" s="25">
        <f t="shared" si="60"/>
        <v>1454.83</v>
      </c>
      <c r="G806" s="23" t="str">
        <f>_xlfn.XLOOKUP($A806,PropertiesTbl[Property ID],PropertiesTbl[Property Name])</f>
        <v>Trailside Refuge</v>
      </c>
    </row>
    <row r="807" spans="1:7" x14ac:dyDescent="0.25">
      <c r="A807" s="22" t="str">
        <f>Revenue!A808</f>
        <v>P0067</v>
      </c>
      <c r="B807" s="22" t="str">
        <f>Revenue!B808</f>
        <v>Mar</v>
      </c>
      <c r="C807" s="23" t="str">
        <f t="shared" si="59"/>
        <v>P0067|Mar</v>
      </c>
      <c r="D807" s="24">
        <f>Revenue!J808</f>
        <v>4937.8059000000003</v>
      </c>
      <c r="E807" s="25">
        <f>_xlfn.XLOOKUP($C807,ExpensesTbl[Key],ExpensesTbl[Total Operating Expenses])</f>
        <v>4065.8100000000004</v>
      </c>
      <c r="F807" s="25">
        <f t="shared" si="60"/>
        <v>871.99589999999989</v>
      </c>
      <c r="G807" s="23" t="str">
        <f>_xlfn.XLOOKUP($A807,PropertiesTbl[Property ID],PropertiesTbl[Property Name])</f>
        <v>Trailside Refuge</v>
      </c>
    </row>
    <row r="808" spans="1:7" x14ac:dyDescent="0.25">
      <c r="A808" s="22" t="str">
        <f>Revenue!A809</f>
        <v>P0068</v>
      </c>
      <c r="B808" s="22" t="str">
        <f>Revenue!B809</f>
        <v>Apr</v>
      </c>
      <c r="C808" s="23" t="str">
        <f t="shared" si="59"/>
        <v>P0068|Apr</v>
      </c>
      <c r="D808" s="24">
        <f>Revenue!J809</f>
        <v>1670.163</v>
      </c>
      <c r="E808" s="25">
        <f>_xlfn.XLOOKUP($C808,ExpensesTbl[Key],ExpensesTbl[Total Operating Expenses])</f>
        <v>3074.1099999999997</v>
      </c>
      <c r="F808" s="25">
        <f t="shared" si="60"/>
        <v>-1403.9469999999997</v>
      </c>
      <c r="G808" s="23" t="str">
        <f>_xlfn.XLOOKUP($A808,PropertiesTbl[Property ID],PropertiesTbl[Property Name])</f>
        <v>Frost Cottage</v>
      </c>
    </row>
    <row r="809" spans="1:7" x14ac:dyDescent="0.25">
      <c r="A809" s="22" t="str">
        <f>Revenue!A810</f>
        <v>P0068</v>
      </c>
      <c r="B809" s="22" t="str">
        <f>Revenue!B810</f>
        <v>May</v>
      </c>
      <c r="C809" s="23" t="str">
        <f t="shared" si="59"/>
        <v>P0068|May</v>
      </c>
      <c r="D809" s="24">
        <f>Revenue!J810</f>
        <v>2112.6673000000001</v>
      </c>
      <c r="E809" s="25">
        <f>_xlfn.XLOOKUP($C809,ExpensesTbl[Key],ExpensesTbl[Total Operating Expenses])</f>
        <v>3609.73</v>
      </c>
      <c r="F809" s="25">
        <f t="shared" si="60"/>
        <v>-1497.0626999999999</v>
      </c>
      <c r="G809" s="23" t="str">
        <f>_xlfn.XLOOKUP($A809,PropertiesTbl[Property ID],PropertiesTbl[Property Name])</f>
        <v>Frost Cottage</v>
      </c>
    </row>
    <row r="810" spans="1:7" x14ac:dyDescent="0.25">
      <c r="A810" s="22" t="str">
        <f>Revenue!A811</f>
        <v>P0068</v>
      </c>
      <c r="B810" s="22" t="str">
        <f>Revenue!B811</f>
        <v>Jun</v>
      </c>
      <c r="C810" s="23" t="str">
        <f t="shared" si="59"/>
        <v>P0068|Jun</v>
      </c>
      <c r="D810" s="24">
        <f>Revenue!J811</f>
        <v>2422.5144</v>
      </c>
      <c r="E810" s="25">
        <f>_xlfn.XLOOKUP($C810,ExpensesTbl[Key],ExpensesTbl[Total Operating Expenses])</f>
        <v>3801.67</v>
      </c>
      <c r="F810" s="25">
        <f t="shared" si="60"/>
        <v>-1379.1556</v>
      </c>
      <c r="G810" s="23" t="str">
        <f>_xlfn.XLOOKUP($A810,PropertiesTbl[Property ID],PropertiesTbl[Property Name])</f>
        <v>Frost Cottage</v>
      </c>
    </row>
    <row r="811" spans="1:7" x14ac:dyDescent="0.25">
      <c r="A811" s="22" t="str">
        <f>Revenue!A812</f>
        <v>P0068</v>
      </c>
      <c r="B811" s="22" t="str">
        <f>Revenue!B812</f>
        <v>Jul</v>
      </c>
      <c r="C811" s="23" t="str">
        <f t="shared" si="59"/>
        <v>P0068|Jul</v>
      </c>
      <c r="D811" s="24">
        <f>Revenue!J812</f>
        <v>3503.52</v>
      </c>
      <c r="E811" s="25">
        <f>_xlfn.XLOOKUP($C811,ExpensesTbl[Key],ExpensesTbl[Total Operating Expenses])</f>
        <v>5456.93</v>
      </c>
      <c r="F811" s="25">
        <f t="shared" si="60"/>
        <v>-1953.4100000000003</v>
      </c>
      <c r="G811" s="23" t="str">
        <f>_xlfn.XLOOKUP($A811,PropertiesTbl[Property ID],PropertiesTbl[Property Name])</f>
        <v>Frost Cottage</v>
      </c>
    </row>
    <row r="812" spans="1:7" x14ac:dyDescent="0.25">
      <c r="A812" s="22" t="str">
        <f>Revenue!A813</f>
        <v>P0068</v>
      </c>
      <c r="B812" s="22" t="str">
        <f>Revenue!B813</f>
        <v>Aug</v>
      </c>
      <c r="C812" s="23" t="str">
        <f t="shared" si="59"/>
        <v>P0068|Aug</v>
      </c>
      <c r="D812" s="24">
        <f>Revenue!J813</f>
        <v>3935.4319</v>
      </c>
      <c r="E812" s="25">
        <f>_xlfn.XLOOKUP($C812,ExpensesTbl[Key],ExpensesTbl[Total Operating Expenses])</f>
        <v>5198.4699999999993</v>
      </c>
      <c r="F812" s="25">
        <f t="shared" si="60"/>
        <v>-1263.0380999999993</v>
      </c>
      <c r="G812" s="23" t="str">
        <f>_xlfn.XLOOKUP($A812,PropertiesTbl[Property ID],PropertiesTbl[Property Name])</f>
        <v>Frost Cottage</v>
      </c>
    </row>
    <row r="813" spans="1:7" x14ac:dyDescent="0.25">
      <c r="A813" s="22" t="str">
        <f>Revenue!A814</f>
        <v>P0068</v>
      </c>
      <c r="B813" s="22" t="str">
        <f>Revenue!B814</f>
        <v>Sep</v>
      </c>
      <c r="C813" s="23" t="str">
        <f t="shared" si="59"/>
        <v>P0068|Sep</v>
      </c>
      <c r="D813" s="24">
        <f>Revenue!J814</f>
        <v>2361.9961000000003</v>
      </c>
      <c r="E813" s="25">
        <f>_xlfn.XLOOKUP($C813,ExpensesTbl[Key],ExpensesTbl[Total Operating Expenses])</f>
        <v>3412.2799999999997</v>
      </c>
      <c r="F813" s="25">
        <f t="shared" si="60"/>
        <v>-1050.2838999999994</v>
      </c>
      <c r="G813" s="23" t="str">
        <f>_xlfn.XLOOKUP($A813,PropertiesTbl[Property ID],PropertiesTbl[Property Name])</f>
        <v>Frost Cottage</v>
      </c>
    </row>
    <row r="814" spans="1:7" x14ac:dyDescent="0.25">
      <c r="A814" s="22" t="str">
        <f>Revenue!A815</f>
        <v>P0068</v>
      </c>
      <c r="B814" s="22" t="str">
        <f>Revenue!B815</f>
        <v>Oct</v>
      </c>
      <c r="C814" s="23" t="str">
        <f t="shared" si="59"/>
        <v>P0068|Oct</v>
      </c>
      <c r="D814" s="24">
        <f>Revenue!J815</f>
        <v>2050.8492000000001</v>
      </c>
      <c r="E814" s="25">
        <f>_xlfn.XLOOKUP($C814,ExpensesTbl[Key],ExpensesTbl[Total Operating Expenses])</f>
        <v>3277.14</v>
      </c>
      <c r="F814" s="25">
        <f t="shared" si="60"/>
        <v>-1226.2907999999998</v>
      </c>
      <c r="G814" s="23" t="str">
        <f>_xlfn.XLOOKUP($A814,PropertiesTbl[Property ID],PropertiesTbl[Property Name])</f>
        <v>Frost Cottage</v>
      </c>
    </row>
    <row r="815" spans="1:7" x14ac:dyDescent="0.25">
      <c r="A815" s="22" t="str">
        <f>Revenue!A816</f>
        <v>P0068</v>
      </c>
      <c r="B815" s="22" t="str">
        <f>Revenue!B816</f>
        <v>Nov</v>
      </c>
      <c r="C815" s="23" t="str">
        <f t="shared" si="59"/>
        <v>P0068|Nov</v>
      </c>
      <c r="D815" s="24">
        <f>Revenue!J816</f>
        <v>1967.6232</v>
      </c>
      <c r="E815" s="25">
        <f>_xlfn.XLOOKUP($C815,ExpensesTbl[Key],ExpensesTbl[Total Operating Expenses])</f>
        <v>3169.38</v>
      </c>
      <c r="F815" s="25">
        <f t="shared" si="60"/>
        <v>-1201.7568000000001</v>
      </c>
      <c r="G815" s="23" t="str">
        <f>_xlfn.XLOOKUP($A815,PropertiesTbl[Property ID],PropertiesTbl[Property Name])</f>
        <v>Frost Cottage</v>
      </c>
    </row>
    <row r="816" spans="1:7" x14ac:dyDescent="0.25">
      <c r="A816" s="22" t="str">
        <f>Revenue!A817</f>
        <v>P0068</v>
      </c>
      <c r="B816" s="22" t="str">
        <f>Revenue!B817</f>
        <v>Dec</v>
      </c>
      <c r="C816" s="23" t="str">
        <f t="shared" si="59"/>
        <v>P0068|Dec</v>
      </c>
      <c r="D816" s="24">
        <f>Revenue!J817</f>
        <v>6561.5784000000003</v>
      </c>
      <c r="E816" s="25">
        <f>_xlfn.XLOOKUP($C816,ExpensesTbl[Key],ExpensesTbl[Total Operating Expenses])</f>
        <v>3719.19</v>
      </c>
      <c r="F816" s="25">
        <f t="shared" si="60"/>
        <v>2842.3884000000003</v>
      </c>
      <c r="G816" s="23" t="str">
        <f>_xlfn.XLOOKUP($A816,PropertiesTbl[Property ID],PropertiesTbl[Property Name])</f>
        <v>Frost Cottage</v>
      </c>
    </row>
    <row r="817" spans="1:7" x14ac:dyDescent="0.25">
      <c r="A817" s="22" t="str">
        <f>Revenue!A818</f>
        <v>P0068</v>
      </c>
      <c r="B817" s="22" t="str">
        <f>Revenue!B818</f>
        <v>Jan</v>
      </c>
      <c r="C817" s="23" t="str">
        <f t="shared" si="59"/>
        <v>P0068|Jan</v>
      </c>
      <c r="D817" s="24">
        <f>Revenue!J818</f>
        <v>6493.7075000000004</v>
      </c>
      <c r="E817" s="25">
        <f>_xlfn.XLOOKUP($C817,ExpensesTbl[Key],ExpensesTbl[Total Operating Expenses])</f>
        <v>3737.38</v>
      </c>
      <c r="F817" s="25">
        <f t="shared" si="60"/>
        <v>2756.3275000000003</v>
      </c>
      <c r="G817" s="23" t="str">
        <f>_xlfn.XLOOKUP($A817,PropertiesTbl[Property ID],PropertiesTbl[Property Name])</f>
        <v>Frost Cottage</v>
      </c>
    </row>
    <row r="818" spans="1:7" x14ac:dyDescent="0.25">
      <c r="A818" s="22" t="str">
        <f>Revenue!A819</f>
        <v>P0068</v>
      </c>
      <c r="B818" s="22" t="str">
        <f>Revenue!B819</f>
        <v>Feb</v>
      </c>
      <c r="C818" s="23" t="str">
        <f t="shared" si="59"/>
        <v>P0068|Feb</v>
      </c>
      <c r="D818" s="24">
        <f>Revenue!J819</f>
        <v>5397.4049999999997</v>
      </c>
      <c r="E818" s="25">
        <f>_xlfn.XLOOKUP($C818,ExpensesTbl[Key],ExpensesTbl[Total Operating Expenses])</f>
        <v>3544.3</v>
      </c>
      <c r="F818" s="25">
        <f t="shared" si="60"/>
        <v>1853.1049999999996</v>
      </c>
      <c r="G818" s="23" t="str">
        <f>_xlfn.XLOOKUP($A818,PropertiesTbl[Property ID],PropertiesTbl[Property Name])</f>
        <v>Frost Cottage</v>
      </c>
    </row>
    <row r="819" spans="1:7" x14ac:dyDescent="0.25">
      <c r="A819" s="22" t="str">
        <f>Revenue!A820</f>
        <v>P0068</v>
      </c>
      <c r="B819" s="22" t="str">
        <f>Revenue!B820</f>
        <v>Mar</v>
      </c>
      <c r="C819" s="23" t="str">
        <f t="shared" si="59"/>
        <v>P0068|Mar</v>
      </c>
      <c r="D819" s="24">
        <f>Revenue!J820</f>
        <v>4638.4479000000001</v>
      </c>
      <c r="E819" s="25">
        <f>_xlfn.XLOOKUP($C819,ExpensesTbl[Key],ExpensesTbl[Total Operating Expenses])</f>
        <v>3560.23</v>
      </c>
      <c r="F819" s="25">
        <f t="shared" si="60"/>
        <v>1078.2179000000001</v>
      </c>
      <c r="G819" s="23" t="str">
        <f>_xlfn.XLOOKUP($A819,PropertiesTbl[Property ID],PropertiesTbl[Property Name])</f>
        <v>Frost Cottage</v>
      </c>
    </row>
    <row r="820" spans="1:7" x14ac:dyDescent="0.25">
      <c r="A820" s="22" t="str">
        <f>Revenue!A821</f>
        <v>P0069</v>
      </c>
      <c r="B820" s="22" t="str">
        <f>Revenue!B821</f>
        <v>Apr</v>
      </c>
      <c r="C820" s="23" t="str">
        <f t="shared" si="59"/>
        <v>P0069|Apr</v>
      </c>
      <c r="D820" s="24">
        <f>Revenue!J821</f>
        <v>1541.3470000000002</v>
      </c>
      <c r="E820" s="25">
        <f>_xlfn.XLOOKUP($C820,ExpensesTbl[Key],ExpensesTbl[Total Operating Expenses])</f>
        <v>3061.04</v>
      </c>
      <c r="F820" s="25">
        <f t="shared" si="60"/>
        <v>-1519.6929999999998</v>
      </c>
      <c r="G820" s="23" t="str">
        <f>_xlfn.XLOOKUP($A820,PropertiesTbl[Property ID],PropertiesTbl[Property Name])</f>
        <v>Birch Hideaway</v>
      </c>
    </row>
    <row r="821" spans="1:7" x14ac:dyDescent="0.25">
      <c r="A821" s="22" t="str">
        <f>Revenue!A822</f>
        <v>P0069</v>
      </c>
      <c r="B821" s="22" t="str">
        <f>Revenue!B822</f>
        <v>May</v>
      </c>
      <c r="C821" s="23" t="str">
        <f t="shared" si="59"/>
        <v>P0069|May</v>
      </c>
      <c r="D821" s="24">
        <f>Revenue!J822</f>
        <v>1648.8715</v>
      </c>
      <c r="E821" s="25">
        <f>_xlfn.XLOOKUP($C821,ExpensesTbl[Key],ExpensesTbl[Total Operating Expenses])</f>
        <v>3630.0899999999997</v>
      </c>
      <c r="F821" s="25">
        <f t="shared" si="60"/>
        <v>-1981.2184999999997</v>
      </c>
      <c r="G821" s="23" t="str">
        <f>_xlfn.XLOOKUP($A821,PropertiesTbl[Property ID],PropertiesTbl[Property Name])</f>
        <v>Birch Hideaway</v>
      </c>
    </row>
    <row r="822" spans="1:7" x14ac:dyDescent="0.25">
      <c r="A822" s="22" t="str">
        <f>Revenue!A823</f>
        <v>P0069</v>
      </c>
      <c r="B822" s="22" t="str">
        <f>Revenue!B823</f>
        <v>Jun</v>
      </c>
      <c r="C822" s="23" t="str">
        <f t="shared" si="59"/>
        <v>P0069|Jun</v>
      </c>
      <c r="D822" s="24">
        <f>Revenue!J823</f>
        <v>2147.9752999999996</v>
      </c>
      <c r="E822" s="25">
        <f>_xlfn.XLOOKUP($C822,ExpensesTbl[Key],ExpensesTbl[Total Operating Expenses])</f>
        <v>3791.29</v>
      </c>
      <c r="F822" s="25">
        <f t="shared" si="60"/>
        <v>-1643.3147000000004</v>
      </c>
      <c r="G822" s="23" t="str">
        <f>_xlfn.XLOOKUP($A822,PropertiesTbl[Property ID],PropertiesTbl[Property Name])</f>
        <v>Birch Hideaway</v>
      </c>
    </row>
    <row r="823" spans="1:7" x14ac:dyDescent="0.25">
      <c r="A823" s="22" t="str">
        <f>Revenue!A824</f>
        <v>P0069</v>
      </c>
      <c r="B823" s="22" t="str">
        <f>Revenue!B824</f>
        <v>Jul</v>
      </c>
      <c r="C823" s="23" t="str">
        <f t="shared" si="59"/>
        <v>P0069|Jul</v>
      </c>
      <c r="D823" s="24">
        <f>Revenue!J824</f>
        <v>2639.7943999999998</v>
      </c>
      <c r="E823" s="25">
        <f>_xlfn.XLOOKUP($C823,ExpensesTbl[Key],ExpensesTbl[Total Operating Expenses])</f>
        <v>5201.84</v>
      </c>
      <c r="F823" s="25">
        <f t="shared" si="60"/>
        <v>-2562.0456000000004</v>
      </c>
      <c r="G823" s="23" t="str">
        <f>_xlfn.XLOOKUP($A823,PropertiesTbl[Property ID],PropertiesTbl[Property Name])</f>
        <v>Birch Hideaway</v>
      </c>
    </row>
    <row r="824" spans="1:7" x14ac:dyDescent="0.25">
      <c r="A824" s="22" t="str">
        <f>Revenue!A825</f>
        <v>P0069</v>
      </c>
      <c r="B824" s="22" t="str">
        <f>Revenue!B825</f>
        <v>Aug</v>
      </c>
      <c r="C824" s="23" t="str">
        <f t="shared" si="59"/>
        <v>P0069|Aug</v>
      </c>
      <c r="D824" s="24">
        <f>Revenue!J825</f>
        <v>2926.6136999999999</v>
      </c>
      <c r="E824" s="25">
        <f>_xlfn.XLOOKUP($C824,ExpensesTbl[Key],ExpensesTbl[Total Operating Expenses])</f>
        <v>5033.5599999999995</v>
      </c>
      <c r="F824" s="25">
        <f t="shared" si="60"/>
        <v>-2106.9462999999996</v>
      </c>
      <c r="G824" s="23" t="str">
        <f>_xlfn.XLOOKUP($A824,PropertiesTbl[Property ID],PropertiesTbl[Property Name])</f>
        <v>Birch Hideaway</v>
      </c>
    </row>
    <row r="825" spans="1:7" x14ac:dyDescent="0.25">
      <c r="A825" s="22" t="str">
        <f>Revenue!A826</f>
        <v>P0069</v>
      </c>
      <c r="B825" s="22" t="str">
        <f>Revenue!B826</f>
        <v>Sep</v>
      </c>
      <c r="C825" s="23" t="str">
        <f t="shared" si="59"/>
        <v>P0069|Sep</v>
      </c>
      <c r="D825" s="24">
        <f>Revenue!J826</f>
        <v>2040.4313999999999</v>
      </c>
      <c r="E825" s="25">
        <f>_xlfn.XLOOKUP($C825,ExpensesTbl[Key],ExpensesTbl[Total Operating Expenses])</f>
        <v>3409.8399999999997</v>
      </c>
      <c r="F825" s="25">
        <f t="shared" si="60"/>
        <v>-1369.4085999999998</v>
      </c>
      <c r="G825" s="23" t="str">
        <f>_xlfn.XLOOKUP($A825,PropertiesTbl[Property ID],PropertiesTbl[Property Name])</f>
        <v>Birch Hideaway</v>
      </c>
    </row>
    <row r="826" spans="1:7" x14ac:dyDescent="0.25">
      <c r="A826" s="22" t="str">
        <f>Revenue!A827</f>
        <v>P0069</v>
      </c>
      <c r="B826" s="22" t="str">
        <f>Revenue!B827</f>
        <v>Oct</v>
      </c>
      <c r="C826" s="23" t="str">
        <f t="shared" si="59"/>
        <v>P0069|Oct</v>
      </c>
      <c r="D826" s="24">
        <f>Revenue!J827</f>
        <v>1909.0739999999998</v>
      </c>
      <c r="E826" s="25">
        <f>_xlfn.XLOOKUP($C826,ExpensesTbl[Key],ExpensesTbl[Total Operating Expenses])</f>
        <v>3278.02</v>
      </c>
      <c r="F826" s="25">
        <f t="shared" si="60"/>
        <v>-1368.9460000000001</v>
      </c>
      <c r="G826" s="23" t="str">
        <f>_xlfn.XLOOKUP($A826,PropertiesTbl[Property ID],PropertiesTbl[Property Name])</f>
        <v>Birch Hideaway</v>
      </c>
    </row>
    <row r="827" spans="1:7" x14ac:dyDescent="0.25">
      <c r="A827" s="22" t="str">
        <f>Revenue!A828</f>
        <v>P0069</v>
      </c>
      <c r="B827" s="22" t="str">
        <f>Revenue!B828</f>
        <v>Nov</v>
      </c>
      <c r="C827" s="23" t="str">
        <f t="shared" si="59"/>
        <v>P0069|Nov</v>
      </c>
      <c r="D827" s="24">
        <f>Revenue!J828</f>
        <v>1689.5145</v>
      </c>
      <c r="E827" s="25">
        <f>_xlfn.XLOOKUP($C827,ExpensesTbl[Key],ExpensesTbl[Total Operating Expenses])</f>
        <v>3188.46</v>
      </c>
      <c r="F827" s="25">
        <f t="shared" si="60"/>
        <v>-1498.9455</v>
      </c>
      <c r="G827" s="23" t="str">
        <f>_xlfn.XLOOKUP($A827,PropertiesTbl[Property ID],PropertiesTbl[Property Name])</f>
        <v>Birch Hideaway</v>
      </c>
    </row>
    <row r="828" spans="1:7" x14ac:dyDescent="0.25">
      <c r="A828" s="22" t="str">
        <f>Revenue!A829</f>
        <v>P0069</v>
      </c>
      <c r="B828" s="22" t="str">
        <f>Revenue!B829</f>
        <v>Dec</v>
      </c>
      <c r="C828" s="23" t="str">
        <f t="shared" si="59"/>
        <v>P0069|Dec</v>
      </c>
      <c r="D828" s="24">
        <f>Revenue!J829</f>
        <v>7080.3247000000001</v>
      </c>
      <c r="E828" s="25">
        <f>_xlfn.XLOOKUP($C828,ExpensesTbl[Key],ExpensesTbl[Total Operating Expenses])</f>
        <v>3701.02</v>
      </c>
      <c r="F828" s="25">
        <f t="shared" si="60"/>
        <v>3379.3047000000001</v>
      </c>
      <c r="G828" s="23" t="str">
        <f>_xlfn.XLOOKUP($A828,PropertiesTbl[Property ID],PropertiesTbl[Property Name])</f>
        <v>Birch Hideaway</v>
      </c>
    </row>
    <row r="829" spans="1:7" x14ac:dyDescent="0.25">
      <c r="A829" s="22" t="str">
        <f>Revenue!A830</f>
        <v>P0069</v>
      </c>
      <c r="B829" s="22" t="str">
        <f>Revenue!B830</f>
        <v>Jan</v>
      </c>
      <c r="C829" s="23" t="str">
        <f t="shared" si="59"/>
        <v>P0069|Jan</v>
      </c>
      <c r="D829" s="24">
        <f>Revenue!J830</f>
        <v>5308.2038000000002</v>
      </c>
      <c r="E829" s="25">
        <f>_xlfn.XLOOKUP($C829,ExpensesTbl[Key],ExpensesTbl[Total Operating Expenses])</f>
        <v>3572.61</v>
      </c>
      <c r="F829" s="25">
        <f t="shared" si="60"/>
        <v>1735.5938000000001</v>
      </c>
      <c r="G829" s="23" t="str">
        <f>_xlfn.XLOOKUP($A829,PropertiesTbl[Property ID],PropertiesTbl[Property Name])</f>
        <v>Birch Hideaway</v>
      </c>
    </row>
    <row r="830" spans="1:7" x14ac:dyDescent="0.25">
      <c r="A830" s="22" t="str">
        <f>Revenue!A831</f>
        <v>P0069</v>
      </c>
      <c r="B830" s="22" t="str">
        <f>Revenue!B831</f>
        <v>Feb</v>
      </c>
      <c r="C830" s="23" t="str">
        <f t="shared" si="59"/>
        <v>P0069|Feb</v>
      </c>
      <c r="D830" s="24">
        <f>Revenue!J831</f>
        <v>5050.7270000000008</v>
      </c>
      <c r="E830" s="25">
        <f>_xlfn.XLOOKUP($C830,ExpensesTbl[Key],ExpensesTbl[Total Operating Expenses])</f>
        <v>3565.34</v>
      </c>
      <c r="F830" s="25">
        <f t="shared" si="60"/>
        <v>1485.3870000000006</v>
      </c>
      <c r="G830" s="23" t="str">
        <f>_xlfn.XLOOKUP($A830,PropertiesTbl[Property ID],PropertiesTbl[Property Name])</f>
        <v>Birch Hideaway</v>
      </c>
    </row>
    <row r="831" spans="1:7" x14ac:dyDescent="0.25">
      <c r="A831" s="22" t="str">
        <f>Revenue!A832</f>
        <v>P0069</v>
      </c>
      <c r="B831" s="22" t="str">
        <f>Revenue!B832</f>
        <v>Mar</v>
      </c>
      <c r="C831" s="23" t="str">
        <f t="shared" si="59"/>
        <v>P0069|Mar</v>
      </c>
      <c r="D831" s="24">
        <f>Revenue!J832</f>
        <v>4538.47</v>
      </c>
      <c r="E831" s="25">
        <f>_xlfn.XLOOKUP($C831,ExpensesTbl[Key],ExpensesTbl[Total Operating Expenses])</f>
        <v>3552.07</v>
      </c>
      <c r="F831" s="25">
        <f t="shared" si="60"/>
        <v>986.40000000000009</v>
      </c>
      <c r="G831" s="23" t="str">
        <f>_xlfn.XLOOKUP($A831,PropertiesTbl[Property ID],PropertiesTbl[Property Name])</f>
        <v>Birch Hideaway</v>
      </c>
    </row>
    <row r="832" spans="1:7" x14ac:dyDescent="0.25">
      <c r="A832" s="22" t="str">
        <f>Revenue!A833</f>
        <v>P0070</v>
      </c>
      <c r="B832" s="22" t="str">
        <f>Revenue!B833</f>
        <v>Apr</v>
      </c>
      <c r="C832" s="23" t="str">
        <f t="shared" si="59"/>
        <v>P0070|Apr</v>
      </c>
      <c r="D832" s="24">
        <f>Revenue!J833</f>
        <v>1256.5169999999998</v>
      </c>
      <c r="E832" s="25">
        <f>_xlfn.XLOOKUP($C832,ExpensesTbl[Key],ExpensesTbl[Total Operating Expenses])</f>
        <v>1966.7499999999998</v>
      </c>
      <c r="F832" s="25">
        <f t="shared" si="60"/>
        <v>-710.23299999999995</v>
      </c>
      <c r="G832" s="23" t="str">
        <f>_xlfn.XLOOKUP($A832,PropertiesTbl[Property ID],PropertiesTbl[Property Name])</f>
        <v>Cinder Overlook</v>
      </c>
    </row>
    <row r="833" spans="1:7" x14ac:dyDescent="0.25">
      <c r="A833" s="22" t="str">
        <f>Revenue!A834</f>
        <v>P0070</v>
      </c>
      <c r="B833" s="22" t="str">
        <f>Revenue!B834</f>
        <v>May</v>
      </c>
      <c r="C833" s="23" t="str">
        <f t="shared" si="59"/>
        <v>P0070|May</v>
      </c>
      <c r="D833" s="24">
        <f>Revenue!J834</f>
        <v>1485.6698000000001</v>
      </c>
      <c r="E833" s="25">
        <f>_xlfn.XLOOKUP($C833,ExpensesTbl[Key],ExpensesTbl[Total Operating Expenses])</f>
        <v>2295.11</v>
      </c>
      <c r="F833" s="25">
        <f t="shared" si="60"/>
        <v>-809.4402</v>
      </c>
      <c r="G833" s="23" t="str">
        <f>_xlfn.XLOOKUP($A833,PropertiesTbl[Property ID],PropertiesTbl[Property Name])</f>
        <v>Cinder Overlook</v>
      </c>
    </row>
    <row r="834" spans="1:7" x14ac:dyDescent="0.25">
      <c r="A834" s="22" t="str">
        <f>Revenue!A835</f>
        <v>P0070</v>
      </c>
      <c r="B834" s="22" t="str">
        <f>Revenue!B835</f>
        <v>Jun</v>
      </c>
      <c r="C834" s="23" t="str">
        <f t="shared" si="59"/>
        <v>P0070|Jun</v>
      </c>
      <c r="D834" s="24">
        <f>Revenue!J835</f>
        <v>1449.2075</v>
      </c>
      <c r="E834" s="25">
        <f>_xlfn.XLOOKUP($C834,ExpensesTbl[Key],ExpensesTbl[Total Operating Expenses])</f>
        <v>2428.4</v>
      </c>
      <c r="F834" s="25">
        <f t="shared" si="60"/>
        <v>-979.19250000000011</v>
      </c>
      <c r="G834" s="23" t="str">
        <f>_xlfn.XLOOKUP($A834,PropertiesTbl[Property ID],PropertiesTbl[Property Name])</f>
        <v>Cinder Overlook</v>
      </c>
    </row>
    <row r="835" spans="1:7" x14ac:dyDescent="0.25">
      <c r="A835" s="22" t="str">
        <f>Revenue!A836</f>
        <v>P0070</v>
      </c>
      <c r="B835" s="22" t="str">
        <f>Revenue!B836</f>
        <v>Jul</v>
      </c>
      <c r="C835" s="23" t="str">
        <f t="shared" si="59"/>
        <v>P0070|Jul</v>
      </c>
      <c r="D835" s="24">
        <f>Revenue!J836</f>
        <v>2396.402</v>
      </c>
      <c r="E835" s="25">
        <f>_xlfn.XLOOKUP($C835,ExpensesTbl[Key],ExpensesTbl[Total Operating Expenses])</f>
        <v>3366.21</v>
      </c>
      <c r="F835" s="25">
        <f t="shared" si="60"/>
        <v>-969.80799999999999</v>
      </c>
      <c r="G835" s="23" t="str">
        <f>_xlfn.XLOOKUP($A835,PropertiesTbl[Property ID],PropertiesTbl[Property Name])</f>
        <v>Cinder Overlook</v>
      </c>
    </row>
    <row r="836" spans="1:7" x14ac:dyDescent="0.25">
      <c r="A836" s="22" t="str">
        <f>Revenue!A837</f>
        <v>P0070</v>
      </c>
      <c r="B836" s="22" t="str">
        <f>Revenue!B837</f>
        <v>Aug</v>
      </c>
      <c r="C836" s="23" t="str">
        <f t="shared" si="59"/>
        <v>P0070|Aug</v>
      </c>
      <c r="D836" s="24">
        <f>Revenue!J837</f>
        <v>2266.9069999999997</v>
      </c>
      <c r="E836" s="25">
        <f>_xlfn.XLOOKUP($C836,ExpensesTbl[Key],ExpensesTbl[Total Operating Expenses])</f>
        <v>3357.63</v>
      </c>
      <c r="F836" s="25">
        <f t="shared" si="60"/>
        <v>-1090.7230000000004</v>
      </c>
      <c r="G836" s="23" t="str">
        <f>_xlfn.XLOOKUP($A836,PropertiesTbl[Property ID],PropertiesTbl[Property Name])</f>
        <v>Cinder Overlook</v>
      </c>
    </row>
    <row r="837" spans="1:7" x14ac:dyDescent="0.25">
      <c r="A837" s="22" t="str">
        <f>Revenue!A838</f>
        <v>P0070</v>
      </c>
      <c r="B837" s="22" t="str">
        <f>Revenue!B838</f>
        <v>Sep</v>
      </c>
      <c r="C837" s="23" t="str">
        <f t="shared" ref="C837:C900" si="61">A837&amp;"|"&amp;B837</f>
        <v>P0070|Sep</v>
      </c>
      <c r="D837" s="24">
        <f>Revenue!J838</f>
        <v>1481.5958000000001</v>
      </c>
      <c r="E837" s="25">
        <f>_xlfn.XLOOKUP($C837,ExpensesTbl[Key],ExpensesTbl[Total Operating Expenses])</f>
        <v>2182.61</v>
      </c>
      <c r="F837" s="25">
        <f t="shared" ref="F837:F900" si="62">D837-E837</f>
        <v>-701.01420000000007</v>
      </c>
      <c r="G837" s="23" t="str">
        <f>_xlfn.XLOOKUP($A837,PropertiesTbl[Property ID],PropertiesTbl[Property Name])</f>
        <v>Cinder Overlook</v>
      </c>
    </row>
    <row r="838" spans="1:7" x14ac:dyDescent="0.25">
      <c r="A838" s="22" t="str">
        <f>Revenue!A839</f>
        <v>P0070</v>
      </c>
      <c r="B838" s="22" t="str">
        <f>Revenue!B839</f>
        <v>Oct</v>
      </c>
      <c r="C838" s="23" t="str">
        <f t="shared" si="61"/>
        <v>P0070|Oct</v>
      </c>
      <c r="D838" s="24">
        <f>Revenue!J839</f>
        <v>1306.2197999999999</v>
      </c>
      <c r="E838" s="25">
        <f>_xlfn.XLOOKUP($C838,ExpensesTbl[Key],ExpensesTbl[Total Operating Expenses])</f>
        <v>2110.63</v>
      </c>
      <c r="F838" s="25">
        <f t="shared" si="62"/>
        <v>-804.41020000000026</v>
      </c>
      <c r="G838" s="23" t="str">
        <f>_xlfn.XLOOKUP($A838,PropertiesTbl[Property ID],PropertiesTbl[Property Name])</f>
        <v>Cinder Overlook</v>
      </c>
    </row>
    <row r="839" spans="1:7" x14ac:dyDescent="0.25">
      <c r="A839" s="22" t="str">
        <f>Revenue!A840</f>
        <v>P0070</v>
      </c>
      <c r="B839" s="22" t="str">
        <f>Revenue!B840</f>
        <v>Nov</v>
      </c>
      <c r="C839" s="23" t="str">
        <f t="shared" si="61"/>
        <v>P0070|Nov</v>
      </c>
      <c r="D839" s="24">
        <f>Revenue!J840</f>
        <v>1067.0274999999999</v>
      </c>
      <c r="E839" s="25">
        <f>_xlfn.XLOOKUP($C839,ExpensesTbl[Key],ExpensesTbl[Total Operating Expenses])</f>
        <v>2065.2999999999997</v>
      </c>
      <c r="F839" s="25">
        <f t="shared" si="62"/>
        <v>-998.27249999999981</v>
      </c>
      <c r="G839" s="23" t="str">
        <f>_xlfn.XLOOKUP($A839,PropertiesTbl[Property ID],PropertiesTbl[Property Name])</f>
        <v>Cinder Overlook</v>
      </c>
    </row>
    <row r="840" spans="1:7" x14ac:dyDescent="0.25">
      <c r="A840" s="22" t="str">
        <f>Revenue!A841</f>
        <v>P0070</v>
      </c>
      <c r="B840" s="22" t="str">
        <f>Revenue!B841</f>
        <v>Dec</v>
      </c>
      <c r="C840" s="23" t="str">
        <f t="shared" si="61"/>
        <v>P0070|Dec</v>
      </c>
      <c r="D840" s="24">
        <f>Revenue!J841</f>
        <v>5305.3034999999991</v>
      </c>
      <c r="E840" s="25">
        <f>_xlfn.XLOOKUP($C840,ExpensesTbl[Key],ExpensesTbl[Total Operating Expenses])</f>
        <v>2528.7700000000004</v>
      </c>
      <c r="F840" s="25">
        <f t="shared" si="62"/>
        <v>2776.5334999999986</v>
      </c>
      <c r="G840" s="23" t="str">
        <f>_xlfn.XLOOKUP($A840,PropertiesTbl[Property ID],PropertiesTbl[Property Name])</f>
        <v>Cinder Overlook</v>
      </c>
    </row>
    <row r="841" spans="1:7" x14ac:dyDescent="0.25">
      <c r="A841" s="22" t="str">
        <f>Revenue!A842</f>
        <v>P0070</v>
      </c>
      <c r="B841" s="22" t="str">
        <f>Revenue!B842</f>
        <v>Jan</v>
      </c>
      <c r="C841" s="23" t="str">
        <f t="shared" si="61"/>
        <v>P0070|Jan</v>
      </c>
      <c r="D841" s="24">
        <f>Revenue!J842</f>
        <v>4576.9798000000001</v>
      </c>
      <c r="E841" s="25">
        <f>_xlfn.XLOOKUP($C841,ExpensesTbl[Key],ExpensesTbl[Total Operating Expenses])</f>
        <v>2448.8700000000003</v>
      </c>
      <c r="F841" s="25">
        <f t="shared" si="62"/>
        <v>2128.1097999999997</v>
      </c>
      <c r="G841" s="23" t="str">
        <f>_xlfn.XLOOKUP($A841,PropertiesTbl[Property ID],PropertiesTbl[Property Name])</f>
        <v>Cinder Overlook</v>
      </c>
    </row>
    <row r="842" spans="1:7" x14ac:dyDescent="0.25">
      <c r="A842" s="22" t="str">
        <f>Revenue!A843</f>
        <v>P0070</v>
      </c>
      <c r="B842" s="22" t="str">
        <f>Revenue!B843</f>
        <v>Feb</v>
      </c>
      <c r="C842" s="23" t="str">
        <f t="shared" si="61"/>
        <v>P0070|Feb</v>
      </c>
      <c r="D842" s="24">
        <f>Revenue!J843</f>
        <v>3138.393</v>
      </c>
      <c r="E842" s="25">
        <f>_xlfn.XLOOKUP($C842,ExpensesTbl[Key],ExpensesTbl[Total Operating Expenses])</f>
        <v>2324.0500000000002</v>
      </c>
      <c r="F842" s="25">
        <f t="shared" si="62"/>
        <v>814.34299999999985</v>
      </c>
      <c r="G842" s="23" t="str">
        <f>_xlfn.XLOOKUP($A842,PropertiesTbl[Property ID],PropertiesTbl[Property Name])</f>
        <v>Cinder Overlook</v>
      </c>
    </row>
    <row r="843" spans="1:7" x14ac:dyDescent="0.25">
      <c r="A843" s="22" t="str">
        <f>Revenue!A844</f>
        <v>P0070</v>
      </c>
      <c r="B843" s="22" t="str">
        <f>Revenue!B844</f>
        <v>Mar</v>
      </c>
      <c r="C843" s="23" t="str">
        <f t="shared" si="61"/>
        <v>P0070|Mar</v>
      </c>
      <c r="D843" s="24">
        <f>Revenue!J844</f>
        <v>2855.6379999999999</v>
      </c>
      <c r="E843" s="25">
        <f>_xlfn.XLOOKUP($C843,ExpensesTbl[Key],ExpensesTbl[Total Operating Expenses])</f>
        <v>2315.2200000000003</v>
      </c>
      <c r="F843" s="25">
        <f t="shared" si="62"/>
        <v>540.41799999999967</v>
      </c>
      <c r="G843" s="23" t="str">
        <f>_xlfn.XLOOKUP($A843,PropertiesTbl[Property ID],PropertiesTbl[Property Name])</f>
        <v>Cinder Overlook</v>
      </c>
    </row>
    <row r="844" spans="1:7" x14ac:dyDescent="0.25">
      <c r="A844" s="22" t="str">
        <f>Revenue!A845</f>
        <v>P0071</v>
      </c>
      <c r="B844" s="22" t="str">
        <f>Revenue!B845</f>
        <v>Apr</v>
      </c>
      <c r="C844" s="23" t="str">
        <f t="shared" si="61"/>
        <v>P0071|Apr</v>
      </c>
      <c r="D844" s="24">
        <f>Revenue!J845</f>
        <v>1575.4425000000001</v>
      </c>
      <c r="E844" s="25">
        <f>_xlfn.XLOOKUP($C844,ExpensesTbl[Key],ExpensesTbl[Total Operating Expenses])</f>
        <v>3067.08</v>
      </c>
      <c r="F844" s="25">
        <f t="shared" si="62"/>
        <v>-1491.6374999999998</v>
      </c>
      <c r="G844" s="23" t="str">
        <f>_xlfn.XLOOKUP($A844,PropertiesTbl[Property ID],PropertiesTbl[Property Name])</f>
        <v>Juniper Perch</v>
      </c>
    </row>
    <row r="845" spans="1:7" x14ac:dyDescent="0.25">
      <c r="A845" s="22" t="str">
        <f>Revenue!A846</f>
        <v>P0071</v>
      </c>
      <c r="B845" s="22" t="str">
        <f>Revenue!B846</f>
        <v>May</v>
      </c>
      <c r="C845" s="23" t="str">
        <f t="shared" si="61"/>
        <v>P0071|May</v>
      </c>
      <c r="D845" s="24">
        <f>Revenue!J846</f>
        <v>1652.1210000000001</v>
      </c>
      <c r="E845" s="25">
        <f>_xlfn.XLOOKUP($C845,ExpensesTbl[Key],ExpensesTbl[Total Operating Expenses])</f>
        <v>3593.0299999999997</v>
      </c>
      <c r="F845" s="25">
        <f t="shared" si="62"/>
        <v>-1940.9089999999997</v>
      </c>
      <c r="G845" s="23" t="str">
        <f>_xlfn.XLOOKUP($A845,PropertiesTbl[Property ID],PropertiesTbl[Property Name])</f>
        <v>Juniper Perch</v>
      </c>
    </row>
    <row r="846" spans="1:7" x14ac:dyDescent="0.25">
      <c r="A846" s="22" t="str">
        <f>Revenue!A847</f>
        <v>P0071</v>
      </c>
      <c r="B846" s="22" t="str">
        <f>Revenue!B847</f>
        <v>Jun</v>
      </c>
      <c r="C846" s="23" t="str">
        <f t="shared" si="61"/>
        <v>P0071|Jun</v>
      </c>
      <c r="D846" s="24">
        <f>Revenue!J847</f>
        <v>2032.3998000000001</v>
      </c>
      <c r="E846" s="25">
        <f>_xlfn.XLOOKUP($C846,ExpensesTbl[Key],ExpensesTbl[Total Operating Expenses])</f>
        <v>3799.1399999999994</v>
      </c>
      <c r="F846" s="25">
        <f t="shared" si="62"/>
        <v>-1766.7401999999993</v>
      </c>
      <c r="G846" s="23" t="str">
        <f>_xlfn.XLOOKUP($A846,PropertiesTbl[Property ID],PropertiesTbl[Property Name])</f>
        <v>Juniper Perch</v>
      </c>
    </row>
    <row r="847" spans="1:7" x14ac:dyDescent="0.25">
      <c r="A847" s="22" t="str">
        <f>Revenue!A848</f>
        <v>P0071</v>
      </c>
      <c r="B847" s="22" t="str">
        <f>Revenue!B848</f>
        <v>Jul</v>
      </c>
      <c r="C847" s="23" t="str">
        <f t="shared" si="61"/>
        <v>P0071|Jul</v>
      </c>
      <c r="D847" s="24">
        <f>Revenue!J848</f>
        <v>2590.6736000000001</v>
      </c>
      <c r="E847" s="25">
        <f>_xlfn.XLOOKUP($C847,ExpensesTbl[Key],ExpensesTbl[Total Operating Expenses])</f>
        <v>5193.32</v>
      </c>
      <c r="F847" s="25">
        <f t="shared" si="62"/>
        <v>-2602.6463999999996</v>
      </c>
      <c r="G847" s="23" t="str">
        <f>_xlfn.XLOOKUP($A847,PropertiesTbl[Property ID],PropertiesTbl[Property Name])</f>
        <v>Juniper Perch</v>
      </c>
    </row>
    <row r="848" spans="1:7" x14ac:dyDescent="0.25">
      <c r="A848" s="22" t="str">
        <f>Revenue!A849</f>
        <v>P0071</v>
      </c>
      <c r="B848" s="22" t="str">
        <f>Revenue!B849</f>
        <v>Aug</v>
      </c>
      <c r="C848" s="23" t="str">
        <f t="shared" si="61"/>
        <v>P0071|Aug</v>
      </c>
      <c r="D848" s="24">
        <f>Revenue!J849</f>
        <v>2591.7600000000002</v>
      </c>
      <c r="E848" s="25">
        <f>_xlfn.XLOOKUP($C848,ExpensesTbl[Key],ExpensesTbl[Total Operating Expenses])</f>
        <v>5048.93</v>
      </c>
      <c r="F848" s="25">
        <f t="shared" si="62"/>
        <v>-2457.17</v>
      </c>
      <c r="G848" s="23" t="str">
        <f>_xlfn.XLOOKUP($A848,PropertiesTbl[Property ID],PropertiesTbl[Property Name])</f>
        <v>Juniper Perch</v>
      </c>
    </row>
    <row r="849" spans="1:7" x14ac:dyDescent="0.25">
      <c r="A849" s="22" t="str">
        <f>Revenue!A850</f>
        <v>P0071</v>
      </c>
      <c r="B849" s="22" t="str">
        <f>Revenue!B850</f>
        <v>Sep</v>
      </c>
      <c r="C849" s="23" t="str">
        <f t="shared" si="61"/>
        <v>P0071|Sep</v>
      </c>
      <c r="D849" s="24">
        <f>Revenue!J850</f>
        <v>1774.4379999999999</v>
      </c>
      <c r="E849" s="25">
        <f>_xlfn.XLOOKUP($C849,ExpensesTbl[Key],ExpensesTbl[Total Operating Expenses])</f>
        <v>3396.0899999999997</v>
      </c>
      <c r="F849" s="25">
        <f t="shared" si="62"/>
        <v>-1621.6519999999998</v>
      </c>
      <c r="G849" s="23" t="str">
        <f>_xlfn.XLOOKUP($A849,PropertiesTbl[Property ID],PropertiesTbl[Property Name])</f>
        <v>Juniper Perch</v>
      </c>
    </row>
    <row r="850" spans="1:7" x14ac:dyDescent="0.25">
      <c r="A850" s="22" t="str">
        <f>Revenue!A851</f>
        <v>P0071</v>
      </c>
      <c r="B850" s="22" t="str">
        <f>Revenue!B851</f>
        <v>Oct</v>
      </c>
      <c r="C850" s="23" t="str">
        <f t="shared" si="61"/>
        <v>P0071|Oct</v>
      </c>
      <c r="D850" s="24">
        <f>Revenue!J851</f>
        <v>1618.268</v>
      </c>
      <c r="E850" s="25">
        <f>_xlfn.XLOOKUP($C850,ExpensesTbl[Key],ExpensesTbl[Total Operating Expenses])</f>
        <v>3291.1899999999996</v>
      </c>
      <c r="F850" s="25">
        <f t="shared" si="62"/>
        <v>-1672.9219999999996</v>
      </c>
      <c r="G850" s="23" t="str">
        <f>_xlfn.XLOOKUP($A850,PropertiesTbl[Property ID],PropertiesTbl[Property Name])</f>
        <v>Juniper Perch</v>
      </c>
    </row>
    <row r="851" spans="1:7" x14ac:dyDescent="0.25">
      <c r="A851" s="22" t="str">
        <f>Revenue!A852</f>
        <v>P0071</v>
      </c>
      <c r="B851" s="22" t="str">
        <f>Revenue!B852</f>
        <v>Nov</v>
      </c>
      <c r="C851" s="23" t="str">
        <f t="shared" si="61"/>
        <v>P0071|Nov</v>
      </c>
      <c r="D851" s="24">
        <f>Revenue!J852</f>
        <v>1566.7125000000001</v>
      </c>
      <c r="E851" s="25">
        <f>_xlfn.XLOOKUP($C851,ExpensesTbl[Key],ExpensesTbl[Total Operating Expenses])</f>
        <v>3192.12</v>
      </c>
      <c r="F851" s="25">
        <f t="shared" si="62"/>
        <v>-1625.4074999999998</v>
      </c>
      <c r="G851" s="23" t="str">
        <f>_xlfn.XLOOKUP($A851,PropertiesTbl[Property ID],PropertiesTbl[Property Name])</f>
        <v>Juniper Perch</v>
      </c>
    </row>
    <row r="852" spans="1:7" x14ac:dyDescent="0.25">
      <c r="A852" s="22" t="str">
        <f>Revenue!A853</f>
        <v>P0071</v>
      </c>
      <c r="B852" s="22" t="str">
        <f>Revenue!B853</f>
        <v>Dec</v>
      </c>
      <c r="C852" s="23" t="str">
        <f t="shared" si="61"/>
        <v>P0071|Dec</v>
      </c>
      <c r="D852" s="24">
        <f>Revenue!J853</f>
        <v>6789.9552000000003</v>
      </c>
      <c r="E852" s="25">
        <f>_xlfn.XLOOKUP($C852,ExpensesTbl[Key],ExpensesTbl[Total Operating Expenses])</f>
        <v>3733.4</v>
      </c>
      <c r="F852" s="25">
        <f t="shared" si="62"/>
        <v>3056.5552000000002</v>
      </c>
      <c r="G852" s="23" t="str">
        <f>_xlfn.XLOOKUP($A852,PropertiesTbl[Property ID],PropertiesTbl[Property Name])</f>
        <v>Juniper Perch</v>
      </c>
    </row>
    <row r="853" spans="1:7" x14ac:dyDescent="0.25">
      <c r="A853" s="22" t="str">
        <f>Revenue!A854</f>
        <v>P0071</v>
      </c>
      <c r="B853" s="22" t="str">
        <f>Revenue!B854</f>
        <v>Jan</v>
      </c>
      <c r="C853" s="23" t="str">
        <f t="shared" si="61"/>
        <v>P0071|Jan</v>
      </c>
      <c r="D853" s="24">
        <f>Revenue!J854</f>
        <v>4986.0279999999993</v>
      </c>
      <c r="E853" s="25">
        <f>_xlfn.XLOOKUP($C853,ExpensesTbl[Key],ExpensesTbl[Total Operating Expenses])</f>
        <v>3585.05</v>
      </c>
      <c r="F853" s="25">
        <f t="shared" si="62"/>
        <v>1400.9779999999992</v>
      </c>
      <c r="G853" s="23" t="str">
        <f>_xlfn.XLOOKUP($A853,PropertiesTbl[Property ID],PropertiesTbl[Property Name])</f>
        <v>Juniper Perch</v>
      </c>
    </row>
    <row r="854" spans="1:7" x14ac:dyDescent="0.25">
      <c r="A854" s="22" t="str">
        <f>Revenue!A855</f>
        <v>P0071</v>
      </c>
      <c r="B854" s="22" t="str">
        <f>Revenue!B855</f>
        <v>Feb</v>
      </c>
      <c r="C854" s="23" t="str">
        <f t="shared" si="61"/>
        <v>P0071|Feb</v>
      </c>
      <c r="D854" s="24">
        <f>Revenue!J855</f>
        <v>4558.6556999999993</v>
      </c>
      <c r="E854" s="25">
        <f>_xlfn.XLOOKUP($C854,ExpensesTbl[Key],ExpensesTbl[Total Operating Expenses])</f>
        <v>3538.27</v>
      </c>
      <c r="F854" s="25">
        <f t="shared" si="62"/>
        <v>1020.3856999999994</v>
      </c>
      <c r="G854" s="23" t="str">
        <f>_xlfn.XLOOKUP($A854,PropertiesTbl[Property ID],PropertiesTbl[Property Name])</f>
        <v>Juniper Perch</v>
      </c>
    </row>
    <row r="855" spans="1:7" x14ac:dyDescent="0.25">
      <c r="A855" s="22" t="str">
        <f>Revenue!A856</f>
        <v>P0071</v>
      </c>
      <c r="B855" s="22" t="str">
        <f>Revenue!B856</f>
        <v>Mar</v>
      </c>
      <c r="C855" s="23" t="str">
        <f t="shared" si="61"/>
        <v>P0071|Mar</v>
      </c>
      <c r="D855" s="24">
        <f>Revenue!J856</f>
        <v>3714.8732999999997</v>
      </c>
      <c r="E855" s="25">
        <f>_xlfn.XLOOKUP($C855,ExpensesTbl[Key],ExpensesTbl[Total Operating Expenses])</f>
        <v>3383.08</v>
      </c>
      <c r="F855" s="25">
        <f t="shared" si="62"/>
        <v>331.79329999999982</v>
      </c>
      <c r="G855" s="23" t="str">
        <f>_xlfn.XLOOKUP($A855,PropertiesTbl[Property ID],PropertiesTbl[Property Name])</f>
        <v>Juniper Perch</v>
      </c>
    </row>
    <row r="856" spans="1:7" x14ac:dyDescent="0.25">
      <c r="A856" s="22" t="str">
        <f>Revenue!A857</f>
        <v>P0072</v>
      </c>
      <c r="B856" s="22" t="str">
        <f>Revenue!B857</f>
        <v>Apr</v>
      </c>
      <c r="C856" s="23" t="str">
        <f t="shared" si="61"/>
        <v>P0072|Apr</v>
      </c>
      <c r="D856" s="24">
        <f>Revenue!J857</f>
        <v>1656.1903</v>
      </c>
      <c r="E856" s="25">
        <f>_xlfn.XLOOKUP($C856,ExpensesTbl[Key],ExpensesTbl[Total Operating Expenses])</f>
        <v>1557.53</v>
      </c>
      <c r="F856" s="25">
        <f t="shared" si="62"/>
        <v>98.660300000000007</v>
      </c>
      <c r="G856" s="23" t="str">
        <f>_xlfn.XLOOKUP($A856,PropertiesTbl[Property ID],PropertiesTbl[Property Name])</f>
        <v>Rustic Overlook</v>
      </c>
    </row>
    <row r="857" spans="1:7" x14ac:dyDescent="0.25">
      <c r="A857" s="22" t="str">
        <f>Revenue!A858</f>
        <v>P0072</v>
      </c>
      <c r="B857" s="22" t="str">
        <f>Revenue!B858</f>
        <v>May</v>
      </c>
      <c r="C857" s="23" t="str">
        <f t="shared" si="61"/>
        <v>P0072|May</v>
      </c>
      <c r="D857" s="24">
        <f>Revenue!J858</f>
        <v>1860.288</v>
      </c>
      <c r="E857" s="25">
        <f>_xlfn.XLOOKUP($C857,ExpensesTbl[Key],ExpensesTbl[Total Operating Expenses])</f>
        <v>1763.25</v>
      </c>
      <c r="F857" s="25">
        <f t="shared" si="62"/>
        <v>97.038000000000011</v>
      </c>
      <c r="G857" s="23" t="str">
        <f>_xlfn.XLOOKUP($A857,PropertiesTbl[Property ID],PropertiesTbl[Property Name])</f>
        <v>Rustic Overlook</v>
      </c>
    </row>
    <row r="858" spans="1:7" x14ac:dyDescent="0.25">
      <c r="A858" s="22" t="str">
        <f>Revenue!A859</f>
        <v>P0072</v>
      </c>
      <c r="B858" s="22" t="str">
        <f>Revenue!B859</f>
        <v>Jun</v>
      </c>
      <c r="C858" s="23" t="str">
        <f t="shared" si="61"/>
        <v>P0072|Jun</v>
      </c>
      <c r="D858" s="24">
        <f>Revenue!J859</f>
        <v>2467.9458</v>
      </c>
      <c r="E858" s="25">
        <f>_xlfn.XLOOKUP($C858,ExpensesTbl[Key],ExpensesTbl[Total Operating Expenses])</f>
        <v>1916.94</v>
      </c>
      <c r="F858" s="25">
        <f t="shared" si="62"/>
        <v>551.00579999999991</v>
      </c>
      <c r="G858" s="23" t="str">
        <f>_xlfn.XLOOKUP($A858,PropertiesTbl[Property ID],PropertiesTbl[Property Name])</f>
        <v>Rustic Overlook</v>
      </c>
    </row>
    <row r="859" spans="1:7" x14ac:dyDescent="0.25">
      <c r="A859" s="22" t="str">
        <f>Revenue!A860</f>
        <v>P0072</v>
      </c>
      <c r="B859" s="22" t="str">
        <f>Revenue!B860</f>
        <v>Jul</v>
      </c>
      <c r="C859" s="23" t="str">
        <f t="shared" si="61"/>
        <v>P0072|Jul</v>
      </c>
      <c r="D859" s="24">
        <f>Revenue!J860</f>
        <v>3964.0641000000001</v>
      </c>
      <c r="E859" s="25">
        <f>_xlfn.XLOOKUP($C859,ExpensesTbl[Key],ExpensesTbl[Total Operating Expenses])</f>
        <v>2480.1800000000003</v>
      </c>
      <c r="F859" s="25">
        <f t="shared" si="62"/>
        <v>1483.8840999999998</v>
      </c>
      <c r="G859" s="23" t="str">
        <f>_xlfn.XLOOKUP($A859,PropertiesTbl[Property ID],PropertiesTbl[Property Name])</f>
        <v>Rustic Overlook</v>
      </c>
    </row>
    <row r="860" spans="1:7" x14ac:dyDescent="0.25">
      <c r="A860" s="22" t="str">
        <f>Revenue!A861</f>
        <v>P0072</v>
      </c>
      <c r="B860" s="22" t="str">
        <f>Revenue!B861</f>
        <v>Aug</v>
      </c>
      <c r="C860" s="23" t="str">
        <f t="shared" si="61"/>
        <v>P0072|Aug</v>
      </c>
      <c r="D860" s="24">
        <f>Revenue!J861</f>
        <v>3122.3562999999999</v>
      </c>
      <c r="E860" s="25">
        <f>_xlfn.XLOOKUP($C860,ExpensesTbl[Key],ExpensesTbl[Total Operating Expenses])</f>
        <v>2421.34</v>
      </c>
      <c r="F860" s="25">
        <f t="shared" si="62"/>
        <v>701.01629999999977</v>
      </c>
      <c r="G860" s="23" t="str">
        <f>_xlfn.XLOOKUP($A860,PropertiesTbl[Property ID],PropertiesTbl[Property Name])</f>
        <v>Rustic Overlook</v>
      </c>
    </row>
    <row r="861" spans="1:7" x14ac:dyDescent="0.25">
      <c r="A861" s="22" t="str">
        <f>Revenue!A862</f>
        <v>P0072</v>
      </c>
      <c r="B861" s="22" t="str">
        <f>Revenue!B862</f>
        <v>Sep</v>
      </c>
      <c r="C861" s="23" t="str">
        <f t="shared" si="61"/>
        <v>P0072|Sep</v>
      </c>
      <c r="D861" s="24">
        <f>Revenue!J862</f>
        <v>2196.2487999999998</v>
      </c>
      <c r="E861" s="25">
        <f>_xlfn.XLOOKUP($C861,ExpensesTbl[Key],ExpensesTbl[Total Operating Expenses])</f>
        <v>1785.57</v>
      </c>
      <c r="F861" s="25">
        <f t="shared" si="62"/>
        <v>410.67879999999991</v>
      </c>
      <c r="G861" s="23" t="str">
        <f>_xlfn.XLOOKUP($A861,PropertiesTbl[Property ID],PropertiesTbl[Property Name])</f>
        <v>Rustic Overlook</v>
      </c>
    </row>
    <row r="862" spans="1:7" x14ac:dyDescent="0.25">
      <c r="A862" s="22" t="str">
        <f>Revenue!A863</f>
        <v>P0072</v>
      </c>
      <c r="B862" s="22" t="str">
        <f>Revenue!B863</f>
        <v>Oct</v>
      </c>
      <c r="C862" s="23" t="str">
        <f t="shared" si="61"/>
        <v>P0072|Oct</v>
      </c>
      <c r="D862" s="24">
        <f>Revenue!J863</f>
        <v>2038.1</v>
      </c>
      <c r="E862" s="25">
        <f>_xlfn.XLOOKUP($C862,ExpensesTbl[Key],ExpensesTbl[Total Operating Expenses])</f>
        <v>1705.7600000000002</v>
      </c>
      <c r="F862" s="25">
        <f t="shared" si="62"/>
        <v>332.33999999999969</v>
      </c>
      <c r="G862" s="23" t="str">
        <f>_xlfn.XLOOKUP($A862,PropertiesTbl[Property ID],PropertiesTbl[Property Name])</f>
        <v>Rustic Overlook</v>
      </c>
    </row>
    <row r="863" spans="1:7" x14ac:dyDescent="0.25">
      <c r="A863" s="22" t="str">
        <f>Revenue!A864</f>
        <v>P0072</v>
      </c>
      <c r="B863" s="22" t="str">
        <f>Revenue!B864</f>
        <v>Nov</v>
      </c>
      <c r="C863" s="23" t="str">
        <f t="shared" si="61"/>
        <v>P0072|Nov</v>
      </c>
      <c r="D863" s="24">
        <f>Revenue!J864</f>
        <v>1930.8458000000001</v>
      </c>
      <c r="E863" s="25">
        <f>_xlfn.XLOOKUP($C863,ExpensesTbl[Key],ExpensesTbl[Total Operating Expenses])</f>
        <v>1606.3300000000002</v>
      </c>
      <c r="F863" s="25">
        <f t="shared" si="62"/>
        <v>324.5157999999999</v>
      </c>
      <c r="G863" s="23" t="str">
        <f>_xlfn.XLOOKUP($A863,PropertiesTbl[Property ID],PropertiesTbl[Property Name])</f>
        <v>Rustic Overlook</v>
      </c>
    </row>
    <row r="864" spans="1:7" x14ac:dyDescent="0.25">
      <c r="A864" s="22" t="str">
        <f>Revenue!A865</f>
        <v>P0072</v>
      </c>
      <c r="B864" s="22" t="str">
        <f>Revenue!B865</f>
        <v>Dec</v>
      </c>
      <c r="C864" s="23" t="str">
        <f t="shared" si="61"/>
        <v>P0072|Dec</v>
      </c>
      <c r="D864" s="24">
        <f>Revenue!J865</f>
        <v>6931.6860000000006</v>
      </c>
      <c r="E864" s="25">
        <f>_xlfn.XLOOKUP($C864,ExpensesTbl[Key],ExpensesTbl[Total Operating Expenses])</f>
        <v>2000.99</v>
      </c>
      <c r="F864" s="25">
        <f t="shared" si="62"/>
        <v>4930.6960000000008</v>
      </c>
      <c r="G864" s="23" t="str">
        <f>_xlfn.XLOOKUP($A864,PropertiesTbl[Property ID],PropertiesTbl[Property Name])</f>
        <v>Rustic Overlook</v>
      </c>
    </row>
    <row r="865" spans="1:7" x14ac:dyDescent="0.25">
      <c r="A865" s="22" t="str">
        <f>Revenue!A866</f>
        <v>P0072</v>
      </c>
      <c r="B865" s="22" t="str">
        <f>Revenue!B866</f>
        <v>Jan</v>
      </c>
      <c r="C865" s="23" t="str">
        <f t="shared" si="61"/>
        <v>P0072|Jan</v>
      </c>
      <c r="D865" s="24">
        <f>Revenue!J866</f>
        <v>6286.9755000000005</v>
      </c>
      <c r="E865" s="25">
        <f>_xlfn.XLOOKUP($C865,ExpensesTbl[Key],ExpensesTbl[Total Operating Expenses])</f>
        <v>2229.98</v>
      </c>
      <c r="F865" s="25">
        <f t="shared" si="62"/>
        <v>4056.9955000000004</v>
      </c>
      <c r="G865" s="23" t="str">
        <f>_xlfn.XLOOKUP($A865,PropertiesTbl[Property ID],PropertiesTbl[Property Name])</f>
        <v>Rustic Overlook</v>
      </c>
    </row>
    <row r="866" spans="1:7" x14ac:dyDescent="0.25">
      <c r="A866" s="22" t="str">
        <f>Revenue!A867</f>
        <v>P0072</v>
      </c>
      <c r="B866" s="22" t="str">
        <f>Revenue!B867</f>
        <v>Feb</v>
      </c>
      <c r="C866" s="23" t="str">
        <f t="shared" si="61"/>
        <v>P0072|Feb</v>
      </c>
      <c r="D866" s="24">
        <f>Revenue!J867</f>
        <v>5381.2464</v>
      </c>
      <c r="E866" s="25">
        <f>_xlfn.XLOOKUP($C866,ExpensesTbl[Key],ExpensesTbl[Total Operating Expenses])</f>
        <v>2125.62</v>
      </c>
      <c r="F866" s="25">
        <f t="shared" si="62"/>
        <v>3255.6264000000001</v>
      </c>
      <c r="G866" s="23" t="str">
        <f>_xlfn.XLOOKUP($A866,PropertiesTbl[Property ID],PropertiesTbl[Property Name])</f>
        <v>Rustic Overlook</v>
      </c>
    </row>
    <row r="867" spans="1:7" x14ac:dyDescent="0.25">
      <c r="A867" s="22" t="str">
        <f>Revenue!A868</f>
        <v>P0072</v>
      </c>
      <c r="B867" s="22" t="str">
        <f>Revenue!B868</f>
        <v>Mar</v>
      </c>
      <c r="C867" s="23" t="str">
        <f t="shared" si="61"/>
        <v>P0072|Mar</v>
      </c>
      <c r="D867" s="24">
        <f>Revenue!J868</f>
        <v>4450.8418000000001</v>
      </c>
      <c r="E867" s="25">
        <f>_xlfn.XLOOKUP($C867,ExpensesTbl[Key],ExpensesTbl[Total Operating Expenses])</f>
        <v>1899.55</v>
      </c>
      <c r="F867" s="25">
        <f t="shared" si="62"/>
        <v>2551.2918</v>
      </c>
      <c r="G867" s="23" t="str">
        <f>_xlfn.XLOOKUP($A867,PropertiesTbl[Property ID],PropertiesTbl[Property Name])</f>
        <v>Rustic Overlook</v>
      </c>
    </row>
    <row r="868" spans="1:7" x14ac:dyDescent="0.25">
      <c r="A868" s="22" t="str">
        <f>Revenue!A869</f>
        <v>P0073</v>
      </c>
      <c r="B868" s="22" t="str">
        <f>Revenue!B869</f>
        <v>Apr</v>
      </c>
      <c r="C868" s="23" t="str">
        <f t="shared" si="61"/>
        <v>P0073|Apr</v>
      </c>
      <c r="D868" s="24">
        <f>Revenue!J869</f>
        <v>760.45349999999996</v>
      </c>
      <c r="E868" s="25">
        <f>_xlfn.XLOOKUP($C868,ExpensesTbl[Key],ExpensesTbl[Total Operating Expenses])</f>
        <v>1547.54</v>
      </c>
      <c r="F868" s="25">
        <f t="shared" si="62"/>
        <v>-787.0865</v>
      </c>
      <c r="G868" s="23" t="str">
        <f>_xlfn.XLOOKUP($A868,PropertiesTbl[Property ID],PropertiesTbl[Property Name])</f>
        <v>Forest Refuge</v>
      </c>
    </row>
    <row r="869" spans="1:7" x14ac:dyDescent="0.25">
      <c r="A869" s="22" t="str">
        <f>Revenue!A870</f>
        <v>P0073</v>
      </c>
      <c r="B869" s="22" t="str">
        <f>Revenue!B870</f>
        <v>May</v>
      </c>
      <c r="C869" s="23" t="str">
        <f t="shared" si="61"/>
        <v>P0073|May</v>
      </c>
      <c r="D869" s="24">
        <f>Revenue!J870</f>
        <v>882.81900000000007</v>
      </c>
      <c r="E869" s="25">
        <f>_xlfn.XLOOKUP($C869,ExpensesTbl[Key],ExpensesTbl[Total Operating Expenses])</f>
        <v>1764.3</v>
      </c>
      <c r="F869" s="25">
        <f t="shared" si="62"/>
        <v>-881.48099999999988</v>
      </c>
      <c r="G869" s="23" t="str">
        <f>_xlfn.XLOOKUP($A869,PropertiesTbl[Property ID],PropertiesTbl[Property Name])</f>
        <v>Forest Refuge</v>
      </c>
    </row>
    <row r="870" spans="1:7" x14ac:dyDescent="0.25">
      <c r="A870" s="22" t="str">
        <f>Revenue!A871</f>
        <v>P0073</v>
      </c>
      <c r="B870" s="22" t="str">
        <f>Revenue!B871</f>
        <v>Jun</v>
      </c>
      <c r="C870" s="23" t="str">
        <f t="shared" si="61"/>
        <v>P0073|Jun</v>
      </c>
      <c r="D870" s="24">
        <f>Revenue!J871</f>
        <v>978.61620000000005</v>
      </c>
      <c r="E870" s="25">
        <f>_xlfn.XLOOKUP($C870,ExpensesTbl[Key],ExpensesTbl[Total Operating Expenses])</f>
        <v>1843.1000000000001</v>
      </c>
      <c r="F870" s="25">
        <f t="shared" si="62"/>
        <v>-864.48380000000009</v>
      </c>
      <c r="G870" s="23" t="str">
        <f>_xlfn.XLOOKUP($A870,PropertiesTbl[Property ID],PropertiesTbl[Property Name])</f>
        <v>Forest Refuge</v>
      </c>
    </row>
    <row r="871" spans="1:7" x14ac:dyDescent="0.25">
      <c r="A871" s="22" t="str">
        <f>Revenue!A872</f>
        <v>P0073</v>
      </c>
      <c r="B871" s="22" t="str">
        <f>Revenue!B872</f>
        <v>Jul</v>
      </c>
      <c r="C871" s="23" t="str">
        <f t="shared" si="61"/>
        <v>P0073|Jul</v>
      </c>
      <c r="D871" s="24">
        <f>Revenue!J872</f>
        <v>1276.8136000000002</v>
      </c>
      <c r="E871" s="25">
        <f>_xlfn.XLOOKUP($C871,ExpensesTbl[Key],ExpensesTbl[Total Operating Expenses])</f>
        <v>2397.09</v>
      </c>
      <c r="F871" s="25">
        <f t="shared" si="62"/>
        <v>-1120.2764</v>
      </c>
      <c r="G871" s="23" t="str">
        <f>_xlfn.XLOOKUP($A871,PropertiesTbl[Property ID],PropertiesTbl[Property Name])</f>
        <v>Forest Refuge</v>
      </c>
    </row>
    <row r="872" spans="1:7" x14ac:dyDescent="0.25">
      <c r="A872" s="22" t="str">
        <f>Revenue!A873</f>
        <v>P0073</v>
      </c>
      <c r="B872" s="22" t="str">
        <f>Revenue!B873</f>
        <v>Aug</v>
      </c>
      <c r="C872" s="23" t="str">
        <f t="shared" si="61"/>
        <v>P0073|Aug</v>
      </c>
      <c r="D872" s="24">
        <f>Revenue!J873</f>
        <v>1284.1953000000001</v>
      </c>
      <c r="E872" s="25">
        <f>_xlfn.XLOOKUP($C872,ExpensesTbl[Key],ExpensesTbl[Total Operating Expenses])</f>
        <v>2321.02</v>
      </c>
      <c r="F872" s="25">
        <f t="shared" si="62"/>
        <v>-1036.8246999999999</v>
      </c>
      <c r="G872" s="23" t="str">
        <f>_xlfn.XLOOKUP($A872,PropertiesTbl[Property ID],PropertiesTbl[Property Name])</f>
        <v>Forest Refuge</v>
      </c>
    </row>
    <row r="873" spans="1:7" x14ac:dyDescent="0.25">
      <c r="A873" s="22" t="str">
        <f>Revenue!A874</f>
        <v>P0073</v>
      </c>
      <c r="B873" s="22" t="str">
        <f>Revenue!B874</f>
        <v>Sep</v>
      </c>
      <c r="C873" s="23" t="str">
        <f t="shared" si="61"/>
        <v>P0073|Sep</v>
      </c>
      <c r="D873" s="24">
        <f>Revenue!J874</f>
        <v>885.03060000000005</v>
      </c>
      <c r="E873" s="25">
        <f>_xlfn.XLOOKUP($C873,ExpensesTbl[Key],ExpensesTbl[Total Operating Expenses])</f>
        <v>1677.41</v>
      </c>
      <c r="F873" s="25">
        <f t="shared" si="62"/>
        <v>-792.37940000000003</v>
      </c>
      <c r="G873" s="23" t="str">
        <f>_xlfn.XLOOKUP($A873,PropertiesTbl[Property ID],PropertiesTbl[Property Name])</f>
        <v>Forest Refuge</v>
      </c>
    </row>
    <row r="874" spans="1:7" x14ac:dyDescent="0.25">
      <c r="A874" s="22" t="str">
        <f>Revenue!A875</f>
        <v>P0073</v>
      </c>
      <c r="B874" s="22" t="str">
        <f>Revenue!B875</f>
        <v>Oct</v>
      </c>
      <c r="C874" s="23" t="str">
        <f t="shared" si="61"/>
        <v>P0073|Oct</v>
      </c>
      <c r="D874" s="24">
        <f>Revenue!J875</f>
        <v>876.64980000000003</v>
      </c>
      <c r="E874" s="25">
        <f>_xlfn.XLOOKUP($C874,ExpensesTbl[Key],ExpensesTbl[Total Operating Expenses])</f>
        <v>1630.7000000000003</v>
      </c>
      <c r="F874" s="25">
        <f t="shared" si="62"/>
        <v>-754.05020000000025</v>
      </c>
      <c r="G874" s="23" t="str">
        <f>_xlfn.XLOOKUP($A874,PropertiesTbl[Property ID],PropertiesTbl[Property Name])</f>
        <v>Forest Refuge</v>
      </c>
    </row>
    <row r="875" spans="1:7" x14ac:dyDescent="0.25">
      <c r="A875" s="22" t="str">
        <f>Revenue!A876</f>
        <v>P0073</v>
      </c>
      <c r="B875" s="22" t="str">
        <f>Revenue!B876</f>
        <v>Nov</v>
      </c>
      <c r="C875" s="23" t="str">
        <f t="shared" si="61"/>
        <v>P0073|Nov</v>
      </c>
      <c r="D875" s="24">
        <f>Revenue!J876</f>
        <v>931.93979999999999</v>
      </c>
      <c r="E875" s="25">
        <f>_xlfn.XLOOKUP($C875,ExpensesTbl[Key],ExpensesTbl[Total Operating Expenses])</f>
        <v>1598.8300000000002</v>
      </c>
      <c r="F875" s="25">
        <f t="shared" si="62"/>
        <v>-666.89020000000016</v>
      </c>
      <c r="G875" s="23" t="str">
        <f>_xlfn.XLOOKUP($A875,PropertiesTbl[Property ID],PropertiesTbl[Property Name])</f>
        <v>Forest Refuge</v>
      </c>
    </row>
    <row r="876" spans="1:7" x14ac:dyDescent="0.25">
      <c r="A876" s="22" t="str">
        <f>Revenue!A877</f>
        <v>P0073</v>
      </c>
      <c r="B876" s="22" t="str">
        <f>Revenue!B877</f>
        <v>Dec</v>
      </c>
      <c r="C876" s="23" t="str">
        <f t="shared" si="61"/>
        <v>P0073|Dec</v>
      </c>
      <c r="D876" s="24">
        <f>Revenue!J877</f>
        <v>3205.8565000000003</v>
      </c>
      <c r="E876" s="25">
        <f>_xlfn.XLOOKUP($C876,ExpensesTbl[Key],ExpensesTbl[Total Operating Expenses])</f>
        <v>1910.22</v>
      </c>
      <c r="F876" s="25">
        <f t="shared" si="62"/>
        <v>1295.6365000000003</v>
      </c>
      <c r="G876" s="23" t="str">
        <f>_xlfn.XLOOKUP($A876,PropertiesTbl[Property ID],PropertiesTbl[Property Name])</f>
        <v>Forest Refuge</v>
      </c>
    </row>
    <row r="877" spans="1:7" x14ac:dyDescent="0.25">
      <c r="A877" s="22" t="str">
        <f>Revenue!A878</f>
        <v>P0073</v>
      </c>
      <c r="B877" s="22" t="str">
        <f>Revenue!B878</f>
        <v>Jan</v>
      </c>
      <c r="C877" s="23" t="str">
        <f t="shared" si="61"/>
        <v>P0073|Jan</v>
      </c>
      <c r="D877" s="24">
        <f>Revenue!J878</f>
        <v>2638.1639999999998</v>
      </c>
      <c r="E877" s="25">
        <f>_xlfn.XLOOKUP($C877,ExpensesTbl[Key],ExpensesTbl[Total Operating Expenses])</f>
        <v>1901.7</v>
      </c>
      <c r="F877" s="25">
        <f t="shared" si="62"/>
        <v>736.46399999999971</v>
      </c>
      <c r="G877" s="23" t="str">
        <f>_xlfn.XLOOKUP($A877,PropertiesTbl[Property ID],PropertiesTbl[Property Name])</f>
        <v>Forest Refuge</v>
      </c>
    </row>
    <row r="878" spans="1:7" x14ac:dyDescent="0.25">
      <c r="A878" s="22" t="str">
        <f>Revenue!A879</f>
        <v>P0073</v>
      </c>
      <c r="B878" s="22" t="str">
        <f>Revenue!B879</f>
        <v>Feb</v>
      </c>
      <c r="C878" s="23" t="str">
        <f t="shared" si="61"/>
        <v>P0073|Feb</v>
      </c>
      <c r="D878" s="24">
        <f>Revenue!J879</f>
        <v>2039.3525999999999</v>
      </c>
      <c r="E878" s="25">
        <f>_xlfn.XLOOKUP($C878,ExpensesTbl[Key],ExpensesTbl[Total Operating Expenses])</f>
        <v>1813.37</v>
      </c>
      <c r="F878" s="25">
        <f t="shared" si="62"/>
        <v>225.98260000000005</v>
      </c>
      <c r="G878" s="23" t="str">
        <f>_xlfn.XLOOKUP($A878,PropertiesTbl[Property ID],PropertiesTbl[Property Name])</f>
        <v>Forest Refuge</v>
      </c>
    </row>
    <row r="879" spans="1:7" x14ac:dyDescent="0.25">
      <c r="A879" s="22" t="str">
        <f>Revenue!A880</f>
        <v>P0073</v>
      </c>
      <c r="B879" s="22" t="str">
        <f>Revenue!B880</f>
        <v>Mar</v>
      </c>
      <c r="C879" s="23" t="str">
        <f t="shared" si="61"/>
        <v>P0073|Mar</v>
      </c>
      <c r="D879" s="24">
        <f>Revenue!J880</f>
        <v>1685.3886</v>
      </c>
      <c r="E879" s="25">
        <f>_xlfn.XLOOKUP($C879,ExpensesTbl[Key],ExpensesTbl[Total Operating Expenses])</f>
        <v>1718.06</v>
      </c>
      <c r="F879" s="25">
        <f t="shared" si="62"/>
        <v>-32.671399999999949</v>
      </c>
      <c r="G879" s="23" t="str">
        <f>_xlfn.XLOOKUP($A879,PropertiesTbl[Property ID],PropertiesTbl[Property Name])</f>
        <v>Forest Refuge</v>
      </c>
    </row>
    <row r="880" spans="1:7" x14ac:dyDescent="0.25">
      <c r="A880" s="22" t="str">
        <f>Revenue!A881</f>
        <v>P0074</v>
      </c>
      <c r="B880" s="22" t="str">
        <f>Revenue!B881</f>
        <v>Apr</v>
      </c>
      <c r="C880" s="23" t="str">
        <f t="shared" si="61"/>
        <v>P0074|Apr</v>
      </c>
      <c r="D880" s="24">
        <f>Revenue!J881</f>
        <v>1244.2950000000001</v>
      </c>
      <c r="E880" s="25">
        <f>_xlfn.XLOOKUP($C880,ExpensesTbl[Key],ExpensesTbl[Total Operating Expenses])</f>
        <v>2006.26</v>
      </c>
      <c r="F880" s="25">
        <f t="shared" si="62"/>
        <v>-761.96499999999992</v>
      </c>
      <c r="G880" s="23" t="str">
        <f>_xlfn.XLOOKUP($A880,PropertiesTbl[Property ID],PropertiesTbl[Property Name])</f>
        <v>Aspen Hideaway</v>
      </c>
    </row>
    <row r="881" spans="1:7" x14ac:dyDescent="0.25">
      <c r="A881" s="22" t="str">
        <f>Revenue!A882</f>
        <v>P0074</v>
      </c>
      <c r="B881" s="22" t="str">
        <f>Revenue!B882</f>
        <v>May</v>
      </c>
      <c r="C881" s="23" t="str">
        <f t="shared" si="61"/>
        <v>P0074|May</v>
      </c>
      <c r="D881" s="24">
        <f>Revenue!J882</f>
        <v>1427.9548000000002</v>
      </c>
      <c r="E881" s="25">
        <f>_xlfn.XLOOKUP($C881,ExpensesTbl[Key],ExpensesTbl[Total Operating Expenses])</f>
        <v>2313.13</v>
      </c>
      <c r="F881" s="25">
        <f t="shared" si="62"/>
        <v>-885.1751999999999</v>
      </c>
      <c r="G881" s="23" t="str">
        <f>_xlfn.XLOOKUP($A881,PropertiesTbl[Property ID],PropertiesTbl[Property Name])</f>
        <v>Aspen Hideaway</v>
      </c>
    </row>
    <row r="882" spans="1:7" x14ac:dyDescent="0.25">
      <c r="A882" s="22" t="str">
        <f>Revenue!A883</f>
        <v>P0074</v>
      </c>
      <c r="B882" s="22" t="str">
        <f>Revenue!B883</f>
        <v>Jun</v>
      </c>
      <c r="C882" s="23" t="str">
        <f t="shared" si="61"/>
        <v>P0074|Jun</v>
      </c>
      <c r="D882" s="24">
        <f>Revenue!J883</f>
        <v>1465.0961000000002</v>
      </c>
      <c r="E882" s="25">
        <f>_xlfn.XLOOKUP($C882,ExpensesTbl[Key],ExpensesTbl[Total Operating Expenses])</f>
        <v>2408.7799999999997</v>
      </c>
      <c r="F882" s="25">
        <f t="shared" si="62"/>
        <v>-943.68389999999954</v>
      </c>
      <c r="G882" s="23" t="str">
        <f>_xlfn.XLOOKUP($A882,PropertiesTbl[Property ID],PropertiesTbl[Property Name])</f>
        <v>Aspen Hideaway</v>
      </c>
    </row>
    <row r="883" spans="1:7" x14ac:dyDescent="0.25">
      <c r="A883" s="22" t="str">
        <f>Revenue!A884</f>
        <v>P0074</v>
      </c>
      <c r="B883" s="22" t="str">
        <f>Revenue!B884</f>
        <v>Jul</v>
      </c>
      <c r="C883" s="23" t="str">
        <f t="shared" si="61"/>
        <v>P0074|Jul</v>
      </c>
      <c r="D883" s="24">
        <f>Revenue!J884</f>
        <v>2623.4789999999998</v>
      </c>
      <c r="E883" s="25">
        <f>_xlfn.XLOOKUP($C883,ExpensesTbl[Key],ExpensesTbl[Total Operating Expenses])</f>
        <v>3357.34</v>
      </c>
      <c r="F883" s="25">
        <f t="shared" si="62"/>
        <v>-733.86100000000033</v>
      </c>
      <c r="G883" s="23" t="str">
        <f>_xlfn.XLOOKUP($A883,PropertiesTbl[Property ID],PropertiesTbl[Property Name])</f>
        <v>Aspen Hideaway</v>
      </c>
    </row>
    <row r="884" spans="1:7" x14ac:dyDescent="0.25">
      <c r="A884" s="22" t="str">
        <f>Revenue!A885</f>
        <v>P0074</v>
      </c>
      <c r="B884" s="22" t="str">
        <f>Revenue!B885</f>
        <v>Aug</v>
      </c>
      <c r="C884" s="23" t="str">
        <f t="shared" si="61"/>
        <v>P0074|Aug</v>
      </c>
      <c r="D884" s="24">
        <f>Revenue!J885</f>
        <v>2519.6889999999999</v>
      </c>
      <c r="E884" s="25">
        <f>_xlfn.XLOOKUP($C884,ExpensesTbl[Key],ExpensesTbl[Total Operating Expenses])</f>
        <v>3241.3900000000003</v>
      </c>
      <c r="F884" s="25">
        <f t="shared" si="62"/>
        <v>-721.70100000000048</v>
      </c>
      <c r="G884" s="23" t="str">
        <f>_xlfn.XLOOKUP($A884,PropertiesTbl[Property ID],PropertiesTbl[Property Name])</f>
        <v>Aspen Hideaway</v>
      </c>
    </row>
    <row r="885" spans="1:7" x14ac:dyDescent="0.25">
      <c r="A885" s="22" t="str">
        <f>Revenue!A886</f>
        <v>P0074</v>
      </c>
      <c r="B885" s="22" t="str">
        <f>Revenue!B886</f>
        <v>Sep</v>
      </c>
      <c r="C885" s="23" t="str">
        <f t="shared" si="61"/>
        <v>P0074|Sep</v>
      </c>
      <c r="D885" s="24">
        <f>Revenue!J886</f>
        <v>1474.8058000000001</v>
      </c>
      <c r="E885" s="25">
        <f>_xlfn.XLOOKUP($C885,ExpensesTbl[Key],ExpensesTbl[Total Operating Expenses])</f>
        <v>2436.56</v>
      </c>
      <c r="F885" s="25">
        <f t="shared" si="62"/>
        <v>-961.75419999999986</v>
      </c>
      <c r="G885" s="23" t="str">
        <f>_xlfn.XLOOKUP($A885,PropertiesTbl[Property ID],PropertiesTbl[Property Name])</f>
        <v>Aspen Hideaway</v>
      </c>
    </row>
    <row r="886" spans="1:7" x14ac:dyDescent="0.25">
      <c r="A886" s="22" t="str">
        <f>Revenue!A887</f>
        <v>P0074</v>
      </c>
      <c r="B886" s="22" t="str">
        <f>Revenue!B887</f>
        <v>Oct</v>
      </c>
      <c r="C886" s="23" t="str">
        <f t="shared" si="61"/>
        <v>P0074|Oct</v>
      </c>
      <c r="D886" s="24">
        <f>Revenue!J887</f>
        <v>1454.5716</v>
      </c>
      <c r="E886" s="25">
        <f>_xlfn.XLOOKUP($C886,ExpensesTbl[Key],ExpensesTbl[Total Operating Expenses])</f>
        <v>2103.94</v>
      </c>
      <c r="F886" s="25">
        <f t="shared" si="62"/>
        <v>-649.36840000000007</v>
      </c>
      <c r="G886" s="23" t="str">
        <f>_xlfn.XLOOKUP($A886,PropertiesTbl[Property ID],PropertiesTbl[Property Name])</f>
        <v>Aspen Hideaway</v>
      </c>
    </row>
    <row r="887" spans="1:7" x14ac:dyDescent="0.25">
      <c r="A887" s="22" t="str">
        <f>Revenue!A888</f>
        <v>P0074</v>
      </c>
      <c r="B887" s="22" t="str">
        <f>Revenue!B888</f>
        <v>Nov</v>
      </c>
      <c r="C887" s="23" t="str">
        <f t="shared" si="61"/>
        <v>P0074|Nov</v>
      </c>
      <c r="D887" s="24">
        <f>Revenue!J888</f>
        <v>1518.3976</v>
      </c>
      <c r="E887" s="25">
        <f>_xlfn.XLOOKUP($C887,ExpensesTbl[Key],ExpensesTbl[Total Operating Expenses])</f>
        <v>2069.3200000000002</v>
      </c>
      <c r="F887" s="25">
        <f t="shared" si="62"/>
        <v>-550.92240000000015</v>
      </c>
      <c r="G887" s="23" t="str">
        <f>_xlfn.XLOOKUP($A887,PropertiesTbl[Property ID],PropertiesTbl[Property Name])</f>
        <v>Aspen Hideaway</v>
      </c>
    </row>
    <row r="888" spans="1:7" x14ac:dyDescent="0.25">
      <c r="A888" s="22" t="str">
        <f>Revenue!A889</f>
        <v>P0074</v>
      </c>
      <c r="B888" s="22" t="str">
        <f>Revenue!B889</f>
        <v>Dec</v>
      </c>
      <c r="C888" s="23" t="str">
        <f t="shared" si="61"/>
        <v>P0074|Dec</v>
      </c>
      <c r="D888" s="24">
        <f>Revenue!J889</f>
        <v>5595.1395000000002</v>
      </c>
      <c r="E888" s="25">
        <f>_xlfn.XLOOKUP($C888,ExpensesTbl[Key],ExpensesTbl[Total Operating Expenses])</f>
        <v>2523.1400000000003</v>
      </c>
      <c r="F888" s="25">
        <f t="shared" si="62"/>
        <v>3071.9994999999999</v>
      </c>
      <c r="G888" s="23" t="str">
        <f>_xlfn.XLOOKUP($A888,PropertiesTbl[Property ID],PropertiesTbl[Property Name])</f>
        <v>Aspen Hideaway</v>
      </c>
    </row>
    <row r="889" spans="1:7" x14ac:dyDescent="0.25">
      <c r="A889" s="22" t="str">
        <f>Revenue!A890</f>
        <v>P0074</v>
      </c>
      <c r="B889" s="22" t="str">
        <f>Revenue!B890</f>
        <v>Jan</v>
      </c>
      <c r="C889" s="23" t="str">
        <f t="shared" si="61"/>
        <v>P0074|Jan</v>
      </c>
      <c r="D889" s="24">
        <f>Revenue!J890</f>
        <v>4551.5851999999995</v>
      </c>
      <c r="E889" s="25">
        <f>_xlfn.XLOOKUP($C889,ExpensesTbl[Key],ExpensesTbl[Total Operating Expenses])</f>
        <v>2415.94</v>
      </c>
      <c r="F889" s="25">
        <f t="shared" si="62"/>
        <v>2135.6451999999995</v>
      </c>
      <c r="G889" s="23" t="str">
        <f>_xlfn.XLOOKUP($A889,PropertiesTbl[Property ID],PropertiesTbl[Property Name])</f>
        <v>Aspen Hideaway</v>
      </c>
    </row>
    <row r="890" spans="1:7" x14ac:dyDescent="0.25">
      <c r="A890" s="22" t="str">
        <f>Revenue!A891</f>
        <v>P0074</v>
      </c>
      <c r="B890" s="22" t="str">
        <f>Revenue!B891</f>
        <v>Feb</v>
      </c>
      <c r="C890" s="23" t="str">
        <f t="shared" si="61"/>
        <v>P0074|Feb</v>
      </c>
      <c r="D890" s="24">
        <f>Revenue!J891</f>
        <v>4094.4048000000003</v>
      </c>
      <c r="E890" s="25">
        <f>_xlfn.XLOOKUP($C890,ExpensesTbl[Key],ExpensesTbl[Total Operating Expenses])</f>
        <v>2675.38</v>
      </c>
      <c r="F890" s="25">
        <f t="shared" si="62"/>
        <v>1419.0248000000001</v>
      </c>
      <c r="G890" s="23" t="str">
        <f>_xlfn.XLOOKUP($A890,PropertiesTbl[Property ID],PropertiesTbl[Property Name])</f>
        <v>Aspen Hideaway</v>
      </c>
    </row>
    <row r="891" spans="1:7" x14ac:dyDescent="0.25">
      <c r="A891" s="22" t="str">
        <f>Revenue!A892</f>
        <v>P0074</v>
      </c>
      <c r="B891" s="22" t="str">
        <f>Revenue!B892</f>
        <v>Mar</v>
      </c>
      <c r="C891" s="23" t="str">
        <f t="shared" si="61"/>
        <v>P0074|Mar</v>
      </c>
      <c r="D891" s="24">
        <f>Revenue!J892</f>
        <v>3432.2447999999999</v>
      </c>
      <c r="E891" s="25">
        <f>_xlfn.XLOOKUP($C891,ExpensesTbl[Key],ExpensesTbl[Total Operating Expenses])</f>
        <v>2319.15</v>
      </c>
      <c r="F891" s="25">
        <f t="shared" si="62"/>
        <v>1113.0947999999999</v>
      </c>
      <c r="G891" s="23" t="str">
        <f>_xlfn.XLOOKUP($A891,PropertiesTbl[Property ID],PropertiesTbl[Property Name])</f>
        <v>Aspen Hideaway</v>
      </c>
    </row>
    <row r="892" spans="1:7" x14ac:dyDescent="0.25">
      <c r="A892" s="22" t="str">
        <f>Revenue!A893</f>
        <v>P0075</v>
      </c>
      <c r="B892" s="22" t="str">
        <f>Revenue!B893</f>
        <v>Apr</v>
      </c>
      <c r="C892" s="23" t="str">
        <f t="shared" si="61"/>
        <v>P0075|Apr</v>
      </c>
      <c r="D892" s="24">
        <f>Revenue!J893</f>
        <v>1288.6869999999999</v>
      </c>
      <c r="E892" s="25">
        <f>_xlfn.XLOOKUP($C892,ExpensesTbl[Key],ExpensesTbl[Total Operating Expenses])</f>
        <v>2479.67</v>
      </c>
      <c r="F892" s="25">
        <f t="shared" si="62"/>
        <v>-1190.9830000000002</v>
      </c>
      <c r="G892" s="23" t="str">
        <f>_xlfn.XLOOKUP($A892,PropertiesTbl[Property ID],PropertiesTbl[Property Name])</f>
        <v>Golden Nest</v>
      </c>
    </row>
    <row r="893" spans="1:7" x14ac:dyDescent="0.25">
      <c r="A893" s="22" t="str">
        <f>Revenue!A894</f>
        <v>P0075</v>
      </c>
      <c r="B893" s="22" t="str">
        <f>Revenue!B894</f>
        <v>May</v>
      </c>
      <c r="C893" s="23" t="str">
        <f t="shared" si="61"/>
        <v>P0075|May</v>
      </c>
      <c r="D893" s="24">
        <f>Revenue!J894</f>
        <v>1548.3172</v>
      </c>
      <c r="E893" s="25">
        <f>_xlfn.XLOOKUP($C893,ExpensesTbl[Key],ExpensesTbl[Total Operating Expenses])</f>
        <v>2924.5600000000004</v>
      </c>
      <c r="F893" s="25">
        <f t="shared" si="62"/>
        <v>-1376.2428000000004</v>
      </c>
      <c r="G893" s="23" t="str">
        <f>_xlfn.XLOOKUP($A893,PropertiesTbl[Property ID],PropertiesTbl[Property Name])</f>
        <v>Golden Nest</v>
      </c>
    </row>
    <row r="894" spans="1:7" x14ac:dyDescent="0.25">
      <c r="A894" s="22" t="str">
        <f>Revenue!A895</f>
        <v>P0075</v>
      </c>
      <c r="B894" s="22" t="str">
        <f>Revenue!B895</f>
        <v>Jun</v>
      </c>
      <c r="C894" s="23" t="str">
        <f t="shared" si="61"/>
        <v>P0075|Jun</v>
      </c>
      <c r="D894" s="24">
        <f>Revenue!J895</f>
        <v>1519.7410000000002</v>
      </c>
      <c r="E894" s="25">
        <f>_xlfn.XLOOKUP($C894,ExpensesTbl[Key],ExpensesTbl[Total Operating Expenses])</f>
        <v>3075.8900000000003</v>
      </c>
      <c r="F894" s="25">
        <f t="shared" si="62"/>
        <v>-1556.1490000000001</v>
      </c>
      <c r="G894" s="23" t="str">
        <f>_xlfn.XLOOKUP($A894,PropertiesTbl[Property ID],PropertiesTbl[Property Name])</f>
        <v>Golden Nest</v>
      </c>
    </row>
    <row r="895" spans="1:7" x14ac:dyDescent="0.25">
      <c r="A895" s="22" t="str">
        <f>Revenue!A896</f>
        <v>P0075</v>
      </c>
      <c r="B895" s="22" t="str">
        <f>Revenue!B896</f>
        <v>Jul</v>
      </c>
      <c r="C895" s="23" t="str">
        <f t="shared" si="61"/>
        <v>P0075|Jul</v>
      </c>
      <c r="D895" s="24">
        <f>Revenue!J896</f>
        <v>2522.9053000000004</v>
      </c>
      <c r="E895" s="25">
        <f>_xlfn.XLOOKUP($C895,ExpensesTbl[Key],ExpensesTbl[Total Operating Expenses])</f>
        <v>4178.46</v>
      </c>
      <c r="F895" s="25">
        <f t="shared" si="62"/>
        <v>-1655.5546999999997</v>
      </c>
      <c r="G895" s="23" t="str">
        <f>_xlfn.XLOOKUP($A895,PropertiesTbl[Property ID],PropertiesTbl[Property Name])</f>
        <v>Golden Nest</v>
      </c>
    </row>
    <row r="896" spans="1:7" x14ac:dyDescent="0.25">
      <c r="A896" s="22" t="str">
        <f>Revenue!A897</f>
        <v>P0075</v>
      </c>
      <c r="B896" s="22" t="str">
        <f>Revenue!B897</f>
        <v>Aug</v>
      </c>
      <c r="C896" s="23" t="str">
        <f t="shared" si="61"/>
        <v>P0075|Aug</v>
      </c>
      <c r="D896" s="24">
        <f>Revenue!J897</f>
        <v>2349.3528999999999</v>
      </c>
      <c r="E896" s="25">
        <f>_xlfn.XLOOKUP($C896,ExpensesTbl[Key],ExpensesTbl[Total Operating Expenses])</f>
        <v>4061.63</v>
      </c>
      <c r="F896" s="25">
        <f t="shared" si="62"/>
        <v>-1712.2771000000002</v>
      </c>
      <c r="G896" s="23" t="str">
        <f>_xlfn.XLOOKUP($A896,PropertiesTbl[Property ID],PropertiesTbl[Property Name])</f>
        <v>Golden Nest</v>
      </c>
    </row>
    <row r="897" spans="1:7" x14ac:dyDescent="0.25">
      <c r="A897" s="22" t="str">
        <f>Revenue!A898</f>
        <v>P0075</v>
      </c>
      <c r="B897" s="22" t="str">
        <f>Revenue!B898</f>
        <v>Sep</v>
      </c>
      <c r="C897" s="23" t="str">
        <f t="shared" si="61"/>
        <v>P0075|Sep</v>
      </c>
      <c r="D897" s="24">
        <f>Revenue!J898</f>
        <v>1690.9654</v>
      </c>
      <c r="E897" s="25">
        <f>_xlfn.XLOOKUP($C897,ExpensesTbl[Key],ExpensesTbl[Total Operating Expenses])</f>
        <v>2755.5</v>
      </c>
      <c r="F897" s="25">
        <f t="shared" si="62"/>
        <v>-1064.5346</v>
      </c>
      <c r="G897" s="23" t="str">
        <f>_xlfn.XLOOKUP($A897,PropertiesTbl[Property ID],PropertiesTbl[Property Name])</f>
        <v>Golden Nest</v>
      </c>
    </row>
    <row r="898" spans="1:7" x14ac:dyDescent="0.25">
      <c r="A898" s="22" t="str">
        <f>Revenue!A899</f>
        <v>P0075</v>
      </c>
      <c r="B898" s="22" t="str">
        <f>Revenue!B899</f>
        <v>Oct</v>
      </c>
      <c r="C898" s="23" t="str">
        <f t="shared" si="61"/>
        <v>P0075|Oct</v>
      </c>
      <c r="D898" s="24">
        <f>Revenue!J899</f>
        <v>1575.4384</v>
      </c>
      <c r="E898" s="25">
        <f>_xlfn.XLOOKUP($C898,ExpensesTbl[Key],ExpensesTbl[Total Operating Expenses])</f>
        <v>2674.7400000000002</v>
      </c>
      <c r="F898" s="25">
        <f t="shared" si="62"/>
        <v>-1099.3016000000002</v>
      </c>
      <c r="G898" s="23" t="str">
        <f>_xlfn.XLOOKUP($A898,PropertiesTbl[Property ID],PropertiesTbl[Property Name])</f>
        <v>Golden Nest</v>
      </c>
    </row>
    <row r="899" spans="1:7" x14ac:dyDescent="0.25">
      <c r="A899" s="22" t="str">
        <f>Revenue!A900</f>
        <v>P0075</v>
      </c>
      <c r="B899" s="22" t="str">
        <f>Revenue!B900</f>
        <v>Nov</v>
      </c>
      <c r="C899" s="23" t="str">
        <f t="shared" si="61"/>
        <v>P0075|Nov</v>
      </c>
      <c r="D899" s="24">
        <f>Revenue!J900</f>
        <v>1583.0626</v>
      </c>
      <c r="E899" s="25">
        <f>_xlfn.XLOOKUP($C899,ExpensesTbl[Key],ExpensesTbl[Total Operating Expenses])</f>
        <v>2579.52</v>
      </c>
      <c r="F899" s="25">
        <f t="shared" si="62"/>
        <v>-996.45740000000001</v>
      </c>
      <c r="G899" s="23" t="str">
        <f>_xlfn.XLOOKUP($A899,PropertiesTbl[Property ID],PropertiesTbl[Property Name])</f>
        <v>Golden Nest</v>
      </c>
    </row>
    <row r="900" spans="1:7" x14ac:dyDescent="0.25">
      <c r="A900" s="22" t="str">
        <f>Revenue!A901</f>
        <v>P0075</v>
      </c>
      <c r="B900" s="22" t="str">
        <f>Revenue!B901</f>
        <v>Dec</v>
      </c>
      <c r="C900" s="23" t="str">
        <f t="shared" si="61"/>
        <v>P0075|Dec</v>
      </c>
      <c r="D900" s="24">
        <f>Revenue!J901</f>
        <v>5833.667199999999</v>
      </c>
      <c r="E900" s="25">
        <f>_xlfn.XLOOKUP($C900,ExpensesTbl[Key],ExpensesTbl[Total Operating Expenses])</f>
        <v>3161.51</v>
      </c>
      <c r="F900" s="25">
        <f t="shared" si="62"/>
        <v>2672.1571999999987</v>
      </c>
      <c r="G900" s="23" t="str">
        <f>_xlfn.XLOOKUP($A900,PropertiesTbl[Property ID],PropertiesTbl[Property Name])</f>
        <v>Golden Nest</v>
      </c>
    </row>
    <row r="901" spans="1:7" x14ac:dyDescent="0.25">
      <c r="A901" s="22" t="str">
        <f>Revenue!A902</f>
        <v>P0075</v>
      </c>
      <c r="B901" s="22" t="str">
        <f>Revenue!B902</f>
        <v>Jan</v>
      </c>
      <c r="C901" s="23" t="str">
        <f t="shared" ref="C901:C964" si="63">A901&amp;"|"&amp;B901</f>
        <v>P0075|Jan</v>
      </c>
      <c r="D901" s="24">
        <f>Revenue!J902</f>
        <v>4314.45</v>
      </c>
      <c r="E901" s="25">
        <f>_xlfn.XLOOKUP($C901,ExpensesTbl[Key],ExpensesTbl[Total Operating Expenses])</f>
        <v>2912.33</v>
      </c>
      <c r="F901" s="25">
        <f t="shared" ref="F901:F964" si="64">D901-E901</f>
        <v>1402.12</v>
      </c>
      <c r="G901" s="23" t="str">
        <f>_xlfn.XLOOKUP($A901,PropertiesTbl[Property ID],PropertiesTbl[Property Name])</f>
        <v>Golden Nest</v>
      </c>
    </row>
    <row r="902" spans="1:7" x14ac:dyDescent="0.25">
      <c r="A902" s="22" t="str">
        <f>Revenue!A903</f>
        <v>P0075</v>
      </c>
      <c r="B902" s="22" t="str">
        <f>Revenue!B903</f>
        <v>Feb</v>
      </c>
      <c r="C902" s="23" t="str">
        <f t="shared" si="63"/>
        <v>P0075|Feb</v>
      </c>
      <c r="D902" s="24">
        <f>Revenue!J903</f>
        <v>4034.1491000000005</v>
      </c>
      <c r="E902" s="25">
        <f>_xlfn.XLOOKUP($C902,ExpensesTbl[Key],ExpensesTbl[Total Operating Expenses])</f>
        <v>2888.79</v>
      </c>
      <c r="F902" s="25">
        <f t="shared" si="64"/>
        <v>1145.3591000000006</v>
      </c>
      <c r="G902" s="23" t="str">
        <f>_xlfn.XLOOKUP($A902,PropertiesTbl[Property ID],PropertiesTbl[Property Name])</f>
        <v>Golden Nest</v>
      </c>
    </row>
    <row r="903" spans="1:7" x14ac:dyDescent="0.25">
      <c r="A903" s="22" t="str">
        <f>Revenue!A904</f>
        <v>P0075</v>
      </c>
      <c r="B903" s="22" t="str">
        <f>Revenue!B904</f>
        <v>Mar</v>
      </c>
      <c r="C903" s="23" t="str">
        <f t="shared" si="63"/>
        <v>P0075|Mar</v>
      </c>
      <c r="D903" s="24">
        <f>Revenue!J904</f>
        <v>3157.8494999999998</v>
      </c>
      <c r="E903" s="25">
        <f>_xlfn.XLOOKUP($C903,ExpensesTbl[Key],ExpensesTbl[Total Operating Expenses])</f>
        <v>2753.26</v>
      </c>
      <c r="F903" s="25">
        <f t="shared" si="64"/>
        <v>404.58949999999959</v>
      </c>
      <c r="G903" s="23" t="str">
        <f>_xlfn.XLOOKUP($A903,PropertiesTbl[Property ID],PropertiesTbl[Property Name])</f>
        <v>Golden Nest</v>
      </c>
    </row>
    <row r="904" spans="1:7" x14ac:dyDescent="0.25">
      <c r="A904" s="22" t="str">
        <f>Revenue!A905</f>
        <v>P0076</v>
      </c>
      <c r="B904" s="22" t="str">
        <f>Revenue!B905</f>
        <v>Apr</v>
      </c>
      <c r="C904" s="23" t="str">
        <f t="shared" si="63"/>
        <v>P0076|Apr</v>
      </c>
      <c r="D904" s="24">
        <f>Revenue!J905</f>
        <v>1007.9544999999999</v>
      </c>
      <c r="E904" s="25">
        <f>_xlfn.XLOOKUP($C904,ExpensesTbl[Key],ExpensesTbl[Total Operating Expenses])</f>
        <v>1977.7299999999998</v>
      </c>
      <c r="F904" s="25">
        <f t="shared" si="64"/>
        <v>-969.77549999999985</v>
      </c>
      <c r="G904" s="23" t="str">
        <f>_xlfn.XLOOKUP($A904,PropertiesTbl[Property ID],PropertiesTbl[Property Name])</f>
        <v>Pine Hollow</v>
      </c>
    </row>
    <row r="905" spans="1:7" x14ac:dyDescent="0.25">
      <c r="A905" s="22" t="str">
        <f>Revenue!A906</f>
        <v>P0076</v>
      </c>
      <c r="B905" s="22" t="str">
        <f>Revenue!B906</f>
        <v>May</v>
      </c>
      <c r="C905" s="23" t="str">
        <f t="shared" si="63"/>
        <v>P0076|May</v>
      </c>
      <c r="D905" s="24">
        <f>Revenue!J906</f>
        <v>1029.5855000000001</v>
      </c>
      <c r="E905" s="25">
        <f>_xlfn.XLOOKUP($C905,ExpensesTbl[Key],ExpensesTbl[Total Operating Expenses])</f>
        <v>2311.5299999999997</v>
      </c>
      <c r="F905" s="25">
        <f t="shared" si="64"/>
        <v>-1281.9444999999996</v>
      </c>
      <c r="G905" s="23" t="str">
        <f>_xlfn.XLOOKUP($A905,PropertiesTbl[Property ID],PropertiesTbl[Property Name])</f>
        <v>Pine Hollow</v>
      </c>
    </row>
    <row r="906" spans="1:7" x14ac:dyDescent="0.25">
      <c r="A906" s="22" t="str">
        <f>Revenue!A907</f>
        <v>P0076</v>
      </c>
      <c r="B906" s="22" t="str">
        <f>Revenue!B907</f>
        <v>Jun</v>
      </c>
      <c r="C906" s="23" t="str">
        <f t="shared" si="63"/>
        <v>P0076|Jun</v>
      </c>
      <c r="D906" s="24">
        <f>Revenue!J907</f>
        <v>1273.2785999999999</v>
      </c>
      <c r="E906" s="25">
        <f>_xlfn.XLOOKUP($C906,ExpensesTbl[Key],ExpensesTbl[Total Operating Expenses])</f>
        <v>2409.85</v>
      </c>
      <c r="F906" s="25">
        <f t="shared" si="64"/>
        <v>-1136.5714</v>
      </c>
      <c r="G906" s="23" t="str">
        <f>_xlfn.XLOOKUP($A906,PropertiesTbl[Property ID],PropertiesTbl[Property Name])</f>
        <v>Pine Hollow</v>
      </c>
    </row>
    <row r="907" spans="1:7" x14ac:dyDescent="0.25">
      <c r="A907" s="22" t="str">
        <f>Revenue!A908</f>
        <v>P0076</v>
      </c>
      <c r="B907" s="22" t="str">
        <f>Revenue!B908</f>
        <v>Jul</v>
      </c>
      <c r="C907" s="23" t="str">
        <f t="shared" si="63"/>
        <v>P0076|Jul</v>
      </c>
      <c r="D907" s="24">
        <f>Revenue!J908</f>
        <v>1445.7446</v>
      </c>
      <c r="E907" s="25">
        <f>_xlfn.XLOOKUP($C907,ExpensesTbl[Key],ExpensesTbl[Total Operating Expenses])</f>
        <v>3258.03</v>
      </c>
      <c r="F907" s="25">
        <f t="shared" si="64"/>
        <v>-1812.2854000000002</v>
      </c>
      <c r="G907" s="23" t="str">
        <f>_xlfn.XLOOKUP($A907,PropertiesTbl[Property ID],PropertiesTbl[Property Name])</f>
        <v>Pine Hollow</v>
      </c>
    </row>
    <row r="908" spans="1:7" x14ac:dyDescent="0.25">
      <c r="A908" s="22" t="str">
        <f>Revenue!A909</f>
        <v>P0076</v>
      </c>
      <c r="B908" s="22" t="str">
        <f>Revenue!B909</f>
        <v>Aug</v>
      </c>
      <c r="C908" s="23" t="str">
        <f t="shared" si="63"/>
        <v>P0076|Aug</v>
      </c>
      <c r="D908" s="24">
        <f>Revenue!J909</f>
        <v>1484.9908</v>
      </c>
      <c r="E908" s="25">
        <f>_xlfn.XLOOKUP($C908,ExpensesTbl[Key],ExpensesTbl[Total Operating Expenses])</f>
        <v>3134.9300000000003</v>
      </c>
      <c r="F908" s="25">
        <f t="shared" si="64"/>
        <v>-1649.9392000000003</v>
      </c>
      <c r="G908" s="23" t="str">
        <f>_xlfn.XLOOKUP($A908,PropertiesTbl[Property ID],PropertiesTbl[Property Name])</f>
        <v>Pine Hollow</v>
      </c>
    </row>
    <row r="909" spans="1:7" x14ac:dyDescent="0.25">
      <c r="A909" s="22" t="str">
        <f>Revenue!A910</f>
        <v>P0076</v>
      </c>
      <c r="B909" s="22" t="str">
        <f>Revenue!B910</f>
        <v>Sep</v>
      </c>
      <c r="C909" s="23" t="str">
        <f t="shared" si="63"/>
        <v>P0076|Sep</v>
      </c>
      <c r="D909" s="24">
        <f>Revenue!J910</f>
        <v>1063.7294999999999</v>
      </c>
      <c r="E909" s="25">
        <f>_xlfn.XLOOKUP($C909,ExpensesTbl[Key],ExpensesTbl[Total Operating Expenses])</f>
        <v>2193.25</v>
      </c>
      <c r="F909" s="25">
        <f t="shared" si="64"/>
        <v>-1129.5205000000001</v>
      </c>
      <c r="G909" s="23" t="str">
        <f>_xlfn.XLOOKUP($A909,PropertiesTbl[Property ID],PropertiesTbl[Property Name])</f>
        <v>Pine Hollow</v>
      </c>
    </row>
    <row r="910" spans="1:7" x14ac:dyDescent="0.25">
      <c r="A910" s="22" t="str">
        <f>Revenue!A911</f>
        <v>P0076</v>
      </c>
      <c r="B910" s="22" t="str">
        <f>Revenue!B911</f>
        <v>Oct</v>
      </c>
      <c r="C910" s="23" t="str">
        <f t="shared" si="63"/>
        <v>P0076|Oct</v>
      </c>
      <c r="D910" s="24">
        <f>Revenue!J911</f>
        <v>969.15449999999998</v>
      </c>
      <c r="E910" s="25">
        <f>_xlfn.XLOOKUP($C910,ExpensesTbl[Key],ExpensesTbl[Total Operating Expenses])</f>
        <v>2135.9</v>
      </c>
      <c r="F910" s="25">
        <f t="shared" si="64"/>
        <v>-1166.7455</v>
      </c>
      <c r="G910" s="23" t="str">
        <f>_xlfn.XLOOKUP($A910,PropertiesTbl[Property ID],PropertiesTbl[Property Name])</f>
        <v>Pine Hollow</v>
      </c>
    </row>
    <row r="911" spans="1:7" x14ac:dyDescent="0.25">
      <c r="A911" s="22" t="str">
        <f>Revenue!A912</f>
        <v>P0076</v>
      </c>
      <c r="B911" s="22" t="str">
        <f>Revenue!B912</f>
        <v>Nov</v>
      </c>
      <c r="C911" s="23" t="str">
        <f t="shared" si="63"/>
        <v>P0076|Nov</v>
      </c>
      <c r="D911" s="24">
        <f>Revenue!J912</f>
        <v>1024.7840000000001</v>
      </c>
      <c r="E911" s="25">
        <f>_xlfn.XLOOKUP($C911,ExpensesTbl[Key],ExpensesTbl[Total Operating Expenses])</f>
        <v>2047.85</v>
      </c>
      <c r="F911" s="25">
        <f t="shared" si="64"/>
        <v>-1023.0659999999998</v>
      </c>
      <c r="G911" s="23" t="str">
        <f>_xlfn.XLOOKUP($A911,PropertiesTbl[Property ID],PropertiesTbl[Property Name])</f>
        <v>Pine Hollow</v>
      </c>
    </row>
    <row r="912" spans="1:7" x14ac:dyDescent="0.25">
      <c r="A912" s="22" t="str">
        <f>Revenue!A913</f>
        <v>P0076</v>
      </c>
      <c r="B912" s="22" t="str">
        <f>Revenue!B913</f>
        <v>Dec</v>
      </c>
      <c r="C912" s="23" t="str">
        <f t="shared" si="63"/>
        <v>P0076|Dec</v>
      </c>
      <c r="D912" s="24">
        <f>Revenue!J913</f>
        <v>3879.6468</v>
      </c>
      <c r="E912" s="25">
        <f>_xlfn.XLOOKUP($C912,ExpensesTbl[Key],ExpensesTbl[Total Operating Expenses])</f>
        <v>2426.34</v>
      </c>
      <c r="F912" s="25">
        <f t="shared" si="64"/>
        <v>1453.3067999999998</v>
      </c>
      <c r="G912" s="23" t="str">
        <f>_xlfn.XLOOKUP($A912,PropertiesTbl[Property ID],PropertiesTbl[Property Name])</f>
        <v>Pine Hollow</v>
      </c>
    </row>
    <row r="913" spans="1:7" x14ac:dyDescent="0.25">
      <c r="A913" s="22" t="str">
        <f>Revenue!A914</f>
        <v>P0076</v>
      </c>
      <c r="B913" s="22" t="str">
        <f>Revenue!B914</f>
        <v>Jan</v>
      </c>
      <c r="C913" s="23" t="str">
        <f t="shared" si="63"/>
        <v>P0076|Jan</v>
      </c>
      <c r="D913" s="24">
        <f>Revenue!J914</f>
        <v>3180.4909999999995</v>
      </c>
      <c r="E913" s="25">
        <f>_xlfn.XLOOKUP($C913,ExpensesTbl[Key],ExpensesTbl[Total Operating Expenses])</f>
        <v>2325.9300000000003</v>
      </c>
      <c r="F913" s="25">
        <f t="shared" si="64"/>
        <v>854.56099999999924</v>
      </c>
      <c r="G913" s="23" t="str">
        <f>_xlfn.XLOOKUP($A913,PropertiesTbl[Property ID],PropertiesTbl[Property Name])</f>
        <v>Pine Hollow</v>
      </c>
    </row>
    <row r="914" spans="1:7" x14ac:dyDescent="0.25">
      <c r="A914" s="22" t="str">
        <f>Revenue!A915</f>
        <v>P0076</v>
      </c>
      <c r="B914" s="22" t="str">
        <f>Revenue!B915</f>
        <v>Feb</v>
      </c>
      <c r="C914" s="23" t="str">
        <f t="shared" si="63"/>
        <v>P0076|Feb</v>
      </c>
      <c r="D914" s="24">
        <f>Revenue!J915</f>
        <v>2389.5440999999996</v>
      </c>
      <c r="E914" s="25">
        <f>_xlfn.XLOOKUP($C914,ExpensesTbl[Key],ExpensesTbl[Total Operating Expenses])</f>
        <v>2230.5100000000002</v>
      </c>
      <c r="F914" s="25">
        <f t="shared" si="64"/>
        <v>159.0340999999994</v>
      </c>
      <c r="G914" s="23" t="str">
        <f>_xlfn.XLOOKUP($A914,PropertiesTbl[Property ID],PropertiesTbl[Property Name])</f>
        <v>Pine Hollow</v>
      </c>
    </row>
    <row r="915" spans="1:7" x14ac:dyDescent="0.25">
      <c r="A915" s="22" t="str">
        <f>Revenue!A916</f>
        <v>P0076</v>
      </c>
      <c r="B915" s="22" t="str">
        <f>Revenue!B916</f>
        <v>Mar</v>
      </c>
      <c r="C915" s="23" t="str">
        <f t="shared" si="63"/>
        <v>P0076|Mar</v>
      </c>
      <c r="D915" s="24">
        <f>Revenue!J916</f>
        <v>2077.66</v>
      </c>
      <c r="E915" s="25">
        <f>_xlfn.XLOOKUP($C915,ExpensesTbl[Key],ExpensesTbl[Total Operating Expenses])</f>
        <v>2233.02</v>
      </c>
      <c r="F915" s="25">
        <f t="shared" si="64"/>
        <v>-155.36000000000013</v>
      </c>
      <c r="G915" s="23" t="str">
        <f>_xlfn.XLOOKUP($A915,PropertiesTbl[Property ID],PropertiesTbl[Property Name])</f>
        <v>Pine Hollow</v>
      </c>
    </row>
    <row r="916" spans="1:7" x14ac:dyDescent="0.25">
      <c r="A916" s="22" t="str">
        <f>Revenue!A917</f>
        <v>P0077</v>
      </c>
      <c r="B916" s="22" t="str">
        <f>Revenue!B917</f>
        <v>Apr</v>
      </c>
      <c r="C916" s="23" t="str">
        <f t="shared" si="63"/>
        <v>P0077|Apr</v>
      </c>
      <c r="D916" s="24">
        <f>Revenue!J917</f>
        <v>904.45</v>
      </c>
      <c r="E916" s="25">
        <f>_xlfn.XLOOKUP($C916,ExpensesTbl[Key],ExpensesTbl[Total Operating Expenses])</f>
        <v>1554.17</v>
      </c>
      <c r="F916" s="25">
        <f t="shared" si="64"/>
        <v>-649.72</v>
      </c>
      <c r="G916" s="23" t="str">
        <f>_xlfn.XLOOKUP($A916,PropertiesTbl[Property ID],PropertiesTbl[Property Name])</f>
        <v>Cinder Den</v>
      </c>
    </row>
    <row r="917" spans="1:7" x14ac:dyDescent="0.25">
      <c r="A917" s="22" t="str">
        <f>Revenue!A918</f>
        <v>P0077</v>
      </c>
      <c r="B917" s="22" t="str">
        <f>Revenue!B918</f>
        <v>May</v>
      </c>
      <c r="C917" s="23" t="str">
        <f t="shared" si="63"/>
        <v>P0077|May</v>
      </c>
      <c r="D917" s="24">
        <f>Revenue!J918</f>
        <v>1018.0757999999998</v>
      </c>
      <c r="E917" s="25">
        <f>_xlfn.XLOOKUP($C917,ExpensesTbl[Key],ExpensesTbl[Total Operating Expenses])</f>
        <v>1875.21</v>
      </c>
      <c r="F917" s="25">
        <f t="shared" si="64"/>
        <v>-857.13420000000019</v>
      </c>
      <c r="G917" s="23" t="str">
        <f>_xlfn.XLOOKUP($A917,PropertiesTbl[Property ID],PropertiesTbl[Property Name])</f>
        <v>Cinder Den</v>
      </c>
    </row>
    <row r="918" spans="1:7" x14ac:dyDescent="0.25">
      <c r="A918" s="22" t="str">
        <f>Revenue!A919</f>
        <v>P0077</v>
      </c>
      <c r="B918" s="22" t="str">
        <f>Revenue!B919</f>
        <v>Jun</v>
      </c>
      <c r="C918" s="23" t="str">
        <f t="shared" si="63"/>
        <v>P0077|Jun</v>
      </c>
      <c r="D918" s="24">
        <f>Revenue!J919</f>
        <v>1196.3714999999997</v>
      </c>
      <c r="E918" s="25">
        <f>_xlfn.XLOOKUP($C918,ExpensesTbl[Key],ExpensesTbl[Total Operating Expenses])</f>
        <v>1827.13</v>
      </c>
      <c r="F918" s="25">
        <f t="shared" si="64"/>
        <v>-630.75850000000037</v>
      </c>
      <c r="G918" s="23" t="str">
        <f>_xlfn.XLOOKUP($A918,PropertiesTbl[Property ID],PropertiesTbl[Property Name])</f>
        <v>Cinder Den</v>
      </c>
    </row>
    <row r="919" spans="1:7" x14ac:dyDescent="0.25">
      <c r="A919" s="22" t="str">
        <f>Revenue!A920</f>
        <v>P0077</v>
      </c>
      <c r="B919" s="22" t="str">
        <f>Revenue!B920</f>
        <v>Jul</v>
      </c>
      <c r="C919" s="23" t="str">
        <f t="shared" si="63"/>
        <v>P0077|Jul</v>
      </c>
      <c r="D919" s="24">
        <f>Revenue!J920</f>
        <v>1728.2030999999999</v>
      </c>
      <c r="E919" s="25">
        <f>_xlfn.XLOOKUP($C919,ExpensesTbl[Key],ExpensesTbl[Total Operating Expenses])</f>
        <v>2392.5100000000002</v>
      </c>
      <c r="F919" s="25">
        <f t="shared" si="64"/>
        <v>-664.30690000000027</v>
      </c>
      <c r="G919" s="23" t="str">
        <f>_xlfn.XLOOKUP($A919,PropertiesTbl[Property ID],PropertiesTbl[Property Name])</f>
        <v>Cinder Den</v>
      </c>
    </row>
    <row r="920" spans="1:7" x14ac:dyDescent="0.25">
      <c r="A920" s="22" t="str">
        <f>Revenue!A921</f>
        <v>P0077</v>
      </c>
      <c r="B920" s="22" t="str">
        <f>Revenue!B921</f>
        <v>Aug</v>
      </c>
      <c r="C920" s="23" t="str">
        <f t="shared" si="63"/>
        <v>P0077|Aug</v>
      </c>
      <c r="D920" s="24">
        <f>Revenue!J921</f>
        <v>1489.4376</v>
      </c>
      <c r="E920" s="25">
        <f>_xlfn.XLOOKUP($C920,ExpensesTbl[Key],ExpensesTbl[Total Operating Expenses])</f>
        <v>2336.92</v>
      </c>
      <c r="F920" s="25">
        <f t="shared" si="64"/>
        <v>-847.4824000000001</v>
      </c>
      <c r="G920" s="23" t="str">
        <f>_xlfn.XLOOKUP($A920,PropertiesTbl[Property ID],PropertiesTbl[Property Name])</f>
        <v>Cinder Den</v>
      </c>
    </row>
    <row r="921" spans="1:7" x14ac:dyDescent="0.25">
      <c r="A921" s="22" t="str">
        <f>Revenue!A922</f>
        <v>P0077</v>
      </c>
      <c r="B921" s="22" t="str">
        <f>Revenue!B922</f>
        <v>Sep</v>
      </c>
      <c r="C921" s="23" t="str">
        <f t="shared" si="63"/>
        <v>P0077|Sep</v>
      </c>
      <c r="D921" s="24">
        <f>Revenue!J922</f>
        <v>1121.3807999999999</v>
      </c>
      <c r="E921" s="25">
        <f>_xlfn.XLOOKUP($C921,ExpensesTbl[Key],ExpensesTbl[Total Operating Expenses])</f>
        <v>1702.69</v>
      </c>
      <c r="F921" s="25">
        <f t="shared" si="64"/>
        <v>-581.30920000000015</v>
      </c>
      <c r="G921" s="23" t="str">
        <f>_xlfn.XLOOKUP($A921,PropertiesTbl[Property ID],PropertiesTbl[Property Name])</f>
        <v>Cinder Den</v>
      </c>
    </row>
    <row r="922" spans="1:7" x14ac:dyDescent="0.25">
      <c r="A922" s="22" t="str">
        <f>Revenue!A923</f>
        <v>P0077</v>
      </c>
      <c r="B922" s="22" t="str">
        <f>Revenue!B923</f>
        <v>Oct</v>
      </c>
      <c r="C922" s="23" t="str">
        <f t="shared" si="63"/>
        <v>P0077|Oct</v>
      </c>
      <c r="D922" s="24">
        <f>Revenue!J923</f>
        <v>1017.6102000000001</v>
      </c>
      <c r="E922" s="25">
        <f>_xlfn.XLOOKUP($C922,ExpensesTbl[Key],ExpensesTbl[Total Operating Expenses])</f>
        <v>1637.8600000000001</v>
      </c>
      <c r="F922" s="25">
        <f t="shared" si="64"/>
        <v>-620.24980000000005</v>
      </c>
      <c r="G922" s="23" t="str">
        <f>_xlfn.XLOOKUP($A922,PropertiesTbl[Property ID],PropertiesTbl[Property Name])</f>
        <v>Cinder Den</v>
      </c>
    </row>
    <row r="923" spans="1:7" x14ac:dyDescent="0.25">
      <c r="A923" s="22" t="str">
        <f>Revenue!A924</f>
        <v>P0077</v>
      </c>
      <c r="B923" s="22" t="str">
        <f>Revenue!B924</f>
        <v>Nov</v>
      </c>
      <c r="C923" s="23" t="str">
        <f t="shared" si="63"/>
        <v>P0077|Nov</v>
      </c>
      <c r="D923" s="24">
        <f>Revenue!J924</f>
        <v>956.97550000000012</v>
      </c>
      <c r="E923" s="25">
        <f>_xlfn.XLOOKUP($C923,ExpensesTbl[Key],ExpensesTbl[Total Operating Expenses])</f>
        <v>1615.53</v>
      </c>
      <c r="F923" s="25">
        <f t="shared" si="64"/>
        <v>-658.55449999999985</v>
      </c>
      <c r="G923" s="23" t="str">
        <f>_xlfn.XLOOKUP($A923,PropertiesTbl[Property ID],PropertiesTbl[Property Name])</f>
        <v>Cinder Den</v>
      </c>
    </row>
    <row r="924" spans="1:7" x14ac:dyDescent="0.25">
      <c r="A924" s="22" t="str">
        <f>Revenue!A925</f>
        <v>P0077</v>
      </c>
      <c r="B924" s="22" t="str">
        <f>Revenue!B925</f>
        <v>Dec</v>
      </c>
      <c r="C924" s="23" t="str">
        <f t="shared" si="63"/>
        <v>P0077|Dec</v>
      </c>
      <c r="D924" s="24">
        <f>Revenue!J925</f>
        <v>4155.0111999999999</v>
      </c>
      <c r="E924" s="25">
        <f>_xlfn.XLOOKUP($C924,ExpensesTbl[Key],ExpensesTbl[Total Operating Expenses])</f>
        <v>1926.45</v>
      </c>
      <c r="F924" s="25">
        <f t="shared" si="64"/>
        <v>2228.5612000000001</v>
      </c>
      <c r="G924" s="23" t="str">
        <f>_xlfn.XLOOKUP($A924,PropertiesTbl[Property ID],PropertiesTbl[Property Name])</f>
        <v>Cinder Den</v>
      </c>
    </row>
    <row r="925" spans="1:7" x14ac:dyDescent="0.25">
      <c r="A925" s="22" t="str">
        <f>Revenue!A926</f>
        <v>P0077</v>
      </c>
      <c r="B925" s="22" t="str">
        <f>Revenue!B926</f>
        <v>Jan</v>
      </c>
      <c r="C925" s="23" t="str">
        <f t="shared" si="63"/>
        <v>P0077|Jan</v>
      </c>
      <c r="D925" s="24">
        <f>Revenue!J926</f>
        <v>3239.7192</v>
      </c>
      <c r="E925" s="25">
        <f>_xlfn.XLOOKUP($C925,ExpensesTbl[Key],ExpensesTbl[Total Operating Expenses])</f>
        <v>1914.99</v>
      </c>
      <c r="F925" s="25">
        <f t="shared" si="64"/>
        <v>1324.7292</v>
      </c>
      <c r="G925" s="23" t="str">
        <f>_xlfn.XLOOKUP($A925,PropertiesTbl[Property ID],PropertiesTbl[Property Name])</f>
        <v>Cinder Den</v>
      </c>
    </row>
    <row r="926" spans="1:7" x14ac:dyDescent="0.25">
      <c r="A926" s="22" t="str">
        <f>Revenue!A927</f>
        <v>P0077</v>
      </c>
      <c r="B926" s="22" t="str">
        <f>Revenue!B927</f>
        <v>Feb</v>
      </c>
      <c r="C926" s="23" t="str">
        <f t="shared" si="63"/>
        <v>P0077|Feb</v>
      </c>
      <c r="D926" s="24">
        <f>Revenue!J927</f>
        <v>2530.386</v>
      </c>
      <c r="E926" s="25">
        <f>_xlfn.XLOOKUP($C926,ExpensesTbl[Key],ExpensesTbl[Total Operating Expenses])</f>
        <v>1826.34</v>
      </c>
      <c r="F926" s="25">
        <f t="shared" si="64"/>
        <v>704.04600000000005</v>
      </c>
      <c r="G926" s="23" t="str">
        <f>_xlfn.XLOOKUP($A926,PropertiesTbl[Property ID],PropertiesTbl[Property Name])</f>
        <v>Cinder Den</v>
      </c>
    </row>
    <row r="927" spans="1:7" x14ac:dyDescent="0.25">
      <c r="A927" s="22" t="str">
        <f>Revenue!A928</f>
        <v>P0077</v>
      </c>
      <c r="B927" s="22" t="str">
        <f>Revenue!B928</f>
        <v>Mar</v>
      </c>
      <c r="C927" s="23" t="str">
        <f t="shared" si="63"/>
        <v>P0077|Mar</v>
      </c>
      <c r="D927" s="24">
        <f>Revenue!J928</f>
        <v>1943.1854999999998</v>
      </c>
      <c r="E927" s="25">
        <f>_xlfn.XLOOKUP($C927,ExpensesTbl[Key],ExpensesTbl[Total Operating Expenses])</f>
        <v>1711.8799999999999</v>
      </c>
      <c r="F927" s="25">
        <f t="shared" si="64"/>
        <v>231.30549999999994</v>
      </c>
      <c r="G927" s="23" t="str">
        <f>_xlfn.XLOOKUP($A927,PropertiesTbl[Property ID],PropertiesTbl[Property Name])</f>
        <v>Cinder Den</v>
      </c>
    </row>
    <row r="928" spans="1:7" x14ac:dyDescent="0.25">
      <c r="A928" s="22" t="str">
        <f>Revenue!A929</f>
        <v>P0078</v>
      </c>
      <c r="B928" s="22" t="str">
        <f>Revenue!B929</f>
        <v>Apr</v>
      </c>
      <c r="C928" s="23" t="str">
        <f t="shared" si="63"/>
        <v>P0078|Apr</v>
      </c>
      <c r="D928" s="24">
        <f>Revenue!J929</f>
        <v>708.31599999999992</v>
      </c>
      <c r="E928" s="25">
        <f>_xlfn.XLOOKUP($C928,ExpensesTbl[Key],ExpensesTbl[Total Operating Expenses])</f>
        <v>1557.12</v>
      </c>
      <c r="F928" s="25">
        <f t="shared" si="64"/>
        <v>-848.80399999999997</v>
      </c>
      <c r="G928" s="23" t="str">
        <f>_xlfn.XLOOKUP($A928,PropertiesTbl[Property ID],PropertiesTbl[Property Name])</f>
        <v>Summit Cottage</v>
      </c>
    </row>
    <row r="929" spans="1:7" x14ac:dyDescent="0.25">
      <c r="A929" s="22" t="str">
        <f>Revenue!A930</f>
        <v>P0078</v>
      </c>
      <c r="B929" s="22" t="str">
        <f>Revenue!B930</f>
        <v>May</v>
      </c>
      <c r="C929" s="23" t="str">
        <f t="shared" si="63"/>
        <v>P0078|May</v>
      </c>
      <c r="D929" s="24">
        <f>Revenue!J930</f>
        <v>754.5462</v>
      </c>
      <c r="E929" s="25">
        <f>_xlfn.XLOOKUP($C929,ExpensesTbl[Key],ExpensesTbl[Total Operating Expenses])</f>
        <v>1766.3</v>
      </c>
      <c r="F929" s="25">
        <f t="shared" si="64"/>
        <v>-1011.7538</v>
      </c>
      <c r="G929" s="23" t="str">
        <f>_xlfn.XLOOKUP($A929,PropertiesTbl[Property ID],PropertiesTbl[Property Name])</f>
        <v>Summit Cottage</v>
      </c>
    </row>
    <row r="930" spans="1:7" x14ac:dyDescent="0.25">
      <c r="A930" s="22" t="str">
        <f>Revenue!A931</f>
        <v>P0078</v>
      </c>
      <c r="B930" s="22" t="str">
        <f>Revenue!B931</f>
        <v>Jun</v>
      </c>
      <c r="C930" s="23" t="str">
        <f t="shared" si="63"/>
        <v>P0078|Jun</v>
      </c>
      <c r="D930" s="24">
        <f>Revenue!J931</f>
        <v>823.33860000000004</v>
      </c>
      <c r="E930" s="25">
        <f>_xlfn.XLOOKUP($C930,ExpensesTbl[Key],ExpensesTbl[Total Operating Expenses])</f>
        <v>1842.3600000000001</v>
      </c>
      <c r="F930" s="25">
        <f t="shared" si="64"/>
        <v>-1019.0214000000001</v>
      </c>
      <c r="G930" s="23" t="str">
        <f>_xlfn.XLOOKUP($A930,PropertiesTbl[Property ID],PropertiesTbl[Property Name])</f>
        <v>Summit Cottage</v>
      </c>
    </row>
    <row r="931" spans="1:7" x14ac:dyDescent="0.25">
      <c r="A931" s="22" t="str">
        <f>Revenue!A932</f>
        <v>P0078</v>
      </c>
      <c r="B931" s="22" t="str">
        <f>Revenue!B932</f>
        <v>Jul</v>
      </c>
      <c r="C931" s="23" t="str">
        <f t="shared" si="63"/>
        <v>P0078|Jul</v>
      </c>
      <c r="D931" s="24">
        <f>Revenue!J932</f>
        <v>1236.8787</v>
      </c>
      <c r="E931" s="25">
        <f>_xlfn.XLOOKUP($C931,ExpensesTbl[Key],ExpensesTbl[Total Operating Expenses])</f>
        <v>2419.84</v>
      </c>
      <c r="F931" s="25">
        <f t="shared" si="64"/>
        <v>-1182.9613000000002</v>
      </c>
      <c r="G931" s="23" t="str">
        <f>_xlfn.XLOOKUP($A931,PropertiesTbl[Property ID],PropertiesTbl[Property Name])</f>
        <v>Summit Cottage</v>
      </c>
    </row>
    <row r="932" spans="1:7" x14ac:dyDescent="0.25">
      <c r="A932" s="22" t="str">
        <f>Revenue!A933</f>
        <v>P0078</v>
      </c>
      <c r="B932" s="22" t="str">
        <f>Revenue!B933</f>
        <v>Aug</v>
      </c>
      <c r="C932" s="23" t="str">
        <f t="shared" si="63"/>
        <v>P0078|Aug</v>
      </c>
      <c r="D932" s="24">
        <f>Revenue!J933</f>
        <v>1142.0999999999999</v>
      </c>
      <c r="E932" s="25">
        <f>_xlfn.XLOOKUP($C932,ExpensesTbl[Key],ExpensesTbl[Total Operating Expenses])</f>
        <v>2310.7800000000002</v>
      </c>
      <c r="F932" s="25">
        <f t="shared" si="64"/>
        <v>-1168.6800000000003</v>
      </c>
      <c r="G932" s="23" t="str">
        <f>_xlfn.XLOOKUP($A932,PropertiesTbl[Property ID],PropertiesTbl[Property Name])</f>
        <v>Summit Cottage</v>
      </c>
    </row>
    <row r="933" spans="1:7" x14ac:dyDescent="0.25">
      <c r="A933" s="22" t="str">
        <f>Revenue!A934</f>
        <v>P0078</v>
      </c>
      <c r="B933" s="22" t="str">
        <f>Revenue!B934</f>
        <v>Sep</v>
      </c>
      <c r="C933" s="23" t="str">
        <f t="shared" si="63"/>
        <v>P0078|Sep</v>
      </c>
      <c r="D933" s="24">
        <f>Revenue!J934</f>
        <v>936.654</v>
      </c>
      <c r="E933" s="25">
        <f>_xlfn.XLOOKUP($C933,ExpensesTbl[Key],ExpensesTbl[Total Operating Expenses])</f>
        <v>1676.6299999999999</v>
      </c>
      <c r="F933" s="25">
        <f t="shared" si="64"/>
        <v>-739.97599999999989</v>
      </c>
      <c r="G933" s="23" t="str">
        <f>_xlfn.XLOOKUP($A933,PropertiesTbl[Property ID],PropertiesTbl[Property Name])</f>
        <v>Summit Cottage</v>
      </c>
    </row>
    <row r="934" spans="1:7" x14ac:dyDescent="0.25">
      <c r="A934" s="22" t="str">
        <f>Revenue!A935</f>
        <v>P0078</v>
      </c>
      <c r="B934" s="22" t="str">
        <f>Revenue!B935</f>
        <v>Oct</v>
      </c>
      <c r="C934" s="23" t="str">
        <f t="shared" si="63"/>
        <v>P0078|Oct</v>
      </c>
      <c r="D934" s="24">
        <f>Revenue!J935</f>
        <v>788.58349999999996</v>
      </c>
      <c r="E934" s="25">
        <f>_xlfn.XLOOKUP($C934,ExpensesTbl[Key],ExpensesTbl[Total Operating Expenses])</f>
        <v>1613.27</v>
      </c>
      <c r="F934" s="25">
        <f t="shared" si="64"/>
        <v>-824.68650000000002</v>
      </c>
      <c r="G934" s="23" t="str">
        <f>_xlfn.XLOOKUP($A934,PropertiesTbl[Property ID],PropertiesTbl[Property Name])</f>
        <v>Summit Cottage</v>
      </c>
    </row>
    <row r="935" spans="1:7" x14ac:dyDescent="0.25">
      <c r="A935" s="22" t="str">
        <f>Revenue!A936</f>
        <v>P0078</v>
      </c>
      <c r="B935" s="22" t="str">
        <f>Revenue!B936</f>
        <v>Nov</v>
      </c>
      <c r="C935" s="23" t="str">
        <f t="shared" si="63"/>
        <v>P0078|Nov</v>
      </c>
      <c r="D935" s="24">
        <f>Revenue!J936</f>
        <v>849.93599999999992</v>
      </c>
      <c r="E935" s="25">
        <f>_xlfn.XLOOKUP($C935,ExpensesTbl[Key],ExpensesTbl[Total Operating Expenses])</f>
        <v>1610.9800000000002</v>
      </c>
      <c r="F935" s="25">
        <f t="shared" si="64"/>
        <v>-761.04400000000032</v>
      </c>
      <c r="G935" s="23" t="str">
        <f>_xlfn.XLOOKUP($A935,PropertiesTbl[Property ID],PropertiesTbl[Property Name])</f>
        <v>Summit Cottage</v>
      </c>
    </row>
    <row r="936" spans="1:7" x14ac:dyDescent="0.25">
      <c r="A936" s="22" t="str">
        <f>Revenue!A937</f>
        <v>P0078</v>
      </c>
      <c r="B936" s="22" t="str">
        <f>Revenue!B937</f>
        <v>Dec</v>
      </c>
      <c r="C936" s="23" t="str">
        <f t="shared" si="63"/>
        <v>P0078|Dec</v>
      </c>
      <c r="D936" s="24">
        <f>Revenue!J937</f>
        <v>2718.5285000000003</v>
      </c>
      <c r="E936" s="25">
        <f>_xlfn.XLOOKUP($C936,ExpensesTbl[Key],ExpensesTbl[Total Operating Expenses])</f>
        <v>1917.85</v>
      </c>
      <c r="F936" s="25">
        <f t="shared" si="64"/>
        <v>800.67850000000044</v>
      </c>
      <c r="G936" s="23" t="str">
        <f>_xlfn.XLOOKUP($A936,PropertiesTbl[Property ID],PropertiesTbl[Property Name])</f>
        <v>Summit Cottage</v>
      </c>
    </row>
    <row r="937" spans="1:7" x14ac:dyDescent="0.25">
      <c r="A937" s="22" t="str">
        <f>Revenue!A938</f>
        <v>P0078</v>
      </c>
      <c r="B937" s="22" t="str">
        <f>Revenue!B938</f>
        <v>Jan</v>
      </c>
      <c r="C937" s="23" t="str">
        <f t="shared" si="63"/>
        <v>P0078|Jan</v>
      </c>
      <c r="D937" s="24">
        <f>Revenue!J938</f>
        <v>2372.5379000000003</v>
      </c>
      <c r="E937" s="25">
        <f>_xlfn.XLOOKUP($C937,ExpensesTbl[Key],ExpensesTbl[Total Operating Expenses])</f>
        <v>1806.34</v>
      </c>
      <c r="F937" s="25">
        <f t="shared" si="64"/>
        <v>566.19790000000035</v>
      </c>
      <c r="G937" s="23" t="str">
        <f>_xlfn.XLOOKUP($A937,PropertiesTbl[Property ID],PropertiesTbl[Property Name])</f>
        <v>Summit Cottage</v>
      </c>
    </row>
    <row r="938" spans="1:7" x14ac:dyDescent="0.25">
      <c r="A938" s="22" t="str">
        <f>Revenue!A939</f>
        <v>P0078</v>
      </c>
      <c r="B938" s="22" t="str">
        <f>Revenue!B939</f>
        <v>Feb</v>
      </c>
      <c r="C938" s="23" t="str">
        <f t="shared" si="63"/>
        <v>P0078|Feb</v>
      </c>
      <c r="D938" s="24">
        <f>Revenue!J939</f>
        <v>1881.3396</v>
      </c>
      <c r="E938" s="25">
        <f>_xlfn.XLOOKUP($C938,ExpensesTbl[Key],ExpensesTbl[Total Operating Expenses])</f>
        <v>1827.4799999999998</v>
      </c>
      <c r="F938" s="25">
        <f t="shared" si="64"/>
        <v>53.859600000000228</v>
      </c>
      <c r="G938" s="23" t="str">
        <f>_xlfn.XLOOKUP($A938,PropertiesTbl[Property ID],PropertiesTbl[Property Name])</f>
        <v>Summit Cottage</v>
      </c>
    </row>
    <row r="939" spans="1:7" x14ac:dyDescent="0.25">
      <c r="A939" s="22" t="str">
        <f>Revenue!A940</f>
        <v>P0078</v>
      </c>
      <c r="B939" s="22" t="str">
        <f>Revenue!B940</f>
        <v>Mar</v>
      </c>
      <c r="C939" s="23" t="str">
        <f t="shared" si="63"/>
        <v>P0078|Mar</v>
      </c>
      <c r="D939" s="24">
        <f>Revenue!J940</f>
        <v>1917.3460000000002</v>
      </c>
      <c r="E939" s="25">
        <f>_xlfn.XLOOKUP($C939,ExpensesTbl[Key],ExpensesTbl[Total Operating Expenses])</f>
        <v>1812.36</v>
      </c>
      <c r="F939" s="25">
        <f t="shared" si="64"/>
        <v>104.98600000000033</v>
      </c>
      <c r="G939" s="23" t="str">
        <f>_xlfn.XLOOKUP($A939,PropertiesTbl[Property ID],PropertiesTbl[Property Name])</f>
        <v>Summit Cottage</v>
      </c>
    </row>
    <row r="940" spans="1:7" x14ac:dyDescent="0.25">
      <c r="A940" s="22" t="str">
        <f>Revenue!A941</f>
        <v>P0079</v>
      </c>
      <c r="B940" s="22" t="str">
        <f>Revenue!B941</f>
        <v>Apr</v>
      </c>
      <c r="C940" s="23" t="str">
        <f t="shared" si="63"/>
        <v>P0079|Apr</v>
      </c>
      <c r="D940" s="24">
        <f>Revenue!J941</f>
        <v>838.39300000000003</v>
      </c>
      <c r="E940" s="25">
        <f>_xlfn.XLOOKUP($C940,ExpensesTbl[Key],ExpensesTbl[Total Operating Expenses])</f>
        <v>1544.46</v>
      </c>
      <c r="F940" s="25">
        <f t="shared" si="64"/>
        <v>-706.06700000000001</v>
      </c>
      <c r="G940" s="23" t="str">
        <f>_xlfn.XLOOKUP($A940,PropertiesTbl[Property ID],PropertiesTbl[Property Name])</f>
        <v>Mountain Retreat</v>
      </c>
    </row>
    <row r="941" spans="1:7" x14ac:dyDescent="0.25">
      <c r="A941" s="22" t="str">
        <f>Revenue!A942</f>
        <v>P0079</v>
      </c>
      <c r="B941" s="22" t="str">
        <f>Revenue!B942</f>
        <v>May</v>
      </c>
      <c r="C941" s="23" t="str">
        <f t="shared" si="63"/>
        <v>P0079|May</v>
      </c>
      <c r="D941" s="24">
        <f>Revenue!J942</f>
        <v>1065.2566000000002</v>
      </c>
      <c r="E941" s="25">
        <f>_xlfn.XLOOKUP($C941,ExpensesTbl[Key],ExpensesTbl[Total Operating Expenses])</f>
        <v>1774.3600000000001</v>
      </c>
      <c r="F941" s="25">
        <f t="shared" si="64"/>
        <v>-709.10339999999997</v>
      </c>
      <c r="G941" s="23" t="str">
        <f>_xlfn.XLOOKUP($A941,PropertiesTbl[Property ID],PropertiesTbl[Property Name])</f>
        <v>Mountain Retreat</v>
      </c>
    </row>
    <row r="942" spans="1:7" x14ac:dyDescent="0.25">
      <c r="A942" s="22" t="str">
        <f>Revenue!A943</f>
        <v>P0079</v>
      </c>
      <c r="B942" s="22" t="str">
        <f>Revenue!B943</f>
        <v>Jun</v>
      </c>
      <c r="C942" s="23" t="str">
        <f t="shared" si="63"/>
        <v>P0079|Jun</v>
      </c>
      <c r="D942" s="24">
        <f>Revenue!J943</f>
        <v>1207.0997</v>
      </c>
      <c r="E942" s="25">
        <f>_xlfn.XLOOKUP($C942,ExpensesTbl[Key],ExpensesTbl[Total Operating Expenses])</f>
        <v>1842.93</v>
      </c>
      <c r="F942" s="25">
        <f t="shared" si="64"/>
        <v>-635.83030000000008</v>
      </c>
      <c r="G942" s="23" t="str">
        <f>_xlfn.XLOOKUP($A942,PropertiesTbl[Property ID],PropertiesTbl[Property Name])</f>
        <v>Mountain Retreat</v>
      </c>
    </row>
    <row r="943" spans="1:7" x14ac:dyDescent="0.25">
      <c r="A943" s="22" t="str">
        <f>Revenue!A944</f>
        <v>P0079</v>
      </c>
      <c r="B943" s="22" t="str">
        <f>Revenue!B944</f>
        <v>Jul</v>
      </c>
      <c r="C943" s="23" t="str">
        <f t="shared" si="63"/>
        <v>P0079|Jul</v>
      </c>
      <c r="D943" s="24">
        <f>Revenue!J944</f>
        <v>1659.2360999999999</v>
      </c>
      <c r="E943" s="25">
        <f>_xlfn.XLOOKUP($C943,ExpensesTbl[Key],ExpensesTbl[Total Operating Expenses])</f>
        <v>2399.92</v>
      </c>
      <c r="F943" s="25">
        <f t="shared" si="64"/>
        <v>-740.68390000000022</v>
      </c>
      <c r="G943" s="23" t="str">
        <f>_xlfn.XLOOKUP($A943,PropertiesTbl[Property ID],PropertiesTbl[Property Name])</f>
        <v>Mountain Retreat</v>
      </c>
    </row>
    <row r="944" spans="1:7" x14ac:dyDescent="0.25">
      <c r="A944" s="22" t="str">
        <f>Revenue!A945</f>
        <v>P0079</v>
      </c>
      <c r="B944" s="22" t="str">
        <f>Revenue!B945</f>
        <v>Aug</v>
      </c>
      <c r="C944" s="23" t="str">
        <f t="shared" si="63"/>
        <v>P0079|Aug</v>
      </c>
      <c r="D944" s="24">
        <f>Revenue!J945</f>
        <v>1656.2678999999998</v>
      </c>
      <c r="E944" s="25">
        <f>_xlfn.XLOOKUP($C944,ExpensesTbl[Key],ExpensesTbl[Total Operating Expenses])</f>
        <v>2327</v>
      </c>
      <c r="F944" s="25">
        <f t="shared" si="64"/>
        <v>-670.73210000000017</v>
      </c>
      <c r="G944" s="23" t="str">
        <f>_xlfn.XLOOKUP($A944,PropertiesTbl[Property ID],PropertiesTbl[Property Name])</f>
        <v>Mountain Retreat</v>
      </c>
    </row>
    <row r="945" spans="1:7" x14ac:dyDescent="0.25">
      <c r="A945" s="22" t="str">
        <f>Revenue!A946</f>
        <v>P0079</v>
      </c>
      <c r="B945" s="22" t="str">
        <f>Revenue!B946</f>
        <v>Sep</v>
      </c>
      <c r="C945" s="23" t="str">
        <f t="shared" si="63"/>
        <v>P0079|Sep</v>
      </c>
      <c r="D945" s="24">
        <f>Revenue!J946</f>
        <v>1029.3084000000001</v>
      </c>
      <c r="E945" s="25">
        <f>_xlfn.XLOOKUP($C945,ExpensesTbl[Key],ExpensesTbl[Total Operating Expenses])</f>
        <v>1690.5</v>
      </c>
      <c r="F945" s="25">
        <f t="shared" si="64"/>
        <v>-661.19159999999988</v>
      </c>
      <c r="G945" s="23" t="str">
        <f>_xlfn.XLOOKUP($A945,PropertiesTbl[Property ID],PropertiesTbl[Property Name])</f>
        <v>Mountain Retreat</v>
      </c>
    </row>
    <row r="946" spans="1:7" x14ac:dyDescent="0.25">
      <c r="A946" s="22" t="str">
        <f>Revenue!A947</f>
        <v>P0079</v>
      </c>
      <c r="B946" s="22" t="str">
        <f>Revenue!B947</f>
        <v>Oct</v>
      </c>
      <c r="C946" s="23" t="str">
        <f t="shared" si="63"/>
        <v>P0079|Oct</v>
      </c>
      <c r="D946" s="24">
        <f>Revenue!J947</f>
        <v>1135.2614999999998</v>
      </c>
      <c r="E946" s="25">
        <f>_xlfn.XLOOKUP($C946,ExpensesTbl[Key],ExpensesTbl[Total Operating Expenses])</f>
        <v>1632.4</v>
      </c>
      <c r="F946" s="25">
        <f t="shared" si="64"/>
        <v>-497.13850000000025</v>
      </c>
      <c r="G946" s="23" t="str">
        <f>_xlfn.XLOOKUP($A946,PropertiesTbl[Property ID],PropertiesTbl[Property Name])</f>
        <v>Mountain Retreat</v>
      </c>
    </row>
    <row r="947" spans="1:7" x14ac:dyDescent="0.25">
      <c r="A947" s="22" t="str">
        <f>Revenue!A948</f>
        <v>P0079</v>
      </c>
      <c r="B947" s="22" t="str">
        <f>Revenue!B948</f>
        <v>Nov</v>
      </c>
      <c r="C947" s="23" t="str">
        <f t="shared" si="63"/>
        <v>P0079|Nov</v>
      </c>
      <c r="D947" s="24">
        <f>Revenue!J948</f>
        <v>1031.8110000000001</v>
      </c>
      <c r="E947" s="25">
        <f>_xlfn.XLOOKUP($C947,ExpensesTbl[Key],ExpensesTbl[Total Operating Expenses])</f>
        <v>1596.3000000000002</v>
      </c>
      <c r="F947" s="25">
        <f t="shared" si="64"/>
        <v>-564.48900000000003</v>
      </c>
      <c r="G947" s="23" t="str">
        <f>_xlfn.XLOOKUP($A947,PropertiesTbl[Property ID],PropertiesTbl[Property Name])</f>
        <v>Mountain Retreat</v>
      </c>
    </row>
    <row r="948" spans="1:7" x14ac:dyDescent="0.25">
      <c r="A948" s="22" t="str">
        <f>Revenue!A949</f>
        <v>P0079</v>
      </c>
      <c r="B948" s="22" t="str">
        <f>Revenue!B949</f>
        <v>Dec</v>
      </c>
      <c r="C948" s="23" t="str">
        <f t="shared" si="63"/>
        <v>P0079|Dec</v>
      </c>
      <c r="D948" s="24">
        <f>Revenue!J949</f>
        <v>4225.5411999999997</v>
      </c>
      <c r="E948" s="25">
        <f>_xlfn.XLOOKUP($C948,ExpensesTbl[Key],ExpensesTbl[Total Operating Expenses])</f>
        <v>2008.87</v>
      </c>
      <c r="F948" s="25">
        <f t="shared" si="64"/>
        <v>2216.6711999999998</v>
      </c>
      <c r="G948" s="23" t="str">
        <f>_xlfn.XLOOKUP($A948,PropertiesTbl[Property ID],PropertiesTbl[Property Name])</f>
        <v>Mountain Retreat</v>
      </c>
    </row>
    <row r="949" spans="1:7" x14ac:dyDescent="0.25">
      <c r="A949" s="22" t="str">
        <f>Revenue!A950</f>
        <v>P0079</v>
      </c>
      <c r="B949" s="22" t="str">
        <f>Revenue!B950</f>
        <v>Jan</v>
      </c>
      <c r="C949" s="23" t="str">
        <f t="shared" si="63"/>
        <v>P0079|Jan</v>
      </c>
      <c r="D949" s="24">
        <f>Revenue!J950</f>
        <v>3229.9415999999997</v>
      </c>
      <c r="E949" s="25">
        <f>_xlfn.XLOOKUP($C949,ExpensesTbl[Key],ExpensesTbl[Total Operating Expenses])</f>
        <v>1902.97</v>
      </c>
      <c r="F949" s="25">
        <f t="shared" si="64"/>
        <v>1326.9715999999996</v>
      </c>
      <c r="G949" s="23" t="str">
        <f>_xlfn.XLOOKUP($A949,PropertiesTbl[Property ID],PropertiesTbl[Property Name])</f>
        <v>Mountain Retreat</v>
      </c>
    </row>
    <row r="950" spans="1:7" x14ac:dyDescent="0.25">
      <c r="A950" s="22" t="str">
        <f>Revenue!A951</f>
        <v>P0079</v>
      </c>
      <c r="B950" s="22" t="str">
        <f>Revenue!B951</f>
        <v>Feb</v>
      </c>
      <c r="C950" s="23" t="str">
        <f t="shared" si="63"/>
        <v>P0079|Feb</v>
      </c>
      <c r="D950" s="24">
        <f>Revenue!J951</f>
        <v>3009.3636000000001</v>
      </c>
      <c r="E950" s="25">
        <f>_xlfn.XLOOKUP($C950,ExpensesTbl[Key],ExpensesTbl[Total Operating Expenses])</f>
        <v>1902.62</v>
      </c>
      <c r="F950" s="25">
        <f t="shared" si="64"/>
        <v>1106.7436000000002</v>
      </c>
      <c r="G950" s="23" t="str">
        <f>_xlfn.XLOOKUP($A950,PropertiesTbl[Property ID],PropertiesTbl[Property Name])</f>
        <v>Mountain Retreat</v>
      </c>
    </row>
    <row r="951" spans="1:7" x14ac:dyDescent="0.25">
      <c r="A951" s="22" t="str">
        <f>Revenue!A952</f>
        <v>P0079</v>
      </c>
      <c r="B951" s="22" t="str">
        <f>Revenue!B952</f>
        <v>Mar</v>
      </c>
      <c r="C951" s="23" t="str">
        <f t="shared" si="63"/>
        <v>P0079|Mar</v>
      </c>
      <c r="D951" s="24">
        <f>Revenue!J952</f>
        <v>2194.4749999999999</v>
      </c>
      <c r="E951" s="25">
        <f>_xlfn.XLOOKUP($C951,ExpensesTbl[Key],ExpensesTbl[Total Operating Expenses])</f>
        <v>1803.24</v>
      </c>
      <c r="F951" s="25">
        <f t="shared" si="64"/>
        <v>391.2349999999999</v>
      </c>
      <c r="G951" s="23" t="str">
        <f>_xlfn.XLOOKUP($A951,PropertiesTbl[Property ID],PropertiesTbl[Property Name])</f>
        <v>Mountain Retreat</v>
      </c>
    </row>
    <row r="952" spans="1:7" x14ac:dyDescent="0.25">
      <c r="A952" s="22" t="str">
        <f>Revenue!A953</f>
        <v>P0080</v>
      </c>
      <c r="B952" s="22" t="str">
        <f>Revenue!B953</f>
        <v>Apr</v>
      </c>
      <c r="C952" s="23" t="str">
        <f t="shared" si="63"/>
        <v>P0080|Apr</v>
      </c>
      <c r="D952" s="24">
        <f>Revenue!J953</f>
        <v>831.02099999999996</v>
      </c>
      <c r="E952" s="25">
        <f>_xlfn.XLOOKUP($C952,ExpensesTbl[Key],ExpensesTbl[Total Operating Expenses])</f>
        <v>1547.42</v>
      </c>
      <c r="F952" s="25">
        <f t="shared" si="64"/>
        <v>-716.39900000000011</v>
      </c>
      <c r="G952" s="23" t="str">
        <f>_xlfn.XLOOKUP($A952,PropertiesTbl[Property ID],PropertiesTbl[Property Name])</f>
        <v>Timber Overlook</v>
      </c>
    </row>
    <row r="953" spans="1:7" x14ac:dyDescent="0.25">
      <c r="A953" s="22" t="str">
        <f>Revenue!A954</f>
        <v>P0080</v>
      </c>
      <c r="B953" s="22" t="str">
        <f>Revenue!B954</f>
        <v>May</v>
      </c>
      <c r="C953" s="23" t="str">
        <f t="shared" si="63"/>
        <v>P0080|May</v>
      </c>
      <c r="D953" s="24">
        <f>Revenue!J954</f>
        <v>967.6164</v>
      </c>
      <c r="E953" s="25">
        <f>_xlfn.XLOOKUP($C953,ExpensesTbl[Key],ExpensesTbl[Total Operating Expenses])</f>
        <v>1774.3500000000001</v>
      </c>
      <c r="F953" s="25">
        <f t="shared" si="64"/>
        <v>-806.73360000000014</v>
      </c>
      <c r="G953" s="23" t="str">
        <f>_xlfn.XLOOKUP($A953,PropertiesTbl[Property ID],PropertiesTbl[Property Name])</f>
        <v>Timber Overlook</v>
      </c>
    </row>
    <row r="954" spans="1:7" x14ac:dyDescent="0.25">
      <c r="A954" s="22" t="str">
        <f>Revenue!A955</f>
        <v>P0080</v>
      </c>
      <c r="B954" s="22" t="str">
        <f>Revenue!B955</f>
        <v>Jun</v>
      </c>
      <c r="C954" s="23" t="str">
        <f t="shared" si="63"/>
        <v>P0080|Jun</v>
      </c>
      <c r="D954" s="24">
        <f>Revenue!J955</f>
        <v>1094.8416</v>
      </c>
      <c r="E954" s="25">
        <f>_xlfn.XLOOKUP($C954,ExpensesTbl[Key],ExpensesTbl[Total Operating Expenses])</f>
        <v>1835.3000000000002</v>
      </c>
      <c r="F954" s="25">
        <f t="shared" si="64"/>
        <v>-740.45840000000021</v>
      </c>
      <c r="G954" s="23" t="str">
        <f>_xlfn.XLOOKUP($A954,PropertiesTbl[Property ID],PropertiesTbl[Property Name])</f>
        <v>Timber Overlook</v>
      </c>
    </row>
    <row r="955" spans="1:7" x14ac:dyDescent="0.25">
      <c r="A955" s="22" t="str">
        <f>Revenue!A956</f>
        <v>P0080</v>
      </c>
      <c r="B955" s="22" t="str">
        <f>Revenue!B956</f>
        <v>Jul</v>
      </c>
      <c r="C955" s="23" t="str">
        <f t="shared" si="63"/>
        <v>P0080|Jul</v>
      </c>
      <c r="D955" s="24">
        <f>Revenue!J956</f>
        <v>1553.7789999999998</v>
      </c>
      <c r="E955" s="25">
        <f>_xlfn.XLOOKUP($C955,ExpensesTbl[Key],ExpensesTbl[Total Operating Expenses])</f>
        <v>2474.33</v>
      </c>
      <c r="F955" s="25">
        <f t="shared" si="64"/>
        <v>-920.55100000000016</v>
      </c>
      <c r="G955" s="23" t="str">
        <f>_xlfn.XLOOKUP($A955,PropertiesTbl[Property ID],PropertiesTbl[Property Name])</f>
        <v>Timber Overlook</v>
      </c>
    </row>
    <row r="956" spans="1:7" x14ac:dyDescent="0.25">
      <c r="A956" s="22" t="str">
        <f>Revenue!A957</f>
        <v>P0080</v>
      </c>
      <c r="B956" s="22" t="str">
        <f>Revenue!B957</f>
        <v>Aug</v>
      </c>
      <c r="C956" s="23" t="str">
        <f t="shared" si="63"/>
        <v>P0080|Aug</v>
      </c>
      <c r="D956" s="24">
        <f>Revenue!J957</f>
        <v>1601.6</v>
      </c>
      <c r="E956" s="25">
        <f>_xlfn.XLOOKUP($C956,ExpensesTbl[Key],ExpensesTbl[Total Operating Expenses])</f>
        <v>2410.7200000000003</v>
      </c>
      <c r="F956" s="25">
        <f t="shared" si="64"/>
        <v>-809.12000000000035</v>
      </c>
      <c r="G956" s="23" t="str">
        <f>_xlfn.XLOOKUP($A956,PropertiesTbl[Property ID],PropertiesTbl[Property Name])</f>
        <v>Timber Overlook</v>
      </c>
    </row>
    <row r="957" spans="1:7" x14ac:dyDescent="0.25">
      <c r="A957" s="22" t="str">
        <f>Revenue!A958</f>
        <v>P0080</v>
      </c>
      <c r="B957" s="22" t="str">
        <f>Revenue!B958</f>
        <v>Sep</v>
      </c>
      <c r="C957" s="23" t="str">
        <f t="shared" si="63"/>
        <v>P0080|Sep</v>
      </c>
      <c r="D957" s="24">
        <f>Revenue!J958</f>
        <v>1016.7081000000001</v>
      </c>
      <c r="E957" s="25">
        <f>_xlfn.XLOOKUP($C957,ExpensesTbl[Key],ExpensesTbl[Total Operating Expenses])</f>
        <v>1683.83</v>
      </c>
      <c r="F957" s="25">
        <f t="shared" si="64"/>
        <v>-667.12189999999987</v>
      </c>
      <c r="G957" s="23" t="str">
        <f>_xlfn.XLOOKUP($A957,PropertiesTbl[Property ID],PropertiesTbl[Property Name])</f>
        <v>Timber Overlook</v>
      </c>
    </row>
    <row r="958" spans="1:7" x14ac:dyDescent="0.25">
      <c r="A958" s="22" t="str">
        <f>Revenue!A959</f>
        <v>P0080</v>
      </c>
      <c r="B958" s="22" t="str">
        <f>Revenue!B959</f>
        <v>Oct</v>
      </c>
      <c r="C958" s="23" t="str">
        <f t="shared" si="63"/>
        <v>P0080|Oct</v>
      </c>
      <c r="D958" s="24">
        <f>Revenue!J959</f>
        <v>955.66600000000005</v>
      </c>
      <c r="E958" s="25">
        <f>_xlfn.XLOOKUP($C958,ExpensesTbl[Key],ExpensesTbl[Total Operating Expenses])</f>
        <v>1626.4099999999999</v>
      </c>
      <c r="F958" s="25">
        <f t="shared" si="64"/>
        <v>-670.7439999999998</v>
      </c>
      <c r="G958" s="23" t="str">
        <f>_xlfn.XLOOKUP($A958,PropertiesTbl[Property ID],PropertiesTbl[Property Name])</f>
        <v>Timber Overlook</v>
      </c>
    </row>
    <row r="959" spans="1:7" x14ac:dyDescent="0.25">
      <c r="A959" s="22" t="str">
        <f>Revenue!A960</f>
        <v>P0080</v>
      </c>
      <c r="B959" s="22" t="str">
        <f>Revenue!B960</f>
        <v>Nov</v>
      </c>
      <c r="C959" s="23" t="str">
        <f t="shared" si="63"/>
        <v>P0080|Nov</v>
      </c>
      <c r="D959" s="24">
        <f>Revenue!J960</f>
        <v>986.56049999999993</v>
      </c>
      <c r="E959" s="25">
        <f>_xlfn.XLOOKUP($C959,ExpensesTbl[Key],ExpensesTbl[Total Operating Expenses])</f>
        <v>1608.1000000000001</v>
      </c>
      <c r="F959" s="25">
        <f t="shared" si="64"/>
        <v>-621.5395000000002</v>
      </c>
      <c r="G959" s="23" t="str">
        <f>_xlfn.XLOOKUP($A959,PropertiesTbl[Property ID],PropertiesTbl[Property Name])</f>
        <v>Timber Overlook</v>
      </c>
    </row>
    <row r="960" spans="1:7" x14ac:dyDescent="0.25">
      <c r="A960" s="22" t="str">
        <f>Revenue!A961</f>
        <v>P0080</v>
      </c>
      <c r="B960" s="22" t="str">
        <f>Revenue!B961</f>
        <v>Dec</v>
      </c>
      <c r="C960" s="23" t="str">
        <f t="shared" si="63"/>
        <v>P0080|Dec</v>
      </c>
      <c r="D960" s="24">
        <f>Revenue!J961</f>
        <v>3483.9180000000001</v>
      </c>
      <c r="E960" s="25">
        <f>_xlfn.XLOOKUP($C960,ExpensesTbl[Key],ExpensesTbl[Total Operating Expenses])</f>
        <v>1985.57</v>
      </c>
      <c r="F960" s="25">
        <f t="shared" si="64"/>
        <v>1498.3480000000002</v>
      </c>
      <c r="G960" s="23" t="str">
        <f>_xlfn.XLOOKUP($A960,PropertiesTbl[Property ID],PropertiesTbl[Property Name])</f>
        <v>Timber Overlook</v>
      </c>
    </row>
    <row r="961" spans="1:7" x14ac:dyDescent="0.25">
      <c r="A961" s="22" t="str">
        <f>Revenue!A962</f>
        <v>P0080</v>
      </c>
      <c r="B961" s="22" t="str">
        <f>Revenue!B962</f>
        <v>Jan</v>
      </c>
      <c r="C961" s="23" t="str">
        <f t="shared" si="63"/>
        <v>P0080|Jan</v>
      </c>
      <c r="D961" s="24">
        <f>Revenue!J962</f>
        <v>3008.51</v>
      </c>
      <c r="E961" s="25">
        <f>_xlfn.XLOOKUP($C961,ExpensesTbl[Key],ExpensesTbl[Total Operating Expenses])</f>
        <v>2066.5300000000002</v>
      </c>
      <c r="F961" s="25">
        <f t="shared" si="64"/>
        <v>941.98</v>
      </c>
      <c r="G961" s="23" t="str">
        <f>_xlfn.XLOOKUP($A961,PropertiesTbl[Property ID],PropertiesTbl[Property Name])</f>
        <v>Timber Overlook</v>
      </c>
    </row>
    <row r="962" spans="1:7" x14ac:dyDescent="0.25">
      <c r="A962" s="22" t="str">
        <f>Revenue!A963</f>
        <v>P0080</v>
      </c>
      <c r="B962" s="22" t="str">
        <f>Revenue!B963</f>
        <v>Feb</v>
      </c>
      <c r="C962" s="23" t="str">
        <f t="shared" si="63"/>
        <v>P0080|Feb</v>
      </c>
      <c r="D962" s="24">
        <f>Revenue!J963</f>
        <v>2488.59</v>
      </c>
      <c r="E962" s="25">
        <f>_xlfn.XLOOKUP($C962,ExpensesTbl[Key],ExpensesTbl[Total Operating Expenses])</f>
        <v>1901.2299999999998</v>
      </c>
      <c r="F962" s="25">
        <f t="shared" si="64"/>
        <v>587.36000000000035</v>
      </c>
      <c r="G962" s="23" t="str">
        <f>_xlfn.XLOOKUP($A962,PropertiesTbl[Property ID],PropertiesTbl[Property Name])</f>
        <v>Timber Overlook</v>
      </c>
    </row>
    <row r="963" spans="1:7" x14ac:dyDescent="0.25">
      <c r="A963" s="22" t="str">
        <f>Revenue!A964</f>
        <v>P0080</v>
      </c>
      <c r="B963" s="22" t="str">
        <f>Revenue!B964</f>
        <v>Mar</v>
      </c>
      <c r="C963" s="23" t="str">
        <f t="shared" si="63"/>
        <v>P0080|Mar</v>
      </c>
      <c r="D963" s="24">
        <f>Revenue!J964</f>
        <v>2104.1874000000003</v>
      </c>
      <c r="E963" s="25">
        <f>_xlfn.XLOOKUP($C963,ExpensesTbl[Key],ExpensesTbl[Total Operating Expenses])</f>
        <v>1808.62</v>
      </c>
      <c r="F963" s="25">
        <f t="shared" si="64"/>
        <v>295.56740000000036</v>
      </c>
      <c r="G963" s="23" t="str">
        <f>_xlfn.XLOOKUP($A963,PropertiesTbl[Property ID],PropertiesTbl[Property Name])</f>
        <v>Timber Overlook</v>
      </c>
    </row>
    <row r="964" spans="1:7" x14ac:dyDescent="0.25">
      <c r="A964" s="22" t="str">
        <f>Revenue!A965</f>
        <v>P0081</v>
      </c>
      <c r="B964" s="22" t="str">
        <f>Revenue!B965</f>
        <v>Apr</v>
      </c>
      <c r="C964" s="23" t="str">
        <f t="shared" si="63"/>
        <v>P0081|Apr</v>
      </c>
      <c r="D964" s="24">
        <f>Revenue!J965</f>
        <v>672.12400000000002</v>
      </c>
      <c r="E964" s="25">
        <f>_xlfn.XLOOKUP($C964,ExpensesTbl[Key],ExpensesTbl[Total Operating Expenses])</f>
        <v>1485</v>
      </c>
      <c r="F964" s="25">
        <f t="shared" si="64"/>
        <v>-812.87599999999998</v>
      </c>
      <c r="G964" s="23" t="str">
        <f>_xlfn.XLOOKUP($A964,PropertiesTbl[Property ID],PropertiesTbl[Property Name])</f>
        <v>Frost Villa</v>
      </c>
    </row>
    <row r="965" spans="1:7" x14ac:dyDescent="0.25">
      <c r="A965" s="22" t="str">
        <f>Revenue!A966</f>
        <v>P0081</v>
      </c>
      <c r="B965" s="22" t="str">
        <f>Revenue!B966</f>
        <v>May</v>
      </c>
      <c r="C965" s="23" t="str">
        <f t="shared" ref="C965:C1028" si="65">A965&amp;"|"&amp;B965</f>
        <v>P0081|May</v>
      </c>
      <c r="D965" s="24">
        <f>Revenue!J966</f>
        <v>1000.1502</v>
      </c>
      <c r="E965" s="25">
        <f>_xlfn.XLOOKUP($C965,ExpensesTbl[Key],ExpensesTbl[Total Operating Expenses])</f>
        <v>1769.48</v>
      </c>
      <c r="F965" s="25">
        <f t="shared" ref="F965:F1028" si="66">D965-E965</f>
        <v>-769.32979999999998</v>
      </c>
      <c r="G965" s="23" t="str">
        <f>_xlfn.XLOOKUP($A965,PropertiesTbl[Property ID],PropertiesTbl[Property Name])</f>
        <v>Frost Villa</v>
      </c>
    </row>
    <row r="966" spans="1:7" x14ac:dyDescent="0.25">
      <c r="A966" s="22" t="str">
        <f>Revenue!A967</f>
        <v>P0081</v>
      </c>
      <c r="B966" s="22" t="str">
        <f>Revenue!B967</f>
        <v>Jun</v>
      </c>
      <c r="C966" s="23" t="str">
        <f t="shared" si="65"/>
        <v>P0081|Jun</v>
      </c>
      <c r="D966" s="24">
        <f>Revenue!J967</f>
        <v>1101.2435999999998</v>
      </c>
      <c r="E966" s="25">
        <f>_xlfn.XLOOKUP($C966,ExpensesTbl[Key],ExpensesTbl[Total Operating Expenses])</f>
        <v>1854.96</v>
      </c>
      <c r="F966" s="25">
        <f t="shared" si="66"/>
        <v>-753.71640000000025</v>
      </c>
      <c r="G966" s="23" t="str">
        <f>_xlfn.XLOOKUP($A966,PropertiesTbl[Property ID],PropertiesTbl[Property Name])</f>
        <v>Frost Villa</v>
      </c>
    </row>
    <row r="967" spans="1:7" x14ac:dyDescent="0.25">
      <c r="A967" s="22" t="str">
        <f>Revenue!A968</f>
        <v>P0081</v>
      </c>
      <c r="B967" s="22" t="str">
        <f>Revenue!B968</f>
        <v>Jul</v>
      </c>
      <c r="C967" s="23" t="str">
        <f t="shared" si="65"/>
        <v>P0081|Jul</v>
      </c>
      <c r="D967" s="24">
        <f>Revenue!J968</f>
        <v>1434.1863999999998</v>
      </c>
      <c r="E967" s="25">
        <f>_xlfn.XLOOKUP($C967,ExpensesTbl[Key],ExpensesTbl[Total Operating Expenses])</f>
        <v>2416.25</v>
      </c>
      <c r="F967" s="25">
        <f t="shared" si="66"/>
        <v>-982.06360000000018</v>
      </c>
      <c r="G967" s="23" t="str">
        <f>_xlfn.XLOOKUP($A967,PropertiesTbl[Property ID],PropertiesTbl[Property Name])</f>
        <v>Frost Villa</v>
      </c>
    </row>
    <row r="968" spans="1:7" x14ac:dyDescent="0.25">
      <c r="A968" s="22" t="str">
        <f>Revenue!A969</f>
        <v>P0081</v>
      </c>
      <c r="B968" s="22" t="str">
        <f>Revenue!B969</f>
        <v>Aug</v>
      </c>
      <c r="C968" s="23" t="str">
        <f t="shared" si="65"/>
        <v>P0081|Aug</v>
      </c>
      <c r="D968" s="24">
        <f>Revenue!J969</f>
        <v>1595.9435999999998</v>
      </c>
      <c r="E968" s="25">
        <f>_xlfn.XLOOKUP($C968,ExpensesTbl[Key],ExpensesTbl[Total Operating Expenses])</f>
        <v>2322.35</v>
      </c>
      <c r="F968" s="25">
        <f t="shared" si="66"/>
        <v>-726.40640000000008</v>
      </c>
      <c r="G968" s="23" t="str">
        <f>_xlfn.XLOOKUP($A968,PropertiesTbl[Property ID],PropertiesTbl[Property Name])</f>
        <v>Frost Villa</v>
      </c>
    </row>
    <row r="969" spans="1:7" x14ac:dyDescent="0.25">
      <c r="A969" s="22" t="str">
        <f>Revenue!A970</f>
        <v>P0081</v>
      </c>
      <c r="B969" s="22" t="str">
        <f>Revenue!B970</f>
        <v>Sep</v>
      </c>
      <c r="C969" s="23" t="str">
        <f t="shared" si="65"/>
        <v>P0081|Sep</v>
      </c>
      <c r="D969" s="24">
        <f>Revenue!J970</f>
        <v>1032.2765999999999</v>
      </c>
      <c r="E969" s="25">
        <f>_xlfn.XLOOKUP($C969,ExpensesTbl[Key],ExpensesTbl[Total Operating Expenses])</f>
        <v>1678.1499999999999</v>
      </c>
      <c r="F969" s="25">
        <f t="shared" si="66"/>
        <v>-645.87339999999995</v>
      </c>
      <c r="G969" s="23" t="str">
        <f>_xlfn.XLOOKUP($A969,PropertiesTbl[Property ID],PropertiesTbl[Property Name])</f>
        <v>Frost Villa</v>
      </c>
    </row>
    <row r="970" spans="1:7" x14ac:dyDescent="0.25">
      <c r="A970" s="22" t="str">
        <f>Revenue!A971</f>
        <v>P0081</v>
      </c>
      <c r="B970" s="22" t="str">
        <f>Revenue!B971</f>
        <v>Oct</v>
      </c>
      <c r="C970" s="23" t="str">
        <f t="shared" si="65"/>
        <v>P0081|Oct</v>
      </c>
      <c r="D970" s="24">
        <f>Revenue!J971</f>
        <v>828.30499999999995</v>
      </c>
      <c r="E970" s="25">
        <f>_xlfn.XLOOKUP($C970,ExpensesTbl[Key],ExpensesTbl[Total Operating Expenses])</f>
        <v>1622.94</v>
      </c>
      <c r="F970" s="25">
        <f t="shared" si="66"/>
        <v>-794.6350000000001</v>
      </c>
      <c r="G970" s="23" t="str">
        <f>_xlfn.XLOOKUP($A970,PropertiesTbl[Property ID],PropertiesTbl[Property Name])</f>
        <v>Frost Villa</v>
      </c>
    </row>
    <row r="971" spans="1:7" x14ac:dyDescent="0.25">
      <c r="A971" s="22" t="str">
        <f>Revenue!A972</f>
        <v>P0081</v>
      </c>
      <c r="B971" s="22" t="str">
        <f>Revenue!B972</f>
        <v>Nov</v>
      </c>
      <c r="C971" s="23" t="str">
        <f t="shared" si="65"/>
        <v>P0081|Nov</v>
      </c>
      <c r="D971" s="24">
        <f>Revenue!J972</f>
        <v>924.77150000000006</v>
      </c>
      <c r="E971" s="25">
        <f>_xlfn.XLOOKUP($C971,ExpensesTbl[Key],ExpensesTbl[Total Operating Expenses])</f>
        <v>1600.2900000000002</v>
      </c>
      <c r="F971" s="25">
        <f t="shared" si="66"/>
        <v>-675.51850000000013</v>
      </c>
      <c r="G971" s="23" t="str">
        <f>_xlfn.XLOOKUP($A971,PropertiesTbl[Property ID],PropertiesTbl[Property Name])</f>
        <v>Frost Villa</v>
      </c>
    </row>
    <row r="972" spans="1:7" x14ac:dyDescent="0.25">
      <c r="A972" s="22" t="str">
        <f>Revenue!A973</f>
        <v>P0081</v>
      </c>
      <c r="B972" s="22" t="str">
        <f>Revenue!B973</f>
        <v>Dec</v>
      </c>
      <c r="C972" s="23" t="str">
        <f t="shared" si="65"/>
        <v>P0081|Dec</v>
      </c>
      <c r="D972" s="24">
        <f>Revenue!J973</f>
        <v>3437.7932000000001</v>
      </c>
      <c r="E972" s="25">
        <f>_xlfn.XLOOKUP($C972,ExpensesTbl[Key],ExpensesTbl[Total Operating Expenses])</f>
        <v>1919.4799999999998</v>
      </c>
      <c r="F972" s="25">
        <f t="shared" si="66"/>
        <v>1518.3132000000003</v>
      </c>
      <c r="G972" s="23" t="str">
        <f>_xlfn.XLOOKUP($A972,PropertiesTbl[Property ID],PropertiesTbl[Property Name])</f>
        <v>Frost Villa</v>
      </c>
    </row>
    <row r="973" spans="1:7" x14ac:dyDescent="0.25">
      <c r="A973" s="22" t="str">
        <f>Revenue!A974</f>
        <v>P0081</v>
      </c>
      <c r="B973" s="22" t="str">
        <f>Revenue!B974</f>
        <v>Jan</v>
      </c>
      <c r="C973" s="23" t="str">
        <f t="shared" si="65"/>
        <v>P0081|Jan</v>
      </c>
      <c r="D973" s="24">
        <f>Revenue!J974</f>
        <v>2862.223</v>
      </c>
      <c r="E973" s="25">
        <f>_xlfn.XLOOKUP($C973,ExpensesTbl[Key],ExpensesTbl[Total Operating Expenses])</f>
        <v>1819.56</v>
      </c>
      <c r="F973" s="25">
        <f t="shared" si="66"/>
        <v>1042.663</v>
      </c>
      <c r="G973" s="23" t="str">
        <f>_xlfn.XLOOKUP($A973,PropertiesTbl[Property ID],PropertiesTbl[Property Name])</f>
        <v>Frost Villa</v>
      </c>
    </row>
    <row r="974" spans="1:7" x14ac:dyDescent="0.25">
      <c r="A974" s="22" t="str">
        <f>Revenue!A975</f>
        <v>P0081</v>
      </c>
      <c r="B974" s="22" t="str">
        <f>Revenue!B975</f>
        <v>Feb</v>
      </c>
      <c r="C974" s="23" t="str">
        <f t="shared" si="65"/>
        <v>P0081|Feb</v>
      </c>
      <c r="D974" s="24">
        <f>Revenue!J975</f>
        <v>2442.9404999999997</v>
      </c>
      <c r="E974" s="25">
        <f>_xlfn.XLOOKUP($C974,ExpensesTbl[Key],ExpensesTbl[Total Operating Expenses])</f>
        <v>1810.9399999999998</v>
      </c>
      <c r="F974" s="25">
        <f t="shared" si="66"/>
        <v>632.00049999999987</v>
      </c>
      <c r="G974" s="23" t="str">
        <f>_xlfn.XLOOKUP($A974,PropertiesTbl[Property ID],PropertiesTbl[Property Name])</f>
        <v>Frost Villa</v>
      </c>
    </row>
    <row r="975" spans="1:7" x14ac:dyDescent="0.25">
      <c r="A975" s="22" t="str">
        <f>Revenue!A976</f>
        <v>P0081</v>
      </c>
      <c r="B975" s="22" t="str">
        <f>Revenue!B976</f>
        <v>Mar</v>
      </c>
      <c r="C975" s="23" t="str">
        <f t="shared" si="65"/>
        <v>P0081|Mar</v>
      </c>
      <c r="D975" s="24">
        <f>Revenue!J976</f>
        <v>1990.1529</v>
      </c>
      <c r="E975" s="25">
        <f>_xlfn.XLOOKUP($C975,ExpensesTbl[Key],ExpensesTbl[Total Operating Expenses])</f>
        <v>1728.09</v>
      </c>
      <c r="F975" s="25">
        <f t="shared" si="66"/>
        <v>262.06290000000013</v>
      </c>
      <c r="G975" s="23" t="str">
        <f>_xlfn.XLOOKUP($A975,PropertiesTbl[Property ID],PropertiesTbl[Property Name])</f>
        <v>Frost Villa</v>
      </c>
    </row>
    <row r="976" spans="1:7" x14ac:dyDescent="0.25">
      <c r="A976" s="22" t="str">
        <f>Revenue!A977</f>
        <v>P0082</v>
      </c>
      <c r="B976" s="22" t="str">
        <f>Revenue!B977</f>
        <v>Apr</v>
      </c>
      <c r="C976" s="23" t="str">
        <f t="shared" si="65"/>
        <v>P0082|Apr</v>
      </c>
      <c r="D976" s="24">
        <f>Revenue!J977</f>
        <v>1057.57</v>
      </c>
      <c r="E976" s="25">
        <f>_xlfn.XLOOKUP($C976,ExpensesTbl[Key],ExpensesTbl[Total Operating Expenses])</f>
        <v>1971.51</v>
      </c>
      <c r="F976" s="25">
        <f t="shared" si="66"/>
        <v>-913.94</v>
      </c>
      <c r="G976" s="23" t="str">
        <f>_xlfn.XLOOKUP($A976,PropertiesTbl[Property ID],PropertiesTbl[Property Name])</f>
        <v>Highland Den</v>
      </c>
    </row>
    <row r="977" spans="1:7" x14ac:dyDescent="0.25">
      <c r="A977" s="22" t="str">
        <f>Revenue!A978</f>
        <v>P0082</v>
      </c>
      <c r="B977" s="22" t="str">
        <f>Revenue!B978</f>
        <v>May</v>
      </c>
      <c r="C977" s="23" t="str">
        <f t="shared" si="65"/>
        <v>P0082|May</v>
      </c>
      <c r="D977" s="24">
        <f>Revenue!J978</f>
        <v>1313.9603999999999</v>
      </c>
      <c r="E977" s="25">
        <f>_xlfn.XLOOKUP($C977,ExpensesTbl[Key],ExpensesTbl[Total Operating Expenses])</f>
        <v>2301.9899999999998</v>
      </c>
      <c r="F977" s="25">
        <f t="shared" si="66"/>
        <v>-988.02959999999985</v>
      </c>
      <c r="G977" s="23" t="str">
        <f>_xlfn.XLOOKUP($A977,PropertiesTbl[Property ID],PropertiesTbl[Property Name])</f>
        <v>Highland Den</v>
      </c>
    </row>
    <row r="978" spans="1:7" x14ac:dyDescent="0.25">
      <c r="A978" s="22" t="str">
        <f>Revenue!A979</f>
        <v>P0082</v>
      </c>
      <c r="B978" s="22" t="str">
        <f>Revenue!B979</f>
        <v>Jun</v>
      </c>
      <c r="C978" s="23" t="str">
        <f t="shared" si="65"/>
        <v>P0082|Jun</v>
      </c>
      <c r="D978" s="24">
        <f>Revenue!J979</f>
        <v>1672.1232</v>
      </c>
      <c r="E978" s="25">
        <f>_xlfn.XLOOKUP($C978,ExpensesTbl[Key],ExpensesTbl[Total Operating Expenses])</f>
        <v>2417.9899999999998</v>
      </c>
      <c r="F978" s="25">
        <f t="shared" si="66"/>
        <v>-745.86679999999978</v>
      </c>
      <c r="G978" s="23" t="str">
        <f>_xlfn.XLOOKUP($A978,PropertiesTbl[Property ID],PropertiesTbl[Property Name])</f>
        <v>Highland Den</v>
      </c>
    </row>
    <row r="979" spans="1:7" x14ac:dyDescent="0.25">
      <c r="A979" s="22" t="str">
        <f>Revenue!A980</f>
        <v>P0082</v>
      </c>
      <c r="B979" s="22" t="str">
        <f>Revenue!B980</f>
        <v>Jul</v>
      </c>
      <c r="C979" s="23" t="str">
        <f t="shared" si="65"/>
        <v>P0082|Jul</v>
      </c>
      <c r="D979" s="24">
        <f>Revenue!J980</f>
        <v>2157.4821000000002</v>
      </c>
      <c r="E979" s="25">
        <f>_xlfn.XLOOKUP($C979,ExpensesTbl[Key],ExpensesTbl[Total Operating Expenses])</f>
        <v>3246</v>
      </c>
      <c r="F979" s="25">
        <f t="shared" si="66"/>
        <v>-1088.5178999999998</v>
      </c>
      <c r="G979" s="23" t="str">
        <f>_xlfn.XLOOKUP($A979,PropertiesTbl[Property ID],PropertiesTbl[Property Name])</f>
        <v>Highland Den</v>
      </c>
    </row>
    <row r="980" spans="1:7" x14ac:dyDescent="0.25">
      <c r="A980" s="22" t="str">
        <f>Revenue!A981</f>
        <v>P0082</v>
      </c>
      <c r="B980" s="22" t="str">
        <f>Revenue!B981</f>
        <v>Aug</v>
      </c>
      <c r="C980" s="23" t="str">
        <f t="shared" si="65"/>
        <v>P0082|Aug</v>
      </c>
      <c r="D980" s="24">
        <f>Revenue!J981</f>
        <v>2328.502</v>
      </c>
      <c r="E980" s="25">
        <f>_xlfn.XLOOKUP($C980,ExpensesTbl[Key],ExpensesTbl[Total Operating Expenses])</f>
        <v>3267.27</v>
      </c>
      <c r="F980" s="25">
        <f t="shared" si="66"/>
        <v>-938.76800000000003</v>
      </c>
      <c r="G980" s="23" t="str">
        <f>_xlfn.XLOOKUP($A980,PropertiesTbl[Property ID],PropertiesTbl[Property Name])</f>
        <v>Highland Den</v>
      </c>
    </row>
    <row r="981" spans="1:7" x14ac:dyDescent="0.25">
      <c r="A981" s="22" t="str">
        <f>Revenue!A982</f>
        <v>P0082</v>
      </c>
      <c r="B981" s="22" t="str">
        <f>Revenue!B982</f>
        <v>Sep</v>
      </c>
      <c r="C981" s="23" t="str">
        <f t="shared" si="65"/>
        <v>P0082|Sep</v>
      </c>
      <c r="D981" s="24">
        <f>Revenue!J982</f>
        <v>1334.6214000000002</v>
      </c>
      <c r="E981" s="25">
        <f>_xlfn.XLOOKUP($C981,ExpensesTbl[Key],ExpensesTbl[Total Operating Expenses])</f>
        <v>2168.09</v>
      </c>
      <c r="F981" s="25">
        <f t="shared" si="66"/>
        <v>-833.46859999999992</v>
      </c>
      <c r="G981" s="23" t="str">
        <f>_xlfn.XLOOKUP($A981,PropertiesTbl[Property ID],PropertiesTbl[Property Name])</f>
        <v>Highland Den</v>
      </c>
    </row>
    <row r="982" spans="1:7" x14ac:dyDescent="0.25">
      <c r="A982" s="22" t="str">
        <f>Revenue!A983</f>
        <v>P0082</v>
      </c>
      <c r="B982" s="22" t="str">
        <f>Revenue!B983</f>
        <v>Oct</v>
      </c>
      <c r="C982" s="23" t="str">
        <f t="shared" si="65"/>
        <v>P0082|Oct</v>
      </c>
      <c r="D982" s="24">
        <f>Revenue!J983</f>
        <v>1273.395</v>
      </c>
      <c r="E982" s="25">
        <f>_xlfn.XLOOKUP($C982,ExpensesTbl[Key],ExpensesTbl[Total Operating Expenses])</f>
        <v>2103.7199999999998</v>
      </c>
      <c r="F982" s="25">
        <f t="shared" si="66"/>
        <v>-830.32499999999982</v>
      </c>
      <c r="G982" s="23" t="str">
        <f>_xlfn.XLOOKUP($A982,PropertiesTbl[Property ID],PropertiesTbl[Property Name])</f>
        <v>Highland Den</v>
      </c>
    </row>
    <row r="983" spans="1:7" x14ac:dyDescent="0.25">
      <c r="A983" s="22" t="str">
        <f>Revenue!A984</f>
        <v>P0082</v>
      </c>
      <c r="B983" s="22" t="str">
        <f>Revenue!B984</f>
        <v>Nov</v>
      </c>
      <c r="C983" s="23" t="str">
        <f t="shared" si="65"/>
        <v>P0082|Nov</v>
      </c>
      <c r="D983" s="24">
        <f>Revenue!J984</f>
        <v>1356.9119999999998</v>
      </c>
      <c r="E983" s="25">
        <f>_xlfn.XLOOKUP($C983,ExpensesTbl[Key],ExpensesTbl[Total Operating Expenses])</f>
        <v>2046.13</v>
      </c>
      <c r="F983" s="25">
        <f t="shared" si="66"/>
        <v>-689.2180000000003</v>
      </c>
      <c r="G983" s="23" t="str">
        <f>_xlfn.XLOOKUP($A983,PropertiesTbl[Property ID],PropertiesTbl[Property Name])</f>
        <v>Highland Den</v>
      </c>
    </row>
    <row r="984" spans="1:7" x14ac:dyDescent="0.25">
      <c r="A984" s="22" t="str">
        <f>Revenue!A985</f>
        <v>P0082</v>
      </c>
      <c r="B984" s="22" t="str">
        <f>Revenue!B985</f>
        <v>Dec</v>
      </c>
      <c r="C984" s="23" t="str">
        <f t="shared" si="65"/>
        <v>P0082|Dec</v>
      </c>
      <c r="D984" s="24">
        <f>Revenue!J985</f>
        <v>5835.6509999999998</v>
      </c>
      <c r="E984" s="25">
        <f>_xlfn.XLOOKUP($C984,ExpensesTbl[Key],ExpensesTbl[Total Operating Expenses])</f>
        <v>2539.1600000000003</v>
      </c>
      <c r="F984" s="25">
        <f t="shared" si="66"/>
        <v>3296.4909999999995</v>
      </c>
      <c r="G984" s="23" t="str">
        <f>_xlfn.XLOOKUP($A984,PropertiesTbl[Property ID],PropertiesTbl[Property Name])</f>
        <v>Highland Den</v>
      </c>
    </row>
    <row r="985" spans="1:7" x14ac:dyDescent="0.25">
      <c r="A985" s="22" t="str">
        <f>Revenue!A986</f>
        <v>P0082</v>
      </c>
      <c r="B985" s="22" t="str">
        <f>Revenue!B986</f>
        <v>Jan</v>
      </c>
      <c r="C985" s="23" t="str">
        <f t="shared" si="65"/>
        <v>P0082|Jan</v>
      </c>
      <c r="D985" s="24">
        <f>Revenue!J986</f>
        <v>4780.1365999999998</v>
      </c>
      <c r="E985" s="25">
        <f>_xlfn.XLOOKUP($C985,ExpensesTbl[Key],ExpensesTbl[Total Operating Expenses])</f>
        <v>2444.8100000000004</v>
      </c>
      <c r="F985" s="25">
        <f t="shared" si="66"/>
        <v>2335.3265999999994</v>
      </c>
      <c r="G985" s="23" t="str">
        <f>_xlfn.XLOOKUP($A985,PropertiesTbl[Property ID],PropertiesTbl[Property Name])</f>
        <v>Highland Den</v>
      </c>
    </row>
    <row r="986" spans="1:7" x14ac:dyDescent="0.25">
      <c r="A986" s="22" t="str">
        <f>Revenue!A987</f>
        <v>P0082</v>
      </c>
      <c r="B986" s="22" t="str">
        <f>Revenue!B987</f>
        <v>Feb</v>
      </c>
      <c r="C986" s="23" t="str">
        <f t="shared" si="65"/>
        <v>P0082|Feb</v>
      </c>
      <c r="D986" s="24">
        <f>Revenue!J987</f>
        <v>3560.7116000000001</v>
      </c>
      <c r="E986" s="25">
        <f>_xlfn.XLOOKUP($C986,ExpensesTbl[Key],ExpensesTbl[Total Operating Expenses])</f>
        <v>2311.2000000000003</v>
      </c>
      <c r="F986" s="25">
        <f t="shared" si="66"/>
        <v>1249.5115999999998</v>
      </c>
      <c r="G986" s="23" t="str">
        <f>_xlfn.XLOOKUP($A986,PropertiesTbl[Property ID],PropertiesTbl[Property Name])</f>
        <v>Highland Den</v>
      </c>
    </row>
    <row r="987" spans="1:7" x14ac:dyDescent="0.25">
      <c r="A987" s="22" t="str">
        <f>Revenue!A988</f>
        <v>P0082</v>
      </c>
      <c r="B987" s="22" t="str">
        <f>Revenue!B988</f>
        <v>Mar</v>
      </c>
      <c r="C987" s="23" t="str">
        <f t="shared" si="65"/>
        <v>P0082|Mar</v>
      </c>
      <c r="D987" s="24">
        <f>Revenue!J988</f>
        <v>2841.67</v>
      </c>
      <c r="E987" s="25">
        <f>_xlfn.XLOOKUP($C987,ExpensesTbl[Key],ExpensesTbl[Total Operating Expenses])</f>
        <v>2326.4900000000002</v>
      </c>
      <c r="F987" s="25">
        <f t="shared" si="66"/>
        <v>515.17999999999984</v>
      </c>
      <c r="G987" s="23" t="str">
        <f>_xlfn.XLOOKUP($A987,PropertiesTbl[Property ID],PropertiesTbl[Property Name])</f>
        <v>Highland Den</v>
      </c>
    </row>
    <row r="988" spans="1:7" x14ac:dyDescent="0.25">
      <c r="A988" s="22" t="str">
        <f>Revenue!A989</f>
        <v>P0083</v>
      </c>
      <c r="B988" s="22" t="str">
        <f>Revenue!B989</f>
        <v>Apr</v>
      </c>
      <c r="C988" s="23" t="str">
        <f t="shared" si="65"/>
        <v>P0083|Apr</v>
      </c>
      <c r="D988" s="24">
        <f>Revenue!J989</f>
        <v>1017.8484999999999</v>
      </c>
      <c r="E988" s="25">
        <f>_xlfn.XLOOKUP($C988,ExpensesTbl[Key],ExpensesTbl[Total Operating Expenses])</f>
        <v>1983.6</v>
      </c>
      <c r="F988" s="25">
        <f t="shared" si="66"/>
        <v>-965.75149999999996</v>
      </c>
      <c r="G988" s="23" t="str">
        <f>_xlfn.XLOOKUP($A988,PropertiesTbl[Property ID],PropertiesTbl[Property Name])</f>
        <v>Silver Landing</v>
      </c>
    </row>
    <row r="989" spans="1:7" x14ac:dyDescent="0.25">
      <c r="A989" s="22" t="str">
        <f>Revenue!A990</f>
        <v>P0083</v>
      </c>
      <c r="B989" s="22" t="str">
        <f>Revenue!B990</f>
        <v>May</v>
      </c>
      <c r="C989" s="23" t="str">
        <f t="shared" si="65"/>
        <v>P0083|May</v>
      </c>
      <c r="D989" s="24">
        <f>Revenue!J990</f>
        <v>1290.0984000000001</v>
      </c>
      <c r="E989" s="25">
        <f>_xlfn.XLOOKUP($C989,ExpensesTbl[Key],ExpensesTbl[Total Operating Expenses])</f>
        <v>2310.04</v>
      </c>
      <c r="F989" s="25">
        <f t="shared" si="66"/>
        <v>-1019.9415999999999</v>
      </c>
      <c r="G989" s="23" t="str">
        <f>_xlfn.XLOOKUP($A989,PropertiesTbl[Property ID],PropertiesTbl[Property Name])</f>
        <v>Silver Landing</v>
      </c>
    </row>
    <row r="990" spans="1:7" x14ac:dyDescent="0.25">
      <c r="A990" s="22" t="str">
        <f>Revenue!A991</f>
        <v>P0083</v>
      </c>
      <c r="B990" s="22" t="str">
        <f>Revenue!B991</f>
        <v>Jun</v>
      </c>
      <c r="C990" s="23" t="str">
        <f t="shared" si="65"/>
        <v>P0083|Jun</v>
      </c>
      <c r="D990" s="24">
        <f>Revenue!J991</f>
        <v>1410.4560000000001</v>
      </c>
      <c r="E990" s="25">
        <f>_xlfn.XLOOKUP($C990,ExpensesTbl[Key],ExpensesTbl[Total Operating Expenses])</f>
        <v>2412.11</v>
      </c>
      <c r="F990" s="25">
        <f t="shared" si="66"/>
        <v>-1001.654</v>
      </c>
      <c r="G990" s="23" t="str">
        <f>_xlfn.XLOOKUP($A990,PropertiesTbl[Property ID],PropertiesTbl[Property Name])</f>
        <v>Silver Landing</v>
      </c>
    </row>
    <row r="991" spans="1:7" x14ac:dyDescent="0.25">
      <c r="A991" s="22" t="str">
        <f>Revenue!A992</f>
        <v>P0083</v>
      </c>
      <c r="B991" s="22" t="str">
        <f>Revenue!B992</f>
        <v>Jul</v>
      </c>
      <c r="C991" s="23" t="str">
        <f t="shared" si="65"/>
        <v>P0083|Jul</v>
      </c>
      <c r="D991" s="24">
        <f>Revenue!J992</f>
        <v>2291.4003000000002</v>
      </c>
      <c r="E991" s="25">
        <f>_xlfn.XLOOKUP($C991,ExpensesTbl[Key],ExpensesTbl[Total Operating Expenses])</f>
        <v>3246.02</v>
      </c>
      <c r="F991" s="25">
        <f t="shared" si="66"/>
        <v>-954.61969999999974</v>
      </c>
      <c r="G991" s="23" t="str">
        <f>_xlfn.XLOOKUP($A991,PropertiesTbl[Property ID],PropertiesTbl[Property Name])</f>
        <v>Silver Landing</v>
      </c>
    </row>
    <row r="992" spans="1:7" x14ac:dyDescent="0.25">
      <c r="A992" s="22" t="str">
        <f>Revenue!A993</f>
        <v>P0083</v>
      </c>
      <c r="B992" s="22" t="str">
        <f>Revenue!B993</f>
        <v>Aug</v>
      </c>
      <c r="C992" s="23" t="str">
        <f t="shared" si="65"/>
        <v>P0083|Aug</v>
      </c>
      <c r="D992" s="24">
        <f>Revenue!J993</f>
        <v>1924.944</v>
      </c>
      <c r="E992" s="25">
        <f>_xlfn.XLOOKUP($C992,ExpensesTbl[Key],ExpensesTbl[Total Operating Expenses])</f>
        <v>3147.8500000000004</v>
      </c>
      <c r="F992" s="25">
        <f t="shared" si="66"/>
        <v>-1222.9060000000004</v>
      </c>
      <c r="G992" s="23" t="str">
        <f>_xlfn.XLOOKUP($A992,PropertiesTbl[Property ID],PropertiesTbl[Property Name])</f>
        <v>Silver Landing</v>
      </c>
    </row>
    <row r="993" spans="1:7" x14ac:dyDescent="0.25">
      <c r="A993" s="22" t="str">
        <f>Revenue!A994</f>
        <v>P0083</v>
      </c>
      <c r="B993" s="22" t="str">
        <f>Revenue!B994</f>
        <v>Sep</v>
      </c>
      <c r="C993" s="23" t="str">
        <f t="shared" si="65"/>
        <v>P0083|Sep</v>
      </c>
      <c r="D993" s="24">
        <f>Revenue!J994</f>
        <v>1201.9544999999998</v>
      </c>
      <c r="E993" s="25">
        <f>_xlfn.XLOOKUP($C993,ExpensesTbl[Key],ExpensesTbl[Total Operating Expenses])</f>
        <v>2189.5500000000002</v>
      </c>
      <c r="F993" s="25">
        <f t="shared" si="66"/>
        <v>-987.59550000000036</v>
      </c>
      <c r="G993" s="23" t="str">
        <f>_xlfn.XLOOKUP($A993,PropertiesTbl[Property ID],PropertiesTbl[Property Name])</f>
        <v>Silver Landing</v>
      </c>
    </row>
    <row r="994" spans="1:7" x14ac:dyDescent="0.25">
      <c r="A994" s="22" t="str">
        <f>Revenue!A995</f>
        <v>P0083</v>
      </c>
      <c r="B994" s="22" t="str">
        <f>Revenue!B995</f>
        <v>Oct</v>
      </c>
      <c r="C994" s="23" t="str">
        <f t="shared" si="65"/>
        <v>P0083|Oct</v>
      </c>
      <c r="D994" s="24">
        <f>Revenue!J995</f>
        <v>1152.5814999999998</v>
      </c>
      <c r="E994" s="25">
        <f>_xlfn.XLOOKUP($C994,ExpensesTbl[Key],ExpensesTbl[Total Operating Expenses])</f>
        <v>2112.86</v>
      </c>
      <c r="F994" s="25">
        <f t="shared" si="66"/>
        <v>-960.27850000000035</v>
      </c>
      <c r="G994" s="23" t="str">
        <f>_xlfn.XLOOKUP($A994,PropertiesTbl[Property ID],PropertiesTbl[Property Name])</f>
        <v>Silver Landing</v>
      </c>
    </row>
    <row r="995" spans="1:7" x14ac:dyDescent="0.25">
      <c r="A995" s="22" t="str">
        <f>Revenue!A996</f>
        <v>P0083</v>
      </c>
      <c r="B995" s="22" t="str">
        <f>Revenue!B996</f>
        <v>Nov</v>
      </c>
      <c r="C995" s="23" t="str">
        <f t="shared" si="65"/>
        <v>P0083|Nov</v>
      </c>
      <c r="D995" s="24">
        <f>Revenue!J996</f>
        <v>1299.2357999999999</v>
      </c>
      <c r="E995" s="25">
        <f>_xlfn.XLOOKUP($C995,ExpensesTbl[Key],ExpensesTbl[Total Operating Expenses])</f>
        <v>2057.21</v>
      </c>
      <c r="F995" s="25">
        <f t="shared" si="66"/>
        <v>-757.97420000000011</v>
      </c>
      <c r="G995" s="23" t="str">
        <f>_xlfn.XLOOKUP($A995,PropertiesTbl[Property ID],PropertiesTbl[Property Name])</f>
        <v>Silver Landing</v>
      </c>
    </row>
    <row r="996" spans="1:7" x14ac:dyDescent="0.25">
      <c r="A996" s="22" t="str">
        <f>Revenue!A997</f>
        <v>P0083</v>
      </c>
      <c r="B996" s="22" t="str">
        <f>Revenue!B997</f>
        <v>Dec</v>
      </c>
      <c r="C996" s="23" t="str">
        <f t="shared" si="65"/>
        <v>P0083|Dec</v>
      </c>
      <c r="D996" s="24">
        <f>Revenue!J997</f>
        <v>5175.2273000000005</v>
      </c>
      <c r="E996" s="25">
        <f>_xlfn.XLOOKUP($C996,ExpensesTbl[Key],ExpensesTbl[Total Operating Expenses])</f>
        <v>2583.4800000000005</v>
      </c>
      <c r="F996" s="25">
        <f t="shared" si="66"/>
        <v>2591.7473</v>
      </c>
      <c r="G996" s="23" t="str">
        <f>_xlfn.XLOOKUP($A996,PropertiesTbl[Property ID],PropertiesTbl[Property Name])</f>
        <v>Silver Landing</v>
      </c>
    </row>
    <row r="997" spans="1:7" x14ac:dyDescent="0.25">
      <c r="A997" s="22" t="str">
        <f>Revenue!A998</f>
        <v>P0083</v>
      </c>
      <c r="B997" s="22" t="str">
        <f>Revenue!B998</f>
        <v>Jan</v>
      </c>
      <c r="C997" s="23" t="str">
        <f t="shared" si="65"/>
        <v>P0083|Jan</v>
      </c>
      <c r="D997" s="24">
        <f>Revenue!J998</f>
        <v>3900.2310000000002</v>
      </c>
      <c r="E997" s="25">
        <f>_xlfn.XLOOKUP($C997,ExpensesTbl[Key],ExpensesTbl[Total Operating Expenses])</f>
        <v>2326.92</v>
      </c>
      <c r="F997" s="25">
        <f t="shared" si="66"/>
        <v>1573.3110000000001</v>
      </c>
      <c r="G997" s="23" t="str">
        <f>_xlfn.XLOOKUP($A997,PropertiesTbl[Property ID],PropertiesTbl[Property Name])</f>
        <v>Silver Landing</v>
      </c>
    </row>
    <row r="998" spans="1:7" x14ac:dyDescent="0.25">
      <c r="A998" s="22" t="str">
        <f>Revenue!A999</f>
        <v>P0083</v>
      </c>
      <c r="B998" s="22" t="str">
        <f>Revenue!B999</f>
        <v>Feb</v>
      </c>
      <c r="C998" s="23" t="str">
        <f t="shared" si="65"/>
        <v>P0083|Feb</v>
      </c>
      <c r="D998" s="24">
        <f>Revenue!J999</f>
        <v>3176.4848999999999</v>
      </c>
      <c r="E998" s="25">
        <f>_xlfn.XLOOKUP($C998,ExpensesTbl[Key],ExpensesTbl[Total Operating Expenses])</f>
        <v>2326.0600000000004</v>
      </c>
      <c r="F998" s="25">
        <f t="shared" si="66"/>
        <v>850.42489999999952</v>
      </c>
      <c r="G998" s="23" t="str">
        <f>_xlfn.XLOOKUP($A998,PropertiesTbl[Property ID],PropertiesTbl[Property Name])</f>
        <v>Silver Landing</v>
      </c>
    </row>
    <row r="999" spans="1:7" x14ac:dyDescent="0.25">
      <c r="A999" s="22" t="str">
        <f>Revenue!A1000</f>
        <v>P0083</v>
      </c>
      <c r="B999" s="22" t="str">
        <f>Revenue!B1000</f>
        <v>Mar</v>
      </c>
      <c r="C999" s="23" t="str">
        <f t="shared" si="65"/>
        <v>P0083|Mar</v>
      </c>
      <c r="D999" s="24">
        <f>Revenue!J1000</f>
        <v>2902.6829999999995</v>
      </c>
      <c r="E999" s="25">
        <f>_xlfn.XLOOKUP($C999,ExpensesTbl[Key],ExpensesTbl[Total Operating Expenses])</f>
        <v>2296.4</v>
      </c>
      <c r="F999" s="25">
        <f t="shared" si="66"/>
        <v>606.28299999999945</v>
      </c>
      <c r="G999" s="23" t="str">
        <f>_xlfn.XLOOKUP($A999,PropertiesTbl[Property ID],PropertiesTbl[Property Name])</f>
        <v>Silver Landing</v>
      </c>
    </row>
    <row r="1000" spans="1:7" x14ac:dyDescent="0.25">
      <c r="A1000" s="22" t="str">
        <f>Revenue!A1001</f>
        <v>P0084</v>
      </c>
      <c r="B1000" s="22" t="str">
        <f>Revenue!B1001</f>
        <v>Apr</v>
      </c>
      <c r="C1000" s="23" t="str">
        <f t="shared" si="65"/>
        <v>P0084|Apr</v>
      </c>
      <c r="D1000" s="24">
        <f>Revenue!J1001</f>
        <v>1682.5070000000001</v>
      </c>
      <c r="E1000" s="25">
        <f>_xlfn.XLOOKUP($C1000,ExpensesTbl[Key],ExpensesTbl[Total Operating Expenses])</f>
        <v>2503.42</v>
      </c>
      <c r="F1000" s="25">
        <f t="shared" si="66"/>
        <v>-820.91300000000001</v>
      </c>
      <c r="G1000" s="23" t="str">
        <f>_xlfn.XLOOKUP($A1000,PropertiesTbl[Property ID],PropertiesTbl[Property Name])</f>
        <v>Highland Lodge</v>
      </c>
    </row>
    <row r="1001" spans="1:7" x14ac:dyDescent="0.25">
      <c r="A1001" s="22" t="str">
        <f>Revenue!A1002</f>
        <v>P0084</v>
      </c>
      <c r="B1001" s="22" t="str">
        <f>Revenue!B1002</f>
        <v>May</v>
      </c>
      <c r="C1001" s="23" t="str">
        <f t="shared" si="65"/>
        <v>P0084|May</v>
      </c>
      <c r="D1001" s="24">
        <f>Revenue!J1002</f>
        <v>1740.5615</v>
      </c>
      <c r="E1001" s="25">
        <f>_xlfn.XLOOKUP($C1001,ExpensesTbl[Key],ExpensesTbl[Total Operating Expenses])</f>
        <v>2933.58</v>
      </c>
      <c r="F1001" s="25">
        <f t="shared" si="66"/>
        <v>-1193.0184999999999</v>
      </c>
      <c r="G1001" s="23" t="str">
        <f>_xlfn.XLOOKUP($A1001,PropertiesTbl[Property ID],PropertiesTbl[Property Name])</f>
        <v>Highland Lodge</v>
      </c>
    </row>
    <row r="1002" spans="1:7" x14ac:dyDescent="0.25">
      <c r="A1002" s="22" t="str">
        <f>Revenue!A1003</f>
        <v>P0084</v>
      </c>
      <c r="B1002" s="22" t="str">
        <f>Revenue!B1003</f>
        <v>Jun</v>
      </c>
      <c r="C1002" s="23" t="str">
        <f t="shared" si="65"/>
        <v>P0084|Jun</v>
      </c>
      <c r="D1002" s="24">
        <f>Revenue!J1003</f>
        <v>1839.4239</v>
      </c>
      <c r="E1002" s="25">
        <f>_xlfn.XLOOKUP($C1002,ExpensesTbl[Key],ExpensesTbl[Total Operating Expenses])</f>
        <v>3074.1900000000005</v>
      </c>
      <c r="F1002" s="25">
        <f t="shared" si="66"/>
        <v>-1234.7661000000005</v>
      </c>
      <c r="G1002" s="23" t="str">
        <f>_xlfn.XLOOKUP($A1002,PropertiesTbl[Property ID],PropertiesTbl[Property Name])</f>
        <v>Highland Lodge</v>
      </c>
    </row>
    <row r="1003" spans="1:7" x14ac:dyDescent="0.25">
      <c r="A1003" s="22" t="str">
        <f>Revenue!A1004</f>
        <v>P0084</v>
      </c>
      <c r="B1003" s="22" t="str">
        <f>Revenue!B1004</f>
        <v>Jul</v>
      </c>
      <c r="C1003" s="23" t="str">
        <f t="shared" si="65"/>
        <v>P0084|Jul</v>
      </c>
      <c r="D1003" s="24">
        <f>Revenue!J1004</f>
        <v>3074.1869999999999</v>
      </c>
      <c r="E1003" s="25">
        <f>_xlfn.XLOOKUP($C1003,ExpensesTbl[Key],ExpensesTbl[Total Operating Expenses])</f>
        <v>4313.4500000000007</v>
      </c>
      <c r="F1003" s="25">
        <f t="shared" si="66"/>
        <v>-1239.2630000000008</v>
      </c>
      <c r="G1003" s="23" t="str">
        <f>_xlfn.XLOOKUP($A1003,PropertiesTbl[Property ID],PropertiesTbl[Property Name])</f>
        <v>Highland Lodge</v>
      </c>
    </row>
    <row r="1004" spans="1:7" x14ac:dyDescent="0.25">
      <c r="A1004" s="22" t="str">
        <f>Revenue!A1005</f>
        <v>P0084</v>
      </c>
      <c r="B1004" s="22" t="str">
        <f>Revenue!B1005</f>
        <v>Aug</v>
      </c>
      <c r="C1004" s="23" t="str">
        <f t="shared" si="65"/>
        <v>P0084|Aug</v>
      </c>
      <c r="D1004" s="24">
        <f>Revenue!J1005</f>
        <v>3196.4651999999996</v>
      </c>
      <c r="E1004" s="25">
        <f>_xlfn.XLOOKUP($C1004,ExpensesTbl[Key],ExpensesTbl[Total Operating Expenses])</f>
        <v>4169.6499999999996</v>
      </c>
      <c r="F1004" s="25">
        <f t="shared" si="66"/>
        <v>-973.1848</v>
      </c>
      <c r="G1004" s="23" t="str">
        <f>_xlfn.XLOOKUP($A1004,PropertiesTbl[Property ID],PropertiesTbl[Property Name])</f>
        <v>Highland Lodge</v>
      </c>
    </row>
    <row r="1005" spans="1:7" x14ac:dyDescent="0.25">
      <c r="A1005" s="22" t="str">
        <f>Revenue!A1006</f>
        <v>P0084</v>
      </c>
      <c r="B1005" s="22" t="str">
        <f>Revenue!B1006</f>
        <v>Sep</v>
      </c>
      <c r="C1005" s="23" t="str">
        <f t="shared" si="65"/>
        <v>P0084|Sep</v>
      </c>
      <c r="D1005" s="24">
        <f>Revenue!J1006</f>
        <v>2153.0927999999999</v>
      </c>
      <c r="E1005" s="25">
        <f>_xlfn.XLOOKUP($C1005,ExpensesTbl[Key],ExpensesTbl[Total Operating Expenses])</f>
        <v>2766.98</v>
      </c>
      <c r="F1005" s="25">
        <f t="shared" si="66"/>
        <v>-613.88720000000012</v>
      </c>
      <c r="G1005" s="23" t="str">
        <f>_xlfn.XLOOKUP($A1005,PropertiesTbl[Property ID],PropertiesTbl[Property Name])</f>
        <v>Highland Lodge</v>
      </c>
    </row>
    <row r="1006" spans="1:7" x14ac:dyDescent="0.25">
      <c r="A1006" s="22" t="str">
        <f>Revenue!A1007</f>
        <v>P0084</v>
      </c>
      <c r="B1006" s="22" t="str">
        <f>Revenue!B1007</f>
        <v>Oct</v>
      </c>
      <c r="C1006" s="23" t="str">
        <f t="shared" si="65"/>
        <v>P0084|Oct</v>
      </c>
      <c r="D1006" s="24">
        <f>Revenue!J1007</f>
        <v>1538.0157999999999</v>
      </c>
      <c r="E1006" s="25">
        <f>_xlfn.XLOOKUP($C1006,ExpensesTbl[Key],ExpensesTbl[Total Operating Expenses])</f>
        <v>2861.6800000000003</v>
      </c>
      <c r="F1006" s="25">
        <f t="shared" si="66"/>
        <v>-1323.6642000000004</v>
      </c>
      <c r="G1006" s="23" t="str">
        <f>_xlfn.XLOOKUP($A1006,PropertiesTbl[Property ID],PropertiesTbl[Property Name])</f>
        <v>Highland Lodge</v>
      </c>
    </row>
    <row r="1007" spans="1:7" x14ac:dyDescent="0.25">
      <c r="A1007" s="22" t="str">
        <f>Revenue!A1008</f>
        <v>P0084</v>
      </c>
      <c r="B1007" s="22" t="str">
        <f>Revenue!B1008</f>
        <v>Nov</v>
      </c>
      <c r="C1007" s="23" t="str">
        <f t="shared" si="65"/>
        <v>P0084|Nov</v>
      </c>
      <c r="D1007" s="24">
        <f>Revenue!J1008</f>
        <v>1777.7707000000003</v>
      </c>
      <c r="E1007" s="25">
        <f>_xlfn.XLOOKUP($C1007,ExpensesTbl[Key],ExpensesTbl[Total Operating Expenses])</f>
        <v>2541.15</v>
      </c>
      <c r="F1007" s="25">
        <f t="shared" si="66"/>
        <v>-763.37929999999983</v>
      </c>
      <c r="G1007" s="23" t="str">
        <f>_xlfn.XLOOKUP($A1007,PropertiesTbl[Property ID],PropertiesTbl[Property Name])</f>
        <v>Highland Lodge</v>
      </c>
    </row>
    <row r="1008" spans="1:7" x14ac:dyDescent="0.25">
      <c r="A1008" s="22" t="str">
        <f>Revenue!A1009</f>
        <v>P0084</v>
      </c>
      <c r="B1008" s="22" t="str">
        <f>Revenue!B1009</f>
        <v>Dec</v>
      </c>
      <c r="C1008" s="23" t="str">
        <f t="shared" si="65"/>
        <v>P0084|Dec</v>
      </c>
      <c r="D1008" s="24">
        <f>Revenue!J1009</f>
        <v>6567.7049999999999</v>
      </c>
      <c r="E1008" s="25">
        <f>_xlfn.XLOOKUP($C1008,ExpensesTbl[Key],ExpensesTbl[Total Operating Expenses])</f>
        <v>3161.1400000000003</v>
      </c>
      <c r="F1008" s="25">
        <f t="shared" si="66"/>
        <v>3406.5649999999996</v>
      </c>
      <c r="G1008" s="23" t="str">
        <f>_xlfn.XLOOKUP($A1008,PropertiesTbl[Property ID],PropertiesTbl[Property Name])</f>
        <v>Highland Lodge</v>
      </c>
    </row>
    <row r="1009" spans="1:7" x14ac:dyDescent="0.25">
      <c r="A1009" s="22" t="str">
        <f>Revenue!A1010</f>
        <v>P0084</v>
      </c>
      <c r="B1009" s="22" t="str">
        <f>Revenue!B1010</f>
        <v>Jan</v>
      </c>
      <c r="C1009" s="23" t="str">
        <f t="shared" si="65"/>
        <v>P0084|Jan</v>
      </c>
      <c r="D1009" s="24">
        <f>Revenue!J1010</f>
        <v>6445.0484999999999</v>
      </c>
      <c r="E1009" s="25">
        <f>_xlfn.XLOOKUP($C1009,ExpensesTbl[Key],ExpensesTbl[Total Operating Expenses])</f>
        <v>3166.65</v>
      </c>
      <c r="F1009" s="25">
        <f t="shared" si="66"/>
        <v>3278.3984999999998</v>
      </c>
      <c r="G1009" s="23" t="str">
        <f>_xlfn.XLOOKUP($A1009,PropertiesTbl[Property ID],PropertiesTbl[Property Name])</f>
        <v>Highland Lodge</v>
      </c>
    </row>
    <row r="1010" spans="1:7" x14ac:dyDescent="0.25">
      <c r="A1010" s="22" t="str">
        <f>Revenue!A1011</f>
        <v>P0084</v>
      </c>
      <c r="B1010" s="22" t="str">
        <f>Revenue!B1011</f>
        <v>Feb</v>
      </c>
      <c r="C1010" s="23" t="str">
        <f t="shared" si="65"/>
        <v>P0084|Feb</v>
      </c>
      <c r="D1010" s="24">
        <f>Revenue!J1011</f>
        <v>5082.808</v>
      </c>
      <c r="E1010" s="25">
        <f>_xlfn.XLOOKUP($C1010,ExpensesTbl[Key],ExpensesTbl[Total Operating Expenses])</f>
        <v>3033.8500000000004</v>
      </c>
      <c r="F1010" s="25">
        <f t="shared" si="66"/>
        <v>2048.9579999999996</v>
      </c>
      <c r="G1010" s="23" t="str">
        <f>_xlfn.XLOOKUP($A1010,PropertiesTbl[Property ID],PropertiesTbl[Property Name])</f>
        <v>Highland Lodge</v>
      </c>
    </row>
    <row r="1011" spans="1:7" x14ac:dyDescent="0.25">
      <c r="A1011" s="22" t="str">
        <f>Revenue!A1012</f>
        <v>P0084</v>
      </c>
      <c r="B1011" s="22" t="str">
        <f>Revenue!B1012</f>
        <v>Mar</v>
      </c>
      <c r="C1011" s="23" t="str">
        <f t="shared" si="65"/>
        <v>P0084|Mar</v>
      </c>
      <c r="D1011" s="24">
        <f>Revenue!J1012</f>
        <v>4447.6035000000002</v>
      </c>
      <c r="E1011" s="25">
        <f>_xlfn.XLOOKUP($C1011,ExpensesTbl[Key],ExpensesTbl[Total Operating Expenses])</f>
        <v>2997.54</v>
      </c>
      <c r="F1011" s="25">
        <f t="shared" si="66"/>
        <v>1450.0635000000002</v>
      </c>
      <c r="G1011" s="23" t="str">
        <f>_xlfn.XLOOKUP($A1011,PropertiesTbl[Property ID],PropertiesTbl[Property Name])</f>
        <v>Highland Lodge</v>
      </c>
    </row>
    <row r="1012" spans="1:7" x14ac:dyDescent="0.25">
      <c r="A1012" s="22" t="str">
        <f>Revenue!A1013</f>
        <v>P0085</v>
      </c>
      <c r="B1012" s="22" t="str">
        <f>Revenue!B1013</f>
        <v>Apr</v>
      </c>
      <c r="C1012" s="23" t="str">
        <f t="shared" si="65"/>
        <v>P0085|Apr</v>
      </c>
      <c r="D1012" s="24">
        <f>Revenue!J1013</f>
        <v>1414.9324999999999</v>
      </c>
      <c r="E1012" s="25">
        <f>_xlfn.XLOOKUP($C1012,ExpensesTbl[Key],ExpensesTbl[Total Operating Expenses])</f>
        <v>2500.61</v>
      </c>
      <c r="F1012" s="25">
        <f t="shared" si="66"/>
        <v>-1085.6775000000002</v>
      </c>
      <c r="G1012" s="23" t="str">
        <f>_xlfn.XLOOKUP($A1012,PropertiesTbl[Property ID],PropertiesTbl[Property Name])</f>
        <v>Trailside Perch</v>
      </c>
    </row>
    <row r="1013" spans="1:7" x14ac:dyDescent="0.25">
      <c r="A1013" s="22" t="str">
        <f>Revenue!A1014</f>
        <v>P0085</v>
      </c>
      <c r="B1013" s="22" t="str">
        <f>Revenue!B1014</f>
        <v>May</v>
      </c>
      <c r="C1013" s="23" t="str">
        <f t="shared" si="65"/>
        <v>P0085|May</v>
      </c>
      <c r="D1013" s="24">
        <f>Revenue!J1014</f>
        <v>1580.0944</v>
      </c>
      <c r="E1013" s="25">
        <f>_xlfn.XLOOKUP($C1013,ExpensesTbl[Key],ExpensesTbl[Total Operating Expenses])</f>
        <v>2932.87</v>
      </c>
      <c r="F1013" s="25">
        <f t="shared" si="66"/>
        <v>-1352.7755999999999</v>
      </c>
      <c r="G1013" s="23" t="str">
        <f>_xlfn.XLOOKUP($A1013,PropertiesTbl[Property ID],PropertiesTbl[Property Name])</f>
        <v>Trailside Perch</v>
      </c>
    </row>
    <row r="1014" spans="1:7" x14ac:dyDescent="0.25">
      <c r="A1014" s="22" t="str">
        <f>Revenue!A1015</f>
        <v>P0085</v>
      </c>
      <c r="B1014" s="22" t="str">
        <f>Revenue!B1015</f>
        <v>Jun</v>
      </c>
      <c r="C1014" s="23" t="str">
        <f t="shared" si="65"/>
        <v>P0085|Jun</v>
      </c>
      <c r="D1014" s="24">
        <f>Revenue!J1015</f>
        <v>1860.6766</v>
      </c>
      <c r="E1014" s="25">
        <f>_xlfn.XLOOKUP($C1014,ExpensesTbl[Key],ExpensesTbl[Total Operating Expenses])</f>
        <v>3255.0200000000004</v>
      </c>
      <c r="F1014" s="25">
        <f t="shared" si="66"/>
        <v>-1394.3434000000004</v>
      </c>
      <c r="G1014" s="23" t="str">
        <f>_xlfn.XLOOKUP($A1014,PropertiesTbl[Property ID],PropertiesTbl[Property Name])</f>
        <v>Trailside Perch</v>
      </c>
    </row>
    <row r="1015" spans="1:7" x14ac:dyDescent="0.25">
      <c r="A1015" s="22" t="str">
        <f>Revenue!A1016</f>
        <v>P0085</v>
      </c>
      <c r="B1015" s="22" t="str">
        <f>Revenue!B1016</f>
        <v>Jul</v>
      </c>
      <c r="C1015" s="23" t="str">
        <f t="shared" si="65"/>
        <v>P0085|Jul</v>
      </c>
      <c r="D1015" s="24">
        <f>Revenue!J1016</f>
        <v>3024.8139999999999</v>
      </c>
      <c r="E1015" s="25">
        <f>_xlfn.XLOOKUP($C1015,ExpensesTbl[Key],ExpensesTbl[Total Operating Expenses])</f>
        <v>4328.57</v>
      </c>
      <c r="F1015" s="25">
        <f t="shared" si="66"/>
        <v>-1303.7559999999999</v>
      </c>
      <c r="G1015" s="23" t="str">
        <f>_xlfn.XLOOKUP($A1015,PropertiesTbl[Property ID],PropertiesTbl[Property Name])</f>
        <v>Trailside Perch</v>
      </c>
    </row>
    <row r="1016" spans="1:7" x14ac:dyDescent="0.25">
      <c r="A1016" s="22" t="str">
        <f>Revenue!A1017</f>
        <v>P0085</v>
      </c>
      <c r="B1016" s="22" t="str">
        <f>Revenue!B1017</f>
        <v>Aug</v>
      </c>
      <c r="C1016" s="23" t="str">
        <f t="shared" si="65"/>
        <v>P0085|Aug</v>
      </c>
      <c r="D1016" s="24">
        <f>Revenue!J1017</f>
        <v>2804.6224000000002</v>
      </c>
      <c r="E1016" s="25">
        <f>_xlfn.XLOOKUP($C1016,ExpensesTbl[Key],ExpensesTbl[Total Operating Expenses])</f>
        <v>4042.15</v>
      </c>
      <c r="F1016" s="25">
        <f t="shared" si="66"/>
        <v>-1237.5275999999999</v>
      </c>
      <c r="G1016" s="23" t="str">
        <f>_xlfn.XLOOKUP($A1016,PropertiesTbl[Property ID],PropertiesTbl[Property Name])</f>
        <v>Trailside Perch</v>
      </c>
    </row>
    <row r="1017" spans="1:7" x14ac:dyDescent="0.25">
      <c r="A1017" s="22" t="str">
        <f>Revenue!A1018</f>
        <v>P0085</v>
      </c>
      <c r="B1017" s="22" t="str">
        <f>Revenue!B1018</f>
        <v>Sep</v>
      </c>
      <c r="C1017" s="23" t="str">
        <f t="shared" si="65"/>
        <v>P0085|Sep</v>
      </c>
      <c r="D1017" s="24">
        <f>Revenue!J1018</f>
        <v>1935.9776999999999</v>
      </c>
      <c r="E1017" s="25">
        <f>_xlfn.XLOOKUP($C1017,ExpensesTbl[Key],ExpensesTbl[Total Operating Expenses])</f>
        <v>2776.55</v>
      </c>
      <c r="F1017" s="25">
        <f t="shared" si="66"/>
        <v>-840.57230000000027</v>
      </c>
      <c r="G1017" s="23" t="str">
        <f>_xlfn.XLOOKUP($A1017,PropertiesTbl[Property ID],PropertiesTbl[Property Name])</f>
        <v>Trailside Perch</v>
      </c>
    </row>
    <row r="1018" spans="1:7" x14ac:dyDescent="0.25">
      <c r="A1018" s="22" t="str">
        <f>Revenue!A1019</f>
        <v>P0085</v>
      </c>
      <c r="B1018" s="22" t="str">
        <f>Revenue!B1019</f>
        <v>Oct</v>
      </c>
      <c r="C1018" s="23" t="str">
        <f t="shared" si="65"/>
        <v>P0085|Oct</v>
      </c>
      <c r="D1018" s="24">
        <f>Revenue!J1019</f>
        <v>1888.1761000000001</v>
      </c>
      <c r="E1018" s="25">
        <f>_xlfn.XLOOKUP($C1018,ExpensesTbl[Key],ExpensesTbl[Total Operating Expenses])</f>
        <v>2790.5800000000004</v>
      </c>
      <c r="F1018" s="25">
        <f t="shared" si="66"/>
        <v>-902.40390000000025</v>
      </c>
      <c r="G1018" s="23" t="str">
        <f>_xlfn.XLOOKUP($A1018,PropertiesTbl[Property ID],PropertiesTbl[Property Name])</f>
        <v>Trailside Perch</v>
      </c>
    </row>
    <row r="1019" spans="1:7" x14ac:dyDescent="0.25">
      <c r="A1019" s="22" t="str">
        <f>Revenue!A1020</f>
        <v>P0085</v>
      </c>
      <c r="B1019" s="22" t="str">
        <f>Revenue!B1020</f>
        <v>Nov</v>
      </c>
      <c r="C1019" s="23" t="str">
        <f t="shared" si="65"/>
        <v>P0085|Nov</v>
      </c>
      <c r="D1019" s="24">
        <f>Revenue!J1020</f>
        <v>1611.5224000000001</v>
      </c>
      <c r="E1019" s="25">
        <f>_xlfn.XLOOKUP($C1019,ExpensesTbl[Key],ExpensesTbl[Total Operating Expenses])</f>
        <v>2546.7600000000002</v>
      </c>
      <c r="F1019" s="25">
        <f t="shared" si="66"/>
        <v>-935.23760000000016</v>
      </c>
      <c r="G1019" s="23" t="str">
        <f>_xlfn.XLOOKUP($A1019,PropertiesTbl[Property ID],PropertiesTbl[Property Name])</f>
        <v>Trailside Perch</v>
      </c>
    </row>
    <row r="1020" spans="1:7" x14ac:dyDescent="0.25">
      <c r="A1020" s="22" t="str">
        <f>Revenue!A1021</f>
        <v>P0085</v>
      </c>
      <c r="B1020" s="22" t="str">
        <f>Revenue!B1021</f>
        <v>Dec</v>
      </c>
      <c r="C1020" s="23" t="str">
        <f t="shared" si="65"/>
        <v>P0085|Dec</v>
      </c>
      <c r="D1020" s="24">
        <f>Revenue!J1021</f>
        <v>5918.56</v>
      </c>
      <c r="E1020" s="25">
        <f>_xlfn.XLOOKUP($C1020,ExpensesTbl[Key],ExpensesTbl[Total Operating Expenses])</f>
        <v>3026.34</v>
      </c>
      <c r="F1020" s="25">
        <f t="shared" si="66"/>
        <v>2892.2200000000003</v>
      </c>
      <c r="G1020" s="23" t="str">
        <f>_xlfn.XLOOKUP($A1020,PropertiesTbl[Property ID],PropertiesTbl[Property Name])</f>
        <v>Trailside Perch</v>
      </c>
    </row>
    <row r="1021" spans="1:7" x14ac:dyDescent="0.25">
      <c r="A1021" s="22" t="str">
        <f>Revenue!A1022</f>
        <v>P0085</v>
      </c>
      <c r="B1021" s="22" t="str">
        <f>Revenue!B1022</f>
        <v>Jan</v>
      </c>
      <c r="C1021" s="23" t="str">
        <f t="shared" si="65"/>
        <v>P0085|Jan</v>
      </c>
      <c r="D1021" s="24">
        <f>Revenue!J1022</f>
        <v>5564.7233999999999</v>
      </c>
      <c r="E1021" s="25">
        <f>_xlfn.XLOOKUP($C1021,ExpensesTbl[Key],ExpensesTbl[Total Operating Expenses])</f>
        <v>3267.57</v>
      </c>
      <c r="F1021" s="25">
        <f t="shared" si="66"/>
        <v>2297.1533999999997</v>
      </c>
      <c r="G1021" s="23" t="str">
        <f>_xlfn.XLOOKUP($A1021,PropertiesTbl[Property ID],PropertiesTbl[Property Name])</f>
        <v>Trailside Perch</v>
      </c>
    </row>
    <row r="1022" spans="1:7" x14ac:dyDescent="0.25">
      <c r="A1022" s="22" t="str">
        <f>Revenue!A1023</f>
        <v>P0085</v>
      </c>
      <c r="B1022" s="22" t="str">
        <f>Revenue!B1023</f>
        <v>Feb</v>
      </c>
      <c r="C1022" s="23" t="str">
        <f t="shared" si="65"/>
        <v>P0085|Feb</v>
      </c>
      <c r="D1022" s="24">
        <f>Revenue!J1023</f>
        <v>4286.9214000000011</v>
      </c>
      <c r="E1022" s="25">
        <f>_xlfn.XLOOKUP($C1022,ExpensesTbl[Key],ExpensesTbl[Total Operating Expenses])</f>
        <v>2883.92</v>
      </c>
      <c r="F1022" s="25">
        <f t="shared" si="66"/>
        <v>1403.001400000001</v>
      </c>
      <c r="G1022" s="23" t="str">
        <f>_xlfn.XLOOKUP($A1022,PropertiesTbl[Property ID],PropertiesTbl[Property Name])</f>
        <v>Trailside Perch</v>
      </c>
    </row>
    <row r="1023" spans="1:7" x14ac:dyDescent="0.25">
      <c r="A1023" s="22" t="str">
        <f>Revenue!A1024</f>
        <v>P0085</v>
      </c>
      <c r="B1023" s="22" t="str">
        <f>Revenue!B1024</f>
        <v>Mar</v>
      </c>
      <c r="C1023" s="23" t="str">
        <f t="shared" si="65"/>
        <v>P0085|Mar</v>
      </c>
      <c r="D1023" s="24">
        <f>Revenue!J1024</f>
        <v>3771.8319999999999</v>
      </c>
      <c r="E1023" s="25">
        <f>_xlfn.XLOOKUP($C1023,ExpensesTbl[Key],ExpensesTbl[Total Operating Expenses])</f>
        <v>2885.4900000000002</v>
      </c>
      <c r="F1023" s="25">
        <f t="shared" si="66"/>
        <v>886.34199999999964</v>
      </c>
      <c r="G1023" s="23" t="str">
        <f>_xlfn.XLOOKUP($A1023,PropertiesTbl[Property ID],PropertiesTbl[Property Name])</f>
        <v>Trailside Perch</v>
      </c>
    </row>
    <row r="1024" spans="1:7" x14ac:dyDescent="0.25">
      <c r="A1024" s="22" t="str">
        <f>Revenue!A1025</f>
        <v>P0086</v>
      </c>
      <c r="B1024" s="22" t="str">
        <f>Revenue!B1025</f>
        <v>Apr</v>
      </c>
      <c r="C1024" s="23" t="str">
        <f t="shared" si="65"/>
        <v>P0086|Apr</v>
      </c>
      <c r="D1024" s="24">
        <f>Revenue!J1025</f>
        <v>1084.3905000000002</v>
      </c>
      <c r="E1024" s="25">
        <f>_xlfn.XLOOKUP($C1024,ExpensesTbl[Key],ExpensesTbl[Total Operating Expenses])</f>
        <v>1972.4199999999998</v>
      </c>
      <c r="F1024" s="25">
        <f t="shared" si="66"/>
        <v>-888.02949999999964</v>
      </c>
      <c r="G1024" s="23" t="str">
        <f>_xlfn.XLOOKUP($A1024,PropertiesTbl[Property ID],PropertiesTbl[Property Name])</f>
        <v>Lakeview Hollow</v>
      </c>
    </row>
    <row r="1025" spans="1:7" x14ac:dyDescent="0.25">
      <c r="A1025" s="22" t="str">
        <f>Revenue!A1026</f>
        <v>P0086</v>
      </c>
      <c r="B1025" s="22" t="str">
        <f>Revenue!B1026</f>
        <v>May</v>
      </c>
      <c r="C1025" s="23" t="str">
        <f t="shared" si="65"/>
        <v>P0086|May</v>
      </c>
      <c r="D1025" s="24">
        <f>Revenue!J1026</f>
        <v>1446.0841</v>
      </c>
      <c r="E1025" s="25">
        <f>_xlfn.XLOOKUP($C1025,ExpensesTbl[Key],ExpensesTbl[Total Operating Expenses])</f>
        <v>2323.23</v>
      </c>
      <c r="F1025" s="25">
        <f t="shared" si="66"/>
        <v>-877.14589999999998</v>
      </c>
      <c r="G1025" s="23" t="str">
        <f>_xlfn.XLOOKUP($A1025,PropertiesTbl[Property ID],PropertiesTbl[Property Name])</f>
        <v>Lakeview Hollow</v>
      </c>
    </row>
    <row r="1026" spans="1:7" x14ac:dyDescent="0.25">
      <c r="A1026" s="22" t="str">
        <f>Revenue!A1027</f>
        <v>P0086</v>
      </c>
      <c r="B1026" s="22" t="str">
        <f>Revenue!B1027</f>
        <v>Jun</v>
      </c>
      <c r="C1026" s="23" t="str">
        <f t="shared" si="65"/>
        <v>P0086|Jun</v>
      </c>
      <c r="D1026" s="24">
        <f>Revenue!J1027</f>
        <v>1587.384</v>
      </c>
      <c r="E1026" s="25">
        <f>_xlfn.XLOOKUP($C1026,ExpensesTbl[Key],ExpensesTbl[Total Operating Expenses])</f>
        <v>2426.08</v>
      </c>
      <c r="F1026" s="25">
        <f t="shared" si="66"/>
        <v>-838.69599999999991</v>
      </c>
      <c r="G1026" s="23" t="str">
        <f>_xlfn.XLOOKUP($A1026,PropertiesTbl[Property ID],PropertiesTbl[Property Name])</f>
        <v>Lakeview Hollow</v>
      </c>
    </row>
    <row r="1027" spans="1:7" x14ac:dyDescent="0.25">
      <c r="A1027" s="22" t="str">
        <f>Revenue!A1028</f>
        <v>P0086</v>
      </c>
      <c r="B1027" s="22" t="str">
        <f>Revenue!B1028</f>
        <v>Jul</v>
      </c>
      <c r="C1027" s="23" t="str">
        <f t="shared" si="65"/>
        <v>P0086|Jul</v>
      </c>
      <c r="D1027" s="24">
        <f>Revenue!J1028</f>
        <v>2537.9250000000002</v>
      </c>
      <c r="E1027" s="25">
        <f>_xlfn.XLOOKUP($C1027,ExpensesTbl[Key],ExpensesTbl[Total Operating Expenses])</f>
        <v>3359.32</v>
      </c>
      <c r="F1027" s="25">
        <f t="shared" si="66"/>
        <v>-821.39499999999998</v>
      </c>
      <c r="G1027" s="23" t="str">
        <f>_xlfn.XLOOKUP($A1027,PropertiesTbl[Property ID],PropertiesTbl[Property Name])</f>
        <v>Lakeview Hollow</v>
      </c>
    </row>
    <row r="1028" spans="1:7" x14ac:dyDescent="0.25">
      <c r="A1028" s="22" t="str">
        <f>Revenue!A1029</f>
        <v>P0086</v>
      </c>
      <c r="B1028" s="22" t="str">
        <f>Revenue!B1029</f>
        <v>Aug</v>
      </c>
      <c r="C1028" s="23" t="str">
        <f t="shared" si="65"/>
        <v>P0086|Aug</v>
      </c>
      <c r="D1028" s="24">
        <f>Revenue!J1029</f>
        <v>2075.0709000000002</v>
      </c>
      <c r="E1028" s="25">
        <f>_xlfn.XLOOKUP($C1028,ExpensesTbl[Key],ExpensesTbl[Total Operating Expenses])</f>
        <v>3323.99</v>
      </c>
      <c r="F1028" s="25">
        <f t="shared" si="66"/>
        <v>-1248.9190999999996</v>
      </c>
      <c r="G1028" s="23" t="str">
        <f>_xlfn.XLOOKUP($A1028,PropertiesTbl[Property ID],PropertiesTbl[Property Name])</f>
        <v>Lakeview Hollow</v>
      </c>
    </row>
    <row r="1029" spans="1:7" x14ac:dyDescent="0.25">
      <c r="A1029" s="22" t="str">
        <f>Revenue!A1030</f>
        <v>P0086</v>
      </c>
      <c r="B1029" s="22" t="str">
        <f>Revenue!B1030</f>
        <v>Sep</v>
      </c>
      <c r="C1029" s="23" t="str">
        <f t="shared" ref="C1029:C1092" si="67">A1029&amp;"|"&amp;B1029</f>
        <v>P0086|Sep</v>
      </c>
      <c r="D1029" s="24">
        <f>Revenue!J1030</f>
        <v>1327.8119999999999</v>
      </c>
      <c r="E1029" s="25">
        <f>_xlfn.XLOOKUP($C1029,ExpensesTbl[Key],ExpensesTbl[Total Operating Expenses])</f>
        <v>2193.88</v>
      </c>
      <c r="F1029" s="25">
        <f t="shared" ref="F1029:F1092" si="68">D1029-E1029</f>
        <v>-866.06800000000021</v>
      </c>
      <c r="G1029" s="23" t="str">
        <f>_xlfn.XLOOKUP($A1029,PropertiesTbl[Property ID],PropertiesTbl[Property Name])</f>
        <v>Lakeview Hollow</v>
      </c>
    </row>
    <row r="1030" spans="1:7" x14ac:dyDescent="0.25">
      <c r="A1030" s="22" t="str">
        <f>Revenue!A1031</f>
        <v>P0086</v>
      </c>
      <c r="B1030" s="22" t="str">
        <f>Revenue!B1031</f>
        <v>Oct</v>
      </c>
      <c r="C1030" s="23" t="str">
        <f t="shared" si="67"/>
        <v>P0086|Oct</v>
      </c>
      <c r="D1030" s="24">
        <f>Revenue!J1031</f>
        <v>1265.3052</v>
      </c>
      <c r="E1030" s="25">
        <f>_xlfn.XLOOKUP($C1030,ExpensesTbl[Key],ExpensesTbl[Total Operating Expenses])</f>
        <v>2112.77</v>
      </c>
      <c r="F1030" s="25">
        <f t="shared" si="68"/>
        <v>-847.46479999999997</v>
      </c>
      <c r="G1030" s="23" t="str">
        <f>_xlfn.XLOOKUP($A1030,PropertiesTbl[Property ID],PropertiesTbl[Property Name])</f>
        <v>Lakeview Hollow</v>
      </c>
    </row>
    <row r="1031" spans="1:7" x14ac:dyDescent="0.25">
      <c r="A1031" s="22" t="str">
        <f>Revenue!A1032</f>
        <v>P0086</v>
      </c>
      <c r="B1031" s="22" t="str">
        <f>Revenue!B1032</f>
        <v>Nov</v>
      </c>
      <c r="C1031" s="23" t="str">
        <f t="shared" si="67"/>
        <v>P0086|Nov</v>
      </c>
      <c r="D1031" s="24">
        <f>Revenue!J1032</f>
        <v>1250.5224000000001</v>
      </c>
      <c r="E1031" s="25">
        <f>_xlfn.XLOOKUP($C1031,ExpensesTbl[Key],ExpensesTbl[Total Operating Expenses])</f>
        <v>2034.1100000000001</v>
      </c>
      <c r="F1031" s="25">
        <f t="shared" si="68"/>
        <v>-783.58760000000007</v>
      </c>
      <c r="G1031" s="23" t="str">
        <f>_xlfn.XLOOKUP($A1031,PropertiesTbl[Property ID],PropertiesTbl[Property Name])</f>
        <v>Lakeview Hollow</v>
      </c>
    </row>
    <row r="1032" spans="1:7" x14ac:dyDescent="0.25">
      <c r="A1032" s="22" t="str">
        <f>Revenue!A1033</f>
        <v>P0086</v>
      </c>
      <c r="B1032" s="22" t="str">
        <f>Revenue!B1033</f>
        <v>Dec</v>
      </c>
      <c r="C1032" s="23" t="str">
        <f t="shared" si="67"/>
        <v>P0086|Dec</v>
      </c>
      <c r="D1032" s="24">
        <f>Revenue!J1033</f>
        <v>5380.8567999999996</v>
      </c>
      <c r="E1032" s="25">
        <f>_xlfn.XLOOKUP($C1032,ExpensesTbl[Key],ExpensesTbl[Total Operating Expenses])</f>
        <v>2539.7000000000003</v>
      </c>
      <c r="F1032" s="25">
        <f t="shared" si="68"/>
        <v>2841.1567999999993</v>
      </c>
      <c r="G1032" s="23" t="str">
        <f>_xlfn.XLOOKUP($A1032,PropertiesTbl[Property ID],PropertiesTbl[Property Name])</f>
        <v>Lakeview Hollow</v>
      </c>
    </row>
    <row r="1033" spans="1:7" x14ac:dyDescent="0.25">
      <c r="A1033" s="22" t="str">
        <f>Revenue!A1034</f>
        <v>P0086</v>
      </c>
      <c r="B1033" s="22" t="str">
        <f>Revenue!B1034</f>
        <v>Jan</v>
      </c>
      <c r="C1033" s="23" t="str">
        <f t="shared" si="67"/>
        <v>P0086|Jan</v>
      </c>
      <c r="D1033" s="24">
        <f>Revenue!J1034</f>
        <v>4124.9016000000001</v>
      </c>
      <c r="E1033" s="25">
        <f>_xlfn.XLOOKUP($C1033,ExpensesTbl[Key],ExpensesTbl[Total Operating Expenses])</f>
        <v>2437.9700000000003</v>
      </c>
      <c r="F1033" s="25">
        <f t="shared" si="68"/>
        <v>1686.9315999999999</v>
      </c>
      <c r="G1033" s="23" t="str">
        <f>_xlfn.XLOOKUP($A1033,PropertiesTbl[Property ID],PropertiesTbl[Property Name])</f>
        <v>Lakeview Hollow</v>
      </c>
    </row>
    <row r="1034" spans="1:7" x14ac:dyDescent="0.25">
      <c r="A1034" s="22" t="str">
        <f>Revenue!A1035</f>
        <v>P0086</v>
      </c>
      <c r="B1034" s="22" t="str">
        <f>Revenue!B1035</f>
        <v>Feb</v>
      </c>
      <c r="C1034" s="23" t="str">
        <f t="shared" si="67"/>
        <v>P0086|Feb</v>
      </c>
      <c r="D1034" s="24">
        <f>Revenue!J1035</f>
        <v>3376.8674999999998</v>
      </c>
      <c r="E1034" s="25">
        <f>_xlfn.XLOOKUP($C1034,ExpensesTbl[Key],ExpensesTbl[Total Operating Expenses])</f>
        <v>2306.11</v>
      </c>
      <c r="F1034" s="25">
        <f t="shared" si="68"/>
        <v>1070.7574999999997</v>
      </c>
      <c r="G1034" s="23" t="str">
        <f>_xlfn.XLOOKUP($A1034,PropertiesTbl[Property ID],PropertiesTbl[Property Name])</f>
        <v>Lakeview Hollow</v>
      </c>
    </row>
    <row r="1035" spans="1:7" x14ac:dyDescent="0.25">
      <c r="A1035" s="22" t="str">
        <f>Revenue!A1036</f>
        <v>P0086</v>
      </c>
      <c r="B1035" s="22" t="str">
        <f>Revenue!B1036</f>
        <v>Mar</v>
      </c>
      <c r="C1035" s="23" t="str">
        <f t="shared" si="67"/>
        <v>P0086|Mar</v>
      </c>
      <c r="D1035" s="24">
        <f>Revenue!J1036</f>
        <v>3146.8223000000003</v>
      </c>
      <c r="E1035" s="25">
        <f>_xlfn.XLOOKUP($C1035,ExpensesTbl[Key],ExpensesTbl[Total Operating Expenses])</f>
        <v>2308.23</v>
      </c>
      <c r="F1035" s="25">
        <f t="shared" si="68"/>
        <v>838.59230000000025</v>
      </c>
      <c r="G1035" s="23" t="str">
        <f>_xlfn.XLOOKUP($A1035,PropertiesTbl[Property ID],PropertiesTbl[Property Name])</f>
        <v>Lakeview Hollow</v>
      </c>
    </row>
    <row r="1036" spans="1:7" x14ac:dyDescent="0.25">
      <c r="A1036" s="22" t="str">
        <f>Revenue!A1037</f>
        <v>P0087</v>
      </c>
      <c r="B1036" s="22" t="str">
        <f>Revenue!B1037</f>
        <v>Apr</v>
      </c>
      <c r="C1036" s="23" t="str">
        <f t="shared" si="67"/>
        <v>P0087|Apr</v>
      </c>
      <c r="D1036" s="24">
        <f>Revenue!J1037</f>
        <v>1037.2484999999999</v>
      </c>
      <c r="E1036" s="25">
        <f>_xlfn.XLOOKUP($C1036,ExpensesTbl[Key],ExpensesTbl[Total Operating Expenses])</f>
        <v>1996.1499999999999</v>
      </c>
      <c r="F1036" s="25">
        <f t="shared" si="68"/>
        <v>-958.90149999999994</v>
      </c>
      <c r="G1036" s="23" t="str">
        <f>_xlfn.XLOOKUP($A1036,PropertiesTbl[Property ID],PropertiesTbl[Property Name])</f>
        <v>Whispering Refuge</v>
      </c>
    </row>
    <row r="1037" spans="1:7" x14ac:dyDescent="0.25">
      <c r="A1037" s="22" t="str">
        <f>Revenue!A1038</f>
        <v>P0087</v>
      </c>
      <c r="B1037" s="22" t="str">
        <f>Revenue!B1038</f>
        <v>May</v>
      </c>
      <c r="C1037" s="23" t="str">
        <f t="shared" si="67"/>
        <v>P0087|May</v>
      </c>
      <c r="D1037" s="24">
        <f>Revenue!J1038</f>
        <v>1245.5753999999999</v>
      </c>
      <c r="E1037" s="25">
        <f>_xlfn.XLOOKUP($C1037,ExpensesTbl[Key],ExpensesTbl[Total Operating Expenses])</f>
        <v>2313.6400000000003</v>
      </c>
      <c r="F1037" s="25">
        <f t="shared" si="68"/>
        <v>-1068.0646000000004</v>
      </c>
      <c r="G1037" s="23" t="str">
        <f>_xlfn.XLOOKUP($A1037,PropertiesTbl[Property ID],PropertiesTbl[Property Name])</f>
        <v>Whispering Refuge</v>
      </c>
    </row>
    <row r="1038" spans="1:7" x14ac:dyDescent="0.25">
      <c r="A1038" s="22" t="str">
        <f>Revenue!A1039</f>
        <v>P0087</v>
      </c>
      <c r="B1038" s="22" t="str">
        <f>Revenue!B1039</f>
        <v>Jun</v>
      </c>
      <c r="C1038" s="23" t="str">
        <f t="shared" si="67"/>
        <v>P0087|Jun</v>
      </c>
      <c r="D1038" s="24">
        <f>Revenue!J1039</f>
        <v>1555.2575999999999</v>
      </c>
      <c r="E1038" s="25">
        <f>_xlfn.XLOOKUP($C1038,ExpensesTbl[Key],ExpensesTbl[Total Operating Expenses])</f>
        <v>2431.3200000000002</v>
      </c>
      <c r="F1038" s="25">
        <f t="shared" si="68"/>
        <v>-876.06240000000025</v>
      </c>
      <c r="G1038" s="23" t="str">
        <f>_xlfn.XLOOKUP($A1038,PropertiesTbl[Property ID],PropertiesTbl[Property Name])</f>
        <v>Whispering Refuge</v>
      </c>
    </row>
    <row r="1039" spans="1:7" x14ac:dyDescent="0.25">
      <c r="A1039" s="22" t="str">
        <f>Revenue!A1040</f>
        <v>P0087</v>
      </c>
      <c r="B1039" s="22" t="str">
        <f>Revenue!B1040</f>
        <v>Jul</v>
      </c>
      <c r="C1039" s="23" t="str">
        <f t="shared" si="67"/>
        <v>P0087|Jul</v>
      </c>
      <c r="D1039" s="24">
        <f>Revenue!J1040</f>
        <v>2246.7310000000002</v>
      </c>
      <c r="E1039" s="25">
        <f>_xlfn.XLOOKUP($C1039,ExpensesTbl[Key],ExpensesTbl[Total Operating Expenses])</f>
        <v>3346.76</v>
      </c>
      <c r="F1039" s="25">
        <f t="shared" si="68"/>
        <v>-1100.029</v>
      </c>
      <c r="G1039" s="23" t="str">
        <f>_xlfn.XLOOKUP($A1039,PropertiesTbl[Property ID],PropertiesTbl[Property Name])</f>
        <v>Whispering Refuge</v>
      </c>
    </row>
    <row r="1040" spans="1:7" x14ac:dyDescent="0.25">
      <c r="A1040" s="22" t="str">
        <f>Revenue!A1041</f>
        <v>P0087</v>
      </c>
      <c r="B1040" s="22" t="str">
        <f>Revenue!B1041</f>
        <v>Aug</v>
      </c>
      <c r="C1040" s="23" t="str">
        <f t="shared" si="67"/>
        <v>P0087|Aug</v>
      </c>
      <c r="D1040" s="24">
        <f>Revenue!J1041</f>
        <v>1774.7103999999999</v>
      </c>
      <c r="E1040" s="25">
        <f>_xlfn.XLOOKUP($C1040,ExpensesTbl[Key],ExpensesTbl[Total Operating Expenses])</f>
        <v>3158.87</v>
      </c>
      <c r="F1040" s="25">
        <f t="shared" si="68"/>
        <v>-1384.1596</v>
      </c>
      <c r="G1040" s="23" t="str">
        <f>_xlfn.XLOOKUP($A1040,PropertiesTbl[Property ID],PropertiesTbl[Property Name])</f>
        <v>Whispering Refuge</v>
      </c>
    </row>
    <row r="1041" spans="1:7" x14ac:dyDescent="0.25">
      <c r="A1041" s="22" t="str">
        <f>Revenue!A1042</f>
        <v>P0087</v>
      </c>
      <c r="B1041" s="22" t="str">
        <f>Revenue!B1042</f>
        <v>Sep</v>
      </c>
      <c r="C1041" s="23" t="str">
        <f t="shared" si="67"/>
        <v>P0087|Sep</v>
      </c>
      <c r="D1041" s="24">
        <f>Revenue!J1042</f>
        <v>1357.8432</v>
      </c>
      <c r="E1041" s="25">
        <f>_xlfn.XLOOKUP($C1041,ExpensesTbl[Key],ExpensesTbl[Total Operating Expenses])</f>
        <v>2179.9899999999998</v>
      </c>
      <c r="F1041" s="25">
        <f t="shared" si="68"/>
        <v>-822.14679999999976</v>
      </c>
      <c r="G1041" s="23" t="str">
        <f>_xlfn.XLOOKUP($A1041,PropertiesTbl[Property ID],PropertiesTbl[Property Name])</f>
        <v>Whispering Refuge</v>
      </c>
    </row>
    <row r="1042" spans="1:7" x14ac:dyDescent="0.25">
      <c r="A1042" s="22" t="str">
        <f>Revenue!A1043</f>
        <v>P0087</v>
      </c>
      <c r="B1042" s="22" t="str">
        <f>Revenue!B1043</f>
        <v>Oct</v>
      </c>
      <c r="C1042" s="23" t="str">
        <f t="shared" si="67"/>
        <v>P0087|Oct</v>
      </c>
      <c r="D1042" s="24">
        <f>Revenue!J1043</f>
        <v>1197.5603999999998</v>
      </c>
      <c r="E1042" s="25">
        <f>_xlfn.XLOOKUP($C1042,ExpensesTbl[Key],ExpensesTbl[Total Operating Expenses])</f>
        <v>2103.67</v>
      </c>
      <c r="F1042" s="25">
        <f t="shared" si="68"/>
        <v>-906.10960000000023</v>
      </c>
      <c r="G1042" s="23" t="str">
        <f>_xlfn.XLOOKUP($A1042,PropertiesTbl[Property ID],PropertiesTbl[Property Name])</f>
        <v>Whispering Refuge</v>
      </c>
    </row>
    <row r="1043" spans="1:7" x14ac:dyDescent="0.25">
      <c r="A1043" s="22" t="str">
        <f>Revenue!A1044</f>
        <v>P0087</v>
      </c>
      <c r="B1043" s="22" t="str">
        <f>Revenue!B1044</f>
        <v>Nov</v>
      </c>
      <c r="C1043" s="23" t="str">
        <f t="shared" si="67"/>
        <v>P0087|Nov</v>
      </c>
      <c r="D1043" s="24">
        <f>Revenue!J1044</f>
        <v>1189.9749999999999</v>
      </c>
      <c r="E1043" s="25">
        <f>_xlfn.XLOOKUP($C1043,ExpensesTbl[Key],ExpensesTbl[Total Operating Expenses])</f>
        <v>2042.01</v>
      </c>
      <c r="F1043" s="25">
        <f t="shared" si="68"/>
        <v>-852.03500000000008</v>
      </c>
      <c r="G1043" s="23" t="str">
        <f>_xlfn.XLOOKUP($A1043,PropertiesTbl[Property ID],PropertiesTbl[Property Name])</f>
        <v>Whispering Refuge</v>
      </c>
    </row>
    <row r="1044" spans="1:7" x14ac:dyDescent="0.25">
      <c r="A1044" s="22" t="str">
        <f>Revenue!A1045</f>
        <v>P0087</v>
      </c>
      <c r="B1044" s="22" t="str">
        <f>Revenue!B1045</f>
        <v>Dec</v>
      </c>
      <c r="C1044" s="23" t="str">
        <f t="shared" si="67"/>
        <v>P0087|Dec</v>
      </c>
      <c r="D1044" s="24">
        <f>Revenue!J1045</f>
        <v>5542.0320000000002</v>
      </c>
      <c r="E1044" s="25">
        <f>_xlfn.XLOOKUP($C1044,ExpensesTbl[Key],ExpensesTbl[Total Operating Expenses])</f>
        <v>2524.92</v>
      </c>
      <c r="F1044" s="25">
        <f t="shared" si="68"/>
        <v>3017.1120000000001</v>
      </c>
      <c r="G1044" s="23" t="str">
        <f>_xlfn.XLOOKUP($A1044,PropertiesTbl[Property ID],PropertiesTbl[Property Name])</f>
        <v>Whispering Refuge</v>
      </c>
    </row>
    <row r="1045" spans="1:7" x14ac:dyDescent="0.25">
      <c r="A1045" s="22" t="str">
        <f>Revenue!A1046</f>
        <v>P0087</v>
      </c>
      <c r="B1045" s="22" t="str">
        <f>Revenue!B1046</f>
        <v>Jan</v>
      </c>
      <c r="C1045" s="23" t="str">
        <f t="shared" si="67"/>
        <v>P0087|Jan</v>
      </c>
      <c r="D1045" s="24">
        <f>Revenue!J1046</f>
        <v>4304.8850999999995</v>
      </c>
      <c r="E1045" s="25">
        <f>_xlfn.XLOOKUP($C1045,ExpensesTbl[Key],ExpensesTbl[Total Operating Expenses])</f>
        <v>2441.6400000000003</v>
      </c>
      <c r="F1045" s="25">
        <f t="shared" si="68"/>
        <v>1863.2450999999992</v>
      </c>
      <c r="G1045" s="23" t="str">
        <f>_xlfn.XLOOKUP($A1045,PropertiesTbl[Property ID],PropertiesTbl[Property Name])</f>
        <v>Whispering Refuge</v>
      </c>
    </row>
    <row r="1046" spans="1:7" x14ac:dyDescent="0.25">
      <c r="A1046" s="22" t="str">
        <f>Revenue!A1047</f>
        <v>P0087</v>
      </c>
      <c r="B1046" s="22" t="str">
        <f>Revenue!B1047</f>
        <v>Feb</v>
      </c>
      <c r="C1046" s="23" t="str">
        <f t="shared" si="67"/>
        <v>P0087|Feb</v>
      </c>
      <c r="D1046" s="24">
        <f>Revenue!J1047</f>
        <v>3320.3164999999999</v>
      </c>
      <c r="E1046" s="25">
        <f>_xlfn.XLOOKUP($C1046,ExpensesTbl[Key],ExpensesTbl[Total Operating Expenses])</f>
        <v>2302.52</v>
      </c>
      <c r="F1046" s="25">
        <f t="shared" si="68"/>
        <v>1017.7964999999999</v>
      </c>
      <c r="G1046" s="23" t="str">
        <f>_xlfn.XLOOKUP($A1046,PropertiesTbl[Property ID],PropertiesTbl[Property Name])</f>
        <v>Whispering Refuge</v>
      </c>
    </row>
    <row r="1047" spans="1:7" x14ac:dyDescent="0.25">
      <c r="A1047" s="22" t="str">
        <f>Revenue!A1048</f>
        <v>P0087</v>
      </c>
      <c r="B1047" s="22" t="str">
        <f>Revenue!B1048</f>
        <v>Mar</v>
      </c>
      <c r="C1047" s="23" t="str">
        <f t="shared" si="67"/>
        <v>P0087|Mar</v>
      </c>
      <c r="D1047" s="24">
        <f>Revenue!J1048</f>
        <v>2671.1440000000002</v>
      </c>
      <c r="E1047" s="25">
        <f>_xlfn.XLOOKUP($C1047,ExpensesTbl[Key],ExpensesTbl[Total Operating Expenses])</f>
        <v>2301.9900000000002</v>
      </c>
      <c r="F1047" s="25">
        <f t="shared" si="68"/>
        <v>369.154</v>
      </c>
      <c r="G1047" s="23" t="str">
        <f>_xlfn.XLOOKUP($A1047,PropertiesTbl[Property ID],PropertiesTbl[Property Name])</f>
        <v>Whispering Refuge</v>
      </c>
    </row>
    <row r="1048" spans="1:7" x14ac:dyDescent="0.25">
      <c r="A1048" s="22" t="str">
        <f>Revenue!A1049</f>
        <v>P0088</v>
      </c>
      <c r="B1048" s="22" t="str">
        <f>Revenue!B1049</f>
        <v>Apr</v>
      </c>
      <c r="C1048" s="23" t="str">
        <f t="shared" si="67"/>
        <v>P0088|Apr</v>
      </c>
      <c r="D1048" s="24">
        <f>Revenue!J1049</f>
        <v>1411.3144</v>
      </c>
      <c r="E1048" s="25">
        <f>_xlfn.XLOOKUP($C1048,ExpensesTbl[Key],ExpensesTbl[Total Operating Expenses])</f>
        <v>2502.98</v>
      </c>
      <c r="F1048" s="25">
        <f t="shared" si="68"/>
        <v>-1091.6656</v>
      </c>
      <c r="G1048" s="23" t="str">
        <f>_xlfn.XLOOKUP($A1048,PropertiesTbl[Property ID],PropertiesTbl[Property Name])</f>
        <v>Cedar Escape</v>
      </c>
    </row>
    <row r="1049" spans="1:7" x14ac:dyDescent="0.25">
      <c r="A1049" s="22" t="str">
        <f>Revenue!A1050</f>
        <v>P0088</v>
      </c>
      <c r="B1049" s="22" t="str">
        <f>Revenue!B1050</f>
        <v>May</v>
      </c>
      <c r="C1049" s="23" t="str">
        <f t="shared" si="67"/>
        <v>P0088|May</v>
      </c>
      <c r="D1049" s="24">
        <f>Revenue!J1050</f>
        <v>1709.0559000000001</v>
      </c>
      <c r="E1049" s="25">
        <f>_xlfn.XLOOKUP($C1049,ExpensesTbl[Key],ExpensesTbl[Total Operating Expenses])</f>
        <v>2917.04</v>
      </c>
      <c r="F1049" s="25">
        <f t="shared" si="68"/>
        <v>-1207.9840999999999</v>
      </c>
      <c r="G1049" s="23" t="str">
        <f>_xlfn.XLOOKUP($A1049,PropertiesTbl[Property ID],PropertiesTbl[Property Name])</f>
        <v>Cedar Escape</v>
      </c>
    </row>
    <row r="1050" spans="1:7" x14ac:dyDescent="0.25">
      <c r="A1050" s="22" t="str">
        <f>Revenue!A1051</f>
        <v>P0088</v>
      </c>
      <c r="B1050" s="22" t="str">
        <f>Revenue!B1051</f>
        <v>Jun</v>
      </c>
      <c r="C1050" s="23" t="str">
        <f t="shared" si="67"/>
        <v>P0088|Jun</v>
      </c>
      <c r="D1050" s="24">
        <f>Revenue!J1051</f>
        <v>1957.5408</v>
      </c>
      <c r="E1050" s="25">
        <f>_xlfn.XLOOKUP($C1050,ExpensesTbl[Key],ExpensesTbl[Total Operating Expenses])</f>
        <v>3335.8900000000003</v>
      </c>
      <c r="F1050" s="25">
        <f t="shared" si="68"/>
        <v>-1378.3492000000003</v>
      </c>
      <c r="G1050" s="23" t="str">
        <f>_xlfn.XLOOKUP($A1050,PropertiesTbl[Property ID],PropertiesTbl[Property Name])</f>
        <v>Cedar Escape</v>
      </c>
    </row>
    <row r="1051" spans="1:7" x14ac:dyDescent="0.25">
      <c r="A1051" s="22" t="str">
        <f>Revenue!A1052</f>
        <v>P0088</v>
      </c>
      <c r="B1051" s="22" t="str">
        <f>Revenue!B1052</f>
        <v>Jul</v>
      </c>
      <c r="C1051" s="23" t="str">
        <f t="shared" si="67"/>
        <v>P0088|Jul</v>
      </c>
      <c r="D1051" s="24">
        <f>Revenue!J1052</f>
        <v>3257.4587999999999</v>
      </c>
      <c r="E1051" s="25">
        <f>_xlfn.XLOOKUP($C1051,ExpensesTbl[Key],ExpensesTbl[Total Operating Expenses])</f>
        <v>4335.83</v>
      </c>
      <c r="F1051" s="25">
        <f t="shared" si="68"/>
        <v>-1078.3712</v>
      </c>
      <c r="G1051" s="23" t="str">
        <f>_xlfn.XLOOKUP($A1051,PropertiesTbl[Property ID],PropertiesTbl[Property Name])</f>
        <v>Cedar Escape</v>
      </c>
    </row>
    <row r="1052" spans="1:7" x14ac:dyDescent="0.25">
      <c r="A1052" s="22" t="str">
        <f>Revenue!A1053</f>
        <v>P0088</v>
      </c>
      <c r="B1052" s="22" t="str">
        <f>Revenue!B1053</f>
        <v>Aug</v>
      </c>
      <c r="C1052" s="23" t="str">
        <f t="shared" si="67"/>
        <v>P0088|Aug</v>
      </c>
      <c r="D1052" s="24">
        <f>Revenue!J1053</f>
        <v>2913.0311999999999</v>
      </c>
      <c r="E1052" s="25">
        <f>_xlfn.XLOOKUP($C1052,ExpensesTbl[Key],ExpensesTbl[Total Operating Expenses])</f>
        <v>4177.8600000000006</v>
      </c>
      <c r="F1052" s="25">
        <f t="shared" si="68"/>
        <v>-1264.8288000000007</v>
      </c>
      <c r="G1052" s="23" t="str">
        <f>_xlfn.XLOOKUP($A1052,PropertiesTbl[Property ID],PropertiesTbl[Property Name])</f>
        <v>Cedar Escape</v>
      </c>
    </row>
    <row r="1053" spans="1:7" x14ac:dyDescent="0.25">
      <c r="A1053" s="22" t="str">
        <f>Revenue!A1054</f>
        <v>P0088</v>
      </c>
      <c r="B1053" s="22" t="str">
        <f>Revenue!B1054</f>
        <v>Sep</v>
      </c>
      <c r="C1053" s="23" t="str">
        <f t="shared" si="67"/>
        <v>P0088|Sep</v>
      </c>
      <c r="D1053" s="24">
        <f>Revenue!J1054</f>
        <v>1742.259</v>
      </c>
      <c r="E1053" s="25">
        <f>_xlfn.XLOOKUP($C1053,ExpensesTbl[Key],ExpensesTbl[Total Operating Expenses])</f>
        <v>2754.79</v>
      </c>
      <c r="F1053" s="25">
        <f t="shared" si="68"/>
        <v>-1012.5309999999999</v>
      </c>
      <c r="G1053" s="23" t="str">
        <f>_xlfn.XLOOKUP($A1053,PropertiesTbl[Property ID],PropertiesTbl[Property Name])</f>
        <v>Cedar Escape</v>
      </c>
    </row>
    <row r="1054" spans="1:7" x14ac:dyDescent="0.25">
      <c r="A1054" s="22" t="str">
        <f>Revenue!A1055</f>
        <v>P0088</v>
      </c>
      <c r="B1054" s="22" t="str">
        <f>Revenue!B1055</f>
        <v>Oct</v>
      </c>
      <c r="C1054" s="23" t="str">
        <f t="shared" si="67"/>
        <v>P0088|Oct</v>
      </c>
      <c r="D1054" s="24">
        <f>Revenue!J1055</f>
        <v>1653.5816</v>
      </c>
      <c r="E1054" s="25">
        <f>_xlfn.XLOOKUP($C1054,ExpensesTbl[Key],ExpensesTbl[Total Operating Expenses])</f>
        <v>2671.25</v>
      </c>
      <c r="F1054" s="25">
        <f t="shared" si="68"/>
        <v>-1017.6684</v>
      </c>
      <c r="G1054" s="23" t="str">
        <f>_xlfn.XLOOKUP($A1054,PropertiesTbl[Property ID],PropertiesTbl[Property Name])</f>
        <v>Cedar Escape</v>
      </c>
    </row>
    <row r="1055" spans="1:7" x14ac:dyDescent="0.25">
      <c r="A1055" s="22" t="str">
        <f>Revenue!A1056</f>
        <v>P0088</v>
      </c>
      <c r="B1055" s="22" t="str">
        <f>Revenue!B1056</f>
        <v>Nov</v>
      </c>
      <c r="C1055" s="23" t="str">
        <f t="shared" si="67"/>
        <v>P0088|Nov</v>
      </c>
      <c r="D1055" s="24">
        <f>Revenue!J1056</f>
        <v>1883.6672000000001</v>
      </c>
      <c r="E1055" s="25">
        <f>_xlfn.XLOOKUP($C1055,ExpensesTbl[Key],ExpensesTbl[Total Operating Expenses])</f>
        <v>2723</v>
      </c>
      <c r="F1055" s="25">
        <f t="shared" si="68"/>
        <v>-839.33279999999991</v>
      </c>
      <c r="G1055" s="23" t="str">
        <f>_xlfn.XLOOKUP($A1055,PropertiesTbl[Property ID],PropertiesTbl[Property Name])</f>
        <v>Cedar Escape</v>
      </c>
    </row>
    <row r="1056" spans="1:7" x14ac:dyDescent="0.25">
      <c r="A1056" s="22" t="str">
        <f>Revenue!A1057</f>
        <v>P0088</v>
      </c>
      <c r="B1056" s="22" t="str">
        <f>Revenue!B1057</f>
        <v>Dec</v>
      </c>
      <c r="C1056" s="23" t="str">
        <f t="shared" si="67"/>
        <v>P0088|Dec</v>
      </c>
      <c r="D1056" s="24">
        <f>Revenue!J1057</f>
        <v>6497.2829999999994</v>
      </c>
      <c r="E1056" s="25">
        <f>_xlfn.XLOOKUP($C1056,ExpensesTbl[Key],ExpensesTbl[Total Operating Expenses])</f>
        <v>3143.8700000000003</v>
      </c>
      <c r="F1056" s="25">
        <f t="shared" si="68"/>
        <v>3353.4129999999991</v>
      </c>
      <c r="G1056" s="23" t="str">
        <f>_xlfn.XLOOKUP($A1056,PropertiesTbl[Property ID],PropertiesTbl[Property Name])</f>
        <v>Cedar Escape</v>
      </c>
    </row>
    <row r="1057" spans="1:7" x14ac:dyDescent="0.25">
      <c r="A1057" s="22" t="str">
        <f>Revenue!A1058</f>
        <v>P0088</v>
      </c>
      <c r="B1057" s="22" t="str">
        <f>Revenue!B1058</f>
        <v>Jan</v>
      </c>
      <c r="C1057" s="23" t="str">
        <f t="shared" si="67"/>
        <v>P0088|Jan</v>
      </c>
      <c r="D1057" s="24">
        <f>Revenue!J1058</f>
        <v>5661.24</v>
      </c>
      <c r="E1057" s="25">
        <f>_xlfn.XLOOKUP($C1057,ExpensesTbl[Key],ExpensesTbl[Total Operating Expenses])</f>
        <v>3159.6200000000003</v>
      </c>
      <c r="F1057" s="25">
        <f t="shared" si="68"/>
        <v>2501.6199999999994</v>
      </c>
      <c r="G1057" s="23" t="str">
        <f>_xlfn.XLOOKUP($A1057,PropertiesTbl[Property ID],PropertiesTbl[Property Name])</f>
        <v>Cedar Escape</v>
      </c>
    </row>
    <row r="1058" spans="1:7" x14ac:dyDescent="0.25">
      <c r="A1058" s="22" t="str">
        <f>Revenue!A1059</f>
        <v>P0088</v>
      </c>
      <c r="B1058" s="22" t="str">
        <f>Revenue!B1059</f>
        <v>Feb</v>
      </c>
      <c r="C1058" s="23" t="str">
        <f t="shared" si="67"/>
        <v>P0088|Feb</v>
      </c>
      <c r="D1058" s="24">
        <f>Revenue!J1059</f>
        <v>4559.5802999999996</v>
      </c>
      <c r="E1058" s="25">
        <f>_xlfn.XLOOKUP($C1058,ExpensesTbl[Key],ExpensesTbl[Total Operating Expenses])</f>
        <v>3045.26</v>
      </c>
      <c r="F1058" s="25">
        <f t="shared" si="68"/>
        <v>1514.3202999999994</v>
      </c>
      <c r="G1058" s="23" t="str">
        <f>_xlfn.XLOOKUP($A1058,PropertiesTbl[Property ID],PropertiesTbl[Property Name])</f>
        <v>Cedar Escape</v>
      </c>
    </row>
    <row r="1059" spans="1:7" x14ac:dyDescent="0.25">
      <c r="A1059" s="22" t="str">
        <f>Revenue!A1060</f>
        <v>P0088</v>
      </c>
      <c r="B1059" s="22" t="str">
        <f>Revenue!B1060</f>
        <v>Mar</v>
      </c>
      <c r="C1059" s="23" t="str">
        <f t="shared" si="67"/>
        <v>P0088|Mar</v>
      </c>
      <c r="D1059" s="24">
        <f>Revenue!J1060</f>
        <v>4089.41</v>
      </c>
      <c r="E1059" s="25">
        <f>_xlfn.XLOOKUP($C1059,ExpensesTbl[Key],ExpensesTbl[Total Operating Expenses])</f>
        <v>2882.78</v>
      </c>
      <c r="F1059" s="25">
        <f t="shared" si="68"/>
        <v>1206.6299999999997</v>
      </c>
      <c r="G1059" s="23" t="str">
        <f>_xlfn.XLOOKUP($A1059,PropertiesTbl[Property ID],PropertiesTbl[Property Name])</f>
        <v>Cedar Escape</v>
      </c>
    </row>
    <row r="1060" spans="1:7" x14ac:dyDescent="0.25">
      <c r="A1060" s="22" t="str">
        <f>Revenue!A1061</f>
        <v>P0089</v>
      </c>
      <c r="B1060" s="22" t="str">
        <f>Revenue!B1061</f>
        <v>Apr</v>
      </c>
      <c r="C1060" s="23" t="str">
        <f t="shared" si="67"/>
        <v>P0089|Apr</v>
      </c>
      <c r="D1060" s="24">
        <f>Revenue!J1061</f>
        <v>1603.0875000000001</v>
      </c>
      <c r="E1060" s="25">
        <f>_xlfn.XLOOKUP($C1060,ExpensesTbl[Key],ExpensesTbl[Total Operating Expenses])</f>
        <v>3066.4599999999996</v>
      </c>
      <c r="F1060" s="25">
        <f t="shared" si="68"/>
        <v>-1463.3724999999995</v>
      </c>
      <c r="G1060" s="23" t="str">
        <f>_xlfn.XLOOKUP($A1060,PropertiesTbl[Property ID],PropertiesTbl[Property Name])</f>
        <v>Alpine Escape</v>
      </c>
    </row>
    <row r="1061" spans="1:7" x14ac:dyDescent="0.25">
      <c r="A1061" s="22" t="str">
        <f>Revenue!A1062</f>
        <v>P0089</v>
      </c>
      <c r="B1061" s="22" t="str">
        <f>Revenue!B1062</f>
        <v>May</v>
      </c>
      <c r="C1061" s="23" t="str">
        <f t="shared" si="67"/>
        <v>P0089|May</v>
      </c>
      <c r="D1061" s="24">
        <f>Revenue!J1062</f>
        <v>1925.952</v>
      </c>
      <c r="E1061" s="25">
        <f>_xlfn.XLOOKUP($C1061,ExpensesTbl[Key],ExpensesTbl[Total Operating Expenses])</f>
        <v>3627.12</v>
      </c>
      <c r="F1061" s="25">
        <f t="shared" si="68"/>
        <v>-1701.1679999999999</v>
      </c>
      <c r="G1061" s="23" t="str">
        <f>_xlfn.XLOOKUP($A1061,PropertiesTbl[Property ID],PropertiesTbl[Property Name])</f>
        <v>Alpine Escape</v>
      </c>
    </row>
    <row r="1062" spans="1:7" x14ac:dyDescent="0.25">
      <c r="A1062" s="22" t="str">
        <f>Revenue!A1063</f>
        <v>P0089</v>
      </c>
      <c r="B1062" s="22" t="str">
        <f>Revenue!B1063</f>
        <v>Jun</v>
      </c>
      <c r="C1062" s="23" t="str">
        <f t="shared" si="67"/>
        <v>P0089|Jun</v>
      </c>
      <c r="D1062" s="24">
        <f>Revenue!J1063</f>
        <v>1986.4412</v>
      </c>
      <c r="E1062" s="25">
        <f>_xlfn.XLOOKUP($C1062,ExpensesTbl[Key],ExpensesTbl[Total Operating Expenses])</f>
        <v>3814.8499999999995</v>
      </c>
      <c r="F1062" s="25">
        <f t="shared" si="68"/>
        <v>-1828.4087999999995</v>
      </c>
      <c r="G1062" s="23" t="str">
        <f>_xlfn.XLOOKUP($A1062,PropertiesTbl[Property ID],PropertiesTbl[Property Name])</f>
        <v>Alpine Escape</v>
      </c>
    </row>
    <row r="1063" spans="1:7" x14ac:dyDescent="0.25">
      <c r="A1063" s="22" t="str">
        <f>Revenue!A1064</f>
        <v>P0089</v>
      </c>
      <c r="B1063" s="22" t="str">
        <f>Revenue!B1064</f>
        <v>Jul</v>
      </c>
      <c r="C1063" s="23" t="str">
        <f t="shared" si="67"/>
        <v>P0089|Jul</v>
      </c>
      <c r="D1063" s="24">
        <f>Revenue!J1064</f>
        <v>2938.2246</v>
      </c>
      <c r="E1063" s="25">
        <f>_xlfn.XLOOKUP($C1063,ExpensesTbl[Key],ExpensesTbl[Total Operating Expenses])</f>
        <v>5203.5399999999991</v>
      </c>
      <c r="F1063" s="25">
        <f t="shared" si="68"/>
        <v>-2265.315399999999</v>
      </c>
      <c r="G1063" s="23" t="str">
        <f>_xlfn.XLOOKUP($A1063,PropertiesTbl[Property ID],PropertiesTbl[Property Name])</f>
        <v>Alpine Escape</v>
      </c>
    </row>
    <row r="1064" spans="1:7" x14ac:dyDescent="0.25">
      <c r="A1064" s="22" t="str">
        <f>Revenue!A1065</f>
        <v>P0089</v>
      </c>
      <c r="B1064" s="22" t="str">
        <f>Revenue!B1065</f>
        <v>Aug</v>
      </c>
      <c r="C1064" s="23" t="str">
        <f t="shared" si="67"/>
        <v>P0089|Aug</v>
      </c>
      <c r="D1064" s="24">
        <f>Revenue!J1065</f>
        <v>2793.7431000000006</v>
      </c>
      <c r="E1064" s="25">
        <f>_xlfn.XLOOKUP($C1064,ExpensesTbl[Key],ExpensesTbl[Total Operating Expenses])</f>
        <v>5043.33</v>
      </c>
      <c r="F1064" s="25">
        <f t="shared" si="68"/>
        <v>-2249.5868999999993</v>
      </c>
      <c r="G1064" s="23" t="str">
        <f>_xlfn.XLOOKUP($A1064,PropertiesTbl[Property ID],PropertiesTbl[Property Name])</f>
        <v>Alpine Escape</v>
      </c>
    </row>
    <row r="1065" spans="1:7" x14ac:dyDescent="0.25">
      <c r="A1065" s="22" t="str">
        <f>Revenue!A1066</f>
        <v>P0089</v>
      </c>
      <c r="B1065" s="22" t="str">
        <f>Revenue!B1066</f>
        <v>Sep</v>
      </c>
      <c r="C1065" s="23" t="str">
        <f t="shared" si="67"/>
        <v>P0089|Sep</v>
      </c>
      <c r="D1065" s="24">
        <f>Revenue!J1066</f>
        <v>1996.7231999999999</v>
      </c>
      <c r="E1065" s="25">
        <f>_xlfn.XLOOKUP($C1065,ExpensesTbl[Key],ExpensesTbl[Total Operating Expenses])</f>
        <v>3437.34</v>
      </c>
      <c r="F1065" s="25">
        <f t="shared" si="68"/>
        <v>-1440.6168000000002</v>
      </c>
      <c r="G1065" s="23" t="str">
        <f>_xlfn.XLOOKUP($A1065,PropertiesTbl[Property ID],PropertiesTbl[Property Name])</f>
        <v>Alpine Escape</v>
      </c>
    </row>
    <row r="1066" spans="1:7" x14ac:dyDescent="0.25">
      <c r="A1066" s="22" t="str">
        <f>Revenue!A1067</f>
        <v>P0089</v>
      </c>
      <c r="B1066" s="22" t="str">
        <f>Revenue!B1067</f>
        <v>Oct</v>
      </c>
      <c r="C1066" s="23" t="str">
        <f t="shared" si="67"/>
        <v>P0089|Oct</v>
      </c>
      <c r="D1066" s="24">
        <f>Revenue!J1067</f>
        <v>1914.8939999999998</v>
      </c>
      <c r="E1066" s="25">
        <f>_xlfn.XLOOKUP($C1066,ExpensesTbl[Key],ExpensesTbl[Total Operating Expenses])</f>
        <v>3290.08</v>
      </c>
      <c r="F1066" s="25">
        <f t="shared" si="68"/>
        <v>-1375.1860000000001</v>
      </c>
      <c r="G1066" s="23" t="str">
        <f>_xlfn.XLOOKUP($A1066,PropertiesTbl[Property ID],PropertiesTbl[Property Name])</f>
        <v>Alpine Escape</v>
      </c>
    </row>
    <row r="1067" spans="1:7" x14ac:dyDescent="0.25">
      <c r="A1067" s="22" t="str">
        <f>Revenue!A1068</f>
        <v>P0089</v>
      </c>
      <c r="B1067" s="22" t="str">
        <f>Revenue!B1068</f>
        <v>Nov</v>
      </c>
      <c r="C1067" s="23" t="str">
        <f t="shared" si="67"/>
        <v>P0089|Nov</v>
      </c>
      <c r="D1067" s="24">
        <f>Revenue!J1068</f>
        <v>2188.6474000000003</v>
      </c>
      <c r="E1067" s="25">
        <f>_xlfn.XLOOKUP($C1067,ExpensesTbl[Key],ExpensesTbl[Total Operating Expenses])</f>
        <v>3165.92</v>
      </c>
      <c r="F1067" s="25">
        <f t="shared" si="68"/>
        <v>-977.27259999999978</v>
      </c>
      <c r="G1067" s="23" t="str">
        <f>_xlfn.XLOOKUP($A1067,PropertiesTbl[Property ID],PropertiesTbl[Property Name])</f>
        <v>Alpine Escape</v>
      </c>
    </row>
    <row r="1068" spans="1:7" x14ac:dyDescent="0.25">
      <c r="A1068" s="22" t="str">
        <f>Revenue!A1069</f>
        <v>P0089</v>
      </c>
      <c r="B1068" s="22" t="str">
        <f>Revenue!B1069</f>
        <v>Dec</v>
      </c>
      <c r="C1068" s="23" t="str">
        <f t="shared" si="67"/>
        <v>P0089|Dec</v>
      </c>
      <c r="D1068" s="24">
        <f>Revenue!J1069</f>
        <v>8483.2829999999994</v>
      </c>
      <c r="E1068" s="25">
        <f>_xlfn.XLOOKUP($C1068,ExpensesTbl[Key],ExpensesTbl[Total Operating Expenses])</f>
        <v>3879.0699999999997</v>
      </c>
      <c r="F1068" s="25">
        <f t="shared" si="68"/>
        <v>4604.2129999999997</v>
      </c>
      <c r="G1068" s="23" t="str">
        <f>_xlfn.XLOOKUP($A1068,PropertiesTbl[Property ID],PropertiesTbl[Property Name])</f>
        <v>Alpine Escape</v>
      </c>
    </row>
    <row r="1069" spans="1:7" x14ac:dyDescent="0.25">
      <c r="A1069" s="22" t="str">
        <f>Revenue!A1070</f>
        <v>P0089</v>
      </c>
      <c r="B1069" s="22" t="str">
        <f>Revenue!B1070</f>
        <v>Jan</v>
      </c>
      <c r="C1069" s="23" t="str">
        <f t="shared" si="67"/>
        <v>P0089|Jan</v>
      </c>
      <c r="D1069" s="24">
        <f>Revenue!J1070</f>
        <v>6013.2179999999998</v>
      </c>
      <c r="E1069" s="25">
        <f>_xlfn.XLOOKUP($C1069,ExpensesTbl[Key],ExpensesTbl[Total Operating Expenses])</f>
        <v>3733.33</v>
      </c>
      <c r="F1069" s="25">
        <f t="shared" si="68"/>
        <v>2279.8879999999999</v>
      </c>
      <c r="G1069" s="23" t="str">
        <f>_xlfn.XLOOKUP($A1069,PropertiesTbl[Property ID],PropertiesTbl[Property Name])</f>
        <v>Alpine Escape</v>
      </c>
    </row>
    <row r="1070" spans="1:7" x14ac:dyDescent="0.25">
      <c r="A1070" s="22" t="str">
        <f>Revenue!A1071</f>
        <v>P0089</v>
      </c>
      <c r="B1070" s="22" t="str">
        <f>Revenue!B1071</f>
        <v>Feb</v>
      </c>
      <c r="C1070" s="23" t="str">
        <f t="shared" si="67"/>
        <v>P0089|Feb</v>
      </c>
      <c r="D1070" s="24">
        <f>Revenue!J1071</f>
        <v>5099.0718000000006</v>
      </c>
      <c r="E1070" s="25">
        <f>_xlfn.XLOOKUP($C1070,ExpensesTbl[Key],ExpensesTbl[Total Operating Expenses])</f>
        <v>3565.32</v>
      </c>
      <c r="F1070" s="25">
        <f t="shared" si="68"/>
        <v>1533.7518000000005</v>
      </c>
      <c r="G1070" s="23" t="str">
        <f>_xlfn.XLOOKUP($A1070,PropertiesTbl[Property ID],PropertiesTbl[Property Name])</f>
        <v>Alpine Escape</v>
      </c>
    </row>
    <row r="1071" spans="1:7" x14ac:dyDescent="0.25">
      <c r="A1071" s="22" t="str">
        <f>Revenue!A1072</f>
        <v>P0089</v>
      </c>
      <c r="B1071" s="22" t="str">
        <f>Revenue!B1072</f>
        <v>Mar</v>
      </c>
      <c r="C1071" s="23" t="str">
        <f t="shared" si="67"/>
        <v>P0089|Mar</v>
      </c>
      <c r="D1071" s="24">
        <f>Revenue!J1072</f>
        <v>4844.6989999999996</v>
      </c>
      <c r="E1071" s="25">
        <f>_xlfn.XLOOKUP($C1071,ExpensesTbl[Key],ExpensesTbl[Total Operating Expenses])</f>
        <v>3553.1</v>
      </c>
      <c r="F1071" s="25">
        <f t="shared" si="68"/>
        <v>1291.5989999999997</v>
      </c>
      <c r="G1071" s="23" t="str">
        <f>_xlfn.XLOOKUP($A1071,PropertiesTbl[Property ID],PropertiesTbl[Property Name])</f>
        <v>Alpine Escape</v>
      </c>
    </row>
    <row r="1072" spans="1:7" x14ac:dyDescent="0.25">
      <c r="A1072" s="22" t="str">
        <f>Revenue!A1073</f>
        <v>P0090</v>
      </c>
      <c r="B1072" s="22" t="str">
        <f>Revenue!B1073</f>
        <v>Apr</v>
      </c>
      <c r="C1072" s="23" t="str">
        <f t="shared" si="67"/>
        <v>P0090|Apr</v>
      </c>
      <c r="D1072" s="24">
        <f>Revenue!J1073</f>
        <v>1372.2039999999997</v>
      </c>
      <c r="E1072" s="25">
        <f>_xlfn.XLOOKUP($C1072,ExpensesTbl[Key],ExpensesTbl[Total Operating Expenses])</f>
        <v>2506.73</v>
      </c>
      <c r="F1072" s="25">
        <f t="shared" si="68"/>
        <v>-1134.5260000000003</v>
      </c>
      <c r="G1072" s="23" t="str">
        <f>_xlfn.XLOOKUP($A1072,PropertiesTbl[Property ID],PropertiesTbl[Property Name])</f>
        <v>Trailside Haven</v>
      </c>
    </row>
    <row r="1073" spans="1:7" x14ac:dyDescent="0.25">
      <c r="A1073" s="22" t="str">
        <f>Revenue!A1074</f>
        <v>P0090</v>
      </c>
      <c r="B1073" s="22" t="str">
        <f>Revenue!B1074</f>
        <v>May</v>
      </c>
      <c r="C1073" s="23" t="str">
        <f t="shared" si="67"/>
        <v>P0090|May</v>
      </c>
      <c r="D1073" s="24">
        <f>Revenue!J1074</f>
        <v>1729.6296</v>
      </c>
      <c r="E1073" s="25">
        <f>_xlfn.XLOOKUP($C1073,ExpensesTbl[Key],ExpensesTbl[Total Operating Expenses])</f>
        <v>2921.21</v>
      </c>
      <c r="F1073" s="25">
        <f t="shared" si="68"/>
        <v>-1191.5804000000001</v>
      </c>
      <c r="G1073" s="23" t="str">
        <f>_xlfn.XLOOKUP($A1073,PropertiesTbl[Property ID],PropertiesTbl[Property Name])</f>
        <v>Trailside Haven</v>
      </c>
    </row>
    <row r="1074" spans="1:7" x14ac:dyDescent="0.25">
      <c r="A1074" s="22" t="str">
        <f>Revenue!A1075</f>
        <v>P0090</v>
      </c>
      <c r="B1074" s="22" t="str">
        <f>Revenue!B1075</f>
        <v>Jun</v>
      </c>
      <c r="C1074" s="23" t="str">
        <f t="shared" si="67"/>
        <v>P0090|Jun</v>
      </c>
      <c r="D1074" s="24">
        <f>Revenue!J1075</f>
        <v>1836.1743999999999</v>
      </c>
      <c r="E1074" s="25">
        <f>_xlfn.XLOOKUP($C1074,ExpensesTbl[Key],ExpensesTbl[Total Operating Expenses])</f>
        <v>3056.05</v>
      </c>
      <c r="F1074" s="25">
        <f t="shared" si="68"/>
        <v>-1219.8756000000003</v>
      </c>
      <c r="G1074" s="23" t="str">
        <f>_xlfn.XLOOKUP($A1074,PropertiesTbl[Property ID],PropertiesTbl[Property Name])</f>
        <v>Trailside Haven</v>
      </c>
    </row>
    <row r="1075" spans="1:7" x14ac:dyDescent="0.25">
      <c r="A1075" s="22" t="str">
        <f>Revenue!A1076</f>
        <v>P0090</v>
      </c>
      <c r="B1075" s="22" t="str">
        <f>Revenue!B1076</f>
        <v>Jul</v>
      </c>
      <c r="C1075" s="23" t="str">
        <f t="shared" si="67"/>
        <v>P0090|Jul</v>
      </c>
      <c r="D1075" s="24">
        <f>Revenue!J1076</f>
        <v>2949.0279</v>
      </c>
      <c r="E1075" s="25">
        <f>_xlfn.XLOOKUP($C1075,ExpensesTbl[Key],ExpensesTbl[Total Operating Expenses])</f>
        <v>4320.92</v>
      </c>
      <c r="F1075" s="25">
        <f t="shared" si="68"/>
        <v>-1371.8921</v>
      </c>
      <c r="G1075" s="23" t="str">
        <f>_xlfn.XLOOKUP($A1075,PropertiesTbl[Property ID],PropertiesTbl[Property Name])</f>
        <v>Trailside Haven</v>
      </c>
    </row>
    <row r="1076" spans="1:7" x14ac:dyDescent="0.25">
      <c r="A1076" s="22" t="str">
        <f>Revenue!A1077</f>
        <v>P0090</v>
      </c>
      <c r="B1076" s="22" t="str">
        <f>Revenue!B1077</f>
        <v>Aug</v>
      </c>
      <c r="C1076" s="23" t="str">
        <f t="shared" si="67"/>
        <v>P0090|Aug</v>
      </c>
      <c r="D1076" s="24">
        <f>Revenue!J1077</f>
        <v>2044.4139999999998</v>
      </c>
      <c r="E1076" s="25">
        <f>_xlfn.XLOOKUP($C1076,ExpensesTbl[Key],ExpensesTbl[Total Operating Expenses])</f>
        <v>4048.05</v>
      </c>
      <c r="F1076" s="25">
        <f t="shared" si="68"/>
        <v>-2003.6360000000004</v>
      </c>
      <c r="G1076" s="23" t="str">
        <f>_xlfn.XLOOKUP($A1076,PropertiesTbl[Property ID],PropertiesTbl[Property Name])</f>
        <v>Trailside Haven</v>
      </c>
    </row>
    <row r="1077" spans="1:7" x14ac:dyDescent="0.25">
      <c r="A1077" s="22" t="str">
        <f>Revenue!A1078</f>
        <v>P0090</v>
      </c>
      <c r="B1077" s="22" t="str">
        <f>Revenue!B1078</f>
        <v>Sep</v>
      </c>
      <c r="C1077" s="23" t="str">
        <f t="shared" si="67"/>
        <v>P0090|Sep</v>
      </c>
      <c r="D1077" s="24">
        <f>Revenue!J1078</f>
        <v>1687.8032000000001</v>
      </c>
      <c r="E1077" s="25">
        <f>_xlfn.XLOOKUP($C1077,ExpensesTbl[Key],ExpensesTbl[Total Operating Expenses])</f>
        <v>2748.52</v>
      </c>
      <c r="F1077" s="25">
        <f t="shared" si="68"/>
        <v>-1060.7167999999999</v>
      </c>
      <c r="G1077" s="23" t="str">
        <f>_xlfn.XLOOKUP($A1077,PropertiesTbl[Property ID],PropertiesTbl[Property Name])</f>
        <v>Trailside Haven</v>
      </c>
    </row>
    <row r="1078" spans="1:7" x14ac:dyDescent="0.25">
      <c r="A1078" s="22" t="str">
        <f>Revenue!A1079</f>
        <v>P0090</v>
      </c>
      <c r="B1078" s="22" t="str">
        <f>Revenue!B1079</f>
        <v>Oct</v>
      </c>
      <c r="C1078" s="23" t="str">
        <f t="shared" si="67"/>
        <v>P0090|Oct</v>
      </c>
      <c r="D1078" s="24">
        <f>Revenue!J1079</f>
        <v>1606.9246000000001</v>
      </c>
      <c r="E1078" s="25">
        <f>_xlfn.XLOOKUP($C1078,ExpensesTbl[Key],ExpensesTbl[Total Operating Expenses])</f>
        <v>2655.98</v>
      </c>
      <c r="F1078" s="25">
        <f t="shared" si="68"/>
        <v>-1049.0554</v>
      </c>
      <c r="G1078" s="23" t="str">
        <f>_xlfn.XLOOKUP($A1078,PropertiesTbl[Property ID],PropertiesTbl[Property Name])</f>
        <v>Trailside Haven</v>
      </c>
    </row>
    <row r="1079" spans="1:7" x14ac:dyDescent="0.25">
      <c r="A1079" s="22" t="str">
        <f>Revenue!A1080</f>
        <v>P0090</v>
      </c>
      <c r="B1079" s="22" t="str">
        <f>Revenue!B1080</f>
        <v>Nov</v>
      </c>
      <c r="C1079" s="23" t="str">
        <f t="shared" si="67"/>
        <v>P0090|Nov</v>
      </c>
      <c r="D1079" s="24">
        <f>Revenue!J1080</f>
        <v>1591.8604999999998</v>
      </c>
      <c r="E1079" s="25">
        <f>_xlfn.XLOOKUP($C1079,ExpensesTbl[Key],ExpensesTbl[Total Operating Expenses])</f>
        <v>2723.73</v>
      </c>
      <c r="F1079" s="25">
        <f t="shared" si="68"/>
        <v>-1131.8695000000002</v>
      </c>
      <c r="G1079" s="23" t="str">
        <f>_xlfn.XLOOKUP($A1079,PropertiesTbl[Property ID],PropertiesTbl[Property Name])</f>
        <v>Trailside Haven</v>
      </c>
    </row>
    <row r="1080" spans="1:7" x14ac:dyDescent="0.25">
      <c r="A1080" s="22" t="str">
        <f>Revenue!A1081</f>
        <v>P0090</v>
      </c>
      <c r="B1080" s="22" t="str">
        <f>Revenue!B1081</f>
        <v>Dec</v>
      </c>
      <c r="C1080" s="23" t="str">
        <f t="shared" si="67"/>
        <v>P0090|Dec</v>
      </c>
      <c r="D1080" s="24">
        <f>Revenue!J1081</f>
        <v>6089.5920000000006</v>
      </c>
      <c r="E1080" s="25">
        <f>_xlfn.XLOOKUP($C1080,ExpensesTbl[Key],ExpensesTbl[Total Operating Expenses])</f>
        <v>3164.6400000000003</v>
      </c>
      <c r="F1080" s="25">
        <f t="shared" si="68"/>
        <v>2924.9520000000002</v>
      </c>
      <c r="G1080" s="23" t="str">
        <f>_xlfn.XLOOKUP($A1080,PropertiesTbl[Property ID],PropertiesTbl[Property Name])</f>
        <v>Trailside Haven</v>
      </c>
    </row>
    <row r="1081" spans="1:7" x14ac:dyDescent="0.25">
      <c r="A1081" s="22" t="str">
        <f>Revenue!A1082</f>
        <v>P0090</v>
      </c>
      <c r="B1081" s="22" t="str">
        <f>Revenue!B1082</f>
        <v>Jan</v>
      </c>
      <c r="C1081" s="23" t="str">
        <f t="shared" si="67"/>
        <v>P0090|Jan</v>
      </c>
      <c r="D1081" s="24">
        <f>Revenue!J1082</f>
        <v>5366.5151999999998</v>
      </c>
      <c r="E1081" s="25">
        <f>_xlfn.XLOOKUP($C1081,ExpensesTbl[Key],ExpensesTbl[Total Operating Expenses])</f>
        <v>3166.7000000000003</v>
      </c>
      <c r="F1081" s="25">
        <f t="shared" si="68"/>
        <v>2199.8151999999995</v>
      </c>
      <c r="G1081" s="23" t="str">
        <f>_xlfn.XLOOKUP($A1081,PropertiesTbl[Property ID],PropertiesTbl[Property Name])</f>
        <v>Trailside Haven</v>
      </c>
    </row>
    <row r="1082" spans="1:7" x14ac:dyDescent="0.25">
      <c r="A1082" s="22" t="str">
        <f>Revenue!A1083</f>
        <v>P0090</v>
      </c>
      <c r="B1082" s="22" t="str">
        <f>Revenue!B1083</f>
        <v>Feb</v>
      </c>
      <c r="C1082" s="23" t="str">
        <f t="shared" si="67"/>
        <v>P0090|Feb</v>
      </c>
      <c r="D1082" s="24">
        <f>Revenue!J1083</f>
        <v>4574.1400000000003</v>
      </c>
      <c r="E1082" s="25">
        <f>_xlfn.XLOOKUP($C1082,ExpensesTbl[Key],ExpensesTbl[Total Operating Expenses])</f>
        <v>3013.1400000000003</v>
      </c>
      <c r="F1082" s="25">
        <f t="shared" si="68"/>
        <v>1561</v>
      </c>
      <c r="G1082" s="23" t="str">
        <f>_xlfn.XLOOKUP($A1082,PropertiesTbl[Property ID],PropertiesTbl[Property Name])</f>
        <v>Trailside Haven</v>
      </c>
    </row>
    <row r="1083" spans="1:7" x14ac:dyDescent="0.25">
      <c r="A1083" s="22" t="str">
        <f>Revenue!A1084</f>
        <v>P0090</v>
      </c>
      <c r="B1083" s="22" t="str">
        <f>Revenue!B1084</f>
        <v>Mar</v>
      </c>
      <c r="C1083" s="23" t="str">
        <f t="shared" si="67"/>
        <v>P0090|Mar</v>
      </c>
      <c r="D1083" s="24">
        <f>Revenue!J1084</f>
        <v>3738.0566000000003</v>
      </c>
      <c r="E1083" s="25">
        <f>_xlfn.XLOOKUP($C1083,ExpensesTbl[Key],ExpensesTbl[Total Operating Expenses])</f>
        <v>2897.51</v>
      </c>
      <c r="F1083" s="25">
        <f t="shared" si="68"/>
        <v>840.54660000000013</v>
      </c>
      <c r="G1083" s="23" t="str">
        <f>_xlfn.XLOOKUP($A1083,PropertiesTbl[Property ID],PropertiesTbl[Property Name])</f>
        <v>Trailside Haven</v>
      </c>
    </row>
    <row r="1084" spans="1:7" x14ac:dyDescent="0.25">
      <c r="A1084" s="22" t="str">
        <f>Revenue!A1085</f>
        <v>P0091</v>
      </c>
      <c r="B1084" s="22" t="str">
        <f>Revenue!B1085</f>
        <v>Apr</v>
      </c>
      <c r="C1084" s="23" t="str">
        <f t="shared" si="67"/>
        <v>P0091|Apr</v>
      </c>
      <c r="D1084" s="24">
        <f>Revenue!J1085</f>
        <v>1282.867</v>
      </c>
      <c r="E1084" s="25">
        <f>_xlfn.XLOOKUP($C1084,ExpensesTbl[Key],ExpensesTbl[Total Operating Expenses])</f>
        <v>2489.1200000000003</v>
      </c>
      <c r="F1084" s="25">
        <f t="shared" si="68"/>
        <v>-1206.2530000000004</v>
      </c>
      <c r="G1084" s="23" t="str">
        <f>_xlfn.XLOOKUP($A1084,PropertiesTbl[Property ID],PropertiesTbl[Property Name])</f>
        <v>Lakeview House</v>
      </c>
    </row>
    <row r="1085" spans="1:7" x14ac:dyDescent="0.25">
      <c r="A1085" s="22" t="str">
        <f>Revenue!A1086</f>
        <v>P0091</v>
      </c>
      <c r="B1085" s="22" t="str">
        <f>Revenue!B1086</f>
        <v>May</v>
      </c>
      <c r="C1085" s="23" t="str">
        <f t="shared" si="67"/>
        <v>P0091|May</v>
      </c>
      <c r="D1085" s="24">
        <f>Revenue!J1086</f>
        <v>1335.2955000000002</v>
      </c>
      <c r="E1085" s="25">
        <f>_xlfn.XLOOKUP($C1085,ExpensesTbl[Key],ExpensesTbl[Total Operating Expenses])</f>
        <v>3006.91</v>
      </c>
      <c r="F1085" s="25">
        <f t="shared" si="68"/>
        <v>-1671.6144999999997</v>
      </c>
      <c r="G1085" s="23" t="str">
        <f>_xlfn.XLOOKUP($A1085,PropertiesTbl[Property ID],PropertiesTbl[Property Name])</f>
        <v>Lakeview House</v>
      </c>
    </row>
    <row r="1086" spans="1:7" x14ac:dyDescent="0.25">
      <c r="A1086" s="22" t="str">
        <f>Revenue!A1087</f>
        <v>P0091</v>
      </c>
      <c r="B1086" s="22" t="str">
        <f>Revenue!B1087</f>
        <v>Jun</v>
      </c>
      <c r="C1086" s="23" t="str">
        <f t="shared" si="67"/>
        <v>P0091|Jun</v>
      </c>
      <c r="D1086" s="24">
        <f>Revenue!J1087</f>
        <v>1865.9728</v>
      </c>
      <c r="E1086" s="25">
        <f>_xlfn.XLOOKUP($C1086,ExpensesTbl[Key],ExpensesTbl[Total Operating Expenses])</f>
        <v>3068.1400000000003</v>
      </c>
      <c r="F1086" s="25">
        <f t="shared" si="68"/>
        <v>-1202.1672000000003</v>
      </c>
      <c r="G1086" s="23" t="str">
        <f>_xlfn.XLOOKUP($A1086,PropertiesTbl[Property ID],PropertiesTbl[Property Name])</f>
        <v>Lakeview House</v>
      </c>
    </row>
    <row r="1087" spans="1:7" x14ac:dyDescent="0.25">
      <c r="A1087" s="22" t="str">
        <f>Revenue!A1088</f>
        <v>P0091</v>
      </c>
      <c r="B1087" s="22" t="str">
        <f>Revenue!B1088</f>
        <v>Jul</v>
      </c>
      <c r="C1087" s="23" t="str">
        <f t="shared" si="67"/>
        <v>P0091|Jul</v>
      </c>
      <c r="D1087" s="24">
        <f>Revenue!J1088</f>
        <v>2213.7760000000003</v>
      </c>
      <c r="E1087" s="25">
        <f>_xlfn.XLOOKUP($C1087,ExpensesTbl[Key],ExpensesTbl[Total Operating Expenses])</f>
        <v>4173.3</v>
      </c>
      <c r="F1087" s="25">
        <f t="shared" si="68"/>
        <v>-1959.5239999999999</v>
      </c>
      <c r="G1087" s="23" t="str">
        <f>_xlfn.XLOOKUP($A1087,PropertiesTbl[Property ID],PropertiesTbl[Property Name])</f>
        <v>Lakeview House</v>
      </c>
    </row>
    <row r="1088" spans="1:7" x14ac:dyDescent="0.25">
      <c r="A1088" s="22" t="str">
        <f>Revenue!A1089</f>
        <v>P0091</v>
      </c>
      <c r="B1088" s="22" t="str">
        <f>Revenue!B1089</f>
        <v>Aug</v>
      </c>
      <c r="C1088" s="23" t="str">
        <f t="shared" si="67"/>
        <v>P0091|Aug</v>
      </c>
      <c r="D1088" s="24">
        <f>Revenue!J1089</f>
        <v>2300.6103999999996</v>
      </c>
      <c r="E1088" s="25">
        <f>_xlfn.XLOOKUP($C1088,ExpensesTbl[Key],ExpensesTbl[Total Operating Expenses])</f>
        <v>4056.46</v>
      </c>
      <c r="F1088" s="25">
        <f t="shared" si="68"/>
        <v>-1755.8496000000005</v>
      </c>
      <c r="G1088" s="23" t="str">
        <f>_xlfn.XLOOKUP($A1088,PropertiesTbl[Property ID],PropertiesTbl[Property Name])</f>
        <v>Lakeview House</v>
      </c>
    </row>
    <row r="1089" spans="1:7" x14ac:dyDescent="0.25">
      <c r="A1089" s="22" t="str">
        <f>Revenue!A1090</f>
        <v>P0091</v>
      </c>
      <c r="B1089" s="22" t="str">
        <f>Revenue!B1090</f>
        <v>Sep</v>
      </c>
      <c r="C1089" s="23" t="str">
        <f t="shared" si="67"/>
        <v>P0091|Sep</v>
      </c>
      <c r="D1089" s="24">
        <f>Revenue!J1090</f>
        <v>1557.5710000000001</v>
      </c>
      <c r="E1089" s="25">
        <f>_xlfn.XLOOKUP($C1089,ExpensesTbl[Key],ExpensesTbl[Total Operating Expenses])</f>
        <v>2774.86</v>
      </c>
      <c r="F1089" s="25">
        <f t="shared" si="68"/>
        <v>-1217.289</v>
      </c>
      <c r="G1089" s="23" t="str">
        <f>_xlfn.XLOOKUP($A1089,PropertiesTbl[Property ID],PropertiesTbl[Property Name])</f>
        <v>Lakeview House</v>
      </c>
    </row>
    <row r="1090" spans="1:7" x14ac:dyDescent="0.25">
      <c r="A1090" s="22" t="str">
        <f>Revenue!A1091</f>
        <v>P0091</v>
      </c>
      <c r="B1090" s="22" t="str">
        <f>Revenue!B1091</f>
        <v>Oct</v>
      </c>
      <c r="C1090" s="23" t="str">
        <f t="shared" si="67"/>
        <v>P0091|Oct</v>
      </c>
      <c r="D1090" s="24">
        <f>Revenue!J1091</f>
        <v>1423.6624999999999</v>
      </c>
      <c r="E1090" s="25">
        <f>_xlfn.XLOOKUP($C1090,ExpensesTbl[Key],ExpensesTbl[Total Operating Expenses])</f>
        <v>2669.53</v>
      </c>
      <c r="F1090" s="25">
        <f t="shared" si="68"/>
        <v>-1245.8675000000003</v>
      </c>
      <c r="G1090" s="23" t="str">
        <f>_xlfn.XLOOKUP($A1090,PropertiesTbl[Property ID],PropertiesTbl[Property Name])</f>
        <v>Lakeview House</v>
      </c>
    </row>
    <row r="1091" spans="1:7" x14ac:dyDescent="0.25">
      <c r="A1091" s="22" t="str">
        <f>Revenue!A1092</f>
        <v>P0091</v>
      </c>
      <c r="B1091" s="22" t="str">
        <f>Revenue!B1092</f>
        <v>Nov</v>
      </c>
      <c r="C1091" s="23" t="str">
        <f t="shared" si="67"/>
        <v>P0091|Nov</v>
      </c>
      <c r="D1091" s="24">
        <f>Revenue!J1092</f>
        <v>1378.6544999999999</v>
      </c>
      <c r="E1091" s="25">
        <f>_xlfn.XLOOKUP($C1091,ExpensesTbl[Key],ExpensesTbl[Total Operating Expenses])</f>
        <v>2585.46</v>
      </c>
      <c r="F1091" s="25">
        <f t="shared" si="68"/>
        <v>-1206.8055000000002</v>
      </c>
      <c r="G1091" s="23" t="str">
        <f>_xlfn.XLOOKUP($A1091,PropertiesTbl[Property ID],PropertiesTbl[Property Name])</f>
        <v>Lakeview House</v>
      </c>
    </row>
    <row r="1092" spans="1:7" x14ac:dyDescent="0.25">
      <c r="A1092" s="22" t="str">
        <f>Revenue!A1093</f>
        <v>P0091</v>
      </c>
      <c r="B1092" s="22" t="str">
        <f>Revenue!B1093</f>
        <v>Dec</v>
      </c>
      <c r="C1092" s="23" t="str">
        <f t="shared" si="67"/>
        <v>P0091|Dec</v>
      </c>
      <c r="D1092" s="24">
        <f>Revenue!J1093</f>
        <v>5276.6140000000005</v>
      </c>
      <c r="E1092" s="25">
        <f>_xlfn.XLOOKUP($C1092,ExpensesTbl[Key],ExpensesTbl[Total Operating Expenses])</f>
        <v>3037.67</v>
      </c>
      <c r="F1092" s="25">
        <f t="shared" si="68"/>
        <v>2238.9440000000004</v>
      </c>
      <c r="G1092" s="23" t="str">
        <f>_xlfn.XLOOKUP($A1092,PropertiesTbl[Property ID],PropertiesTbl[Property Name])</f>
        <v>Lakeview House</v>
      </c>
    </row>
    <row r="1093" spans="1:7" x14ac:dyDescent="0.25">
      <c r="A1093" s="22" t="str">
        <f>Revenue!A1094</f>
        <v>P0091</v>
      </c>
      <c r="B1093" s="22" t="str">
        <f>Revenue!B1094</f>
        <v>Jan</v>
      </c>
      <c r="C1093" s="23" t="str">
        <f t="shared" ref="C1093:C1156" si="69">A1093&amp;"|"&amp;B1093</f>
        <v>P0091|Jan</v>
      </c>
      <c r="D1093" s="24">
        <f>Revenue!J1094</f>
        <v>4673.7784000000001</v>
      </c>
      <c r="E1093" s="25">
        <f>_xlfn.XLOOKUP($C1093,ExpensesTbl[Key],ExpensesTbl[Total Operating Expenses])</f>
        <v>3028.5</v>
      </c>
      <c r="F1093" s="25">
        <f t="shared" ref="F1093:F1156" si="70">D1093-E1093</f>
        <v>1645.2784000000001</v>
      </c>
      <c r="G1093" s="23" t="str">
        <f>_xlfn.XLOOKUP($A1093,PropertiesTbl[Property ID],PropertiesTbl[Property Name])</f>
        <v>Lakeview House</v>
      </c>
    </row>
    <row r="1094" spans="1:7" x14ac:dyDescent="0.25">
      <c r="A1094" s="22" t="str">
        <f>Revenue!A1095</f>
        <v>P0091</v>
      </c>
      <c r="B1094" s="22" t="str">
        <f>Revenue!B1095</f>
        <v>Feb</v>
      </c>
      <c r="C1094" s="23" t="str">
        <f t="shared" si="69"/>
        <v>P0091|Feb</v>
      </c>
      <c r="D1094" s="24">
        <f>Revenue!J1095</f>
        <v>3752.2380000000003</v>
      </c>
      <c r="E1094" s="25">
        <f>_xlfn.XLOOKUP($C1094,ExpensesTbl[Key],ExpensesTbl[Total Operating Expenses])</f>
        <v>2904.6900000000005</v>
      </c>
      <c r="F1094" s="25">
        <f t="shared" si="70"/>
        <v>847.54799999999977</v>
      </c>
      <c r="G1094" s="23" t="str">
        <f>_xlfn.XLOOKUP($A1094,PropertiesTbl[Property ID],PropertiesTbl[Property Name])</f>
        <v>Lakeview House</v>
      </c>
    </row>
    <row r="1095" spans="1:7" x14ac:dyDescent="0.25">
      <c r="A1095" s="22" t="str">
        <f>Revenue!A1096</f>
        <v>P0091</v>
      </c>
      <c r="B1095" s="22" t="str">
        <f>Revenue!B1096</f>
        <v>Mar</v>
      </c>
      <c r="C1095" s="23" t="str">
        <f t="shared" si="69"/>
        <v>P0091|Mar</v>
      </c>
      <c r="D1095" s="24">
        <f>Revenue!J1096</f>
        <v>3225.4196999999999</v>
      </c>
      <c r="E1095" s="25">
        <f>_xlfn.XLOOKUP($C1095,ExpensesTbl[Key],ExpensesTbl[Total Operating Expenses])</f>
        <v>2750.3900000000003</v>
      </c>
      <c r="F1095" s="25">
        <f t="shared" si="70"/>
        <v>475.02969999999959</v>
      </c>
      <c r="G1095" s="23" t="str">
        <f>_xlfn.XLOOKUP($A1095,PropertiesTbl[Property ID],PropertiesTbl[Property Name])</f>
        <v>Lakeview House</v>
      </c>
    </row>
    <row r="1096" spans="1:7" x14ac:dyDescent="0.25">
      <c r="A1096" s="22" t="str">
        <f>Revenue!A1097</f>
        <v>P0092</v>
      </c>
      <c r="B1096" s="22" t="str">
        <f>Revenue!B1097</f>
        <v>Apr</v>
      </c>
      <c r="C1096" s="23" t="str">
        <f t="shared" si="69"/>
        <v>P0092|Apr</v>
      </c>
      <c r="D1096" s="24">
        <f>Revenue!J1097</f>
        <v>1617.8315</v>
      </c>
      <c r="E1096" s="25">
        <f>_xlfn.XLOOKUP($C1096,ExpensesTbl[Key],ExpensesTbl[Total Operating Expenses])</f>
        <v>3086.1899999999996</v>
      </c>
      <c r="F1096" s="25">
        <f t="shared" si="70"/>
        <v>-1468.3584999999996</v>
      </c>
      <c r="G1096" s="23" t="str">
        <f>_xlfn.XLOOKUP($A1096,PropertiesTbl[Property ID],PropertiesTbl[Property Name])</f>
        <v>Lakeview Retreat</v>
      </c>
    </row>
    <row r="1097" spans="1:7" x14ac:dyDescent="0.25">
      <c r="A1097" s="22" t="str">
        <f>Revenue!A1098</f>
        <v>P0092</v>
      </c>
      <c r="B1097" s="22" t="str">
        <f>Revenue!B1098</f>
        <v>May</v>
      </c>
      <c r="C1097" s="23" t="str">
        <f t="shared" si="69"/>
        <v>P0092|May</v>
      </c>
      <c r="D1097" s="24">
        <f>Revenue!J1098</f>
        <v>2060.3357999999998</v>
      </c>
      <c r="E1097" s="25">
        <f>_xlfn.XLOOKUP($C1097,ExpensesTbl[Key],ExpensesTbl[Total Operating Expenses])</f>
        <v>3607.04</v>
      </c>
      <c r="F1097" s="25">
        <f t="shared" si="70"/>
        <v>-1546.7042000000001</v>
      </c>
      <c r="G1097" s="23" t="str">
        <f>_xlfn.XLOOKUP($A1097,PropertiesTbl[Property ID],PropertiesTbl[Property Name])</f>
        <v>Lakeview Retreat</v>
      </c>
    </row>
    <row r="1098" spans="1:7" x14ac:dyDescent="0.25">
      <c r="A1098" s="22" t="str">
        <f>Revenue!A1099</f>
        <v>P0092</v>
      </c>
      <c r="B1098" s="22" t="str">
        <f>Revenue!B1099</f>
        <v>Jun</v>
      </c>
      <c r="C1098" s="23" t="str">
        <f t="shared" si="69"/>
        <v>P0092|Jun</v>
      </c>
      <c r="D1098" s="24">
        <f>Revenue!J1099</f>
        <v>2031.8178000000003</v>
      </c>
      <c r="E1098" s="25">
        <f>_xlfn.XLOOKUP($C1098,ExpensesTbl[Key],ExpensesTbl[Total Operating Expenses])</f>
        <v>3789.1099999999997</v>
      </c>
      <c r="F1098" s="25">
        <f t="shared" si="70"/>
        <v>-1757.2921999999994</v>
      </c>
      <c r="G1098" s="23" t="str">
        <f>_xlfn.XLOOKUP($A1098,PropertiesTbl[Property ID],PropertiesTbl[Property Name])</f>
        <v>Lakeview Retreat</v>
      </c>
    </row>
    <row r="1099" spans="1:7" x14ac:dyDescent="0.25">
      <c r="A1099" s="22" t="str">
        <f>Revenue!A1100</f>
        <v>P0092</v>
      </c>
      <c r="B1099" s="22" t="str">
        <f>Revenue!B1100</f>
        <v>Jul</v>
      </c>
      <c r="C1099" s="23" t="str">
        <f t="shared" si="69"/>
        <v>P0092|Jul</v>
      </c>
      <c r="D1099" s="24">
        <f>Revenue!J1100</f>
        <v>2908.9112</v>
      </c>
      <c r="E1099" s="25">
        <f>_xlfn.XLOOKUP($C1099,ExpensesTbl[Key],ExpensesTbl[Total Operating Expenses])</f>
        <v>5210.1099999999997</v>
      </c>
      <c r="F1099" s="25">
        <f t="shared" si="70"/>
        <v>-2301.1987999999997</v>
      </c>
      <c r="G1099" s="23" t="str">
        <f>_xlfn.XLOOKUP($A1099,PropertiesTbl[Property ID],PropertiesTbl[Property Name])</f>
        <v>Lakeview Retreat</v>
      </c>
    </row>
    <row r="1100" spans="1:7" x14ac:dyDescent="0.25">
      <c r="A1100" s="22" t="str">
        <f>Revenue!A1101</f>
        <v>P0092</v>
      </c>
      <c r="B1100" s="22" t="str">
        <f>Revenue!B1101</f>
        <v>Aug</v>
      </c>
      <c r="C1100" s="23" t="str">
        <f t="shared" si="69"/>
        <v>P0092|Aug</v>
      </c>
      <c r="D1100" s="24">
        <f>Revenue!J1101</f>
        <v>2897.9695999999999</v>
      </c>
      <c r="E1100" s="25">
        <f>_xlfn.XLOOKUP($C1100,ExpensesTbl[Key],ExpensesTbl[Total Operating Expenses])</f>
        <v>5034.6499999999996</v>
      </c>
      <c r="F1100" s="25">
        <f t="shared" si="70"/>
        <v>-2136.6803999999997</v>
      </c>
      <c r="G1100" s="23" t="str">
        <f>_xlfn.XLOOKUP($A1100,PropertiesTbl[Property ID],PropertiesTbl[Property Name])</f>
        <v>Lakeview Retreat</v>
      </c>
    </row>
    <row r="1101" spans="1:7" x14ac:dyDescent="0.25">
      <c r="A1101" s="22" t="str">
        <f>Revenue!A1102</f>
        <v>P0092</v>
      </c>
      <c r="B1101" s="22" t="str">
        <f>Revenue!B1102</f>
        <v>Sep</v>
      </c>
      <c r="C1101" s="23" t="str">
        <f t="shared" si="69"/>
        <v>P0092|Sep</v>
      </c>
      <c r="D1101" s="24">
        <f>Revenue!J1102</f>
        <v>1797.4269999999999</v>
      </c>
      <c r="E1101" s="25">
        <f>_xlfn.XLOOKUP($C1101,ExpensesTbl[Key],ExpensesTbl[Total Operating Expenses])</f>
        <v>3393.7</v>
      </c>
      <c r="F1101" s="25">
        <f t="shared" si="70"/>
        <v>-1596.2729999999999</v>
      </c>
      <c r="G1101" s="23" t="str">
        <f>_xlfn.XLOOKUP($A1101,PropertiesTbl[Property ID],PropertiesTbl[Property Name])</f>
        <v>Lakeview Retreat</v>
      </c>
    </row>
    <row r="1102" spans="1:7" x14ac:dyDescent="0.25">
      <c r="A1102" s="22" t="str">
        <f>Revenue!A1103</f>
        <v>P0092</v>
      </c>
      <c r="B1102" s="22" t="str">
        <f>Revenue!B1103</f>
        <v>Oct</v>
      </c>
      <c r="C1102" s="23" t="str">
        <f t="shared" si="69"/>
        <v>P0092|Oct</v>
      </c>
      <c r="D1102" s="24">
        <f>Revenue!J1103</f>
        <v>1819.252</v>
      </c>
      <c r="E1102" s="25">
        <f>_xlfn.XLOOKUP($C1102,ExpensesTbl[Key],ExpensesTbl[Total Operating Expenses])</f>
        <v>3291.8999999999996</v>
      </c>
      <c r="F1102" s="25">
        <f t="shared" si="70"/>
        <v>-1472.6479999999997</v>
      </c>
      <c r="G1102" s="23" t="str">
        <f>_xlfn.XLOOKUP($A1102,PropertiesTbl[Property ID],PropertiesTbl[Property Name])</f>
        <v>Lakeview Retreat</v>
      </c>
    </row>
    <row r="1103" spans="1:7" x14ac:dyDescent="0.25">
      <c r="A1103" s="22" t="str">
        <f>Revenue!A1104</f>
        <v>P0092</v>
      </c>
      <c r="B1103" s="22" t="str">
        <f>Revenue!B1104</f>
        <v>Nov</v>
      </c>
      <c r="C1103" s="23" t="str">
        <f t="shared" si="69"/>
        <v>P0092|Nov</v>
      </c>
      <c r="D1103" s="24">
        <f>Revenue!J1104</f>
        <v>1666.38</v>
      </c>
      <c r="E1103" s="25">
        <f>_xlfn.XLOOKUP($C1103,ExpensesTbl[Key],ExpensesTbl[Total Operating Expenses])</f>
        <v>3181.85</v>
      </c>
      <c r="F1103" s="25">
        <f t="shared" si="70"/>
        <v>-1515.4699999999998</v>
      </c>
      <c r="G1103" s="23" t="str">
        <f>_xlfn.XLOOKUP($A1103,PropertiesTbl[Property ID],PropertiesTbl[Property Name])</f>
        <v>Lakeview Retreat</v>
      </c>
    </row>
    <row r="1104" spans="1:7" x14ac:dyDescent="0.25">
      <c r="A1104" s="22" t="str">
        <f>Revenue!A1105</f>
        <v>P0092</v>
      </c>
      <c r="B1104" s="22" t="str">
        <f>Revenue!B1105</f>
        <v>Dec</v>
      </c>
      <c r="C1104" s="23" t="str">
        <f t="shared" si="69"/>
        <v>P0092|Dec</v>
      </c>
      <c r="D1104" s="24">
        <f>Revenue!J1105</f>
        <v>6073.8829999999998</v>
      </c>
      <c r="E1104" s="25">
        <f>_xlfn.XLOOKUP($C1104,ExpensesTbl[Key],ExpensesTbl[Total Operating Expenses])</f>
        <v>3562.98</v>
      </c>
      <c r="F1104" s="25">
        <f t="shared" si="70"/>
        <v>2510.9029999999998</v>
      </c>
      <c r="G1104" s="23" t="str">
        <f>_xlfn.XLOOKUP($A1104,PropertiesTbl[Property ID],PropertiesTbl[Property Name])</f>
        <v>Lakeview Retreat</v>
      </c>
    </row>
    <row r="1105" spans="1:7" x14ac:dyDescent="0.25">
      <c r="A1105" s="22" t="str">
        <f>Revenue!A1106</f>
        <v>P0092</v>
      </c>
      <c r="B1105" s="22" t="str">
        <f>Revenue!B1106</f>
        <v>Jan</v>
      </c>
      <c r="C1105" s="23" t="str">
        <f t="shared" si="69"/>
        <v>P0092|Jan</v>
      </c>
      <c r="D1105" s="24">
        <f>Revenue!J1106</f>
        <v>5102.5249999999996</v>
      </c>
      <c r="E1105" s="25">
        <f>_xlfn.XLOOKUP($C1105,ExpensesTbl[Key],ExpensesTbl[Total Operating Expenses])</f>
        <v>3539.33</v>
      </c>
      <c r="F1105" s="25">
        <f t="shared" si="70"/>
        <v>1563.1949999999997</v>
      </c>
      <c r="G1105" s="23" t="str">
        <f>_xlfn.XLOOKUP($A1105,PropertiesTbl[Property ID],PropertiesTbl[Property Name])</f>
        <v>Lakeview Retreat</v>
      </c>
    </row>
    <row r="1106" spans="1:7" x14ac:dyDescent="0.25">
      <c r="A1106" s="22" t="str">
        <f>Revenue!A1107</f>
        <v>P0092</v>
      </c>
      <c r="B1106" s="22" t="str">
        <f>Revenue!B1107</f>
        <v>Feb</v>
      </c>
      <c r="C1106" s="23" t="str">
        <f t="shared" si="69"/>
        <v>P0092|Feb</v>
      </c>
      <c r="D1106" s="24">
        <f>Revenue!J1107</f>
        <v>4557.6953999999996</v>
      </c>
      <c r="E1106" s="25">
        <f>_xlfn.XLOOKUP($C1106,ExpensesTbl[Key],ExpensesTbl[Total Operating Expenses])</f>
        <v>3543.76</v>
      </c>
      <c r="F1106" s="25">
        <f t="shared" si="70"/>
        <v>1013.9353999999994</v>
      </c>
      <c r="G1106" s="23" t="str">
        <f>_xlfn.XLOOKUP($A1106,PropertiesTbl[Property ID],PropertiesTbl[Property Name])</f>
        <v>Lakeview Retreat</v>
      </c>
    </row>
    <row r="1107" spans="1:7" x14ac:dyDescent="0.25">
      <c r="A1107" s="22" t="str">
        <f>Revenue!A1108</f>
        <v>P0092</v>
      </c>
      <c r="B1107" s="22" t="str">
        <f>Revenue!B1108</f>
        <v>Mar</v>
      </c>
      <c r="C1107" s="23" t="str">
        <f t="shared" si="69"/>
        <v>P0092|Mar</v>
      </c>
      <c r="D1107" s="24">
        <f>Revenue!J1108</f>
        <v>4043.4704999999994</v>
      </c>
      <c r="E1107" s="25">
        <f>_xlfn.XLOOKUP($C1107,ExpensesTbl[Key],ExpensesTbl[Total Operating Expenses])</f>
        <v>3374.11</v>
      </c>
      <c r="F1107" s="25">
        <f t="shared" si="70"/>
        <v>669.36049999999932</v>
      </c>
      <c r="G1107" s="23" t="str">
        <f>_xlfn.XLOOKUP($A1107,PropertiesTbl[Property ID],PropertiesTbl[Property Name])</f>
        <v>Lakeview Retreat</v>
      </c>
    </row>
    <row r="1108" spans="1:7" x14ac:dyDescent="0.25">
      <c r="A1108" s="22" t="str">
        <f>Revenue!A1109</f>
        <v>P0093</v>
      </c>
      <c r="B1108" s="22" t="str">
        <f>Revenue!B1109</f>
        <v>Apr</v>
      </c>
      <c r="C1108" s="23" t="str">
        <f t="shared" si="69"/>
        <v>P0093|Apr</v>
      </c>
      <c r="D1108" s="24">
        <f>Revenue!J1109</f>
        <v>605.69349999999997</v>
      </c>
      <c r="E1108" s="25">
        <f>_xlfn.XLOOKUP($C1108,ExpensesTbl[Key],ExpensesTbl[Total Operating Expenses])</f>
        <v>1147.5899999999999</v>
      </c>
      <c r="F1108" s="25">
        <f t="shared" si="70"/>
        <v>-541.89649999999995</v>
      </c>
      <c r="G1108" s="23" t="str">
        <f>_xlfn.XLOOKUP($A1108,PropertiesTbl[Property ID],PropertiesTbl[Property Name])</f>
        <v>Evergreen Hideaway</v>
      </c>
    </row>
    <row r="1109" spans="1:7" x14ac:dyDescent="0.25">
      <c r="A1109" s="22" t="str">
        <f>Revenue!A1110</f>
        <v>P0093</v>
      </c>
      <c r="B1109" s="22" t="str">
        <f>Revenue!B1110</f>
        <v>May</v>
      </c>
      <c r="C1109" s="23" t="str">
        <f t="shared" si="69"/>
        <v>P0093|May</v>
      </c>
      <c r="D1109" s="24">
        <f>Revenue!J1110</f>
        <v>716.88460000000009</v>
      </c>
      <c r="E1109" s="25">
        <f>_xlfn.XLOOKUP($C1109,ExpensesTbl[Key],ExpensesTbl[Total Operating Expenses])</f>
        <v>1282.9100000000001</v>
      </c>
      <c r="F1109" s="25">
        <f t="shared" si="70"/>
        <v>-566.02539999999999</v>
      </c>
      <c r="G1109" s="23" t="str">
        <f>_xlfn.XLOOKUP($A1109,PropertiesTbl[Property ID],PropertiesTbl[Property Name])</f>
        <v>Evergreen Hideaway</v>
      </c>
    </row>
    <row r="1110" spans="1:7" x14ac:dyDescent="0.25">
      <c r="A1110" s="22" t="str">
        <f>Revenue!A1111</f>
        <v>P0093</v>
      </c>
      <c r="B1110" s="22" t="str">
        <f>Revenue!B1111</f>
        <v>Jun</v>
      </c>
      <c r="C1110" s="23" t="str">
        <f t="shared" si="69"/>
        <v>P0093|Jun</v>
      </c>
      <c r="D1110" s="24">
        <f>Revenue!J1111</f>
        <v>923.24239999999998</v>
      </c>
      <c r="E1110" s="25">
        <f>_xlfn.XLOOKUP($C1110,ExpensesTbl[Key],ExpensesTbl[Total Operating Expenses])</f>
        <v>1445.31</v>
      </c>
      <c r="F1110" s="25">
        <f t="shared" si="70"/>
        <v>-522.06759999999997</v>
      </c>
      <c r="G1110" s="23" t="str">
        <f>_xlfn.XLOOKUP($A1110,PropertiesTbl[Property ID],PropertiesTbl[Property Name])</f>
        <v>Evergreen Hideaway</v>
      </c>
    </row>
    <row r="1111" spans="1:7" x14ac:dyDescent="0.25">
      <c r="A1111" s="22" t="str">
        <f>Revenue!A1112</f>
        <v>P0093</v>
      </c>
      <c r="B1111" s="22" t="str">
        <f>Revenue!B1112</f>
        <v>Jul</v>
      </c>
      <c r="C1111" s="23" t="str">
        <f t="shared" si="69"/>
        <v>P0093|Jul</v>
      </c>
      <c r="D1111" s="24">
        <f>Revenue!J1112</f>
        <v>1320.5720000000001</v>
      </c>
      <c r="E1111" s="25">
        <f>_xlfn.XLOOKUP($C1111,ExpensesTbl[Key],ExpensesTbl[Total Operating Expenses])</f>
        <v>1649.5700000000002</v>
      </c>
      <c r="F1111" s="25">
        <f t="shared" si="70"/>
        <v>-328.99800000000005</v>
      </c>
      <c r="G1111" s="23" t="str">
        <f>_xlfn.XLOOKUP($A1111,PropertiesTbl[Property ID],PropertiesTbl[Property Name])</f>
        <v>Evergreen Hideaway</v>
      </c>
    </row>
    <row r="1112" spans="1:7" x14ac:dyDescent="0.25">
      <c r="A1112" s="22" t="str">
        <f>Revenue!A1113</f>
        <v>P0093</v>
      </c>
      <c r="B1112" s="22" t="str">
        <f>Revenue!B1113</f>
        <v>Aug</v>
      </c>
      <c r="C1112" s="23" t="str">
        <f t="shared" si="69"/>
        <v>P0093|Aug</v>
      </c>
      <c r="D1112" s="24">
        <f>Revenue!J1113</f>
        <v>1067.1904000000002</v>
      </c>
      <c r="E1112" s="25">
        <f>_xlfn.XLOOKUP($C1112,ExpensesTbl[Key],ExpensesTbl[Total Operating Expenses])</f>
        <v>1541.8799999999999</v>
      </c>
      <c r="F1112" s="25">
        <f t="shared" si="70"/>
        <v>-474.6895999999997</v>
      </c>
      <c r="G1112" s="23" t="str">
        <f>_xlfn.XLOOKUP($A1112,PropertiesTbl[Property ID],PropertiesTbl[Property Name])</f>
        <v>Evergreen Hideaway</v>
      </c>
    </row>
    <row r="1113" spans="1:7" x14ac:dyDescent="0.25">
      <c r="A1113" s="22" t="str">
        <f>Revenue!A1114</f>
        <v>P0093</v>
      </c>
      <c r="B1113" s="22" t="str">
        <f>Revenue!B1114</f>
        <v>Sep</v>
      </c>
      <c r="C1113" s="23" t="str">
        <f t="shared" si="69"/>
        <v>P0093|Sep</v>
      </c>
      <c r="D1113" s="24">
        <f>Revenue!J1114</f>
        <v>821.4020999999999</v>
      </c>
      <c r="E1113" s="25">
        <f>_xlfn.XLOOKUP($C1113,ExpensesTbl[Key],ExpensesTbl[Total Operating Expenses])</f>
        <v>1218.0100000000002</v>
      </c>
      <c r="F1113" s="25">
        <f t="shared" si="70"/>
        <v>-396.60790000000031</v>
      </c>
      <c r="G1113" s="23" t="str">
        <f>_xlfn.XLOOKUP($A1113,PropertiesTbl[Property ID],PropertiesTbl[Property Name])</f>
        <v>Evergreen Hideaway</v>
      </c>
    </row>
    <row r="1114" spans="1:7" x14ac:dyDescent="0.25">
      <c r="A1114" s="22" t="str">
        <f>Revenue!A1115</f>
        <v>P0093</v>
      </c>
      <c r="B1114" s="22" t="str">
        <f>Revenue!B1115</f>
        <v>Oct</v>
      </c>
      <c r="C1114" s="23" t="str">
        <f t="shared" si="69"/>
        <v>P0093|Oct</v>
      </c>
      <c r="D1114" s="24">
        <f>Revenue!J1115</f>
        <v>706.29219999999998</v>
      </c>
      <c r="E1114" s="25">
        <f>_xlfn.XLOOKUP($C1114,ExpensesTbl[Key],ExpensesTbl[Total Operating Expenses])</f>
        <v>1195.79</v>
      </c>
      <c r="F1114" s="25">
        <f t="shared" si="70"/>
        <v>-489.49779999999998</v>
      </c>
      <c r="G1114" s="23" t="str">
        <f>_xlfn.XLOOKUP($A1114,PropertiesTbl[Property ID],PropertiesTbl[Property Name])</f>
        <v>Evergreen Hideaway</v>
      </c>
    </row>
    <row r="1115" spans="1:7" x14ac:dyDescent="0.25">
      <c r="A1115" s="22" t="str">
        <f>Revenue!A1116</f>
        <v>P0093</v>
      </c>
      <c r="B1115" s="22" t="str">
        <f>Revenue!B1116</f>
        <v>Nov</v>
      </c>
      <c r="C1115" s="23" t="str">
        <f t="shared" si="69"/>
        <v>P0093|Nov</v>
      </c>
      <c r="D1115" s="24">
        <f>Revenue!J1116</f>
        <v>699.71559999999999</v>
      </c>
      <c r="E1115" s="25">
        <f>_xlfn.XLOOKUP($C1115,ExpensesTbl[Key],ExpensesTbl[Total Operating Expenses])</f>
        <v>1211.2</v>
      </c>
      <c r="F1115" s="25">
        <f t="shared" si="70"/>
        <v>-511.48440000000005</v>
      </c>
      <c r="G1115" s="23" t="str">
        <f>_xlfn.XLOOKUP($A1115,PropertiesTbl[Property ID],PropertiesTbl[Property Name])</f>
        <v>Evergreen Hideaway</v>
      </c>
    </row>
    <row r="1116" spans="1:7" x14ac:dyDescent="0.25">
      <c r="A1116" s="22" t="str">
        <f>Revenue!A1117</f>
        <v>P0093</v>
      </c>
      <c r="B1116" s="22" t="str">
        <f>Revenue!B1117</f>
        <v>Dec</v>
      </c>
      <c r="C1116" s="23" t="str">
        <f t="shared" si="69"/>
        <v>P0093|Dec</v>
      </c>
      <c r="D1116" s="24">
        <f>Revenue!J1117</f>
        <v>2888.3969999999999</v>
      </c>
      <c r="E1116" s="25">
        <f>_xlfn.XLOOKUP($C1116,ExpensesTbl[Key],ExpensesTbl[Total Operating Expenses])</f>
        <v>1494.88</v>
      </c>
      <c r="F1116" s="25">
        <f t="shared" si="70"/>
        <v>1393.5169999999998</v>
      </c>
      <c r="G1116" s="23" t="str">
        <f>_xlfn.XLOOKUP($A1116,PropertiesTbl[Property ID],PropertiesTbl[Property Name])</f>
        <v>Evergreen Hideaway</v>
      </c>
    </row>
    <row r="1117" spans="1:7" x14ac:dyDescent="0.25">
      <c r="A1117" s="22" t="str">
        <f>Revenue!A1118</f>
        <v>P0093</v>
      </c>
      <c r="B1117" s="22" t="str">
        <f>Revenue!B1118</f>
        <v>Jan</v>
      </c>
      <c r="C1117" s="23" t="str">
        <f t="shared" si="69"/>
        <v>P0093|Jan</v>
      </c>
      <c r="D1117" s="24">
        <f>Revenue!J1118</f>
        <v>2601.7638000000002</v>
      </c>
      <c r="E1117" s="25">
        <f>_xlfn.XLOOKUP($C1117,ExpensesTbl[Key],ExpensesTbl[Total Operating Expenses])</f>
        <v>1454.1100000000001</v>
      </c>
      <c r="F1117" s="25">
        <f t="shared" si="70"/>
        <v>1147.6538</v>
      </c>
      <c r="G1117" s="23" t="str">
        <f>_xlfn.XLOOKUP($A1117,PropertiesTbl[Property ID],PropertiesTbl[Property Name])</f>
        <v>Evergreen Hideaway</v>
      </c>
    </row>
    <row r="1118" spans="1:7" x14ac:dyDescent="0.25">
      <c r="A1118" s="22" t="str">
        <f>Revenue!A1119</f>
        <v>P0093</v>
      </c>
      <c r="B1118" s="22" t="str">
        <f>Revenue!B1119</f>
        <v>Feb</v>
      </c>
      <c r="C1118" s="23" t="str">
        <f t="shared" si="69"/>
        <v>P0093|Feb</v>
      </c>
      <c r="D1118" s="24">
        <f>Revenue!J1119</f>
        <v>1802.9512</v>
      </c>
      <c r="E1118" s="25">
        <f>_xlfn.XLOOKUP($C1118,ExpensesTbl[Key],ExpensesTbl[Total Operating Expenses])</f>
        <v>1368.8700000000003</v>
      </c>
      <c r="F1118" s="25">
        <f t="shared" si="70"/>
        <v>434.08119999999963</v>
      </c>
      <c r="G1118" s="23" t="str">
        <f>_xlfn.XLOOKUP($A1118,PropertiesTbl[Property ID],PropertiesTbl[Property Name])</f>
        <v>Evergreen Hideaway</v>
      </c>
    </row>
    <row r="1119" spans="1:7" x14ac:dyDescent="0.25">
      <c r="A1119" s="22" t="str">
        <f>Revenue!A1120</f>
        <v>P0093</v>
      </c>
      <c r="B1119" s="22" t="str">
        <f>Revenue!B1120</f>
        <v>Mar</v>
      </c>
      <c r="C1119" s="23" t="str">
        <f t="shared" si="69"/>
        <v>P0093|Mar</v>
      </c>
      <c r="D1119" s="24">
        <f>Revenue!J1120</f>
        <v>1654.8516</v>
      </c>
      <c r="E1119" s="25">
        <f>_xlfn.XLOOKUP($C1119,ExpensesTbl[Key],ExpensesTbl[Total Operating Expenses])</f>
        <v>1365.8400000000001</v>
      </c>
      <c r="F1119" s="25">
        <f t="shared" si="70"/>
        <v>289.01159999999982</v>
      </c>
      <c r="G1119" s="23" t="str">
        <f>_xlfn.XLOOKUP($A1119,PropertiesTbl[Property ID],PropertiesTbl[Property Name])</f>
        <v>Evergreen Hideaway</v>
      </c>
    </row>
    <row r="1120" spans="1:7" x14ac:dyDescent="0.25">
      <c r="A1120" s="22" t="str">
        <f>Revenue!A1121</f>
        <v>P0094</v>
      </c>
      <c r="B1120" s="22" t="str">
        <f>Revenue!B1121</f>
        <v>Apr</v>
      </c>
      <c r="C1120" s="23" t="str">
        <f t="shared" si="69"/>
        <v>P0094|Apr</v>
      </c>
      <c r="D1120" s="24">
        <f>Revenue!J1121</f>
        <v>1157.8684000000001</v>
      </c>
      <c r="E1120" s="25">
        <f>_xlfn.XLOOKUP($C1120,ExpensesTbl[Key],ExpensesTbl[Total Operating Expenses])</f>
        <v>2911.1499999999996</v>
      </c>
      <c r="F1120" s="25">
        <f t="shared" si="70"/>
        <v>-1753.2815999999996</v>
      </c>
      <c r="G1120" s="23" t="str">
        <f>_xlfn.XLOOKUP($A1120,PropertiesTbl[Property ID],PropertiesTbl[Property Name])</f>
        <v>Frost Chalet</v>
      </c>
    </row>
    <row r="1121" spans="1:7" x14ac:dyDescent="0.25">
      <c r="A1121" s="22" t="str">
        <f>Revenue!A1122</f>
        <v>P0094</v>
      </c>
      <c r="B1121" s="22" t="str">
        <f>Revenue!B1122</f>
        <v>May</v>
      </c>
      <c r="C1121" s="23" t="str">
        <f t="shared" si="69"/>
        <v>P0094|May</v>
      </c>
      <c r="D1121" s="24">
        <f>Revenue!J1122</f>
        <v>2012.6118000000001</v>
      </c>
      <c r="E1121" s="25">
        <f>_xlfn.XLOOKUP($C1121,ExpensesTbl[Key],ExpensesTbl[Total Operating Expenses])</f>
        <v>3613.6299999999997</v>
      </c>
      <c r="F1121" s="25">
        <f t="shared" si="70"/>
        <v>-1601.0181999999995</v>
      </c>
      <c r="G1121" s="23" t="str">
        <f>_xlfn.XLOOKUP($A1121,PropertiesTbl[Property ID],PropertiesTbl[Property Name])</f>
        <v>Frost Chalet</v>
      </c>
    </row>
    <row r="1122" spans="1:7" x14ac:dyDescent="0.25">
      <c r="A1122" s="22" t="str">
        <f>Revenue!A1123</f>
        <v>P0094</v>
      </c>
      <c r="B1122" s="22" t="str">
        <f>Revenue!B1123</f>
        <v>Jun</v>
      </c>
      <c r="C1122" s="23" t="str">
        <f t="shared" si="69"/>
        <v>P0094|Jun</v>
      </c>
      <c r="D1122" s="24">
        <f>Revenue!J1123</f>
        <v>1887.5981999999999</v>
      </c>
      <c r="E1122" s="25">
        <f>_xlfn.XLOOKUP($C1122,ExpensesTbl[Key],ExpensesTbl[Total Operating Expenses])</f>
        <v>3796.0699999999997</v>
      </c>
      <c r="F1122" s="25">
        <f t="shared" si="70"/>
        <v>-1908.4717999999998</v>
      </c>
      <c r="G1122" s="23" t="str">
        <f>_xlfn.XLOOKUP($A1122,PropertiesTbl[Property ID],PropertiesTbl[Property Name])</f>
        <v>Frost Chalet</v>
      </c>
    </row>
    <row r="1123" spans="1:7" x14ac:dyDescent="0.25">
      <c r="A1123" s="22" t="str">
        <f>Revenue!A1124</f>
        <v>P0094</v>
      </c>
      <c r="B1123" s="22" t="str">
        <f>Revenue!B1124</f>
        <v>Jul</v>
      </c>
      <c r="C1123" s="23" t="str">
        <f t="shared" si="69"/>
        <v>P0094|Jul</v>
      </c>
      <c r="D1123" s="24">
        <f>Revenue!J1124</f>
        <v>3164.4188999999997</v>
      </c>
      <c r="E1123" s="25">
        <f>_xlfn.XLOOKUP($C1123,ExpensesTbl[Key],ExpensesTbl[Total Operating Expenses])</f>
        <v>5201.93</v>
      </c>
      <c r="F1123" s="25">
        <f t="shared" si="70"/>
        <v>-2037.5111000000006</v>
      </c>
      <c r="G1123" s="23" t="str">
        <f>_xlfn.XLOOKUP($A1123,PropertiesTbl[Property ID],PropertiesTbl[Property Name])</f>
        <v>Frost Chalet</v>
      </c>
    </row>
    <row r="1124" spans="1:7" x14ac:dyDescent="0.25">
      <c r="A1124" s="22" t="str">
        <f>Revenue!A1125</f>
        <v>P0094</v>
      </c>
      <c r="B1124" s="22" t="str">
        <f>Revenue!B1125</f>
        <v>Aug</v>
      </c>
      <c r="C1124" s="23" t="str">
        <f t="shared" si="69"/>
        <v>P0094|Aug</v>
      </c>
      <c r="D1124" s="24">
        <f>Revenue!J1125</f>
        <v>2948.2641000000003</v>
      </c>
      <c r="E1124" s="25">
        <f>_xlfn.XLOOKUP($C1124,ExpensesTbl[Key],ExpensesTbl[Total Operating Expenses])</f>
        <v>5033.0499999999993</v>
      </c>
      <c r="F1124" s="25">
        <f t="shared" si="70"/>
        <v>-2084.7858999999989</v>
      </c>
      <c r="G1124" s="23" t="str">
        <f>_xlfn.XLOOKUP($A1124,PropertiesTbl[Property ID],PropertiesTbl[Property Name])</f>
        <v>Frost Chalet</v>
      </c>
    </row>
    <row r="1125" spans="1:7" x14ac:dyDescent="0.25">
      <c r="A1125" s="22" t="str">
        <f>Revenue!A1126</f>
        <v>P0094</v>
      </c>
      <c r="B1125" s="22" t="str">
        <f>Revenue!B1126</f>
        <v>Sep</v>
      </c>
      <c r="C1125" s="23" t="str">
        <f t="shared" si="69"/>
        <v>P0094|Sep</v>
      </c>
      <c r="D1125" s="24">
        <f>Revenue!J1126</f>
        <v>2046.6587999999999</v>
      </c>
      <c r="E1125" s="25">
        <f>_xlfn.XLOOKUP($C1125,ExpensesTbl[Key],ExpensesTbl[Total Operating Expenses])</f>
        <v>3405.14</v>
      </c>
      <c r="F1125" s="25">
        <f t="shared" si="70"/>
        <v>-1358.4811999999999</v>
      </c>
      <c r="G1125" s="23" t="str">
        <f>_xlfn.XLOOKUP($A1125,PropertiesTbl[Property ID],PropertiesTbl[Property Name])</f>
        <v>Frost Chalet</v>
      </c>
    </row>
    <row r="1126" spans="1:7" x14ac:dyDescent="0.25">
      <c r="A1126" s="22" t="str">
        <f>Revenue!A1127</f>
        <v>P0094</v>
      </c>
      <c r="B1126" s="22" t="str">
        <f>Revenue!B1127</f>
        <v>Oct</v>
      </c>
      <c r="C1126" s="23" t="str">
        <f t="shared" si="69"/>
        <v>P0094|Oct</v>
      </c>
      <c r="D1126" s="24">
        <f>Revenue!J1127</f>
        <v>1895.6297999999999</v>
      </c>
      <c r="E1126" s="25">
        <f>_xlfn.XLOOKUP($C1126,ExpensesTbl[Key],ExpensesTbl[Total Operating Expenses])</f>
        <v>3256.7999999999997</v>
      </c>
      <c r="F1126" s="25">
        <f t="shared" si="70"/>
        <v>-1361.1701999999998</v>
      </c>
      <c r="G1126" s="23" t="str">
        <f>_xlfn.XLOOKUP($A1126,PropertiesTbl[Property ID],PropertiesTbl[Property Name])</f>
        <v>Frost Chalet</v>
      </c>
    </row>
    <row r="1127" spans="1:7" x14ac:dyDescent="0.25">
      <c r="A1127" s="22" t="str">
        <f>Revenue!A1128</f>
        <v>P0094</v>
      </c>
      <c r="B1127" s="22" t="str">
        <f>Revenue!B1128</f>
        <v>Nov</v>
      </c>
      <c r="C1127" s="23" t="str">
        <f t="shared" si="69"/>
        <v>P0094|Nov</v>
      </c>
      <c r="D1127" s="24">
        <f>Revenue!J1128</f>
        <v>1813.7424000000001</v>
      </c>
      <c r="E1127" s="25">
        <f>_xlfn.XLOOKUP($C1127,ExpensesTbl[Key],ExpensesTbl[Total Operating Expenses])</f>
        <v>3177.88</v>
      </c>
      <c r="F1127" s="25">
        <f t="shared" si="70"/>
        <v>-1364.1376</v>
      </c>
      <c r="G1127" s="23" t="str">
        <f>_xlfn.XLOOKUP($A1127,PropertiesTbl[Property ID],PropertiesTbl[Property Name])</f>
        <v>Frost Chalet</v>
      </c>
    </row>
    <row r="1128" spans="1:7" x14ac:dyDescent="0.25">
      <c r="A1128" s="22" t="str">
        <f>Revenue!A1129</f>
        <v>P0094</v>
      </c>
      <c r="B1128" s="22" t="str">
        <f>Revenue!B1129</f>
        <v>Dec</v>
      </c>
      <c r="C1128" s="23" t="str">
        <f t="shared" si="69"/>
        <v>P0094|Dec</v>
      </c>
      <c r="D1128" s="24">
        <f>Revenue!J1129</f>
        <v>7661.6457</v>
      </c>
      <c r="E1128" s="25">
        <f>_xlfn.XLOOKUP($C1128,ExpensesTbl[Key],ExpensesTbl[Total Operating Expenses])</f>
        <v>3718.5</v>
      </c>
      <c r="F1128" s="25">
        <f t="shared" si="70"/>
        <v>3943.1457</v>
      </c>
      <c r="G1128" s="23" t="str">
        <f>_xlfn.XLOOKUP($A1128,PropertiesTbl[Property ID],PropertiesTbl[Property Name])</f>
        <v>Frost Chalet</v>
      </c>
    </row>
    <row r="1129" spans="1:7" x14ac:dyDescent="0.25">
      <c r="A1129" s="22" t="str">
        <f>Revenue!A1130</f>
        <v>P0094</v>
      </c>
      <c r="B1129" s="22" t="str">
        <f>Revenue!B1130</f>
        <v>Jan</v>
      </c>
      <c r="C1129" s="23" t="str">
        <f t="shared" si="69"/>
        <v>P0094|Jan</v>
      </c>
      <c r="D1129" s="24">
        <f>Revenue!J1130</f>
        <v>5542.9438</v>
      </c>
      <c r="E1129" s="25">
        <f>_xlfn.XLOOKUP($C1129,ExpensesTbl[Key],ExpensesTbl[Total Operating Expenses])</f>
        <v>3565.3500000000004</v>
      </c>
      <c r="F1129" s="25">
        <f t="shared" si="70"/>
        <v>1977.5937999999996</v>
      </c>
      <c r="G1129" s="23" t="str">
        <f>_xlfn.XLOOKUP($A1129,PropertiesTbl[Property ID],PropertiesTbl[Property Name])</f>
        <v>Frost Chalet</v>
      </c>
    </row>
    <row r="1130" spans="1:7" x14ac:dyDescent="0.25">
      <c r="A1130" s="22" t="str">
        <f>Revenue!A1131</f>
        <v>P0094</v>
      </c>
      <c r="B1130" s="22" t="str">
        <f>Revenue!B1131</f>
        <v>Feb</v>
      </c>
      <c r="C1130" s="23" t="str">
        <f t="shared" si="69"/>
        <v>P0094|Feb</v>
      </c>
      <c r="D1130" s="24">
        <f>Revenue!J1131</f>
        <v>4733.8279999999995</v>
      </c>
      <c r="E1130" s="25">
        <f>_xlfn.XLOOKUP($C1130,ExpensesTbl[Key],ExpensesTbl[Total Operating Expenses])</f>
        <v>3548.95</v>
      </c>
      <c r="F1130" s="25">
        <f t="shared" si="70"/>
        <v>1184.8779999999997</v>
      </c>
      <c r="G1130" s="23" t="str">
        <f>_xlfn.XLOOKUP($A1130,PropertiesTbl[Property ID],PropertiesTbl[Property Name])</f>
        <v>Frost Chalet</v>
      </c>
    </row>
    <row r="1131" spans="1:7" x14ac:dyDescent="0.25">
      <c r="A1131" s="22" t="str">
        <f>Revenue!A1132</f>
        <v>P0094</v>
      </c>
      <c r="B1131" s="22" t="str">
        <f>Revenue!B1132</f>
        <v>Mar</v>
      </c>
      <c r="C1131" s="23" t="str">
        <f t="shared" si="69"/>
        <v>P0094|Mar</v>
      </c>
      <c r="D1131" s="24">
        <f>Revenue!J1132</f>
        <v>3767.7770999999998</v>
      </c>
      <c r="E1131" s="25">
        <f>_xlfn.XLOOKUP($C1131,ExpensesTbl[Key],ExpensesTbl[Total Operating Expenses])</f>
        <v>3392.26</v>
      </c>
      <c r="F1131" s="25">
        <f t="shared" si="70"/>
        <v>375.51709999999957</v>
      </c>
      <c r="G1131" s="23" t="str">
        <f>_xlfn.XLOOKUP($A1131,PropertiesTbl[Property ID],PropertiesTbl[Property Name])</f>
        <v>Frost Chalet</v>
      </c>
    </row>
    <row r="1132" spans="1:7" x14ac:dyDescent="0.25">
      <c r="A1132" s="22" t="str">
        <f>Revenue!A1133</f>
        <v>P0095</v>
      </c>
      <c r="B1132" s="22" t="str">
        <f>Revenue!B1133</f>
        <v>Apr</v>
      </c>
      <c r="C1132" s="23" t="str">
        <f t="shared" si="69"/>
        <v>P0095|Apr</v>
      </c>
      <c r="D1132" s="24">
        <f>Revenue!J1133</f>
        <v>885.14699999999993</v>
      </c>
      <c r="E1132" s="25">
        <f>_xlfn.XLOOKUP($C1132,ExpensesTbl[Key],ExpensesTbl[Total Operating Expenses])</f>
        <v>1553.91</v>
      </c>
      <c r="F1132" s="25">
        <f t="shared" si="70"/>
        <v>-668.76300000000015</v>
      </c>
      <c r="G1132" s="23" t="str">
        <f>_xlfn.XLOOKUP($A1132,PropertiesTbl[Property ID],PropertiesTbl[Property Name])</f>
        <v>Forest Point</v>
      </c>
    </row>
    <row r="1133" spans="1:7" x14ac:dyDescent="0.25">
      <c r="A1133" s="22" t="str">
        <f>Revenue!A1134</f>
        <v>P0095</v>
      </c>
      <c r="B1133" s="22" t="str">
        <f>Revenue!B1134</f>
        <v>May</v>
      </c>
      <c r="C1133" s="23" t="str">
        <f t="shared" si="69"/>
        <v>P0095|May</v>
      </c>
      <c r="D1133" s="24">
        <f>Revenue!J1134</f>
        <v>965.10410000000013</v>
      </c>
      <c r="E1133" s="25">
        <f>_xlfn.XLOOKUP($C1133,ExpensesTbl[Key],ExpensesTbl[Total Operating Expenses])</f>
        <v>1760.2</v>
      </c>
      <c r="F1133" s="25">
        <f t="shared" si="70"/>
        <v>-795.09589999999992</v>
      </c>
      <c r="G1133" s="23" t="str">
        <f>_xlfn.XLOOKUP($A1133,PropertiesTbl[Property ID],PropertiesTbl[Property Name])</f>
        <v>Forest Point</v>
      </c>
    </row>
    <row r="1134" spans="1:7" x14ac:dyDescent="0.25">
      <c r="A1134" s="22" t="str">
        <f>Revenue!A1135</f>
        <v>P0095</v>
      </c>
      <c r="B1134" s="22" t="str">
        <f>Revenue!B1135</f>
        <v>Jun</v>
      </c>
      <c r="C1134" s="23" t="str">
        <f t="shared" si="69"/>
        <v>P0095|Jun</v>
      </c>
      <c r="D1134" s="24">
        <f>Revenue!J1135</f>
        <v>1063.1807999999999</v>
      </c>
      <c r="E1134" s="25">
        <f>_xlfn.XLOOKUP($C1134,ExpensesTbl[Key],ExpensesTbl[Total Operating Expenses])</f>
        <v>1826.5700000000002</v>
      </c>
      <c r="F1134" s="25">
        <f t="shared" si="70"/>
        <v>-763.3892000000003</v>
      </c>
      <c r="G1134" s="23" t="str">
        <f>_xlfn.XLOOKUP($A1134,PropertiesTbl[Property ID],PropertiesTbl[Property Name])</f>
        <v>Forest Point</v>
      </c>
    </row>
    <row r="1135" spans="1:7" x14ac:dyDescent="0.25">
      <c r="A1135" s="22" t="str">
        <f>Revenue!A1136</f>
        <v>P0095</v>
      </c>
      <c r="B1135" s="22" t="str">
        <f>Revenue!B1136</f>
        <v>Jul</v>
      </c>
      <c r="C1135" s="23" t="str">
        <f t="shared" si="69"/>
        <v>P0095|Jul</v>
      </c>
      <c r="D1135" s="24">
        <f>Revenue!J1136</f>
        <v>1738.8841</v>
      </c>
      <c r="E1135" s="25">
        <f>_xlfn.XLOOKUP($C1135,ExpensesTbl[Key],ExpensesTbl[Total Operating Expenses])</f>
        <v>2478.38</v>
      </c>
      <c r="F1135" s="25">
        <f t="shared" si="70"/>
        <v>-739.49590000000012</v>
      </c>
      <c r="G1135" s="23" t="str">
        <f>_xlfn.XLOOKUP($A1135,PropertiesTbl[Property ID],PropertiesTbl[Property Name])</f>
        <v>Forest Point</v>
      </c>
    </row>
    <row r="1136" spans="1:7" x14ac:dyDescent="0.25">
      <c r="A1136" s="22" t="str">
        <f>Revenue!A1137</f>
        <v>P0095</v>
      </c>
      <c r="B1136" s="22" t="str">
        <f>Revenue!B1137</f>
        <v>Aug</v>
      </c>
      <c r="C1136" s="23" t="str">
        <f t="shared" si="69"/>
        <v>P0095|Aug</v>
      </c>
      <c r="D1136" s="24">
        <f>Revenue!J1137</f>
        <v>1417.3</v>
      </c>
      <c r="E1136" s="25">
        <f>_xlfn.XLOOKUP($C1136,ExpensesTbl[Key],ExpensesTbl[Total Operating Expenses])</f>
        <v>2411.38</v>
      </c>
      <c r="F1136" s="25">
        <f t="shared" si="70"/>
        <v>-994.08000000000015</v>
      </c>
      <c r="G1136" s="23" t="str">
        <f>_xlfn.XLOOKUP($A1136,PropertiesTbl[Property ID],PropertiesTbl[Property Name])</f>
        <v>Forest Point</v>
      </c>
    </row>
    <row r="1137" spans="1:7" x14ac:dyDescent="0.25">
      <c r="A1137" s="22" t="str">
        <f>Revenue!A1138</f>
        <v>P0095</v>
      </c>
      <c r="B1137" s="22" t="str">
        <f>Revenue!B1138</f>
        <v>Sep</v>
      </c>
      <c r="C1137" s="23" t="str">
        <f t="shared" si="69"/>
        <v>P0095|Sep</v>
      </c>
      <c r="D1137" s="24">
        <f>Revenue!J1138</f>
        <v>1033.0719999999999</v>
      </c>
      <c r="E1137" s="25">
        <f>_xlfn.XLOOKUP($C1137,ExpensesTbl[Key],ExpensesTbl[Total Operating Expenses])</f>
        <v>1686.6200000000001</v>
      </c>
      <c r="F1137" s="25">
        <f t="shared" si="70"/>
        <v>-653.54800000000023</v>
      </c>
      <c r="G1137" s="23" t="str">
        <f>_xlfn.XLOOKUP($A1137,PropertiesTbl[Property ID],PropertiesTbl[Property Name])</f>
        <v>Forest Point</v>
      </c>
    </row>
    <row r="1138" spans="1:7" x14ac:dyDescent="0.25">
      <c r="A1138" s="22" t="str">
        <f>Revenue!A1139</f>
        <v>P0095</v>
      </c>
      <c r="B1138" s="22" t="str">
        <f>Revenue!B1139</f>
        <v>Oct</v>
      </c>
      <c r="C1138" s="23" t="str">
        <f t="shared" si="69"/>
        <v>P0095|Oct</v>
      </c>
      <c r="D1138" s="24">
        <f>Revenue!J1139</f>
        <v>999.12200000000007</v>
      </c>
      <c r="E1138" s="25">
        <f>_xlfn.XLOOKUP($C1138,ExpensesTbl[Key],ExpensesTbl[Total Operating Expenses])</f>
        <v>1624.04</v>
      </c>
      <c r="F1138" s="25">
        <f t="shared" si="70"/>
        <v>-624.91799999999989</v>
      </c>
      <c r="G1138" s="23" t="str">
        <f>_xlfn.XLOOKUP($A1138,PropertiesTbl[Property ID],PropertiesTbl[Property Name])</f>
        <v>Forest Point</v>
      </c>
    </row>
    <row r="1139" spans="1:7" x14ac:dyDescent="0.25">
      <c r="A1139" s="22" t="str">
        <f>Revenue!A1140</f>
        <v>P0095</v>
      </c>
      <c r="B1139" s="22" t="str">
        <f>Revenue!B1140</f>
        <v>Nov</v>
      </c>
      <c r="C1139" s="23" t="str">
        <f t="shared" si="69"/>
        <v>P0095|Nov</v>
      </c>
      <c r="D1139" s="24">
        <f>Revenue!J1140</f>
        <v>1109.2764999999997</v>
      </c>
      <c r="E1139" s="25">
        <f>_xlfn.XLOOKUP($C1139,ExpensesTbl[Key],ExpensesTbl[Total Operating Expenses])</f>
        <v>1711.38</v>
      </c>
      <c r="F1139" s="25">
        <f t="shared" si="70"/>
        <v>-602.10350000000039</v>
      </c>
      <c r="G1139" s="23" t="str">
        <f>_xlfn.XLOOKUP($A1139,PropertiesTbl[Property ID],PropertiesTbl[Property Name])</f>
        <v>Forest Point</v>
      </c>
    </row>
    <row r="1140" spans="1:7" x14ac:dyDescent="0.25">
      <c r="A1140" s="22" t="str">
        <f>Revenue!A1141</f>
        <v>P0095</v>
      </c>
      <c r="B1140" s="22" t="str">
        <f>Revenue!B1141</f>
        <v>Dec</v>
      </c>
      <c r="C1140" s="23" t="str">
        <f t="shared" si="69"/>
        <v>P0095|Dec</v>
      </c>
      <c r="D1140" s="24">
        <f>Revenue!J1141</f>
        <v>3887.6804999999999</v>
      </c>
      <c r="E1140" s="25">
        <f>_xlfn.XLOOKUP($C1140,ExpensesTbl[Key],ExpensesTbl[Total Operating Expenses])</f>
        <v>2018.6899999999998</v>
      </c>
      <c r="F1140" s="25">
        <f t="shared" si="70"/>
        <v>1868.9905000000001</v>
      </c>
      <c r="G1140" s="23" t="str">
        <f>_xlfn.XLOOKUP($A1140,PropertiesTbl[Property ID],PropertiesTbl[Property Name])</f>
        <v>Forest Point</v>
      </c>
    </row>
    <row r="1141" spans="1:7" x14ac:dyDescent="0.25">
      <c r="A1141" s="22" t="str">
        <f>Revenue!A1142</f>
        <v>P0095</v>
      </c>
      <c r="B1141" s="22" t="str">
        <f>Revenue!B1142</f>
        <v>Jan</v>
      </c>
      <c r="C1141" s="23" t="str">
        <f t="shared" si="69"/>
        <v>P0095|Jan</v>
      </c>
      <c r="D1141" s="24">
        <f>Revenue!J1142</f>
        <v>3372.0285000000003</v>
      </c>
      <c r="E1141" s="25">
        <f>_xlfn.XLOOKUP($C1141,ExpensesTbl[Key],ExpensesTbl[Total Operating Expenses])</f>
        <v>2014.24</v>
      </c>
      <c r="F1141" s="25">
        <f t="shared" si="70"/>
        <v>1357.7885000000003</v>
      </c>
      <c r="G1141" s="23" t="str">
        <f>_xlfn.XLOOKUP($A1141,PropertiesTbl[Property ID],PropertiesTbl[Property Name])</f>
        <v>Forest Point</v>
      </c>
    </row>
    <row r="1142" spans="1:7" x14ac:dyDescent="0.25">
      <c r="A1142" s="22" t="str">
        <f>Revenue!A1143</f>
        <v>P0095</v>
      </c>
      <c r="B1142" s="22" t="str">
        <f>Revenue!B1143</f>
        <v>Feb</v>
      </c>
      <c r="C1142" s="23" t="str">
        <f t="shared" si="69"/>
        <v>P0095|Feb</v>
      </c>
      <c r="D1142" s="24">
        <f>Revenue!J1143</f>
        <v>2316.5204000000003</v>
      </c>
      <c r="E1142" s="25">
        <f>_xlfn.XLOOKUP($C1142,ExpensesTbl[Key],ExpensesTbl[Total Operating Expenses])</f>
        <v>1831.8799999999999</v>
      </c>
      <c r="F1142" s="25">
        <f t="shared" si="70"/>
        <v>484.64040000000045</v>
      </c>
      <c r="G1142" s="23" t="str">
        <f>_xlfn.XLOOKUP($A1142,PropertiesTbl[Property ID],PropertiesTbl[Property Name])</f>
        <v>Forest Point</v>
      </c>
    </row>
    <row r="1143" spans="1:7" x14ac:dyDescent="0.25">
      <c r="A1143" s="22" t="str">
        <f>Revenue!A1144</f>
        <v>P0095</v>
      </c>
      <c r="B1143" s="22" t="str">
        <f>Revenue!B1144</f>
        <v>Mar</v>
      </c>
      <c r="C1143" s="23" t="str">
        <f t="shared" si="69"/>
        <v>P0095|Mar</v>
      </c>
      <c r="D1143" s="24">
        <f>Revenue!J1144</f>
        <v>2337.9767999999999</v>
      </c>
      <c r="E1143" s="25">
        <f>_xlfn.XLOOKUP($C1143,ExpensesTbl[Key],ExpensesTbl[Total Operating Expenses])</f>
        <v>1802.52</v>
      </c>
      <c r="F1143" s="25">
        <f t="shared" si="70"/>
        <v>535.45679999999993</v>
      </c>
      <c r="G1143" s="23" t="str">
        <f>_xlfn.XLOOKUP($A1143,PropertiesTbl[Property ID],PropertiesTbl[Property Name])</f>
        <v>Forest Point</v>
      </c>
    </row>
    <row r="1144" spans="1:7" x14ac:dyDescent="0.25">
      <c r="A1144" s="22" t="str">
        <f>Revenue!A1145</f>
        <v>P0096</v>
      </c>
      <c r="B1144" s="22" t="str">
        <f>Revenue!B1145</f>
        <v>Apr</v>
      </c>
      <c r="C1144" s="23" t="str">
        <f t="shared" si="69"/>
        <v>P0096|Apr</v>
      </c>
      <c r="D1144" s="24">
        <f>Revenue!J1145</f>
        <v>1142.9687999999999</v>
      </c>
      <c r="E1144" s="25">
        <f>_xlfn.XLOOKUP($C1144,ExpensesTbl[Key],ExpensesTbl[Total Operating Expenses])</f>
        <v>1992.2699999999998</v>
      </c>
      <c r="F1144" s="25">
        <f t="shared" si="70"/>
        <v>-849.30119999999988</v>
      </c>
      <c r="G1144" s="23" t="str">
        <f>_xlfn.XLOOKUP($A1144,PropertiesTbl[Property ID],PropertiesTbl[Property Name])</f>
        <v>Pine Cabin</v>
      </c>
    </row>
    <row r="1145" spans="1:7" x14ac:dyDescent="0.25">
      <c r="A1145" s="22" t="str">
        <f>Revenue!A1146</f>
        <v>P0096</v>
      </c>
      <c r="B1145" s="22" t="str">
        <f>Revenue!B1146</f>
        <v>May</v>
      </c>
      <c r="C1145" s="23" t="str">
        <f t="shared" si="69"/>
        <v>P0096|May</v>
      </c>
      <c r="D1145" s="24">
        <f>Revenue!J1146</f>
        <v>1272.4638</v>
      </c>
      <c r="E1145" s="25">
        <f>_xlfn.XLOOKUP($C1145,ExpensesTbl[Key],ExpensesTbl[Total Operating Expenses])</f>
        <v>2306.7200000000003</v>
      </c>
      <c r="F1145" s="25">
        <f t="shared" si="70"/>
        <v>-1034.2562000000003</v>
      </c>
      <c r="G1145" s="23" t="str">
        <f>_xlfn.XLOOKUP($A1145,PropertiesTbl[Property ID],PropertiesTbl[Property Name])</f>
        <v>Pine Cabin</v>
      </c>
    </row>
    <row r="1146" spans="1:7" x14ac:dyDescent="0.25">
      <c r="A1146" s="22" t="str">
        <f>Revenue!A1147</f>
        <v>P0096</v>
      </c>
      <c r="B1146" s="22" t="str">
        <f>Revenue!B1147</f>
        <v>Jun</v>
      </c>
      <c r="C1146" s="23" t="str">
        <f t="shared" si="69"/>
        <v>P0096|Jun</v>
      </c>
      <c r="D1146" s="24">
        <f>Revenue!J1147</f>
        <v>1531.9775999999999</v>
      </c>
      <c r="E1146" s="25">
        <f>_xlfn.XLOOKUP($C1146,ExpensesTbl[Key],ExpensesTbl[Total Operating Expenses])</f>
        <v>2431.8200000000002</v>
      </c>
      <c r="F1146" s="25">
        <f t="shared" si="70"/>
        <v>-899.84240000000023</v>
      </c>
      <c r="G1146" s="23" t="str">
        <f>_xlfn.XLOOKUP($A1146,PropertiesTbl[Property ID],PropertiesTbl[Property Name])</f>
        <v>Pine Cabin</v>
      </c>
    </row>
    <row r="1147" spans="1:7" x14ac:dyDescent="0.25">
      <c r="A1147" s="22" t="str">
        <f>Revenue!A1148</f>
        <v>P0096</v>
      </c>
      <c r="B1147" s="22" t="str">
        <f>Revenue!B1148</f>
        <v>Jul</v>
      </c>
      <c r="C1147" s="23" t="str">
        <f t="shared" si="69"/>
        <v>P0096|Jul</v>
      </c>
      <c r="D1147" s="24">
        <f>Revenue!J1148</f>
        <v>2342.0043999999998</v>
      </c>
      <c r="E1147" s="25">
        <f>_xlfn.XLOOKUP($C1147,ExpensesTbl[Key],ExpensesTbl[Total Operating Expenses])</f>
        <v>3366.09</v>
      </c>
      <c r="F1147" s="25">
        <f t="shared" si="70"/>
        <v>-1024.0856000000003</v>
      </c>
      <c r="G1147" s="23" t="str">
        <f>_xlfn.XLOOKUP($A1147,PropertiesTbl[Property ID],PropertiesTbl[Property Name])</f>
        <v>Pine Cabin</v>
      </c>
    </row>
    <row r="1148" spans="1:7" x14ac:dyDescent="0.25">
      <c r="A1148" s="22" t="str">
        <f>Revenue!A1149</f>
        <v>P0096</v>
      </c>
      <c r="B1148" s="22" t="str">
        <f>Revenue!B1149</f>
        <v>Aug</v>
      </c>
      <c r="C1148" s="23" t="str">
        <f t="shared" si="69"/>
        <v>P0096|Aug</v>
      </c>
      <c r="D1148" s="24">
        <f>Revenue!J1149</f>
        <v>1994.1438000000001</v>
      </c>
      <c r="E1148" s="25">
        <f>_xlfn.XLOOKUP($C1148,ExpensesTbl[Key],ExpensesTbl[Total Operating Expenses])</f>
        <v>3158.07</v>
      </c>
      <c r="F1148" s="25">
        <f t="shared" si="70"/>
        <v>-1163.9262000000001</v>
      </c>
      <c r="G1148" s="23" t="str">
        <f>_xlfn.XLOOKUP($A1148,PropertiesTbl[Property ID],PropertiesTbl[Property Name])</f>
        <v>Pine Cabin</v>
      </c>
    </row>
    <row r="1149" spans="1:7" x14ac:dyDescent="0.25">
      <c r="A1149" s="22" t="str">
        <f>Revenue!A1150</f>
        <v>P0096</v>
      </c>
      <c r="B1149" s="22" t="str">
        <f>Revenue!B1150</f>
        <v>Sep</v>
      </c>
      <c r="C1149" s="23" t="str">
        <f t="shared" si="69"/>
        <v>P0096|Sep</v>
      </c>
      <c r="D1149" s="24">
        <f>Revenue!J1150</f>
        <v>1540.1256000000001</v>
      </c>
      <c r="E1149" s="25">
        <f>_xlfn.XLOOKUP($C1149,ExpensesTbl[Key],ExpensesTbl[Total Operating Expenses])</f>
        <v>2181.9299999999998</v>
      </c>
      <c r="F1149" s="25">
        <f t="shared" si="70"/>
        <v>-641.80439999999976</v>
      </c>
      <c r="G1149" s="23" t="str">
        <f>_xlfn.XLOOKUP($A1149,PropertiesTbl[Property ID],PropertiesTbl[Property Name])</f>
        <v>Pine Cabin</v>
      </c>
    </row>
    <row r="1150" spans="1:7" x14ac:dyDescent="0.25">
      <c r="A1150" s="22" t="str">
        <f>Revenue!A1151</f>
        <v>P0096</v>
      </c>
      <c r="B1150" s="22" t="str">
        <f>Revenue!B1151</f>
        <v>Oct</v>
      </c>
      <c r="C1150" s="23" t="str">
        <f t="shared" si="69"/>
        <v>P0096|Oct</v>
      </c>
      <c r="D1150" s="24">
        <f>Revenue!J1151</f>
        <v>1172.7089999999998</v>
      </c>
      <c r="E1150" s="25">
        <f>_xlfn.XLOOKUP($C1150,ExpensesTbl[Key],ExpensesTbl[Total Operating Expenses])</f>
        <v>2138.7800000000002</v>
      </c>
      <c r="F1150" s="25">
        <f t="shared" si="70"/>
        <v>-966.07100000000037</v>
      </c>
      <c r="G1150" s="23" t="str">
        <f>_xlfn.XLOOKUP($A1150,PropertiesTbl[Property ID],PropertiesTbl[Property Name])</f>
        <v>Pine Cabin</v>
      </c>
    </row>
    <row r="1151" spans="1:7" x14ac:dyDescent="0.25">
      <c r="A1151" s="22" t="str">
        <f>Revenue!A1152</f>
        <v>P0096</v>
      </c>
      <c r="B1151" s="22" t="str">
        <f>Revenue!B1152</f>
        <v>Nov</v>
      </c>
      <c r="C1151" s="23" t="str">
        <f t="shared" si="69"/>
        <v>P0096|Nov</v>
      </c>
      <c r="D1151" s="24">
        <f>Revenue!J1152</f>
        <v>1270.8924000000002</v>
      </c>
      <c r="E1151" s="25">
        <f>_xlfn.XLOOKUP($C1151,ExpensesTbl[Key],ExpensesTbl[Total Operating Expenses])</f>
        <v>2060.09</v>
      </c>
      <c r="F1151" s="25">
        <f t="shared" si="70"/>
        <v>-789.19759999999997</v>
      </c>
      <c r="G1151" s="23" t="str">
        <f>_xlfn.XLOOKUP($A1151,PropertiesTbl[Property ID],PropertiesTbl[Property Name])</f>
        <v>Pine Cabin</v>
      </c>
    </row>
    <row r="1152" spans="1:7" x14ac:dyDescent="0.25">
      <c r="A1152" s="22" t="str">
        <f>Revenue!A1153</f>
        <v>P0096</v>
      </c>
      <c r="B1152" s="22" t="str">
        <f>Revenue!B1153</f>
        <v>Dec</v>
      </c>
      <c r="C1152" s="23" t="str">
        <f t="shared" si="69"/>
        <v>P0096|Dec</v>
      </c>
      <c r="D1152" s="24">
        <f>Revenue!J1153</f>
        <v>4987.9679999999998</v>
      </c>
      <c r="E1152" s="25">
        <f>_xlfn.XLOOKUP($C1152,ExpensesTbl[Key],ExpensesTbl[Total Operating Expenses])</f>
        <v>2532.4900000000002</v>
      </c>
      <c r="F1152" s="25">
        <f t="shared" si="70"/>
        <v>2455.4779999999996</v>
      </c>
      <c r="G1152" s="23" t="str">
        <f>_xlfn.XLOOKUP($A1152,PropertiesTbl[Property ID],PropertiesTbl[Property Name])</f>
        <v>Pine Cabin</v>
      </c>
    </row>
    <row r="1153" spans="1:7" x14ac:dyDescent="0.25">
      <c r="A1153" s="22" t="str">
        <f>Revenue!A1154</f>
        <v>P0096</v>
      </c>
      <c r="B1153" s="22" t="str">
        <f>Revenue!B1154</f>
        <v>Jan</v>
      </c>
      <c r="C1153" s="23" t="str">
        <f t="shared" si="69"/>
        <v>P0096|Jan</v>
      </c>
      <c r="D1153" s="24">
        <f>Revenue!J1154</f>
        <v>4176.5153</v>
      </c>
      <c r="E1153" s="25">
        <f>_xlfn.XLOOKUP($C1153,ExpensesTbl[Key],ExpensesTbl[Total Operating Expenses])</f>
        <v>2446.61</v>
      </c>
      <c r="F1153" s="25">
        <f t="shared" si="70"/>
        <v>1729.9052999999999</v>
      </c>
      <c r="G1153" s="23" t="str">
        <f>_xlfn.XLOOKUP($A1153,PropertiesTbl[Property ID],PropertiesTbl[Property Name])</f>
        <v>Pine Cabin</v>
      </c>
    </row>
    <row r="1154" spans="1:7" x14ac:dyDescent="0.25">
      <c r="A1154" s="22" t="str">
        <f>Revenue!A1155</f>
        <v>P0096</v>
      </c>
      <c r="B1154" s="22" t="str">
        <f>Revenue!B1155</f>
        <v>Feb</v>
      </c>
      <c r="C1154" s="23" t="str">
        <f t="shared" si="69"/>
        <v>P0096|Feb</v>
      </c>
      <c r="D1154" s="24">
        <f>Revenue!J1155</f>
        <v>2872.4965999999999</v>
      </c>
      <c r="E1154" s="25">
        <f>_xlfn.XLOOKUP($C1154,ExpensesTbl[Key],ExpensesTbl[Total Operating Expenses])</f>
        <v>2320.5700000000002</v>
      </c>
      <c r="F1154" s="25">
        <f t="shared" si="70"/>
        <v>551.92659999999978</v>
      </c>
      <c r="G1154" s="23" t="str">
        <f>_xlfn.XLOOKUP($A1154,PropertiesTbl[Property ID],PropertiesTbl[Property Name])</f>
        <v>Pine Cabin</v>
      </c>
    </row>
    <row r="1155" spans="1:7" x14ac:dyDescent="0.25">
      <c r="A1155" s="22" t="str">
        <f>Revenue!A1156</f>
        <v>P0096</v>
      </c>
      <c r="B1155" s="22" t="str">
        <f>Revenue!B1156</f>
        <v>Mar</v>
      </c>
      <c r="C1155" s="23" t="str">
        <f t="shared" si="69"/>
        <v>P0096|Mar</v>
      </c>
      <c r="D1155" s="24">
        <f>Revenue!J1156</f>
        <v>3233.0844000000002</v>
      </c>
      <c r="E1155" s="25">
        <f>_xlfn.XLOOKUP($C1155,ExpensesTbl[Key],ExpensesTbl[Total Operating Expenses])</f>
        <v>2309.2600000000002</v>
      </c>
      <c r="F1155" s="25">
        <f t="shared" si="70"/>
        <v>923.82439999999997</v>
      </c>
      <c r="G1155" s="23" t="str">
        <f>_xlfn.XLOOKUP($A1155,PropertiesTbl[Property ID],PropertiesTbl[Property Name])</f>
        <v>Pine Cabin</v>
      </c>
    </row>
    <row r="1156" spans="1:7" x14ac:dyDescent="0.25">
      <c r="A1156" s="22" t="str">
        <f>Revenue!A1157</f>
        <v>P0097</v>
      </c>
      <c r="B1156" s="22" t="str">
        <f>Revenue!B1157</f>
        <v>Apr</v>
      </c>
      <c r="C1156" s="23" t="str">
        <f t="shared" si="69"/>
        <v>P0097|Apr</v>
      </c>
      <c r="D1156" s="24">
        <f>Revenue!J1157</f>
        <v>3035.2107999999998</v>
      </c>
      <c r="E1156" s="25">
        <f>_xlfn.XLOOKUP($C1156,ExpensesTbl[Key],ExpensesTbl[Total Operating Expenses])</f>
        <v>2493.36</v>
      </c>
      <c r="F1156" s="25">
        <f t="shared" si="70"/>
        <v>541.85079999999971</v>
      </c>
      <c r="G1156" s="23" t="str">
        <f>_xlfn.XLOOKUP($A1156,PropertiesTbl[Property ID],PropertiesTbl[Property Name])</f>
        <v>Juniper Escape</v>
      </c>
    </row>
    <row r="1157" spans="1:7" x14ac:dyDescent="0.25">
      <c r="A1157" s="22" t="str">
        <f>Revenue!A1158</f>
        <v>P0097</v>
      </c>
      <c r="B1157" s="22" t="str">
        <f>Revenue!B1158</f>
        <v>May</v>
      </c>
      <c r="C1157" s="23" t="str">
        <f t="shared" ref="C1157:C1220" si="71">A1157&amp;"|"&amp;B1157</f>
        <v>P0097|May</v>
      </c>
      <c r="D1157" s="24">
        <f>Revenue!J1158</f>
        <v>3668.0776000000001</v>
      </c>
      <c r="E1157" s="25">
        <f>_xlfn.XLOOKUP($C1157,ExpensesTbl[Key],ExpensesTbl[Total Operating Expenses])</f>
        <v>2947.8</v>
      </c>
      <c r="F1157" s="25">
        <f t="shared" ref="F1157:F1220" si="72">D1157-E1157</f>
        <v>720.27759999999989</v>
      </c>
      <c r="G1157" s="23" t="str">
        <f>_xlfn.XLOOKUP($A1157,PropertiesTbl[Property ID],PropertiesTbl[Property Name])</f>
        <v>Juniper Escape</v>
      </c>
    </row>
    <row r="1158" spans="1:7" x14ac:dyDescent="0.25">
      <c r="A1158" s="22" t="str">
        <f>Revenue!A1159</f>
        <v>P0097</v>
      </c>
      <c r="B1158" s="22" t="str">
        <f>Revenue!B1159</f>
        <v>Jun</v>
      </c>
      <c r="C1158" s="23" t="str">
        <f t="shared" si="71"/>
        <v>P0097|Jun</v>
      </c>
      <c r="D1158" s="24">
        <f>Revenue!J1159</f>
        <v>4115.441600000001</v>
      </c>
      <c r="E1158" s="25">
        <f>_xlfn.XLOOKUP($C1158,ExpensesTbl[Key],ExpensesTbl[Total Operating Expenses])</f>
        <v>3083.32</v>
      </c>
      <c r="F1158" s="25">
        <f t="shared" si="72"/>
        <v>1032.1216000000009</v>
      </c>
      <c r="G1158" s="23" t="str">
        <f>_xlfn.XLOOKUP($A1158,PropertiesTbl[Property ID],PropertiesTbl[Property Name])</f>
        <v>Juniper Escape</v>
      </c>
    </row>
    <row r="1159" spans="1:7" x14ac:dyDescent="0.25">
      <c r="A1159" s="22" t="str">
        <f>Revenue!A1160</f>
        <v>P0097</v>
      </c>
      <c r="B1159" s="22" t="str">
        <f>Revenue!B1160</f>
        <v>Jul</v>
      </c>
      <c r="C1159" s="23" t="str">
        <f t="shared" si="71"/>
        <v>P0097|Jul</v>
      </c>
      <c r="D1159" s="24">
        <f>Revenue!J1160</f>
        <v>5971.6255000000001</v>
      </c>
      <c r="E1159" s="25">
        <f>_xlfn.XLOOKUP($C1159,ExpensesTbl[Key],ExpensesTbl[Total Operating Expenses])</f>
        <v>4330.9400000000005</v>
      </c>
      <c r="F1159" s="25">
        <f t="shared" si="72"/>
        <v>1640.6854999999996</v>
      </c>
      <c r="G1159" s="23" t="str">
        <f>_xlfn.XLOOKUP($A1159,PropertiesTbl[Property ID],PropertiesTbl[Property Name])</f>
        <v>Juniper Escape</v>
      </c>
    </row>
    <row r="1160" spans="1:7" x14ac:dyDescent="0.25">
      <c r="A1160" s="22" t="str">
        <f>Revenue!A1161</f>
        <v>P0097</v>
      </c>
      <c r="B1160" s="22" t="str">
        <f>Revenue!B1161</f>
        <v>Aug</v>
      </c>
      <c r="C1160" s="23" t="str">
        <f t="shared" si="71"/>
        <v>P0097|Aug</v>
      </c>
      <c r="D1160" s="24">
        <f>Revenue!J1161</f>
        <v>5361.4470000000001</v>
      </c>
      <c r="E1160" s="25">
        <f>_xlfn.XLOOKUP($C1160,ExpensesTbl[Key],ExpensesTbl[Total Operating Expenses])</f>
        <v>4186.7299999999996</v>
      </c>
      <c r="F1160" s="25">
        <f t="shared" si="72"/>
        <v>1174.7170000000006</v>
      </c>
      <c r="G1160" s="23" t="str">
        <f>_xlfn.XLOOKUP($A1160,PropertiesTbl[Property ID],PropertiesTbl[Property Name])</f>
        <v>Juniper Escape</v>
      </c>
    </row>
    <row r="1161" spans="1:7" x14ac:dyDescent="0.25">
      <c r="A1161" s="22" t="str">
        <f>Revenue!A1162</f>
        <v>P0097</v>
      </c>
      <c r="B1161" s="22" t="str">
        <f>Revenue!B1162</f>
        <v>Sep</v>
      </c>
      <c r="C1161" s="23" t="str">
        <f t="shared" si="71"/>
        <v>P0097|Sep</v>
      </c>
      <c r="D1161" s="24">
        <f>Revenue!J1162</f>
        <v>3351.1495</v>
      </c>
      <c r="E1161" s="25">
        <f>_xlfn.XLOOKUP($C1161,ExpensesTbl[Key],ExpensesTbl[Total Operating Expenses])</f>
        <v>2759.56</v>
      </c>
      <c r="F1161" s="25">
        <f t="shared" si="72"/>
        <v>591.58950000000004</v>
      </c>
      <c r="G1161" s="23" t="str">
        <f>_xlfn.XLOOKUP($A1161,PropertiesTbl[Property ID],PropertiesTbl[Property Name])</f>
        <v>Juniper Escape</v>
      </c>
    </row>
    <row r="1162" spans="1:7" x14ac:dyDescent="0.25">
      <c r="A1162" s="22" t="str">
        <f>Revenue!A1163</f>
        <v>P0097</v>
      </c>
      <c r="B1162" s="22" t="str">
        <f>Revenue!B1163</f>
        <v>Oct</v>
      </c>
      <c r="C1162" s="23" t="str">
        <f t="shared" si="71"/>
        <v>P0097|Oct</v>
      </c>
      <c r="D1162" s="24">
        <f>Revenue!J1163</f>
        <v>3020.7772</v>
      </c>
      <c r="E1162" s="25">
        <f>_xlfn.XLOOKUP($C1162,ExpensesTbl[Key],ExpensesTbl[Total Operating Expenses])</f>
        <v>2643.6200000000003</v>
      </c>
      <c r="F1162" s="25">
        <f t="shared" si="72"/>
        <v>377.15719999999965</v>
      </c>
      <c r="G1162" s="23" t="str">
        <f>_xlfn.XLOOKUP($A1162,PropertiesTbl[Property ID],PropertiesTbl[Property Name])</f>
        <v>Juniper Escape</v>
      </c>
    </row>
    <row r="1163" spans="1:7" x14ac:dyDescent="0.25">
      <c r="A1163" s="22" t="str">
        <f>Revenue!A1164</f>
        <v>P0097</v>
      </c>
      <c r="B1163" s="22" t="str">
        <f>Revenue!B1164</f>
        <v>Nov</v>
      </c>
      <c r="C1163" s="23" t="str">
        <f t="shared" si="71"/>
        <v>P0097|Nov</v>
      </c>
      <c r="D1163" s="24">
        <f>Revenue!J1164</f>
        <v>3467.6383999999998</v>
      </c>
      <c r="E1163" s="25">
        <f>_xlfn.XLOOKUP($C1163,ExpensesTbl[Key],ExpensesTbl[Total Operating Expenses])</f>
        <v>2707.16</v>
      </c>
      <c r="F1163" s="25">
        <f t="shared" si="72"/>
        <v>760.47839999999997</v>
      </c>
      <c r="G1163" s="23" t="str">
        <f>_xlfn.XLOOKUP($A1163,PropertiesTbl[Property ID],PropertiesTbl[Property Name])</f>
        <v>Juniper Escape</v>
      </c>
    </row>
    <row r="1164" spans="1:7" x14ac:dyDescent="0.25">
      <c r="A1164" s="22" t="str">
        <f>Revenue!A1165</f>
        <v>P0097</v>
      </c>
      <c r="B1164" s="22" t="str">
        <f>Revenue!B1165</f>
        <v>Dec</v>
      </c>
      <c r="C1164" s="23" t="str">
        <f t="shared" si="71"/>
        <v>P0097|Dec</v>
      </c>
      <c r="D1164" s="24">
        <f>Revenue!J1165</f>
        <v>12327.8948</v>
      </c>
      <c r="E1164" s="25">
        <f>_xlfn.XLOOKUP($C1164,ExpensesTbl[Key],ExpensesTbl[Total Operating Expenses])</f>
        <v>3142.8</v>
      </c>
      <c r="F1164" s="25">
        <f t="shared" si="72"/>
        <v>9185.0947999999989</v>
      </c>
      <c r="G1164" s="23" t="str">
        <f>_xlfn.XLOOKUP($A1164,PropertiesTbl[Property ID],PropertiesTbl[Property Name])</f>
        <v>Juniper Escape</v>
      </c>
    </row>
    <row r="1165" spans="1:7" x14ac:dyDescent="0.25">
      <c r="A1165" s="22" t="str">
        <f>Revenue!A1166</f>
        <v>P0097</v>
      </c>
      <c r="B1165" s="22" t="str">
        <f>Revenue!B1166</f>
        <v>Jan</v>
      </c>
      <c r="C1165" s="23" t="str">
        <f t="shared" si="71"/>
        <v>P0097|Jan</v>
      </c>
      <c r="D1165" s="24">
        <f>Revenue!J1166</f>
        <v>9849.9699999999993</v>
      </c>
      <c r="E1165" s="25">
        <f>_xlfn.XLOOKUP($C1165,ExpensesTbl[Key],ExpensesTbl[Total Operating Expenses])</f>
        <v>3037.4300000000003</v>
      </c>
      <c r="F1165" s="25">
        <f t="shared" si="72"/>
        <v>6812.5399999999991</v>
      </c>
      <c r="G1165" s="23" t="str">
        <f>_xlfn.XLOOKUP($A1165,PropertiesTbl[Property ID],PropertiesTbl[Property Name])</f>
        <v>Juniper Escape</v>
      </c>
    </row>
    <row r="1166" spans="1:7" x14ac:dyDescent="0.25">
      <c r="A1166" s="22" t="str">
        <f>Revenue!A1167</f>
        <v>P0097</v>
      </c>
      <c r="B1166" s="22" t="str">
        <f>Revenue!B1167</f>
        <v>Feb</v>
      </c>
      <c r="C1166" s="23" t="str">
        <f t="shared" si="71"/>
        <v>P0097|Feb</v>
      </c>
      <c r="D1166" s="24">
        <f>Revenue!J1167</f>
        <v>8854.5349999999999</v>
      </c>
      <c r="E1166" s="25">
        <f>_xlfn.XLOOKUP($C1166,ExpensesTbl[Key],ExpensesTbl[Total Operating Expenses])</f>
        <v>2899.88</v>
      </c>
      <c r="F1166" s="25">
        <f t="shared" si="72"/>
        <v>5954.6549999999997</v>
      </c>
      <c r="G1166" s="23" t="str">
        <f>_xlfn.XLOOKUP($A1166,PropertiesTbl[Property ID],PropertiesTbl[Property Name])</f>
        <v>Juniper Escape</v>
      </c>
    </row>
    <row r="1167" spans="1:7" x14ac:dyDescent="0.25">
      <c r="A1167" s="22" t="str">
        <f>Revenue!A1168</f>
        <v>P0097</v>
      </c>
      <c r="B1167" s="22" t="str">
        <f>Revenue!B1168</f>
        <v>Mar</v>
      </c>
      <c r="C1167" s="23" t="str">
        <f t="shared" si="71"/>
        <v>P0097|Mar</v>
      </c>
      <c r="D1167" s="24">
        <f>Revenue!J1168</f>
        <v>7999.9746999999988</v>
      </c>
      <c r="E1167" s="25">
        <f>_xlfn.XLOOKUP($C1167,ExpensesTbl[Key],ExpensesTbl[Total Operating Expenses])</f>
        <v>2889.4100000000003</v>
      </c>
      <c r="F1167" s="25">
        <f t="shared" si="72"/>
        <v>5110.564699999999</v>
      </c>
      <c r="G1167" s="23" t="str">
        <f>_xlfn.XLOOKUP($A1167,PropertiesTbl[Property ID],PropertiesTbl[Property Name])</f>
        <v>Juniper Escape</v>
      </c>
    </row>
    <row r="1168" spans="1:7" x14ac:dyDescent="0.25">
      <c r="A1168" s="22" t="str">
        <f>Revenue!A1169</f>
        <v>P0098</v>
      </c>
      <c r="B1168" s="22" t="str">
        <f>Revenue!B1169</f>
        <v>Apr</v>
      </c>
      <c r="C1168" s="23" t="str">
        <f t="shared" si="71"/>
        <v>P0098|Apr</v>
      </c>
      <c r="D1168" s="24">
        <f>Revenue!J1169</f>
        <v>1340.2425000000001</v>
      </c>
      <c r="E1168" s="25">
        <f>_xlfn.XLOOKUP($C1168,ExpensesTbl[Key],ExpensesTbl[Total Operating Expenses])</f>
        <v>2472.6400000000003</v>
      </c>
      <c r="F1168" s="25">
        <f t="shared" si="72"/>
        <v>-1132.3975000000003</v>
      </c>
      <c r="G1168" s="23" t="str">
        <f>_xlfn.XLOOKUP($A1168,PropertiesTbl[Property ID],PropertiesTbl[Property Name])</f>
        <v>Highland Refuge</v>
      </c>
    </row>
    <row r="1169" spans="1:7" x14ac:dyDescent="0.25">
      <c r="A1169" s="22" t="str">
        <f>Revenue!A1170</f>
        <v>P0098</v>
      </c>
      <c r="B1169" s="22" t="str">
        <f>Revenue!B1170</f>
        <v>May</v>
      </c>
      <c r="C1169" s="23" t="str">
        <f t="shared" si="71"/>
        <v>P0098|May</v>
      </c>
      <c r="D1169" s="24">
        <f>Revenue!J1170</f>
        <v>1939.1011000000001</v>
      </c>
      <c r="E1169" s="25">
        <f>_xlfn.XLOOKUP($C1169,ExpensesTbl[Key],ExpensesTbl[Total Operating Expenses])</f>
        <v>2928.67</v>
      </c>
      <c r="F1169" s="25">
        <f t="shared" si="72"/>
        <v>-989.56889999999999</v>
      </c>
      <c r="G1169" s="23" t="str">
        <f>_xlfn.XLOOKUP($A1169,PropertiesTbl[Property ID],PropertiesTbl[Property Name])</f>
        <v>Highland Refuge</v>
      </c>
    </row>
    <row r="1170" spans="1:7" x14ac:dyDescent="0.25">
      <c r="A1170" s="22" t="str">
        <f>Revenue!A1171</f>
        <v>P0098</v>
      </c>
      <c r="B1170" s="22" t="str">
        <f>Revenue!B1171</f>
        <v>Jun</v>
      </c>
      <c r="C1170" s="23" t="str">
        <f t="shared" si="71"/>
        <v>P0098|Jun</v>
      </c>
      <c r="D1170" s="24">
        <f>Revenue!J1171</f>
        <v>2146.8848000000003</v>
      </c>
      <c r="E1170" s="25">
        <f>_xlfn.XLOOKUP($C1170,ExpensesTbl[Key],ExpensesTbl[Total Operating Expenses])</f>
        <v>3057.4400000000005</v>
      </c>
      <c r="F1170" s="25">
        <f t="shared" si="72"/>
        <v>-910.55520000000024</v>
      </c>
      <c r="G1170" s="23" t="str">
        <f>_xlfn.XLOOKUP($A1170,PropertiesTbl[Property ID],PropertiesTbl[Property Name])</f>
        <v>Highland Refuge</v>
      </c>
    </row>
    <row r="1171" spans="1:7" x14ac:dyDescent="0.25">
      <c r="A1171" s="22" t="str">
        <f>Revenue!A1172</f>
        <v>P0098</v>
      </c>
      <c r="B1171" s="22" t="str">
        <f>Revenue!B1172</f>
        <v>Jul</v>
      </c>
      <c r="C1171" s="23" t="str">
        <f t="shared" si="71"/>
        <v>P0098|Jul</v>
      </c>
      <c r="D1171" s="24">
        <f>Revenue!J1172</f>
        <v>3025.9279000000001</v>
      </c>
      <c r="E1171" s="25">
        <f>_xlfn.XLOOKUP($C1171,ExpensesTbl[Key],ExpensesTbl[Total Operating Expenses])</f>
        <v>4178.0300000000007</v>
      </c>
      <c r="F1171" s="25">
        <f t="shared" si="72"/>
        <v>-1152.1021000000005</v>
      </c>
      <c r="G1171" s="23" t="str">
        <f>_xlfn.XLOOKUP($A1171,PropertiesTbl[Property ID],PropertiesTbl[Property Name])</f>
        <v>Highland Refuge</v>
      </c>
    </row>
    <row r="1172" spans="1:7" x14ac:dyDescent="0.25">
      <c r="A1172" s="22" t="str">
        <f>Revenue!A1173</f>
        <v>P0098</v>
      </c>
      <c r="B1172" s="22" t="str">
        <f>Revenue!B1173</f>
        <v>Aug</v>
      </c>
      <c r="C1172" s="23" t="str">
        <f t="shared" si="71"/>
        <v>P0098|Aug</v>
      </c>
      <c r="D1172" s="24">
        <f>Revenue!J1173</f>
        <v>3121.62</v>
      </c>
      <c r="E1172" s="25">
        <f>_xlfn.XLOOKUP($C1172,ExpensesTbl[Key],ExpensesTbl[Total Operating Expenses])</f>
        <v>4193.47</v>
      </c>
      <c r="F1172" s="25">
        <f t="shared" si="72"/>
        <v>-1071.8500000000004</v>
      </c>
      <c r="G1172" s="23" t="str">
        <f>_xlfn.XLOOKUP($A1172,PropertiesTbl[Property ID],PropertiesTbl[Property Name])</f>
        <v>Highland Refuge</v>
      </c>
    </row>
    <row r="1173" spans="1:7" x14ac:dyDescent="0.25">
      <c r="A1173" s="22" t="str">
        <f>Revenue!A1174</f>
        <v>P0098</v>
      </c>
      <c r="B1173" s="22" t="str">
        <f>Revenue!B1174</f>
        <v>Sep</v>
      </c>
      <c r="C1173" s="23" t="str">
        <f t="shared" si="71"/>
        <v>P0098|Sep</v>
      </c>
      <c r="D1173" s="24">
        <f>Revenue!J1174</f>
        <v>1652.2624000000001</v>
      </c>
      <c r="E1173" s="25">
        <f>_xlfn.XLOOKUP($C1173,ExpensesTbl[Key],ExpensesTbl[Total Operating Expenses])</f>
        <v>2770.79</v>
      </c>
      <c r="F1173" s="25">
        <f t="shared" si="72"/>
        <v>-1118.5275999999999</v>
      </c>
      <c r="G1173" s="23" t="str">
        <f>_xlfn.XLOOKUP($A1173,PropertiesTbl[Property ID],PropertiesTbl[Property Name])</f>
        <v>Highland Refuge</v>
      </c>
    </row>
    <row r="1174" spans="1:7" x14ac:dyDescent="0.25">
      <c r="A1174" s="22" t="str">
        <f>Revenue!A1175</f>
        <v>P0098</v>
      </c>
      <c r="B1174" s="22" t="str">
        <f>Revenue!B1175</f>
        <v>Oct</v>
      </c>
      <c r="C1174" s="23" t="str">
        <f t="shared" si="71"/>
        <v>P0098|Oct</v>
      </c>
      <c r="D1174" s="24">
        <f>Revenue!J1175</f>
        <v>1645.1619999999998</v>
      </c>
      <c r="E1174" s="25">
        <f>_xlfn.XLOOKUP($C1174,ExpensesTbl[Key],ExpensesTbl[Total Operating Expenses])</f>
        <v>2691.31</v>
      </c>
      <c r="F1174" s="25">
        <f t="shared" si="72"/>
        <v>-1046.1480000000001</v>
      </c>
      <c r="G1174" s="23" t="str">
        <f>_xlfn.XLOOKUP($A1174,PropertiesTbl[Property ID],PropertiesTbl[Property Name])</f>
        <v>Highland Refuge</v>
      </c>
    </row>
    <row r="1175" spans="1:7" x14ac:dyDescent="0.25">
      <c r="A1175" s="22" t="str">
        <f>Revenue!A1176</f>
        <v>P0098</v>
      </c>
      <c r="B1175" s="22" t="str">
        <f>Revenue!B1176</f>
        <v>Nov</v>
      </c>
      <c r="C1175" s="23" t="str">
        <f t="shared" si="71"/>
        <v>P0098|Nov</v>
      </c>
      <c r="D1175" s="24">
        <f>Revenue!J1176</f>
        <v>1669.4896000000001</v>
      </c>
      <c r="E1175" s="25">
        <f>_xlfn.XLOOKUP($C1175,ExpensesTbl[Key],ExpensesTbl[Total Operating Expenses])</f>
        <v>2589.1800000000003</v>
      </c>
      <c r="F1175" s="25">
        <f t="shared" si="72"/>
        <v>-919.69040000000018</v>
      </c>
      <c r="G1175" s="23" t="str">
        <f>_xlfn.XLOOKUP($A1175,PropertiesTbl[Property ID],PropertiesTbl[Property Name])</f>
        <v>Highland Refuge</v>
      </c>
    </row>
    <row r="1176" spans="1:7" x14ac:dyDescent="0.25">
      <c r="A1176" s="22" t="str">
        <f>Revenue!A1177</f>
        <v>P0098</v>
      </c>
      <c r="B1176" s="22" t="str">
        <f>Revenue!B1177</f>
        <v>Dec</v>
      </c>
      <c r="C1176" s="23" t="str">
        <f t="shared" si="71"/>
        <v>P0098|Dec</v>
      </c>
      <c r="D1176" s="24">
        <f>Revenue!J1177</f>
        <v>6505.5765000000001</v>
      </c>
      <c r="E1176" s="25">
        <f>_xlfn.XLOOKUP($C1176,ExpensesTbl[Key],ExpensesTbl[Total Operating Expenses])</f>
        <v>3172.78</v>
      </c>
      <c r="F1176" s="25">
        <f t="shared" si="72"/>
        <v>3332.7964999999999</v>
      </c>
      <c r="G1176" s="23" t="str">
        <f>_xlfn.XLOOKUP($A1176,PropertiesTbl[Property ID],PropertiesTbl[Property Name])</f>
        <v>Highland Refuge</v>
      </c>
    </row>
    <row r="1177" spans="1:7" x14ac:dyDescent="0.25">
      <c r="A1177" s="22" t="str">
        <f>Revenue!A1178</f>
        <v>P0098</v>
      </c>
      <c r="B1177" s="22" t="str">
        <f>Revenue!B1178</f>
        <v>Jan</v>
      </c>
      <c r="C1177" s="23" t="str">
        <f t="shared" si="71"/>
        <v>P0098|Jan</v>
      </c>
      <c r="D1177" s="24">
        <f>Revenue!J1178</f>
        <v>6060.8007999999991</v>
      </c>
      <c r="E1177" s="25">
        <f>_xlfn.XLOOKUP($C1177,ExpensesTbl[Key],ExpensesTbl[Total Operating Expenses])</f>
        <v>3040.08</v>
      </c>
      <c r="F1177" s="25">
        <f t="shared" si="72"/>
        <v>3020.7207999999991</v>
      </c>
      <c r="G1177" s="23" t="str">
        <f>_xlfn.XLOOKUP($A1177,PropertiesTbl[Property ID],PropertiesTbl[Property Name])</f>
        <v>Highland Refuge</v>
      </c>
    </row>
    <row r="1178" spans="1:7" x14ac:dyDescent="0.25">
      <c r="A1178" s="22" t="str">
        <f>Revenue!A1179</f>
        <v>P0098</v>
      </c>
      <c r="B1178" s="22" t="str">
        <f>Revenue!B1179</f>
        <v>Feb</v>
      </c>
      <c r="C1178" s="23" t="str">
        <f t="shared" si="71"/>
        <v>P0098|Feb</v>
      </c>
      <c r="D1178" s="24">
        <f>Revenue!J1179</f>
        <v>4760.2636000000002</v>
      </c>
      <c r="E1178" s="25">
        <f>_xlfn.XLOOKUP($C1178,ExpensesTbl[Key],ExpensesTbl[Total Operating Expenses])</f>
        <v>3018.3700000000003</v>
      </c>
      <c r="F1178" s="25">
        <f t="shared" si="72"/>
        <v>1741.8935999999999</v>
      </c>
      <c r="G1178" s="23" t="str">
        <f>_xlfn.XLOOKUP($A1178,PropertiesTbl[Property ID],PropertiesTbl[Property Name])</f>
        <v>Highland Refuge</v>
      </c>
    </row>
    <row r="1179" spans="1:7" x14ac:dyDescent="0.25">
      <c r="A1179" s="22" t="str">
        <f>Revenue!A1180</f>
        <v>P0098</v>
      </c>
      <c r="B1179" s="22" t="str">
        <f>Revenue!B1180</f>
        <v>Mar</v>
      </c>
      <c r="C1179" s="23" t="str">
        <f t="shared" si="71"/>
        <v>P0098|Mar</v>
      </c>
      <c r="D1179" s="24">
        <f>Revenue!J1180</f>
        <v>4598.4272000000001</v>
      </c>
      <c r="E1179" s="25">
        <f>_xlfn.XLOOKUP($C1179,ExpensesTbl[Key],ExpensesTbl[Total Operating Expenses])</f>
        <v>2896.4100000000003</v>
      </c>
      <c r="F1179" s="25">
        <f t="shared" si="72"/>
        <v>1702.0171999999998</v>
      </c>
      <c r="G1179" s="23" t="str">
        <f>_xlfn.XLOOKUP($A1179,PropertiesTbl[Property ID],PropertiesTbl[Property Name])</f>
        <v>Highland Refuge</v>
      </c>
    </row>
    <row r="1180" spans="1:7" x14ac:dyDescent="0.25">
      <c r="A1180" s="22" t="str">
        <f>Revenue!A1181</f>
        <v>P0099</v>
      </c>
      <c r="B1180" s="22" t="str">
        <f>Revenue!B1181</f>
        <v>Apr</v>
      </c>
      <c r="C1180" s="23" t="str">
        <f t="shared" si="71"/>
        <v>P0099|Apr</v>
      </c>
      <c r="D1180" s="24">
        <f>Revenue!J1181</f>
        <v>850.42099999999994</v>
      </c>
      <c r="E1180" s="25">
        <f>_xlfn.XLOOKUP($C1180,ExpensesTbl[Key],ExpensesTbl[Total Operating Expenses])</f>
        <v>1552.06</v>
      </c>
      <c r="F1180" s="25">
        <f t="shared" si="72"/>
        <v>-701.63900000000001</v>
      </c>
      <c r="G1180" s="23" t="str">
        <f>_xlfn.XLOOKUP($A1180,PropertiesTbl[Property ID],PropertiesTbl[Property Name])</f>
        <v>Timber Cottage</v>
      </c>
    </row>
    <row r="1181" spans="1:7" x14ac:dyDescent="0.25">
      <c r="A1181" s="22" t="str">
        <f>Revenue!A1182</f>
        <v>P0099</v>
      </c>
      <c r="B1181" s="22" t="str">
        <f>Revenue!B1182</f>
        <v>May</v>
      </c>
      <c r="C1181" s="23" t="str">
        <f t="shared" si="71"/>
        <v>P0099|May</v>
      </c>
      <c r="D1181" s="24">
        <f>Revenue!J1182</f>
        <v>933.80219999999997</v>
      </c>
      <c r="E1181" s="25">
        <f>_xlfn.XLOOKUP($C1181,ExpensesTbl[Key],ExpensesTbl[Total Operating Expenses])</f>
        <v>1984.1200000000001</v>
      </c>
      <c r="F1181" s="25">
        <f t="shared" si="72"/>
        <v>-1050.3178000000003</v>
      </c>
      <c r="G1181" s="23" t="str">
        <f>_xlfn.XLOOKUP($A1181,PropertiesTbl[Property ID],PropertiesTbl[Property Name])</f>
        <v>Timber Cottage</v>
      </c>
    </row>
    <row r="1182" spans="1:7" x14ac:dyDescent="0.25">
      <c r="A1182" s="22" t="str">
        <f>Revenue!A1183</f>
        <v>P0099</v>
      </c>
      <c r="B1182" s="22" t="str">
        <f>Revenue!B1183</f>
        <v>Jun</v>
      </c>
      <c r="C1182" s="23" t="str">
        <f t="shared" si="71"/>
        <v>P0099|Jun</v>
      </c>
      <c r="D1182" s="24">
        <f>Revenue!J1183</f>
        <v>942.93960000000004</v>
      </c>
      <c r="E1182" s="25">
        <f>_xlfn.XLOOKUP($C1182,ExpensesTbl[Key],ExpensesTbl[Total Operating Expenses])</f>
        <v>1833.3300000000002</v>
      </c>
      <c r="F1182" s="25">
        <f t="shared" si="72"/>
        <v>-890.39040000000011</v>
      </c>
      <c r="G1182" s="23" t="str">
        <f>_xlfn.XLOOKUP($A1182,PropertiesTbl[Property ID],PropertiesTbl[Property Name])</f>
        <v>Timber Cottage</v>
      </c>
    </row>
    <row r="1183" spans="1:7" x14ac:dyDescent="0.25">
      <c r="A1183" s="22" t="str">
        <f>Revenue!A1184</f>
        <v>P0099</v>
      </c>
      <c r="B1183" s="22" t="str">
        <f>Revenue!B1184</f>
        <v>Jul</v>
      </c>
      <c r="C1183" s="23" t="str">
        <f t="shared" si="71"/>
        <v>P0099|Jul</v>
      </c>
      <c r="D1183" s="24">
        <f>Revenue!J1184</f>
        <v>1399.4992</v>
      </c>
      <c r="E1183" s="25">
        <f>_xlfn.XLOOKUP($C1183,ExpensesTbl[Key],ExpensesTbl[Total Operating Expenses])</f>
        <v>2391.6800000000003</v>
      </c>
      <c r="F1183" s="25">
        <f t="shared" si="72"/>
        <v>-992.18080000000032</v>
      </c>
      <c r="G1183" s="23" t="str">
        <f>_xlfn.XLOOKUP($A1183,PropertiesTbl[Property ID],PropertiesTbl[Property Name])</f>
        <v>Timber Cottage</v>
      </c>
    </row>
    <row r="1184" spans="1:7" x14ac:dyDescent="0.25">
      <c r="A1184" s="22" t="str">
        <f>Revenue!A1185</f>
        <v>P0099</v>
      </c>
      <c r="B1184" s="22" t="str">
        <f>Revenue!B1185</f>
        <v>Aug</v>
      </c>
      <c r="C1184" s="23" t="str">
        <f t="shared" si="71"/>
        <v>P0099|Aug</v>
      </c>
      <c r="D1184" s="24">
        <f>Revenue!J1185</f>
        <v>1357.9056</v>
      </c>
      <c r="E1184" s="25">
        <f>_xlfn.XLOOKUP($C1184,ExpensesTbl[Key],ExpensesTbl[Total Operating Expenses])</f>
        <v>2561.0700000000002</v>
      </c>
      <c r="F1184" s="25">
        <f t="shared" si="72"/>
        <v>-1203.1644000000001</v>
      </c>
      <c r="G1184" s="23" t="str">
        <f>_xlfn.XLOOKUP($A1184,PropertiesTbl[Property ID],PropertiesTbl[Property Name])</f>
        <v>Timber Cottage</v>
      </c>
    </row>
    <row r="1185" spans="1:7" x14ac:dyDescent="0.25">
      <c r="A1185" s="22" t="str">
        <f>Revenue!A1186</f>
        <v>P0099</v>
      </c>
      <c r="B1185" s="22" t="str">
        <f>Revenue!B1186</f>
        <v>Sep</v>
      </c>
      <c r="C1185" s="23" t="str">
        <f t="shared" si="71"/>
        <v>P0099|Sep</v>
      </c>
      <c r="D1185" s="24">
        <f>Revenue!J1186</f>
        <v>947.47919999999999</v>
      </c>
      <c r="E1185" s="25">
        <f>_xlfn.XLOOKUP($C1185,ExpensesTbl[Key],ExpensesTbl[Total Operating Expenses])</f>
        <v>1690.41</v>
      </c>
      <c r="F1185" s="25">
        <f t="shared" si="72"/>
        <v>-742.93080000000009</v>
      </c>
      <c r="G1185" s="23" t="str">
        <f>_xlfn.XLOOKUP($A1185,PropertiesTbl[Property ID],PropertiesTbl[Property Name])</f>
        <v>Timber Cottage</v>
      </c>
    </row>
    <row r="1186" spans="1:7" x14ac:dyDescent="0.25">
      <c r="A1186" s="22" t="str">
        <f>Revenue!A1187</f>
        <v>P0099</v>
      </c>
      <c r="B1186" s="22" t="str">
        <f>Revenue!B1187</f>
        <v>Oct</v>
      </c>
      <c r="C1186" s="23" t="str">
        <f t="shared" si="71"/>
        <v>P0099|Oct</v>
      </c>
      <c r="D1186" s="24">
        <f>Revenue!J1187</f>
        <v>838.10199999999986</v>
      </c>
      <c r="E1186" s="25">
        <f>_xlfn.XLOOKUP($C1186,ExpensesTbl[Key],ExpensesTbl[Total Operating Expenses])</f>
        <v>1629.13</v>
      </c>
      <c r="F1186" s="25">
        <f t="shared" si="72"/>
        <v>-791.02800000000025</v>
      </c>
      <c r="G1186" s="23" t="str">
        <f>_xlfn.XLOOKUP($A1186,PropertiesTbl[Property ID],PropertiesTbl[Property Name])</f>
        <v>Timber Cottage</v>
      </c>
    </row>
    <row r="1187" spans="1:7" x14ac:dyDescent="0.25">
      <c r="A1187" s="22" t="str">
        <f>Revenue!A1188</f>
        <v>P0099</v>
      </c>
      <c r="B1187" s="22" t="str">
        <f>Revenue!B1188</f>
        <v>Nov</v>
      </c>
      <c r="C1187" s="23" t="str">
        <f t="shared" si="71"/>
        <v>P0099|Nov</v>
      </c>
      <c r="D1187" s="24">
        <f>Revenue!J1188</f>
        <v>1054.9746</v>
      </c>
      <c r="E1187" s="25">
        <f>_xlfn.XLOOKUP($C1187,ExpensesTbl[Key],ExpensesTbl[Total Operating Expenses])</f>
        <v>1614.15</v>
      </c>
      <c r="F1187" s="25">
        <f t="shared" si="72"/>
        <v>-559.17540000000008</v>
      </c>
      <c r="G1187" s="23" t="str">
        <f>_xlfn.XLOOKUP($A1187,PropertiesTbl[Property ID],PropertiesTbl[Property Name])</f>
        <v>Timber Cottage</v>
      </c>
    </row>
    <row r="1188" spans="1:7" x14ac:dyDescent="0.25">
      <c r="A1188" s="22" t="str">
        <f>Revenue!A1189</f>
        <v>P0099</v>
      </c>
      <c r="B1188" s="22" t="str">
        <f>Revenue!B1189</f>
        <v>Dec</v>
      </c>
      <c r="C1188" s="23" t="str">
        <f t="shared" si="71"/>
        <v>P0099|Dec</v>
      </c>
      <c r="D1188" s="24">
        <f>Revenue!J1189</f>
        <v>3710.7233999999999</v>
      </c>
      <c r="E1188" s="25">
        <f>_xlfn.XLOOKUP($C1188,ExpensesTbl[Key],ExpensesTbl[Total Operating Expenses])</f>
        <v>2011.1499999999999</v>
      </c>
      <c r="F1188" s="25">
        <f t="shared" si="72"/>
        <v>1699.5734</v>
      </c>
      <c r="G1188" s="23" t="str">
        <f>_xlfn.XLOOKUP($A1188,PropertiesTbl[Property ID],PropertiesTbl[Property Name])</f>
        <v>Timber Cottage</v>
      </c>
    </row>
    <row r="1189" spans="1:7" x14ac:dyDescent="0.25">
      <c r="A1189" s="22" t="str">
        <f>Revenue!A1190</f>
        <v>P0099</v>
      </c>
      <c r="B1189" s="22" t="str">
        <f>Revenue!B1190</f>
        <v>Jan</v>
      </c>
      <c r="C1189" s="23" t="str">
        <f t="shared" si="71"/>
        <v>P0099|Jan</v>
      </c>
      <c r="D1189" s="24">
        <f>Revenue!J1190</f>
        <v>2648.0373</v>
      </c>
      <c r="E1189" s="25">
        <f>_xlfn.XLOOKUP($C1189,ExpensesTbl[Key],ExpensesTbl[Total Operating Expenses])</f>
        <v>2101.4299999999998</v>
      </c>
      <c r="F1189" s="25">
        <f t="shared" si="72"/>
        <v>546.60730000000012</v>
      </c>
      <c r="G1189" s="23" t="str">
        <f>_xlfn.XLOOKUP($A1189,PropertiesTbl[Property ID],PropertiesTbl[Property Name])</f>
        <v>Timber Cottage</v>
      </c>
    </row>
    <row r="1190" spans="1:7" x14ac:dyDescent="0.25">
      <c r="A1190" s="22" t="str">
        <f>Revenue!A1191</f>
        <v>P0099</v>
      </c>
      <c r="B1190" s="22" t="str">
        <f>Revenue!B1191</f>
        <v>Feb</v>
      </c>
      <c r="C1190" s="23" t="str">
        <f t="shared" si="71"/>
        <v>P0099|Feb</v>
      </c>
      <c r="D1190" s="24">
        <f>Revenue!J1191</f>
        <v>2432.2219999999998</v>
      </c>
      <c r="E1190" s="25">
        <f>_xlfn.XLOOKUP($C1190,ExpensesTbl[Key],ExpensesTbl[Total Operating Expenses])</f>
        <v>1808.68</v>
      </c>
      <c r="F1190" s="25">
        <f t="shared" si="72"/>
        <v>623.54199999999969</v>
      </c>
      <c r="G1190" s="23" t="str">
        <f>_xlfn.XLOOKUP($A1190,PropertiesTbl[Property ID],PropertiesTbl[Property Name])</f>
        <v>Timber Cottage</v>
      </c>
    </row>
    <row r="1191" spans="1:7" x14ac:dyDescent="0.25">
      <c r="A1191" s="22" t="str">
        <f>Revenue!A1192</f>
        <v>P0099</v>
      </c>
      <c r="B1191" s="22" t="str">
        <f>Revenue!B1192</f>
        <v>Mar</v>
      </c>
      <c r="C1191" s="23" t="str">
        <f t="shared" si="71"/>
        <v>P0099|Mar</v>
      </c>
      <c r="D1191" s="24">
        <f>Revenue!J1192</f>
        <v>1663.7382</v>
      </c>
      <c r="E1191" s="25">
        <f>_xlfn.XLOOKUP($C1191,ExpensesTbl[Key],ExpensesTbl[Total Operating Expenses])</f>
        <v>1737.4099999999999</v>
      </c>
      <c r="F1191" s="25">
        <f t="shared" si="72"/>
        <v>-73.671799999999848</v>
      </c>
      <c r="G1191" s="23" t="str">
        <f>_xlfn.XLOOKUP($A1191,PropertiesTbl[Property ID],PropertiesTbl[Property Name])</f>
        <v>Timber Cottage</v>
      </c>
    </row>
    <row r="1192" spans="1:7" x14ac:dyDescent="0.25">
      <c r="A1192" s="22" t="str">
        <f>Revenue!A1193</f>
        <v>P0100</v>
      </c>
      <c r="B1192" s="22" t="str">
        <f>Revenue!B1193</f>
        <v>Apr</v>
      </c>
      <c r="C1192" s="23" t="str">
        <f t="shared" si="71"/>
        <v>P0100|Apr</v>
      </c>
      <c r="D1192" s="24">
        <f>Revenue!J1193</f>
        <v>1116.0803999999998</v>
      </c>
      <c r="E1192" s="25">
        <f>_xlfn.XLOOKUP($C1192,ExpensesTbl[Key],ExpensesTbl[Total Operating Expenses])</f>
        <v>2006.1699999999998</v>
      </c>
      <c r="F1192" s="25">
        <f t="shared" si="72"/>
        <v>-890.08960000000002</v>
      </c>
      <c r="G1192" s="23" t="str">
        <f>_xlfn.XLOOKUP($A1192,PropertiesTbl[Property ID],PropertiesTbl[Property Name])</f>
        <v>Forest Hollow</v>
      </c>
    </row>
    <row r="1193" spans="1:7" x14ac:dyDescent="0.25">
      <c r="A1193" s="22" t="str">
        <f>Revenue!A1194</f>
        <v>P0100</v>
      </c>
      <c r="B1193" s="22" t="str">
        <f>Revenue!B1194</f>
        <v>May</v>
      </c>
      <c r="C1193" s="23" t="str">
        <f t="shared" si="71"/>
        <v>P0100|May</v>
      </c>
      <c r="D1193" s="24">
        <f>Revenue!J1194</f>
        <v>1386.8074000000001</v>
      </c>
      <c r="E1193" s="25">
        <f>_xlfn.XLOOKUP($C1193,ExpensesTbl[Key],ExpensesTbl[Total Operating Expenses])</f>
        <v>2311.81</v>
      </c>
      <c r="F1193" s="25">
        <f t="shared" si="72"/>
        <v>-925.0025999999998</v>
      </c>
      <c r="G1193" s="23" t="str">
        <f>_xlfn.XLOOKUP($A1193,PropertiesTbl[Property ID],PropertiesTbl[Property Name])</f>
        <v>Forest Hollow</v>
      </c>
    </row>
    <row r="1194" spans="1:7" x14ac:dyDescent="0.25">
      <c r="A1194" s="22" t="str">
        <f>Revenue!A1195</f>
        <v>P0100</v>
      </c>
      <c r="B1194" s="22" t="str">
        <f>Revenue!B1195</f>
        <v>Jun</v>
      </c>
      <c r="C1194" s="23" t="str">
        <f t="shared" si="71"/>
        <v>P0100|Jun</v>
      </c>
      <c r="D1194" s="24">
        <f>Revenue!J1195</f>
        <v>1314.4259999999999</v>
      </c>
      <c r="E1194" s="25">
        <f>_xlfn.XLOOKUP($C1194,ExpensesTbl[Key],ExpensesTbl[Total Operating Expenses])</f>
        <v>2404.94</v>
      </c>
      <c r="F1194" s="25">
        <f t="shared" si="72"/>
        <v>-1090.5140000000001</v>
      </c>
      <c r="G1194" s="23" t="str">
        <f>_xlfn.XLOOKUP($A1194,PropertiesTbl[Property ID],PropertiesTbl[Property Name])</f>
        <v>Forest Hollow</v>
      </c>
    </row>
    <row r="1195" spans="1:7" x14ac:dyDescent="0.25">
      <c r="A1195" s="22" t="str">
        <f>Revenue!A1196</f>
        <v>P0100</v>
      </c>
      <c r="B1195" s="22" t="str">
        <f>Revenue!B1196</f>
        <v>Jul</v>
      </c>
      <c r="C1195" s="23" t="str">
        <f t="shared" si="71"/>
        <v>P0100|Jul</v>
      </c>
      <c r="D1195" s="24">
        <f>Revenue!J1196</f>
        <v>1836.9165</v>
      </c>
      <c r="E1195" s="25">
        <f>_xlfn.XLOOKUP($C1195,ExpensesTbl[Key],ExpensesTbl[Total Operating Expenses])</f>
        <v>3271.13</v>
      </c>
      <c r="F1195" s="25">
        <f t="shared" si="72"/>
        <v>-1434.2135000000001</v>
      </c>
      <c r="G1195" s="23" t="str">
        <f>_xlfn.XLOOKUP($A1195,PropertiesTbl[Property ID],PropertiesTbl[Property Name])</f>
        <v>Forest Hollow</v>
      </c>
    </row>
    <row r="1196" spans="1:7" x14ac:dyDescent="0.25">
      <c r="A1196" s="22" t="str">
        <f>Revenue!A1197</f>
        <v>P0100</v>
      </c>
      <c r="B1196" s="22" t="str">
        <f>Revenue!B1197</f>
        <v>Aug</v>
      </c>
      <c r="C1196" s="23" t="str">
        <f t="shared" si="71"/>
        <v>P0100|Aug</v>
      </c>
      <c r="D1196" s="24">
        <f>Revenue!J1197</f>
        <v>2021.1089999999999</v>
      </c>
      <c r="E1196" s="25">
        <f>_xlfn.XLOOKUP($C1196,ExpensesTbl[Key],ExpensesTbl[Total Operating Expenses])</f>
        <v>3262.88</v>
      </c>
      <c r="F1196" s="25">
        <f t="shared" si="72"/>
        <v>-1241.7710000000002</v>
      </c>
      <c r="G1196" s="23" t="str">
        <f>_xlfn.XLOOKUP($A1196,PropertiesTbl[Property ID],PropertiesTbl[Property Name])</f>
        <v>Forest Hollow</v>
      </c>
    </row>
    <row r="1197" spans="1:7" x14ac:dyDescent="0.25">
      <c r="A1197" s="22" t="str">
        <f>Revenue!A1198</f>
        <v>P0100</v>
      </c>
      <c r="B1197" s="22" t="str">
        <f>Revenue!B1198</f>
        <v>Sep</v>
      </c>
      <c r="C1197" s="23" t="str">
        <f t="shared" si="71"/>
        <v>P0100|Sep</v>
      </c>
      <c r="D1197" s="24">
        <f>Revenue!J1198</f>
        <v>1425.6462000000001</v>
      </c>
      <c r="E1197" s="25">
        <f>_xlfn.XLOOKUP($C1197,ExpensesTbl[Key],ExpensesTbl[Total Operating Expenses])</f>
        <v>2194.09</v>
      </c>
      <c r="F1197" s="25">
        <f t="shared" si="72"/>
        <v>-768.44380000000001</v>
      </c>
      <c r="G1197" s="23" t="str">
        <f>_xlfn.XLOOKUP($A1197,PropertiesTbl[Property ID],PropertiesTbl[Property Name])</f>
        <v>Forest Hollow</v>
      </c>
    </row>
    <row r="1198" spans="1:7" x14ac:dyDescent="0.25">
      <c r="A1198" s="22" t="str">
        <f>Revenue!A1199</f>
        <v>P0100</v>
      </c>
      <c r="B1198" s="22" t="str">
        <f>Revenue!B1199</f>
        <v>Oct</v>
      </c>
      <c r="C1198" s="23" t="str">
        <f t="shared" si="71"/>
        <v>P0100|Oct</v>
      </c>
      <c r="D1198" s="24">
        <f>Revenue!J1199</f>
        <v>1277.4689999999998</v>
      </c>
      <c r="E1198" s="25">
        <f>_xlfn.XLOOKUP($C1198,ExpensesTbl[Key],ExpensesTbl[Total Operating Expenses])</f>
        <v>2125.33</v>
      </c>
      <c r="F1198" s="25">
        <f t="shared" si="72"/>
        <v>-847.8610000000001</v>
      </c>
      <c r="G1198" s="23" t="str">
        <f>_xlfn.XLOOKUP($A1198,PropertiesTbl[Property ID],PropertiesTbl[Property Name])</f>
        <v>Forest Hollow</v>
      </c>
    </row>
    <row r="1199" spans="1:7" x14ac:dyDescent="0.25">
      <c r="A1199" s="22" t="str">
        <f>Revenue!A1200</f>
        <v>P0100</v>
      </c>
      <c r="B1199" s="22" t="str">
        <f>Revenue!B1200</f>
        <v>Nov</v>
      </c>
      <c r="C1199" s="23" t="str">
        <f t="shared" si="71"/>
        <v>P0100|Nov</v>
      </c>
      <c r="D1199" s="24">
        <f>Revenue!J1200</f>
        <v>1287.3047999999999</v>
      </c>
      <c r="E1199" s="25">
        <f>_xlfn.XLOOKUP($C1199,ExpensesTbl[Key],ExpensesTbl[Total Operating Expenses])</f>
        <v>2043.88</v>
      </c>
      <c r="F1199" s="25">
        <f t="shared" si="72"/>
        <v>-756.57520000000022</v>
      </c>
      <c r="G1199" s="23" t="str">
        <f>_xlfn.XLOOKUP($A1199,PropertiesTbl[Property ID],PropertiesTbl[Property Name])</f>
        <v>Forest Hollow</v>
      </c>
    </row>
    <row r="1200" spans="1:7" x14ac:dyDescent="0.25">
      <c r="A1200" s="22" t="str">
        <f>Revenue!A1201</f>
        <v>P0100</v>
      </c>
      <c r="B1200" s="22" t="str">
        <f>Revenue!B1201</f>
        <v>Dec</v>
      </c>
      <c r="C1200" s="23" t="str">
        <f t="shared" si="71"/>
        <v>P0100|Dec</v>
      </c>
      <c r="D1200" s="24">
        <f>Revenue!J1201</f>
        <v>4913.8405999999995</v>
      </c>
      <c r="E1200" s="25">
        <f>_xlfn.XLOOKUP($C1200,ExpensesTbl[Key],ExpensesTbl[Total Operating Expenses])</f>
        <v>2538.29</v>
      </c>
      <c r="F1200" s="25">
        <f t="shared" si="72"/>
        <v>2375.5505999999996</v>
      </c>
      <c r="G1200" s="23" t="str">
        <f>_xlfn.XLOOKUP($A1200,PropertiesTbl[Property ID],PropertiesTbl[Property Name])</f>
        <v>Forest Hollow</v>
      </c>
    </row>
    <row r="1201" spans="1:7" x14ac:dyDescent="0.25">
      <c r="A1201" s="22" t="str">
        <f>Revenue!A1202</f>
        <v>P0100</v>
      </c>
      <c r="B1201" s="22" t="str">
        <f>Revenue!B1202</f>
        <v>Jan</v>
      </c>
      <c r="C1201" s="23" t="str">
        <f t="shared" si="71"/>
        <v>P0100|Jan</v>
      </c>
      <c r="D1201" s="24">
        <f>Revenue!J1202</f>
        <v>4417.9580000000005</v>
      </c>
      <c r="E1201" s="25">
        <f>_xlfn.XLOOKUP($C1201,ExpensesTbl[Key],ExpensesTbl[Total Operating Expenses])</f>
        <v>2426.21</v>
      </c>
      <c r="F1201" s="25">
        <f t="shared" si="72"/>
        <v>1991.7480000000005</v>
      </c>
      <c r="G1201" s="23" t="str">
        <f>_xlfn.XLOOKUP($A1201,PropertiesTbl[Property ID],PropertiesTbl[Property Name])</f>
        <v>Forest Hollow</v>
      </c>
    </row>
    <row r="1202" spans="1:7" x14ac:dyDescent="0.25">
      <c r="A1202" s="22" t="str">
        <f>Revenue!A1203</f>
        <v>P0100</v>
      </c>
      <c r="B1202" s="22" t="str">
        <f>Revenue!B1203</f>
        <v>Feb</v>
      </c>
      <c r="C1202" s="23" t="str">
        <f t="shared" si="71"/>
        <v>P0100|Feb</v>
      </c>
      <c r="D1202" s="24">
        <f>Revenue!J1203</f>
        <v>3034.3605000000002</v>
      </c>
      <c r="E1202" s="25">
        <f>_xlfn.XLOOKUP($C1202,ExpensesTbl[Key],ExpensesTbl[Total Operating Expenses])</f>
        <v>2324.1800000000003</v>
      </c>
      <c r="F1202" s="25">
        <f t="shared" si="72"/>
        <v>710.18049999999994</v>
      </c>
      <c r="G1202" s="23" t="str">
        <f>_xlfn.XLOOKUP($A1202,PropertiesTbl[Property ID],PropertiesTbl[Property Name])</f>
        <v>Forest Hollow</v>
      </c>
    </row>
    <row r="1203" spans="1:7" x14ac:dyDescent="0.25">
      <c r="A1203" s="22" t="str">
        <f>Revenue!A1204</f>
        <v>P0100</v>
      </c>
      <c r="B1203" s="22" t="str">
        <f>Revenue!B1204</f>
        <v>Mar</v>
      </c>
      <c r="C1203" s="23" t="str">
        <f t="shared" si="71"/>
        <v>P0100|Mar</v>
      </c>
      <c r="D1203" s="24">
        <f>Revenue!J1204</f>
        <v>2912.1889999999999</v>
      </c>
      <c r="E1203" s="25">
        <f>_xlfn.XLOOKUP($C1203,ExpensesTbl[Key],ExpensesTbl[Total Operating Expenses])</f>
        <v>2305.1800000000003</v>
      </c>
      <c r="F1203" s="25">
        <f t="shared" si="72"/>
        <v>607.00899999999956</v>
      </c>
      <c r="G1203" s="23" t="str">
        <f>_xlfn.XLOOKUP($A1203,PropertiesTbl[Property ID],PropertiesTbl[Property Name])</f>
        <v>Forest Hollow</v>
      </c>
    </row>
    <row r="1204" spans="1:7" x14ac:dyDescent="0.25">
      <c r="A1204" s="22" t="str">
        <f>Revenue!A1205</f>
        <v>P0101</v>
      </c>
      <c r="B1204" s="22" t="str">
        <f>Revenue!B1205</f>
        <v>Apr</v>
      </c>
      <c r="C1204" s="23" t="str">
        <f t="shared" si="71"/>
        <v>P0101|Apr</v>
      </c>
      <c r="D1204" s="24">
        <f>Revenue!J1205</f>
        <v>708.91120000000001</v>
      </c>
      <c r="E1204" s="25">
        <f>_xlfn.XLOOKUP($C1204,ExpensesTbl[Key],ExpensesTbl[Total Operating Expenses])</f>
        <v>1147.54</v>
      </c>
      <c r="F1204" s="25">
        <f t="shared" si="72"/>
        <v>-438.62879999999996</v>
      </c>
      <c r="G1204" s="23" t="str">
        <f>_xlfn.XLOOKUP($A1204,PropertiesTbl[Property ID],PropertiesTbl[Property Name])</f>
        <v>Lakeview Chalet</v>
      </c>
    </row>
    <row r="1205" spans="1:7" x14ac:dyDescent="0.25">
      <c r="A1205" s="22" t="str">
        <f>Revenue!A1206</f>
        <v>P0101</v>
      </c>
      <c r="B1205" s="22" t="str">
        <f>Revenue!B1206</f>
        <v>May</v>
      </c>
      <c r="C1205" s="23" t="str">
        <f t="shared" si="71"/>
        <v>P0101|May</v>
      </c>
      <c r="D1205" s="24">
        <f>Revenue!J1206</f>
        <v>768.21699999999987</v>
      </c>
      <c r="E1205" s="25">
        <f>_xlfn.XLOOKUP($C1205,ExpensesTbl[Key],ExpensesTbl[Total Operating Expenses])</f>
        <v>1279.77</v>
      </c>
      <c r="F1205" s="25">
        <f t="shared" si="72"/>
        <v>-511.55300000000011</v>
      </c>
      <c r="G1205" s="23" t="str">
        <f>_xlfn.XLOOKUP($A1205,PropertiesTbl[Property ID],PropertiesTbl[Property Name])</f>
        <v>Lakeview Chalet</v>
      </c>
    </row>
    <row r="1206" spans="1:7" x14ac:dyDescent="0.25">
      <c r="A1206" s="22" t="str">
        <f>Revenue!A1207</f>
        <v>P0101</v>
      </c>
      <c r="B1206" s="22" t="str">
        <f>Revenue!B1207</f>
        <v>Jun</v>
      </c>
      <c r="C1206" s="23" t="str">
        <f t="shared" si="71"/>
        <v>P0101|Jun</v>
      </c>
      <c r="D1206" s="24">
        <f>Revenue!J1207</f>
        <v>958.47280000000001</v>
      </c>
      <c r="E1206" s="25">
        <f>_xlfn.XLOOKUP($C1206,ExpensesTbl[Key],ExpensesTbl[Total Operating Expenses])</f>
        <v>1286.8900000000001</v>
      </c>
      <c r="F1206" s="25">
        <f t="shared" si="72"/>
        <v>-328.41720000000009</v>
      </c>
      <c r="G1206" s="23" t="str">
        <f>_xlfn.XLOOKUP($A1206,PropertiesTbl[Property ID],PropertiesTbl[Property Name])</f>
        <v>Lakeview Chalet</v>
      </c>
    </row>
    <row r="1207" spans="1:7" x14ac:dyDescent="0.25">
      <c r="A1207" s="22" t="str">
        <f>Revenue!A1208</f>
        <v>P0101</v>
      </c>
      <c r="B1207" s="22" t="str">
        <f>Revenue!B1208</f>
        <v>Jul</v>
      </c>
      <c r="C1207" s="23" t="str">
        <f t="shared" si="71"/>
        <v>P0101|Jul</v>
      </c>
      <c r="D1207" s="24">
        <f>Revenue!J1208</f>
        <v>1324.355</v>
      </c>
      <c r="E1207" s="25">
        <f>_xlfn.XLOOKUP($C1207,ExpensesTbl[Key],ExpensesTbl[Total Operating Expenses])</f>
        <v>1646.4699999999998</v>
      </c>
      <c r="F1207" s="25">
        <f t="shared" si="72"/>
        <v>-322.11499999999978</v>
      </c>
      <c r="G1207" s="23" t="str">
        <f>_xlfn.XLOOKUP($A1207,PropertiesTbl[Property ID],PropertiesTbl[Property Name])</f>
        <v>Lakeview Chalet</v>
      </c>
    </row>
    <row r="1208" spans="1:7" x14ac:dyDescent="0.25">
      <c r="A1208" s="22" t="str">
        <f>Revenue!A1209</f>
        <v>P0101</v>
      </c>
      <c r="B1208" s="22" t="str">
        <f>Revenue!B1209</f>
        <v>Aug</v>
      </c>
      <c r="C1208" s="23" t="str">
        <f t="shared" si="71"/>
        <v>P0101|Aug</v>
      </c>
      <c r="D1208" s="24">
        <f>Revenue!J1209</f>
        <v>1185.1326999999999</v>
      </c>
      <c r="E1208" s="25">
        <f>_xlfn.XLOOKUP($C1208,ExpensesTbl[Key],ExpensesTbl[Total Operating Expenses])</f>
        <v>1538.32</v>
      </c>
      <c r="F1208" s="25">
        <f t="shared" si="72"/>
        <v>-353.18730000000005</v>
      </c>
      <c r="G1208" s="23" t="str">
        <f>_xlfn.XLOOKUP($A1208,PropertiesTbl[Property ID],PropertiesTbl[Property Name])</f>
        <v>Lakeview Chalet</v>
      </c>
    </row>
    <row r="1209" spans="1:7" x14ac:dyDescent="0.25">
      <c r="A1209" s="22" t="str">
        <f>Revenue!A1210</f>
        <v>P0101</v>
      </c>
      <c r="B1209" s="22" t="str">
        <f>Revenue!B1210</f>
        <v>Sep</v>
      </c>
      <c r="C1209" s="23" t="str">
        <f t="shared" si="71"/>
        <v>P0101|Sep</v>
      </c>
      <c r="D1209" s="24">
        <f>Revenue!J1210</f>
        <v>883.39480000000003</v>
      </c>
      <c r="E1209" s="25">
        <f>_xlfn.XLOOKUP($C1209,ExpensesTbl[Key],ExpensesTbl[Total Operating Expenses])</f>
        <v>1216.8200000000002</v>
      </c>
      <c r="F1209" s="25">
        <f t="shared" si="72"/>
        <v>-333.42520000000013</v>
      </c>
      <c r="G1209" s="23" t="str">
        <f>_xlfn.XLOOKUP($A1209,PropertiesTbl[Property ID],PropertiesTbl[Property Name])</f>
        <v>Lakeview Chalet</v>
      </c>
    </row>
    <row r="1210" spans="1:7" x14ac:dyDescent="0.25">
      <c r="A1210" s="22" t="str">
        <f>Revenue!A1211</f>
        <v>P0101</v>
      </c>
      <c r="B1210" s="22" t="str">
        <f>Revenue!B1211</f>
        <v>Oct</v>
      </c>
      <c r="C1210" s="23" t="str">
        <f t="shared" si="71"/>
        <v>P0101|Oct</v>
      </c>
      <c r="D1210" s="24">
        <f>Revenue!J1211</f>
        <v>708.38739999999996</v>
      </c>
      <c r="E1210" s="25">
        <f>_xlfn.XLOOKUP($C1210,ExpensesTbl[Key],ExpensesTbl[Total Operating Expenses])</f>
        <v>1358.53</v>
      </c>
      <c r="F1210" s="25">
        <f t="shared" si="72"/>
        <v>-650.14260000000002</v>
      </c>
      <c r="G1210" s="23" t="str">
        <f>_xlfn.XLOOKUP($A1210,PropertiesTbl[Property ID],PropertiesTbl[Property Name])</f>
        <v>Lakeview Chalet</v>
      </c>
    </row>
    <row r="1211" spans="1:7" x14ac:dyDescent="0.25">
      <c r="A1211" s="22" t="str">
        <f>Revenue!A1212</f>
        <v>P0101</v>
      </c>
      <c r="B1211" s="22" t="str">
        <f>Revenue!B1212</f>
        <v>Nov</v>
      </c>
      <c r="C1211" s="23" t="str">
        <f t="shared" si="71"/>
        <v>P0101|Nov</v>
      </c>
      <c r="D1211" s="24">
        <f>Revenue!J1212</f>
        <v>787.3066</v>
      </c>
      <c r="E1211" s="25">
        <f>_xlfn.XLOOKUP($C1211,ExpensesTbl[Key],ExpensesTbl[Total Operating Expenses])</f>
        <v>1192.6899999999998</v>
      </c>
      <c r="F1211" s="25">
        <f t="shared" si="72"/>
        <v>-405.38339999999982</v>
      </c>
      <c r="G1211" s="23" t="str">
        <f>_xlfn.XLOOKUP($A1211,PropertiesTbl[Property ID],PropertiesTbl[Property Name])</f>
        <v>Lakeview Chalet</v>
      </c>
    </row>
    <row r="1212" spans="1:7" x14ac:dyDescent="0.25">
      <c r="A1212" s="22" t="str">
        <f>Revenue!A1213</f>
        <v>P0101</v>
      </c>
      <c r="B1212" s="22" t="str">
        <f>Revenue!B1213</f>
        <v>Dec</v>
      </c>
      <c r="C1212" s="23" t="str">
        <f t="shared" si="71"/>
        <v>P0101|Dec</v>
      </c>
      <c r="D1212" s="24">
        <f>Revenue!J1213</f>
        <v>3049.902</v>
      </c>
      <c r="E1212" s="25">
        <f>_xlfn.XLOOKUP($C1212,ExpensesTbl[Key],ExpensesTbl[Total Operating Expenses])</f>
        <v>1497.0700000000002</v>
      </c>
      <c r="F1212" s="25">
        <f t="shared" si="72"/>
        <v>1552.8319999999999</v>
      </c>
      <c r="G1212" s="23" t="str">
        <f>_xlfn.XLOOKUP($A1212,PropertiesTbl[Property ID],PropertiesTbl[Property Name])</f>
        <v>Lakeview Chalet</v>
      </c>
    </row>
    <row r="1213" spans="1:7" x14ac:dyDescent="0.25">
      <c r="A1213" s="22" t="str">
        <f>Revenue!A1214</f>
        <v>P0101</v>
      </c>
      <c r="B1213" s="22" t="str">
        <f>Revenue!B1214</f>
        <v>Jan</v>
      </c>
      <c r="C1213" s="23" t="str">
        <f t="shared" si="71"/>
        <v>P0101|Jan</v>
      </c>
      <c r="D1213" s="24">
        <f>Revenue!J1214</f>
        <v>2275.9407999999999</v>
      </c>
      <c r="E1213" s="25">
        <f>_xlfn.XLOOKUP($C1213,ExpensesTbl[Key],ExpensesTbl[Total Operating Expenses])</f>
        <v>1438.56</v>
      </c>
      <c r="F1213" s="25">
        <f t="shared" si="72"/>
        <v>837.38079999999991</v>
      </c>
      <c r="G1213" s="23" t="str">
        <f>_xlfn.XLOOKUP($A1213,PropertiesTbl[Property ID],PropertiesTbl[Property Name])</f>
        <v>Lakeview Chalet</v>
      </c>
    </row>
    <row r="1214" spans="1:7" x14ac:dyDescent="0.25">
      <c r="A1214" s="22" t="str">
        <f>Revenue!A1215</f>
        <v>P0101</v>
      </c>
      <c r="B1214" s="22" t="str">
        <f>Revenue!B1215</f>
        <v>Feb</v>
      </c>
      <c r="C1214" s="23" t="str">
        <f t="shared" si="71"/>
        <v>P0101|Feb</v>
      </c>
      <c r="D1214" s="24">
        <f>Revenue!J1215</f>
        <v>1968.4429000000002</v>
      </c>
      <c r="E1214" s="25">
        <f>_xlfn.XLOOKUP($C1214,ExpensesTbl[Key],ExpensesTbl[Total Operating Expenses])</f>
        <v>1364.5500000000002</v>
      </c>
      <c r="F1214" s="25">
        <f t="shared" si="72"/>
        <v>603.89290000000005</v>
      </c>
      <c r="G1214" s="23" t="str">
        <f>_xlfn.XLOOKUP($A1214,PropertiesTbl[Property ID],PropertiesTbl[Property Name])</f>
        <v>Lakeview Chalet</v>
      </c>
    </row>
    <row r="1215" spans="1:7" x14ac:dyDescent="0.25">
      <c r="A1215" s="22" t="str">
        <f>Revenue!A1216</f>
        <v>P0101</v>
      </c>
      <c r="B1215" s="22" t="str">
        <f>Revenue!B1216</f>
        <v>Mar</v>
      </c>
      <c r="C1215" s="23" t="str">
        <f t="shared" si="71"/>
        <v>P0101|Mar</v>
      </c>
      <c r="D1215" s="24">
        <f>Revenue!J1216</f>
        <v>1559.2289999999998</v>
      </c>
      <c r="E1215" s="25">
        <f>_xlfn.XLOOKUP($C1215,ExpensesTbl[Key],ExpensesTbl[Total Operating Expenses])</f>
        <v>1346.7000000000003</v>
      </c>
      <c r="F1215" s="25">
        <f t="shared" si="72"/>
        <v>212.52899999999954</v>
      </c>
      <c r="G1215" s="23" t="str">
        <f>_xlfn.XLOOKUP($A1215,PropertiesTbl[Property ID],PropertiesTbl[Property Name])</f>
        <v>Lakeview Chalet</v>
      </c>
    </row>
    <row r="1216" spans="1:7" x14ac:dyDescent="0.25">
      <c r="A1216" s="22" t="str">
        <f>Revenue!A1217</f>
        <v>P0102</v>
      </c>
      <c r="B1216" s="22" t="str">
        <f>Revenue!B1217</f>
        <v>Apr</v>
      </c>
      <c r="C1216" s="23" t="str">
        <f t="shared" si="71"/>
        <v>P0102|Apr</v>
      </c>
      <c r="D1216" s="24">
        <f>Revenue!J1217</f>
        <v>894.11950000000002</v>
      </c>
      <c r="E1216" s="25">
        <f>_xlfn.XLOOKUP($C1216,ExpensesTbl[Key],ExpensesTbl[Total Operating Expenses])</f>
        <v>1543.79</v>
      </c>
      <c r="F1216" s="25">
        <f t="shared" si="72"/>
        <v>-649.67049999999995</v>
      </c>
      <c r="G1216" s="23" t="str">
        <f>_xlfn.XLOOKUP($A1216,PropertiesTbl[Property ID],PropertiesTbl[Property Name])</f>
        <v>Juniper Hollow</v>
      </c>
    </row>
    <row r="1217" spans="1:7" x14ac:dyDescent="0.25">
      <c r="A1217" s="22" t="str">
        <f>Revenue!A1218</f>
        <v>P0102</v>
      </c>
      <c r="B1217" s="22" t="str">
        <f>Revenue!B1218</f>
        <v>May</v>
      </c>
      <c r="C1217" s="23" t="str">
        <f t="shared" si="71"/>
        <v>P0102|May</v>
      </c>
      <c r="D1217" s="24">
        <f>Revenue!J1218</f>
        <v>1122.4963</v>
      </c>
      <c r="E1217" s="25">
        <f>_xlfn.XLOOKUP($C1217,ExpensesTbl[Key],ExpensesTbl[Total Operating Expenses])</f>
        <v>1776.43</v>
      </c>
      <c r="F1217" s="25">
        <f t="shared" si="72"/>
        <v>-653.93370000000004</v>
      </c>
      <c r="G1217" s="23" t="str">
        <f>_xlfn.XLOOKUP($A1217,PropertiesTbl[Property ID],PropertiesTbl[Property Name])</f>
        <v>Juniper Hollow</v>
      </c>
    </row>
    <row r="1218" spans="1:7" x14ac:dyDescent="0.25">
      <c r="A1218" s="22" t="str">
        <f>Revenue!A1219</f>
        <v>P0102</v>
      </c>
      <c r="B1218" s="22" t="str">
        <f>Revenue!B1219</f>
        <v>Jun</v>
      </c>
      <c r="C1218" s="23" t="str">
        <f t="shared" si="71"/>
        <v>P0102|Jun</v>
      </c>
      <c r="D1218" s="24">
        <f>Revenue!J1219</f>
        <v>1118.3543999999999</v>
      </c>
      <c r="E1218" s="25">
        <f>_xlfn.XLOOKUP($C1218,ExpensesTbl[Key],ExpensesTbl[Total Operating Expenses])</f>
        <v>1824.9</v>
      </c>
      <c r="F1218" s="25">
        <f t="shared" si="72"/>
        <v>-706.54560000000015</v>
      </c>
      <c r="G1218" s="23" t="str">
        <f>_xlfn.XLOOKUP($A1218,PropertiesTbl[Property ID],PropertiesTbl[Property Name])</f>
        <v>Juniper Hollow</v>
      </c>
    </row>
    <row r="1219" spans="1:7" x14ac:dyDescent="0.25">
      <c r="A1219" s="22" t="str">
        <f>Revenue!A1220</f>
        <v>P0102</v>
      </c>
      <c r="B1219" s="22" t="str">
        <f>Revenue!B1220</f>
        <v>Jul</v>
      </c>
      <c r="C1219" s="23" t="str">
        <f t="shared" si="71"/>
        <v>P0102|Jul</v>
      </c>
      <c r="D1219" s="24">
        <f>Revenue!J1220</f>
        <v>1798.51</v>
      </c>
      <c r="E1219" s="25">
        <f>_xlfn.XLOOKUP($C1219,ExpensesTbl[Key],ExpensesTbl[Total Operating Expenses])</f>
        <v>2474.3199999999997</v>
      </c>
      <c r="F1219" s="25">
        <f t="shared" si="72"/>
        <v>-675.80999999999972</v>
      </c>
      <c r="G1219" s="23" t="str">
        <f>_xlfn.XLOOKUP($A1219,PropertiesTbl[Property ID],PropertiesTbl[Property Name])</f>
        <v>Juniper Hollow</v>
      </c>
    </row>
    <row r="1220" spans="1:7" x14ac:dyDescent="0.25">
      <c r="A1220" s="22" t="str">
        <f>Revenue!A1221</f>
        <v>P0102</v>
      </c>
      <c r="B1220" s="22" t="str">
        <f>Revenue!B1221</f>
        <v>Aug</v>
      </c>
      <c r="C1220" s="23" t="str">
        <f t="shared" si="71"/>
        <v>P0102|Aug</v>
      </c>
      <c r="D1220" s="24">
        <f>Revenue!J1221</f>
        <v>1802.972</v>
      </c>
      <c r="E1220" s="25">
        <f>_xlfn.XLOOKUP($C1220,ExpensesTbl[Key],ExpensesTbl[Total Operating Expenses])</f>
        <v>2425.9</v>
      </c>
      <c r="F1220" s="25">
        <f t="shared" si="72"/>
        <v>-622.92800000000011</v>
      </c>
      <c r="G1220" s="23" t="str">
        <f>_xlfn.XLOOKUP($A1220,PropertiesTbl[Property ID],PropertiesTbl[Property Name])</f>
        <v>Juniper Hollow</v>
      </c>
    </row>
    <row r="1221" spans="1:7" x14ac:dyDescent="0.25">
      <c r="A1221" s="22" t="str">
        <f>Revenue!A1222</f>
        <v>P0102</v>
      </c>
      <c r="B1221" s="22" t="str">
        <f>Revenue!B1222</f>
        <v>Sep</v>
      </c>
      <c r="C1221" s="23" t="str">
        <f t="shared" ref="C1221:C1284" si="73">A1221&amp;"|"&amp;B1221</f>
        <v>P0102|Sep</v>
      </c>
      <c r="D1221" s="24">
        <f>Revenue!J1222</f>
        <v>1146.8045000000002</v>
      </c>
      <c r="E1221" s="25">
        <f>_xlfn.XLOOKUP($C1221,ExpensesTbl[Key],ExpensesTbl[Total Operating Expenses])</f>
        <v>1672.81</v>
      </c>
      <c r="F1221" s="25">
        <f t="shared" ref="F1221:F1284" si="74">D1221-E1221</f>
        <v>-526.00549999999976</v>
      </c>
      <c r="G1221" s="23" t="str">
        <f>_xlfn.XLOOKUP($A1221,PropertiesTbl[Property ID],PropertiesTbl[Property Name])</f>
        <v>Juniper Hollow</v>
      </c>
    </row>
    <row r="1222" spans="1:7" x14ac:dyDescent="0.25">
      <c r="A1222" s="22" t="str">
        <f>Revenue!A1223</f>
        <v>P0102</v>
      </c>
      <c r="B1222" s="22" t="str">
        <f>Revenue!B1223</f>
        <v>Oct</v>
      </c>
      <c r="C1222" s="23" t="str">
        <f t="shared" si="73"/>
        <v>P0102|Oct</v>
      </c>
      <c r="D1222" s="24">
        <f>Revenue!J1223</f>
        <v>982.28279999999995</v>
      </c>
      <c r="E1222" s="25">
        <f>_xlfn.XLOOKUP($C1222,ExpensesTbl[Key],ExpensesTbl[Total Operating Expenses])</f>
        <v>1632.6999999999998</v>
      </c>
      <c r="F1222" s="25">
        <f t="shared" si="74"/>
        <v>-650.41719999999987</v>
      </c>
      <c r="G1222" s="23" t="str">
        <f>_xlfn.XLOOKUP($A1222,PropertiesTbl[Property ID],PropertiesTbl[Property Name])</f>
        <v>Juniper Hollow</v>
      </c>
    </row>
    <row r="1223" spans="1:7" x14ac:dyDescent="0.25">
      <c r="A1223" s="22" t="str">
        <f>Revenue!A1224</f>
        <v>P0102</v>
      </c>
      <c r="B1223" s="22" t="str">
        <f>Revenue!B1224</f>
        <v>Nov</v>
      </c>
      <c r="C1223" s="23" t="str">
        <f t="shared" si="73"/>
        <v>P0102|Nov</v>
      </c>
      <c r="D1223" s="24">
        <f>Revenue!J1224</f>
        <v>991.24559999999997</v>
      </c>
      <c r="E1223" s="25">
        <f>_xlfn.XLOOKUP($C1223,ExpensesTbl[Key],ExpensesTbl[Total Operating Expenses])</f>
        <v>1616.5200000000002</v>
      </c>
      <c r="F1223" s="25">
        <f t="shared" si="74"/>
        <v>-625.27440000000024</v>
      </c>
      <c r="G1223" s="23" t="str">
        <f>_xlfn.XLOOKUP($A1223,PropertiesTbl[Property ID],PropertiesTbl[Property Name])</f>
        <v>Juniper Hollow</v>
      </c>
    </row>
    <row r="1224" spans="1:7" x14ac:dyDescent="0.25">
      <c r="A1224" s="22" t="str">
        <f>Revenue!A1225</f>
        <v>P0102</v>
      </c>
      <c r="B1224" s="22" t="str">
        <f>Revenue!B1225</f>
        <v>Dec</v>
      </c>
      <c r="C1224" s="23" t="str">
        <f t="shared" si="73"/>
        <v>P0102|Dec</v>
      </c>
      <c r="D1224" s="24">
        <f>Revenue!J1225</f>
        <v>4475.5004999999992</v>
      </c>
      <c r="E1224" s="25">
        <f>_xlfn.XLOOKUP($C1224,ExpensesTbl[Key],ExpensesTbl[Total Operating Expenses])</f>
        <v>1990.85</v>
      </c>
      <c r="F1224" s="25">
        <f t="shared" si="74"/>
        <v>2484.6504999999993</v>
      </c>
      <c r="G1224" s="23" t="str">
        <f>_xlfn.XLOOKUP($A1224,PropertiesTbl[Property ID],PropertiesTbl[Property Name])</f>
        <v>Juniper Hollow</v>
      </c>
    </row>
    <row r="1225" spans="1:7" x14ac:dyDescent="0.25">
      <c r="A1225" s="22" t="str">
        <f>Revenue!A1226</f>
        <v>P0102</v>
      </c>
      <c r="B1225" s="22" t="str">
        <f>Revenue!B1226</f>
        <v>Jan</v>
      </c>
      <c r="C1225" s="23" t="str">
        <f t="shared" si="73"/>
        <v>P0102|Jan</v>
      </c>
      <c r="D1225" s="24">
        <f>Revenue!J1226</f>
        <v>3207.2436000000002</v>
      </c>
      <c r="E1225" s="25">
        <f>_xlfn.XLOOKUP($C1225,ExpensesTbl[Key],ExpensesTbl[Total Operating Expenses])</f>
        <v>1902.6899999999998</v>
      </c>
      <c r="F1225" s="25">
        <f t="shared" si="74"/>
        <v>1304.5536000000004</v>
      </c>
      <c r="G1225" s="23" t="str">
        <f>_xlfn.XLOOKUP($A1225,PropertiesTbl[Property ID],PropertiesTbl[Property Name])</f>
        <v>Juniper Hollow</v>
      </c>
    </row>
    <row r="1226" spans="1:7" x14ac:dyDescent="0.25">
      <c r="A1226" s="22" t="str">
        <f>Revenue!A1227</f>
        <v>P0102</v>
      </c>
      <c r="B1226" s="22" t="str">
        <f>Revenue!B1227</f>
        <v>Feb</v>
      </c>
      <c r="C1226" s="23" t="str">
        <f t="shared" si="73"/>
        <v>P0102|Feb</v>
      </c>
      <c r="D1226" s="24">
        <f>Revenue!J1227</f>
        <v>2731.4670000000006</v>
      </c>
      <c r="E1226" s="25">
        <f>_xlfn.XLOOKUP($C1226,ExpensesTbl[Key],ExpensesTbl[Total Operating Expenses])</f>
        <v>1831.11</v>
      </c>
      <c r="F1226" s="25">
        <f t="shared" si="74"/>
        <v>900.35700000000065</v>
      </c>
      <c r="G1226" s="23" t="str">
        <f>_xlfn.XLOOKUP($A1226,PropertiesTbl[Property ID],PropertiesTbl[Property Name])</f>
        <v>Juniper Hollow</v>
      </c>
    </row>
    <row r="1227" spans="1:7" x14ac:dyDescent="0.25">
      <c r="A1227" s="22" t="str">
        <f>Revenue!A1228</f>
        <v>P0102</v>
      </c>
      <c r="B1227" s="22" t="str">
        <f>Revenue!B1228</f>
        <v>Mar</v>
      </c>
      <c r="C1227" s="23" t="str">
        <f t="shared" si="73"/>
        <v>P0102|Mar</v>
      </c>
      <c r="D1227" s="24">
        <f>Revenue!J1228</f>
        <v>2454.3767999999995</v>
      </c>
      <c r="E1227" s="25">
        <f>_xlfn.XLOOKUP($C1227,ExpensesTbl[Key],ExpensesTbl[Total Operating Expenses])</f>
        <v>1812.62</v>
      </c>
      <c r="F1227" s="25">
        <f t="shared" si="74"/>
        <v>641.75679999999966</v>
      </c>
      <c r="G1227" s="23" t="str">
        <f>_xlfn.XLOOKUP($A1227,PropertiesTbl[Property ID],PropertiesTbl[Property Name])</f>
        <v>Juniper Hollow</v>
      </c>
    </row>
    <row r="1228" spans="1:7" x14ac:dyDescent="0.25">
      <c r="A1228" s="22" t="str">
        <f>Revenue!A1229</f>
        <v>P0103</v>
      </c>
      <c r="B1228" s="22" t="str">
        <f>Revenue!B1229</f>
        <v>Apr</v>
      </c>
      <c r="C1228" s="23" t="str">
        <f t="shared" si="73"/>
        <v>P0103|Apr</v>
      </c>
      <c r="D1228" s="24">
        <f>Revenue!J1229</f>
        <v>1481.62</v>
      </c>
      <c r="E1228" s="25">
        <f>_xlfn.XLOOKUP($C1228,ExpensesTbl[Key],ExpensesTbl[Total Operating Expenses])</f>
        <v>2488.7200000000003</v>
      </c>
      <c r="F1228" s="25">
        <f t="shared" si="74"/>
        <v>-1007.1000000000004</v>
      </c>
      <c r="G1228" s="23" t="str">
        <f>_xlfn.XLOOKUP($A1228,PropertiesTbl[Property ID],PropertiesTbl[Property Name])</f>
        <v>Trailside Hollow</v>
      </c>
    </row>
    <row r="1229" spans="1:7" x14ac:dyDescent="0.25">
      <c r="A1229" s="22" t="str">
        <f>Revenue!A1230</f>
        <v>P0103</v>
      </c>
      <c r="B1229" s="22" t="str">
        <f>Revenue!B1230</f>
        <v>May</v>
      </c>
      <c r="C1229" s="23" t="str">
        <f t="shared" si="73"/>
        <v>P0103|May</v>
      </c>
      <c r="D1229" s="24">
        <f>Revenue!J1230</f>
        <v>1754.6847</v>
      </c>
      <c r="E1229" s="25">
        <f>_xlfn.XLOOKUP($C1229,ExpensesTbl[Key],ExpensesTbl[Total Operating Expenses])</f>
        <v>2936.84</v>
      </c>
      <c r="F1229" s="25">
        <f t="shared" si="74"/>
        <v>-1182.1553000000001</v>
      </c>
      <c r="G1229" s="23" t="str">
        <f>_xlfn.XLOOKUP($A1229,PropertiesTbl[Property ID],PropertiesTbl[Property Name])</f>
        <v>Trailside Hollow</v>
      </c>
    </row>
    <row r="1230" spans="1:7" x14ac:dyDescent="0.25">
      <c r="A1230" s="22" t="str">
        <f>Revenue!A1231</f>
        <v>P0103</v>
      </c>
      <c r="B1230" s="22" t="str">
        <f>Revenue!B1231</f>
        <v>Jun</v>
      </c>
      <c r="C1230" s="23" t="str">
        <f t="shared" si="73"/>
        <v>P0103|Jun</v>
      </c>
      <c r="D1230" s="24">
        <f>Revenue!J1231</f>
        <v>2241.8865999999998</v>
      </c>
      <c r="E1230" s="25">
        <f>_xlfn.XLOOKUP($C1230,ExpensesTbl[Key],ExpensesTbl[Total Operating Expenses])</f>
        <v>3072.8500000000004</v>
      </c>
      <c r="F1230" s="25">
        <f t="shared" si="74"/>
        <v>-830.96340000000055</v>
      </c>
      <c r="G1230" s="23" t="str">
        <f>_xlfn.XLOOKUP($A1230,PropertiesTbl[Property ID],PropertiesTbl[Property Name])</f>
        <v>Trailside Hollow</v>
      </c>
    </row>
    <row r="1231" spans="1:7" x14ac:dyDescent="0.25">
      <c r="A1231" s="22" t="str">
        <f>Revenue!A1232</f>
        <v>P0103</v>
      </c>
      <c r="B1231" s="22" t="str">
        <f>Revenue!B1232</f>
        <v>Jul</v>
      </c>
      <c r="C1231" s="23" t="str">
        <f t="shared" si="73"/>
        <v>P0103|Jul</v>
      </c>
      <c r="D1231" s="24">
        <f>Revenue!J1232</f>
        <v>2782.4110000000001</v>
      </c>
      <c r="E1231" s="25">
        <f>_xlfn.XLOOKUP($C1231,ExpensesTbl[Key],ExpensesTbl[Total Operating Expenses])</f>
        <v>4351.12</v>
      </c>
      <c r="F1231" s="25">
        <f t="shared" si="74"/>
        <v>-1568.7089999999998</v>
      </c>
      <c r="G1231" s="23" t="str">
        <f>_xlfn.XLOOKUP($A1231,PropertiesTbl[Property ID],PropertiesTbl[Property Name])</f>
        <v>Trailside Hollow</v>
      </c>
    </row>
    <row r="1232" spans="1:7" x14ac:dyDescent="0.25">
      <c r="A1232" s="22" t="str">
        <f>Revenue!A1233</f>
        <v>P0103</v>
      </c>
      <c r="B1232" s="22" t="str">
        <f>Revenue!B1233</f>
        <v>Aug</v>
      </c>
      <c r="C1232" s="23" t="str">
        <f t="shared" si="73"/>
        <v>P0103|Aug</v>
      </c>
      <c r="D1232" s="24">
        <f>Revenue!J1233</f>
        <v>2191.3398999999999</v>
      </c>
      <c r="E1232" s="25">
        <f>_xlfn.XLOOKUP($C1232,ExpensesTbl[Key],ExpensesTbl[Total Operating Expenses])</f>
        <v>4048.4</v>
      </c>
      <c r="F1232" s="25">
        <f t="shared" si="74"/>
        <v>-1857.0601000000001</v>
      </c>
      <c r="G1232" s="23" t="str">
        <f>_xlfn.XLOOKUP($A1232,PropertiesTbl[Property ID],PropertiesTbl[Property Name])</f>
        <v>Trailside Hollow</v>
      </c>
    </row>
    <row r="1233" spans="1:7" x14ac:dyDescent="0.25">
      <c r="A1233" s="22" t="str">
        <f>Revenue!A1234</f>
        <v>P0103</v>
      </c>
      <c r="B1233" s="22" t="str">
        <f>Revenue!B1234</f>
        <v>Sep</v>
      </c>
      <c r="C1233" s="23" t="str">
        <f t="shared" si="73"/>
        <v>P0103|Sep</v>
      </c>
      <c r="D1233" s="24">
        <f>Revenue!J1234</f>
        <v>1827.3376999999998</v>
      </c>
      <c r="E1233" s="25">
        <f>_xlfn.XLOOKUP($C1233,ExpensesTbl[Key],ExpensesTbl[Total Operating Expenses])</f>
        <v>2873.9</v>
      </c>
      <c r="F1233" s="25">
        <f t="shared" si="74"/>
        <v>-1046.5623000000003</v>
      </c>
      <c r="G1233" s="23" t="str">
        <f>_xlfn.XLOOKUP($A1233,PropertiesTbl[Property ID],PropertiesTbl[Property Name])</f>
        <v>Trailside Hollow</v>
      </c>
    </row>
    <row r="1234" spans="1:7" x14ac:dyDescent="0.25">
      <c r="A1234" s="22" t="str">
        <f>Revenue!A1235</f>
        <v>P0103</v>
      </c>
      <c r="B1234" s="22" t="str">
        <f>Revenue!B1235</f>
        <v>Oct</v>
      </c>
      <c r="C1234" s="23" t="str">
        <f t="shared" si="73"/>
        <v>P0103|Oct</v>
      </c>
      <c r="D1234" s="24">
        <f>Revenue!J1235</f>
        <v>1551.8674000000001</v>
      </c>
      <c r="E1234" s="25">
        <f>_xlfn.XLOOKUP($C1234,ExpensesTbl[Key],ExpensesTbl[Total Operating Expenses])</f>
        <v>2682.61</v>
      </c>
      <c r="F1234" s="25">
        <f t="shared" si="74"/>
        <v>-1130.7426</v>
      </c>
      <c r="G1234" s="23" t="str">
        <f>_xlfn.XLOOKUP($A1234,PropertiesTbl[Property ID],PropertiesTbl[Property Name])</f>
        <v>Trailside Hollow</v>
      </c>
    </row>
    <row r="1235" spans="1:7" x14ac:dyDescent="0.25">
      <c r="A1235" s="22" t="str">
        <f>Revenue!A1236</f>
        <v>P0103</v>
      </c>
      <c r="B1235" s="22" t="str">
        <f>Revenue!B1236</f>
        <v>Nov</v>
      </c>
      <c r="C1235" s="23" t="str">
        <f t="shared" si="73"/>
        <v>P0103|Nov</v>
      </c>
      <c r="D1235" s="24">
        <f>Revenue!J1236</f>
        <v>2048.5963000000002</v>
      </c>
      <c r="E1235" s="25">
        <f>_xlfn.XLOOKUP($C1235,ExpensesTbl[Key],ExpensesTbl[Total Operating Expenses])</f>
        <v>2699.9700000000003</v>
      </c>
      <c r="F1235" s="25">
        <f t="shared" si="74"/>
        <v>-651.3737000000001</v>
      </c>
      <c r="G1235" s="23" t="str">
        <f>_xlfn.XLOOKUP($A1235,PropertiesTbl[Property ID],PropertiesTbl[Property Name])</f>
        <v>Trailside Hollow</v>
      </c>
    </row>
    <row r="1236" spans="1:7" x14ac:dyDescent="0.25">
      <c r="A1236" s="22" t="str">
        <f>Revenue!A1237</f>
        <v>P0103</v>
      </c>
      <c r="B1236" s="22" t="str">
        <f>Revenue!B1237</f>
        <v>Dec</v>
      </c>
      <c r="C1236" s="23" t="str">
        <f t="shared" si="73"/>
        <v>P0103|Dec</v>
      </c>
      <c r="D1236" s="24">
        <f>Revenue!J1237</f>
        <v>6428.7524999999996</v>
      </c>
      <c r="E1236" s="25">
        <f>_xlfn.XLOOKUP($C1236,ExpensesTbl[Key],ExpensesTbl[Total Operating Expenses])</f>
        <v>3151.86</v>
      </c>
      <c r="F1236" s="25">
        <f t="shared" si="74"/>
        <v>3276.8924999999995</v>
      </c>
      <c r="G1236" s="23" t="str">
        <f>_xlfn.XLOOKUP($A1236,PropertiesTbl[Property ID],PropertiesTbl[Property Name])</f>
        <v>Trailside Hollow</v>
      </c>
    </row>
    <row r="1237" spans="1:7" x14ac:dyDescent="0.25">
      <c r="A1237" s="22" t="str">
        <f>Revenue!A1238</f>
        <v>P0103</v>
      </c>
      <c r="B1237" s="22" t="str">
        <f>Revenue!B1238</f>
        <v>Jan</v>
      </c>
      <c r="C1237" s="23" t="str">
        <f t="shared" si="73"/>
        <v>P0103|Jan</v>
      </c>
      <c r="D1237" s="24">
        <f>Revenue!J1238</f>
        <v>5843.1732000000002</v>
      </c>
      <c r="E1237" s="25">
        <f>_xlfn.XLOOKUP($C1237,ExpensesTbl[Key],ExpensesTbl[Total Operating Expenses])</f>
        <v>3162.4300000000003</v>
      </c>
      <c r="F1237" s="25">
        <f t="shared" si="74"/>
        <v>2680.7431999999999</v>
      </c>
      <c r="G1237" s="23" t="str">
        <f>_xlfn.XLOOKUP($A1237,PropertiesTbl[Property ID],PropertiesTbl[Property Name])</f>
        <v>Trailside Hollow</v>
      </c>
    </row>
    <row r="1238" spans="1:7" x14ac:dyDescent="0.25">
      <c r="A1238" s="22" t="str">
        <f>Revenue!A1239</f>
        <v>P0103</v>
      </c>
      <c r="B1238" s="22" t="str">
        <f>Revenue!B1239</f>
        <v>Feb</v>
      </c>
      <c r="C1238" s="23" t="str">
        <f t="shared" si="73"/>
        <v>P0103|Feb</v>
      </c>
      <c r="D1238" s="24">
        <f>Revenue!J1239</f>
        <v>4697.5240000000003</v>
      </c>
      <c r="E1238" s="25">
        <f>_xlfn.XLOOKUP($C1238,ExpensesTbl[Key],ExpensesTbl[Total Operating Expenses])</f>
        <v>3050.4700000000003</v>
      </c>
      <c r="F1238" s="25">
        <f t="shared" si="74"/>
        <v>1647.0540000000001</v>
      </c>
      <c r="G1238" s="23" t="str">
        <f>_xlfn.XLOOKUP($A1238,PropertiesTbl[Property ID],PropertiesTbl[Property Name])</f>
        <v>Trailside Hollow</v>
      </c>
    </row>
    <row r="1239" spans="1:7" x14ac:dyDescent="0.25">
      <c r="A1239" s="22" t="str">
        <f>Revenue!A1240</f>
        <v>P0103</v>
      </c>
      <c r="B1239" s="22" t="str">
        <f>Revenue!B1240</f>
        <v>Mar</v>
      </c>
      <c r="C1239" s="23" t="str">
        <f t="shared" si="73"/>
        <v>P0103|Mar</v>
      </c>
      <c r="D1239" s="24">
        <f>Revenue!J1240</f>
        <v>3956.6849000000002</v>
      </c>
      <c r="E1239" s="25">
        <f>_xlfn.XLOOKUP($C1239,ExpensesTbl[Key],ExpensesTbl[Total Operating Expenses])</f>
        <v>2885.75</v>
      </c>
      <c r="F1239" s="25">
        <f t="shared" si="74"/>
        <v>1070.9349000000002</v>
      </c>
      <c r="G1239" s="23" t="str">
        <f>_xlfn.XLOOKUP($A1239,PropertiesTbl[Property ID],PropertiesTbl[Property Name])</f>
        <v>Trailside Hollow</v>
      </c>
    </row>
    <row r="1240" spans="1:7" x14ac:dyDescent="0.25">
      <c r="A1240" s="22" t="str">
        <f>Revenue!A1241</f>
        <v>P0104</v>
      </c>
      <c r="B1240" s="22" t="str">
        <f>Revenue!B1241</f>
        <v>Apr</v>
      </c>
      <c r="C1240" s="23" t="str">
        <f t="shared" si="73"/>
        <v>P0104|Apr</v>
      </c>
      <c r="D1240" s="24">
        <f>Revenue!J1241</f>
        <v>1217.9304</v>
      </c>
      <c r="E1240" s="25">
        <f>_xlfn.XLOOKUP($C1240,ExpensesTbl[Key],ExpensesTbl[Total Operating Expenses])</f>
        <v>1987.35</v>
      </c>
      <c r="F1240" s="25">
        <f t="shared" si="74"/>
        <v>-769.41959999999995</v>
      </c>
      <c r="G1240" s="23" t="str">
        <f>_xlfn.XLOOKUP($A1240,PropertiesTbl[Property ID],PropertiesTbl[Property Name])</f>
        <v>Boulder Getaway</v>
      </c>
    </row>
    <row r="1241" spans="1:7" x14ac:dyDescent="0.25">
      <c r="A1241" s="22" t="str">
        <f>Revenue!A1242</f>
        <v>P0104</v>
      </c>
      <c r="B1241" s="22" t="str">
        <f>Revenue!B1242</f>
        <v>May</v>
      </c>
      <c r="C1241" s="23" t="str">
        <f t="shared" si="73"/>
        <v>P0104|May</v>
      </c>
      <c r="D1241" s="24">
        <f>Revenue!J1242</f>
        <v>1211.8194000000001</v>
      </c>
      <c r="E1241" s="25">
        <f>_xlfn.XLOOKUP($C1241,ExpensesTbl[Key],ExpensesTbl[Total Operating Expenses])</f>
        <v>2310.29</v>
      </c>
      <c r="F1241" s="25">
        <f t="shared" si="74"/>
        <v>-1098.4705999999999</v>
      </c>
      <c r="G1241" s="23" t="str">
        <f>_xlfn.XLOOKUP($A1241,PropertiesTbl[Property ID],PropertiesTbl[Property Name])</f>
        <v>Boulder Getaway</v>
      </c>
    </row>
    <row r="1242" spans="1:7" x14ac:dyDescent="0.25">
      <c r="A1242" s="22" t="str">
        <f>Revenue!A1243</f>
        <v>P0104</v>
      </c>
      <c r="B1242" s="22" t="str">
        <f>Revenue!B1243</f>
        <v>Jun</v>
      </c>
      <c r="C1242" s="23" t="str">
        <f t="shared" si="73"/>
        <v>P0104|Jun</v>
      </c>
      <c r="D1242" s="24">
        <f>Revenue!J1243</f>
        <v>1598.7136</v>
      </c>
      <c r="E1242" s="25">
        <f>_xlfn.XLOOKUP($C1242,ExpensesTbl[Key],ExpensesTbl[Total Operating Expenses])</f>
        <v>2398.3000000000002</v>
      </c>
      <c r="F1242" s="25">
        <f t="shared" si="74"/>
        <v>-799.58640000000014</v>
      </c>
      <c r="G1242" s="23" t="str">
        <f>_xlfn.XLOOKUP($A1242,PropertiesTbl[Property ID],PropertiesTbl[Property Name])</f>
        <v>Boulder Getaway</v>
      </c>
    </row>
    <row r="1243" spans="1:7" x14ac:dyDescent="0.25">
      <c r="A1243" s="22" t="str">
        <f>Revenue!A1244</f>
        <v>P0104</v>
      </c>
      <c r="B1243" s="22" t="str">
        <f>Revenue!B1244</f>
        <v>Jul</v>
      </c>
      <c r="C1243" s="23" t="str">
        <f t="shared" si="73"/>
        <v>P0104|Jul</v>
      </c>
      <c r="D1243" s="24">
        <f>Revenue!J1244</f>
        <v>2082.9278999999997</v>
      </c>
      <c r="E1243" s="25">
        <f>_xlfn.XLOOKUP($C1243,ExpensesTbl[Key],ExpensesTbl[Total Operating Expenses])</f>
        <v>3255.55</v>
      </c>
      <c r="F1243" s="25">
        <f t="shared" si="74"/>
        <v>-1172.6221000000005</v>
      </c>
      <c r="G1243" s="23" t="str">
        <f>_xlfn.XLOOKUP($A1243,PropertiesTbl[Property ID],PropertiesTbl[Property Name])</f>
        <v>Boulder Getaway</v>
      </c>
    </row>
    <row r="1244" spans="1:7" x14ac:dyDescent="0.25">
      <c r="A1244" s="22" t="str">
        <f>Revenue!A1245</f>
        <v>P0104</v>
      </c>
      <c r="B1244" s="22" t="str">
        <f>Revenue!B1245</f>
        <v>Aug</v>
      </c>
      <c r="C1244" s="23" t="str">
        <f t="shared" si="73"/>
        <v>P0104|Aug</v>
      </c>
      <c r="D1244" s="24">
        <f>Revenue!J1245</f>
        <v>1649.2311999999999</v>
      </c>
      <c r="E1244" s="25">
        <f>_xlfn.XLOOKUP($C1244,ExpensesTbl[Key],ExpensesTbl[Total Operating Expenses])</f>
        <v>3141.71</v>
      </c>
      <c r="F1244" s="25">
        <f t="shared" si="74"/>
        <v>-1492.4788000000001</v>
      </c>
      <c r="G1244" s="23" t="str">
        <f>_xlfn.XLOOKUP($A1244,PropertiesTbl[Property ID],PropertiesTbl[Property Name])</f>
        <v>Boulder Getaway</v>
      </c>
    </row>
    <row r="1245" spans="1:7" x14ac:dyDescent="0.25">
      <c r="A1245" s="22" t="str">
        <f>Revenue!A1246</f>
        <v>P0104</v>
      </c>
      <c r="B1245" s="22" t="str">
        <f>Revenue!B1246</f>
        <v>Sep</v>
      </c>
      <c r="C1245" s="23" t="str">
        <f t="shared" si="73"/>
        <v>P0104|Sep</v>
      </c>
      <c r="D1245" s="24">
        <f>Revenue!J1246</f>
        <v>1275.2574</v>
      </c>
      <c r="E1245" s="25">
        <f>_xlfn.XLOOKUP($C1245,ExpensesTbl[Key],ExpensesTbl[Total Operating Expenses])</f>
        <v>2187.25</v>
      </c>
      <c r="F1245" s="25">
        <f t="shared" si="74"/>
        <v>-911.99260000000004</v>
      </c>
      <c r="G1245" s="23" t="str">
        <f>_xlfn.XLOOKUP($A1245,PropertiesTbl[Property ID],PropertiesTbl[Property Name])</f>
        <v>Boulder Getaway</v>
      </c>
    </row>
    <row r="1246" spans="1:7" x14ac:dyDescent="0.25">
      <c r="A1246" s="22" t="str">
        <f>Revenue!A1247</f>
        <v>P0104</v>
      </c>
      <c r="B1246" s="22" t="str">
        <f>Revenue!B1247</f>
        <v>Oct</v>
      </c>
      <c r="C1246" s="23" t="str">
        <f t="shared" si="73"/>
        <v>P0104|Oct</v>
      </c>
      <c r="D1246" s="24">
        <f>Revenue!J1247</f>
        <v>1099.28</v>
      </c>
      <c r="E1246" s="25">
        <f>_xlfn.XLOOKUP($C1246,ExpensesTbl[Key],ExpensesTbl[Total Operating Expenses])</f>
        <v>2113.38</v>
      </c>
      <c r="F1246" s="25">
        <f t="shared" si="74"/>
        <v>-1014.1000000000001</v>
      </c>
      <c r="G1246" s="23" t="str">
        <f>_xlfn.XLOOKUP($A1246,PropertiesTbl[Property ID],PropertiesTbl[Property Name])</f>
        <v>Boulder Getaway</v>
      </c>
    </row>
    <row r="1247" spans="1:7" x14ac:dyDescent="0.25">
      <c r="A1247" s="22" t="str">
        <f>Revenue!A1248</f>
        <v>P0104</v>
      </c>
      <c r="B1247" s="22" t="str">
        <f>Revenue!B1248</f>
        <v>Nov</v>
      </c>
      <c r="C1247" s="23" t="str">
        <f t="shared" si="73"/>
        <v>P0104|Nov</v>
      </c>
      <c r="D1247" s="24">
        <f>Revenue!J1248</f>
        <v>1304.5902000000001</v>
      </c>
      <c r="E1247" s="25">
        <f>_xlfn.XLOOKUP($C1247,ExpensesTbl[Key],ExpensesTbl[Total Operating Expenses])</f>
        <v>2050.27</v>
      </c>
      <c r="F1247" s="25">
        <f t="shared" si="74"/>
        <v>-745.67979999999989</v>
      </c>
      <c r="G1247" s="23" t="str">
        <f>_xlfn.XLOOKUP($A1247,PropertiesTbl[Property ID],PropertiesTbl[Property Name])</f>
        <v>Boulder Getaway</v>
      </c>
    </row>
    <row r="1248" spans="1:7" x14ac:dyDescent="0.25">
      <c r="A1248" s="22" t="str">
        <f>Revenue!A1249</f>
        <v>P0104</v>
      </c>
      <c r="B1248" s="22" t="str">
        <f>Revenue!B1249</f>
        <v>Dec</v>
      </c>
      <c r="C1248" s="23" t="str">
        <f t="shared" si="73"/>
        <v>P0104|Dec</v>
      </c>
      <c r="D1248" s="24">
        <f>Revenue!J1249</f>
        <v>4380.4189999999999</v>
      </c>
      <c r="E1248" s="25">
        <f>_xlfn.XLOOKUP($C1248,ExpensesTbl[Key],ExpensesTbl[Total Operating Expenses])</f>
        <v>2424.34</v>
      </c>
      <c r="F1248" s="25">
        <f t="shared" si="74"/>
        <v>1956.0789999999997</v>
      </c>
      <c r="G1248" s="23" t="str">
        <f>_xlfn.XLOOKUP($A1248,PropertiesTbl[Property ID],PropertiesTbl[Property Name])</f>
        <v>Boulder Getaway</v>
      </c>
    </row>
    <row r="1249" spans="1:7" x14ac:dyDescent="0.25">
      <c r="A1249" s="22" t="str">
        <f>Revenue!A1250</f>
        <v>P0104</v>
      </c>
      <c r="B1249" s="22" t="str">
        <f>Revenue!B1250</f>
        <v>Jan</v>
      </c>
      <c r="C1249" s="23" t="str">
        <f t="shared" si="73"/>
        <v>P0104|Jan</v>
      </c>
      <c r="D1249" s="24">
        <f>Revenue!J1250</f>
        <v>4543.9706999999999</v>
      </c>
      <c r="E1249" s="25">
        <f>_xlfn.XLOOKUP($C1249,ExpensesTbl[Key],ExpensesTbl[Total Operating Expenses])</f>
        <v>2435.7600000000002</v>
      </c>
      <c r="F1249" s="25">
        <f t="shared" si="74"/>
        <v>2108.2106999999996</v>
      </c>
      <c r="G1249" s="23" t="str">
        <f>_xlfn.XLOOKUP($A1249,PropertiesTbl[Property ID],PropertiesTbl[Property Name])</f>
        <v>Boulder Getaway</v>
      </c>
    </row>
    <row r="1250" spans="1:7" x14ac:dyDescent="0.25">
      <c r="A1250" s="22" t="str">
        <f>Revenue!A1251</f>
        <v>P0104</v>
      </c>
      <c r="B1250" s="22" t="str">
        <f>Revenue!B1251</f>
        <v>Feb</v>
      </c>
      <c r="C1250" s="23" t="str">
        <f t="shared" si="73"/>
        <v>P0104|Feb</v>
      </c>
      <c r="D1250" s="24">
        <f>Revenue!J1251</f>
        <v>3125.6860000000001</v>
      </c>
      <c r="E1250" s="25">
        <f>_xlfn.XLOOKUP($C1250,ExpensesTbl[Key],ExpensesTbl[Total Operating Expenses])</f>
        <v>2563.4</v>
      </c>
      <c r="F1250" s="25">
        <f t="shared" si="74"/>
        <v>562.28600000000006</v>
      </c>
      <c r="G1250" s="23" t="str">
        <f>_xlfn.XLOOKUP($A1250,PropertiesTbl[Property ID],PropertiesTbl[Property Name])</f>
        <v>Boulder Getaway</v>
      </c>
    </row>
    <row r="1251" spans="1:7" x14ac:dyDescent="0.25">
      <c r="A1251" s="22" t="str">
        <f>Revenue!A1252</f>
        <v>P0104</v>
      </c>
      <c r="B1251" s="22" t="str">
        <f>Revenue!B1252</f>
        <v>Mar</v>
      </c>
      <c r="C1251" s="23" t="str">
        <f t="shared" si="73"/>
        <v>P0104|Mar</v>
      </c>
      <c r="D1251" s="24">
        <f>Revenue!J1252</f>
        <v>3248.8274999999999</v>
      </c>
      <c r="E1251" s="25">
        <f>_xlfn.XLOOKUP($C1251,ExpensesTbl[Key],ExpensesTbl[Total Operating Expenses])</f>
        <v>2314.5700000000002</v>
      </c>
      <c r="F1251" s="25">
        <f t="shared" si="74"/>
        <v>934.25749999999971</v>
      </c>
      <c r="G1251" s="23" t="str">
        <f>_xlfn.XLOOKUP($A1251,PropertiesTbl[Property ID],PropertiesTbl[Property Name])</f>
        <v>Boulder Getaway</v>
      </c>
    </row>
    <row r="1252" spans="1:7" x14ac:dyDescent="0.25">
      <c r="A1252" s="22" t="str">
        <f>Revenue!A1253</f>
        <v>P0105</v>
      </c>
      <c r="B1252" s="22" t="str">
        <f>Revenue!B1253</f>
        <v>Apr</v>
      </c>
      <c r="C1252" s="23" t="str">
        <f t="shared" si="73"/>
        <v>P0105|Apr</v>
      </c>
      <c r="D1252" s="24">
        <f>Revenue!J1253</f>
        <v>980.50349999999992</v>
      </c>
      <c r="E1252" s="25">
        <f>_xlfn.XLOOKUP($C1252,ExpensesTbl[Key],ExpensesTbl[Total Operating Expenses])</f>
        <v>1990.84</v>
      </c>
      <c r="F1252" s="25">
        <f t="shared" si="74"/>
        <v>-1010.3365</v>
      </c>
      <c r="G1252" s="23" t="str">
        <f>_xlfn.XLOOKUP($A1252,PropertiesTbl[Property ID],PropertiesTbl[Property Name])</f>
        <v>Alpine Hideaway</v>
      </c>
    </row>
    <row r="1253" spans="1:7" x14ac:dyDescent="0.25">
      <c r="A1253" s="22" t="str">
        <f>Revenue!A1254</f>
        <v>P0105</v>
      </c>
      <c r="B1253" s="22" t="str">
        <f>Revenue!B1254</f>
        <v>May</v>
      </c>
      <c r="C1253" s="23" t="str">
        <f t="shared" si="73"/>
        <v>P0105|May</v>
      </c>
      <c r="D1253" s="24">
        <f>Revenue!J1254</f>
        <v>1085.8939999999998</v>
      </c>
      <c r="E1253" s="25">
        <f>_xlfn.XLOOKUP($C1253,ExpensesTbl[Key],ExpensesTbl[Total Operating Expenses])</f>
        <v>2324.87</v>
      </c>
      <c r="F1253" s="25">
        <f t="shared" si="74"/>
        <v>-1238.9760000000001</v>
      </c>
      <c r="G1253" s="23" t="str">
        <f>_xlfn.XLOOKUP($A1253,PropertiesTbl[Property ID],PropertiesTbl[Property Name])</f>
        <v>Alpine Hideaway</v>
      </c>
    </row>
    <row r="1254" spans="1:7" x14ac:dyDescent="0.25">
      <c r="A1254" s="22" t="str">
        <f>Revenue!A1255</f>
        <v>P0105</v>
      </c>
      <c r="B1254" s="22" t="str">
        <f>Revenue!B1255</f>
        <v>Jun</v>
      </c>
      <c r="C1254" s="23" t="str">
        <f t="shared" si="73"/>
        <v>P0105|Jun</v>
      </c>
      <c r="D1254" s="24">
        <f>Revenue!J1255</f>
        <v>1201.9835999999998</v>
      </c>
      <c r="E1254" s="25">
        <f>_xlfn.XLOOKUP($C1254,ExpensesTbl[Key],ExpensesTbl[Total Operating Expenses])</f>
        <v>2399.87</v>
      </c>
      <c r="F1254" s="25">
        <f t="shared" si="74"/>
        <v>-1197.8864000000001</v>
      </c>
      <c r="G1254" s="23" t="str">
        <f>_xlfn.XLOOKUP($A1254,PropertiesTbl[Property ID],PropertiesTbl[Property Name])</f>
        <v>Alpine Hideaway</v>
      </c>
    </row>
    <row r="1255" spans="1:7" x14ac:dyDescent="0.25">
      <c r="A1255" s="22" t="str">
        <f>Revenue!A1256</f>
        <v>P0105</v>
      </c>
      <c r="B1255" s="22" t="str">
        <f>Revenue!B1256</f>
        <v>Jul</v>
      </c>
      <c r="C1255" s="23" t="str">
        <f t="shared" si="73"/>
        <v>P0105|Jul</v>
      </c>
      <c r="D1255" s="24">
        <f>Revenue!J1256</f>
        <v>1834.4721</v>
      </c>
      <c r="E1255" s="25">
        <f>_xlfn.XLOOKUP($C1255,ExpensesTbl[Key],ExpensesTbl[Total Operating Expenses])</f>
        <v>3257.88</v>
      </c>
      <c r="F1255" s="25">
        <f t="shared" si="74"/>
        <v>-1423.4079000000002</v>
      </c>
      <c r="G1255" s="23" t="str">
        <f>_xlfn.XLOOKUP($A1255,PropertiesTbl[Property ID],PropertiesTbl[Property Name])</f>
        <v>Alpine Hideaway</v>
      </c>
    </row>
    <row r="1256" spans="1:7" x14ac:dyDescent="0.25">
      <c r="A1256" s="22" t="str">
        <f>Revenue!A1257</f>
        <v>P0105</v>
      </c>
      <c r="B1256" s="22" t="str">
        <f>Revenue!B1257</f>
        <v>Aug</v>
      </c>
      <c r="C1256" s="23" t="str">
        <f t="shared" si="73"/>
        <v>P0105|Aug</v>
      </c>
      <c r="D1256" s="24">
        <f>Revenue!J1257</f>
        <v>1678.952</v>
      </c>
      <c r="E1256" s="25">
        <f>_xlfn.XLOOKUP($C1256,ExpensesTbl[Key],ExpensesTbl[Total Operating Expenses])</f>
        <v>3164.04</v>
      </c>
      <c r="F1256" s="25">
        <f t="shared" si="74"/>
        <v>-1485.088</v>
      </c>
      <c r="G1256" s="23" t="str">
        <f>_xlfn.XLOOKUP($A1256,PropertiesTbl[Property ID],PropertiesTbl[Property Name])</f>
        <v>Alpine Hideaway</v>
      </c>
    </row>
    <row r="1257" spans="1:7" x14ac:dyDescent="0.25">
      <c r="A1257" s="22" t="str">
        <f>Revenue!A1258</f>
        <v>P0105</v>
      </c>
      <c r="B1257" s="22" t="str">
        <f>Revenue!B1258</f>
        <v>Sep</v>
      </c>
      <c r="C1257" s="23" t="str">
        <f t="shared" si="73"/>
        <v>P0105|Sep</v>
      </c>
      <c r="D1257" s="24">
        <f>Revenue!J1258</f>
        <v>1224.5069999999998</v>
      </c>
      <c r="E1257" s="25">
        <f>_xlfn.XLOOKUP($C1257,ExpensesTbl[Key],ExpensesTbl[Total Operating Expenses])</f>
        <v>2170.94</v>
      </c>
      <c r="F1257" s="25">
        <f t="shared" si="74"/>
        <v>-946.43300000000022</v>
      </c>
      <c r="G1257" s="23" t="str">
        <f>_xlfn.XLOOKUP($A1257,PropertiesTbl[Property ID],PropertiesTbl[Property Name])</f>
        <v>Alpine Hideaway</v>
      </c>
    </row>
    <row r="1258" spans="1:7" x14ac:dyDescent="0.25">
      <c r="A1258" s="22" t="str">
        <f>Revenue!A1259</f>
        <v>P0105</v>
      </c>
      <c r="B1258" s="22" t="str">
        <f>Revenue!B1259</f>
        <v>Oct</v>
      </c>
      <c r="C1258" s="23" t="str">
        <f t="shared" si="73"/>
        <v>P0105|Oct</v>
      </c>
      <c r="D1258" s="24">
        <f>Revenue!J1259</f>
        <v>999.03049999999996</v>
      </c>
      <c r="E1258" s="25">
        <f>_xlfn.XLOOKUP($C1258,ExpensesTbl[Key],ExpensesTbl[Total Operating Expenses])</f>
        <v>2106.87</v>
      </c>
      <c r="F1258" s="25">
        <f t="shared" si="74"/>
        <v>-1107.8395</v>
      </c>
      <c r="G1258" s="23" t="str">
        <f>_xlfn.XLOOKUP($A1258,PropertiesTbl[Property ID],PropertiesTbl[Property Name])</f>
        <v>Alpine Hideaway</v>
      </c>
    </row>
    <row r="1259" spans="1:7" x14ac:dyDescent="0.25">
      <c r="A1259" s="22" t="str">
        <f>Revenue!A1260</f>
        <v>P0105</v>
      </c>
      <c r="B1259" s="22" t="str">
        <f>Revenue!B1260</f>
        <v>Nov</v>
      </c>
      <c r="C1259" s="23" t="str">
        <f t="shared" si="73"/>
        <v>P0105|Nov</v>
      </c>
      <c r="D1259" s="24">
        <f>Revenue!J1260</f>
        <v>1229.6867999999999</v>
      </c>
      <c r="E1259" s="25">
        <f>_xlfn.XLOOKUP($C1259,ExpensesTbl[Key],ExpensesTbl[Total Operating Expenses])</f>
        <v>2056.5499999999997</v>
      </c>
      <c r="F1259" s="25">
        <f t="shared" si="74"/>
        <v>-826.86319999999978</v>
      </c>
      <c r="G1259" s="23" t="str">
        <f>_xlfn.XLOOKUP($A1259,PropertiesTbl[Property ID],PropertiesTbl[Property Name])</f>
        <v>Alpine Hideaway</v>
      </c>
    </row>
    <row r="1260" spans="1:7" x14ac:dyDescent="0.25">
      <c r="A1260" s="22" t="str">
        <f>Revenue!A1261</f>
        <v>P0105</v>
      </c>
      <c r="B1260" s="22" t="str">
        <f>Revenue!B1261</f>
        <v>Dec</v>
      </c>
      <c r="C1260" s="23" t="str">
        <f t="shared" si="73"/>
        <v>P0105|Dec</v>
      </c>
      <c r="D1260" s="24">
        <f>Revenue!J1261</f>
        <v>4698.5976000000001</v>
      </c>
      <c r="E1260" s="25">
        <f>_xlfn.XLOOKUP($C1260,ExpensesTbl[Key],ExpensesTbl[Total Operating Expenses])</f>
        <v>2534.7300000000005</v>
      </c>
      <c r="F1260" s="25">
        <f t="shared" si="74"/>
        <v>2163.8675999999996</v>
      </c>
      <c r="G1260" s="23" t="str">
        <f>_xlfn.XLOOKUP($A1260,PropertiesTbl[Property ID],PropertiesTbl[Property Name])</f>
        <v>Alpine Hideaway</v>
      </c>
    </row>
    <row r="1261" spans="1:7" x14ac:dyDescent="0.25">
      <c r="A1261" s="22" t="str">
        <f>Revenue!A1262</f>
        <v>P0105</v>
      </c>
      <c r="B1261" s="22" t="str">
        <f>Revenue!B1262</f>
        <v>Jan</v>
      </c>
      <c r="C1261" s="23" t="str">
        <f t="shared" si="73"/>
        <v>P0105|Jan</v>
      </c>
      <c r="D1261" s="24">
        <f>Revenue!J1262</f>
        <v>3361.3960000000002</v>
      </c>
      <c r="E1261" s="25">
        <f>_xlfn.XLOOKUP($C1261,ExpensesTbl[Key],ExpensesTbl[Total Operating Expenses])</f>
        <v>2315.6800000000003</v>
      </c>
      <c r="F1261" s="25">
        <f t="shared" si="74"/>
        <v>1045.7159999999999</v>
      </c>
      <c r="G1261" s="23" t="str">
        <f>_xlfn.XLOOKUP($A1261,PropertiesTbl[Property ID],PropertiesTbl[Property Name])</f>
        <v>Alpine Hideaway</v>
      </c>
    </row>
    <row r="1262" spans="1:7" x14ac:dyDescent="0.25">
      <c r="A1262" s="22" t="str">
        <f>Revenue!A1263</f>
        <v>P0105</v>
      </c>
      <c r="B1262" s="22" t="str">
        <f>Revenue!B1263</f>
        <v>Feb</v>
      </c>
      <c r="C1262" s="23" t="str">
        <f t="shared" si="73"/>
        <v>P0105|Feb</v>
      </c>
      <c r="D1262" s="24">
        <f>Revenue!J1263</f>
        <v>3240.5048999999999</v>
      </c>
      <c r="E1262" s="25">
        <f>_xlfn.XLOOKUP($C1262,ExpensesTbl[Key],ExpensesTbl[Total Operating Expenses])</f>
        <v>2320.81</v>
      </c>
      <c r="F1262" s="25">
        <f t="shared" si="74"/>
        <v>919.69489999999996</v>
      </c>
      <c r="G1262" s="23" t="str">
        <f>_xlfn.XLOOKUP($A1262,PropertiesTbl[Property ID],PropertiesTbl[Property Name])</f>
        <v>Alpine Hideaway</v>
      </c>
    </row>
    <row r="1263" spans="1:7" x14ac:dyDescent="0.25">
      <c r="A1263" s="22" t="str">
        <f>Revenue!A1264</f>
        <v>P0105</v>
      </c>
      <c r="B1263" s="22" t="str">
        <f>Revenue!B1264</f>
        <v>Mar</v>
      </c>
      <c r="C1263" s="23" t="str">
        <f t="shared" si="73"/>
        <v>P0105|Mar</v>
      </c>
      <c r="D1263" s="24">
        <f>Revenue!J1264</f>
        <v>2003.8624</v>
      </c>
      <c r="E1263" s="25">
        <f>_xlfn.XLOOKUP($C1263,ExpensesTbl[Key],ExpensesTbl[Total Operating Expenses])</f>
        <v>2206.3999999999996</v>
      </c>
      <c r="F1263" s="25">
        <f t="shared" si="74"/>
        <v>-202.53759999999966</v>
      </c>
      <c r="G1263" s="23" t="str">
        <f>_xlfn.XLOOKUP($A1263,PropertiesTbl[Property ID],PropertiesTbl[Property Name])</f>
        <v>Alpine Hideaway</v>
      </c>
    </row>
    <row r="1264" spans="1:7" x14ac:dyDescent="0.25">
      <c r="A1264" s="22" t="str">
        <f>Revenue!A1265</f>
        <v>P0106</v>
      </c>
      <c r="B1264" s="22" t="str">
        <f>Revenue!B1265</f>
        <v>Apr</v>
      </c>
      <c r="C1264" s="23" t="str">
        <f t="shared" si="73"/>
        <v>P0106|Apr</v>
      </c>
      <c r="D1264" s="24">
        <f>Revenue!J1265</f>
        <v>1485.8103999999998</v>
      </c>
      <c r="E1264" s="25">
        <f>_xlfn.XLOOKUP($C1264,ExpensesTbl[Key],ExpensesTbl[Total Operating Expenses])</f>
        <v>2494.7700000000004</v>
      </c>
      <c r="F1264" s="25">
        <f t="shared" si="74"/>
        <v>-1008.9596000000006</v>
      </c>
      <c r="G1264" s="23" t="str">
        <f>_xlfn.XLOOKUP($A1264,PropertiesTbl[Property ID],PropertiesTbl[Property Name])</f>
        <v>Starlight Cottage</v>
      </c>
    </row>
    <row r="1265" spans="1:7" x14ac:dyDescent="0.25">
      <c r="A1265" s="22" t="str">
        <f>Revenue!A1266</f>
        <v>P0106</v>
      </c>
      <c r="B1265" s="22" t="str">
        <f>Revenue!B1266</f>
        <v>May</v>
      </c>
      <c r="C1265" s="23" t="str">
        <f t="shared" si="73"/>
        <v>P0106|May</v>
      </c>
      <c r="D1265" s="24">
        <f>Revenue!J1266</f>
        <v>1833.1771000000001</v>
      </c>
      <c r="E1265" s="25">
        <f>_xlfn.XLOOKUP($C1265,ExpensesTbl[Key],ExpensesTbl[Total Operating Expenses])</f>
        <v>2904.25</v>
      </c>
      <c r="F1265" s="25">
        <f t="shared" si="74"/>
        <v>-1071.0728999999999</v>
      </c>
      <c r="G1265" s="23" t="str">
        <f>_xlfn.XLOOKUP($A1265,PropertiesTbl[Property ID],PropertiesTbl[Property Name])</f>
        <v>Starlight Cottage</v>
      </c>
    </row>
    <row r="1266" spans="1:7" x14ac:dyDescent="0.25">
      <c r="A1266" s="22" t="str">
        <f>Revenue!A1267</f>
        <v>P0106</v>
      </c>
      <c r="B1266" s="22" t="str">
        <f>Revenue!B1267</f>
        <v>Jun</v>
      </c>
      <c r="C1266" s="23" t="str">
        <f t="shared" si="73"/>
        <v>P0106|Jun</v>
      </c>
      <c r="D1266" s="24">
        <f>Revenue!J1267</f>
        <v>2118.8712</v>
      </c>
      <c r="E1266" s="25">
        <f>_xlfn.XLOOKUP($C1266,ExpensesTbl[Key],ExpensesTbl[Total Operating Expenses])</f>
        <v>3068.78</v>
      </c>
      <c r="F1266" s="25">
        <f t="shared" si="74"/>
        <v>-949.90880000000016</v>
      </c>
      <c r="G1266" s="23" t="str">
        <f>_xlfn.XLOOKUP($A1266,PropertiesTbl[Property ID],PropertiesTbl[Property Name])</f>
        <v>Starlight Cottage</v>
      </c>
    </row>
    <row r="1267" spans="1:7" x14ac:dyDescent="0.25">
      <c r="A1267" s="22" t="str">
        <f>Revenue!A1268</f>
        <v>P0106</v>
      </c>
      <c r="B1267" s="22" t="str">
        <f>Revenue!B1268</f>
        <v>Jul</v>
      </c>
      <c r="C1267" s="23" t="str">
        <f t="shared" si="73"/>
        <v>P0106|Jul</v>
      </c>
      <c r="D1267" s="24">
        <f>Revenue!J1268</f>
        <v>2958.2719999999999</v>
      </c>
      <c r="E1267" s="25">
        <f>_xlfn.XLOOKUP($C1267,ExpensesTbl[Key],ExpensesTbl[Total Operating Expenses])</f>
        <v>4329.05</v>
      </c>
      <c r="F1267" s="25">
        <f t="shared" si="74"/>
        <v>-1370.7780000000002</v>
      </c>
      <c r="G1267" s="23" t="str">
        <f>_xlfn.XLOOKUP($A1267,PropertiesTbl[Property ID],PropertiesTbl[Property Name])</f>
        <v>Starlight Cottage</v>
      </c>
    </row>
    <row r="1268" spans="1:7" x14ac:dyDescent="0.25">
      <c r="A1268" s="22" t="str">
        <f>Revenue!A1269</f>
        <v>P0106</v>
      </c>
      <c r="B1268" s="22" t="str">
        <f>Revenue!B1269</f>
        <v>Aug</v>
      </c>
      <c r="C1268" s="23" t="str">
        <f t="shared" si="73"/>
        <v>P0106|Aug</v>
      </c>
      <c r="D1268" s="24">
        <f>Revenue!J1269</f>
        <v>2381.9157999999998</v>
      </c>
      <c r="E1268" s="25">
        <f>_xlfn.XLOOKUP($C1268,ExpensesTbl[Key],ExpensesTbl[Total Operating Expenses])</f>
        <v>4065.04</v>
      </c>
      <c r="F1268" s="25">
        <f t="shared" si="74"/>
        <v>-1683.1242000000002</v>
      </c>
      <c r="G1268" s="23" t="str">
        <f>_xlfn.XLOOKUP($A1268,PropertiesTbl[Property ID],PropertiesTbl[Property Name])</f>
        <v>Starlight Cottage</v>
      </c>
    </row>
    <row r="1269" spans="1:7" x14ac:dyDescent="0.25">
      <c r="A1269" s="22" t="str">
        <f>Revenue!A1270</f>
        <v>P0106</v>
      </c>
      <c r="B1269" s="22" t="str">
        <f>Revenue!B1270</f>
        <v>Sep</v>
      </c>
      <c r="C1269" s="23" t="str">
        <f t="shared" si="73"/>
        <v>P0106|Sep</v>
      </c>
      <c r="D1269" s="24">
        <f>Revenue!J1270</f>
        <v>1585.6233999999999</v>
      </c>
      <c r="E1269" s="25">
        <f>_xlfn.XLOOKUP($C1269,ExpensesTbl[Key],ExpensesTbl[Total Operating Expenses])</f>
        <v>2762.92</v>
      </c>
      <c r="F1269" s="25">
        <f t="shared" si="74"/>
        <v>-1177.2966000000001</v>
      </c>
      <c r="G1269" s="23" t="str">
        <f>_xlfn.XLOOKUP($A1269,PropertiesTbl[Property ID],PropertiesTbl[Property Name])</f>
        <v>Starlight Cottage</v>
      </c>
    </row>
    <row r="1270" spans="1:7" x14ac:dyDescent="0.25">
      <c r="A1270" s="22" t="str">
        <f>Revenue!A1271</f>
        <v>P0106</v>
      </c>
      <c r="B1270" s="22" t="str">
        <f>Revenue!B1271</f>
        <v>Oct</v>
      </c>
      <c r="C1270" s="23" t="str">
        <f t="shared" si="73"/>
        <v>P0106|Oct</v>
      </c>
      <c r="D1270" s="24">
        <f>Revenue!J1271</f>
        <v>1622.9296000000002</v>
      </c>
      <c r="E1270" s="25">
        <f>_xlfn.XLOOKUP($C1270,ExpensesTbl[Key],ExpensesTbl[Total Operating Expenses])</f>
        <v>2667.46</v>
      </c>
      <c r="F1270" s="25">
        <f t="shared" si="74"/>
        <v>-1044.5303999999999</v>
      </c>
      <c r="G1270" s="23" t="str">
        <f>_xlfn.XLOOKUP($A1270,PropertiesTbl[Property ID],PropertiesTbl[Property Name])</f>
        <v>Starlight Cottage</v>
      </c>
    </row>
    <row r="1271" spans="1:7" x14ac:dyDescent="0.25">
      <c r="A1271" s="22" t="str">
        <f>Revenue!A1272</f>
        <v>P0106</v>
      </c>
      <c r="B1271" s="22" t="str">
        <f>Revenue!B1272</f>
        <v>Nov</v>
      </c>
      <c r="C1271" s="23" t="str">
        <f t="shared" si="73"/>
        <v>P0106|Nov</v>
      </c>
      <c r="D1271" s="24">
        <f>Revenue!J1272</f>
        <v>1672.3996</v>
      </c>
      <c r="E1271" s="25">
        <f>_xlfn.XLOOKUP($C1271,ExpensesTbl[Key],ExpensesTbl[Total Operating Expenses])</f>
        <v>2575.8200000000002</v>
      </c>
      <c r="F1271" s="25">
        <f t="shared" si="74"/>
        <v>-903.4204000000002</v>
      </c>
      <c r="G1271" s="23" t="str">
        <f>_xlfn.XLOOKUP($A1271,PropertiesTbl[Property ID],PropertiesTbl[Property Name])</f>
        <v>Starlight Cottage</v>
      </c>
    </row>
    <row r="1272" spans="1:7" x14ac:dyDescent="0.25">
      <c r="A1272" s="22" t="str">
        <f>Revenue!A1273</f>
        <v>P0106</v>
      </c>
      <c r="B1272" s="22" t="str">
        <f>Revenue!B1273</f>
        <v>Dec</v>
      </c>
      <c r="C1272" s="23" t="str">
        <f t="shared" si="73"/>
        <v>P0106|Dec</v>
      </c>
      <c r="D1272" s="24">
        <f>Revenue!J1273</f>
        <v>6270.5357999999997</v>
      </c>
      <c r="E1272" s="25">
        <f>_xlfn.XLOOKUP($C1272,ExpensesTbl[Key],ExpensesTbl[Total Operating Expenses])</f>
        <v>3169.83</v>
      </c>
      <c r="F1272" s="25">
        <f t="shared" si="74"/>
        <v>3100.7057999999997</v>
      </c>
      <c r="G1272" s="23" t="str">
        <f>_xlfn.XLOOKUP($A1272,PropertiesTbl[Property ID],PropertiesTbl[Property Name])</f>
        <v>Starlight Cottage</v>
      </c>
    </row>
    <row r="1273" spans="1:7" x14ac:dyDescent="0.25">
      <c r="A1273" s="22" t="str">
        <f>Revenue!A1274</f>
        <v>P0106</v>
      </c>
      <c r="B1273" s="22" t="str">
        <f>Revenue!B1274</f>
        <v>Jan</v>
      </c>
      <c r="C1273" s="23" t="str">
        <f t="shared" si="73"/>
        <v>P0106|Jan</v>
      </c>
      <c r="D1273" s="24">
        <f>Revenue!J1274</f>
        <v>6065.7089999999998</v>
      </c>
      <c r="E1273" s="25">
        <f>_xlfn.XLOOKUP($C1273,ExpensesTbl[Key],ExpensesTbl[Total Operating Expenses])</f>
        <v>3023.65</v>
      </c>
      <c r="F1273" s="25">
        <f t="shared" si="74"/>
        <v>3042.0589999999997</v>
      </c>
      <c r="G1273" s="23" t="str">
        <f>_xlfn.XLOOKUP($A1273,PropertiesTbl[Property ID],PropertiesTbl[Property Name])</f>
        <v>Starlight Cottage</v>
      </c>
    </row>
    <row r="1274" spans="1:7" x14ac:dyDescent="0.25">
      <c r="A1274" s="22" t="str">
        <f>Revenue!A1275</f>
        <v>P0106</v>
      </c>
      <c r="B1274" s="22" t="str">
        <f>Revenue!B1275</f>
        <v>Feb</v>
      </c>
      <c r="C1274" s="23" t="str">
        <f t="shared" si="73"/>
        <v>P0106|Feb</v>
      </c>
      <c r="D1274" s="24">
        <f>Revenue!J1275</f>
        <v>4217.8864999999996</v>
      </c>
      <c r="E1274" s="25">
        <f>_xlfn.XLOOKUP($C1274,ExpensesTbl[Key],ExpensesTbl[Total Operating Expenses])</f>
        <v>2897.8300000000004</v>
      </c>
      <c r="F1274" s="25">
        <f t="shared" si="74"/>
        <v>1320.0564999999992</v>
      </c>
      <c r="G1274" s="23" t="str">
        <f>_xlfn.XLOOKUP($A1274,PropertiesTbl[Property ID],PropertiesTbl[Property Name])</f>
        <v>Starlight Cottage</v>
      </c>
    </row>
    <row r="1275" spans="1:7" x14ac:dyDescent="0.25">
      <c r="A1275" s="22" t="str">
        <f>Revenue!A1276</f>
        <v>P0106</v>
      </c>
      <c r="B1275" s="22" t="str">
        <f>Revenue!B1276</f>
        <v>Mar</v>
      </c>
      <c r="C1275" s="23" t="str">
        <f t="shared" si="73"/>
        <v>P0106|Mar</v>
      </c>
      <c r="D1275" s="24">
        <f>Revenue!J1276</f>
        <v>3421.8560000000002</v>
      </c>
      <c r="E1275" s="25">
        <f>_xlfn.XLOOKUP($C1275,ExpensesTbl[Key],ExpensesTbl[Total Operating Expenses])</f>
        <v>2883.84</v>
      </c>
      <c r="F1275" s="25">
        <f t="shared" si="74"/>
        <v>538.01600000000008</v>
      </c>
      <c r="G1275" s="23" t="str">
        <f>_xlfn.XLOOKUP($A1275,PropertiesTbl[Property ID],PropertiesTbl[Property Name])</f>
        <v>Starlight Cottage</v>
      </c>
    </row>
    <row r="1276" spans="1:7" x14ac:dyDescent="0.25">
      <c r="A1276" s="22" t="str">
        <f>Revenue!A1277</f>
        <v>P0107</v>
      </c>
      <c r="B1276" s="22" t="str">
        <f>Revenue!B1277</f>
        <v>Apr</v>
      </c>
      <c r="C1276" s="23" t="str">
        <f t="shared" si="73"/>
        <v>P0107|Apr</v>
      </c>
      <c r="D1276" s="24">
        <f>Revenue!J1277</f>
        <v>1271.4694999999999</v>
      </c>
      <c r="E1276" s="25">
        <f>_xlfn.XLOOKUP($C1276,ExpensesTbl[Key],ExpensesTbl[Total Operating Expenses])</f>
        <v>2475</v>
      </c>
      <c r="F1276" s="25">
        <f t="shared" si="74"/>
        <v>-1203.5305000000001</v>
      </c>
      <c r="G1276" s="23" t="str">
        <f>_xlfn.XLOOKUP($A1276,PropertiesTbl[Property ID],PropertiesTbl[Property Name])</f>
        <v>Boulder Haven</v>
      </c>
    </row>
    <row r="1277" spans="1:7" x14ac:dyDescent="0.25">
      <c r="A1277" s="22" t="str">
        <f>Revenue!A1278</f>
        <v>P0107</v>
      </c>
      <c r="B1277" s="22" t="str">
        <f>Revenue!B1278</f>
        <v>May</v>
      </c>
      <c r="C1277" s="23" t="str">
        <f t="shared" si="73"/>
        <v>P0107|May</v>
      </c>
      <c r="D1277" s="24">
        <f>Revenue!J1278</f>
        <v>1246.492</v>
      </c>
      <c r="E1277" s="25">
        <f>_xlfn.XLOOKUP($C1277,ExpensesTbl[Key],ExpensesTbl[Total Operating Expenses])</f>
        <v>2933.66</v>
      </c>
      <c r="F1277" s="25">
        <f t="shared" si="74"/>
        <v>-1687.1679999999999</v>
      </c>
      <c r="G1277" s="23" t="str">
        <f>_xlfn.XLOOKUP($A1277,PropertiesTbl[Property ID],PropertiesTbl[Property Name])</f>
        <v>Boulder Haven</v>
      </c>
    </row>
    <row r="1278" spans="1:7" x14ac:dyDescent="0.25">
      <c r="A1278" s="22" t="str">
        <f>Revenue!A1279</f>
        <v>P0107</v>
      </c>
      <c r="B1278" s="22" t="str">
        <f>Revenue!B1279</f>
        <v>Jun</v>
      </c>
      <c r="C1278" s="23" t="str">
        <f t="shared" si="73"/>
        <v>P0107|Jun</v>
      </c>
      <c r="D1278" s="24">
        <f>Revenue!J1279</f>
        <v>1470.2710000000002</v>
      </c>
      <c r="E1278" s="25">
        <f>_xlfn.XLOOKUP($C1278,ExpensesTbl[Key],ExpensesTbl[Total Operating Expenses])</f>
        <v>3055.8300000000004</v>
      </c>
      <c r="F1278" s="25">
        <f t="shared" si="74"/>
        <v>-1585.5590000000002</v>
      </c>
      <c r="G1278" s="23" t="str">
        <f>_xlfn.XLOOKUP($A1278,PropertiesTbl[Property ID],PropertiesTbl[Property Name])</f>
        <v>Boulder Haven</v>
      </c>
    </row>
    <row r="1279" spans="1:7" x14ac:dyDescent="0.25">
      <c r="A1279" s="22" t="str">
        <f>Revenue!A1280</f>
        <v>P0107</v>
      </c>
      <c r="B1279" s="22" t="str">
        <f>Revenue!B1280</f>
        <v>Jul</v>
      </c>
      <c r="C1279" s="23" t="str">
        <f t="shared" si="73"/>
        <v>P0107|Jul</v>
      </c>
      <c r="D1279" s="24">
        <f>Revenue!J1280</f>
        <v>1995.0991999999999</v>
      </c>
      <c r="E1279" s="25">
        <f>_xlfn.XLOOKUP($C1279,ExpensesTbl[Key],ExpensesTbl[Total Operating Expenses])</f>
        <v>4219</v>
      </c>
      <c r="F1279" s="25">
        <f t="shared" si="74"/>
        <v>-2223.9008000000003</v>
      </c>
      <c r="G1279" s="23" t="str">
        <f>_xlfn.XLOOKUP($A1279,PropertiesTbl[Property ID],PropertiesTbl[Property Name])</f>
        <v>Boulder Haven</v>
      </c>
    </row>
    <row r="1280" spans="1:7" x14ac:dyDescent="0.25">
      <c r="A1280" s="22" t="str">
        <f>Revenue!A1281</f>
        <v>P0107</v>
      </c>
      <c r="B1280" s="22" t="str">
        <f>Revenue!B1281</f>
        <v>Aug</v>
      </c>
      <c r="C1280" s="23" t="str">
        <f t="shared" si="73"/>
        <v>P0107|Aug</v>
      </c>
      <c r="D1280" s="24">
        <f>Revenue!J1281</f>
        <v>2267.1648</v>
      </c>
      <c r="E1280" s="25">
        <f>_xlfn.XLOOKUP($C1280,ExpensesTbl[Key],ExpensesTbl[Total Operating Expenses])</f>
        <v>4036.44</v>
      </c>
      <c r="F1280" s="25">
        <f t="shared" si="74"/>
        <v>-1769.2752</v>
      </c>
      <c r="G1280" s="23" t="str">
        <f>_xlfn.XLOOKUP($A1280,PropertiesTbl[Property ID],PropertiesTbl[Property Name])</f>
        <v>Boulder Haven</v>
      </c>
    </row>
    <row r="1281" spans="1:7" x14ac:dyDescent="0.25">
      <c r="A1281" s="22" t="str">
        <f>Revenue!A1282</f>
        <v>P0107</v>
      </c>
      <c r="B1281" s="22" t="str">
        <f>Revenue!B1282</f>
        <v>Sep</v>
      </c>
      <c r="C1281" s="23" t="str">
        <f t="shared" si="73"/>
        <v>P0107|Sep</v>
      </c>
      <c r="D1281" s="24">
        <f>Revenue!J1282</f>
        <v>1381.4190000000001</v>
      </c>
      <c r="E1281" s="25">
        <f>_xlfn.XLOOKUP($C1281,ExpensesTbl[Key],ExpensesTbl[Total Operating Expenses])</f>
        <v>2757.64</v>
      </c>
      <c r="F1281" s="25">
        <f t="shared" si="74"/>
        <v>-1376.2209999999998</v>
      </c>
      <c r="G1281" s="23" t="str">
        <f>_xlfn.XLOOKUP($A1281,PropertiesTbl[Property ID],PropertiesTbl[Property Name])</f>
        <v>Boulder Haven</v>
      </c>
    </row>
    <row r="1282" spans="1:7" x14ac:dyDescent="0.25">
      <c r="A1282" s="22" t="str">
        <f>Revenue!A1283</f>
        <v>P0107</v>
      </c>
      <c r="B1282" s="22" t="str">
        <f>Revenue!B1283</f>
        <v>Oct</v>
      </c>
      <c r="C1282" s="23" t="str">
        <f t="shared" si="73"/>
        <v>P0107|Oct</v>
      </c>
      <c r="D1282" s="24">
        <f>Revenue!J1283</f>
        <v>1303.3340000000001</v>
      </c>
      <c r="E1282" s="25">
        <f>_xlfn.XLOOKUP($C1282,ExpensesTbl[Key],ExpensesTbl[Total Operating Expenses])</f>
        <v>2650.38</v>
      </c>
      <c r="F1282" s="25">
        <f t="shared" si="74"/>
        <v>-1347.046</v>
      </c>
      <c r="G1282" s="23" t="str">
        <f>_xlfn.XLOOKUP($A1282,PropertiesTbl[Property ID],PropertiesTbl[Property Name])</f>
        <v>Boulder Haven</v>
      </c>
    </row>
    <row r="1283" spans="1:7" x14ac:dyDescent="0.25">
      <c r="A1283" s="22" t="str">
        <f>Revenue!A1284</f>
        <v>P0107</v>
      </c>
      <c r="B1283" s="22" t="str">
        <f>Revenue!B1284</f>
        <v>Nov</v>
      </c>
      <c r="C1283" s="23" t="str">
        <f t="shared" si="73"/>
        <v>P0107|Nov</v>
      </c>
      <c r="D1283" s="24">
        <f>Revenue!J1284</f>
        <v>1639.4584</v>
      </c>
      <c r="E1283" s="25">
        <f>_xlfn.XLOOKUP($C1283,ExpensesTbl[Key],ExpensesTbl[Total Operating Expenses])</f>
        <v>2575.3100000000004</v>
      </c>
      <c r="F1283" s="25">
        <f t="shared" si="74"/>
        <v>-935.85160000000042</v>
      </c>
      <c r="G1283" s="23" t="str">
        <f>_xlfn.XLOOKUP($A1283,PropertiesTbl[Property ID],PropertiesTbl[Property Name])</f>
        <v>Boulder Haven</v>
      </c>
    </row>
    <row r="1284" spans="1:7" x14ac:dyDescent="0.25">
      <c r="A1284" s="22" t="str">
        <f>Revenue!A1285</f>
        <v>P0107</v>
      </c>
      <c r="B1284" s="22" t="str">
        <f>Revenue!B1285</f>
        <v>Dec</v>
      </c>
      <c r="C1284" s="23" t="str">
        <f t="shared" si="73"/>
        <v>P0107|Dec</v>
      </c>
      <c r="D1284" s="24">
        <f>Revenue!J1285</f>
        <v>4885.3936000000003</v>
      </c>
      <c r="E1284" s="25">
        <f>_xlfn.XLOOKUP($C1284,ExpensesTbl[Key],ExpensesTbl[Total Operating Expenses])</f>
        <v>3051.3700000000003</v>
      </c>
      <c r="F1284" s="25">
        <f t="shared" si="74"/>
        <v>1834.0236</v>
      </c>
      <c r="G1284" s="23" t="str">
        <f>_xlfn.XLOOKUP($A1284,PropertiesTbl[Property ID],PropertiesTbl[Property Name])</f>
        <v>Boulder Haven</v>
      </c>
    </row>
    <row r="1285" spans="1:7" x14ac:dyDescent="0.25">
      <c r="A1285" s="22" t="str">
        <f>Revenue!A1286</f>
        <v>P0107</v>
      </c>
      <c r="B1285" s="22" t="str">
        <f>Revenue!B1286</f>
        <v>Jan</v>
      </c>
      <c r="C1285" s="23" t="str">
        <f t="shared" ref="C1285:C1348" si="75">A1285&amp;"|"&amp;B1285</f>
        <v>P0107|Jan</v>
      </c>
      <c r="D1285" s="24">
        <f>Revenue!J1286</f>
        <v>4680.7623999999996</v>
      </c>
      <c r="E1285" s="25">
        <f>_xlfn.XLOOKUP($C1285,ExpensesTbl[Key],ExpensesTbl[Total Operating Expenses])</f>
        <v>3021.78</v>
      </c>
      <c r="F1285" s="25">
        <f t="shared" ref="F1285:F1348" si="76">D1285-E1285</f>
        <v>1658.9823999999994</v>
      </c>
      <c r="G1285" s="23" t="str">
        <f>_xlfn.XLOOKUP($A1285,PropertiesTbl[Property ID],PropertiesTbl[Property Name])</f>
        <v>Boulder Haven</v>
      </c>
    </row>
    <row r="1286" spans="1:7" x14ac:dyDescent="0.25">
      <c r="A1286" s="22" t="str">
        <f>Revenue!A1287</f>
        <v>P0107</v>
      </c>
      <c r="B1286" s="22" t="str">
        <f>Revenue!B1287</f>
        <v>Feb</v>
      </c>
      <c r="C1286" s="23" t="str">
        <f t="shared" si="75"/>
        <v>P0107|Feb</v>
      </c>
      <c r="D1286" s="24">
        <f>Revenue!J1287</f>
        <v>4015.7870000000003</v>
      </c>
      <c r="E1286" s="25">
        <f>_xlfn.XLOOKUP($C1286,ExpensesTbl[Key],ExpensesTbl[Total Operating Expenses])</f>
        <v>2912.3700000000003</v>
      </c>
      <c r="F1286" s="25">
        <f t="shared" si="76"/>
        <v>1103.4169999999999</v>
      </c>
      <c r="G1286" s="23" t="str">
        <f>_xlfn.XLOOKUP($A1286,PropertiesTbl[Property ID],PropertiesTbl[Property Name])</f>
        <v>Boulder Haven</v>
      </c>
    </row>
    <row r="1287" spans="1:7" x14ac:dyDescent="0.25">
      <c r="A1287" s="22" t="str">
        <f>Revenue!A1288</f>
        <v>P0107</v>
      </c>
      <c r="B1287" s="22" t="str">
        <f>Revenue!B1288</f>
        <v>Mar</v>
      </c>
      <c r="C1287" s="23" t="str">
        <f t="shared" si="75"/>
        <v>P0107|Mar</v>
      </c>
      <c r="D1287" s="24">
        <f>Revenue!J1288</f>
        <v>2819.0382</v>
      </c>
      <c r="E1287" s="25">
        <f>_xlfn.XLOOKUP($C1287,ExpensesTbl[Key],ExpensesTbl[Total Operating Expenses])</f>
        <v>2738.5</v>
      </c>
      <c r="F1287" s="25">
        <f t="shared" si="76"/>
        <v>80.538199999999961</v>
      </c>
      <c r="G1287" s="23" t="str">
        <f>_xlfn.XLOOKUP($A1287,PropertiesTbl[Property ID],PropertiesTbl[Property Name])</f>
        <v>Boulder Haven</v>
      </c>
    </row>
    <row r="1288" spans="1:7" x14ac:dyDescent="0.25">
      <c r="A1288" s="22" t="str">
        <f>Revenue!A1289</f>
        <v>P0108</v>
      </c>
      <c r="B1288" s="22" t="str">
        <f>Revenue!B1289</f>
        <v>Apr</v>
      </c>
      <c r="C1288" s="23" t="str">
        <f t="shared" si="75"/>
        <v>P0108|Apr</v>
      </c>
      <c r="D1288" s="24">
        <f>Revenue!J1289</f>
        <v>1279.472</v>
      </c>
      <c r="E1288" s="25">
        <f>_xlfn.XLOOKUP($C1288,ExpensesTbl[Key],ExpensesTbl[Total Operating Expenses])</f>
        <v>2502.3000000000002</v>
      </c>
      <c r="F1288" s="25">
        <f t="shared" si="76"/>
        <v>-1222.8280000000002</v>
      </c>
      <c r="G1288" s="23" t="str">
        <f>_xlfn.XLOOKUP($A1288,PropertiesTbl[Property ID],PropertiesTbl[Property Name])</f>
        <v>Sierra Retreat</v>
      </c>
    </row>
    <row r="1289" spans="1:7" x14ac:dyDescent="0.25">
      <c r="A1289" s="22" t="str">
        <f>Revenue!A1290</f>
        <v>P0108</v>
      </c>
      <c r="B1289" s="22" t="str">
        <f>Revenue!B1290</f>
        <v>May</v>
      </c>
      <c r="C1289" s="23" t="str">
        <f t="shared" si="75"/>
        <v>P0108|May</v>
      </c>
      <c r="D1289" s="24">
        <f>Revenue!J1290</f>
        <v>1429.1818000000001</v>
      </c>
      <c r="E1289" s="25">
        <f>_xlfn.XLOOKUP($C1289,ExpensesTbl[Key],ExpensesTbl[Total Operating Expenses])</f>
        <v>2950.5600000000004</v>
      </c>
      <c r="F1289" s="25">
        <f t="shared" si="76"/>
        <v>-1521.3782000000003</v>
      </c>
      <c r="G1289" s="23" t="str">
        <f>_xlfn.XLOOKUP($A1289,PropertiesTbl[Property ID],PropertiesTbl[Property Name])</f>
        <v>Sierra Retreat</v>
      </c>
    </row>
    <row r="1290" spans="1:7" x14ac:dyDescent="0.25">
      <c r="A1290" s="22" t="str">
        <f>Revenue!A1291</f>
        <v>P0108</v>
      </c>
      <c r="B1290" s="22" t="str">
        <f>Revenue!B1291</f>
        <v>Jun</v>
      </c>
      <c r="C1290" s="23" t="str">
        <f t="shared" si="75"/>
        <v>P0108|Jun</v>
      </c>
      <c r="D1290" s="24">
        <f>Revenue!J1291</f>
        <v>1699.4141</v>
      </c>
      <c r="E1290" s="25">
        <f>_xlfn.XLOOKUP($C1290,ExpensesTbl[Key],ExpensesTbl[Total Operating Expenses])</f>
        <v>3075.76</v>
      </c>
      <c r="F1290" s="25">
        <f t="shared" si="76"/>
        <v>-1376.3459000000003</v>
      </c>
      <c r="G1290" s="23" t="str">
        <f>_xlfn.XLOOKUP($A1290,PropertiesTbl[Property ID],PropertiesTbl[Property Name])</f>
        <v>Sierra Retreat</v>
      </c>
    </row>
    <row r="1291" spans="1:7" x14ac:dyDescent="0.25">
      <c r="A1291" s="22" t="str">
        <f>Revenue!A1292</f>
        <v>P0108</v>
      </c>
      <c r="B1291" s="22" t="str">
        <f>Revenue!B1292</f>
        <v>Jul</v>
      </c>
      <c r="C1291" s="23" t="str">
        <f t="shared" si="75"/>
        <v>P0108|Jul</v>
      </c>
      <c r="D1291" s="24">
        <f>Revenue!J1292</f>
        <v>2320.9803999999999</v>
      </c>
      <c r="E1291" s="25">
        <f>_xlfn.XLOOKUP($C1291,ExpensesTbl[Key],ExpensesTbl[Total Operating Expenses])</f>
        <v>4180.24</v>
      </c>
      <c r="F1291" s="25">
        <f t="shared" si="76"/>
        <v>-1859.2595999999999</v>
      </c>
      <c r="G1291" s="23" t="str">
        <f>_xlfn.XLOOKUP($A1291,PropertiesTbl[Property ID],PropertiesTbl[Property Name])</f>
        <v>Sierra Retreat</v>
      </c>
    </row>
    <row r="1292" spans="1:7" x14ac:dyDescent="0.25">
      <c r="A1292" s="22" t="str">
        <f>Revenue!A1293</f>
        <v>P0108</v>
      </c>
      <c r="B1292" s="22" t="str">
        <f>Revenue!B1293</f>
        <v>Aug</v>
      </c>
      <c r="C1292" s="23" t="str">
        <f t="shared" si="75"/>
        <v>P0108|Aug</v>
      </c>
      <c r="D1292" s="24">
        <f>Revenue!J1293</f>
        <v>2013.2478999999996</v>
      </c>
      <c r="E1292" s="25">
        <f>_xlfn.XLOOKUP($C1292,ExpensesTbl[Key],ExpensesTbl[Total Operating Expenses])</f>
        <v>4068.1800000000003</v>
      </c>
      <c r="F1292" s="25">
        <f t="shared" si="76"/>
        <v>-2054.9321000000009</v>
      </c>
      <c r="G1292" s="23" t="str">
        <f>_xlfn.XLOOKUP($A1292,PropertiesTbl[Property ID],PropertiesTbl[Property Name])</f>
        <v>Sierra Retreat</v>
      </c>
    </row>
    <row r="1293" spans="1:7" x14ac:dyDescent="0.25">
      <c r="A1293" s="22" t="str">
        <f>Revenue!A1294</f>
        <v>P0108</v>
      </c>
      <c r="B1293" s="22" t="str">
        <f>Revenue!B1294</f>
        <v>Sep</v>
      </c>
      <c r="C1293" s="23" t="str">
        <f t="shared" si="75"/>
        <v>P0108|Sep</v>
      </c>
      <c r="D1293" s="24">
        <f>Revenue!J1294</f>
        <v>1299.4539999999997</v>
      </c>
      <c r="E1293" s="25">
        <f>_xlfn.XLOOKUP($C1293,ExpensesTbl[Key],ExpensesTbl[Total Operating Expenses])</f>
        <v>2746.08</v>
      </c>
      <c r="F1293" s="25">
        <f t="shared" si="76"/>
        <v>-1446.6260000000002</v>
      </c>
      <c r="G1293" s="23" t="str">
        <f>_xlfn.XLOOKUP($A1293,PropertiesTbl[Property ID],PropertiesTbl[Property Name])</f>
        <v>Sierra Retreat</v>
      </c>
    </row>
    <row r="1294" spans="1:7" x14ac:dyDescent="0.25">
      <c r="A1294" s="22" t="str">
        <f>Revenue!A1295</f>
        <v>P0108</v>
      </c>
      <c r="B1294" s="22" t="str">
        <f>Revenue!B1295</f>
        <v>Oct</v>
      </c>
      <c r="C1294" s="23" t="str">
        <f t="shared" si="75"/>
        <v>P0108|Oct</v>
      </c>
      <c r="D1294" s="24">
        <f>Revenue!J1295</f>
        <v>1555.0684000000001</v>
      </c>
      <c r="E1294" s="25">
        <f>_xlfn.XLOOKUP($C1294,ExpensesTbl[Key],ExpensesTbl[Total Operating Expenses])</f>
        <v>2659</v>
      </c>
      <c r="F1294" s="25">
        <f t="shared" si="76"/>
        <v>-1103.9315999999999</v>
      </c>
      <c r="G1294" s="23" t="str">
        <f>_xlfn.XLOOKUP($A1294,PropertiesTbl[Property ID],PropertiesTbl[Property Name])</f>
        <v>Sierra Retreat</v>
      </c>
    </row>
    <row r="1295" spans="1:7" x14ac:dyDescent="0.25">
      <c r="A1295" s="22" t="str">
        <f>Revenue!A1296</f>
        <v>P0108</v>
      </c>
      <c r="B1295" s="22" t="str">
        <f>Revenue!B1296</f>
        <v>Nov</v>
      </c>
      <c r="C1295" s="23" t="str">
        <f t="shared" si="75"/>
        <v>P0108|Nov</v>
      </c>
      <c r="D1295" s="24">
        <f>Revenue!J1296</f>
        <v>1309.3965000000001</v>
      </c>
      <c r="E1295" s="25">
        <f>_xlfn.XLOOKUP($C1295,ExpensesTbl[Key],ExpensesTbl[Total Operating Expenses])</f>
        <v>2715.41</v>
      </c>
      <c r="F1295" s="25">
        <f t="shared" si="76"/>
        <v>-1406.0134999999998</v>
      </c>
      <c r="G1295" s="23" t="str">
        <f>_xlfn.XLOOKUP($A1295,PropertiesTbl[Property ID],PropertiesTbl[Property Name])</f>
        <v>Sierra Retreat</v>
      </c>
    </row>
    <row r="1296" spans="1:7" x14ac:dyDescent="0.25">
      <c r="A1296" s="22" t="str">
        <f>Revenue!A1297</f>
        <v>P0108</v>
      </c>
      <c r="B1296" s="22" t="str">
        <f>Revenue!B1297</f>
        <v>Dec</v>
      </c>
      <c r="C1296" s="23" t="str">
        <f t="shared" si="75"/>
        <v>P0108|Dec</v>
      </c>
      <c r="D1296" s="24">
        <f>Revenue!J1297</f>
        <v>5284.0248000000001</v>
      </c>
      <c r="E1296" s="25">
        <f>_xlfn.XLOOKUP($C1296,ExpensesTbl[Key],ExpensesTbl[Total Operating Expenses])</f>
        <v>3033.3100000000004</v>
      </c>
      <c r="F1296" s="25">
        <f t="shared" si="76"/>
        <v>2250.7147999999997</v>
      </c>
      <c r="G1296" s="23" t="str">
        <f>_xlfn.XLOOKUP($A1296,PropertiesTbl[Property ID],PropertiesTbl[Property Name])</f>
        <v>Sierra Retreat</v>
      </c>
    </row>
    <row r="1297" spans="1:7" x14ac:dyDescent="0.25">
      <c r="A1297" s="22" t="str">
        <f>Revenue!A1298</f>
        <v>P0108</v>
      </c>
      <c r="B1297" s="22" t="str">
        <f>Revenue!B1298</f>
        <v>Jan</v>
      </c>
      <c r="C1297" s="23" t="str">
        <f t="shared" si="75"/>
        <v>P0108|Jan</v>
      </c>
      <c r="D1297" s="24">
        <f>Revenue!J1298</f>
        <v>3800.0590000000002</v>
      </c>
      <c r="E1297" s="25">
        <f>_xlfn.XLOOKUP($C1297,ExpensesTbl[Key],ExpensesTbl[Total Operating Expenses])</f>
        <v>2908.4400000000005</v>
      </c>
      <c r="F1297" s="25">
        <f t="shared" si="76"/>
        <v>891.61899999999969</v>
      </c>
      <c r="G1297" s="23" t="str">
        <f>_xlfn.XLOOKUP($A1297,PropertiesTbl[Property ID],PropertiesTbl[Property Name])</f>
        <v>Sierra Retreat</v>
      </c>
    </row>
    <row r="1298" spans="1:7" x14ac:dyDescent="0.25">
      <c r="A1298" s="22" t="str">
        <f>Revenue!A1299</f>
        <v>P0108</v>
      </c>
      <c r="B1298" s="22" t="str">
        <f>Revenue!B1299</f>
        <v>Feb</v>
      </c>
      <c r="C1298" s="23" t="str">
        <f t="shared" si="75"/>
        <v>P0108|Feb</v>
      </c>
      <c r="D1298" s="24">
        <f>Revenue!J1299</f>
        <v>3127.2071999999998</v>
      </c>
      <c r="E1298" s="25">
        <f>_xlfn.XLOOKUP($C1298,ExpensesTbl[Key],ExpensesTbl[Total Operating Expenses])</f>
        <v>2776.1900000000005</v>
      </c>
      <c r="F1298" s="25">
        <f t="shared" si="76"/>
        <v>351.01719999999932</v>
      </c>
      <c r="G1298" s="23" t="str">
        <f>_xlfn.XLOOKUP($A1298,PropertiesTbl[Property ID],PropertiesTbl[Property Name])</f>
        <v>Sierra Retreat</v>
      </c>
    </row>
    <row r="1299" spans="1:7" x14ac:dyDescent="0.25">
      <c r="A1299" s="22" t="str">
        <f>Revenue!A1300</f>
        <v>P0108</v>
      </c>
      <c r="B1299" s="22" t="str">
        <f>Revenue!B1300</f>
        <v>Mar</v>
      </c>
      <c r="C1299" s="23" t="str">
        <f t="shared" si="75"/>
        <v>P0108|Mar</v>
      </c>
      <c r="D1299" s="24">
        <f>Revenue!J1300</f>
        <v>2829.165</v>
      </c>
      <c r="E1299" s="25">
        <f>_xlfn.XLOOKUP($C1299,ExpensesTbl[Key],ExpensesTbl[Total Operating Expenses])</f>
        <v>2744.26</v>
      </c>
      <c r="F1299" s="25">
        <f t="shared" si="76"/>
        <v>84.904999999999745</v>
      </c>
      <c r="G1299" s="23" t="str">
        <f>_xlfn.XLOOKUP($A1299,PropertiesTbl[Property ID],PropertiesTbl[Property Name])</f>
        <v>Sierra Retreat</v>
      </c>
    </row>
    <row r="1300" spans="1:7" x14ac:dyDescent="0.25">
      <c r="A1300" s="22" t="str">
        <f>Revenue!A1301</f>
        <v>P0109</v>
      </c>
      <c r="B1300" s="22" t="str">
        <f>Revenue!B1301</f>
        <v>Apr</v>
      </c>
      <c r="C1300" s="23" t="str">
        <f t="shared" si="75"/>
        <v>P0109|Apr</v>
      </c>
      <c r="D1300" s="24">
        <f>Revenue!J1301</f>
        <v>570.67650000000003</v>
      </c>
      <c r="E1300" s="25">
        <f>_xlfn.XLOOKUP($C1300,ExpensesTbl[Key],ExpensesTbl[Total Operating Expenses])</f>
        <v>1159</v>
      </c>
      <c r="F1300" s="25">
        <f t="shared" si="76"/>
        <v>-588.32349999999997</v>
      </c>
      <c r="G1300" s="23" t="str">
        <f>_xlfn.XLOOKUP($A1300,PropertiesTbl[Property ID],PropertiesTbl[Property Name])</f>
        <v>Bearpaw Landing</v>
      </c>
    </row>
    <row r="1301" spans="1:7" x14ac:dyDescent="0.25">
      <c r="A1301" s="22" t="str">
        <f>Revenue!A1302</f>
        <v>P0109</v>
      </c>
      <c r="B1301" s="22" t="str">
        <f>Revenue!B1302</f>
        <v>May</v>
      </c>
      <c r="C1301" s="23" t="str">
        <f t="shared" si="75"/>
        <v>P0109|May</v>
      </c>
      <c r="D1301" s="24">
        <f>Revenue!J1302</f>
        <v>599.97050000000002</v>
      </c>
      <c r="E1301" s="25">
        <f>_xlfn.XLOOKUP($C1301,ExpensesTbl[Key],ExpensesTbl[Total Operating Expenses])</f>
        <v>1267.7600000000002</v>
      </c>
      <c r="F1301" s="25">
        <f t="shared" si="76"/>
        <v>-667.7895000000002</v>
      </c>
      <c r="G1301" s="23" t="str">
        <f>_xlfn.XLOOKUP($A1301,PropertiesTbl[Property ID],PropertiesTbl[Property Name])</f>
        <v>Bearpaw Landing</v>
      </c>
    </row>
    <row r="1302" spans="1:7" x14ac:dyDescent="0.25">
      <c r="A1302" s="22" t="str">
        <f>Revenue!A1303</f>
        <v>P0109</v>
      </c>
      <c r="B1302" s="22" t="str">
        <f>Revenue!B1303</f>
        <v>Jun</v>
      </c>
      <c r="C1302" s="23" t="str">
        <f t="shared" si="75"/>
        <v>P0109|Jun</v>
      </c>
      <c r="D1302" s="24">
        <f>Revenue!J1303</f>
        <v>767.76109999999994</v>
      </c>
      <c r="E1302" s="25">
        <f>_xlfn.XLOOKUP($C1302,ExpensesTbl[Key],ExpensesTbl[Total Operating Expenses])</f>
        <v>1290.3400000000001</v>
      </c>
      <c r="F1302" s="25">
        <f t="shared" si="76"/>
        <v>-522.5789000000002</v>
      </c>
      <c r="G1302" s="23" t="str">
        <f>_xlfn.XLOOKUP($A1302,PropertiesTbl[Property ID],PropertiesTbl[Property Name])</f>
        <v>Bearpaw Landing</v>
      </c>
    </row>
    <row r="1303" spans="1:7" x14ac:dyDescent="0.25">
      <c r="A1303" s="22" t="str">
        <f>Revenue!A1304</f>
        <v>P0109</v>
      </c>
      <c r="B1303" s="22" t="str">
        <f>Revenue!B1304</f>
        <v>Jul</v>
      </c>
      <c r="C1303" s="23" t="str">
        <f t="shared" si="75"/>
        <v>P0109|Jul</v>
      </c>
      <c r="D1303" s="24">
        <f>Revenue!J1304</f>
        <v>958.08480000000009</v>
      </c>
      <c r="E1303" s="25">
        <f>_xlfn.XLOOKUP($C1303,ExpensesTbl[Key],ExpensesTbl[Total Operating Expenses])</f>
        <v>1573</v>
      </c>
      <c r="F1303" s="25">
        <f t="shared" si="76"/>
        <v>-614.91519999999991</v>
      </c>
      <c r="G1303" s="23" t="str">
        <f>_xlfn.XLOOKUP($A1303,PropertiesTbl[Property ID],PropertiesTbl[Property Name])</f>
        <v>Bearpaw Landing</v>
      </c>
    </row>
    <row r="1304" spans="1:7" x14ac:dyDescent="0.25">
      <c r="A1304" s="22" t="str">
        <f>Revenue!A1305</f>
        <v>P0109</v>
      </c>
      <c r="B1304" s="22" t="str">
        <f>Revenue!B1305</f>
        <v>Aug</v>
      </c>
      <c r="C1304" s="23" t="str">
        <f t="shared" si="75"/>
        <v>P0109|Aug</v>
      </c>
      <c r="D1304" s="24">
        <f>Revenue!J1305</f>
        <v>996.80719999999997</v>
      </c>
      <c r="E1304" s="25">
        <f>_xlfn.XLOOKUP($C1304,ExpensesTbl[Key],ExpensesTbl[Total Operating Expenses])</f>
        <v>1544.14</v>
      </c>
      <c r="F1304" s="25">
        <f t="shared" si="76"/>
        <v>-547.33280000000013</v>
      </c>
      <c r="G1304" s="23" t="str">
        <f>_xlfn.XLOOKUP($A1304,PropertiesTbl[Property ID],PropertiesTbl[Property Name])</f>
        <v>Bearpaw Landing</v>
      </c>
    </row>
    <row r="1305" spans="1:7" x14ac:dyDescent="0.25">
      <c r="A1305" s="22" t="str">
        <f>Revenue!A1306</f>
        <v>P0109</v>
      </c>
      <c r="B1305" s="22" t="str">
        <f>Revenue!B1306</f>
        <v>Sep</v>
      </c>
      <c r="C1305" s="23" t="str">
        <f t="shared" si="75"/>
        <v>P0109|Sep</v>
      </c>
      <c r="D1305" s="24">
        <f>Revenue!J1306</f>
        <v>742.55079999999998</v>
      </c>
      <c r="E1305" s="25">
        <f>_xlfn.XLOOKUP($C1305,ExpensesTbl[Key],ExpensesTbl[Total Operating Expenses])</f>
        <v>1211.75</v>
      </c>
      <c r="F1305" s="25">
        <f t="shared" si="76"/>
        <v>-469.19920000000002</v>
      </c>
      <c r="G1305" s="23" t="str">
        <f>_xlfn.XLOOKUP($A1305,PropertiesTbl[Property ID],PropertiesTbl[Property Name])</f>
        <v>Bearpaw Landing</v>
      </c>
    </row>
    <row r="1306" spans="1:7" x14ac:dyDescent="0.25">
      <c r="A1306" s="22" t="str">
        <f>Revenue!A1307</f>
        <v>P0109</v>
      </c>
      <c r="B1306" s="22" t="str">
        <f>Revenue!B1307</f>
        <v>Oct</v>
      </c>
      <c r="C1306" s="23" t="str">
        <f t="shared" si="75"/>
        <v>P0109|Oct</v>
      </c>
      <c r="D1306" s="24">
        <f>Revenue!J1307</f>
        <v>605.16</v>
      </c>
      <c r="E1306" s="25">
        <f>_xlfn.XLOOKUP($C1306,ExpensesTbl[Key],ExpensesTbl[Total Operating Expenses])</f>
        <v>1196.27</v>
      </c>
      <c r="F1306" s="25">
        <f t="shared" si="76"/>
        <v>-591.11</v>
      </c>
      <c r="G1306" s="23" t="str">
        <f>_xlfn.XLOOKUP($A1306,PropertiesTbl[Property ID],PropertiesTbl[Property Name])</f>
        <v>Bearpaw Landing</v>
      </c>
    </row>
    <row r="1307" spans="1:7" x14ac:dyDescent="0.25">
      <c r="A1307" s="22" t="str">
        <f>Revenue!A1308</f>
        <v>P0109</v>
      </c>
      <c r="B1307" s="22" t="str">
        <f>Revenue!B1308</f>
        <v>Nov</v>
      </c>
      <c r="C1307" s="23" t="str">
        <f t="shared" si="75"/>
        <v>P0109|Nov</v>
      </c>
      <c r="D1307" s="24">
        <f>Revenue!J1308</f>
        <v>735.9742</v>
      </c>
      <c r="E1307" s="25">
        <f>_xlfn.XLOOKUP($C1307,ExpensesTbl[Key],ExpensesTbl[Total Operating Expenses])</f>
        <v>1206.1600000000001</v>
      </c>
      <c r="F1307" s="25">
        <f t="shared" si="76"/>
        <v>-470.18580000000009</v>
      </c>
      <c r="G1307" s="23" t="str">
        <f>_xlfn.XLOOKUP($A1307,PropertiesTbl[Property ID],PropertiesTbl[Property Name])</f>
        <v>Bearpaw Landing</v>
      </c>
    </row>
    <row r="1308" spans="1:7" x14ac:dyDescent="0.25">
      <c r="A1308" s="22" t="str">
        <f>Revenue!A1309</f>
        <v>P0109</v>
      </c>
      <c r="B1308" s="22" t="str">
        <f>Revenue!B1309</f>
        <v>Dec</v>
      </c>
      <c r="C1308" s="23" t="str">
        <f t="shared" si="75"/>
        <v>P0109|Dec</v>
      </c>
      <c r="D1308" s="24">
        <f>Revenue!J1309</f>
        <v>2408.8696</v>
      </c>
      <c r="E1308" s="25">
        <f>_xlfn.XLOOKUP($C1308,ExpensesTbl[Key],ExpensesTbl[Total Operating Expenses])</f>
        <v>1436.0800000000004</v>
      </c>
      <c r="F1308" s="25">
        <f t="shared" si="76"/>
        <v>972.78959999999961</v>
      </c>
      <c r="G1308" s="23" t="str">
        <f>_xlfn.XLOOKUP($A1308,PropertiesTbl[Property ID],PropertiesTbl[Property Name])</f>
        <v>Bearpaw Landing</v>
      </c>
    </row>
    <row r="1309" spans="1:7" x14ac:dyDescent="0.25">
      <c r="A1309" s="22" t="str">
        <f>Revenue!A1310</f>
        <v>P0109</v>
      </c>
      <c r="B1309" s="22" t="str">
        <f>Revenue!B1310</f>
        <v>Jan</v>
      </c>
      <c r="C1309" s="23" t="str">
        <f t="shared" si="75"/>
        <v>P0109|Jan</v>
      </c>
      <c r="D1309" s="24">
        <f>Revenue!J1310</f>
        <v>1890.7653</v>
      </c>
      <c r="E1309" s="25">
        <f>_xlfn.XLOOKUP($C1309,ExpensesTbl[Key],ExpensesTbl[Total Operating Expenses])</f>
        <v>1483.9900000000002</v>
      </c>
      <c r="F1309" s="25">
        <f t="shared" si="76"/>
        <v>406.77529999999979</v>
      </c>
      <c r="G1309" s="23" t="str">
        <f>_xlfn.XLOOKUP($A1309,PropertiesTbl[Property ID],PropertiesTbl[Property Name])</f>
        <v>Bearpaw Landing</v>
      </c>
    </row>
    <row r="1310" spans="1:7" x14ac:dyDescent="0.25">
      <c r="A1310" s="22" t="str">
        <f>Revenue!A1311</f>
        <v>P0109</v>
      </c>
      <c r="B1310" s="22" t="str">
        <f>Revenue!B1311</f>
        <v>Feb</v>
      </c>
      <c r="C1310" s="23" t="str">
        <f t="shared" si="75"/>
        <v>P0109|Feb</v>
      </c>
      <c r="D1310" s="24">
        <f>Revenue!J1311</f>
        <v>1659.6239999999998</v>
      </c>
      <c r="E1310" s="25">
        <f>_xlfn.XLOOKUP($C1310,ExpensesTbl[Key],ExpensesTbl[Total Operating Expenses])</f>
        <v>1367.5100000000002</v>
      </c>
      <c r="F1310" s="25">
        <f t="shared" si="76"/>
        <v>292.11399999999958</v>
      </c>
      <c r="G1310" s="23" t="str">
        <f>_xlfn.XLOOKUP($A1310,PropertiesTbl[Property ID],PropertiesTbl[Property Name])</f>
        <v>Bearpaw Landing</v>
      </c>
    </row>
    <row r="1311" spans="1:7" x14ac:dyDescent="0.25">
      <c r="A1311" s="22" t="str">
        <f>Revenue!A1312</f>
        <v>P0109</v>
      </c>
      <c r="B1311" s="22" t="str">
        <f>Revenue!B1312</f>
        <v>Mar</v>
      </c>
      <c r="C1311" s="23" t="str">
        <f t="shared" si="75"/>
        <v>P0109|Mar</v>
      </c>
      <c r="D1311" s="24">
        <f>Revenue!J1312</f>
        <v>1362.5439000000001</v>
      </c>
      <c r="E1311" s="25">
        <f>_xlfn.XLOOKUP($C1311,ExpensesTbl[Key],ExpensesTbl[Total Operating Expenses])</f>
        <v>1296.46</v>
      </c>
      <c r="F1311" s="25">
        <f t="shared" si="76"/>
        <v>66.083900000000085</v>
      </c>
      <c r="G1311" s="23" t="str">
        <f>_xlfn.XLOOKUP($A1311,PropertiesTbl[Property ID],PropertiesTbl[Property Name])</f>
        <v>Bearpaw Landing</v>
      </c>
    </row>
    <row r="1312" spans="1:7" x14ac:dyDescent="0.25">
      <c r="A1312" s="22" t="str">
        <f>Revenue!A1313</f>
        <v>P0110</v>
      </c>
      <c r="B1312" s="22" t="str">
        <f>Revenue!B1313</f>
        <v>Apr</v>
      </c>
      <c r="C1312" s="23" t="str">
        <f t="shared" si="75"/>
        <v>P0110|Apr</v>
      </c>
      <c r="D1312" s="24">
        <f>Revenue!J1313</f>
        <v>1021.1950000000001</v>
      </c>
      <c r="E1312" s="25">
        <f>_xlfn.XLOOKUP($C1312,ExpensesTbl[Key],ExpensesTbl[Total Operating Expenses])</f>
        <v>1993.79</v>
      </c>
      <c r="F1312" s="25">
        <f t="shared" si="76"/>
        <v>-972.59499999999991</v>
      </c>
      <c r="G1312" s="23" t="str">
        <f>_xlfn.XLOOKUP($A1312,PropertiesTbl[Property ID],PropertiesTbl[Property Name])</f>
        <v>Forest Hideaway</v>
      </c>
    </row>
    <row r="1313" spans="1:7" x14ac:dyDescent="0.25">
      <c r="A1313" s="22" t="str">
        <f>Revenue!A1314</f>
        <v>P0110</v>
      </c>
      <c r="B1313" s="22" t="str">
        <f>Revenue!B1314</f>
        <v>May</v>
      </c>
      <c r="C1313" s="23" t="str">
        <f t="shared" si="75"/>
        <v>P0110|May</v>
      </c>
      <c r="D1313" s="24">
        <f>Revenue!J1314</f>
        <v>1236.4962</v>
      </c>
      <c r="E1313" s="25">
        <f>_xlfn.XLOOKUP($C1313,ExpensesTbl[Key],ExpensesTbl[Total Operating Expenses])</f>
        <v>2328.11</v>
      </c>
      <c r="F1313" s="25">
        <f t="shared" si="76"/>
        <v>-1091.6138000000001</v>
      </c>
      <c r="G1313" s="23" t="str">
        <f>_xlfn.XLOOKUP($A1313,PropertiesTbl[Property ID],PropertiesTbl[Property Name])</f>
        <v>Forest Hideaway</v>
      </c>
    </row>
    <row r="1314" spans="1:7" x14ac:dyDescent="0.25">
      <c r="A1314" s="22" t="str">
        <f>Revenue!A1315</f>
        <v>P0110</v>
      </c>
      <c r="B1314" s="22" t="str">
        <f>Revenue!B1315</f>
        <v>Jun</v>
      </c>
      <c r="C1314" s="23" t="str">
        <f t="shared" si="75"/>
        <v>P0110|Jun</v>
      </c>
      <c r="D1314" s="24">
        <f>Revenue!J1315</f>
        <v>1376.7582000000002</v>
      </c>
      <c r="E1314" s="25">
        <f>_xlfn.XLOOKUP($C1314,ExpensesTbl[Key],ExpensesTbl[Total Operating Expenses])</f>
        <v>2445.0500000000002</v>
      </c>
      <c r="F1314" s="25">
        <f t="shared" si="76"/>
        <v>-1068.2918</v>
      </c>
      <c r="G1314" s="23" t="str">
        <f>_xlfn.XLOOKUP($A1314,PropertiesTbl[Property ID],PropertiesTbl[Property Name])</f>
        <v>Forest Hideaway</v>
      </c>
    </row>
    <row r="1315" spans="1:7" x14ac:dyDescent="0.25">
      <c r="A1315" s="22" t="str">
        <f>Revenue!A1316</f>
        <v>P0110</v>
      </c>
      <c r="B1315" s="22" t="str">
        <f>Revenue!B1316</f>
        <v>Jul</v>
      </c>
      <c r="C1315" s="23" t="str">
        <f t="shared" si="75"/>
        <v>P0110|Jul</v>
      </c>
      <c r="D1315" s="24">
        <f>Revenue!J1316</f>
        <v>2296.6860000000001</v>
      </c>
      <c r="E1315" s="25">
        <f>_xlfn.XLOOKUP($C1315,ExpensesTbl[Key],ExpensesTbl[Total Operating Expenses])</f>
        <v>3400.95</v>
      </c>
      <c r="F1315" s="25">
        <f t="shared" si="76"/>
        <v>-1104.2639999999997</v>
      </c>
      <c r="G1315" s="23" t="str">
        <f>_xlfn.XLOOKUP($A1315,PropertiesTbl[Property ID],PropertiesTbl[Property Name])</f>
        <v>Forest Hideaway</v>
      </c>
    </row>
    <row r="1316" spans="1:7" x14ac:dyDescent="0.25">
      <c r="A1316" s="22" t="str">
        <f>Revenue!A1317</f>
        <v>P0110</v>
      </c>
      <c r="B1316" s="22" t="str">
        <f>Revenue!B1317</f>
        <v>Aug</v>
      </c>
      <c r="C1316" s="23" t="str">
        <f t="shared" si="75"/>
        <v>P0110|Aug</v>
      </c>
      <c r="D1316" s="24">
        <f>Revenue!J1317</f>
        <v>2058.2600000000002</v>
      </c>
      <c r="E1316" s="25">
        <f>_xlfn.XLOOKUP($C1316,ExpensesTbl[Key],ExpensesTbl[Total Operating Expenses])</f>
        <v>3265.06</v>
      </c>
      <c r="F1316" s="25">
        <f t="shared" si="76"/>
        <v>-1206.7999999999997</v>
      </c>
      <c r="G1316" s="23" t="str">
        <f>_xlfn.XLOOKUP($A1316,PropertiesTbl[Property ID],PropertiesTbl[Property Name])</f>
        <v>Forest Hideaway</v>
      </c>
    </row>
    <row r="1317" spans="1:7" x14ac:dyDescent="0.25">
      <c r="A1317" s="22" t="str">
        <f>Revenue!A1318</f>
        <v>P0110</v>
      </c>
      <c r="B1317" s="22" t="str">
        <f>Revenue!B1318</f>
        <v>Sep</v>
      </c>
      <c r="C1317" s="23" t="str">
        <f t="shared" si="75"/>
        <v>P0110|Sep</v>
      </c>
      <c r="D1317" s="24">
        <f>Revenue!J1318</f>
        <v>1209.7824000000001</v>
      </c>
      <c r="E1317" s="25">
        <f>_xlfn.XLOOKUP($C1317,ExpensesTbl[Key],ExpensesTbl[Total Operating Expenses])</f>
        <v>2353.64</v>
      </c>
      <c r="F1317" s="25">
        <f t="shared" si="76"/>
        <v>-1143.8575999999998</v>
      </c>
      <c r="G1317" s="23" t="str">
        <f>_xlfn.XLOOKUP($A1317,PropertiesTbl[Property ID],PropertiesTbl[Property Name])</f>
        <v>Forest Hideaway</v>
      </c>
    </row>
    <row r="1318" spans="1:7" x14ac:dyDescent="0.25">
      <c r="A1318" s="22" t="str">
        <f>Revenue!A1319</f>
        <v>P0110</v>
      </c>
      <c r="B1318" s="22" t="str">
        <f>Revenue!B1319</f>
        <v>Oct</v>
      </c>
      <c r="C1318" s="23" t="str">
        <f t="shared" si="75"/>
        <v>P0110|Oct</v>
      </c>
      <c r="D1318" s="24">
        <f>Revenue!J1319</f>
        <v>1196.9784</v>
      </c>
      <c r="E1318" s="25">
        <f>_xlfn.XLOOKUP($C1318,ExpensesTbl[Key],ExpensesTbl[Total Operating Expenses])</f>
        <v>2234.5299999999997</v>
      </c>
      <c r="F1318" s="25">
        <f t="shared" si="76"/>
        <v>-1037.5515999999998</v>
      </c>
      <c r="G1318" s="23" t="str">
        <f>_xlfn.XLOOKUP($A1318,PropertiesTbl[Property ID],PropertiesTbl[Property Name])</f>
        <v>Forest Hideaway</v>
      </c>
    </row>
    <row r="1319" spans="1:7" x14ac:dyDescent="0.25">
      <c r="A1319" s="22" t="str">
        <f>Revenue!A1320</f>
        <v>P0110</v>
      </c>
      <c r="B1319" s="22" t="str">
        <f>Revenue!B1320</f>
        <v>Nov</v>
      </c>
      <c r="C1319" s="23" t="str">
        <f t="shared" si="75"/>
        <v>P0110|Nov</v>
      </c>
      <c r="D1319" s="24">
        <f>Revenue!J1320</f>
        <v>1330.7802000000001</v>
      </c>
      <c r="E1319" s="25">
        <f>_xlfn.XLOOKUP($C1319,ExpensesTbl[Key],ExpensesTbl[Total Operating Expenses])</f>
        <v>2075.19</v>
      </c>
      <c r="F1319" s="25">
        <f t="shared" si="76"/>
        <v>-744.4097999999999</v>
      </c>
      <c r="G1319" s="23" t="str">
        <f>_xlfn.XLOOKUP($A1319,PropertiesTbl[Property ID],PropertiesTbl[Property Name])</f>
        <v>Forest Hideaway</v>
      </c>
    </row>
    <row r="1320" spans="1:7" x14ac:dyDescent="0.25">
      <c r="A1320" s="22" t="str">
        <f>Revenue!A1321</f>
        <v>P0110</v>
      </c>
      <c r="B1320" s="22" t="str">
        <f>Revenue!B1321</f>
        <v>Dec</v>
      </c>
      <c r="C1320" s="23" t="str">
        <f t="shared" si="75"/>
        <v>P0110|Dec</v>
      </c>
      <c r="D1320" s="24">
        <f>Revenue!J1321</f>
        <v>4120.2464000000009</v>
      </c>
      <c r="E1320" s="25">
        <f>_xlfn.XLOOKUP($C1320,ExpensesTbl[Key],ExpensesTbl[Total Operating Expenses])</f>
        <v>2315.3500000000004</v>
      </c>
      <c r="F1320" s="25">
        <f t="shared" si="76"/>
        <v>1804.8964000000005</v>
      </c>
      <c r="G1320" s="23" t="str">
        <f>_xlfn.XLOOKUP($A1320,PropertiesTbl[Property ID],PropertiesTbl[Property Name])</f>
        <v>Forest Hideaway</v>
      </c>
    </row>
    <row r="1321" spans="1:7" x14ac:dyDescent="0.25">
      <c r="A1321" s="22" t="str">
        <f>Revenue!A1322</f>
        <v>P0110</v>
      </c>
      <c r="B1321" s="22" t="str">
        <f>Revenue!B1322</f>
        <v>Jan</v>
      </c>
      <c r="C1321" s="23" t="str">
        <f t="shared" si="75"/>
        <v>P0110|Jan</v>
      </c>
      <c r="D1321" s="24">
        <f>Revenue!J1322</f>
        <v>4311.3162000000002</v>
      </c>
      <c r="E1321" s="25">
        <f>_xlfn.XLOOKUP($C1321,ExpensesTbl[Key],ExpensesTbl[Total Operating Expenses])</f>
        <v>2411.88</v>
      </c>
      <c r="F1321" s="25">
        <f t="shared" si="76"/>
        <v>1899.4362000000001</v>
      </c>
      <c r="G1321" s="23" t="str">
        <f>_xlfn.XLOOKUP($A1321,PropertiesTbl[Property ID],PropertiesTbl[Property Name])</f>
        <v>Forest Hideaway</v>
      </c>
    </row>
    <row r="1322" spans="1:7" x14ac:dyDescent="0.25">
      <c r="A1322" s="22" t="str">
        <f>Revenue!A1323</f>
        <v>P0110</v>
      </c>
      <c r="B1322" s="22" t="str">
        <f>Revenue!B1323</f>
        <v>Feb</v>
      </c>
      <c r="C1322" s="23" t="str">
        <f t="shared" si="75"/>
        <v>P0110|Feb</v>
      </c>
      <c r="D1322" s="24">
        <f>Revenue!J1323</f>
        <v>3171.0819999999999</v>
      </c>
      <c r="E1322" s="25">
        <f>_xlfn.XLOOKUP($C1322,ExpensesTbl[Key],ExpensesTbl[Total Operating Expenses])</f>
        <v>2315.04</v>
      </c>
      <c r="F1322" s="25">
        <f t="shared" si="76"/>
        <v>856.04199999999992</v>
      </c>
      <c r="G1322" s="23" t="str">
        <f>_xlfn.XLOOKUP($A1322,PropertiesTbl[Property ID],PropertiesTbl[Property Name])</f>
        <v>Forest Hideaway</v>
      </c>
    </row>
    <row r="1323" spans="1:7" x14ac:dyDescent="0.25">
      <c r="A1323" s="22" t="str">
        <f>Revenue!A1324</f>
        <v>P0110</v>
      </c>
      <c r="B1323" s="22" t="str">
        <f>Revenue!B1324</f>
        <v>Mar</v>
      </c>
      <c r="C1323" s="23" t="str">
        <f t="shared" si="75"/>
        <v>P0110|Mar</v>
      </c>
      <c r="D1323" s="24">
        <f>Revenue!J1324</f>
        <v>2343.6242999999999</v>
      </c>
      <c r="E1323" s="25">
        <f>_xlfn.XLOOKUP($C1323,ExpensesTbl[Key],ExpensesTbl[Total Operating Expenses])</f>
        <v>2205.94</v>
      </c>
      <c r="F1323" s="25">
        <f t="shared" si="76"/>
        <v>137.68429999999989</v>
      </c>
      <c r="G1323" s="23" t="str">
        <f>_xlfn.XLOOKUP($A1323,PropertiesTbl[Property ID],PropertiesTbl[Property Name])</f>
        <v>Forest Hideaway</v>
      </c>
    </row>
    <row r="1324" spans="1:7" x14ac:dyDescent="0.25">
      <c r="A1324" s="22" t="str">
        <f>Revenue!A1325</f>
        <v>P0111</v>
      </c>
      <c r="B1324" s="22" t="str">
        <f>Revenue!B1325</f>
        <v>Apr</v>
      </c>
      <c r="C1324" s="23" t="str">
        <f t="shared" si="75"/>
        <v>P0111|Apr</v>
      </c>
      <c r="D1324" s="24">
        <f>Revenue!J1325</f>
        <v>1076.2716</v>
      </c>
      <c r="E1324" s="25">
        <f>_xlfn.XLOOKUP($C1324,ExpensesTbl[Key],ExpensesTbl[Total Operating Expenses])</f>
        <v>1998.6</v>
      </c>
      <c r="F1324" s="25">
        <f t="shared" si="76"/>
        <v>-922.32839999999987</v>
      </c>
      <c r="G1324" s="23" t="str">
        <f>_xlfn.XLOOKUP($A1324,PropertiesTbl[Property ID],PropertiesTbl[Property Name])</f>
        <v>Silver Perch</v>
      </c>
    </row>
    <row r="1325" spans="1:7" x14ac:dyDescent="0.25">
      <c r="A1325" s="22" t="str">
        <f>Revenue!A1326</f>
        <v>P0111</v>
      </c>
      <c r="B1325" s="22" t="str">
        <f>Revenue!B1326</f>
        <v>May</v>
      </c>
      <c r="C1325" s="23" t="str">
        <f t="shared" si="75"/>
        <v>P0111|May</v>
      </c>
      <c r="D1325" s="24">
        <f>Revenue!J1326</f>
        <v>1350.2092999999998</v>
      </c>
      <c r="E1325" s="25">
        <f>_xlfn.XLOOKUP($C1325,ExpensesTbl[Key],ExpensesTbl[Total Operating Expenses])</f>
        <v>2315.16</v>
      </c>
      <c r="F1325" s="25">
        <f t="shared" si="76"/>
        <v>-964.9507000000001</v>
      </c>
      <c r="G1325" s="23" t="str">
        <f>_xlfn.XLOOKUP($A1325,PropertiesTbl[Property ID],PropertiesTbl[Property Name])</f>
        <v>Silver Perch</v>
      </c>
    </row>
    <row r="1326" spans="1:7" x14ac:dyDescent="0.25">
      <c r="A1326" s="22" t="str">
        <f>Revenue!A1327</f>
        <v>P0111</v>
      </c>
      <c r="B1326" s="22" t="str">
        <f>Revenue!B1327</f>
        <v>Jun</v>
      </c>
      <c r="C1326" s="23" t="str">
        <f t="shared" si="75"/>
        <v>P0111|Jun</v>
      </c>
      <c r="D1326" s="24">
        <f>Revenue!J1327</f>
        <v>1302.8151</v>
      </c>
      <c r="E1326" s="25">
        <f>_xlfn.XLOOKUP($C1326,ExpensesTbl[Key],ExpensesTbl[Total Operating Expenses])</f>
        <v>2424.15</v>
      </c>
      <c r="F1326" s="25">
        <f t="shared" si="76"/>
        <v>-1121.3349000000001</v>
      </c>
      <c r="G1326" s="23" t="str">
        <f>_xlfn.XLOOKUP($A1326,PropertiesTbl[Property ID],PropertiesTbl[Property Name])</f>
        <v>Silver Perch</v>
      </c>
    </row>
    <row r="1327" spans="1:7" x14ac:dyDescent="0.25">
      <c r="A1327" s="22" t="str">
        <f>Revenue!A1328</f>
        <v>P0111</v>
      </c>
      <c r="B1327" s="22" t="str">
        <f>Revenue!B1328</f>
        <v>Jul</v>
      </c>
      <c r="C1327" s="23" t="str">
        <f t="shared" si="75"/>
        <v>P0111|Jul</v>
      </c>
      <c r="D1327" s="24">
        <f>Revenue!J1328</f>
        <v>2054.38</v>
      </c>
      <c r="E1327" s="25">
        <f>_xlfn.XLOOKUP($C1327,ExpensesTbl[Key],ExpensesTbl[Total Operating Expenses])</f>
        <v>3349.7200000000003</v>
      </c>
      <c r="F1327" s="25">
        <f t="shared" si="76"/>
        <v>-1295.3400000000001</v>
      </c>
      <c r="G1327" s="23" t="str">
        <f>_xlfn.XLOOKUP($A1327,PropertiesTbl[Property ID],PropertiesTbl[Property Name])</f>
        <v>Silver Perch</v>
      </c>
    </row>
    <row r="1328" spans="1:7" x14ac:dyDescent="0.25">
      <c r="A1328" s="22" t="str">
        <f>Revenue!A1329</f>
        <v>P0111</v>
      </c>
      <c r="B1328" s="22" t="str">
        <f>Revenue!B1329</f>
        <v>Aug</v>
      </c>
      <c r="C1328" s="23" t="str">
        <f t="shared" si="75"/>
        <v>P0111|Aug</v>
      </c>
      <c r="D1328" s="24">
        <f>Revenue!J1329</f>
        <v>2207.4557000000004</v>
      </c>
      <c r="E1328" s="25">
        <f>_xlfn.XLOOKUP($C1328,ExpensesTbl[Key],ExpensesTbl[Total Operating Expenses])</f>
        <v>3266.45</v>
      </c>
      <c r="F1328" s="25">
        <f t="shared" si="76"/>
        <v>-1058.9942999999994</v>
      </c>
      <c r="G1328" s="23" t="str">
        <f>_xlfn.XLOOKUP($A1328,PropertiesTbl[Property ID],PropertiesTbl[Property Name])</f>
        <v>Silver Perch</v>
      </c>
    </row>
    <row r="1329" spans="1:7" x14ac:dyDescent="0.25">
      <c r="A1329" s="22" t="str">
        <f>Revenue!A1330</f>
        <v>P0111</v>
      </c>
      <c r="B1329" s="22" t="str">
        <f>Revenue!B1330</f>
        <v>Sep</v>
      </c>
      <c r="C1329" s="23" t="str">
        <f t="shared" si="75"/>
        <v>P0111|Sep</v>
      </c>
      <c r="D1329" s="24">
        <f>Revenue!J1330</f>
        <v>1362.8387</v>
      </c>
      <c r="E1329" s="25">
        <f>_xlfn.XLOOKUP($C1329,ExpensesTbl[Key],ExpensesTbl[Total Operating Expenses])</f>
        <v>2169.71</v>
      </c>
      <c r="F1329" s="25">
        <f t="shared" si="76"/>
        <v>-806.87130000000002</v>
      </c>
      <c r="G1329" s="23" t="str">
        <f>_xlfn.XLOOKUP($A1329,PropertiesTbl[Property ID],PropertiesTbl[Property Name])</f>
        <v>Silver Perch</v>
      </c>
    </row>
    <row r="1330" spans="1:7" x14ac:dyDescent="0.25">
      <c r="A1330" s="22" t="str">
        <f>Revenue!A1331</f>
        <v>P0111</v>
      </c>
      <c r="B1330" s="22" t="str">
        <f>Revenue!B1331</f>
        <v>Oct</v>
      </c>
      <c r="C1330" s="23" t="str">
        <f t="shared" si="75"/>
        <v>P0111|Oct</v>
      </c>
      <c r="D1330" s="24">
        <f>Revenue!J1331</f>
        <v>1188.5975999999998</v>
      </c>
      <c r="E1330" s="25">
        <f>_xlfn.XLOOKUP($C1330,ExpensesTbl[Key],ExpensesTbl[Total Operating Expenses])</f>
        <v>2111.3200000000002</v>
      </c>
      <c r="F1330" s="25">
        <f t="shared" si="76"/>
        <v>-922.72240000000033</v>
      </c>
      <c r="G1330" s="23" t="str">
        <f>_xlfn.XLOOKUP($A1330,PropertiesTbl[Property ID],PropertiesTbl[Property Name])</f>
        <v>Silver Perch</v>
      </c>
    </row>
    <row r="1331" spans="1:7" x14ac:dyDescent="0.25">
      <c r="A1331" s="22" t="str">
        <f>Revenue!A1332</f>
        <v>P0111</v>
      </c>
      <c r="B1331" s="22" t="str">
        <f>Revenue!B1332</f>
        <v>Nov</v>
      </c>
      <c r="C1331" s="23" t="str">
        <f t="shared" si="75"/>
        <v>P0111|Nov</v>
      </c>
      <c r="D1331" s="24">
        <f>Revenue!J1332</f>
        <v>1502.6537000000001</v>
      </c>
      <c r="E1331" s="25">
        <f>_xlfn.XLOOKUP($C1331,ExpensesTbl[Key],ExpensesTbl[Total Operating Expenses])</f>
        <v>2165.5699999999997</v>
      </c>
      <c r="F1331" s="25">
        <f t="shared" si="76"/>
        <v>-662.91629999999964</v>
      </c>
      <c r="G1331" s="23" t="str">
        <f>_xlfn.XLOOKUP($A1331,PropertiesTbl[Property ID],PropertiesTbl[Property Name])</f>
        <v>Silver Perch</v>
      </c>
    </row>
    <row r="1332" spans="1:7" x14ac:dyDescent="0.25">
      <c r="A1332" s="22" t="str">
        <f>Revenue!A1333</f>
        <v>P0111</v>
      </c>
      <c r="B1332" s="22" t="str">
        <f>Revenue!B1333</f>
        <v>Dec</v>
      </c>
      <c r="C1332" s="23" t="str">
        <f t="shared" si="75"/>
        <v>P0111|Dec</v>
      </c>
      <c r="D1332" s="24">
        <f>Revenue!J1333</f>
        <v>4642.6965000000009</v>
      </c>
      <c r="E1332" s="25">
        <f>_xlfn.XLOOKUP($C1332,ExpensesTbl[Key],ExpensesTbl[Total Operating Expenses])</f>
        <v>2540.2800000000002</v>
      </c>
      <c r="F1332" s="25">
        <f t="shared" si="76"/>
        <v>2102.4165000000007</v>
      </c>
      <c r="G1332" s="23" t="str">
        <f>_xlfn.XLOOKUP($A1332,PropertiesTbl[Property ID],PropertiesTbl[Property Name])</f>
        <v>Silver Perch</v>
      </c>
    </row>
    <row r="1333" spans="1:7" x14ac:dyDescent="0.25">
      <c r="A1333" s="22" t="str">
        <f>Revenue!A1334</f>
        <v>P0111</v>
      </c>
      <c r="B1333" s="22" t="str">
        <f>Revenue!B1334</f>
        <v>Jan</v>
      </c>
      <c r="C1333" s="23" t="str">
        <f t="shared" si="75"/>
        <v>P0111|Jan</v>
      </c>
      <c r="D1333" s="24">
        <f>Revenue!J1334</f>
        <v>4247.1983999999993</v>
      </c>
      <c r="E1333" s="25">
        <f>_xlfn.XLOOKUP($C1333,ExpensesTbl[Key],ExpensesTbl[Total Operating Expenses])</f>
        <v>2538.54</v>
      </c>
      <c r="F1333" s="25">
        <f t="shared" si="76"/>
        <v>1708.6583999999993</v>
      </c>
      <c r="G1333" s="23" t="str">
        <f>_xlfn.XLOOKUP($A1333,PropertiesTbl[Property ID],PropertiesTbl[Property Name])</f>
        <v>Silver Perch</v>
      </c>
    </row>
    <row r="1334" spans="1:7" x14ac:dyDescent="0.25">
      <c r="A1334" s="22" t="str">
        <f>Revenue!A1335</f>
        <v>P0111</v>
      </c>
      <c r="B1334" s="22" t="str">
        <f>Revenue!B1335</f>
        <v>Feb</v>
      </c>
      <c r="C1334" s="23" t="str">
        <f t="shared" si="75"/>
        <v>P0111|Feb</v>
      </c>
      <c r="D1334" s="24">
        <f>Revenue!J1335</f>
        <v>3799.4762999999998</v>
      </c>
      <c r="E1334" s="25">
        <f>_xlfn.XLOOKUP($C1334,ExpensesTbl[Key],ExpensesTbl[Total Operating Expenses])</f>
        <v>2437.3700000000003</v>
      </c>
      <c r="F1334" s="25">
        <f t="shared" si="76"/>
        <v>1362.1062999999995</v>
      </c>
      <c r="G1334" s="23" t="str">
        <f>_xlfn.XLOOKUP($A1334,PropertiesTbl[Property ID],PropertiesTbl[Property Name])</f>
        <v>Silver Perch</v>
      </c>
    </row>
    <row r="1335" spans="1:7" x14ac:dyDescent="0.25">
      <c r="A1335" s="22" t="str">
        <f>Revenue!A1336</f>
        <v>P0111</v>
      </c>
      <c r="B1335" s="22" t="str">
        <f>Revenue!B1336</f>
        <v>Mar</v>
      </c>
      <c r="C1335" s="23" t="str">
        <f t="shared" si="75"/>
        <v>P0111|Mar</v>
      </c>
      <c r="D1335" s="24">
        <f>Revenue!J1336</f>
        <v>2930.7548000000002</v>
      </c>
      <c r="E1335" s="25">
        <f>_xlfn.XLOOKUP($C1335,ExpensesTbl[Key],ExpensesTbl[Total Operating Expenses])</f>
        <v>2314.5</v>
      </c>
      <c r="F1335" s="25">
        <f t="shared" si="76"/>
        <v>616.25480000000016</v>
      </c>
      <c r="G1335" s="23" t="str">
        <f>_xlfn.XLOOKUP($A1335,PropertiesTbl[Property ID],PropertiesTbl[Property Name])</f>
        <v>Silver Perch</v>
      </c>
    </row>
    <row r="1336" spans="1:7" x14ac:dyDescent="0.25">
      <c r="A1336" s="22" t="str">
        <f>Revenue!A1337</f>
        <v>P0112</v>
      </c>
      <c r="B1336" s="22" t="str">
        <f>Revenue!B1337</f>
        <v>Apr</v>
      </c>
      <c r="C1336" s="23" t="str">
        <f t="shared" si="75"/>
        <v>P0112|Apr</v>
      </c>
      <c r="D1336" s="24">
        <f>Revenue!J1337</f>
        <v>653.33019999999999</v>
      </c>
      <c r="E1336" s="25">
        <f>_xlfn.XLOOKUP($C1336,ExpensesTbl[Key],ExpensesTbl[Total Operating Expenses])</f>
        <v>1160.3699999999999</v>
      </c>
      <c r="F1336" s="25">
        <f t="shared" si="76"/>
        <v>-507.0397999999999</v>
      </c>
      <c r="G1336" s="23" t="str">
        <f>_xlfn.XLOOKUP($A1336,PropertiesTbl[Property ID],PropertiesTbl[Property Name])</f>
        <v>Granite Retreat</v>
      </c>
    </row>
    <row r="1337" spans="1:7" x14ac:dyDescent="0.25">
      <c r="A1337" s="22" t="str">
        <f>Revenue!A1338</f>
        <v>P0112</v>
      </c>
      <c r="B1337" s="22" t="str">
        <f>Revenue!B1338</f>
        <v>May</v>
      </c>
      <c r="C1337" s="23" t="str">
        <f t="shared" si="75"/>
        <v>P0112|May</v>
      </c>
      <c r="D1337" s="24">
        <f>Revenue!J1338</f>
        <v>801.98270000000002</v>
      </c>
      <c r="E1337" s="25">
        <f>_xlfn.XLOOKUP($C1337,ExpensesTbl[Key],ExpensesTbl[Total Operating Expenses])</f>
        <v>1255.4000000000001</v>
      </c>
      <c r="F1337" s="25">
        <f t="shared" si="76"/>
        <v>-453.41730000000007</v>
      </c>
      <c r="G1337" s="23" t="str">
        <f>_xlfn.XLOOKUP($A1337,PropertiesTbl[Property ID],PropertiesTbl[Property Name])</f>
        <v>Granite Retreat</v>
      </c>
    </row>
    <row r="1338" spans="1:7" x14ac:dyDescent="0.25">
      <c r="A1338" s="22" t="str">
        <f>Revenue!A1339</f>
        <v>P0112</v>
      </c>
      <c r="B1338" s="22" t="str">
        <f>Revenue!B1339</f>
        <v>Jun</v>
      </c>
      <c r="C1338" s="23" t="str">
        <f t="shared" si="75"/>
        <v>P0112|Jun</v>
      </c>
      <c r="D1338" s="24">
        <f>Revenue!J1339</f>
        <v>932.83570000000009</v>
      </c>
      <c r="E1338" s="25">
        <f>_xlfn.XLOOKUP($C1338,ExpensesTbl[Key],ExpensesTbl[Total Operating Expenses])</f>
        <v>1283.71</v>
      </c>
      <c r="F1338" s="25">
        <f t="shared" si="76"/>
        <v>-350.87429999999995</v>
      </c>
      <c r="G1338" s="23" t="str">
        <f>_xlfn.XLOOKUP($A1338,PropertiesTbl[Property ID],PropertiesTbl[Property Name])</f>
        <v>Granite Retreat</v>
      </c>
    </row>
    <row r="1339" spans="1:7" x14ac:dyDescent="0.25">
      <c r="A1339" s="22" t="str">
        <f>Revenue!A1340</f>
        <v>P0112</v>
      </c>
      <c r="B1339" s="22" t="str">
        <f>Revenue!B1340</f>
        <v>Jul</v>
      </c>
      <c r="C1339" s="23" t="str">
        <f t="shared" si="75"/>
        <v>P0112|Jul</v>
      </c>
      <c r="D1339" s="24">
        <f>Revenue!J1340</f>
        <v>1227.7430000000002</v>
      </c>
      <c r="E1339" s="25">
        <f>_xlfn.XLOOKUP($C1339,ExpensesTbl[Key],ExpensesTbl[Total Operating Expenses])</f>
        <v>1806.7799999999997</v>
      </c>
      <c r="F1339" s="25">
        <f t="shared" si="76"/>
        <v>-579.03699999999958</v>
      </c>
      <c r="G1339" s="23" t="str">
        <f>_xlfn.XLOOKUP($A1339,PropertiesTbl[Property ID],PropertiesTbl[Property Name])</f>
        <v>Granite Retreat</v>
      </c>
    </row>
    <row r="1340" spans="1:7" x14ac:dyDescent="0.25">
      <c r="A1340" s="22" t="str">
        <f>Revenue!A1341</f>
        <v>P0112</v>
      </c>
      <c r="B1340" s="22" t="str">
        <f>Revenue!B1341</f>
        <v>Aug</v>
      </c>
      <c r="C1340" s="23" t="str">
        <f t="shared" si="75"/>
        <v>P0112|Aug</v>
      </c>
      <c r="D1340" s="24">
        <f>Revenue!J1341</f>
        <v>1395.9604000000002</v>
      </c>
      <c r="E1340" s="25">
        <f>_xlfn.XLOOKUP($C1340,ExpensesTbl[Key],ExpensesTbl[Total Operating Expenses])</f>
        <v>1613.3999999999999</v>
      </c>
      <c r="F1340" s="25">
        <f t="shared" si="76"/>
        <v>-217.4395999999997</v>
      </c>
      <c r="G1340" s="23" t="str">
        <f>_xlfn.XLOOKUP($A1340,PropertiesTbl[Property ID],PropertiesTbl[Property Name])</f>
        <v>Granite Retreat</v>
      </c>
    </row>
    <row r="1341" spans="1:7" x14ac:dyDescent="0.25">
      <c r="A1341" s="22" t="str">
        <f>Revenue!A1342</f>
        <v>P0112</v>
      </c>
      <c r="B1341" s="22" t="str">
        <f>Revenue!B1342</f>
        <v>Sep</v>
      </c>
      <c r="C1341" s="23" t="str">
        <f t="shared" si="75"/>
        <v>P0112|Sep</v>
      </c>
      <c r="D1341" s="24">
        <f>Revenue!J1342</f>
        <v>910.28319999999997</v>
      </c>
      <c r="E1341" s="25">
        <f>_xlfn.XLOOKUP($C1341,ExpensesTbl[Key],ExpensesTbl[Total Operating Expenses])</f>
        <v>1214.54</v>
      </c>
      <c r="F1341" s="25">
        <f t="shared" si="76"/>
        <v>-304.2568</v>
      </c>
      <c r="G1341" s="23" t="str">
        <f>_xlfn.XLOOKUP($A1341,PropertiesTbl[Property ID],PropertiesTbl[Property Name])</f>
        <v>Granite Retreat</v>
      </c>
    </row>
    <row r="1342" spans="1:7" x14ac:dyDescent="0.25">
      <c r="A1342" s="22" t="str">
        <f>Revenue!A1343</f>
        <v>P0112</v>
      </c>
      <c r="B1342" s="22" t="str">
        <f>Revenue!B1343</f>
        <v>Oct</v>
      </c>
      <c r="C1342" s="23" t="str">
        <f t="shared" si="75"/>
        <v>P0112|Oct</v>
      </c>
      <c r="D1342" s="24">
        <f>Revenue!J1343</f>
        <v>706.05939999999998</v>
      </c>
      <c r="E1342" s="25">
        <f>_xlfn.XLOOKUP($C1342,ExpensesTbl[Key],ExpensesTbl[Total Operating Expenses])</f>
        <v>1212.95</v>
      </c>
      <c r="F1342" s="25">
        <f t="shared" si="76"/>
        <v>-506.89060000000006</v>
      </c>
      <c r="G1342" s="23" t="str">
        <f>_xlfn.XLOOKUP($A1342,PropertiesTbl[Property ID],PropertiesTbl[Property Name])</f>
        <v>Granite Retreat</v>
      </c>
    </row>
    <row r="1343" spans="1:7" x14ac:dyDescent="0.25">
      <c r="A1343" s="22" t="str">
        <f>Revenue!A1344</f>
        <v>P0112</v>
      </c>
      <c r="B1343" s="22" t="str">
        <f>Revenue!B1344</f>
        <v>Nov</v>
      </c>
      <c r="C1343" s="23" t="str">
        <f t="shared" si="75"/>
        <v>P0112|Nov</v>
      </c>
      <c r="D1343" s="24">
        <f>Revenue!J1344</f>
        <v>755.19959999999992</v>
      </c>
      <c r="E1343" s="25">
        <f>_xlfn.XLOOKUP($C1343,ExpensesTbl[Key],ExpensesTbl[Total Operating Expenses])</f>
        <v>1206.75</v>
      </c>
      <c r="F1343" s="25">
        <f t="shared" si="76"/>
        <v>-451.55040000000008</v>
      </c>
      <c r="G1343" s="23" t="str">
        <f>_xlfn.XLOOKUP($A1343,PropertiesTbl[Property ID],PropertiesTbl[Property Name])</f>
        <v>Granite Retreat</v>
      </c>
    </row>
    <row r="1344" spans="1:7" x14ac:dyDescent="0.25">
      <c r="A1344" s="22" t="str">
        <f>Revenue!A1345</f>
        <v>P0112</v>
      </c>
      <c r="B1344" s="22" t="str">
        <f>Revenue!B1345</f>
        <v>Dec</v>
      </c>
      <c r="C1344" s="23" t="str">
        <f t="shared" si="75"/>
        <v>P0112|Dec</v>
      </c>
      <c r="D1344" s="24">
        <f>Revenue!J1345</f>
        <v>3137.2019999999998</v>
      </c>
      <c r="E1344" s="25">
        <f>_xlfn.XLOOKUP($C1344,ExpensesTbl[Key],ExpensesTbl[Total Operating Expenses])</f>
        <v>1507.1200000000003</v>
      </c>
      <c r="F1344" s="25">
        <f t="shared" si="76"/>
        <v>1630.0819999999994</v>
      </c>
      <c r="G1344" s="23" t="str">
        <f>_xlfn.XLOOKUP($A1344,PropertiesTbl[Property ID],PropertiesTbl[Property Name])</f>
        <v>Granite Retreat</v>
      </c>
    </row>
    <row r="1345" spans="1:7" x14ac:dyDescent="0.25">
      <c r="A1345" s="22" t="str">
        <f>Revenue!A1346</f>
        <v>P0112</v>
      </c>
      <c r="B1345" s="22" t="str">
        <f>Revenue!B1346</f>
        <v>Jan</v>
      </c>
      <c r="C1345" s="23" t="str">
        <f t="shared" si="75"/>
        <v>P0112|Jan</v>
      </c>
      <c r="D1345" s="24">
        <f>Revenue!J1346</f>
        <v>2591.1114000000002</v>
      </c>
      <c r="E1345" s="25">
        <f>_xlfn.XLOOKUP($C1345,ExpensesTbl[Key],ExpensesTbl[Total Operating Expenses])</f>
        <v>1520.42</v>
      </c>
      <c r="F1345" s="25">
        <f t="shared" si="76"/>
        <v>1070.6914000000002</v>
      </c>
      <c r="G1345" s="23" t="str">
        <f>_xlfn.XLOOKUP($A1345,PropertiesTbl[Property ID],PropertiesTbl[Property Name])</f>
        <v>Granite Retreat</v>
      </c>
    </row>
    <row r="1346" spans="1:7" x14ac:dyDescent="0.25">
      <c r="A1346" s="22" t="str">
        <f>Revenue!A1347</f>
        <v>P0112</v>
      </c>
      <c r="B1346" s="22" t="str">
        <f>Revenue!B1347</f>
        <v>Feb</v>
      </c>
      <c r="C1346" s="23" t="str">
        <f t="shared" si="75"/>
        <v>P0112|Feb</v>
      </c>
      <c r="D1346" s="24">
        <f>Revenue!J1347</f>
        <v>2171.4136000000003</v>
      </c>
      <c r="E1346" s="25">
        <f>_xlfn.XLOOKUP($C1346,ExpensesTbl[Key],ExpensesTbl[Total Operating Expenses])</f>
        <v>1450.54</v>
      </c>
      <c r="F1346" s="25">
        <f t="shared" si="76"/>
        <v>720.87360000000035</v>
      </c>
      <c r="G1346" s="23" t="str">
        <f>_xlfn.XLOOKUP($A1346,PropertiesTbl[Property ID],PropertiesTbl[Property Name])</f>
        <v>Granite Retreat</v>
      </c>
    </row>
    <row r="1347" spans="1:7" x14ac:dyDescent="0.25">
      <c r="A1347" s="22" t="str">
        <f>Revenue!A1348</f>
        <v>P0112</v>
      </c>
      <c r="B1347" s="22" t="str">
        <f>Revenue!B1348</f>
        <v>Mar</v>
      </c>
      <c r="C1347" s="23" t="str">
        <f t="shared" si="75"/>
        <v>P0112|Mar</v>
      </c>
      <c r="D1347" s="24">
        <f>Revenue!J1348</f>
        <v>2033.2292000000002</v>
      </c>
      <c r="E1347" s="25">
        <f>_xlfn.XLOOKUP($C1347,ExpensesTbl[Key],ExpensesTbl[Total Operating Expenses])</f>
        <v>1350.3000000000002</v>
      </c>
      <c r="F1347" s="25">
        <f t="shared" si="76"/>
        <v>682.92920000000004</v>
      </c>
      <c r="G1347" s="23" t="str">
        <f>_xlfn.XLOOKUP($A1347,PropertiesTbl[Property ID],PropertiesTbl[Property Name])</f>
        <v>Granite Retreat</v>
      </c>
    </row>
    <row r="1348" spans="1:7" x14ac:dyDescent="0.25">
      <c r="A1348" s="22" t="str">
        <f>Revenue!A1349</f>
        <v>P0113</v>
      </c>
      <c r="B1348" s="22" t="str">
        <f>Revenue!B1349</f>
        <v>Apr</v>
      </c>
      <c r="C1348" s="23" t="str">
        <f t="shared" si="75"/>
        <v>P0113|Apr</v>
      </c>
      <c r="D1348" s="24">
        <f>Revenue!J1349</f>
        <v>1217.9304</v>
      </c>
      <c r="E1348" s="25">
        <f>_xlfn.XLOOKUP($C1348,ExpensesTbl[Key],ExpensesTbl[Total Operating Expenses])</f>
        <v>2005.1899999999998</v>
      </c>
      <c r="F1348" s="25">
        <f t="shared" si="76"/>
        <v>-787.25959999999986</v>
      </c>
      <c r="G1348" s="23" t="str">
        <f>_xlfn.XLOOKUP($A1348,PropertiesTbl[Property ID],PropertiesTbl[Property Name])</f>
        <v>Cloudline Landing</v>
      </c>
    </row>
    <row r="1349" spans="1:7" x14ac:dyDescent="0.25">
      <c r="A1349" s="22" t="str">
        <f>Revenue!A1350</f>
        <v>P0113</v>
      </c>
      <c r="B1349" s="22" t="str">
        <f>Revenue!B1350</f>
        <v>May</v>
      </c>
      <c r="C1349" s="23" t="str">
        <f t="shared" ref="C1349:C1412" si="77">A1349&amp;"|"&amp;B1349</f>
        <v>P0113|May</v>
      </c>
      <c r="D1349" s="24">
        <f>Revenue!J1350</f>
        <v>1588.8778</v>
      </c>
      <c r="E1349" s="25">
        <f>_xlfn.XLOOKUP($C1349,ExpensesTbl[Key],ExpensesTbl[Total Operating Expenses])</f>
        <v>2328.83</v>
      </c>
      <c r="F1349" s="25">
        <f t="shared" ref="F1349:F1412" si="78">D1349-E1349</f>
        <v>-739.95219999999995</v>
      </c>
      <c r="G1349" s="23" t="str">
        <f>_xlfn.XLOOKUP($A1349,PropertiesTbl[Property ID],PropertiesTbl[Property Name])</f>
        <v>Cloudline Landing</v>
      </c>
    </row>
    <row r="1350" spans="1:7" x14ac:dyDescent="0.25">
      <c r="A1350" s="22" t="str">
        <f>Revenue!A1351</f>
        <v>P0113</v>
      </c>
      <c r="B1350" s="22" t="str">
        <f>Revenue!B1351</f>
        <v>Jun</v>
      </c>
      <c r="C1350" s="23" t="str">
        <f t="shared" si="77"/>
        <v>P0113|Jun</v>
      </c>
      <c r="D1350" s="24">
        <f>Revenue!J1351</f>
        <v>1660.4056</v>
      </c>
      <c r="E1350" s="25">
        <f>_xlfn.XLOOKUP($C1350,ExpensesTbl[Key],ExpensesTbl[Total Operating Expenses])</f>
        <v>2416.3000000000002</v>
      </c>
      <c r="F1350" s="25">
        <f t="shared" si="78"/>
        <v>-755.89440000000013</v>
      </c>
      <c r="G1350" s="23" t="str">
        <f>_xlfn.XLOOKUP($A1350,PropertiesTbl[Property ID],PropertiesTbl[Property Name])</f>
        <v>Cloudline Landing</v>
      </c>
    </row>
    <row r="1351" spans="1:7" x14ac:dyDescent="0.25">
      <c r="A1351" s="22" t="str">
        <f>Revenue!A1352</f>
        <v>P0113</v>
      </c>
      <c r="B1351" s="22" t="str">
        <f>Revenue!B1352</f>
        <v>Jul</v>
      </c>
      <c r="C1351" s="23" t="str">
        <f t="shared" si="77"/>
        <v>P0113|Jul</v>
      </c>
      <c r="D1351" s="24">
        <f>Revenue!J1352</f>
        <v>2698.4890999999998</v>
      </c>
      <c r="E1351" s="25">
        <f>_xlfn.XLOOKUP($C1351,ExpensesTbl[Key],ExpensesTbl[Total Operating Expenses])</f>
        <v>3366.82</v>
      </c>
      <c r="F1351" s="25">
        <f t="shared" si="78"/>
        <v>-668.33090000000038</v>
      </c>
      <c r="G1351" s="23" t="str">
        <f>_xlfn.XLOOKUP($A1351,PropertiesTbl[Property ID],PropertiesTbl[Property Name])</f>
        <v>Cloudline Landing</v>
      </c>
    </row>
    <row r="1352" spans="1:7" x14ac:dyDescent="0.25">
      <c r="A1352" s="22" t="str">
        <f>Revenue!A1353</f>
        <v>P0113</v>
      </c>
      <c r="B1352" s="22" t="str">
        <f>Revenue!B1353</f>
        <v>Aug</v>
      </c>
      <c r="C1352" s="23" t="str">
        <f t="shared" si="77"/>
        <v>P0113|Aug</v>
      </c>
      <c r="D1352" s="24">
        <f>Revenue!J1353</f>
        <v>2711.9333000000001</v>
      </c>
      <c r="E1352" s="25">
        <f>_xlfn.XLOOKUP($C1352,ExpensesTbl[Key],ExpensesTbl[Total Operating Expenses])</f>
        <v>3274.07</v>
      </c>
      <c r="F1352" s="25">
        <f t="shared" si="78"/>
        <v>-562.13670000000002</v>
      </c>
      <c r="G1352" s="23" t="str">
        <f>_xlfn.XLOOKUP($A1352,PropertiesTbl[Property ID],PropertiesTbl[Property Name])</f>
        <v>Cloudline Landing</v>
      </c>
    </row>
    <row r="1353" spans="1:7" x14ac:dyDescent="0.25">
      <c r="A1353" s="22" t="str">
        <f>Revenue!A1354</f>
        <v>P0113</v>
      </c>
      <c r="B1353" s="22" t="str">
        <f>Revenue!B1354</f>
        <v>Sep</v>
      </c>
      <c r="C1353" s="23" t="str">
        <f t="shared" si="77"/>
        <v>P0113|Sep</v>
      </c>
      <c r="D1353" s="24">
        <f>Revenue!J1354</f>
        <v>1806.6815999999999</v>
      </c>
      <c r="E1353" s="25">
        <f>_xlfn.XLOOKUP($C1353,ExpensesTbl[Key],ExpensesTbl[Total Operating Expenses])</f>
        <v>2179.17</v>
      </c>
      <c r="F1353" s="25">
        <f t="shared" si="78"/>
        <v>-372.48840000000018</v>
      </c>
      <c r="G1353" s="23" t="str">
        <f>_xlfn.XLOOKUP($A1353,PropertiesTbl[Property ID],PropertiesTbl[Property Name])</f>
        <v>Cloudline Landing</v>
      </c>
    </row>
    <row r="1354" spans="1:7" x14ac:dyDescent="0.25">
      <c r="A1354" s="22" t="str">
        <f>Revenue!A1355</f>
        <v>P0113</v>
      </c>
      <c r="B1354" s="22" t="str">
        <f>Revenue!B1355</f>
        <v>Oct</v>
      </c>
      <c r="C1354" s="23" t="str">
        <f t="shared" si="77"/>
        <v>P0113|Oct</v>
      </c>
      <c r="D1354" s="24">
        <f>Revenue!J1355</f>
        <v>1268.2152000000001</v>
      </c>
      <c r="E1354" s="25">
        <f>_xlfn.XLOOKUP($C1354,ExpensesTbl[Key],ExpensesTbl[Total Operating Expenses])</f>
        <v>2106</v>
      </c>
      <c r="F1354" s="25">
        <f t="shared" si="78"/>
        <v>-837.7847999999999</v>
      </c>
      <c r="G1354" s="23" t="str">
        <f>_xlfn.XLOOKUP($A1354,PropertiesTbl[Property ID],PropertiesTbl[Property Name])</f>
        <v>Cloudline Landing</v>
      </c>
    </row>
    <row r="1355" spans="1:7" x14ac:dyDescent="0.25">
      <c r="A1355" s="22" t="str">
        <f>Revenue!A1356</f>
        <v>P0113</v>
      </c>
      <c r="B1355" s="22" t="str">
        <f>Revenue!B1356</f>
        <v>Nov</v>
      </c>
      <c r="C1355" s="23" t="str">
        <f t="shared" si="77"/>
        <v>P0113|Nov</v>
      </c>
      <c r="D1355" s="24">
        <f>Revenue!J1356</f>
        <v>1505.904</v>
      </c>
      <c r="E1355" s="25">
        <f>_xlfn.XLOOKUP($C1355,ExpensesTbl[Key],ExpensesTbl[Total Operating Expenses])</f>
        <v>2066.34</v>
      </c>
      <c r="F1355" s="25">
        <f t="shared" si="78"/>
        <v>-560.43600000000015</v>
      </c>
      <c r="G1355" s="23" t="str">
        <f>_xlfn.XLOOKUP($A1355,PropertiesTbl[Property ID],PropertiesTbl[Property Name])</f>
        <v>Cloudline Landing</v>
      </c>
    </row>
    <row r="1356" spans="1:7" x14ac:dyDescent="0.25">
      <c r="A1356" s="22" t="str">
        <f>Revenue!A1357</f>
        <v>P0113</v>
      </c>
      <c r="B1356" s="22" t="str">
        <f>Revenue!B1357</f>
        <v>Dec</v>
      </c>
      <c r="C1356" s="23" t="str">
        <f t="shared" si="77"/>
        <v>P0113|Dec</v>
      </c>
      <c r="D1356" s="24">
        <f>Revenue!J1357</f>
        <v>5782.3979999999992</v>
      </c>
      <c r="E1356" s="25">
        <f>_xlfn.XLOOKUP($C1356,ExpensesTbl[Key],ExpensesTbl[Total Operating Expenses])</f>
        <v>2528.9900000000002</v>
      </c>
      <c r="F1356" s="25">
        <f t="shared" si="78"/>
        <v>3253.407999999999</v>
      </c>
      <c r="G1356" s="23" t="str">
        <f>_xlfn.XLOOKUP($A1356,PropertiesTbl[Property ID],PropertiesTbl[Property Name])</f>
        <v>Cloudline Landing</v>
      </c>
    </row>
    <row r="1357" spans="1:7" x14ac:dyDescent="0.25">
      <c r="A1357" s="22" t="str">
        <f>Revenue!A1358</f>
        <v>P0113</v>
      </c>
      <c r="B1357" s="22" t="str">
        <f>Revenue!B1358</f>
        <v>Jan</v>
      </c>
      <c r="C1357" s="23" t="str">
        <f t="shared" si="77"/>
        <v>P0113|Jan</v>
      </c>
      <c r="D1357" s="24">
        <f>Revenue!J1358</f>
        <v>4357.7210000000005</v>
      </c>
      <c r="E1357" s="25">
        <f>_xlfn.XLOOKUP($C1357,ExpensesTbl[Key],ExpensesTbl[Total Operating Expenses])</f>
        <v>2423.0300000000002</v>
      </c>
      <c r="F1357" s="25">
        <f t="shared" si="78"/>
        <v>1934.6910000000003</v>
      </c>
      <c r="G1357" s="23" t="str">
        <f>_xlfn.XLOOKUP($A1357,PropertiesTbl[Property ID],PropertiesTbl[Property Name])</f>
        <v>Cloudline Landing</v>
      </c>
    </row>
    <row r="1358" spans="1:7" x14ac:dyDescent="0.25">
      <c r="A1358" s="22" t="str">
        <f>Revenue!A1359</f>
        <v>P0113</v>
      </c>
      <c r="B1358" s="22" t="str">
        <f>Revenue!B1359</f>
        <v>Feb</v>
      </c>
      <c r="C1358" s="23" t="str">
        <f t="shared" si="77"/>
        <v>P0113|Feb</v>
      </c>
      <c r="D1358" s="24">
        <f>Revenue!J1359</f>
        <v>4250.7299999999996</v>
      </c>
      <c r="E1358" s="25">
        <f>_xlfn.XLOOKUP($C1358,ExpensesTbl[Key],ExpensesTbl[Total Operating Expenses])</f>
        <v>2426.2200000000003</v>
      </c>
      <c r="F1358" s="25">
        <f t="shared" si="78"/>
        <v>1824.5099999999993</v>
      </c>
      <c r="G1358" s="23" t="str">
        <f>_xlfn.XLOOKUP($A1358,PropertiesTbl[Property ID],PropertiesTbl[Property Name])</f>
        <v>Cloudline Landing</v>
      </c>
    </row>
    <row r="1359" spans="1:7" x14ac:dyDescent="0.25">
      <c r="A1359" s="22" t="str">
        <f>Revenue!A1360</f>
        <v>P0113</v>
      </c>
      <c r="B1359" s="22" t="str">
        <f>Revenue!B1360</f>
        <v>Mar</v>
      </c>
      <c r="C1359" s="23" t="str">
        <f t="shared" si="77"/>
        <v>P0113|Mar</v>
      </c>
      <c r="D1359" s="24">
        <f>Revenue!J1360</f>
        <v>3388.1776999999997</v>
      </c>
      <c r="E1359" s="25">
        <f>_xlfn.XLOOKUP($C1359,ExpensesTbl[Key],ExpensesTbl[Total Operating Expenses])</f>
        <v>2302.11</v>
      </c>
      <c r="F1359" s="25">
        <f t="shared" si="78"/>
        <v>1086.0676999999996</v>
      </c>
      <c r="G1359" s="23" t="str">
        <f>_xlfn.XLOOKUP($A1359,PropertiesTbl[Property ID],PropertiesTbl[Property Name])</f>
        <v>Cloudline Landing</v>
      </c>
    </row>
    <row r="1360" spans="1:7" x14ac:dyDescent="0.25">
      <c r="A1360" s="22" t="str">
        <f>Revenue!A1361</f>
        <v>P0114</v>
      </c>
      <c r="B1360" s="22" t="str">
        <f>Revenue!B1361</f>
        <v>Apr</v>
      </c>
      <c r="C1360" s="23" t="str">
        <f t="shared" si="77"/>
        <v>P0114|Apr</v>
      </c>
      <c r="D1360" s="24">
        <f>Revenue!J1361</f>
        <v>1132.4346</v>
      </c>
      <c r="E1360" s="25">
        <f>_xlfn.XLOOKUP($C1360,ExpensesTbl[Key],ExpensesTbl[Total Operating Expenses])</f>
        <v>1977.04</v>
      </c>
      <c r="F1360" s="25">
        <f t="shared" si="78"/>
        <v>-844.60539999999992</v>
      </c>
      <c r="G1360" s="23" t="str">
        <f>_xlfn.XLOOKUP($A1360,PropertiesTbl[Property ID],PropertiesTbl[Property Name])</f>
        <v>Mountain Cabin</v>
      </c>
    </row>
    <row r="1361" spans="1:7" x14ac:dyDescent="0.25">
      <c r="A1361" s="22" t="str">
        <f>Revenue!A1362</f>
        <v>P0114</v>
      </c>
      <c r="B1361" s="22" t="str">
        <f>Revenue!B1362</f>
        <v>May</v>
      </c>
      <c r="C1361" s="23" t="str">
        <f t="shared" si="77"/>
        <v>P0114|May</v>
      </c>
      <c r="D1361" s="24">
        <f>Revenue!J1362</f>
        <v>1415.1216999999999</v>
      </c>
      <c r="E1361" s="25">
        <f>_xlfn.XLOOKUP($C1361,ExpensesTbl[Key],ExpensesTbl[Total Operating Expenses])</f>
        <v>2321.61</v>
      </c>
      <c r="F1361" s="25">
        <f t="shared" si="78"/>
        <v>-906.48830000000021</v>
      </c>
      <c r="G1361" s="23" t="str">
        <f>_xlfn.XLOOKUP($A1361,PropertiesTbl[Property ID],PropertiesTbl[Property Name])</f>
        <v>Mountain Cabin</v>
      </c>
    </row>
    <row r="1362" spans="1:7" x14ac:dyDescent="0.25">
      <c r="A1362" s="22" t="str">
        <f>Revenue!A1363</f>
        <v>P0114</v>
      </c>
      <c r="B1362" s="22" t="str">
        <f>Revenue!B1363</f>
        <v>Jun</v>
      </c>
      <c r="C1362" s="23" t="str">
        <f t="shared" si="77"/>
        <v>P0114|Jun</v>
      </c>
      <c r="D1362" s="24">
        <f>Revenue!J1363</f>
        <v>1688.5744</v>
      </c>
      <c r="E1362" s="25">
        <f>_xlfn.XLOOKUP($C1362,ExpensesTbl[Key],ExpensesTbl[Total Operating Expenses])</f>
        <v>2417.2199999999998</v>
      </c>
      <c r="F1362" s="25">
        <f t="shared" si="78"/>
        <v>-728.64559999999983</v>
      </c>
      <c r="G1362" s="23" t="str">
        <f>_xlfn.XLOOKUP($A1362,PropertiesTbl[Property ID],PropertiesTbl[Property Name])</f>
        <v>Mountain Cabin</v>
      </c>
    </row>
    <row r="1363" spans="1:7" x14ac:dyDescent="0.25">
      <c r="A1363" s="22" t="str">
        <f>Revenue!A1364</f>
        <v>P0114</v>
      </c>
      <c r="B1363" s="22" t="str">
        <f>Revenue!B1364</f>
        <v>Jul</v>
      </c>
      <c r="C1363" s="23" t="str">
        <f t="shared" si="77"/>
        <v>P0114|Jul</v>
      </c>
      <c r="D1363" s="24">
        <f>Revenue!J1364</f>
        <v>2572.4764</v>
      </c>
      <c r="E1363" s="25">
        <f>_xlfn.XLOOKUP($C1363,ExpensesTbl[Key],ExpensesTbl[Total Operating Expenses])</f>
        <v>3370.82</v>
      </c>
      <c r="F1363" s="25">
        <f t="shared" si="78"/>
        <v>-798.34360000000015</v>
      </c>
      <c r="G1363" s="23" t="str">
        <f>_xlfn.XLOOKUP($A1363,PropertiesTbl[Property ID],PropertiesTbl[Property Name])</f>
        <v>Mountain Cabin</v>
      </c>
    </row>
    <row r="1364" spans="1:7" x14ac:dyDescent="0.25">
      <c r="A1364" s="22" t="str">
        <f>Revenue!A1365</f>
        <v>P0114</v>
      </c>
      <c r="B1364" s="22" t="str">
        <f>Revenue!B1365</f>
        <v>Aug</v>
      </c>
      <c r="C1364" s="23" t="str">
        <f t="shared" si="77"/>
        <v>P0114|Aug</v>
      </c>
      <c r="D1364" s="24">
        <f>Revenue!J1365</f>
        <v>2536.4117999999999</v>
      </c>
      <c r="E1364" s="25">
        <f>_xlfn.XLOOKUP($C1364,ExpensesTbl[Key],ExpensesTbl[Total Operating Expenses])</f>
        <v>3257.2</v>
      </c>
      <c r="F1364" s="25">
        <f t="shared" si="78"/>
        <v>-720.78819999999996</v>
      </c>
      <c r="G1364" s="23" t="str">
        <f>_xlfn.XLOOKUP($A1364,PropertiesTbl[Property ID],PropertiesTbl[Property Name])</f>
        <v>Mountain Cabin</v>
      </c>
    </row>
    <row r="1365" spans="1:7" x14ac:dyDescent="0.25">
      <c r="A1365" s="22" t="str">
        <f>Revenue!A1366</f>
        <v>P0114</v>
      </c>
      <c r="B1365" s="22" t="str">
        <f>Revenue!B1366</f>
        <v>Sep</v>
      </c>
      <c r="C1365" s="23" t="str">
        <f t="shared" si="77"/>
        <v>P0114|Sep</v>
      </c>
      <c r="D1365" s="24">
        <f>Revenue!J1366</f>
        <v>1488.6574000000001</v>
      </c>
      <c r="E1365" s="25">
        <f>_xlfn.XLOOKUP($C1365,ExpensesTbl[Key],ExpensesTbl[Total Operating Expenses])</f>
        <v>2168.9899999999998</v>
      </c>
      <c r="F1365" s="25">
        <f t="shared" si="78"/>
        <v>-680.33259999999973</v>
      </c>
      <c r="G1365" s="23" t="str">
        <f>_xlfn.XLOOKUP($A1365,PropertiesTbl[Property ID],PropertiesTbl[Property Name])</f>
        <v>Mountain Cabin</v>
      </c>
    </row>
    <row r="1366" spans="1:7" x14ac:dyDescent="0.25">
      <c r="A1366" s="22" t="str">
        <f>Revenue!A1367</f>
        <v>P0114</v>
      </c>
      <c r="B1366" s="22" t="str">
        <f>Revenue!B1367</f>
        <v>Oct</v>
      </c>
      <c r="C1366" s="23" t="str">
        <f t="shared" si="77"/>
        <v>P0114|Oct</v>
      </c>
      <c r="D1366" s="24">
        <f>Revenue!J1367</f>
        <v>1241.6178</v>
      </c>
      <c r="E1366" s="25">
        <f>_xlfn.XLOOKUP($C1366,ExpensesTbl[Key],ExpensesTbl[Total Operating Expenses])</f>
        <v>2125.0700000000002</v>
      </c>
      <c r="F1366" s="25">
        <f t="shared" si="78"/>
        <v>-883.45220000000018</v>
      </c>
      <c r="G1366" s="23" t="str">
        <f>_xlfn.XLOOKUP($A1366,PropertiesTbl[Property ID],PropertiesTbl[Property Name])</f>
        <v>Mountain Cabin</v>
      </c>
    </row>
    <row r="1367" spans="1:7" x14ac:dyDescent="0.25">
      <c r="A1367" s="22" t="str">
        <f>Revenue!A1368</f>
        <v>P0114</v>
      </c>
      <c r="B1367" s="22" t="str">
        <f>Revenue!B1368</f>
        <v>Nov</v>
      </c>
      <c r="C1367" s="23" t="str">
        <f t="shared" si="77"/>
        <v>P0114|Nov</v>
      </c>
      <c r="D1367" s="24">
        <f>Revenue!J1368</f>
        <v>1680.1152000000002</v>
      </c>
      <c r="E1367" s="25">
        <f>_xlfn.XLOOKUP($C1367,ExpensesTbl[Key],ExpensesTbl[Total Operating Expenses])</f>
        <v>2174.5199999999995</v>
      </c>
      <c r="F1367" s="25">
        <f t="shared" si="78"/>
        <v>-494.40479999999934</v>
      </c>
      <c r="G1367" s="23" t="str">
        <f>_xlfn.XLOOKUP($A1367,PropertiesTbl[Property ID],PropertiesTbl[Property Name])</f>
        <v>Mountain Cabin</v>
      </c>
    </row>
    <row r="1368" spans="1:7" x14ac:dyDescent="0.25">
      <c r="A1368" s="22" t="str">
        <f>Revenue!A1369</f>
        <v>P0114</v>
      </c>
      <c r="B1368" s="22" t="str">
        <f>Revenue!B1369</f>
        <v>Dec</v>
      </c>
      <c r="C1368" s="23" t="str">
        <f t="shared" si="77"/>
        <v>P0114|Dec</v>
      </c>
      <c r="D1368" s="24">
        <f>Revenue!J1369</f>
        <v>5267.1921999999995</v>
      </c>
      <c r="E1368" s="25">
        <f>_xlfn.XLOOKUP($C1368,ExpensesTbl[Key],ExpensesTbl[Total Operating Expenses])</f>
        <v>2532.4700000000003</v>
      </c>
      <c r="F1368" s="25">
        <f t="shared" si="78"/>
        <v>2734.7221999999992</v>
      </c>
      <c r="G1368" s="23" t="str">
        <f>_xlfn.XLOOKUP($A1368,PropertiesTbl[Property ID],PropertiesTbl[Property Name])</f>
        <v>Mountain Cabin</v>
      </c>
    </row>
    <row r="1369" spans="1:7" x14ac:dyDescent="0.25">
      <c r="A1369" s="22" t="str">
        <f>Revenue!A1370</f>
        <v>P0114</v>
      </c>
      <c r="B1369" s="22" t="str">
        <f>Revenue!B1370</f>
        <v>Jan</v>
      </c>
      <c r="C1369" s="23" t="str">
        <f t="shared" si="77"/>
        <v>P0114|Jan</v>
      </c>
      <c r="D1369" s="24">
        <f>Revenue!J1370</f>
        <v>4519.5073000000002</v>
      </c>
      <c r="E1369" s="25">
        <f>_xlfn.XLOOKUP($C1369,ExpensesTbl[Key],ExpensesTbl[Total Operating Expenses])</f>
        <v>2430.5100000000002</v>
      </c>
      <c r="F1369" s="25">
        <f t="shared" si="78"/>
        <v>2088.9973</v>
      </c>
      <c r="G1369" s="23" t="str">
        <f>_xlfn.XLOOKUP($A1369,PropertiesTbl[Property ID],PropertiesTbl[Property Name])</f>
        <v>Mountain Cabin</v>
      </c>
    </row>
    <row r="1370" spans="1:7" x14ac:dyDescent="0.25">
      <c r="A1370" s="22" t="str">
        <f>Revenue!A1371</f>
        <v>P0114</v>
      </c>
      <c r="B1370" s="22" t="str">
        <f>Revenue!B1371</f>
        <v>Feb</v>
      </c>
      <c r="C1370" s="23" t="str">
        <f t="shared" si="77"/>
        <v>P0114|Feb</v>
      </c>
      <c r="D1370" s="24">
        <f>Revenue!J1371</f>
        <v>3827.9651999999996</v>
      </c>
      <c r="E1370" s="25">
        <f>_xlfn.XLOOKUP($C1370,ExpensesTbl[Key],ExpensesTbl[Total Operating Expenses])</f>
        <v>2424.69</v>
      </c>
      <c r="F1370" s="25">
        <f t="shared" si="78"/>
        <v>1403.2751999999996</v>
      </c>
      <c r="G1370" s="23" t="str">
        <f>_xlfn.XLOOKUP($A1370,PropertiesTbl[Property ID],PropertiesTbl[Property Name])</f>
        <v>Mountain Cabin</v>
      </c>
    </row>
    <row r="1371" spans="1:7" x14ac:dyDescent="0.25">
      <c r="A1371" s="22" t="str">
        <f>Revenue!A1372</f>
        <v>P0114</v>
      </c>
      <c r="B1371" s="22" t="str">
        <f>Revenue!B1372</f>
        <v>Mar</v>
      </c>
      <c r="C1371" s="23" t="str">
        <f t="shared" si="77"/>
        <v>P0114|Mar</v>
      </c>
      <c r="D1371" s="24">
        <f>Revenue!J1372</f>
        <v>3151.4104000000002</v>
      </c>
      <c r="E1371" s="25">
        <f>_xlfn.XLOOKUP($C1371,ExpensesTbl[Key],ExpensesTbl[Total Operating Expenses])</f>
        <v>2319.0500000000002</v>
      </c>
      <c r="F1371" s="25">
        <f t="shared" si="78"/>
        <v>832.36040000000003</v>
      </c>
      <c r="G1371" s="23" t="str">
        <f>_xlfn.XLOOKUP($A1371,PropertiesTbl[Property ID],PropertiesTbl[Property Name])</f>
        <v>Mountain Cabin</v>
      </c>
    </row>
    <row r="1372" spans="1:7" x14ac:dyDescent="0.25">
      <c r="A1372" s="22" t="str">
        <f>Revenue!A1373</f>
        <v>P0115</v>
      </c>
      <c r="B1372" s="22" t="str">
        <f>Revenue!B1373</f>
        <v>Apr</v>
      </c>
      <c r="C1372" s="23" t="str">
        <f t="shared" si="77"/>
        <v>P0115|Apr</v>
      </c>
      <c r="D1372" s="24">
        <f>Revenue!J1373</f>
        <v>1465.0912000000001</v>
      </c>
      <c r="E1372" s="25">
        <f>_xlfn.XLOOKUP($C1372,ExpensesTbl[Key],ExpensesTbl[Total Operating Expenses])</f>
        <v>2503.36</v>
      </c>
      <c r="F1372" s="25">
        <f t="shared" si="78"/>
        <v>-1038.2688000000001</v>
      </c>
      <c r="G1372" s="23" t="str">
        <f>_xlfn.XLOOKUP($A1372,PropertiesTbl[Property ID],PropertiesTbl[Property Name])</f>
        <v>Silver Cottage</v>
      </c>
    </row>
    <row r="1373" spans="1:7" x14ac:dyDescent="0.25">
      <c r="A1373" s="22" t="str">
        <f>Revenue!A1374</f>
        <v>P0115</v>
      </c>
      <c r="B1373" s="22" t="str">
        <f>Revenue!B1374</f>
        <v>May</v>
      </c>
      <c r="C1373" s="23" t="str">
        <f t="shared" si="77"/>
        <v>P0115|May</v>
      </c>
      <c r="D1373" s="24">
        <f>Revenue!J1374</f>
        <v>1626.7125999999998</v>
      </c>
      <c r="E1373" s="25">
        <f>_xlfn.XLOOKUP($C1373,ExpensesTbl[Key],ExpensesTbl[Total Operating Expenses])</f>
        <v>2917.2200000000003</v>
      </c>
      <c r="F1373" s="25">
        <f t="shared" si="78"/>
        <v>-1290.5074000000004</v>
      </c>
      <c r="G1373" s="23" t="str">
        <f>_xlfn.XLOOKUP($A1373,PropertiesTbl[Property ID],PropertiesTbl[Property Name])</f>
        <v>Silver Cottage</v>
      </c>
    </row>
    <row r="1374" spans="1:7" x14ac:dyDescent="0.25">
      <c r="A1374" s="22" t="str">
        <f>Revenue!A1375</f>
        <v>P0115</v>
      </c>
      <c r="B1374" s="22" t="str">
        <f>Revenue!B1375</f>
        <v>Jun</v>
      </c>
      <c r="C1374" s="23" t="str">
        <f t="shared" si="77"/>
        <v>P0115|Jun</v>
      </c>
      <c r="D1374" s="24">
        <f>Revenue!J1375</f>
        <v>1838.5412000000001</v>
      </c>
      <c r="E1374" s="25">
        <f>_xlfn.XLOOKUP($C1374,ExpensesTbl[Key],ExpensesTbl[Total Operating Expenses])</f>
        <v>3045.05</v>
      </c>
      <c r="F1374" s="25">
        <f t="shared" si="78"/>
        <v>-1206.5088000000001</v>
      </c>
      <c r="G1374" s="23" t="str">
        <f>_xlfn.XLOOKUP($A1374,PropertiesTbl[Property ID],PropertiesTbl[Property Name])</f>
        <v>Silver Cottage</v>
      </c>
    </row>
    <row r="1375" spans="1:7" x14ac:dyDescent="0.25">
      <c r="A1375" s="22" t="str">
        <f>Revenue!A1376</f>
        <v>P0115</v>
      </c>
      <c r="B1375" s="22" t="str">
        <f>Revenue!B1376</f>
        <v>Jul</v>
      </c>
      <c r="C1375" s="23" t="str">
        <f t="shared" si="77"/>
        <v>P0115|Jul</v>
      </c>
      <c r="D1375" s="24">
        <f>Revenue!J1376</f>
        <v>3239.8921</v>
      </c>
      <c r="E1375" s="25">
        <f>_xlfn.XLOOKUP($C1375,ExpensesTbl[Key],ExpensesTbl[Total Operating Expenses])</f>
        <v>4313.91</v>
      </c>
      <c r="F1375" s="25">
        <f t="shared" si="78"/>
        <v>-1074.0178999999998</v>
      </c>
      <c r="G1375" s="23" t="str">
        <f>_xlfn.XLOOKUP($A1375,PropertiesTbl[Property ID],PropertiesTbl[Property Name])</f>
        <v>Silver Cottage</v>
      </c>
    </row>
    <row r="1376" spans="1:7" x14ac:dyDescent="0.25">
      <c r="A1376" s="22" t="str">
        <f>Revenue!A1377</f>
        <v>P0115</v>
      </c>
      <c r="B1376" s="22" t="str">
        <f>Revenue!B1377</f>
        <v>Aug</v>
      </c>
      <c r="C1376" s="23" t="str">
        <f t="shared" si="77"/>
        <v>P0115|Aug</v>
      </c>
      <c r="D1376" s="24">
        <f>Revenue!J1377</f>
        <v>2353.5433000000003</v>
      </c>
      <c r="E1376" s="25">
        <f>_xlfn.XLOOKUP($C1376,ExpensesTbl[Key],ExpensesTbl[Total Operating Expenses])</f>
        <v>4040.9500000000003</v>
      </c>
      <c r="F1376" s="25">
        <f t="shared" si="78"/>
        <v>-1687.4067</v>
      </c>
      <c r="G1376" s="23" t="str">
        <f>_xlfn.XLOOKUP($A1376,PropertiesTbl[Property ID],PropertiesTbl[Property Name])</f>
        <v>Silver Cottage</v>
      </c>
    </row>
    <row r="1377" spans="1:7" x14ac:dyDescent="0.25">
      <c r="A1377" s="22" t="str">
        <f>Revenue!A1378</f>
        <v>P0115</v>
      </c>
      <c r="B1377" s="22" t="str">
        <f>Revenue!B1378</f>
        <v>Sep</v>
      </c>
      <c r="C1377" s="23" t="str">
        <f t="shared" si="77"/>
        <v>P0115|Sep</v>
      </c>
      <c r="D1377" s="24">
        <f>Revenue!J1378</f>
        <v>1877.1763000000001</v>
      </c>
      <c r="E1377" s="25">
        <f>_xlfn.XLOOKUP($C1377,ExpensesTbl[Key],ExpensesTbl[Total Operating Expenses])</f>
        <v>2767.34</v>
      </c>
      <c r="F1377" s="25">
        <f t="shared" si="78"/>
        <v>-890.16370000000006</v>
      </c>
      <c r="G1377" s="23" t="str">
        <f>_xlfn.XLOOKUP($A1377,PropertiesTbl[Property ID],PropertiesTbl[Property Name])</f>
        <v>Silver Cottage</v>
      </c>
    </row>
    <row r="1378" spans="1:7" x14ac:dyDescent="0.25">
      <c r="A1378" s="22" t="str">
        <f>Revenue!A1379</f>
        <v>P0115</v>
      </c>
      <c r="B1378" s="22" t="str">
        <f>Revenue!B1379</f>
        <v>Oct</v>
      </c>
      <c r="C1378" s="23" t="str">
        <f t="shared" si="77"/>
        <v>P0115|Oct</v>
      </c>
      <c r="D1378" s="24">
        <f>Revenue!J1379</f>
        <v>1593.2475999999999</v>
      </c>
      <c r="E1378" s="25">
        <f>_xlfn.XLOOKUP($C1378,ExpensesTbl[Key],ExpensesTbl[Total Operating Expenses])</f>
        <v>2664.98</v>
      </c>
      <c r="F1378" s="25">
        <f t="shared" si="78"/>
        <v>-1071.7324000000001</v>
      </c>
      <c r="G1378" s="23" t="str">
        <f>_xlfn.XLOOKUP($A1378,PropertiesTbl[Property ID],PropertiesTbl[Property Name])</f>
        <v>Silver Cottage</v>
      </c>
    </row>
    <row r="1379" spans="1:7" x14ac:dyDescent="0.25">
      <c r="A1379" s="22" t="str">
        <f>Revenue!A1380</f>
        <v>P0115</v>
      </c>
      <c r="B1379" s="22" t="str">
        <f>Revenue!B1380</f>
        <v>Nov</v>
      </c>
      <c r="C1379" s="23" t="str">
        <f t="shared" si="77"/>
        <v>P0115|Nov</v>
      </c>
      <c r="D1379" s="24">
        <f>Revenue!J1380</f>
        <v>1806.4245000000001</v>
      </c>
      <c r="E1379" s="25">
        <f>_xlfn.XLOOKUP($C1379,ExpensesTbl[Key],ExpensesTbl[Total Operating Expenses])</f>
        <v>2828.27</v>
      </c>
      <c r="F1379" s="25">
        <f t="shared" si="78"/>
        <v>-1021.8454999999999</v>
      </c>
      <c r="G1379" s="23" t="str">
        <f>_xlfn.XLOOKUP($A1379,PropertiesTbl[Property ID],PropertiesTbl[Property Name])</f>
        <v>Silver Cottage</v>
      </c>
    </row>
    <row r="1380" spans="1:7" x14ac:dyDescent="0.25">
      <c r="A1380" s="22" t="str">
        <f>Revenue!A1381</f>
        <v>P0115</v>
      </c>
      <c r="B1380" s="22" t="str">
        <f>Revenue!B1381</f>
        <v>Dec</v>
      </c>
      <c r="C1380" s="23" t="str">
        <f t="shared" si="77"/>
        <v>P0115|Dec</v>
      </c>
      <c r="D1380" s="24">
        <f>Revenue!J1381</f>
        <v>6815.9085999999998</v>
      </c>
      <c r="E1380" s="25">
        <f>_xlfn.XLOOKUP($C1380,ExpensesTbl[Key],ExpensesTbl[Total Operating Expenses])</f>
        <v>3153.6800000000003</v>
      </c>
      <c r="F1380" s="25">
        <f t="shared" si="78"/>
        <v>3662.2285999999995</v>
      </c>
      <c r="G1380" s="23" t="str">
        <f>_xlfn.XLOOKUP($A1380,PropertiesTbl[Property ID],PropertiesTbl[Property Name])</f>
        <v>Silver Cottage</v>
      </c>
    </row>
    <row r="1381" spans="1:7" x14ac:dyDescent="0.25">
      <c r="A1381" s="22" t="str">
        <f>Revenue!A1382</f>
        <v>P0115</v>
      </c>
      <c r="B1381" s="22" t="str">
        <f>Revenue!B1382</f>
        <v>Jan</v>
      </c>
      <c r="C1381" s="23" t="str">
        <f t="shared" si="77"/>
        <v>P0115|Jan</v>
      </c>
      <c r="D1381" s="24">
        <f>Revenue!J1382</f>
        <v>6029.9935999999998</v>
      </c>
      <c r="E1381" s="25">
        <f>_xlfn.XLOOKUP($C1381,ExpensesTbl[Key],ExpensesTbl[Total Operating Expenses])</f>
        <v>3037.58</v>
      </c>
      <c r="F1381" s="25">
        <f t="shared" si="78"/>
        <v>2992.4135999999999</v>
      </c>
      <c r="G1381" s="23" t="str">
        <f>_xlfn.XLOOKUP($A1381,PropertiesTbl[Property ID],PropertiesTbl[Property Name])</f>
        <v>Silver Cottage</v>
      </c>
    </row>
    <row r="1382" spans="1:7" x14ac:dyDescent="0.25">
      <c r="A1382" s="22" t="str">
        <f>Revenue!A1383</f>
        <v>P0115</v>
      </c>
      <c r="B1382" s="22" t="str">
        <f>Revenue!B1383</f>
        <v>Feb</v>
      </c>
      <c r="C1382" s="23" t="str">
        <f t="shared" si="77"/>
        <v>P0115|Feb</v>
      </c>
      <c r="D1382" s="24">
        <f>Revenue!J1383</f>
        <v>4309.3283999999994</v>
      </c>
      <c r="E1382" s="25">
        <f>_xlfn.XLOOKUP($C1382,ExpensesTbl[Key],ExpensesTbl[Total Operating Expenses])</f>
        <v>2884.9</v>
      </c>
      <c r="F1382" s="25">
        <f t="shared" si="78"/>
        <v>1424.4283999999993</v>
      </c>
      <c r="G1382" s="23" t="str">
        <f>_xlfn.XLOOKUP($A1382,PropertiesTbl[Property ID],PropertiesTbl[Property Name])</f>
        <v>Silver Cottage</v>
      </c>
    </row>
    <row r="1383" spans="1:7" x14ac:dyDescent="0.25">
      <c r="A1383" s="22" t="str">
        <f>Revenue!A1384</f>
        <v>P0115</v>
      </c>
      <c r="B1383" s="22" t="str">
        <f>Revenue!B1384</f>
        <v>Mar</v>
      </c>
      <c r="C1383" s="23" t="str">
        <f t="shared" si="77"/>
        <v>P0115|Mar</v>
      </c>
      <c r="D1383" s="24">
        <f>Revenue!J1384</f>
        <v>3580.5673999999999</v>
      </c>
      <c r="E1383" s="25">
        <f>_xlfn.XLOOKUP($C1383,ExpensesTbl[Key],ExpensesTbl[Total Operating Expenses])</f>
        <v>2884.13</v>
      </c>
      <c r="F1383" s="25">
        <f t="shared" si="78"/>
        <v>696.4373999999998</v>
      </c>
      <c r="G1383" s="23" t="str">
        <f>_xlfn.XLOOKUP($A1383,PropertiesTbl[Property ID],PropertiesTbl[Property Name])</f>
        <v>Silver Cottage</v>
      </c>
    </row>
    <row r="1384" spans="1:7" x14ac:dyDescent="0.25">
      <c r="A1384" s="22" t="str">
        <f>Revenue!A1385</f>
        <v>P0116</v>
      </c>
      <c r="B1384" s="22" t="str">
        <f>Revenue!B1385</f>
        <v>Apr</v>
      </c>
      <c r="C1384" s="23" t="str">
        <f t="shared" si="77"/>
        <v>P0116|Apr</v>
      </c>
      <c r="D1384" s="24">
        <f>Revenue!J1385</f>
        <v>1579.2255</v>
      </c>
      <c r="E1384" s="25">
        <f>_xlfn.XLOOKUP($C1384,ExpensesTbl[Key],ExpensesTbl[Total Operating Expenses])</f>
        <v>3073.08</v>
      </c>
      <c r="F1384" s="25">
        <f t="shared" si="78"/>
        <v>-1493.8544999999999</v>
      </c>
      <c r="G1384" s="23" t="str">
        <f>_xlfn.XLOOKUP($A1384,PropertiesTbl[Property ID],PropertiesTbl[Property Name])</f>
        <v>Sierra Villa</v>
      </c>
    </row>
    <row r="1385" spans="1:7" x14ac:dyDescent="0.25">
      <c r="A1385" s="22" t="str">
        <f>Revenue!A1386</f>
        <v>P0116</v>
      </c>
      <c r="B1385" s="22" t="str">
        <f>Revenue!B1386</f>
        <v>May</v>
      </c>
      <c r="C1385" s="23" t="str">
        <f t="shared" si="77"/>
        <v>P0116|May</v>
      </c>
      <c r="D1385" s="24">
        <f>Revenue!J1386</f>
        <v>1879.7993999999999</v>
      </c>
      <c r="E1385" s="25">
        <f>_xlfn.XLOOKUP($C1385,ExpensesTbl[Key],ExpensesTbl[Total Operating Expenses])</f>
        <v>3618.47</v>
      </c>
      <c r="F1385" s="25">
        <f t="shared" si="78"/>
        <v>-1738.6705999999999</v>
      </c>
      <c r="G1385" s="23" t="str">
        <f>_xlfn.XLOOKUP($A1385,PropertiesTbl[Property ID],PropertiesTbl[Property Name])</f>
        <v>Sierra Villa</v>
      </c>
    </row>
    <row r="1386" spans="1:7" x14ac:dyDescent="0.25">
      <c r="A1386" s="22" t="str">
        <f>Revenue!A1387</f>
        <v>P0116</v>
      </c>
      <c r="B1386" s="22" t="str">
        <f>Revenue!B1387</f>
        <v>Jun</v>
      </c>
      <c r="C1386" s="23" t="str">
        <f t="shared" si="77"/>
        <v>P0116|Jun</v>
      </c>
      <c r="D1386" s="24">
        <f>Revenue!J1387</f>
        <v>2119.1857000000005</v>
      </c>
      <c r="E1386" s="25">
        <f>_xlfn.XLOOKUP($C1386,ExpensesTbl[Key],ExpensesTbl[Total Operating Expenses])</f>
        <v>3829.13</v>
      </c>
      <c r="F1386" s="25">
        <f t="shared" si="78"/>
        <v>-1709.9442999999997</v>
      </c>
      <c r="G1386" s="23" t="str">
        <f>_xlfn.XLOOKUP($A1386,PropertiesTbl[Property ID],PropertiesTbl[Property Name])</f>
        <v>Sierra Villa</v>
      </c>
    </row>
    <row r="1387" spans="1:7" x14ac:dyDescent="0.25">
      <c r="A1387" s="22" t="str">
        <f>Revenue!A1388</f>
        <v>P0116</v>
      </c>
      <c r="B1387" s="22" t="str">
        <f>Revenue!B1388</f>
        <v>Jul</v>
      </c>
      <c r="C1387" s="23" t="str">
        <f t="shared" si="77"/>
        <v>P0116|Jul</v>
      </c>
      <c r="D1387" s="24">
        <f>Revenue!J1388</f>
        <v>3343.1789999999996</v>
      </c>
      <c r="E1387" s="25">
        <f>_xlfn.XLOOKUP($C1387,ExpensesTbl[Key],ExpensesTbl[Total Operating Expenses])</f>
        <v>5346.49</v>
      </c>
      <c r="F1387" s="25">
        <f t="shared" si="78"/>
        <v>-2003.3110000000001</v>
      </c>
      <c r="G1387" s="23" t="str">
        <f>_xlfn.XLOOKUP($A1387,PropertiesTbl[Property ID],PropertiesTbl[Property Name])</f>
        <v>Sierra Villa</v>
      </c>
    </row>
    <row r="1388" spans="1:7" x14ac:dyDescent="0.25">
      <c r="A1388" s="22" t="str">
        <f>Revenue!A1389</f>
        <v>P0116</v>
      </c>
      <c r="B1388" s="22" t="str">
        <f>Revenue!B1389</f>
        <v>Aug</v>
      </c>
      <c r="C1388" s="23" t="str">
        <f t="shared" si="77"/>
        <v>P0116|Aug</v>
      </c>
      <c r="D1388" s="24">
        <f>Revenue!J1389</f>
        <v>2999.8583999999996</v>
      </c>
      <c r="E1388" s="25">
        <f>_xlfn.XLOOKUP($C1388,ExpensesTbl[Key],ExpensesTbl[Total Operating Expenses])</f>
        <v>5039.1899999999996</v>
      </c>
      <c r="F1388" s="25">
        <f t="shared" si="78"/>
        <v>-2039.3316</v>
      </c>
      <c r="G1388" s="23" t="str">
        <f>_xlfn.XLOOKUP($A1388,PropertiesTbl[Property ID],PropertiesTbl[Property Name])</f>
        <v>Sierra Villa</v>
      </c>
    </row>
    <row r="1389" spans="1:7" x14ac:dyDescent="0.25">
      <c r="A1389" s="22" t="str">
        <f>Revenue!A1390</f>
        <v>P0116</v>
      </c>
      <c r="B1389" s="22" t="str">
        <f>Revenue!B1390</f>
        <v>Sep</v>
      </c>
      <c r="C1389" s="23" t="str">
        <f t="shared" si="77"/>
        <v>P0116|Sep</v>
      </c>
      <c r="D1389" s="24">
        <f>Revenue!J1390</f>
        <v>2026.2888</v>
      </c>
      <c r="E1389" s="25">
        <f>_xlfn.XLOOKUP($C1389,ExpensesTbl[Key],ExpensesTbl[Total Operating Expenses])</f>
        <v>3629.21</v>
      </c>
      <c r="F1389" s="25">
        <f t="shared" si="78"/>
        <v>-1602.9212</v>
      </c>
      <c r="G1389" s="23" t="str">
        <f>_xlfn.XLOOKUP($A1389,PropertiesTbl[Property ID],PropertiesTbl[Property Name])</f>
        <v>Sierra Villa</v>
      </c>
    </row>
    <row r="1390" spans="1:7" x14ac:dyDescent="0.25">
      <c r="A1390" s="22" t="str">
        <f>Revenue!A1391</f>
        <v>P0116</v>
      </c>
      <c r="B1390" s="22" t="str">
        <f>Revenue!B1391</f>
        <v>Oct</v>
      </c>
      <c r="C1390" s="23" t="str">
        <f t="shared" si="77"/>
        <v>P0116|Oct</v>
      </c>
      <c r="D1390" s="24">
        <f>Revenue!J1391</f>
        <v>1570.6895</v>
      </c>
      <c r="E1390" s="25">
        <f>_xlfn.XLOOKUP($C1390,ExpensesTbl[Key],ExpensesTbl[Total Operating Expenses])</f>
        <v>3289.1</v>
      </c>
      <c r="F1390" s="25">
        <f t="shared" si="78"/>
        <v>-1718.4105</v>
      </c>
      <c r="G1390" s="23" t="str">
        <f>_xlfn.XLOOKUP($A1390,PropertiesTbl[Property ID],PropertiesTbl[Property Name])</f>
        <v>Sierra Villa</v>
      </c>
    </row>
    <row r="1391" spans="1:7" x14ac:dyDescent="0.25">
      <c r="A1391" s="22" t="str">
        <f>Revenue!A1392</f>
        <v>P0116</v>
      </c>
      <c r="B1391" s="22" t="str">
        <f>Revenue!B1392</f>
        <v>Nov</v>
      </c>
      <c r="C1391" s="23" t="str">
        <f t="shared" si="77"/>
        <v>P0116|Nov</v>
      </c>
      <c r="D1391" s="24">
        <f>Revenue!J1392</f>
        <v>1936.0206000000001</v>
      </c>
      <c r="E1391" s="25">
        <f>_xlfn.XLOOKUP($C1391,ExpensesTbl[Key],ExpensesTbl[Total Operating Expenses])</f>
        <v>3156.21</v>
      </c>
      <c r="F1391" s="25">
        <f t="shared" si="78"/>
        <v>-1220.1894</v>
      </c>
      <c r="G1391" s="23" t="str">
        <f>_xlfn.XLOOKUP($A1391,PropertiesTbl[Property ID],PropertiesTbl[Property Name])</f>
        <v>Sierra Villa</v>
      </c>
    </row>
    <row r="1392" spans="1:7" x14ac:dyDescent="0.25">
      <c r="A1392" s="22" t="str">
        <f>Revenue!A1393</f>
        <v>P0116</v>
      </c>
      <c r="B1392" s="22" t="str">
        <f>Revenue!B1393</f>
        <v>Dec</v>
      </c>
      <c r="C1392" s="23" t="str">
        <f t="shared" si="77"/>
        <v>P0116|Dec</v>
      </c>
      <c r="D1392" s="24">
        <f>Revenue!J1393</f>
        <v>6784.6008000000002</v>
      </c>
      <c r="E1392" s="25">
        <f>_xlfn.XLOOKUP($C1392,ExpensesTbl[Key],ExpensesTbl[Total Operating Expenses])</f>
        <v>3728.6400000000003</v>
      </c>
      <c r="F1392" s="25">
        <f t="shared" si="78"/>
        <v>3055.9607999999998</v>
      </c>
      <c r="G1392" s="23" t="str">
        <f>_xlfn.XLOOKUP($A1392,PropertiesTbl[Property ID],PropertiesTbl[Property Name])</f>
        <v>Sierra Villa</v>
      </c>
    </row>
    <row r="1393" spans="1:7" x14ac:dyDescent="0.25">
      <c r="A1393" s="22" t="str">
        <f>Revenue!A1394</f>
        <v>P0116</v>
      </c>
      <c r="B1393" s="22" t="str">
        <f>Revenue!B1394</f>
        <v>Jan</v>
      </c>
      <c r="C1393" s="23" t="str">
        <f t="shared" si="77"/>
        <v>P0116|Jan</v>
      </c>
      <c r="D1393" s="24">
        <f>Revenue!J1394</f>
        <v>5876.2151999999996</v>
      </c>
      <c r="E1393" s="25">
        <f>_xlfn.XLOOKUP($C1393,ExpensesTbl[Key],ExpensesTbl[Total Operating Expenses])</f>
        <v>3712.76</v>
      </c>
      <c r="F1393" s="25">
        <f t="shared" si="78"/>
        <v>2163.4551999999994</v>
      </c>
      <c r="G1393" s="23" t="str">
        <f>_xlfn.XLOOKUP($A1393,PropertiesTbl[Property ID],PropertiesTbl[Property Name])</f>
        <v>Sierra Villa</v>
      </c>
    </row>
    <row r="1394" spans="1:7" x14ac:dyDescent="0.25">
      <c r="A1394" s="22" t="str">
        <f>Revenue!A1395</f>
        <v>P0116</v>
      </c>
      <c r="B1394" s="22" t="str">
        <f>Revenue!B1395</f>
        <v>Feb</v>
      </c>
      <c r="C1394" s="23" t="str">
        <f t="shared" si="77"/>
        <v>P0116|Feb</v>
      </c>
      <c r="D1394" s="24">
        <f>Revenue!J1395</f>
        <v>4364.2579999999998</v>
      </c>
      <c r="E1394" s="25">
        <f>_xlfn.XLOOKUP($C1394,ExpensesTbl[Key],ExpensesTbl[Total Operating Expenses])</f>
        <v>3551.65</v>
      </c>
      <c r="F1394" s="25">
        <f t="shared" si="78"/>
        <v>812.60799999999972</v>
      </c>
      <c r="G1394" s="23" t="str">
        <f>_xlfn.XLOOKUP($A1394,PropertiesTbl[Property ID],PropertiesTbl[Property Name])</f>
        <v>Sierra Villa</v>
      </c>
    </row>
    <row r="1395" spans="1:7" x14ac:dyDescent="0.25">
      <c r="A1395" s="22" t="str">
        <f>Revenue!A1396</f>
        <v>P0116</v>
      </c>
      <c r="B1395" s="22" t="str">
        <f>Revenue!B1396</f>
        <v>Mar</v>
      </c>
      <c r="C1395" s="23" t="str">
        <f t="shared" si="77"/>
        <v>P0116|Mar</v>
      </c>
      <c r="D1395" s="24">
        <f>Revenue!J1396</f>
        <v>4223.8020000000006</v>
      </c>
      <c r="E1395" s="25">
        <f>_xlfn.XLOOKUP($C1395,ExpensesTbl[Key],ExpensesTbl[Total Operating Expenses])</f>
        <v>3540.87</v>
      </c>
      <c r="F1395" s="25">
        <f t="shared" si="78"/>
        <v>682.9320000000007</v>
      </c>
      <c r="G1395" s="23" t="str">
        <f>_xlfn.XLOOKUP($A1395,PropertiesTbl[Property ID],PropertiesTbl[Property Name])</f>
        <v>Sierra Villa</v>
      </c>
    </row>
    <row r="1396" spans="1:7" x14ac:dyDescent="0.25">
      <c r="A1396" s="22" t="str">
        <f>Revenue!A1397</f>
        <v>P0117</v>
      </c>
      <c r="B1396" s="22" t="str">
        <f>Revenue!B1397</f>
        <v>Apr</v>
      </c>
      <c r="C1396" s="23" t="str">
        <f t="shared" si="77"/>
        <v>P0117|Apr</v>
      </c>
      <c r="D1396" s="24">
        <f>Revenue!J1397</f>
        <v>763.41200000000003</v>
      </c>
      <c r="E1396" s="25">
        <f>_xlfn.XLOOKUP($C1396,ExpensesTbl[Key],ExpensesTbl[Total Operating Expenses])</f>
        <v>1577.22</v>
      </c>
      <c r="F1396" s="25">
        <f t="shared" si="78"/>
        <v>-813.80799999999999</v>
      </c>
      <c r="G1396" s="23" t="str">
        <f>_xlfn.XLOOKUP($A1396,PropertiesTbl[Property ID],PropertiesTbl[Property Name])</f>
        <v>Granite Haven</v>
      </c>
    </row>
    <row r="1397" spans="1:7" x14ac:dyDescent="0.25">
      <c r="A1397" s="22" t="str">
        <f>Revenue!A1398</f>
        <v>P0117</v>
      </c>
      <c r="B1397" s="22" t="str">
        <f>Revenue!B1398</f>
        <v>May</v>
      </c>
      <c r="C1397" s="23" t="str">
        <f t="shared" si="77"/>
        <v>P0117|May</v>
      </c>
      <c r="D1397" s="24">
        <f>Revenue!J1398</f>
        <v>875.19479999999999</v>
      </c>
      <c r="E1397" s="25">
        <f>_xlfn.XLOOKUP($C1397,ExpensesTbl[Key],ExpensesTbl[Total Operating Expenses])</f>
        <v>1757.23</v>
      </c>
      <c r="F1397" s="25">
        <f t="shared" si="78"/>
        <v>-882.03520000000003</v>
      </c>
      <c r="G1397" s="23" t="str">
        <f>_xlfn.XLOOKUP($A1397,PropertiesTbl[Property ID],PropertiesTbl[Property Name])</f>
        <v>Granite Haven</v>
      </c>
    </row>
    <row r="1398" spans="1:7" x14ac:dyDescent="0.25">
      <c r="A1398" s="22" t="str">
        <f>Revenue!A1399</f>
        <v>P0117</v>
      </c>
      <c r="B1398" s="22" t="str">
        <f>Revenue!B1399</f>
        <v>Jun</v>
      </c>
      <c r="C1398" s="23" t="str">
        <f t="shared" si="77"/>
        <v>P0117|Jun</v>
      </c>
      <c r="D1398" s="24">
        <f>Revenue!J1399</f>
        <v>1079.0403000000001</v>
      </c>
      <c r="E1398" s="25">
        <f>_xlfn.XLOOKUP($C1398,ExpensesTbl[Key],ExpensesTbl[Total Operating Expenses])</f>
        <v>1857.95</v>
      </c>
      <c r="F1398" s="25">
        <f t="shared" si="78"/>
        <v>-778.90969999999993</v>
      </c>
      <c r="G1398" s="23" t="str">
        <f>_xlfn.XLOOKUP($A1398,PropertiesTbl[Property ID],PropertiesTbl[Property Name])</f>
        <v>Granite Haven</v>
      </c>
    </row>
    <row r="1399" spans="1:7" x14ac:dyDescent="0.25">
      <c r="A1399" s="22" t="str">
        <f>Revenue!A1400</f>
        <v>P0117</v>
      </c>
      <c r="B1399" s="22" t="str">
        <f>Revenue!B1400</f>
        <v>Jul</v>
      </c>
      <c r="C1399" s="23" t="str">
        <f t="shared" si="77"/>
        <v>P0117|Jul</v>
      </c>
      <c r="D1399" s="24">
        <f>Revenue!J1400</f>
        <v>1210.5431999999998</v>
      </c>
      <c r="E1399" s="25">
        <f>_xlfn.XLOOKUP($C1399,ExpensesTbl[Key],ExpensesTbl[Total Operating Expenses])</f>
        <v>2395.08</v>
      </c>
      <c r="F1399" s="25">
        <f t="shared" si="78"/>
        <v>-1184.5368000000001</v>
      </c>
      <c r="G1399" s="23" t="str">
        <f>_xlfn.XLOOKUP($A1399,PropertiesTbl[Property ID],PropertiesTbl[Property Name])</f>
        <v>Granite Haven</v>
      </c>
    </row>
    <row r="1400" spans="1:7" x14ac:dyDescent="0.25">
      <c r="A1400" s="22" t="str">
        <f>Revenue!A1401</f>
        <v>P0117</v>
      </c>
      <c r="B1400" s="22" t="str">
        <f>Revenue!B1401</f>
        <v>Aug</v>
      </c>
      <c r="C1400" s="23" t="str">
        <f t="shared" si="77"/>
        <v>P0117|Aug</v>
      </c>
      <c r="D1400" s="24">
        <f>Revenue!J1401</f>
        <v>1398.471</v>
      </c>
      <c r="E1400" s="25">
        <f>_xlfn.XLOOKUP($C1400,ExpensesTbl[Key],ExpensesTbl[Total Operating Expenses])</f>
        <v>2312.11</v>
      </c>
      <c r="F1400" s="25">
        <f t="shared" si="78"/>
        <v>-913.63900000000012</v>
      </c>
      <c r="G1400" s="23" t="str">
        <f>_xlfn.XLOOKUP($A1400,PropertiesTbl[Property ID],PropertiesTbl[Property Name])</f>
        <v>Granite Haven</v>
      </c>
    </row>
    <row r="1401" spans="1:7" x14ac:dyDescent="0.25">
      <c r="A1401" s="22" t="str">
        <f>Revenue!A1402</f>
        <v>P0117</v>
      </c>
      <c r="B1401" s="22" t="str">
        <f>Revenue!B1402</f>
        <v>Sep</v>
      </c>
      <c r="C1401" s="23" t="str">
        <f t="shared" si="77"/>
        <v>P0117|Sep</v>
      </c>
      <c r="D1401" s="24">
        <f>Revenue!J1402</f>
        <v>950.68020000000001</v>
      </c>
      <c r="E1401" s="25">
        <f>_xlfn.XLOOKUP($C1401,ExpensesTbl[Key],ExpensesTbl[Total Operating Expenses])</f>
        <v>1675.55</v>
      </c>
      <c r="F1401" s="25">
        <f t="shared" si="78"/>
        <v>-724.86979999999994</v>
      </c>
      <c r="G1401" s="23" t="str">
        <f>_xlfn.XLOOKUP($A1401,PropertiesTbl[Property ID],PropertiesTbl[Property Name])</f>
        <v>Granite Haven</v>
      </c>
    </row>
    <row r="1402" spans="1:7" x14ac:dyDescent="0.25">
      <c r="A1402" s="22" t="str">
        <f>Revenue!A1403</f>
        <v>P0117</v>
      </c>
      <c r="B1402" s="22" t="str">
        <f>Revenue!B1403</f>
        <v>Oct</v>
      </c>
      <c r="C1402" s="23" t="str">
        <f t="shared" si="77"/>
        <v>P0117|Oct</v>
      </c>
      <c r="D1402" s="24">
        <f>Revenue!J1403</f>
        <v>874.67099999999994</v>
      </c>
      <c r="E1402" s="25">
        <f>_xlfn.XLOOKUP($C1402,ExpensesTbl[Key],ExpensesTbl[Total Operating Expenses])</f>
        <v>1633.65</v>
      </c>
      <c r="F1402" s="25">
        <f t="shared" si="78"/>
        <v>-758.97900000000016</v>
      </c>
      <c r="G1402" s="23" t="str">
        <f>_xlfn.XLOOKUP($A1402,PropertiesTbl[Property ID],PropertiesTbl[Property Name])</f>
        <v>Granite Haven</v>
      </c>
    </row>
    <row r="1403" spans="1:7" x14ac:dyDescent="0.25">
      <c r="A1403" s="22" t="str">
        <f>Revenue!A1404</f>
        <v>P0117</v>
      </c>
      <c r="B1403" s="22" t="str">
        <f>Revenue!B1404</f>
        <v>Nov</v>
      </c>
      <c r="C1403" s="23" t="str">
        <f t="shared" si="77"/>
        <v>P0117|Nov</v>
      </c>
      <c r="D1403" s="24">
        <f>Revenue!J1404</f>
        <v>879.26879999999994</v>
      </c>
      <c r="E1403" s="25">
        <f>_xlfn.XLOOKUP($C1403,ExpensesTbl[Key],ExpensesTbl[Total Operating Expenses])</f>
        <v>1591.13</v>
      </c>
      <c r="F1403" s="25">
        <f t="shared" si="78"/>
        <v>-711.86120000000017</v>
      </c>
      <c r="G1403" s="23" t="str">
        <f>_xlfn.XLOOKUP($A1403,PropertiesTbl[Property ID],PropertiesTbl[Property Name])</f>
        <v>Granite Haven</v>
      </c>
    </row>
    <row r="1404" spans="1:7" x14ac:dyDescent="0.25">
      <c r="A1404" s="22" t="str">
        <f>Revenue!A1405</f>
        <v>P0117</v>
      </c>
      <c r="B1404" s="22" t="str">
        <f>Revenue!B1405</f>
        <v>Dec</v>
      </c>
      <c r="C1404" s="23" t="str">
        <f t="shared" si="77"/>
        <v>P0117|Dec</v>
      </c>
      <c r="D1404" s="24">
        <f>Revenue!J1405</f>
        <v>3727.5625999999997</v>
      </c>
      <c r="E1404" s="25">
        <f>_xlfn.XLOOKUP($C1404,ExpensesTbl[Key],ExpensesTbl[Total Operating Expenses])</f>
        <v>1992.09</v>
      </c>
      <c r="F1404" s="25">
        <f t="shared" si="78"/>
        <v>1735.4725999999998</v>
      </c>
      <c r="G1404" s="23" t="str">
        <f>_xlfn.XLOOKUP($A1404,PropertiesTbl[Property ID],PropertiesTbl[Property Name])</f>
        <v>Granite Haven</v>
      </c>
    </row>
    <row r="1405" spans="1:7" x14ac:dyDescent="0.25">
      <c r="A1405" s="22" t="str">
        <f>Revenue!A1406</f>
        <v>P0117</v>
      </c>
      <c r="B1405" s="22" t="str">
        <f>Revenue!B1406</f>
        <v>Jan</v>
      </c>
      <c r="C1405" s="23" t="str">
        <f t="shared" si="77"/>
        <v>P0117|Jan</v>
      </c>
      <c r="D1405" s="24">
        <f>Revenue!J1406</f>
        <v>3037.0668000000001</v>
      </c>
      <c r="E1405" s="25">
        <f>_xlfn.XLOOKUP($C1405,ExpensesTbl[Key],ExpensesTbl[Total Operating Expenses])</f>
        <v>1906.86</v>
      </c>
      <c r="F1405" s="25">
        <f t="shared" si="78"/>
        <v>1130.2068000000002</v>
      </c>
      <c r="G1405" s="23" t="str">
        <f>_xlfn.XLOOKUP($A1405,PropertiesTbl[Property ID],PropertiesTbl[Property Name])</f>
        <v>Granite Haven</v>
      </c>
    </row>
    <row r="1406" spans="1:7" x14ac:dyDescent="0.25">
      <c r="A1406" s="22" t="str">
        <f>Revenue!A1407</f>
        <v>P0117</v>
      </c>
      <c r="B1406" s="22" t="str">
        <f>Revenue!B1407</f>
        <v>Feb</v>
      </c>
      <c r="C1406" s="23" t="str">
        <f t="shared" si="77"/>
        <v>P0117|Feb</v>
      </c>
      <c r="D1406" s="24">
        <f>Revenue!J1407</f>
        <v>2345.6495</v>
      </c>
      <c r="E1406" s="25">
        <f>_xlfn.XLOOKUP($C1406,ExpensesTbl[Key],ExpensesTbl[Total Operating Expenses])</f>
        <v>1814.01</v>
      </c>
      <c r="F1406" s="25">
        <f t="shared" si="78"/>
        <v>531.6395</v>
      </c>
      <c r="G1406" s="23" t="str">
        <f>_xlfn.XLOOKUP($A1406,PropertiesTbl[Property ID],PropertiesTbl[Property Name])</f>
        <v>Granite Haven</v>
      </c>
    </row>
    <row r="1407" spans="1:7" x14ac:dyDescent="0.25">
      <c r="A1407" s="22" t="str">
        <f>Revenue!A1408</f>
        <v>P0117</v>
      </c>
      <c r="B1407" s="22" t="str">
        <f>Revenue!B1408</f>
        <v>Mar</v>
      </c>
      <c r="C1407" s="23" t="str">
        <f t="shared" si="77"/>
        <v>P0117|Mar</v>
      </c>
      <c r="D1407" s="24">
        <f>Revenue!J1408</f>
        <v>1850.0364000000002</v>
      </c>
      <c r="E1407" s="25">
        <f>_xlfn.XLOOKUP($C1407,ExpensesTbl[Key],ExpensesTbl[Total Operating Expenses])</f>
        <v>1707.29</v>
      </c>
      <c r="F1407" s="25">
        <f t="shared" si="78"/>
        <v>142.74640000000022</v>
      </c>
      <c r="G1407" s="23" t="str">
        <f>_xlfn.XLOOKUP($A1407,PropertiesTbl[Property ID],PropertiesTbl[Property Name])</f>
        <v>Granite Haven</v>
      </c>
    </row>
    <row r="1408" spans="1:7" x14ac:dyDescent="0.25">
      <c r="A1408" s="22" t="str">
        <f>Revenue!A1409</f>
        <v>P0118</v>
      </c>
      <c r="B1408" s="22" t="str">
        <f>Revenue!B1409</f>
        <v>Apr</v>
      </c>
      <c r="C1408" s="23" t="str">
        <f t="shared" si="77"/>
        <v>P0118|Apr</v>
      </c>
      <c r="D1408" s="24">
        <f>Revenue!J1409</f>
        <v>828.40199999999993</v>
      </c>
      <c r="E1408" s="25">
        <f>_xlfn.XLOOKUP($C1408,ExpensesTbl[Key],ExpensesTbl[Total Operating Expenses])</f>
        <v>1575.55</v>
      </c>
      <c r="F1408" s="25">
        <f t="shared" si="78"/>
        <v>-747.14800000000002</v>
      </c>
      <c r="G1408" s="23" t="str">
        <f>_xlfn.XLOOKUP($A1408,PropertiesTbl[Property ID],PropertiesTbl[Property Name])</f>
        <v>Forest Nest</v>
      </c>
    </row>
    <row r="1409" spans="1:7" x14ac:dyDescent="0.25">
      <c r="A1409" s="22" t="str">
        <f>Revenue!A1410</f>
        <v>P0118</v>
      </c>
      <c r="B1409" s="22" t="str">
        <f>Revenue!B1410</f>
        <v>May</v>
      </c>
      <c r="C1409" s="23" t="str">
        <f t="shared" si="77"/>
        <v>P0118|May</v>
      </c>
      <c r="D1409" s="24">
        <f>Revenue!J1410</f>
        <v>899.01800000000003</v>
      </c>
      <c r="E1409" s="25">
        <f>_xlfn.XLOOKUP($C1409,ExpensesTbl[Key],ExpensesTbl[Total Operating Expenses])</f>
        <v>1763.75</v>
      </c>
      <c r="F1409" s="25">
        <f t="shared" si="78"/>
        <v>-864.73199999999997</v>
      </c>
      <c r="G1409" s="23" t="str">
        <f>_xlfn.XLOOKUP($A1409,PropertiesTbl[Property ID],PropertiesTbl[Property Name])</f>
        <v>Forest Nest</v>
      </c>
    </row>
    <row r="1410" spans="1:7" x14ac:dyDescent="0.25">
      <c r="A1410" s="22" t="str">
        <f>Revenue!A1411</f>
        <v>P0118</v>
      </c>
      <c r="B1410" s="22" t="str">
        <f>Revenue!B1411</f>
        <v>Jun</v>
      </c>
      <c r="C1410" s="23" t="str">
        <f t="shared" si="77"/>
        <v>P0118|Jun</v>
      </c>
      <c r="D1410" s="24">
        <f>Revenue!J1411</f>
        <v>997.53120000000001</v>
      </c>
      <c r="E1410" s="25">
        <f>_xlfn.XLOOKUP($C1410,ExpensesTbl[Key],ExpensesTbl[Total Operating Expenses])</f>
        <v>1826.44</v>
      </c>
      <c r="F1410" s="25">
        <f t="shared" si="78"/>
        <v>-828.90880000000004</v>
      </c>
      <c r="G1410" s="23" t="str">
        <f>_xlfn.XLOOKUP($A1410,PropertiesTbl[Property ID],PropertiesTbl[Property Name])</f>
        <v>Forest Nest</v>
      </c>
    </row>
    <row r="1411" spans="1:7" x14ac:dyDescent="0.25">
      <c r="A1411" s="22" t="str">
        <f>Revenue!A1412</f>
        <v>P0118</v>
      </c>
      <c r="B1411" s="22" t="str">
        <f>Revenue!B1412</f>
        <v>Jul</v>
      </c>
      <c r="C1411" s="23" t="str">
        <f t="shared" si="77"/>
        <v>P0118|Jul</v>
      </c>
      <c r="D1411" s="24">
        <f>Revenue!J1412</f>
        <v>1526.9766</v>
      </c>
      <c r="E1411" s="25">
        <f>_xlfn.XLOOKUP($C1411,ExpensesTbl[Key],ExpensesTbl[Total Operating Expenses])</f>
        <v>2410.63</v>
      </c>
      <c r="F1411" s="25">
        <f t="shared" si="78"/>
        <v>-883.65340000000015</v>
      </c>
      <c r="G1411" s="23" t="str">
        <f>_xlfn.XLOOKUP($A1411,PropertiesTbl[Property ID],PropertiesTbl[Property Name])</f>
        <v>Forest Nest</v>
      </c>
    </row>
    <row r="1412" spans="1:7" x14ac:dyDescent="0.25">
      <c r="A1412" s="22" t="str">
        <f>Revenue!A1413</f>
        <v>P0118</v>
      </c>
      <c r="B1412" s="22" t="str">
        <f>Revenue!B1413</f>
        <v>Aug</v>
      </c>
      <c r="C1412" s="23" t="str">
        <f t="shared" si="77"/>
        <v>P0118|Aug</v>
      </c>
      <c r="D1412" s="24">
        <f>Revenue!J1413</f>
        <v>1302.2664</v>
      </c>
      <c r="E1412" s="25">
        <f>_xlfn.XLOOKUP($C1412,ExpensesTbl[Key],ExpensesTbl[Total Operating Expenses])</f>
        <v>2321.9499999999998</v>
      </c>
      <c r="F1412" s="25">
        <f t="shared" si="78"/>
        <v>-1019.6835999999998</v>
      </c>
      <c r="G1412" s="23" t="str">
        <f>_xlfn.XLOOKUP($A1412,PropertiesTbl[Property ID],PropertiesTbl[Property Name])</f>
        <v>Forest Nest</v>
      </c>
    </row>
    <row r="1413" spans="1:7" x14ac:dyDescent="0.25">
      <c r="A1413" s="22" t="str">
        <f>Revenue!A1414</f>
        <v>P0118</v>
      </c>
      <c r="B1413" s="22" t="str">
        <f>Revenue!B1414</f>
        <v>Sep</v>
      </c>
      <c r="C1413" s="23" t="str">
        <f t="shared" ref="C1413:C1476" si="79">A1413&amp;"|"&amp;B1413</f>
        <v>P0118|Sep</v>
      </c>
      <c r="D1413" s="24">
        <f>Revenue!J1414</f>
        <v>1079.8842000000002</v>
      </c>
      <c r="E1413" s="25">
        <f>_xlfn.XLOOKUP($C1413,ExpensesTbl[Key],ExpensesTbl[Total Operating Expenses])</f>
        <v>1674.54</v>
      </c>
      <c r="F1413" s="25">
        <f t="shared" ref="F1413:F1476" si="80">D1413-E1413</f>
        <v>-594.65579999999977</v>
      </c>
      <c r="G1413" s="23" t="str">
        <f>_xlfn.XLOOKUP($A1413,PropertiesTbl[Property ID],PropertiesTbl[Property Name])</f>
        <v>Forest Nest</v>
      </c>
    </row>
    <row r="1414" spans="1:7" x14ac:dyDescent="0.25">
      <c r="A1414" s="22" t="str">
        <f>Revenue!A1415</f>
        <v>P0118</v>
      </c>
      <c r="B1414" s="22" t="str">
        <f>Revenue!B1415</f>
        <v>Oct</v>
      </c>
      <c r="C1414" s="23" t="str">
        <f t="shared" si="79"/>
        <v>P0118|Oct</v>
      </c>
      <c r="D1414" s="24">
        <f>Revenue!J1415</f>
        <v>1019.2980000000001</v>
      </c>
      <c r="E1414" s="25">
        <f>_xlfn.XLOOKUP($C1414,ExpensesTbl[Key],ExpensesTbl[Total Operating Expenses])</f>
        <v>1640.02</v>
      </c>
      <c r="F1414" s="25">
        <f t="shared" si="80"/>
        <v>-620.72199999999987</v>
      </c>
      <c r="G1414" s="23" t="str">
        <f>_xlfn.XLOOKUP($A1414,PropertiesTbl[Property ID],PropertiesTbl[Property Name])</f>
        <v>Forest Nest</v>
      </c>
    </row>
    <row r="1415" spans="1:7" x14ac:dyDescent="0.25">
      <c r="A1415" s="22" t="str">
        <f>Revenue!A1416</f>
        <v>P0118</v>
      </c>
      <c r="B1415" s="22" t="str">
        <f>Revenue!B1416</f>
        <v>Nov</v>
      </c>
      <c r="C1415" s="23" t="str">
        <f t="shared" si="79"/>
        <v>P0118|Nov</v>
      </c>
      <c r="D1415" s="24">
        <f>Revenue!J1416</f>
        <v>917.83600000000001</v>
      </c>
      <c r="E1415" s="25">
        <f>_xlfn.XLOOKUP($C1415,ExpensesTbl[Key],ExpensesTbl[Total Operating Expenses])</f>
        <v>1601.67</v>
      </c>
      <c r="F1415" s="25">
        <f t="shared" si="80"/>
        <v>-683.83400000000006</v>
      </c>
      <c r="G1415" s="23" t="str">
        <f>_xlfn.XLOOKUP($A1415,PropertiesTbl[Property ID],PropertiesTbl[Property Name])</f>
        <v>Forest Nest</v>
      </c>
    </row>
    <row r="1416" spans="1:7" x14ac:dyDescent="0.25">
      <c r="A1416" s="22" t="str">
        <f>Revenue!A1417</f>
        <v>P0118</v>
      </c>
      <c r="B1416" s="22" t="str">
        <f>Revenue!B1417</f>
        <v>Dec</v>
      </c>
      <c r="C1416" s="23" t="str">
        <f t="shared" si="79"/>
        <v>P0118|Dec</v>
      </c>
      <c r="D1416" s="24">
        <f>Revenue!J1417</f>
        <v>3530.37</v>
      </c>
      <c r="E1416" s="25">
        <f>_xlfn.XLOOKUP($C1416,ExpensesTbl[Key],ExpensesTbl[Total Operating Expenses])</f>
        <v>1904.45</v>
      </c>
      <c r="F1416" s="25">
        <f t="shared" si="80"/>
        <v>1625.9199999999998</v>
      </c>
      <c r="G1416" s="23" t="str">
        <f>_xlfn.XLOOKUP($A1416,PropertiesTbl[Property ID],PropertiesTbl[Property Name])</f>
        <v>Forest Nest</v>
      </c>
    </row>
    <row r="1417" spans="1:7" x14ac:dyDescent="0.25">
      <c r="A1417" s="22" t="str">
        <f>Revenue!A1418</f>
        <v>P0118</v>
      </c>
      <c r="B1417" s="22" t="str">
        <f>Revenue!B1418</f>
        <v>Jan</v>
      </c>
      <c r="C1417" s="23" t="str">
        <f t="shared" si="79"/>
        <v>P0118|Jan</v>
      </c>
      <c r="D1417" s="24">
        <f>Revenue!J1418</f>
        <v>3035.7851000000001</v>
      </c>
      <c r="E1417" s="25">
        <f>_xlfn.XLOOKUP($C1417,ExpensesTbl[Key],ExpensesTbl[Total Operating Expenses])</f>
        <v>1826.1899999999998</v>
      </c>
      <c r="F1417" s="25">
        <f t="shared" si="80"/>
        <v>1209.5951000000002</v>
      </c>
      <c r="G1417" s="23" t="str">
        <f>_xlfn.XLOOKUP($A1417,PropertiesTbl[Property ID],PropertiesTbl[Property Name])</f>
        <v>Forest Nest</v>
      </c>
    </row>
    <row r="1418" spans="1:7" x14ac:dyDescent="0.25">
      <c r="A1418" s="22" t="str">
        <f>Revenue!A1419</f>
        <v>P0118</v>
      </c>
      <c r="B1418" s="22" t="str">
        <f>Revenue!B1419</f>
        <v>Feb</v>
      </c>
      <c r="C1418" s="23" t="str">
        <f t="shared" si="79"/>
        <v>P0118|Feb</v>
      </c>
      <c r="D1418" s="24">
        <f>Revenue!J1419</f>
        <v>2151.5706</v>
      </c>
      <c r="E1418" s="25">
        <f>_xlfn.XLOOKUP($C1418,ExpensesTbl[Key],ExpensesTbl[Total Operating Expenses])</f>
        <v>1719.78</v>
      </c>
      <c r="F1418" s="25">
        <f t="shared" si="80"/>
        <v>431.79060000000004</v>
      </c>
      <c r="G1418" s="23" t="str">
        <f>_xlfn.XLOOKUP($A1418,PropertiesTbl[Property ID],PropertiesTbl[Property Name])</f>
        <v>Forest Nest</v>
      </c>
    </row>
    <row r="1419" spans="1:7" x14ac:dyDescent="0.25">
      <c r="A1419" s="22" t="str">
        <f>Revenue!A1420</f>
        <v>P0118</v>
      </c>
      <c r="B1419" s="22" t="str">
        <f>Revenue!B1420</f>
        <v>Mar</v>
      </c>
      <c r="C1419" s="23" t="str">
        <f t="shared" si="79"/>
        <v>P0118|Mar</v>
      </c>
      <c r="D1419" s="24">
        <f>Revenue!J1420</f>
        <v>2052.3978000000002</v>
      </c>
      <c r="E1419" s="25">
        <f>_xlfn.XLOOKUP($C1419,ExpensesTbl[Key],ExpensesTbl[Total Operating Expenses])</f>
        <v>1714.9599999999998</v>
      </c>
      <c r="F1419" s="25">
        <f t="shared" si="80"/>
        <v>337.43780000000038</v>
      </c>
      <c r="G1419" s="23" t="str">
        <f>_xlfn.XLOOKUP($A1419,PropertiesTbl[Property ID],PropertiesTbl[Property Name])</f>
        <v>Forest Nest</v>
      </c>
    </row>
    <row r="1420" spans="1:7" x14ac:dyDescent="0.25">
      <c r="A1420" s="22" t="str">
        <f>Revenue!A1421</f>
        <v>P0119</v>
      </c>
      <c r="B1420" s="22" t="str">
        <f>Revenue!B1421</f>
        <v>Apr</v>
      </c>
      <c r="C1420" s="23" t="str">
        <f t="shared" si="79"/>
        <v>P0119|Apr</v>
      </c>
      <c r="D1420" s="24">
        <f>Revenue!J1421</f>
        <v>953.34350000000006</v>
      </c>
      <c r="E1420" s="25">
        <f>_xlfn.XLOOKUP($C1420,ExpensesTbl[Key],ExpensesTbl[Total Operating Expenses])</f>
        <v>1975.61</v>
      </c>
      <c r="F1420" s="25">
        <f t="shared" si="80"/>
        <v>-1022.2664999999998</v>
      </c>
      <c r="G1420" s="23" t="str">
        <f>_xlfn.XLOOKUP($A1420,PropertiesTbl[Property ID],PropertiesTbl[Property Name])</f>
        <v>Frost Perch</v>
      </c>
    </row>
    <row r="1421" spans="1:7" x14ac:dyDescent="0.25">
      <c r="A1421" s="22" t="str">
        <f>Revenue!A1422</f>
        <v>P0119</v>
      </c>
      <c r="B1421" s="22" t="str">
        <f>Revenue!B1422</f>
        <v>May</v>
      </c>
      <c r="C1421" s="23" t="str">
        <f t="shared" si="79"/>
        <v>P0119|May</v>
      </c>
      <c r="D1421" s="24">
        <f>Revenue!J1422</f>
        <v>1121.4930000000002</v>
      </c>
      <c r="E1421" s="25">
        <f>_xlfn.XLOOKUP($C1421,ExpensesTbl[Key],ExpensesTbl[Total Operating Expenses])</f>
        <v>2300.84</v>
      </c>
      <c r="F1421" s="25">
        <f t="shared" si="80"/>
        <v>-1179.347</v>
      </c>
      <c r="G1421" s="23" t="str">
        <f>_xlfn.XLOOKUP($A1421,PropertiesTbl[Property ID],PropertiesTbl[Property Name])</f>
        <v>Frost Perch</v>
      </c>
    </row>
    <row r="1422" spans="1:7" x14ac:dyDescent="0.25">
      <c r="A1422" s="22" t="str">
        <f>Revenue!A1423</f>
        <v>P0119</v>
      </c>
      <c r="B1422" s="22" t="str">
        <f>Revenue!B1423</f>
        <v>Jun</v>
      </c>
      <c r="C1422" s="23" t="str">
        <f t="shared" si="79"/>
        <v>P0119|Jun</v>
      </c>
      <c r="D1422" s="24">
        <f>Revenue!J1423</f>
        <v>1329.9750999999999</v>
      </c>
      <c r="E1422" s="25">
        <f>_xlfn.XLOOKUP($C1422,ExpensesTbl[Key],ExpensesTbl[Total Operating Expenses])</f>
        <v>2432.9299999999998</v>
      </c>
      <c r="F1422" s="25">
        <f t="shared" si="80"/>
        <v>-1102.9549</v>
      </c>
      <c r="G1422" s="23" t="str">
        <f>_xlfn.XLOOKUP($A1422,PropertiesTbl[Property ID],PropertiesTbl[Property Name])</f>
        <v>Frost Perch</v>
      </c>
    </row>
    <row r="1423" spans="1:7" x14ac:dyDescent="0.25">
      <c r="A1423" s="22" t="str">
        <f>Revenue!A1424</f>
        <v>P0119</v>
      </c>
      <c r="B1423" s="22" t="str">
        <f>Revenue!B1424</f>
        <v>Jul</v>
      </c>
      <c r="C1423" s="23" t="str">
        <f t="shared" si="79"/>
        <v>P0119|Jul</v>
      </c>
      <c r="D1423" s="24">
        <f>Revenue!J1424</f>
        <v>2217.8249999999998</v>
      </c>
      <c r="E1423" s="25">
        <f>_xlfn.XLOOKUP($C1423,ExpensesTbl[Key],ExpensesTbl[Total Operating Expenses])</f>
        <v>3362.21</v>
      </c>
      <c r="F1423" s="25">
        <f t="shared" si="80"/>
        <v>-1144.3850000000002</v>
      </c>
      <c r="G1423" s="23" t="str">
        <f>_xlfn.XLOOKUP($A1423,PropertiesTbl[Property ID],PropertiesTbl[Property Name])</f>
        <v>Frost Perch</v>
      </c>
    </row>
    <row r="1424" spans="1:7" x14ac:dyDescent="0.25">
      <c r="A1424" s="22" t="str">
        <f>Revenue!A1425</f>
        <v>P0119</v>
      </c>
      <c r="B1424" s="22" t="str">
        <f>Revenue!B1425</f>
        <v>Aug</v>
      </c>
      <c r="C1424" s="23" t="str">
        <f t="shared" si="79"/>
        <v>P0119|Aug</v>
      </c>
      <c r="D1424" s="24">
        <f>Revenue!J1425</f>
        <v>1762.9734000000001</v>
      </c>
      <c r="E1424" s="25">
        <f>_xlfn.XLOOKUP($C1424,ExpensesTbl[Key],ExpensesTbl[Total Operating Expenses])</f>
        <v>3168.4700000000003</v>
      </c>
      <c r="F1424" s="25">
        <f t="shared" si="80"/>
        <v>-1405.4966000000002</v>
      </c>
      <c r="G1424" s="23" t="str">
        <f>_xlfn.XLOOKUP($A1424,PropertiesTbl[Property ID],PropertiesTbl[Property Name])</f>
        <v>Frost Perch</v>
      </c>
    </row>
    <row r="1425" spans="1:7" x14ac:dyDescent="0.25">
      <c r="A1425" s="22" t="str">
        <f>Revenue!A1426</f>
        <v>P0119</v>
      </c>
      <c r="B1425" s="22" t="str">
        <f>Revenue!B1426</f>
        <v>Sep</v>
      </c>
      <c r="C1425" s="23" t="str">
        <f t="shared" si="79"/>
        <v>P0119|Sep</v>
      </c>
      <c r="D1425" s="24">
        <f>Revenue!J1426</f>
        <v>1177.8306</v>
      </c>
      <c r="E1425" s="25">
        <f>_xlfn.XLOOKUP($C1425,ExpensesTbl[Key],ExpensesTbl[Total Operating Expenses])</f>
        <v>2184.06</v>
      </c>
      <c r="F1425" s="25">
        <f t="shared" si="80"/>
        <v>-1006.2293999999999</v>
      </c>
      <c r="G1425" s="23" t="str">
        <f>_xlfn.XLOOKUP($A1425,PropertiesTbl[Property ID],PropertiesTbl[Property Name])</f>
        <v>Frost Perch</v>
      </c>
    </row>
    <row r="1426" spans="1:7" x14ac:dyDescent="0.25">
      <c r="A1426" s="22" t="str">
        <f>Revenue!A1427</f>
        <v>P0119</v>
      </c>
      <c r="B1426" s="22" t="str">
        <f>Revenue!B1427</f>
        <v>Oct</v>
      </c>
      <c r="C1426" s="23" t="str">
        <f t="shared" si="79"/>
        <v>P0119|Oct</v>
      </c>
      <c r="D1426" s="24">
        <f>Revenue!J1427</f>
        <v>1111.0169999999998</v>
      </c>
      <c r="E1426" s="25">
        <f>_xlfn.XLOOKUP($C1426,ExpensesTbl[Key],ExpensesTbl[Total Operating Expenses])</f>
        <v>2105.7399999999998</v>
      </c>
      <c r="F1426" s="25">
        <f t="shared" si="80"/>
        <v>-994.72299999999996</v>
      </c>
      <c r="G1426" s="23" t="str">
        <f>_xlfn.XLOOKUP($A1426,PropertiesTbl[Property ID],PropertiesTbl[Property Name])</f>
        <v>Frost Perch</v>
      </c>
    </row>
    <row r="1427" spans="1:7" x14ac:dyDescent="0.25">
      <c r="A1427" s="22" t="str">
        <f>Revenue!A1428</f>
        <v>P0119</v>
      </c>
      <c r="B1427" s="22" t="str">
        <f>Revenue!B1428</f>
        <v>Nov</v>
      </c>
      <c r="C1427" s="23" t="str">
        <f t="shared" si="79"/>
        <v>P0119|Nov</v>
      </c>
      <c r="D1427" s="24">
        <f>Revenue!J1428</f>
        <v>1188.5975999999998</v>
      </c>
      <c r="E1427" s="25">
        <f>_xlfn.XLOOKUP($C1427,ExpensesTbl[Key],ExpensesTbl[Total Operating Expenses])</f>
        <v>2048.6999999999998</v>
      </c>
      <c r="F1427" s="25">
        <f t="shared" si="80"/>
        <v>-860.10239999999999</v>
      </c>
      <c r="G1427" s="23" t="str">
        <f>_xlfn.XLOOKUP($A1427,PropertiesTbl[Property ID],PropertiesTbl[Property Name])</f>
        <v>Frost Perch</v>
      </c>
    </row>
    <row r="1428" spans="1:7" x14ac:dyDescent="0.25">
      <c r="A1428" s="22" t="str">
        <f>Revenue!A1429</f>
        <v>P0119</v>
      </c>
      <c r="B1428" s="22" t="str">
        <f>Revenue!B1429</f>
        <v>Dec</v>
      </c>
      <c r="C1428" s="23" t="str">
        <f t="shared" si="79"/>
        <v>P0119|Dec</v>
      </c>
      <c r="D1428" s="24">
        <f>Revenue!J1429</f>
        <v>4267.5595000000003</v>
      </c>
      <c r="E1428" s="25">
        <f>_xlfn.XLOOKUP($C1428,ExpensesTbl[Key],ExpensesTbl[Total Operating Expenses])</f>
        <v>2425.63</v>
      </c>
      <c r="F1428" s="25">
        <f t="shared" si="80"/>
        <v>1841.9295000000002</v>
      </c>
      <c r="G1428" s="23" t="str">
        <f>_xlfn.XLOOKUP($A1428,PropertiesTbl[Property ID],PropertiesTbl[Property Name])</f>
        <v>Frost Perch</v>
      </c>
    </row>
    <row r="1429" spans="1:7" x14ac:dyDescent="0.25">
      <c r="A1429" s="22" t="str">
        <f>Revenue!A1430</f>
        <v>P0119</v>
      </c>
      <c r="B1429" s="22" t="str">
        <f>Revenue!B1430</f>
        <v>Jan</v>
      </c>
      <c r="C1429" s="23" t="str">
        <f t="shared" si="79"/>
        <v>P0119|Jan</v>
      </c>
      <c r="D1429" s="24">
        <f>Revenue!J1430</f>
        <v>3638.3205000000003</v>
      </c>
      <c r="E1429" s="25">
        <f>_xlfn.XLOOKUP($C1429,ExpensesTbl[Key],ExpensesTbl[Total Operating Expenses])</f>
        <v>2429.6000000000004</v>
      </c>
      <c r="F1429" s="25">
        <f t="shared" si="80"/>
        <v>1208.7204999999999</v>
      </c>
      <c r="G1429" s="23" t="str">
        <f>_xlfn.XLOOKUP($A1429,PropertiesTbl[Property ID],PropertiesTbl[Property Name])</f>
        <v>Frost Perch</v>
      </c>
    </row>
    <row r="1430" spans="1:7" x14ac:dyDescent="0.25">
      <c r="A1430" s="22" t="str">
        <f>Revenue!A1431</f>
        <v>P0119</v>
      </c>
      <c r="B1430" s="22" t="str">
        <f>Revenue!B1431</f>
        <v>Feb</v>
      </c>
      <c r="C1430" s="23" t="str">
        <f t="shared" si="79"/>
        <v>P0119|Feb</v>
      </c>
      <c r="D1430" s="24">
        <f>Revenue!J1431</f>
        <v>3345.0708999999997</v>
      </c>
      <c r="E1430" s="25">
        <f>_xlfn.XLOOKUP($C1430,ExpensesTbl[Key],ExpensesTbl[Total Operating Expenses])</f>
        <v>2310.3100000000004</v>
      </c>
      <c r="F1430" s="25">
        <f t="shared" si="80"/>
        <v>1034.7608999999993</v>
      </c>
      <c r="G1430" s="23" t="str">
        <f>_xlfn.XLOOKUP($A1430,PropertiesTbl[Property ID],PropertiesTbl[Property Name])</f>
        <v>Frost Perch</v>
      </c>
    </row>
    <row r="1431" spans="1:7" x14ac:dyDescent="0.25">
      <c r="A1431" s="22" t="str">
        <f>Revenue!A1432</f>
        <v>P0119</v>
      </c>
      <c r="B1431" s="22" t="str">
        <f>Revenue!B1432</f>
        <v>Mar</v>
      </c>
      <c r="C1431" s="23" t="str">
        <f t="shared" si="79"/>
        <v>P0119|Mar</v>
      </c>
      <c r="D1431" s="24">
        <f>Revenue!J1432</f>
        <v>2631.8881000000001</v>
      </c>
      <c r="E1431" s="25">
        <f>_xlfn.XLOOKUP($C1431,ExpensesTbl[Key],ExpensesTbl[Total Operating Expenses])</f>
        <v>2291.2600000000002</v>
      </c>
      <c r="F1431" s="25">
        <f t="shared" si="80"/>
        <v>340.6280999999999</v>
      </c>
      <c r="G1431" s="23" t="str">
        <f>_xlfn.XLOOKUP($A1431,PropertiesTbl[Property ID],PropertiesTbl[Property Name])</f>
        <v>Frost Perch</v>
      </c>
    </row>
    <row r="1432" spans="1:7" x14ac:dyDescent="0.25">
      <c r="A1432" s="22" t="str">
        <f>Revenue!A1433</f>
        <v>P0120</v>
      </c>
      <c r="B1432" s="22" t="str">
        <f>Revenue!B1433</f>
        <v>Apr</v>
      </c>
      <c r="C1432" s="23" t="str">
        <f t="shared" si="79"/>
        <v>P0120|Apr</v>
      </c>
      <c r="D1432" s="24">
        <f>Revenue!J1433</f>
        <v>942.15390000000002</v>
      </c>
      <c r="E1432" s="25">
        <f>_xlfn.XLOOKUP($C1432,ExpensesTbl[Key],ExpensesTbl[Total Operating Expenses])</f>
        <v>1544.55</v>
      </c>
      <c r="F1432" s="25">
        <f t="shared" si="80"/>
        <v>-602.39609999999993</v>
      </c>
      <c r="G1432" s="23" t="str">
        <f>_xlfn.XLOOKUP($A1432,PropertiesTbl[Property ID],PropertiesTbl[Property Name])</f>
        <v>Snowline Nest</v>
      </c>
    </row>
    <row r="1433" spans="1:7" x14ac:dyDescent="0.25">
      <c r="A1433" s="22" t="str">
        <f>Revenue!A1434</f>
        <v>P0120</v>
      </c>
      <c r="B1433" s="22" t="str">
        <f>Revenue!B1434</f>
        <v>May</v>
      </c>
      <c r="C1433" s="23" t="str">
        <f t="shared" si="79"/>
        <v>P0120|May</v>
      </c>
      <c r="D1433" s="24">
        <f>Revenue!J1434</f>
        <v>1112.6895999999999</v>
      </c>
      <c r="E1433" s="25">
        <f>_xlfn.XLOOKUP($C1433,ExpensesTbl[Key],ExpensesTbl[Total Operating Expenses])</f>
        <v>1785.65</v>
      </c>
      <c r="F1433" s="25">
        <f t="shared" si="80"/>
        <v>-672.96040000000016</v>
      </c>
      <c r="G1433" s="23" t="str">
        <f>_xlfn.XLOOKUP($A1433,PropertiesTbl[Property ID],PropertiesTbl[Property Name])</f>
        <v>Snowline Nest</v>
      </c>
    </row>
    <row r="1434" spans="1:7" x14ac:dyDescent="0.25">
      <c r="A1434" s="22" t="str">
        <f>Revenue!A1435</f>
        <v>P0120</v>
      </c>
      <c r="B1434" s="22" t="str">
        <f>Revenue!B1435</f>
        <v>Jun</v>
      </c>
      <c r="C1434" s="23" t="str">
        <f t="shared" si="79"/>
        <v>P0120|Jun</v>
      </c>
      <c r="D1434" s="24">
        <f>Revenue!J1435</f>
        <v>1332.6966</v>
      </c>
      <c r="E1434" s="25">
        <f>_xlfn.XLOOKUP($C1434,ExpensesTbl[Key],ExpensesTbl[Total Operating Expenses])</f>
        <v>1911.43</v>
      </c>
      <c r="F1434" s="25">
        <f t="shared" si="80"/>
        <v>-578.73340000000007</v>
      </c>
      <c r="G1434" s="23" t="str">
        <f>_xlfn.XLOOKUP($A1434,PropertiesTbl[Property ID],PropertiesTbl[Property Name])</f>
        <v>Snowline Nest</v>
      </c>
    </row>
    <row r="1435" spans="1:7" x14ac:dyDescent="0.25">
      <c r="A1435" s="22" t="str">
        <f>Revenue!A1436</f>
        <v>P0120</v>
      </c>
      <c r="B1435" s="22" t="str">
        <f>Revenue!B1436</f>
        <v>Jul</v>
      </c>
      <c r="C1435" s="23" t="str">
        <f t="shared" si="79"/>
        <v>P0120|Jul</v>
      </c>
      <c r="D1435" s="24">
        <f>Revenue!J1436</f>
        <v>1857.8545999999999</v>
      </c>
      <c r="E1435" s="25">
        <f>_xlfn.XLOOKUP($C1435,ExpensesTbl[Key],ExpensesTbl[Total Operating Expenses])</f>
        <v>2477.9700000000003</v>
      </c>
      <c r="F1435" s="25">
        <f t="shared" si="80"/>
        <v>-620.11540000000036</v>
      </c>
      <c r="G1435" s="23" t="str">
        <f>_xlfn.XLOOKUP($A1435,PropertiesTbl[Property ID],PropertiesTbl[Property Name])</f>
        <v>Snowline Nest</v>
      </c>
    </row>
    <row r="1436" spans="1:7" x14ac:dyDescent="0.25">
      <c r="A1436" s="22" t="str">
        <f>Revenue!A1437</f>
        <v>P0120</v>
      </c>
      <c r="B1436" s="22" t="str">
        <f>Revenue!B1437</f>
        <v>Aug</v>
      </c>
      <c r="C1436" s="23" t="str">
        <f t="shared" si="79"/>
        <v>P0120|Aug</v>
      </c>
      <c r="D1436" s="24">
        <f>Revenue!J1437</f>
        <v>1769.7204000000002</v>
      </c>
      <c r="E1436" s="25">
        <f>_xlfn.XLOOKUP($C1436,ExpensesTbl[Key],ExpensesTbl[Total Operating Expenses])</f>
        <v>2418.88</v>
      </c>
      <c r="F1436" s="25">
        <f t="shared" si="80"/>
        <v>-649.15959999999995</v>
      </c>
      <c r="G1436" s="23" t="str">
        <f>_xlfn.XLOOKUP($A1436,PropertiesTbl[Property ID],PropertiesTbl[Property Name])</f>
        <v>Snowline Nest</v>
      </c>
    </row>
    <row r="1437" spans="1:7" x14ac:dyDescent="0.25">
      <c r="A1437" s="22" t="str">
        <f>Revenue!A1438</f>
        <v>P0120</v>
      </c>
      <c r="B1437" s="22" t="str">
        <f>Revenue!B1438</f>
        <v>Sep</v>
      </c>
      <c r="C1437" s="23" t="str">
        <f t="shared" si="79"/>
        <v>P0120|Sep</v>
      </c>
      <c r="D1437" s="24">
        <f>Revenue!J1438</f>
        <v>1014.5353</v>
      </c>
      <c r="E1437" s="25">
        <f>_xlfn.XLOOKUP($C1437,ExpensesTbl[Key],ExpensesTbl[Total Operating Expenses])</f>
        <v>1680.55</v>
      </c>
      <c r="F1437" s="25">
        <f t="shared" si="80"/>
        <v>-666.01469999999995</v>
      </c>
      <c r="G1437" s="23" t="str">
        <f>_xlfn.XLOOKUP($A1437,PropertiesTbl[Property ID],PropertiesTbl[Property Name])</f>
        <v>Snowline Nest</v>
      </c>
    </row>
    <row r="1438" spans="1:7" x14ac:dyDescent="0.25">
      <c r="A1438" s="22" t="str">
        <f>Revenue!A1439</f>
        <v>P0120</v>
      </c>
      <c r="B1438" s="22" t="str">
        <f>Revenue!B1439</f>
        <v>Oct</v>
      </c>
      <c r="C1438" s="23" t="str">
        <f t="shared" si="79"/>
        <v>P0120|Oct</v>
      </c>
      <c r="D1438" s="24">
        <f>Revenue!J1439</f>
        <v>906.37059999999997</v>
      </c>
      <c r="E1438" s="25">
        <f>_xlfn.XLOOKUP($C1438,ExpensesTbl[Key],ExpensesTbl[Total Operating Expenses])</f>
        <v>1635.06</v>
      </c>
      <c r="F1438" s="25">
        <f t="shared" si="80"/>
        <v>-728.68939999999998</v>
      </c>
      <c r="G1438" s="23" t="str">
        <f>_xlfn.XLOOKUP($A1438,PropertiesTbl[Property ID],PropertiesTbl[Property Name])</f>
        <v>Snowline Nest</v>
      </c>
    </row>
    <row r="1439" spans="1:7" x14ac:dyDescent="0.25">
      <c r="A1439" s="22" t="str">
        <f>Revenue!A1440</f>
        <v>P0120</v>
      </c>
      <c r="B1439" s="22" t="str">
        <f>Revenue!B1440</f>
        <v>Nov</v>
      </c>
      <c r="C1439" s="23" t="str">
        <f t="shared" si="79"/>
        <v>P0120|Nov</v>
      </c>
      <c r="D1439" s="24">
        <f>Revenue!J1440</f>
        <v>1075.17</v>
      </c>
      <c r="E1439" s="25">
        <f>_xlfn.XLOOKUP($C1439,ExpensesTbl[Key],ExpensesTbl[Total Operating Expenses])</f>
        <v>1600.5000000000002</v>
      </c>
      <c r="F1439" s="25">
        <f t="shared" si="80"/>
        <v>-525.33000000000015</v>
      </c>
      <c r="G1439" s="23" t="str">
        <f>_xlfn.XLOOKUP($A1439,PropertiesTbl[Property ID],PropertiesTbl[Property Name])</f>
        <v>Snowline Nest</v>
      </c>
    </row>
    <row r="1440" spans="1:7" x14ac:dyDescent="0.25">
      <c r="A1440" s="22" t="str">
        <f>Revenue!A1441</f>
        <v>P0120</v>
      </c>
      <c r="B1440" s="22" t="str">
        <f>Revenue!B1441</f>
        <v>Dec</v>
      </c>
      <c r="C1440" s="23" t="str">
        <f t="shared" si="79"/>
        <v>P0120|Dec</v>
      </c>
      <c r="D1440" s="24">
        <f>Revenue!J1441</f>
        <v>4171.1145000000006</v>
      </c>
      <c r="E1440" s="25">
        <f>_xlfn.XLOOKUP($C1440,ExpensesTbl[Key],ExpensesTbl[Total Operating Expenses])</f>
        <v>2002.3</v>
      </c>
      <c r="F1440" s="25">
        <f t="shared" si="80"/>
        <v>2168.8145000000004</v>
      </c>
      <c r="G1440" s="23" t="str">
        <f>_xlfn.XLOOKUP($A1440,PropertiesTbl[Property ID],PropertiesTbl[Property Name])</f>
        <v>Snowline Nest</v>
      </c>
    </row>
    <row r="1441" spans="1:7" x14ac:dyDescent="0.25">
      <c r="A1441" s="22" t="str">
        <f>Revenue!A1442</f>
        <v>P0120</v>
      </c>
      <c r="B1441" s="22" t="str">
        <f>Revenue!B1442</f>
        <v>Jan</v>
      </c>
      <c r="C1441" s="23" t="str">
        <f t="shared" si="79"/>
        <v>P0120|Jan</v>
      </c>
      <c r="D1441" s="24">
        <f>Revenue!J1442</f>
        <v>3602.6460000000002</v>
      </c>
      <c r="E1441" s="25">
        <f>_xlfn.XLOOKUP($C1441,ExpensesTbl[Key],ExpensesTbl[Total Operating Expenses])</f>
        <v>2012.7299999999998</v>
      </c>
      <c r="F1441" s="25">
        <f t="shared" si="80"/>
        <v>1589.9160000000004</v>
      </c>
      <c r="G1441" s="23" t="str">
        <f>_xlfn.XLOOKUP($A1441,PropertiesTbl[Property ID],PropertiesTbl[Property Name])</f>
        <v>Snowline Nest</v>
      </c>
    </row>
    <row r="1442" spans="1:7" x14ac:dyDescent="0.25">
      <c r="A1442" s="22" t="str">
        <f>Revenue!A1443</f>
        <v>P0120</v>
      </c>
      <c r="B1442" s="22" t="str">
        <f>Revenue!B1443</f>
        <v>Feb</v>
      </c>
      <c r="C1442" s="23" t="str">
        <f t="shared" si="79"/>
        <v>P0120|Feb</v>
      </c>
      <c r="D1442" s="24">
        <f>Revenue!J1443</f>
        <v>2506.6598000000004</v>
      </c>
      <c r="E1442" s="25">
        <f>_xlfn.XLOOKUP($C1442,ExpensesTbl[Key],ExpensesTbl[Total Operating Expenses])</f>
        <v>1815.43</v>
      </c>
      <c r="F1442" s="25">
        <f t="shared" si="80"/>
        <v>691.2298000000003</v>
      </c>
      <c r="G1442" s="23" t="str">
        <f>_xlfn.XLOOKUP($A1442,PropertiesTbl[Property ID],PropertiesTbl[Property Name])</f>
        <v>Snowline Nest</v>
      </c>
    </row>
    <row r="1443" spans="1:7" x14ac:dyDescent="0.25">
      <c r="A1443" s="22" t="str">
        <f>Revenue!A1444</f>
        <v>P0120</v>
      </c>
      <c r="B1443" s="22" t="str">
        <f>Revenue!B1444</f>
        <v>Mar</v>
      </c>
      <c r="C1443" s="23" t="str">
        <f t="shared" si="79"/>
        <v>P0120|Mar</v>
      </c>
      <c r="D1443" s="24">
        <f>Revenue!J1444</f>
        <v>2735.7557000000002</v>
      </c>
      <c r="E1443" s="25">
        <f>_xlfn.XLOOKUP($C1443,ExpensesTbl[Key],ExpensesTbl[Total Operating Expenses])</f>
        <v>1912.24</v>
      </c>
      <c r="F1443" s="25">
        <f t="shared" si="80"/>
        <v>823.51570000000015</v>
      </c>
      <c r="G1443" s="23" t="str">
        <f>_xlfn.XLOOKUP($A1443,PropertiesTbl[Property ID],PropertiesTbl[Property Name])</f>
        <v>Snowline Nest</v>
      </c>
    </row>
    <row r="1444" spans="1:7" x14ac:dyDescent="0.25">
      <c r="A1444" s="22" t="str">
        <f>Revenue!A1445</f>
        <v>P0121</v>
      </c>
      <c r="B1444" s="22" t="str">
        <f>Revenue!B1445</f>
        <v>Apr</v>
      </c>
      <c r="C1444" s="23" t="str">
        <f t="shared" si="79"/>
        <v>P0121|Apr</v>
      </c>
      <c r="D1444" s="24">
        <f>Revenue!J1445</f>
        <v>948.11940000000004</v>
      </c>
      <c r="E1444" s="25">
        <f>_xlfn.XLOOKUP($C1444,ExpensesTbl[Key],ExpensesTbl[Total Operating Expenses])</f>
        <v>1549.94</v>
      </c>
      <c r="F1444" s="25">
        <f t="shared" si="80"/>
        <v>-601.82060000000001</v>
      </c>
      <c r="G1444" s="23" t="str">
        <f>_xlfn.XLOOKUP($A1444,PropertiesTbl[Property ID],PropertiesTbl[Property Name])</f>
        <v>Copper Nest</v>
      </c>
    </row>
    <row r="1445" spans="1:7" x14ac:dyDescent="0.25">
      <c r="A1445" s="22" t="str">
        <f>Revenue!A1446</f>
        <v>P0121</v>
      </c>
      <c r="B1445" s="22" t="str">
        <f>Revenue!B1446</f>
        <v>May</v>
      </c>
      <c r="C1445" s="23" t="str">
        <f t="shared" si="79"/>
        <v>P0121|May</v>
      </c>
      <c r="D1445" s="24">
        <f>Revenue!J1446</f>
        <v>1012.7019999999999</v>
      </c>
      <c r="E1445" s="25">
        <f>_xlfn.XLOOKUP($C1445,ExpensesTbl[Key],ExpensesTbl[Total Operating Expenses])</f>
        <v>1752.4</v>
      </c>
      <c r="F1445" s="25">
        <f t="shared" si="80"/>
        <v>-739.69800000000021</v>
      </c>
      <c r="G1445" s="23" t="str">
        <f>_xlfn.XLOOKUP($A1445,PropertiesTbl[Property ID],PropertiesTbl[Property Name])</f>
        <v>Copper Nest</v>
      </c>
    </row>
    <row r="1446" spans="1:7" x14ac:dyDescent="0.25">
      <c r="A1446" s="22" t="str">
        <f>Revenue!A1447</f>
        <v>P0121</v>
      </c>
      <c r="B1446" s="22" t="str">
        <f>Revenue!B1447</f>
        <v>Jun</v>
      </c>
      <c r="C1446" s="23" t="str">
        <f t="shared" si="79"/>
        <v>P0121|Jun</v>
      </c>
      <c r="D1446" s="24">
        <f>Revenue!J1447</f>
        <v>1186.72</v>
      </c>
      <c r="E1446" s="25">
        <f>_xlfn.XLOOKUP($C1446,ExpensesTbl[Key],ExpensesTbl[Total Operating Expenses])</f>
        <v>1947.5100000000002</v>
      </c>
      <c r="F1446" s="25">
        <f t="shared" si="80"/>
        <v>-760.79000000000019</v>
      </c>
      <c r="G1446" s="23" t="str">
        <f>_xlfn.XLOOKUP($A1446,PropertiesTbl[Property ID],PropertiesTbl[Property Name])</f>
        <v>Copper Nest</v>
      </c>
    </row>
    <row r="1447" spans="1:7" x14ac:dyDescent="0.25">
      <c r="A1447" s="22" t="str">
        <f>Revenue!A1448</f>
        <v>P0121</v>
      </c>
      <c r="B1447" s="22" t="str">
        <f>Revenue!B1448</f>
        <v>Jul</v>
      </c>
      <c r="C1447" s="23" t="str">
        <f t="shared" si="79"/>
        <v>P0121|Jul</v>
      </c>
      <c r="D1447" s="24">
        <f>Revenue!J1448</f>
        <v>1864.3633000000002</v>
      </c>
      <c r="E1447" s="25">
        <f>_xlfn.XLOOKUP($C1447,ExpensesTbl[Key],ExpensesTbl[Total Operating Expenses])</f>
        <v>2487.0699999999997</v>
      </c>
      <c r="F1447" s="25">
        <f t="shared" si="80"/>
        <v>-622.7066999999995</v>
      </c>
      <c r="G1447" s="23" t="str">
        <f>_xlfn.XLOOKUP($A1447,PropertiesTbl[Property ID],PropertiesTbl[Property Name])</f>
        <v>Copper Nest</v>
      </c>
    </row>
    <row r="1448" spans="1:7" x14ac:dyDescent="0.25">
      <c r="A1448" s="22" t="str">
        <f>Revenue!A1449</f>
        <v>P0121</v>
      </c>
      <c r="B1448" s="22" t="str">
        <f>Revenue!B1449</f>
        <v>Aug</v>
      </c>
      <c r="C1448" s="23" t="str">
        <f t="shared" si="79"/>
        <v>P0121|Aug</v>
      </c>
      <c r="D1448" s="24">
        <f>Revenue!J1449</f>
        <v>2052.3395999999998</v>
      </c>
      <c r="E1448" s="25">
        <f>_xlfn.XLOOKUP($C1448,ExpensesTbl[Key],ExpensesTbl[Total Operating Expenses])</f>
        <v>2395.61</v>
      </c>
      <c r="F1448" s="25">
        <f t="shared" si="80"/>
        <v>-343.27040000000034</v>
      </c>
      <c r="G1448" s="23" t="str">
        <f>_xlfn.XLOOKUP($A1448,PropertiesTbl[Property ID],PropertiesTbl[Property Name])</f>
        <v>Copper Nest</v>
      </c>
    </row>
    <row r="1449" spans="1:7" x14ac:dyDescent="0.25">
      <c r="A1449" s="22" t="str">
        <f>Revenue!A1450</f>
        <v>P0121</v>
      </c>
      <c r="B1449" s="22" t="str">
        <f>Revenue!B1450</f>
        <v>Sep</v>
      </c>
      <c r="C1449" s="23" t="str">
        <f t="shared" si="79"/>
        <v>P0121|Sep</v>
      </c>
      <c r="D1449" s="24">
        <f>Revenue!J1450</f>
        <v>1172.7423000000001</v>
      </c>
      <c r="E1449" s="25">
        <f>_xlfn.XLOOKUP($C1449,ExpensesTbl[Key],ExpensesTbl[Total Operating Expenses])</f>
        <v>1687.1200000000001</v>
      </c>
      <c r="F1449" s="25">
        <f t="shared" si="80"/>
        <v>-514.3777</v>
      </c>
      <c r="G1449" s="23" t="str">
        <f>_xlfn.XLOOKUP($A1449,PropertiesTbl[Property ID],PropertiesTbl[Property Name])</f>
        <v>Copper Nest</v>
      </c>
    </row>
    <row r="1450" spans="1:7" x14ac:dyDescent="0.25">
      <c r="A1450" s="22" t="str">
        <f>Revenue!A1451</f>
        <v>P0121</v>
      </c>
      <c r="B1450" s="22" t="str">
        <f>Revenue!B1451</f>
        <v>Oct</v>
      </c>
      <c r="C1450" s="23" t="str">
        <f t="shared" si="79"/>
        <v>P0121|Oct</v>
      </c>
      <c r="D1450" s="24">
        <f>Revenue!J1451</f>
        <v>1055.5469000000001</v>
      </c>
      <c r="E1450" s="25">
        <f>_xlfn.XLOOKUP($C1450,ExpensesTbl[Key],ExpensesTbl[Total Operating Expenses])</f>
        <v>1619.1100000000001</v>
      </c>
      <c r="F1450" s="25">
        <f t="shared" si="80"/>
        <v>-563.56310000000008</v>
      </c>
      <c r="G1450" s="23" t="str">
        <f>_xlfn.XLOOKUP($A1450,PropertiesTbl[Property ID],PropertiesTbl[Property Name])</f>
        <v>Copper Nest</v>
      </c>
    </row>
    <row r="1451" spans="1:7" x14ac:dyDescent="0.25">
      <c r="A1451" s="22" t="str">
        <f>Revenue!A1452</f>
        <v>P0121</v>
      </c>
      <c r="B1451" s="22" t="str">
        <f>Revenue!B1452</f>
        <v>Nov</v>
      </c>
      <c r="C1451" s="23" t="str">
        <f t="shared" si="79"/>
        <v>P0121|Nov</v>
      </c>
      <c r="D1451" s="24">
        <f>Revenue!J1452</f>
        <v>982.92300000000012</v>
      </c>
      <c r="E1451" s="25">
        <f>_xlfn.XLOOKUP($C1451,ExpensesTbl[Key],ExpensesTbl[Total Operating Expenses])</f>
        <v>1608.38</v>
      </c>
      <c r="F1451" s="25">
        <f t="shared" si="80"/>
        <v>-625.45699999999999</v>
      </c>
      <c r="G1451" s="23" t="str">
        <f>_xlfn.XLOOKUP($A1451,PropertiesTbl[Property ID],PropertiesTbl[Property Name])</f>
        <v>Copper Nest</v>
      </c>
    </row>
    <row r="1452" spans="1:7" x14ac:dyDescent="0.25">
      <c r="A1452" s="22" t="str">
        <f>Revenue!A1453</f>
        <v>P0121</v>
      </c>
      <c r="B1452" s="22" t="str">
        <f>Revenue!B1453</f>
        <v>Dec</v>
      </c>
      <c r="C1452" s="23" t="str">
        <f t="shared" si="79"/>
        <v>P0121|Dec</v>
      </c>
      <c r="D1452" s="24">
        <f>Revenue!J1453</f>
        <v>3838.0650000000001</v>
      </c>
      <c r="E1452" s="25">
        <f>_xlfn.XLOOKUP($C1452,ExpensesTbl[Key],ExpensesTbl[Total Operating Expenses])</f>
        <v>1972.79</v>
      </c>
      <c r="F1452" s="25">
        <f t="shared" si="80"/>
        <v>1865.2750000000001</v>
      </c>
      <c r="G1452" s="23" t="str">
        <f>_xlfn.XLOOKUP($A1452,PropertiesTbl[Property ID],PropertiesTbl[Property Name])</f>
        <v>Copper Nest</v>
      </c>
    </row>
    <row r="1453" spans="1:7" x14ac:dyDescent="0.25">
      <c r="A1453" s="22" t="str">
        <f>Revenue!A1454</f>
        <v>P0121</v>
      </c>
      <c r="B1453" s="22" t="str">
        <f>Revenue!B1454</f>
        <v>Jan</v>
      </c>
      <c r="C1453" s="23" t="str">
        <f t="shared" si="79"/>
        <v>P0121|Jan</v>
      </c>
      <c r="D1453" s="24">
        <f>Revenue!J1454</f>
        <v>3306.0394000000001</v>
      </c>
      <c r="E1453" s="25">
        <f>_xlfn.XLOOKUP($C1453,ExpensesTbl[Key],ExpensesTbl[Total Operating Expenses])</f>
        <v>2011.06</v>
      </c>
      <c r="F1453" s="25">
        <f t="shared" si="80"/>
        <v>1294.9794000000002</v>
      </c>
      <c r="G1453" s="23" t="str">
        <f>_xlfn.XLOOKUP($A1453,PropertiesTbl[Property ID],PropertiesTbl[Property Name])</f>
        <v>Copper Nest</v>
      </c>
    </row>
    <row r="1454" spans="1:7" x14ac:dyDescent="0.25">
      <c r="A1454" s="22" t="str">
        <f>Revenue!A1455</f>
        <v>P0121</v>
      </c>
      <c r="B1454" s="22" t="str">
        <f>Revenue!B1455</f>
        <v>Feb</v>
      </c>
      <c r="C1454" s="23" t="str">
        <f t="shared" si="79"/>
        <v>P0121|Feb</v>
      </c>
      <c r="D1454" s="24">
        <f>Revenue!J1455</f>
        <v>3154.7859999999996</v>
      </c>
      <c r="E1454" s="25">
        <f>_xlfn.XLOOKUP($C1454,ExpensesTbl[Key],ExpensesTbl[Total Operating Expenses])</f>
        <v>1910.58</v>
      </c>
      <c r="F1454" s="25">
        <f t="shared" si="80"/>
        <v>1244.2059999999997</v>
      </c>
      <c r="G1454" s="23" t="str">
        <f>_xlfn.XLOOKUP($A1454,PropertiesTbl[Property ID],PropertiesTbl[Property Name])</f>
        <v>Copper Nest</v>
      </c>
    </row>
    <row r="1455" spans="1:7" x14ac:dyDescent="0.25">
      <c r="A1455" s="22" t="str">
        <f>Revenue!A1456</f>
        <v>P0121</v>
      </c>
      <c r="B1455" s="22" t="str">
        <f>Revenue!B1456</f>
        <v>Mar</v>
      </c>
      <c r="C1455" s="23" t="str">
        <f t="shared" si="79"/>
        <v>P0121|Mar</v>
      </c>
      <c r="D1455" s="24">
        <f>Revenue!J1456</f>
        <v>3101.4456999999998</v>
      </c>
      <c r="E1455" s="25">
        <f>_xlfn.XLOOKUP($C1455,ExpensesTbl[Key],ExpensesTbl[Total Operating Expenses])</f>
        <v>1887.85</v>
      </c>
      <c r="F1455" s="25">
        <f t="shared" si="80"/>
        <v>1213.5956999999999</v>
      </c>
      <c r="G1455" s="23" t="str">
        <f>_xlfn.XLOOKUP($A1455,PropertiesTbl[Property ID],PropertiesTbl[Property Name])</f>
        <v>Copper Nest</v>
      </c>
    </row>
    <row r="1456" spans="1:7" x14ac:dyDescent="0.25">
      <c r="A1456" s="22" t="str">
        <f>Revenue!A1457</f>
        <v>P0122</v>
      </c>
      <c r="B1456" s="22" t="str">
        <f>Revenue!B1457</f>
        <v>Apr</v>
      </c>
      <c r="C1456" s="23" t="str">
        <f t="shared" si="79"/>
        <v>P0122|Apr</v>
      </c>
      <c r="D1456" s="24">
        <f>Revenue!J1457</f>
        <v>1095.3612000000001</v>
      </c>
      <c r="E1456" s="25">
        <f>_xlfn.XLOOKUP($C1456,ExpensesTbl[Key],ExpensesTbl[Total Operating Expenses])</f>
        <v>1995.9099999999999</v>
      </c>
      <c r="F1456" s="25">
        <f t="shared" si="80"/>
        <v>-900.5487999999998</v>
      </c>
      <c r="G1456" s="23" t="str">
        <f>_xlfn.XLOOKUP($A1456,PropertiesTbl[Property ID],PropertiesTbl[Property Name])</f>
        <v>Cinder Refuge</v>
      </c>
    </row>
    <row r="1457" spans="1:7" x14ac:dyDescent="0.25">
      <c r="A1457" s="22" t="str">
        <f>Revenue!A1458</f>
        <v>P0122</v>
      </c>
      <c r="B1457" s="22" t="str">
        <f>Revenue!B1458</f>
        <v>May</v>
      </c>
      <c r="C1457" s="23" t="str">
        <f t="shared" si="79"/>
        <v>P0122|May</v>
      </c>
      <c r="D1457" s="24">
        <f>Revenue!J1458</f>
        <v>1328.8208000000002</v>
      </c>
      <c r="E1457" s="25">
        <f>_xlfn.XLOOKUP($C1457,ExpensesTbl[Key],ExpensesTbl[Total Operating Expenses])</f>
        <v>2293.15</v>
      </c>
      <c r="F1457" s="25">
        <f t="shared" si="80"/>
        <v>-964.3291999999999</v>
      </c>
      <c r="G1457" s="23" t="str">
        <f>_xlfn.XLOOKUP($A1457,PropertiesTbl[Property ID],PropertiesTbl[Property Name])</f>
        <v>Cinder Refuge</v>
      </c>
    </row>
    <row r="1458" spans="1:7" x14ac:dyDescent="0.25">
      <c r="A1458" s="22" t="str">
        <f>Revenue!A1459</f>
        <v>P0122</v>
      </c>
      <c r="B1458" s="22" t="str">
        <f>Revenue!B1459</f>
        <v>Jun</v>
      </c>
      <c r="C1458" s="23" t="str">
        <f t="shared" si="79"/>
        <v>P0122|Jun</v>
      </c>
      <c r="D1458" s="24">
        <f>Revenue!J1459</f>
        <v>1304.6484</v>
      </c>
      <c r="E1458" s="25">
        <f>_xlfn.XLOOKUP($C1458,ExpensesTbl[Key],ExpensesTbl[Total Operating Expenses])</f>
        <v>2414.79</v>
      </c>
      <c r="F1458" s="25">
        <f t="shared" si="80"/>
        <v>-1110.1415999999999</v>
      </c>
      <c r="G1458" s="23" t="str">
        <f>_xlfn.XLOOKUP($A1458,PropertiesTbl[Property ID],PropertiesTbl[Property Name])</f>
        <v>Cinder Refuge</v>
      </c>
    </row>
    <row r="1459" spans="1:7" x14ac:dyDescent="0.25">
      <c r="A1459" s="22" t="str">
        <f>Revenue!A1460</f>
        <v>P0122</v>
      </c>
      <c r="B1459" s="22" t="str">
        <f>Revenue!B1460</f>
        <v>Jul</v>
      </c>
      <c r="C1459" s="23" t="str">
        <f t="shared" si="79"/>
        <v>P0122|Jul</v>
      </c>
      <c r="D1459" s="24">
        <f>Revenue!J1460</f>
        <v>2358.9697000000001</v>
      </c>
      <c r="E1459" s="25">
        <f>_xlfn.XLOOKUP($C1459,ExpensesTbl[Key],ExpensesTbl[Total Operating Expenses])</f>
        <v>3358.74</v>
      </c>
      <c r="F1459" s="25">
        <f t="shared" si="80"/>
        <v>-999.77029999999968</v>
      </c>
      <c r="G1459" s="23" t="str">
        <f>_xlfn.XLOOKUP($A1459,PropertiesTbl[Property ID],PropertiesTbl[Property Name])</f>
        <v>Cinder Refuge</v>
      </c>
    </row>
    <row r="1460" spans="1:7" x14ac:dyDescent="0.25">
      <c r="A1460" s="22" t="str">
        <f>Revenue!A1461</f>
        <v>P0122</v>
      </c>
      <c r="B1460" s="22" t="str">
        <f>Revenue!B1461</f>
        <v>Aug</v>
      </c>
      <c r="C1460" s="23" t="str">
        <f t="shared" si="79"/>
        <v>P0122|Aug</v>
      </c>
      <c r="D1460" s="24">
        <f>Revenue!J1461</f>
        <v>1787.5046999999997</v>
      </c>
      <c r="E1460" s="25">
        <f>_xlfn.XLOOKUP($C1460,ExpensesTbl[Key],ExpensesTbl[Total Operating Expenses])</f>
        <v>3160.66</v>
      </c>
      <c r="F1460" s="25">
        <f t="shared" si="80"/>
        <v>-1373.1553000000001</v>
      </c>
      <c r="G1460" s="23" t="str">
        <f>_xlfn.XLOOKUP($A1460,PropertiesTbl[Property ID],PropertiesTbl[Property Name])</f>
        <v>Cinder Refuge</v>
      </c>
    </row>
    <row r="1461" spans="1:7" x14ac:dyDescent="0.25">
      <c r="A1461" s="22" t="str">
        <f>Revenue!A1462</f>
        <v>P0122</v>
      </c>
      <c r="B1461" s="22" t="str">
        <f>Revenue!B1462</f>
        <v>Sep</v>
      </c>
      <c r="C1461" s="23" t="str">
        <f t="shared" si="79"/>
        <v>P0122|Sep</v>
      </c>
      <c r="D1461" s="24">
        <f>Revenue!J1462</f>
        <v>1310.9339999999997</v>
      </c>
      <c r="E1461" s="25">
        <f>_xlfn.XLOOKUP($C1461,ExpensesTbl[Key],ExpensesTbl[Total Operating Expenses])</f>
        <v>2173.1</v>
      </c>
      <c r="F1461" s="25">
        <f t="shared" si="80"/>
        <v>-862.16600000000017</v>
      </c>
      <c r="G1461" s="23" t="str">
        <f>_xlfn.XLOOKUP($A1461,PropertiesTbl[Property ID],PropertiesTbl[Property Name])</f>
        <v>Cinder Refuge</v>
      </c>
    </row>
    <row r="1462" spans="1:7" x14ac:dyDescent="0.25">
      <c r="A1462" s="22" t="str">
        <f>Revenue!A1463</f>
        <v>P0122</v>
      </c>
      <c r="B1462" s="22" t="str">
        <f>Revenue!B1463</f>
        <v>Oct</v>
      </c>
      <c r="C1462" s="23" t="str">
        <f t="shared" si="79"/>
        <v>P0122|Oct</v>
      </c>
      <c r="D1462" s="24">
        <f>Revenue!J1463</f>
        <v>1256.5751999999998</v>
      </c>
      <c r="E1462" s="25">
        <f>_xlfn.XLOOKUP($C1462,ExpensesTbl[Key],ExpensesTbl[Total Operating Expenses])</f>
        <v>2113.9699999999998</v>
      </c>
      <c r="F1462" s="25">
        <f t="shared" si="80"/>
        <v>-857.39480000000003</v>
      </c>
      <c r="G1462" s="23" t="str">
        <f>_xlfn.XLOOKUP($A1462,PropertiesTbl[Property ID],PropertiesTbl[Property Name])</f>
        <v>Cinder Refuge</v>
      </c>
    </row>
    <row r="1463" spans="1:7" x14ac:dyDescent="0.25">
      <c r="A1463" s="22" t="str">
        <f>Revenue!A1464</f>
        <v>P0122</v>
      </c>
      <c r="B1463" s="22" t="str">
        <f>Revenue!B1464</f>
        <v>Nov</v>
      </c>
      <c r="C1463" s="23" t="str">
        <f t="shared" si="79"/>
        <v>P0122|Nov</v>
      </c>
      <c r="D1463" s="24">
        <f>Revenue!J1464</f>
        <v>1712.0863999999999</v>
      </c>
      <c r="E1463" s="25">
        <f>_xlfn.XLOOKUP($C1463,ExpensesTbl[Key],ExpensesTbl[Total Operating Expenses])</f>
        <v>2167.5899999999997</v>
      </c>
      <c r="F1463" s="25">
        <f t="shared" si="80"/>
        <v>-455.50359999999978</v>
      </c>
      <c r="G1463" s="23" t="str">
        <f>_xlfn.XLOOKUP($A1463,PropertiesTbl[Property ID],PropertiesTbl[Property Name])</f>
        <v>Cinder Refuge</v>
      </c>
    </row>
    <row r="1464" spans="1:7" x14ac:dyDescent="0.25">
      <c r="A1464" s="22" t="str">
        <f>Revenue!A1465</f>
        <v>P0122</v>
      </c>
      <c r="B1464" s="22" t="str">
        <f>Revenue!B1465</f>
        <v>Dec</v>
      </c>
      <c r="C1464" s="23" t="str">
        <f t="shared" si="79"/>
        <v>P0122|Dec</v>
      </c>
      <c r="D1464" s="24">
        <f>Revenue!J1465</f>
        <v>5197.0514999999996</v>
      </c>
      <c r="E1464" s="25">
        <f>_xlfn.XLOOKUP($C1464,ExpensesTbl[Key],ExpensesTbl[Total Operating Expenses])</f>
        <v>2544.86</v>
      </c>
      <c r="F1464" s="25">
        <f t="shared" si="80"/>
        <v>2652.1914999999995</v>
      </c>
      <c r="G1464" s="23" t="str">
        <f>_xlfn.XLOOKUP($A1464,PropertiesTbl[Property ID],PropertiesTbl[Property Name])</f>
        <v>Cinder Refuge</v>
      </c>
    </row>
    <row r="1465" spans="1:7" x14ac:dyDescent="0.25">
      <c r="A1465" s="22" t="str">
        <f>Revenue!A1466</f>
        <v>P0122</v>
      </c>
      <c r="B1465" s="22" t="str">
        <f>Revenue!B1466</f>
        <v>Jan</v>
      </c>
      <c r="C1465" s="23" t="str">
        <f t="shared" si="79"/>
        <v>P0122|Jan</v>
      </c>
      <c r="D1465" s="24">
        <f>Revenue!J1466</f>
        <v>4539.1684000000005</v>
      </c>
      <c r="E1465" s="25">
        <f>_xlfn.XLOOKUP($C1465,ExpensesTbl[Key],ExpensesTbl[Total Operating Expenses])</f>
        <v>2556.4900000000002</v>
      </c>
      <c r="F1465" s="25">
        <f t="shared" si="80"/>
        <v>1982.6784000000002</v>
      </c>
      <c r="G1465" s="23" t="str">
        <f>_xlfn.XLOOKUP($A1465,PropertiesTbl[Property ID],PropertiesTbl[Property Name])</f>
        <v>Cinder Refuge</v>
      </c>
    </row>
    <row r="1466" spans="1:7" x14ac:dyDescent="0.25">
      <c r="A1466" s="22" t="str">
        <f>Revenue!A1467</f>
        <v>P0122</v>
      </c>
      <c r="B1466" s="22" t="str">
        <f>Revenue!B1467</f>
        <v>Feb</v>
      </c>
      <c r="C1466" s="23" t="str">
        <f t="shared" si="79"/>
        <v>P0122|Feb</v>
      </c>
      <c r="D1466" s="24">
        <f>Revenue!J1467</f>
        <v>3815.9953999999998</v>
      </c>
      <c r="E1466" s="25">
        <f>_xlfn.XLOOKUP($C1466,ExpensesTbl[Key],ExpensesTbl[Total Operating Expenses])</f>
        <v>2407.52</v>
      </c>
      <c r="F1466" s="25">
        <f t="shared" si="80"/>
        <v>1408.4753999999998</v>
      </c>
      <c r="G1466" s="23" t="str">
        <f>_xlfn.XLOOKUP($A1466,PropertiesTbl[Property ID],PropertiesTbl[Property Name])</f>
        <v>Cinder Refuge</v>
      </c>
    </row>
    <row r="1467" spans="1:7" x14ac:dyDescent="0.25">
      <c r="A1467" s="22" t="str">
        <f>Revenue!A1468</f>
        <v>P0122</v>
      </c>
      <c r="B1467" s="22" t="str">
        <f>Revenue!B1468</f>
        <v>Mar</v>
      </c>
      <c r="C1467" s="23" t="str">
        <f t="shared" si="79"/>
        <v>P0122|Mar</v>
      </c>
      <c r="D1467" s="24">
        <f>Revenue!J1468</f>
        <v>2737.201</v>
      </c>
      <c r="E1467" s="25">
        <f>_xlfn.XLOOKUP($C1467,ExpensesTbl[Key],ExpensesTbl[Total Operating Expenses])</f>
        <v>2305.25</v>
      </c>
      <c r="F1467" s="25">
        <f t="shared" si="80"/>
        <v>431.95100000000002</v>
      </c>
      <c r="G1467" s="23" t="str">
        <f>_xlfn.XLOOKUP($A1467,PropertiesTbl[Property ID],PropertiesTbl[Property Name])</f>
        <v>Cinder Refuge</v>
      </c>
    </row>
    <row r="1468" spans="1:7" x14ac:dyDescent="0.25">
      <c r="A1468" s="22" t="str">
        <f>Revenue!A1469</f>
        <v>P0123</v>
      </c>
      <c r="B1468" s="22" t="str">
        <f>Revenue!B1469</f>
        <v>Apr</v>
      </c>
      <c r="C1468" s="23" t="str">
        <f t="shared" si="79"/>
        <v>P0123|Apr</v>
      </c>
      <c r="D1468" s="24">
        <f>Revenue!J1469</f>
        <v>740.90800000000002</v>
      </c>
      <c r="E1468" s="25">
        <f>_xlfn.XLOOKUP($C1468,ExpensesTbl[Key],ExpensesTbl[Total Operating Expenses])</f>
        <v>1555.31</v>
      </c>
      <c r="F1468" s="25">
        <f t="shared" si="80"/>
        <v>-814.40199999999993</v>
      </c>
      <c r="G1468" s="23" t="str">
        <f>_xlfn.XLOOKUP($A1468,PropertiesTbl[Property ID],PropertiesTbl[Property Name])</f>
        <v>Starlight Nest</v>
      </c>
    </row>
    <row r="1469" spans="1:7" x14ac:dyDescent="0.25">
      <c r="A1469" s="22" t="str">
        <f>Revenue!A1470</f>
        <v>P0123</v>
      </c>
      <c r="B1469" s="22" t="str">
        <f>Revenue!B1470</f>
        <v>May</v>
      </c>
      <c r="C1469" s="23" t="str">
        <f t="shared" si="79"/>
        <v>P0123|May</v>
      </c>
      <c r="D1469" s="24">
        <f>Revenue!J1470</f>
        <v>849.41219999999998</v>
      </c>
      <c r="E1469" s="25">
        <f>_xlfn.XLOOKUP($C1469,ExpensesTbl[Key],ExpensesTbl[Total Operating Expenses])</f>
        <v>1746.8500000000001</v>
      </c>
      <c r="F1469" s="25">
        <f t="shared" si="80"/>
        <v>-897.43780000000015</v>
      </c>
      <c r="G1469" s="23" t="str">
        <f>_xlfn.XLOOKUP($A1469,PropertiesTbl[Property ID],PropertiesTbl[Property Name])</f>
        <v>Starlight Nest</v>
      </c>
    </row>
    <row r="1470" spans="1:7" x14ac:dyDescent="0.25">
      <c r="A1470" s="22" t="str">
        <f>Revenue!A1471</f>
        <v>P0123</v>
      </c>
      <c r="B1470" s="22" t="str">
        <f>Revenue!B1471</f>
        <v>Jun</v>
      </c>
      <c r="C1470" s="23" t="str">
        <f t="shared" si="79"/>
        <v>P0123|Jun</v>
      </c>
      <c r="D1470" s="24">
        <f>Revenue!J1471</f>
        <v>945.55859999999996</v>
      </c>
      <c r="E1470" s="25">
        <f>_xlfn.XLOOKUP($C1470,ExpensesTbl[Key],ExpensesTbl[Total Operating Expenses])</f>
        <v>1839.95</v>
      </c>
      <c r="F1470" s="25">
        <f t="shared" si="80"/>
        <v>-894.39140000000009</v>
      </c>
      <c r="G1470" s="23" t="str">
        <f>_xlfn.XLOOKUP($A1470,PropertiesTbl[Property ID],PropertiesTbl[Property Name])</f>
        <v>Starlight Nest</v>
      </c>
    </row>
    <row r="1471" spans="1:7" x14ac:dyDescent="0.25">
      <c r="A1471" s="22" t="str">
        <f>Revenue!A1472</f>
        <v>P0123</v>
      </c>
      <c r="B1471" s="22" t="str">
        <f>Revenue!B1472</f>
        <v>Jul</v>
      </c>
      <c r="C1471" s="23" t="str">
        <f t="shared" si="79"/>
        <v>P0123|Jul</v>
      </c>
      <c r="D1471" s="24">
        <f>Revenue!J1472</f>
        <v>1288.2984000000001</v>
      </c>
      <c r="E1471" s="25">
        <f>_xlfn.XLOOKUP($C1471,ExpensesTbl[Key],ExpensesTbl[Total Operating Expenses])</f>
        <v>2393.41</v>
      </c>
      <c r="F1471" s="25">
        <f t="shared" si="80"/>
        <v>-1105.1115999999997</v>
      </c>
      <c r="G1471" s="23" t="str">
        <f>_xlfn.XLOOKUP($A1471,PropertiesTbl[Property ID],PropertiesTbl[Property Name])</f>
        <v>Starlight Nest</v>
      </c>
    </row>
    <row r="1472" spans="1:7" x14ac:dyDescent="0.25">
      <c r="A1472" s="22" t="str">
        <f>Revenue!A1473</f>
        <v>P0123</v>
      </c>
      <c r="B1472" s="22" t="str">
        <f>Revenue!B1473</f>
        <v>Aug</v>
      </c>
      <c r="C1472" s="23" t="str">
        <f t="shared" si="79"/>
        <v>P0123|Aug</v>
      </c>
      <c r="D1472" s="24">
        <f>Revenue!J1473</f>
        <v>1245.308</v>
      </c>
      <c r="E1472" s="25">
        <f>_xlfn.XLOOKUP($C1472,ExpensesTbl[Key],ExpensesTbl[Total Operating Expenses])</f>
        <v>2315.69</v>
      </c>
      <c r="F1472" s="25">
        <f t="shared" si="80"/>
        <v>-1070.3820000000001</v>
      </c>
      <c r="G1472" s="23" t="str">
        <f>_xlfn.XLOOKUP($A1472,PropertiesTbl[Property ID],PropertiesTbl[Property Name])</f>
        <v>Starlight Nest</v>
      </c>
    </row>
    <row r="1473" spans="1:7" x14ac:dyDescent="0.25">
      <c r="A1473" s="22" t="str">
        <f>Revenue!A1474</f>
        <v>P0123</v>
      </c>
      <c r="B1473" s="22" t="str">
        <f>Revenue!B1474</f>
        <v>Sep</v>
      </c>
      <c r="C1473" s="23" t="str">
        <f t="shared" si="79"/>
        <v>P0123|Sep</v>
      </c>
      <c r="D1473" s="24">
        <f>Revenue!J1474</f>
        <v>918.78660000000002</v>
      </c>
      <c r="E1473" s="25">
        <f>_xlfn.XLOOKUP($C1473,ExpensesTbl[Key],ExpensesTbl[Total Operating Expenses])</f>
        <v>1683.79</v>
      </c>
      <c r="F1473" s="25">
        <f t="shared" si="80"/>
        <v>-765.00339999999994</v>
      </c>
      <c r="G1473" s="23" t="str">
        <f>_xlfn.XLOOKUP($A1473,PropertiesTbl[Property ID],PropertiesTbl[Property Name])</f>
        <v>Starlight Nest</v>
      </c>
    </row>
    <row r="1474" spans="1:7" x14ac:dyDescent="0.25">
      <c r="A1474" s="22" t="str">
        <f>Revenue!A1475</f>
        <v>P0123</v>
      </c>
      <c r="B1474" s="22" t="str">
        <f>Revenue!B1475</f>
        <v>Oct</v>
      </c>
      <c r="C1474" s="23" t="str">
        <f t="shared" si="79"/>
        <v>P0123|Oct</v>
      </c>
      <c r="D1474" s="24">
        <f>Revenue!J1475</f>
        <v>832.37900000000002</v>
      </c>
      <c r="E1474" s="25">
        <f>_xlfn.XLOOKUP($C1474,ExpensesTbl[Key],ExpensesTbl[Total Operating Expenses])</f>
        <v>1634.6399999999999</v>
      </c>
      <c r="F1474" s="25">
        <f t="shared" si="80"/>
        <v>-802.26099999999985</v>
      </c>
      <c r="G1474" s="23" t="str">
        <f>_xlfn.XLOOKUP($A1474,PropertiesTbl[Property ID],PropertiesTbl[Property Name])</f>
        <v>Starlight Nest</v>
      </c>
    </row>
    <row r="1475" spans="1:7" x14ac:dyDescent="0.25">
      <c r="A1475" s="22" t="str">
        <f>Revenue!A1476</f>
        <v>P0123</v>
      </c>
      <c r="B1475" s="22" t="str">
        <f>Revenue!B1476</f>
        <v>Nov</v>
      </c>
      <c r="C1475" s="23" t="str">
        <f t="shared" si="79"/>
        <v>P0123|Nov</v>
      </c>
      <c r="D1475" s="24">
        <f>Revenue!J1476</f>
        <v>777.52549999999997</v>
      </c>
      <c r="E1475" s="25">
        <f>_xlfn.XLOOKUP($C1475,ExpensesTbl[Key],ExpensesTbl[Total Operating Expenses])</f>
        <v>1603.3700000000001</v>
      </c>
      <c r="F1475" s="25">
        <f t="shared" si="80"/>
        <v>-825.84450000000015</v>
      </c>
      <c r="G1475" s="23" t="str">
        <f>_xlfn.XLOOKUP($A1475,PropertiesTbl[Property ID],PropertiesTbl[Property Name])</f>
        <v>Starlight Nest</v>
      </c>
    </row>
    <row r="1476" spans="1:7" x14ac:dyDescent="0.25">
      <c r="A1476" s="22" t="str">
        <f>Revenue!A1477</f>
        <v>P0123</v>
      </c>
      <c r="B1476" s="22" t="str">
        <f>Revenue!B1477</f>
        <v>Dec</v>
      </c>
      <c r="C1476" s="23" t="str">
        <f t="shared" si="79"/>
        <v>P0123|Dec</v>
      </c>
      <c r="D1476" s="24">
        <f>Revenue!J1477</f>
        <v>3090.9794000000002</v>
      </c>
      <c r="E1476" s="25">
        <f>_xlfn.XLOOKUP($C1476,ExpensesTbl[Key],ExpensesTbl[Total Operating Expenses])</f>
        <v>1897.03</v>
      </c>
      <c r="F1476" s="25">
        <f t="shared" si="80"/>
        <v>1193.9494000000002</v>
      </c>
      <c r="G1476" s="23" t="str">
        <f>_xlfn.XLOOKUP($A1476,PropertiesTbl[Property ID],PropertiesTbl[Property Name])</f>
        <v>Starlight Nest</v>
      </c>
    </row>
    <row r="1477" spans="1:7" x14ac:dyDescent="0.25">
      <c r="A1477" s="22" t="str">
        <f>Revenue!A1478</f>
        <v>P0123</v>
      </c>
      <c r="B1477" s="22" t="str">
        <f>Revenue!B1478</f>
        <v>Jan</v>
      </c>
      <c r="C1477" s="23" t="str">
        <f t="shared" ref="C1477:C1540" si="81">A1477&amp;"|"&amp;B1477</f>
        <v>P0123|Jan</v>
      </c>
      <c r="D1477" s="24">
        <f>Revenue!J1478</f>
        <v>2533.3348000000001</v>
      </c>
      <c r="E1477" s="25">
        <f>_xlfn.XLOOKUP($C1477,ExpensesTbl[Key],ExpensesTbl[Total Operating Expenses])</f>
        <v>1831.4199999999998</v>
      </c>
      <c r="F1477" s="25">
        <f t="shared" ref="F1477:F1540" si="82">D1477-E1477</f>
        <v>701.91480000000024</v>
      </c>
      <c r="G1477" s="23" t="str">
        <f>_xlfn.XLOOKUP($A1477,PropertiesTbl[Property ID],PropertiesTbl[Property Name])</f>
        <v>Starlight Nest</v>
      </c>
    </row>
    <row r="1478" spans="1:7" x14ac:dyDescent="0.25">
      <c r="A1478" s="22" t="str">
        <f>Revenue!A1479</f>
        <v>P0123</v>
      </c>
      <c r="B1478" s="22" t="str">
        <f>Revenue!B1479</f>
        <v>Feb</v>
      </c>
      <c r="C1478" s="23" t="str">
        <f t="shared" si="81"/>
        <v>P0123|Feb</v>
      </c>
      <c r="D1478" s="24">
        <f>Revenue!J1479</f>
        <v>2202.9139999999998</v>
      </c>
      <c r="E1478" s="25">
        <f>_xlfn.XLOOKUP($C1478,ExpensesTbl[Key],ExpensesTbl[Total Operating Expenses])</f>
        <v>1843.4399999999998</v>
      </c>
      <c r="F1478" s="25">
        <f t="shared" si="82"/>
        <v>359.47399999999993</v>
      </c>
      <c r="G1478" s="23" t="str">
        <f>_xlfn.XLOOKUP($A1478,PropertiesTbl[Property ID],PropertiesTbl[Property Name])</f>
        <v>Starlight Nest</v>
      </c>
    </row>
    <row r="1479" spans="1:7" x14ac:dyDescent="0.25">
      <c r="A1479" s="22" t="str">
        <f>Revenue!A1480</f>
        <v>P0123</v>
      </c>
      <c r="B1479" s="22" t="str">
        <f>Revenue!B1480</f>
        <v>Mar</v>
      </c>
      <c r="C1479" s="23" t="str">
        <f t="shared" si="81"/>
        <v>P0123|Mar</v>
      </c>
      <c r="D1479" s="24">
        <f>Revenue!J1480</f>
        <v>1670.1984</v>
      </c>
      <c r="E1479" s="25">
        <f>_xlfn.XLOOKUP($C1479,ExpensesTbl[Key],ExpensesTbl[Total Operating Expenses])</f>
        <v>1730.06</v>
      </c>
      <c r="F1479" s="25">
        <f t="shared" si="82"/>
        <v>-59.861599999999953</v>
      </c>
      <c r="G1479" s="23" t="str">
        <f>_xlfn.XLOOKUP($A1479,PropertiesTbl[Property ID],PropertiesTbl[Property Name])</f>
        <v>Starlight Nest</v>
      </c>
    </row>
    <row r="1480" spans="1:7" x14ac:dyDescent="0.25">
      <c r="A1480" s="22" t="str">
        <f>Revenue!A1481</f>
        <v>P0124</v>
      </c>
      <c r="B1480" s="22" t="str">
        <f>Revenue!B1481</f>
        <v>Apr</v>
      </c>
      <c r="C1480" s="23" t="str">
        <f t="shared" si="81"/>
        <v>P0124|Apr</v>
      </c>
      <c r="D1480" s="24">
        <f>Revenue!J1481</f>
        <v>1160.2105000000001</v>
      </c>
      <c r="E1480" s="25">
        <f>_xlfn.XLOOKUP($C1480,ExpensesTbl[Key],ExpensesTbl[Total Operating Expenses])</f>
        <v>2496.8700000000003</v>
      </c>
      <c r="F1480" s="25">
        <f t="shared" si="82"/>
        <v>-1336.6595000000002</v>
      </c>
      <c r="G1480" s="23" t="str">
        <f>_xlfn.XLOOKUP($A1480,PropertiesTbl[Property ID],PropertiesTbl[Property Name])</f>
        <v>Boulder Villa</v>
      </c>
    </row>
    <row r="1481" spans="1:7" x14ac:dyDescent="0.25">
      <c r="A1481" s="22" t="str">
        <f>Revenue!A1482</f>
        <v>P0124</v>
      </c>
      <c r="B1481" s="22" t="str">
        <f>Revenue!B1482</f>
        <v>May</v>
      </c>
      <c r="C1481" s="23" t="str">
        <f t="shared" si="81"/>
        <v>P0124|May</v>
      </c>
      <c r="D1481" s="24">
        <f>Revenue!J1482</f>
        <v>1605.2368000000001</v>
      </c>
      <c r="E1481" s="25">
        <f>_xlfn.XLOOKUP($C1481,ExpensesTbl[Key],ExpensesTbl[Total Operating Expenses])</f>
        <v>2909.6400000000003</v>
      </c>
      <c r="F1481" s="25">
        <f t="shared" si="82"/>
        <v>-1304.4032000000002</v>
      </c>
      <c r="G1481" s="23" t="str">
        <f>_xlfn.XLOOKUP($A1481,PropertiesTbl[Property ID],PropertiesTbl[Property Name])</f>
        <v>Boulder Villa</v>
      </c>
    </row>
    <row r="1482" spans="1:7" x14ac:dyDescent="0.25">
      <c r="A1482" s="22" t="str">
        <f>Revenue!A1483</f>
        <v>P0124</v>
      </c>
      <c r="B1482" s="22" t="str">
        <f>Revenue!B1483</f>
        <v>Jun</v>
      </c>
      <c r="C1482" s="23" t="str">
        <f t="shared" si="81"/>
        <v>P0124|Jun</v>
      </c>
      <c r="D1482" s="24">
        <f>Revenue!J1483</f>
        <v>1757.9439</v>
      </c>
      <c r="E1482" s="25">
        <f>_xlfn.XLOOKUP($C1482,ExpensesTbl[Key],ExpensesTbl[Total Operating Expenses])</f>
        <v>3062.6000000000004</v>
      </c>
      <c r="F1482" s="25">
        <f t="shared" si="82"/>
        <v>-1304.6561000000004</v>
      </c>
      <c r="G1482" s="23" t="str">
        <f>_xlfn.XLOOKUP($A1482,PropertiesTbl[Property ID],PropertiesTbl[Property Name])</f>
        <v>Boulder Villa</v>
      </c>
    </row>
    <row r="1483" spans="1:7" x14ac:dyDescent="0.25">
      <c r="A1483" s="22" t="str">
        <f>Revenue!A1484</f>
        <v>P0124</v>
      </c>
      <c r="B1483" s="22" t="str">
        <f>Revenue!B1484</f>
        <v>Jul</v>
      </c>
      <c r="C1483" s="23" t="str">
        <f t="shared" si="81"/>
        <v>P0124|Jul</v>
      </c>
      <c r="D1483" s="24">
        <f>Revenue!J1484</f>
        <v>2873.9789999999998</v>
      </c>
      <c r="E1483" s="25">
        <f>_xlfn.XLOOKUP($C1483,ExpensesTbl[Key],ExpensesTbl[Total Operating Expenses])</f>
        <v>4307.62</v>
      </c>
      <c r="F1483" s="25">
        <f t="shared" si="82"/>
        <v>-1433.6410000000001</v>
      </c>
      <c r="G1483" s="23" t="str">
        <f>_xlfn.XLOOKUP($A1483,PropertiesTbl[Property ID],PropertiesTbl[Property Name])</f>
        <v>Boulder Villa</v>
      </c>
    </row>
    <row r="1484" spans="1:7" x14ac:dyDescent="0.25">
      <c r="A1484" s="22" t="str">
        <f>Revenue!A1485</f>
        <v>P0124</v>
      </c>
      <c r="B1484" s="22" t="str">
        <f>Revenue!B1485</f>
        <v>Aug</v>
      </c>
      <c r="C1484" s="23" t="str">
        <f t="shared" si="81"/>
        <v>P0124|Aug</v>
      </c>
      <c r="D1484" s="24">
        <f>Revenue!J1485</f>
        <v>2783.2839999999997</v>
      </c>
      <c r="E1484" s="25">
        <f>_xlfn.XLOOKUP($C1484,ExpensesTbl[Key],ExpensesTbl[Total Operating Expenses])</f>
        <v>4178.66</v>
      </c>
      <c r="F1484" s="25">
        <f t="shared" si="82"/>
        <v>-1395.3760000000002</v>
      </c>
      <c r="G1484" s="23" t="str">
        <f>_xlfn.XLOOKUP($A1484,PropertiesTbl[Property ID],PropertiesTbl[Property Name])</f>
        <v>Boulder Villa</v>
      </c>
    </row>
    <row r="1485" spans="1:7" x14ac:dyDescent="0.25">
      <c r="A1485" s="22" t="str">
        <f>Revenue!A1486</f>
        <v>P0124</v>
      </c>
      <c r="B1485" s="22" t="str">
        <f>Revenue!B1486</f>
        <v>Sep</v>
      </c>
      <c r="C1485" s="23" t="str">
        <f t="shared" si="81"/>
        <v>P0124|Sep</v>
      </c>
      <c r="D1485" s="24">
        <f>Revenue!J1486</f>
        <v>1697.9203</v>
      </c>
      <c r="E1485" s="25">
        <f>_xlfn.XLOOKUP($C1485,ExpensesTbl[Key],ExpensesTbl[Total Operating Expenses])</f>
        <v>3037.44</v>
      </c>
      <c r="F1485" s="25">
        <f t="shared" si="82"/>
        <v>-1339.5197000000001</v>
      </c>
      <c r="G1485" s="23" t="str">
        <f>_xlfn.XLOOKUP($A1485,PropertiesTbl[Property ID],PropertiesTbl[Property Name])</f>
        <v>Boulder Villa</v>
      </c>
    </row>
    <row r="1486" spans="1:7" x14ac:dyDescent="0.25">
      <c r="A1486" s="22" t="str">
        <f>Revenue!A1487</f>
        <v>P0124</v>
      </c>
      <c r="B1486" s="22" t="str">
        <f>Revenue!B1487</f>
        <v>Oct</v>
      </c>
      <c r="C1486" s="23" t="str">
        <f t="shared" si="81"/>
        <v>P0124|Oct</v>
      </c>
      <c r="D1486" s="24">
        <f>Revenue!J1487</f>
        <v>1667.9085</v>
      </c>
      <c r="E1486" s="25">
        <f>_xlfn.XLOOKUP($C1486,ExpensesTbl[Key],ExpensesTbl[Total Operating Expenses])</f>
        <v>2663.0400000000004</v>
      </c>
      <c r="F1486" s="25">
        <f t="shared" si="82"/>
        <v>-995.13150000000041</v>
      </c>
      <c r="G1486" s="23" t="str">
        <f>_xlfn.XLOOKUP($A1486,PropertiesTbl[Property ID],PropertiesTbl[Property Name])</f>
        <v>Boulder Villa</v>
      </c>
    </row>
    <row r="1487" spans="1:7" x14ac:dyDescent="0.25">
      <c r="A1487" s="22" t="str">
        <f>Revenue!A1488</f>
        <v>P0124</v>
      </c>
      <c r="B1487" s="22" t="str">
        <f>Revenue!B1488</f>
        <v>Nov</v>
      </c>
      <c r="C1487" s="23" t="str">
        <f t="shared" si="81"/>
        <v>P0124|Nov</v>
      </c>
      <c r="D1487" s="24">
        <f>Revenue!J1488</f>
        <v>1648.4793999999999</v>
      </c>
      <c r="E1487" s="25">
        <f>_xlfn.XLOOKUP($C1487,ExpensesTbl[Key],ExpensesTbl[Total Operating Expenses])</f>
        <v>2576.8500000000004</v>
      </c>
      <c r="F1487" s="25">
        <f t="shared" si="82"/>
        <v>-928.37060000000042</v>
      </c>
      <c r="G1487" s="23" t="str">
        <f>_xlfn.XLOOKUP($A1487,PropertiesTbl[Property ID],PropertiesTbl[Property Name])</f>
        <v>Boulder Villa</v>
      </c>
    </row>
    <row r="1488" spans="1:7" x14ac:dyDescent="0.25">
      <c r="A1488" s="22" t="str">
        <f>Revenue!A1489</f>
        <v>P0124</v>
      </c>
      <c r="B1488" s="22" t="str">
        <f>Revenue!B1489</f>
        <v>Dec</v>
      </c>
      <c r="C1488" s="23" t="str">
        <f t="shared" si="81"/>
        <v>P0124|Dec</v>
      </c>
      <c r="D1488" s="24">
        <f>Revenue!J1489</f>
        <v>6495.1005000000005</v>
      </c>
      <c r="E1488" s="25">
        <f>_xlfn.XLOOKUP($C1488,ExpensesTbl[Key],ExpensesTbl[Total Operating Expenses])</f>
        <v>3150.1200000000003</v>
      </c>
      <c r="F1488" s="25">
        <f t="shared" si="82"/>
        <v>3344.9805000000001</v>
      </c>
      <c r="G1488" s="23" t="str">
        <f>_xlfn.XLOOKUP($A1488,PropertiesTbl[Property ID],PropertiesTbl[Property Name])</f>
        <v>Boulder Villa</v>
      </c>
    </row>
    <row r="1489" spans="1:7" x14ac:dyDescent="0.25">
      <c r="A1489" s="22" t="str">
        <f>Revenue!A1490</f>
        <v>P0124</v>
      </c>
      <c r="B1489" s="22" t="str">
        <f>Revenue!B1490</f>
        <v>Jan</v>
      </c>
      <c r="C1489" s="23" t="str">
        <f t="shared" si="81"/>
        <v>P0124|Jan</v>
      </c>
      <c r="D1489" s="24">
        <f>Revenue!J1490</f>
        <v>5172.6785</v>
      </c>
      <c r="E1489" s="25">
        <f>_xlfn.XLOOKUP($C1489,ExpensesTbl[Key],ExpensesTbl[Total Operating Expenses])</f>
        <v>3023.4100000000003</v>
      </c>
      <c r="F1489" s="25">
        <f t="shared" si="82"/>
        <v>2149.2684999999997</v>
      </c>
      <c r="G1489" s="23" t="str">
        <f>_xlfn.XLOOKUP($A1489,PropertiesTbl[Property ID],PropertiesTbl[Property Name])</f>
        <v>Boulder Villa</v>
      </c>
    </row>
    <row r="1490" spans="1:7" x14ac:dyDescent="0.25">
      <c r="A1490" s="22" t="str">
        <f>Revenue!A1491</f>
        <v>P0124</v>
      </c>
      <c r="B1490" s="22" t="str">
        <f>Revenue!B1491</f>
        <v>Feb</v>
      </c>
      <c r="C1490" s="23" t="str">
        <f t="shared" si="81"/>
        <v>P0124|Feb</v>
      </c>
      <c r="D1490" s="24">
        <f>Revenue!J1491</f>
        <v>4206.4696000000004</v>
      </c>
      <c r="E1490" s="25">
        <f>_xlfn.XLOOKUP($C1490,ExpensesTbl[Key],ExpensesTbl[Total Operating Expenses])</f>
        <v>2891.1200000000003</v>
      </c>
      <c r="F1490" s="25">
        <f t="shared" si="82"/>
        <v>1315.3496</v>
      </c>
      <c r="G1490" s="23" t="str">
        <f>_xlfn.XLOOKUP($A1490,PropertiesTbl[Property ID],PropertiesTbl[Property Name])</f>
        <v>Boulder Villa</v>
      </c>
    </row>
    <row r="1491" spans="1:7" x14ac:dyDescent="0.25">
      <c r="A1491" s="22" t="str">
        <f>Revenue!A1492</f>
        <v>P0124</v>
      </c>
      <c r="B1491" s="22" t="str">
        <f>Revenue!B1492</f>
        <v>Mar</v>
      </c>
      <c r="C1491" s="23" t="str">
        <f t="shared" si="81"/>
        <v>P0124|Mar</v>
      </c>
      <c r="D1491" s="24">
        <f>Revenue!J1492</f>
        <v>3690.1483000000003</v>
      </c>
      <c r="E1491" s="25">
        <f>_xlfn.XLOOKUP($C1491,ExpensesTbl[Key],ExpensesTbl[Total Operating Expenses])</f>
        <v>2883.6800000000003</v>
      </c>
      <c r="F1491" s="25">
        <f t="shared" si="82"/>
        <v>806.4683</v>
      </c>
      <c r="G1491" s="23" t="str">
        <f>_xlfn.XLOOKUP($A1491,PropertiesTbl[Property ID],PropertiesTbl[Property Name])</f>
        <v>Boulder Villa</v>
      </c>
    </row>
    <row r="1492" spans="1:7" x14ac:dyDescent="0.25">
      <c r="A1492" s="22" t="str">
        <f>Revenue!A1493</f>
        <v>P0125</v>
      </c>
      <c r="B1492" s="22" t="str">
        <f>Revenue!B1493</f>
        <v>Apr</v>
      </c>
      <c r="C1492" s="23" t="str">
        <f t="shared" si="81"/>
        <v>P0125|Apr</v>
      </c>
      <c r="D1492" s="24">
        <f>Revenue!J1493</f>
        <v>1795.8168000000001</v>
      </c>
      <c r="E1492" s="25">
        <f>_xlfn.XLOOKUP($C1492,ExpensesTbl[Key],ExpensesTbl[Total Operating Expenses])</f>
        <v>3070.5199999999995</v>
      </c>
      <c r="F1492" s="25">
        <f t="shared" si="82"/>
        <v>-1274.7031999999995</v>
      </c>
      <c r="G1492" s="23" t="str">
        <f>_xlfn.XLOOKUP($A1492,PropertiesTbl[Property ID],PropertiesTbl[Property Name])</f>
        <v>Starlight Retreat</v>
      </c>
    </row>
    <row r="1493" spans="1:7" x14ac:dyDescent="0.25">
      <c r="A1493" s="22" t="str">
        <f>Revenue!A1494</f>
        <v>P0125</v>
      </c>
      <c r="B1493" s="22" t="str">
        <f>Revenue!B1494</f>
        <v>May</v>
      </c>
      <c r="C1493" s="23" t="str">
        <f t="shared" si="81"/>
        <v>P0125|May</v>
      </c>
      <c r="D1493" s="24">
        <f>Revenue!J1494</f>
        <v>1921.0632000000001</v>
      </c>
      <c r="E1493" s="25">
        <f>_xlfn.XLOOKUP($C1493,ExpensesTbl[Key],ExpensesTbl[Total Operating Expenses])</f>
        <v>3610.95</v>
      </c>
      <c r="F1493" s="25">
        <f t="shared" si="82"/>
        <v>-1689.8867999999998</v>
      </c>
      <c r="G1493" s="23" t="str">
        <f>_xlfn.XLOOKUP($A1493,PropertiesTbl[Property ID],PropertiesTbl[Property Name])</f>
        <v>Starlight Retreat</v>
      </c>
    </row>
    <row r="1494" spans="1:7" x14ac:dyDescent="0.25">
      <c r="A1494" s="22" t="str">
        <f>Revenue!A1495</f>
        <v>P0125</v>
      </c>
      <c r="B1494" s="22" t="str">
        <f>Revenue!B1495</f>
        <v>Jun</v>
      </c>
      <c r="C1494" s="23" t="str">
        <f t="shared" si="81"/>
        <v>P0125|Jun</v>
      </c>
      <c r="D1494" s="24">
        <f>Revenue!J1495</f>
        <v>1964.9168999999999</v>
      </c>
      <c r="E1494" s="25">
        <f>_xlfn.XLOOKUP($C1494,ExpensesTbl[Key],ExpensesTbl[Total Operating Expenses])</f>
        <v>3815.2200000000003</v>
      </c>
      <c r="F1494" s="25">
        <f t="shared" si="82"/>
        <v>-1850.3031000000003</v>
      </c>
      <c r="G1494" s="23" t="str">
        <f>_xlfn.XLOOKUP($A1494,PropertiesTbl[Property ID],PropertiesTbl[Property Name])</f>
        <v>Starlight Retreat</v>
      </c>
    </row>
    <row r="1495" spans="1:7" x14ac:dyDescent="0.25">
      <c r="A1495" s="22" t="str">
        <f>Revenue!A1496</f>
        <v>P0125</v>
      </c>
      <c r="B1495" s="22" t="str">
        <f>Revenue!B1496</f>
        <v>Jul</v>
      </c>
      <c r="C1495" s="23" t="str">
        <f t="shared" si="81"/>
        <v>P0125|Jul</v>
      </c>
      <c r="D1495" s="24">
        <f>Revenue!J1496</f>
        <v>3284.5909999999999</v>
      </c>
      <c r="E1495" s="25">
        <f>_xlfn.XLOOKUP($C1495,ExpensesTbl[Key],ExpensesTbl[Total Operating Expenses])</f>
        <v>5333.67</v>
      </c>
      <c r="F1495" s="25">
        <f t="shared" si="82"/>
        <v>-2049.0790000000002</v>
      </c>
      <c r="G1495" s="23" t="str">
        <f>_xlfn.XLOOKUP($A1495,PropertiesTbl[Property ID],PropertiesTbl[Property Name])</f>
        <v>Starlight Retreat</v>
      </c>
    </row>
    <row r="1496" spans="1:7" x14ac:dyDescent="0.25">
      <c r="A1496" s="22" t="str">
        <f>Revenue!A1497</f>
        <v>P0125</v>
      </c>
      <c r="B1496" s="22" t="str">
        <f>Revenue!B1497</f>
        <v>Aug</v>
      </c>
      <c r="C1496" s="23" t="str">
        <f t="shared" si="81"/>
        <v>P0125|Aug</v>
      </c>
      <c r="D1496" s="24">
        <f>Revenue!J1497</f>
        <v>3307.0949999999998</v>
      </c>
      <c r="E1496" s="25">
        <f>_xlfn.XLOOKUP($C1496,ExpensesTbl[Key],ExpensesTbl[Total Operating Expenses])</f>
        <v>5173.95</v>
      </c>
      <c r="F1496" s="25">
        <f t="shared" si="82"/>
        <v>-1866.855</v>
      </c>
      <c r="G1496" s="23" t="str">
        <f>_xlfn.XLOOKUP($A1496,PropertiesTbl[Property ID],PropertiesTbl[Property Name])</f>
        <v>Starlight Retreat</v>
      </c>
    </row>
    <row r="1497" spans="1:7" x14ac:dyDescent="0.25">
      <c r="A1497" s="22" t="str">
        <f>Revenue!A1498</f>
        <v>P0125</v>
      </c>
      <c r="B1497" s="22" t="str">
        <f>Revenue!B1498</f>
        <v>Sep</v>
      </c>
      <c r="C1497" s="23" t="str">
        <f t="shared" si="81"/>
        <v>P0125|Sep</v>
      </c>
      <c r="D1497" s="24">
        <f>Revenue!J1498</f>
        <v>1894.6404</v>
      </c>
      <c r="E1497" s="25">
        <f>_xlfn.XLOOKUP($C1497,ExpensesTbl[Key],ExpensesTbl[Total Operating Expenses])</f>
        <v>3407.47</v>
      </c>
      <c r="F1497" s="25">
        <f t="shared" si="82"/>
        <v>-1512.8295999999998</v>
      </c>
      <c r="G1497" s="23" t="str">
        <f>_xlfn.XLOOKUP($A1497,PropertiesTbl[Property ID],PropertiesTbl[Property Name])</f>
        <v>Starlight Retreat</v>
      </c>
    </row>
    <row r="1498" spans="1:7" x14ac:dyDescent="0.25">
      <c r="A1498" s="22" t="str">
        <f>Revenue!A1499</f>
        <v>P0125</v>
      </c>
      <c r="B1498" s="22" t="str">
        <f>Revenue!B1499</f>
        <v>Oct</v>
      </c>
      <c r="C1498" s="23" t="str">
        <f t="shared" si="81"/>
        <v>P0125|Oct</v>
      </c>
      <c r="D1498" s="24">
        <f>Revenue!J1499</f>
        <v>1984.8504000000003</v>
      </c>
      <c r="E1498" s="25">
        <f>_xlfn.XLOOKUP($C1498,ExpensesTbl[Key],ExpensesTbl[Total Operating Expenses])</f>
        <v>3305.56</v>
      </c>
      <c r="F1498" s="25">
        <f t="shared" si="82"/>
        <v>-1320.7095999999997</v>
      </c>
      <c r="G1498" s="23" t="str">
        <f>_xlfn.XLOOKUP($A1498,PropertiesTbl[Property ID],PropertiesTbl[Property Name])</f>
        <v>Starlight Retreat</v>
      </c>
    </row>
    <row r="1499" spans="1:7" x14ac:dyDescent="0.25">
      <c r="A1499" s="22" t="str">
        <f>Revenue!A1500</f>
        <v>P0125</v>
      </c>
      <c r="B1499" s="22" t="str">
        <f>Revenue!B1500</f>
        <v>Nov</v>
      </c>
      <c r="C1499" s="23" t="str">
        <f t="shared" si="81"/>
        <v>P0125|Nov</v>
      </c>
      <c r="D1499" s="24">
        <f>Revenue!J1500</f>
        <v>2028.2675999999999</v>
      </c>
      <c r="E1499" s="25">
        <f>_xlfn.XLOOKUP($C1499,ExpensesTbl[Key],ExpensesTbl[Total Operating Expenses])</f>
        <v>3159.39</v>
      </c>
      <c r="F1499" s="25">
        <f t="shared" si="82"/>
        <v>-1131.1224</v>
      </c>
      <c r="G1499" s="23" t="str">
        <f>_xlfn.XLOOKUP($A1499,PropertiesTbl[Property ID],PropertiesTbl[Property Name])</f>
        <v>Starlight Retreat</v>
      </c>
    </row>
    <row r="1500" spans="1:7" x14ac:dyDescent="0.25">
      <c r="A1500" s="22" t="str">
        <f>Revenue!A1501</f>
        <v>P0125</v>
      </c>
      <c r="B1500" s="22" t="str">
        <f>Revenue!B1501</f>
        <v>Dec</v>
      </c>
      <c r="C1500" s="23" t="str">
        <f t="shared" si="81"/>
        <v>P0125|Dec</v>
      </c>
      <c r="D1500" s="24">
        <f>Revenue!J1501</f>
        <v>7045.3162000000002</v>
      </c>
      <c r="E1500" s="25">
        <f>_xlfn.XLOOKUP($C1500,ExpensesTbl[Key],ExpensesTbl[Total Operating Expenses])</f>
        <v>3887.38</v>
      </c>
      <c r="F1500" s="25">
        <f t="shared" si="82"/>
        <v>3157.9362000000001</v>
      </c>
      <c r="G1500" s="23" t="str">
        <f>_xlfn.XLOOKUP($A1500,PropertiesTbl[Property ID],PropertiesTbl[Property Name])</f>
        <v>Starlight Retreat</v>
      </c>
    </row>
    <row r="1501" spans="1:7" x14ac:dyDescent="0.25">
      <c r="A1501" s="22" t="str">
        <f>Revenue!A1502</f>
        <v>P0125</v>
      </c>
      <c r="B1501" s="22" t="str">
        <f>Revenue!B1502</f>
        <v>Jan</v>
      </c>
      <c r="C1501" s="23" t="str">
        <f t="shared" si="81"/>
        <v>P0125|Jan</v>
      </c>
      <c r="D1501" s="24">
        <f>Revenue!J1502</f>
        <v>6405.1853000000001</v>
      </c>
      <c r="E1501" s="25">
        <f>_xlfn.XLOOKUP($C1501,ExpensesTbl[Key],ExpensesTbl[Total Operating Expenses])</f>
        <v>3726.52</v>
      </c>
      <c r="F1501" s="25">
        <f t="shared" si="82"/>
        <v>2678.6653000000001</v>
      </c>
      <c r="G1501" s="23" t="str">
        <f>_xlfn.XLOOKUP($A1501,PropertiesTbl[Property ID],PropertiesTbl[Property Name])</f>
        <v>Starlight Retreat</v>
      </c>
    </row>
    <row r="1502" spans="1:7" x14ac:dyDescent="0.25">
      <c r="A1502" s="22" t="str">
        <f>Revenue!A1503</f>
        <v>P0125</v>
      </c>
      <c r="B1502" s="22" t="str">
        <f>Revenue!B1503</f>
        <v>Feb</v>
      </c>
      <c r="C1502" s="23" t="str">
        <f t="shared" si="81"/>
        <v>P0125|Feb</v>
      </c>
      <c r="D1502" s="24">
        <f>Revenue!J1503</f>
        <v>4589.5793000000003</v>
      </c>
      <c r="E1502" s="25">
        <f>_xlfn.XLOOKUP($C1502,ExpensesTbl[Key],ExpensesTbl[Total Operating Expenses])</f>
        <v>3796.04</v>
      </c>
      <c r="F1502" s="25">
        <f t="shared" si="82"/>
        <v>793.53930000000037</v>
      </c>
      <c r="G1502" s="23" t="str">
        <f>_xlfn.XLOOKUP($A1502,PropertiesTbl[Property ID],PropertiesTbl[Property Name])</f>
        <v>Starlight Retreat</v>
      </c>
    </row>
    <row r="1503" spans="1:7" x14ac:dyDescent="0.25">
      <c r="A1503" s="22" t="str">
        <f>Revenue!A1504</f>
        <v>P0125</v>
      </c>
      <c r="B1503" s="22" t="str">
        <f>Revenue!B1504</f>
        <v>Mar</v>
      </c>
      <c r="C1503" s="23" t="str">
        <f t="shared" si="81"/>
        <v>P0125|Mar</v>
      </c>
      <c r="D1503" s="24">
        <f>Revenue!J1504</f>
        <v>4641.4354999999996</v>
      </c>
      <c r="E1503" s="25">
        <f>_xlfn.XLOOKUP($C1503,ExpensesTbl[Key],ExpensesTbl[Total Operating Expenses])</f>
        <v>3534.82</v>
      </c>
      <c r="F1503" s="25">
        <f t="shared" si="82"/>
        <v>1106.6154999999994</v>
      </c>
      <c r="G1503" s="23" t="str">
        <f>_xlfn.XLOOKUP($A1503,PropertiesTbl[Property ID],PropertiesTbl[Property Name])</f>
        <v>Starlight Retreat</v>
      </c>
    </row>
    <row r="1504" spans="1:7" x14ac:dyDescent="0.25">
      <c r="A1504" s="22" t="str">
        <f>Revenue!A1505</f>
        <v>P0126</v>
      </c>
      <c r="B1504" s="22" t="str">
        <f>Revenue!B1505</f>
        <v>Apr</v>
      </c>
      <c r="C1504" s="23" t="str">
        <f t="shared" si="81"/>
        <v>P0126|Apr</v>
      </c>
      <c r="D1504" s="24">
        <f>Revenue!J1505</f>
        <v>523.04950000000008</v>
      </c>
      <c r="E1504" s="25">
        <f>_xlfn.XLOOKUP($C1504,ExpensesTbl[Key],ExpensesTbl[Total Operating Expenses])</f>
        <v>1157.2599999999998</v>
      </c>
      <c r="F1504" s="25">
        <f t="shared" si="82"/>
        <v>-634.21049999999968</v>
      </c>
      <c r="G1504" s="23" t="str">
        <f>_xlfn.XLOOKUP($A1504,PropertiesTbl[Property ID],PropertiesTbl[Property Name])</f>
        <v>Pine Cottage</v>
      </c>
    </row>
    <row r="1505" spans="1:7" x14ac:dyDescent="0.25">
      <c r="A1505" s="22" t="str">
        <f>Revenue!A1506</f>
        <v>P0126</v>
      </c>
      <c r="B1505" s="22" t="str">
        <f>Revenue!B1506</f>
        <v>May</v>
      </c>
      <c r="C1505" s="23" t="str">
        <f t="shared" si="81"/>
        <v>P0126|May</v>
      </c>
      <c r="D1505" s="24">
        <f>Revenue!J1506</f>
        <v>640.93359999999996</v>
      </c>
      <c r="E1505" s="25">
        <f>_xlfn.XLOOKUP($C1505,ExpensesTbl[Key],ExpensesTbl[Total Operating Expenses])</f>
        <v>1270.44</v>
      </c>
      <c r="F1505" s="25">
        <f t="shared" si="82"/>
        <v>-629.5064000000001</v>
      </c>
      <c r="G1505" s="23" t="str">
        <f>_xlfn.XLOOKUP($A1505,PropertiesTbl[Property ID],PropertiesTbl[Property Name])</f>
        <v>Pine Cottage</v>
      </c>
    </row>
    <row r="1506" spans="1:7" x14ac:dyDescent="0.25">
      <c r="A1506" s="22" t="str">
        <f>Revenue!A1507</f>
        <v>P0126</v>
      </c>
      <c r="B1506" s="22" t="str">
        <f>Revenue!B1507</f>
        <v>Jun</v>
      </c>
      <c r="C1506" s="23" t="str">
        <f t="shared" si="81"/>
        <v>P0126|Jun</v>
      </c>
      <c r="D1506" s="24">
        <f>Revenue!J1507</f>
        <v>740.87270000000001</v>
      </c>
      <c r="E1506" s="25">
        <f>_xlfn.XLOOKUP($C1506,ExpensesTbl[Key],ExpensesTbl[Total Operating Expenses])</f>
        <v>1292.04</v>
      </c>
      <c r="F1506" s="25">
        <f t="shared" si="82"/>
        <v>-551.16729999999995</v>
      </c>
      <c r="G1506" s="23" t="str">
        <f>_xlfn.XLOOKUP($A1506,PropertiesTbl[Property ID],PropertiesTbl[Property Name])</f>
        <v>Pine Cottage</v>
      </c>
    </row>
    <row r="1507" spans="1:7" x14ac:dyDescent="0.25">
      <c r="A1507" s="22" t="str">
        <f>Revenue!A1508</f>
        <v>P0126</v>
      </c>
      <c r="B1507" s="22" t="str">
        <f>Revenue!B1508</f>
        <v>Jul</v>
      </c>
      <c r="C1507" s="23" t="str">
        <f t="shared" si="81"/>
        <v>P0126|Jul</v>
      </c>
      <c r="D1507" s="24">
        <f>Revenue!J1508</f>
        <v>1200.68</v>
      </c>
      <c r="E1507" s="25">
        <f>_xlfn.XLOOKUP($C1507,ExpensesTbl[Key],ExpensesTbl[Total Operating Expenses])</f>
        <v>1889.7399999999998</v>
      </c>
      <c r="F1507" s="25">
        <f t="shared" si="82"/>
        <v>-689.05999999999972</v>
      </c>
      <c r="G1507" s="23" t="str">
        <f>_xlfn.XLOOKUP($A1507,PropertiesTbl[Property ID],PropertiesTbl[Property Name])</f>
        <v>Pine Cottage</v>
      </c>
    </row>
    <row r="1508" spans="1:7" x14ac:dyDescent="0.25">
      <c r="A1508" s="22" t="str">
        <f>Revenue!A1509</f>
        <v>P0126</v>
      </c>
      <c r="B1508" s="22" t="str">
        <f>Revenue!B1509</f>
        <v>Aug</v>
      </c>
      <c r="C1508" s="23" t="str">
        <f t="shared" si="81"/>
        <v>P0126|Aug</v>
      </c>
      <c r="D1508" s="24">
        <f>Revenue!J1509</f>
        <v>885.60640000000001</v>
      </c>
      <c r="E1508" s="25">
        <f>_xlfn.XLOOKUP($C1508,ExpensesTbl[Key],ExpensesTbl[Total Operating Expenses])</f>
        <v>1542.5800000000002</v>
      </c>
      <c r="F1508" s="25">
        <f t="shared" si="82"/>
        <v>-656.97360000000015</v>
      </c>
      <c r="G1508" s="23" t="str">
        <f>_xlfn.XLOOKUP($A1508,PropertiesTbl[Property ID],PropertiesTbl[Property Name])</f>
        <v>Pine Cottage</v>
      </c>
    </row>
    <row r="1509" spans="1:7" x14ac:dyDescent="0.25">
      <c r="A1509" s="22" t="str">
        <f>Revenue!A1510</f>
        <v>P0126</v>
      </c>
      <c r="B1509" s="22" t="str">
        <f>Revenue!B1510</f>
        <v>Sep</v>
      </c>
      <c r="C1509" s="23" t="str">
        <f t="shared" si="81"/>
        <v>P0126|Sep</v>
      </c>
      <c r="D1509" s="24">
        <f>Revenue!J1510</f>
        <v>656.58939999999996</v>
      </c>
      <c r="E1509" s="25">
        <f>_xlfn.XLOOKUP($C1509,ExpensesTbl[Key],ExpensesTbl[Total Operating Expenses])</f>
        <v>1215.27</v>
      </c>
      <c r="F1509" s="25">
        <f t="shared" si="82"/>
        <v>-558.68060000000003</v>
      </c>
      <c r="G1509" s="23" t="str">
        <f>_xlfn.XLOOKUP($A1509,PropertiesTbl[Property ID],PropertiesTbl[Property Name])</f>
        <v>Pine Cottage</v>
      </c>
    </row>
    <row r="1510" spans="1:7" x14ac:dyDescent="0.25">
      <c r="A1510" s="22" t="str">
        <f>Revenue!A1511</f>
        <v>P0126</v>
      </c>
      <c r="B1510" s="22" t="str">
        <f>Revenue!B1511</f>
        <v>Oct</v>
      </c>
      <c r="C1510" s="23" t="str">
        <f t="shared" si="81"/>
        <v>P0126|Oct</v>
      </c>
      <c r="D1510" s="24">
        <f>Revenue!J1511</f>
        <v>661.30359999999996</v>
      </c>
      <c r="E1510" s="25">
        <f>_xlfn.XLOOKUP($C1510,ExpensesTbl[Key],ExpensesTbl[Total Operating Expenses])</f>
        <v>1193.4599999999998</v>
      </c>
      <c r="F1510" s="25">
        <f t="shared" si="82"/>
        <v>-532.15639999999985</v>
      </c>
      <c r="G1510" s="23" t="str">
        <f>_xlfn.XLOOKUP($A1510,PropertiesTbl[Property ID],PropertiesTbl[Property Name])</f>
        <v>Pine Cottage</v>
      </c>
    </row>
    <row r="1511" spans="1:7" x14ac:dyDescent="0.25">
      <c r="A1511" s="22" t="str">
        <f>Revenue!A1512</f>
        <v>P0126</v>
      </c>
      <c r="B1511" s="22" t="str">
        <f>Revenue!B1512</f>
        <v>Nov</v>
      </c>
      <c r="C1511" s="23" t="str">
        <f t="shared" si="81"/>
        <v>P0126|Nov</v>
      </c>
      <c r="D1511" s="24">
        <f>Revenue!J1512</f>
        <v>638.78019999999992</v>
      </c>
      <c r="E1511" s="25">
        <f>_xlfn.XLOOKUP($C1511,ExpensesTbl[Key],ExpensesTbl[Total Operating Expenses])</f>
        <v>1209.1000000000001</v>
      </c>
      <c r="F1511" s="25">
        <f t="shared" si="82"/>
        <v>-570.31980000000021</v>
      </c>
      <c r="G1511" s="23" t="str">
        <f>_xlfn.XLOOKUP($A1511,PropertiesTbl[Property ID],PropertiesTbl[Property Name])</f>
        <v>Pine Cottage</v>
      </c>
    </row>
    <row r="1512" spans="1:7" x14ac:dyDescent="0.25">
      <c r="A1512" s="22" t="str">
        <f>Revenue!A1513</f>
        <v>P0126</v>
      </c>
      <c r="B1512" s="22" t="str">
        <f>Revenue!B1513</f>
        <v>Dec</v>
      </c>
      <c r="C1512" s="23" t="str">
        <f t="shared" si="81"/>
        <v>P0126|Dec</v>
      </c>
      <c r="D1512" s="24">
        <f>Revenue!J1513</f>
        <v>2201.2120000000004</v>
      </c>
      <c r="E1512" s="25">
        <f>_xlfn.XLOOKUP($C1512,ExpensesTbl[Key],ExpensesTbl[Total Operating Expenses])</f>
        <v>1440.0800000000004</v>
      </c>
      <c r="F1512" s="25">
        <f t="shared" si="82"/>
        <v>761.13200000000006</v>
      </c>
      <c r="G1512" s="23" t="str">
        <f>_xlfn.XLOOKUP($A1512,PropertiesTbl[Property ID],PropertiesTbl[Property Name])</f>
        <v>Pine Cottage</v>
      </c>
    </row>
    <row r="1513" spans="1:7" x14ac:dyDescent="0.25">
      <c r="A1513" s="22" t="str">
        <f>Revenue!A1514</f>
        <v>P0126</v>
      </c>
      <c r="B1513" s="22" t="str">
        <f>Revenue!B1514</f>
        <v>Jan</v>
      </c>
      <c r="C1513" s="23" t="str">
        <f t="shared" si="81"/>
        <v>P0126|Jan</v>
      </c>
      <c r="D1513" s="24">
        <f>Revenue!J1514</f>
        <v>2198.0303999999996</v>
      </c>
      <c r="E1513" s="25">
        <f>_xlfn.XLOOKUP($C1513,ExpensesTbl[Key],ExpensesTbl[Total Operating Expenses])</f>
        <v>1453.56</v>
      </c>
      <c r="F1513" s="25">
        <f t="shared" si="82"/>
        <v>744.4703999999997</v>
      </c>
      <c r="G1513" s="23" t="str">
        <f>_xlfn.XLOOKUP($A1513,PropertiesTbl[Property ID],PropertiesTbl[Property Name])</f>
        <v>Pine Cottage</v>
      </c>
    </row>
    <row r="1514" spans="1:7" x14ac:dyDescent="0.25">
      <c r="A1514" s="22" t="str">
        <f>Revenue!A1515</f>
        <v>P0126</v>
      </c>
      <c r="B1514" s="22" t="str">
        <f>Revenue!B1515</f>
        <v>Feb</v>
      </c>
      <c r="C1514" s="23" t="str">
        <f t="shared" si="81"/>
        <v>P0126|Feb</v>
      </c>
      <c r="D1514" s="24">
        <f>Revenue!J1515</f>
        <v>1595.0220000000002</v>
      </c>
      <c r="E1514" s="25">
        <f>_xlfn.XLOOKUP($C1514,ExpensesTbl[Key],ExpensesTbl[Total Operating Expenses])</f>
        <v>1367.9700000000003</v>
      </c>
      <c r="F1514" s="25">
        <f t="shared" si="82"/>
        <v>227.05199999999991</v>
      </c>
      <c r="G1514" s="23" t="str">
        <f>_xlfn.XLOOKUP($A1514,PropertiesTbl[Property ID],PropertiesTbl[Property Name])</f>
        <v>Pine Cottage</v>
      </c>
    </row>
    <row r="1515" spans="1:7" x14ac:dyDescent="0.25">
      <c r="A1515" s="22" t="str">
        <f>Revenue!A1516</f>
        <v>P0126</v>
      </c>
      <c r="B1515" s="22" t="str">
        <f>Revenue!B1516</f>
        <v>Mar</v>
      </c>
      <c r="C1515" s="23" t="str">
        <f t="shared" si="81"/>
        <v>P0126|Mar</v>
      </c>
      <c r="D1515" s="24">
        <f>Revenue!J1516</f>
        <v>1432.45</v>
      </c>
      <c r="E1515" s="25">
        <f>_xlfn.XLOOKUP($C1515,ExpensesTbl[Key],ExpensesTbl[Total Operating Expenses])</f>
        <v>1358.69</v>
      </c>
      <c r="F1515" s="25">
        <f t="shared" si="82"/>
        <v>73.759999999999991</v>
      </c>
      <c r="G1515" s="23" t="str">
        <f>_xlfn.XLOOKUP($A1515,PropertiesTbl[Property ID],PropertiesTbl[Property Name])</f>
        <v>Pine Cottage</v>
      </c>
    </row>
    <row r="1516" spans="1:7" x14ac:dyDescent="0.25">
      <c r="A1516" s="22" t="str">
        <f>Revenue!A1517</f>
        <v>P0127</v>
      </c>
      <c r="B1516" s="22" t="str">
        <f>Revenue!B1517</f>
        <v>Apr</v>
      </c>
      <c r="C1516" s="23" t="str">
        <f t="shared" si="81"/>
        <v>P0127|Apr</v>
      </c>
      <c r="D1516" s="24">
        <f>Revenue!J1517</f>
        <v>3334.4509999999996</v>
      </c>
      <c r="E1516" s="25">
        <f>_xlfn.XLOOKUP($C1516,ExpensesTbl[Key],ExpensesTbl[Total Operating Expenses])</f>
        <v>1992.58</v>
      </c>
      <c r="F1516" s="25">
        <f t="shared" si="82"/>
        <v>1341.8709999999996</v>
      </c>
      <c r="G1516" s="23" t="str">
        <f>_xlfn.XLOOKUP($A1516,PropertiesTbl[Property ID],PropertiesTbl[Property Name])</f>
        <v>Boulder Cottage</v>
      </c>
    </row>
    <row r="1517" spans="1:7" x14ac:dyDescent="0.25">
      <c r="A1517" s="22" t="str">
        <f>Revenue!A1518</f>
        <v>P0127</v>
      </c>
      <c r="B1517" s="22" t="str">
        <f>Revenue!B1518</f>
        <v>May</v>
      </c>
      <c r="C1517" s="23" t="str">
        <f t="shared" si="81"/>
        <v>P0127|May</v>
      </c>
      <c r="D1517" s="24">
        <f>Revenue!J1518</f>
        <v>3390.6043</v>
      </c>
      <c r="E1517" s="25">
        <f>_xlfn.XLOOKUP($C1517,ExpensesTbl[Key],ExpensesTbl[Total Operating Expenses])</f>
        <v>2309.92</v>
      </c>
      <c r="F1517" s="25">
        <f t="shared" si="82"/>
        <v>1080.6842999999999</v>
      </c>
      <c r="G1517" s="23" t="str">
        <f>_xlfn.XLOOKUP($A1517,PropertiesTbl[Property ID],PropertiesTbl[Property Name])</f>
        <v>Boulder Cottage</v>
      </c>
    </row>
    <row r="1518" spans="1:7" x14ac:dyDescent="0.25">
      <c r="A1518" s="22" t="str">
        <f>Revenue!A1519</f>
        <v>P0127</v>
      </c>
      <c r="B1518" s="22" t="str">
        <f>Revenue!B1519</f>
        <v>Jun</v>
      </c>
      <c r="C1518" s="23" t="str">
        <f t="shared" si="81"/>
        <v>P0127|Jun</v>
      </c>
      <c r="D1518" s="24">
        <f>Revenue!J1519</f>
        <v>4456.4403000000002</v>
      </c>
      <c r="E1518" s="25">
        <f>_xlfn.XLOOKUP($C1518,ExpensesTbl[Key],ExpensesTbl[Total Operating Expenses])</f>
        <v>2412.77</v>
      </c>
      <c r="F1518" s="25">
        <f t="shared" si="82"/>
        <v>2043.6703000000002</v>
      </c>
      <c r="G1518" s="23" t="str">
        <f>_xlfn.XLOOKUP($A1518,PropertiesTbl[Property ID],PropertiesTbl[Property Name])</f>
        <v>Boulder Cottage</v>
      </c>
    </row>
    <row r="1519" spans="1:7" x14ac:dyDescent="0.25">
      <c r="A1519" s="22" t="str">
        <f>Revenue!A1520</f>
        <v>P0127</v>
      </c>
      <c r="B1519" s="22" t="str">
        <f>Revenue!B1520</f>
        <v>Jul</v>
      </c>
      <c r="C1519" s="23" t="str">
        <f t="shared" si="81"/>
        <v>P0127|Jul</v>
      </c>
      <c r="D1519" s="24">
        <f>Revenue!J1520</f>
        <v>6852.8148000000001</v>
      </c>
      <c r="E1519" s="25">
        <f>_xlfn.XLOOKUP($C1519,ExpensesTbl[Key],ExpensesTbl[Total Operating Expenses])</f>
        <v>3359.4700000000003</v>
      </c>
      <c r="F1519" s="25">
        <f t="shared" si="82"/>
        <v>3493.3447999999999</v>
      </c>
      <c r="G1519" s="23" t="str">
        <f>_xlfn.XLOOKUP($A1519,PropertiesTbl[Property ID],PropertiesTbl[Property Name])</f>
        <v>Boulder Cottage</v>
      </c>
    </row>
    <row r="1520" spans="1:7" x14ac:dyDescent="0.25">
      <c r="A1520" s="22" t="str">
        <f>Revenue!A1521</f>
        <v>P0127</v>
      </c>
      <c r="B1520" s="22" t="str">
        <f>Revenue!B1521</f>
        <v>Aug</v>
      </c>
      <c r="C1520" s="23" t="str">
        <f t="shared" si="81"/>
        <v>P0127|Aug</v>
      </c>
      <c r="D1520" s="24">
        <f>Revenue!J1521</f>
        <v>5826.5063</v>
      </c>
      <c r="E1520" s="25">
        <f>_xlfn.XLOOKUP($C1520,ExpensesTbl[Key],ExpensesTbl[Total Operating Expenses])</f>
        <v>3271.08</v>
      </c>
      <c r="F1520" s="25">
        <f t="shared" si="82"/>
        <v>2555.4263000000001</v>
      </c>
      <c r="G1520" s="23" t="str">
        <f>_xlfn.XLOOKUP($A1520,PropertiesTbl[Property ID],PropertiesTbl[Property Name])</f>
        <v>Boulder Cottage</v>
      </c>
    </row>
    <row r="1521" spans="1:7" x14ac:dyDescent="0.25">
      <c r="A1521" s="22" t="str">
        <f>Revenue!A1522</f>
        <v>P0127</v>
      </c>
      <c r="B1521" s="22" t="str">
        <f>Revenue!B1522</f>
        <v>Sep</v>
      </c>
      <c r="C1521" s="23" t="str">
        <f t="shared" si="81"/>
        <v>P0127|Sep</v>
      </c>
      <c r="D1521" s="24">
        <f>Revenue!J1522</f>
        <v>3771.7464</v>
      </c>
      <c r="E1521" s="25">
        <f>_xlfn.XLOOKUP($C1521,ExpensesTbl[Key],ExpensesTbl[Total Operating Expenses])</f>
        <v>2201.88</v>
      </c>
      <c r="F1521" s="25">
        <f t="shared" si="82"/>
        <v>1569.8663999999999</v>
      </c>
      <c r="G1521" s="23" t="str">
        <f>_xlfn.XLOOKUP($A1521,PropertiesTbl[Property ID],PropertiesTbl[Property Name])</f>
        <v>Boulder Cottage</v>
      </c>
    </row>
    <row r="1522" spans="1:7" x14ac:dyDescent="0.25">
      <c r="A1522" s="22" t="str">
        <f>Revenue!A1523</f>
        <v>P0127</v>
      </c>
      <c r="B1522" s="22" t="str">
        <f>Revenue!B1523</f>
        <v>Oct</v>
      </c>
      <c r="C1522" s="23" t="str">
        <f t="shared" si="81"/>
        <v>P0127|Oct</v>
      </c>
      <c r="D1522" s="24">
        <f>Revenue!J1523</f>
        <v>3193.6943000000001</v>
      </c>
      <c r="E1522" s="25">
        <f>_xlfn.XLOOKUP($C1522,ExpensesTbl[Key],ExpensesTbl[Total Operating Expenses])</f>
        <v>2118.2199999999998</v>
      </c>
      <c r="F1522" s="25">
        <f t="shared" si="82"/>
        <v>1075.4743000000003</v>
      </c>
      <c r="G1522" s="23" t="str">
        <f>_xlfn.XLOOKUP($A1522,PropertiesTbl[Property ID],PropertiesTbl[Property Name])</f>
        <v>Boulder Cottage</v>
      </c>
    </row>
    <row r="1523" spans="1:7" x14ac:dyDescent="0.25">
      <c r="A1523" s="22" t="str">
        <f>Revenue!A1524</f>
        <v>P0127</v>
      </c>
      <c r="B1523" s="22" t="str">
        <f>Revenue!B1524</f>
        <v>Nov</v>
      </c>
      <c r="C1523" s="23" t="str">
        <f t="shared" si="81"/>
        <v>P0127|Nov</v>
      </c>
      <c r="D1523" s="24">
        <f>Revenue!J1524</f>
        <v>3079.8065999999999</v>
      </c>
      <c r="E1523" s="25">
        <f>_xlfn.XLOOKUP($C1523,ExpensesTbl[Key],ExpensesTbl[Total Operating Expenses])</f>
        <v>2044.23</v>
      </c>
      <c r="F1523" s="25">
        <f t="shared" si="82"/>
        <v>1035.5765999999999</v>
      </c>
      <c r="G1523" s="23" t="str">
        <f>_xlfn.XLOOKUP($A1523,PropertiesTbl[Property ID],PropertiesTbl[Property Name])</f>
        <v>Boulder Cottage</v>
      </c>
    </row>
    <row r="1524" spans="1:7" x14ac:dyDescent="0.25">
      <c r="A1524" s="22" t="str">
        <f>Revenue!A1525</f>
        <v>P0127</v>
      </c>
      <c r="B1524" s="22" t="str">
        <f>Revenue!B1525</f>
        <v>Dec</v>
      </c>
      <c r="C1524" s="23" t="str">
        <f t="shared" si="81"/>
        <v>P0127|Dec</v>
      </c>
      <c r="D1524" s="24">
        <f>Revenue!J1525</f>
        <v>13288.5975</v>
      </c>
      <c r="E1524" s="25">
        <f>_xlfn.XLOOKUP($C1524,ExpensesTbl[Key],ExpensesTbl[Total Operating Expenses])</f>
        <v>2526.96</v>
      </c>
      <c r="F1524" s="25">
        <f t="shared" si="82"/>
        <v>10761.637500000001</v>
      </c>
      <c r="G1524" s="23" t="str">
        <f>_xlfn.XLOOKUP($A1524,PropertiesTbl[Property ID],PropertiesTbl[Property Name])</f>
        <v>Boulder Cottage</v>
      </c>
    </row>
    <row r="1525" spans="1:7" x14ac:dyDescent="0.25">
      <c r="A1525" s="22" t="str">
        <f>Revenue!A1526</f>
        <v>P0127</v>
      </c>
      <c r="B1525" s="22" t="str">
        <f>Revenue!B1526</f>
        <v>Jan</v>
      </c>
      <c r="C1525" s="23" t="str">
        <f t="shared" si="81"/>
        <v>P0127|Jan</v>
      </c>
      <c r="D1525" s="24">
        <f>Revenue!J1526</f>
        <v>11455.793</v>
      </c>
      <c r="E1525" s="25">
        <f>_xlfn.XLOOKUP($C1525,ExpensesTbl[Key],ExpensesTbl[Total Operating Expenses])</f>
        <v>2425.61</v>
      </c>
      <c r="F1525" s="25">
        <f t="shared" si="82"/>
        <v>9030.1829999999991</v>
      </c>
      <c r="G1525" s="23" t="str">
        <f>_xlfn.XLOOKUP($A1525,PropertiesTbl[Property ID],PropertiesTbl[Property Name])</f>
        <v>Boulder Cottage</v>
      </c>
    </row>
    <row r="1526" spans="1:7" x14ac:dyDescent="0.25">
      <c r="A1526" s="22" t="str">
        <f>Revenue!A1527</f>
        <v>P0127</v>
      </c>
      <c r="B1526" s="22" t="str">
        <f>Revenue!B1527</f>
        <v>Feb</v>
      </c>
      <c r="C1526" s="23" t="str">
        <f t="shared" si="81"/>
        <v>P0127|Feb</v>
      </c>
      <c r="D1526" s="24">
        <f>Revenue!J1527</f>
        <v>9091.2240000000002</v>
      </c>
      <c r="E1526" s="25">
        <f>_xlfn.XLOOKUP($C1526,ExpensesTbl[Key],ExpensesTbl[Total Operating Expenses])</f>
        <v>2418.17</v>
      </c>
      <c r="F1526" s="25">
        <f t="shared" si="82"/>
        <v>6673.0540000000001</v>
      </c>
      <c r="G1526" s="23" t="str">
        <f>_xlfn.XLOOKUP($A1526,PropertiesTbl[Property ID],PropertiesTbl[Property Name])</f>
        <v>Boulder Cottage</v>
      </c>
    </row>
    <row r="1527" spans="1:7" x14ac:dyDescent="0.25">
      <c r="A1527" s="22" t="str">
        <f>Revenue!A1528</f>
        <v>P0127</v>
      </c>
      <c r="B1527" s="22" t="str">
        <f>Revenue!B1528</f>
        <v>Mar</v>
      </c>
      <c r="C1527" s="23" t="str">
        <f t="shared" si="81"/>
        <v>P0127|Mar</v>
      </c>
      <c r="D1527" s="24">
        <f>Revenue!J1528</f>
        <v>7631.4912000000013</v>
      </c>
      <c r="E1527" s="25">
        <f>_xlfn.XLOOKUP($C1527,ExpensesTbl[Key],ExpensesTbl[Total Operating Expenses])</f>
        <v>2303.1200000000003</v>
      </c>
      <c r="F1527" s="25">
        <f t="shared" si="82"/>
        <v>5328.3712000000014</v>
      </c>
      <c r="G1527" s="23" t="str">
        <f>_xlfn.XLOOKUP($A1527,PropertiesTbl[Property ID],PropertiesTbl[Property Name])</f>
        <v>Boulder Cottage</v>
      </c>
    </row>
    <row r="1528" spans="1:7" x14ac:dyDescent="0.25">
      <c r="A1528" s="22" t="str">
        <f>Revenue!A1529</f>
        <v>P0128</v>
      </c>
      <c r="B1528" s="22" t="str">
        <f>Revenue!B1529</f>
        <v>Apr</v>
      </c>
      <c r="C1528" s="23" t="str">
        <f t="shared" si="81"/>
        <v>P0128|Apr</v>
      </c>
      <c r="D1528" s="24">
        <f>Revenue!J1529</f>
        <v>1327.1960000000001</v>
      </c>
      <c r="E1528" s="25">
        <f>_xlfn.XLOOKUP($C1528,ExpensesTbl[Key],ExpensesTbl[Total Operating Expenses])</f>
        <v>2508.08</v>
      </c>
      <c r="F1528" s="25">
        <f t="shared" si="82"/>
        <v>-1180.8839999999998</v>
      </c>
      <c r="G1528" s="23" t="str">
        <f>_xlfn.XLOOKUP($A1528,PropertiesTbl[Property ID],PropertiesTbl[Property Name])</f>
        <v>Bearpaw Point</v>
      </c>
    </row>
    <row r="1529" spans="1:7" x14ac:dyDescent="0.25">
      <c r="A1529" s="22" t="str">
        <f>Revenue!A1530</f>
        <v>P0128</v>
      </c>
      <c r="B1529" s="22" t="str">
        <f>Revenue!B1530</f>
        <v>May</v>
      </c>
      <c r="C1529" s="23" t="str">
        <f t="shared" si="81"/>
        <v>P0128|May</v>
      </c>
      <c r="D1529" s="24">
        <f>Revenue!J1530</f>
        <v>1648.8285999999998</v>
      </c>
      <c r="E1529" s="25">
        <f>_xlfn.XLOOKUP($C1529,ExpensesTbl[Key],ExpensesTbl[Total Operating Expenses])</f>
        <v>2922.6500000000005</v>
      </c>
      <c r="F1529" s="25">
        <f t="shared" si="82"/>
        <v>-1273.8214000000007</v>
      </c>
      <c r="G1529" s="23" t="str">
        <f>_xlfn.XLOOKUP($A1529,PropertiesTbl[Property ID],PropertiesTbl[Property Name])</f>
        <v>Bearpaw Point</v>
      </c>
    </row>
    <row r="1530" spans="1:7" x14ac:dyDescent="0.25">
      <c r="A1530" s="22" t="str">
        <f>Revenue!A1531</f>
        <v>P0128</v>
      </c>
      <c r="B1530" s="22" t="str">
        <f>Revenue!B1531</f>
        <v>Jun</v>
      </c>
      <c r="C1530" s="23" t="str">
        <f t="shared" si="81"/>
        <v>P0128|Jun</v>
      </c>
      <c r="D1530" s="24">
        <f>Revenue!J1531</f>
        <v>1739.8534</v>
      </c>
      <c r="E1530" s="25">
        <f>_xlfn.XLOOKUP($C1530,ExpensesTbl[Key],ExpensesTbl[Total Operating Expenses])</f>
        <v>3074.78</v>
      </c>
      <c r="F1530" s="25">
        <f t="shared" si="82"/>
        <v>-1334.9266000000002</v>
      </c>
      <c r="G1530" s="23" t="str">
        <f>_xlfn.XLOOKUP($A1530,PropertiesTbl[Property ID],PropertiesTbl[Property Name])</f>
        <v>Bearpaw Point</v>
      </c>
    </row>
    <row r="1531" spans="1:7" x14ac:dyDescent="0.25">
      <c r="A1531" s="22" t="str">
        <f>Revenue!A1532</f>
        <v>P0128</v>
      </c>
      <c r="B1531" s="22" t="str">
        <f>Revenue!B1532</f>
        <v>Jul</v>
      </c>
      <c r="C1531" s="23" t="str">
        <f t="shared" si="81"/>
        <v>P0128|Jul</v>
      </c>
      <c r="D1531" s="24">
        <f>Revenue!J1532</f>
        <v>2144.3239999999996</v>
      </c>
      <c r="E1531" s="25">
        <f>_xlfn.XLOOKUP($C1531,ExpensesTbl[Key],ExpensesTbl[Total Operating Expenses])</f>
        <v>4201.5</v>
      </c>
      <c r="F1531" s="25">
        <f t="shared" si="82"/>
        <v>-2057.1760000000004</v>
      </c>
      <c r="G1531" s="23" t="str">
        <f>_xlfn.XLOOKUP($A1531,PropertiesTbl[Property ID],PropertiesTbl[Property Name])</f>
        <v>Bearpaw Point</v>
      </c>
    </row>
    <row r="1532" spans="1:7" x14ac:dyDescent="0.25">
      <c r="A1532" s="22" t="str">
        <f>Revenue!A1533</f>
        <v>P0128</v>
      </c>
      <c r="B1532" s="22" t="str">
        <f>Revenue!B1533</f>
        <v>Aug</v>
      </c>
      <c r="C1532" s="23" t="str">
        <f t="shared" si="81"/>
        <v>P0128|Aug</v>
      </c>
      <c r="D1532" s="24">
        <f>Revenue!J1533</f>
        <v>2239.5391999999997</v>
      </c>
      <c r="E1532" s="25">
        <f>_xlfn.XLOOKUP($C1532,ExpensesTbl[Key],ExpensesTbl[Total Operating Expenses])</f>
        <v>4054.88</v>
      </c>
      <c r="F1532" s="25">
        <f t="shared" si="82"/>
        <v>-1815.3408000000004</v>
      </c>
      <c r="G1532" s="23" t="str">
        <f>_xlfn.XLOOKUP($A1532,PropertiesTbl[Property ID],PropertiesTbl[Property Name])</f>
        <v>Bearpaw Point</v>
      </c>
    </row>
    <row r="1533" spans="1:7" x14ac:dyDescent="0.25">
      <c r="A1533" s="22" t="str">
        <f>Revenue!A1534</f>
        <v>P0128</v>
      </c>
      <c r="B1533" s="22" t="str">
        <f>Revenue!B1534</f>
        <v>Sep</v>
      </c>
      <c r="C1533" s="23" t="str">
        <f t="shared" si="81"/>
        <v>P0128|Sep</v>
      </c>
      <c r="D1533" s="24">
        <f>Revenue!J1534</f>
        <v>1713.6052</v>
      </c>
      <c r="E1533" s="25">
        <f>_xlfn.XLOOKUP($C1533,ExpensesTbl[Key],ExpensesTbl[Total Operating Expenses])</f>
        <v>2742.77</v>
      </c>
      <c r="F1533" s="25">
        <f t="shared" si="82"/>
        <v>-1029.1648</v>
      </c>
      <c r="G1533" s="23" t="str">
        <f>_xlfn.XLOOKUP($A1533,PropertiesTbl[Property ID],PropertiesTbl[Property Name])</f>
        <v>Bearpaw Point</v>
      </c>
    </row>
    <row r="1534" spans="1:7" x14ac:dyDescent="0.25">
      <c r="A1534" s="22" t="str">
        <f>Revenue!A1535</f>
        <v>P0128</v>
      </c>
      <c r="B1534" s="22" t="str">
        <f>Revenue!B1535</f>
        <v>Oct</v>
      </c>
      <c r="C1534" s="23" t="str">
        <f t="shared" si="81"/>
        <v>P0128|Oct</v>
      </c>
      <c r="D1534" s="24">
        <f>Revenue!J1535</f>
        <v>1384.9110000000001</v>
      </c>
      <c r="E1534" s="25">
        <f>_xlfn.XLOOKUP($C1534,ExpensesTbl[Key],ExpensesTbl[Total Operating Expenses])</f>
        <v>2660.34</v>
      </c>
      <c r="F1534" s="25">
        <f t="shared" si="82"/>
        <v>-1275.4290000000001</v>
      </c>
      <c r="G1534" s="23" t="str">
        <f>_xlfn.XLOOKUP($A1534,PropertiesTbl[Property ID],PropertiesTbl[Property Name])</f>
        <v>Bearpaw Point</v>
      </c>
    </row>
    <row r="1535" spans="1:7" x14ac:dyDescent="0.25">
      <c r="A1535" s="22" t="str">
        <f>Revenue!A1536</f>
        <v>P0128</v>
      </c>
      <c r="B1535" s="22" t="str">
        <f>Revenue!B1536</f>
        <v>Nov</v>
      </c>
      <c r="C1535" s="23" t="str">
        <f t="shared" si="81"/>
        <v>P0128|Nov</v>
      </c>
      <c r="D1535" s="24">
        <f>Revenue!J1536</f>
        <v>1443.4019999999998</v>
      </c>
      <c r="E1535" s="25">
        <f>_xlfn.XLOOKUP($C1535,ExpensesTbl[Key],ExpensesTbl[Total Operating Expenses])</f>
        <v>2563.42</v>
      </c>
      <c r="F1535" s="25">
        <f t="shared" si="82"/>
        <v>-1120.0180000000003</v>
      </c>
      <c r="G1535" s="23" t="str">
        <f>_xlfn.XLOOKUP($A1535,PropertiesTbl[Property ID],PropertiesTbl[Property Name])</f>
        <v>Bearpaw Point</v>
      </c>
    </row>
    <row r="1536" spans="1:7" x14ac:dyDescent="0.25">
      <c r="A1536" s="22" t="str">
        <f>Revenue!A1537</f>
        <v>P0128</v>
      </c>
      <c r="B1536" s="22" t="str">
        <f>Revenue!B1537</f>
        <v>Dec</v>
      </c>
      <c r="C1536" s="23" t="str">
        <f t="shared" si="81"/>
        <v>P0128|Dec</v>
      </c>
      <c r="D1536" s="24">
        <f>Revenue!J1537</f>
        <v>5549.1063999999997</v>
      </c>
      <c r="E1536" s="25">
        <f>_xlfn.XLOOKUP($C1536,ExpensesTbl[Key],ExpensesTbl[Total Operating Expenses])</f>
        <v>3032.6400000000003</v>
      </c>
      <c r="F1536" s="25">
        <f t="shared" si="82"/>
        <v>2516.4663999999993</v>
      </c>
      <c r="G1536" s="23" t="str">
        <f>_xlfn.XLOOKUP($A1536,PropertiesTbl[Property ID],PropertiesTbl[Property Name])</f>
        <v>Bearpaw Point</v>
      </c>
    </row>
    <row r="1537" spans="1:7" x14ac:dyDescent="0.25">
      <c r="A1537" s="22" t="str">
        <f>Revenue!A1538</f>
        <v>P0128</v>
      </c>
      <c r="B1537" s="22" t="str">
        <f>Revenue!B1538</f>
        <v>Jan</v>
      </c>
      <c r="C1537" s="23" t="str">
        <f t="shared" si="81"/>
        <v>P0128|Jan</v>
      </c>
      <c r="D1537" s="24">
        <f>Revenue!J1538</f>
        <v>4377.1120000000001</v>
      </c>
      <c r="E1537" s="25">
        <f>_xlfn.XLOOKUP($C1537,ExpensesTbl[Key],ExpensesTbl[Total Operating Expenses])</f>
        <v>2894.79</v>
      </c>
      <c r="F1537" s="25">
        <f t="shared" si="82"/>
        <v>1482.3220000000001</v>
      </c>
      <c r="G1537" s="23" t="str">
        <f>_xlfn.XLOOKUP($A1537,PropertiesTbl[Property ID],PropertiesTbl[Property Name])</f>
        <v>Bearpaw Point</v>
      </c>
    </row>
    <row r="1538" spans="1:7" x14ac:dyDescent="0.25">
      <c r="A1538" s="22" t="str">
        <f>Revenue!A1539</f>
        <v>P0128</v>
      </c>
      <c r="B1538" s="22" t="str">
        <f>Revenue!B1539</f>
        <v>Feb</v>
      </c>
      <c r="C1538" s="23" t="str">
        <f t="shared" si="81"/>
        <v>P0128|Feb</v>
      </c>
      <c r="D1538" s="24">
        <f>Revenue!J1539</f>
        <v>3153.6687999999999</v>
      </c>
      <c r="E1538" s="25">
        <f>_xlfn.XLOOKUP($C1538,ExpensesTbl[Key],ExpensesTbl[Total Operating Expenses])</f>
        <v>2776.4500000000003</v>
      </c>
      <c r="F1538" s="25">
        <f t="shared" si="82"/>
        <v>377.21879999999965</v>
      </c>
      <c r="G1538" s="23" t="str">
        <f>_xlfn.XLOOKUP($A1538,PropertiesTbl[Property ID],PropertiesTbl[Property Name])</f>
        <v>Bearpaw Point</v>
      </c>
    </row>
    <row r="1539" spans="1:7" x14ac:dyDescent="0.25">
      <c r="A1539" s="22" t="str">
        <f>Revenue!A1540</f>
        <v>P0128</v>
      </c>
      <c r="B1539" s="22" t="str">
        <f>Revenue!B1540</f>
        <v>Mar</v>
      </c>
      <c r="C1539" s="23" t="str">
        <f t="shared" si="81"/>
        <v>P0128|Mar</v>
      </c>
      <c r="D1539" s="24">
        <f>Revenue!J1540</f>
        <v>2877.2575999999999</v>
      </c>
      <c r="E1539" s="25">
        <f>_xlfn.XLOOKUP($C1539,ExpensesTbl[Key],ExpensesTbl[Total Operating Expenses])</f>
        <v>2765.86</v>
      </c>
      <c r="F1539" s="25">
        <f t="shared" si="82"/>
        <v>111.39759999999978</v>
      </c>
      <c r="G1539" s="23" t="str">
        <f>_xlfn.XLOOKUP($A1539,PropertiesTbl[Property ID],PropertiesTbl[Property Name])</f>
        <v>Bearpaw Point</v>
      </c>
    </row>
    <row r="1540" spans="1:7" x14ac:dyDescent="0.25">
      <c r="A1540" s="22" t="str">
        <f>Revenue!A1541</f>
        <v>P0129</v>
      </c>
      <c r="B1540" s="22" t="str">
        <f>Revenue!B1541</f>
        <v>Apr</v>
      </c>
      <c r="C1540" s="23" t="str">
        <f t="shared" si="81"/>
        <v>P0129|Apr</v>
      </c>
      <c r="D1540" s="24">
        <f>Revenue!J1541</f>
        <v>2194.1604000000002</v>
      </c>
      <c r="E1540" s="25">
        <f>_xlfn.XLOOKUP($C1540,ExpensesTbl[Key],ExpensesTbl[Total Operating Expenses])</f>
        <v>3675.99</v>
      </c>
      <c r="F1540" s="25">
        <f t="shared" si="82"/>
        <v>-1481.8295999999996</v>
      </c>
      <c r="G1540" s="23" t="str">
        <f>_xlfn.XLOOKUP($A1540,PropertiesTbl[Property ID],PropertiesTbl[Property Name])</f>
        <v>Forest Manor</v>
      </c>
    </row>
    <row r="1541" spans="1:7" x14ac:dyDescent="0.25">
      <c r="A1541" s="22" t="str">
        <f>Revenue!A1542</f>
        <v>P0129</v>
      </c>
      <c r="B1541" s="22" t="str">
        <f>Revenue!B1542</f>
        <v>May</v>
      </c>
      <c r="C1541" s="23" t="str">
        <f t="shared" ref="C1541:C1604" si="83">A1541&amp;"|"&amp;B1541</f>
        <v>P0129|May</v>
      </c>
      <c r="D1541" s="24">
        <f>Revenue!J1542</f>
        <v>2352.0570000000002</v>
      </c>
      <c r="E1541" s="25">
        <f>_xlfn.XLOOKUP($C1541,ExpensesTbl[Key],ExpensesTbl[Total Operating Expenses])</f>
        <v>4542.6499999999996</v>
      </c>
      <c r="F1541" s="25">
        <f t="shared" ref="F1541:F1604" si="84">D1541-E1541</f>
        <v>-2190.5929999999994</v>
      </c>
      <c r="G1541" s="23" t="str">
        <f>_xlfn.XLOOKUP($A1541,PropertiesTbl[Property ID],PropertiesTbl[Property Name])</f>
        <v>Forest Manor</v>
      </c>
    </row>
    <row r="1542" spans="1:7" x14ac:dyDescent="0.25">
      <c r="A1542" s="22" t="str">
        <f>Revenue!A1543</f>
        <v>P0129</v>
      </c>
      <c r="B1542" s="22" t="str">
        <f>Revenue!B1543</f>
        <v>Jun</v>
      </c>
      <c r="C1542" s="23" t="str">
        <f t="shared" si="83"/>
        <v>P0129|Jun</v>
      </c>
      <c r="D1542" s="24">
        <f>Revenue!J1543</f>
        <v>2937.7624000000001</v>
      </c>
      <c r="E1542" s="25">
        <f>_xlfn.XLOOKUP($C1542,ExpensesTbl[Key],ExpensesTbl[Total Operating Expenses])</f>
        <v>4539.2800000000007</v>
      </c>
      <c r="F1542" s="25">
        <f t="shared" si="84"/>
        <v>-1601.5176000000006</v>
      </c>
      <c r="G1542" s="23" t="str">
        <f>_xlfn.XLOOKUP($A1542,PropertiesTbl[Property ID],PropertiesTbl[Property Name])</f>
        <v>Forest Manor</v>
      </c>
    </row>
    <row r="1543" spans="1:7" x14ac:dyDescent="0.25">
      <c r="A1543" s="22" t="str">
        <f>Revenue!A1544</f>
        <v>P0129</v>
      </c>
      <c r="B1543" s="22" t="str">
        <f>Revenue!B1544</f>
        <v>Jul</v>
      </c>
      <c r="C1543" s="23" t="str">
        <f t="shared" si="83"/>
        <v>P0129|Jul</v>
      </c>
      <c r="D1543" s="24">
        <f>Revenue!J1544</f>
        <v>4677.6616000000004</v>
      </c>
      <c r="E1543" s="25">
        <f>_xlfn.XLOOKUP($C1543,ExpensesTbl[Key],ExpensesTbl[Total Operating Expenses])</f>
        <v>6422.23</v>
      </c>
      <c r="F1543" s="25">
        <f t="shared" si="84"/>
        <v>-1744.5683999999992</v>
      </c>
      <c r="G1543" s="23" t="str">
        <f>_xlfn.XLOOKUP($A1543,PropertiesTbl[Property ID],PropertiesTbl[Property Name])</f>
        <v>Forest Manor</v>
      </c>
    </row>
    <row r="1544" spans="1:7" x14ac:dyDescent="0.25">
      <c r="A1544" s="22" t="str">
        <f>Revenue!A1545</f>
        <v>P0129</v>
      </c>
      <c r="B1544" s="22" t="str">
        <f>Revenue!B1545</f>
        <v>Aug</v>
      </c>
      <c r="C1544" s="23" t="str">
        <f t="shared" si="83"/>
        <v>P0129|Aug</v>
      </c>
      <c r="D1544" s="24">
        <f>Revenue!J1545</f>
        <v>2966.6295999999998</v>
      </c>
      <c r="E1544" s="25">
        <f>_xlfn.XLOOKUP($C1544,ExpensesTbl[Key],ExpensesTbl[Total Operating Expenses])</f>
        <v>6014.3700000000008</v>
      </c>
      <c r="F1544" s="25">
        <f t="shared" si="84"/>
        <v>-3047.740400000001</v>
      </c>
      <c r="G1544" s="23" t="str">
        <f>_xlfn.XLOOKUP($A1544,PropertiesTbl[Property ID],PropertiesTbl[Property Name])</f>
        <v>Forest Manor</v>
      </c>
    </row>
    <row r="1545" spans="1:7" x14ac:dyDescent="0.25">
      <c r="A1545" s="22" t="str">
        <f>Revenue!A1546</f>
        <v>P0129</v>
      </c>
      <c r="B1545" s="22" t="str">
        <f>Revenue!B1546</f>
        <v>Sep</v>
      </c>
      <c r="C1545" s="23" t="str">
        <f t="shared" si="83"/>
        <v>P0129|Sep</v>
      </c>
      <c r="D1545" s="24">
        <f>Revenue!J1546</f>
        <v>2837.0569999999998</v>
      </c>
      <c r="E1545" s="25">
        <f>_xlfn.XLOOKUP($C1545,ExpensesTbl[Key],ExpensesTbl[Total Operating Expenses])</f>
        <v>4058.2999999999997</v>
      </c>
      <c r="F1545" s="25">
        <f t="shared" si="84"/>
        <v>-1221.2429999999999</v>
      </c>
      <c r="G1545" s="23" t="str">
        <f>_xlfn.XLOOKUP($A1545,PropertiesTbl[Property ID],PropertiesTbl[Property Name])</f>
        <v>Forest Manor</v>
      </c>
    </row>
    <row r="1546" spans="1:7" x14ac:dyDescent="0.25">
      <c r="A1546" s="22" t="str">
        <f>Revenue!A1547</f>
        <v>P0129</v>
      </c>
      <c r="B1546" s="22" t="str">
        <f>Revenue!B1547</f>
        <v>Oct</v>
      </c>
      <c r="C1546" s="23" t="str">
        <f t="shared" si="83"/>
        <v>P0129|Oct</v>
      </c>
      <c r="D1546" s="24">
        <f>Revenue!J1547</f>
        <v>2471.8907999999997</v>
      </c>
      <c r="E1546" s="25">
        <f>_xlfn.XLOOKUP($C1546,ExpensesTbl[Key],ExpensesTbl[Total Operating Expenses])</f>
        <v>3902.69</v>
      </c>
      <c r="F1546" s="25">
        <f t="shared" si="84"/>
        <v>-1430.7992000000004</v>
      </c>
      <c r="G1546" s="23" t="str">
        <f>_xlfn.XLOOKUP($A1546,PropertiesTbl[Property ID],PropertiesTbl[Property Name])</f>
        <v>Forest Manor</v>
      </c>
    </row>
    <row r="1547" spans="1:7" x14ac:dyDescent="0.25">
      <c r="A1547" s="22" t="str">
        <f>Revenue!A1548</f>
        <v>P0129</v>
      </c>
      <c r="B1547" s="22" t="str">
        <f>Revenue!B1548</f>
        <v>Nov</v>
      </c>
      <c r="C1547" s="23" t="str">
        <f t="shared" si="83"/>
        <v>P0129|Nov</v>
      </c>
      <c r="D1547" s="24">
        <f>Revenue!J1548</f>
        <v>2456.1768000000002</v>
      </c>
      <c r="E1547" s="25">
        <f>_xlfn.XLOOKUP($C1547,ExpensesTbl[Key],ExpensesTbl[Total Operating Expenses])</f>
        <v>3781.0800000000004</v>
      </c>
      <c r="F1547" s="25">
        <f t="shared" si="84"/>
        <v>-1324.9032000000002</v>
      </c>
      <c r="G1547" s="23" t="str">
        <f>_xlfn.XLOOKUP($A1547,PropertiesTbl[Property ID],PropertiesTbl[Property Name])</f>
        <v>Forest Manor</v>
      </c>
    </row>
    <row r="1548" spans="1:7" x14ac:dyDescent="0.25">
      <c r="A1548" s="22" t="str">
        <f>Revenue!A1549</f>
        <v>P0129</v>
      </c>
      <c r="B1548" s="22" t="str">
        <f>Revenue!B1549</f>
        <v>Dec</v>
      </c>
      <c r="C1548" s="23" t="str">
        <f t="shared" si="83"/>
        <v>P0129|Dec</v>
      </c>
      <c r="D1548" s="24">
        <f>Revenue!J1549</f>
        <v>9299.0825999999997</v>
      </c>
      <c r="E1548" s="25">
        <f>_xlfn.XLOOKUP($C1548,ExpensesTbl[Key],ExpensesTbl[Total Operating Expenses])</f>
        <v>4639.46</v>
      </c>
      <c r="F1548" s="25">
        <f t="shared" si="84"/>
        <v>4659.6225999999997</v>
      </c>
      <c r="G1548" s="23" t="str">
        <f>_xlfn.XLOOKUP($A1548,PropertiesTbl[Property ID],PropertiesTbl[Property Name])</f>
        <v>Forest Manor</v>
      </c>
    </row>
    <row r="1549" spans="1:7" x14ac:dyDescent="0.25">
      <c r="A1549" s="22" t="str">
        <f>Revenue!A1550</f>
        <v>P0129</v>
      </c>
      <c r="B1549" s="22" t="str">
        <f>Revenue!B1550</f>
        <v>Jan</v>
      </c>
      <c r="C1549" s="23" t="str">
        <f t="shared" si="83"/>
        <v>P0129|Jan</v>
      </c>
      <c r="D1549" s="24">
        <f>Revenue!J1550</f>
        <v>8050.4015999999992</v>
      </c>
      <c r="E1549" s="25">
        <f>_xlfn.XLOOKUP($C1549,ExpensesTbl[Key],ExpensesTbl[Total Operating Expenses])</f>
        <v>4647.71</v>
      </c>
      <c r="F1549" s="25">
        <f t="shared" si="84"/>
        <v>3402.6915999999992</v>
      </c>
      <c r="G1549" s="23" t="str">
        <f>_xlfn.XLOOKUP($A1549,PropertiesTbl[Property ID],PropertiesTbl[Property Name])</f>
        <v>Forest Manor</v>
      </c>
    </row>
    <row r="1550" spans="1:7" x14ac:dyDescent="0.25">
      <c r="A1550" s="22" t="str">
        <f>Revenue!A1551</f>
        <v>P0129</v>
      </c>
      <c r="B1550" s="22" t="str">
        <f>Revenue!B1551</f>
        <v>Feb</v>
      </c>
      <c r="C1550" s="23" t="str">
        <f t="shared" si="83"/>
        <v>P0129|Feb</v>
      </c>
      <c r="D1550" s="24">
        <f>Revenue!J1551</f>
        <v>5914.4703</v>
      </c>
      <c r="E1550" s="25">
        <f>_xlfn.XLOOKUP($C1550,ExpensesTbl[Key],ExpensesTbl[Total Operating Expenses])</f>
        <v>4231.8</v>
      </c>
      <c r="F1550" s="25">
        <f t="shared" si="84"/>
        <v>1682.6702999999998</v>
      </c>
      <c r="G1550" s="23" t="str">
        <f>_xlfn.XLOOKUP($A1550,PropertiesTbl[Property ID],PropertiesTbl[Property Name])</f>
        <v>Forest Manor</v>
      </c>
    </row>
    <row r="1551" spans="1:7" x14ac:dyDescent="0.25">
      <c r="A1551" s="22" t="str">
        <f>Revenue!A1552</f>
        <v>P0129</v>
      </c>
      <c r="B1551" s="22" t="str">
        <f>Revenue!B1552</f>
        <v>Mar</v>
      </c>
      <c r="C1551" s="23" t="str">
        <f t="shared" si="83"/>
        <v>P0129|Mar</v>
      </c>
      <c r="D1551" s="24">
        <f>Revenue!J1552</f>
        <v>5528.3229999999994</v>
      </c>
      <c r="E1551" s="25">
        <f>_xlfn.XLOOKUP($C1551,ExpensesTbl[Key],ExpensesTbl[Total Operating Expenses])</f>
        <v>4217.2300000000005</v>
      </c>
      <c r="F1551" s="25">
        <f t="shared" si="84"/>
        <v>1311.0929999999989</v>
      </c>
      <c r="G1551" s="23" t="str">
        <f>_xlfn.XLOOKUP($A1551,PropertiesTbl[Property ID],PropertiesTbl[Property Name])</f>
        <v>Forest Manor</v>
      </c>
    </row>
    <row r="1552" spans="1:7" x14ac:dyDescent="0.25">
      <c r="A1552" s="22" t="str">
        <f>Revenue!A1553</f>
        <v>P0130</v>
      </c>
      <c r="B1552" s="22" t="str">
        <f>Revenue!B1553</f>
        <v>Apr</v>
      </c>
      <c r="C1552" s="23" t="str">
        <f t="shared" si="83"/>
        <v>P0130|Apr</v>
      </c>
      <c r="D1552" s="24">
        <f>Revenue!J1553</f>
        <v>1049.5038</v>
      </c>
      <c r="E1552" s="25">
        <f>_xlfn.XLOOKUP($C1552,ExpensesTbl[Key],ExpensesTbl[Total Operating Expenses])</f>
        <v>1545.94</v>
      </c>
      <c r="F1552" s="25">
        <f t="shared" si="84"/>
        <v>-496.4362000000001</v>
      </c>
      <c r="G1552" s="23" t="str">
        <f>_xlfn.XLOOKUP($A1552,PropertiesTbl[Property ID],PropertiesTbl[Property Name])</f>
        <v>Copper Villa</v>
      </c>
    </row>
    <row r="1553" spans="1:7" x14ac:dyDescent="0.25">
      <c r="A1553" s="22" t="str">
        <f>Revenue!A1554</f>
        <v>P0130</v>
      </c>
      <c r="B1553" s="22" t="str">
        <f>Revenue!B1554</f>
        <v>May</v>
      </c>
      <c r="C1553" s="23" t="str">
        <f t="shared" si="83"/>
        <v>P0130|May</v>
      </c>
      <c r="D1553" s="24">
        <f>Revenue!J1554</f>
        <v>1187.2049999999999</v>
      </c>
      <c r="E1553" s="25">
        <f>_xlfn.XLOOKUP($C1553,ExpensesTbl[Key],ExpensesTbl[Total Operating Expenses])</f>
        <v>1780.32</v>
      </c>
      <c r="F1553" s="25">
        <f t="shared" si="84"/>
        <v>-593.11500000000001</v>
      </c>
      <c r="G1553" s="23" t="str">
        <f>_xlfn.XLOOKUP($A1553,PropertiesTbl[Property ID],PropertiesTbl[Property Name])</f>
        <v>Copper Villa</v>
      </c>
    </row>
    <row r="1554" spans="1:7" x14ac:dyDescent="0.25">
      <c r="A1554" s="22" t="str">
        <f>Revenue!A1555</f>
        <v>P0130</v>
      </c>
      <c r="B1554" s="22" t="str">
        <f>Revenue!B1555</f>
        <v>Jun</v>
      </c>
      <c r="C1554" s="23" t="str">
        <f t="shared" si="83"/>
        <v>P0130|Jun</v>
      </c>
      <c r="D1554" s="24">
        <f>Revenue!J1555</f>
        <v>1593.8108999999999</v>
      </c>
      <c r="E1554" s="25">
        <f>_xlfn.XLOOKUP($C1554,ExpensesTbl[Key],ExpensesTbl[Total Operating Expenses])</f>
        <v>1912.44</v>
      </c>
      <c r="F1554" s="25">
        <f t="shared" si="84"/>
        <v>-318.62910000000011</v>
      </c>
      <c r="G1554" s="23" t="str">
        <f>_xlfn.XLOOKUP($A1554,PropertiesTbl[Property ID],PropertiesTbl[Property Name])</f>
        <v>Copper Villa</v>
      </c>
    </row>
    <row r="1555" spans="1:7" x14ac:dyDescent="0.25">
      <c r="A1555" s="22" t="str">
        <f>Revenue!A1556</f>
        <v>P0130</v>
      </c>
      <c r="B1555" s="22" t="str">
        <f>Revenue!B1556</f>
        <v>Jul</v>
      </c>
      <c r="C1555" s="23" t="str">
        <f t="shared" si="83"/>
        <v>P0130|Jul</v>
      </c>
      <c r="D1555" s="24">
        <f>Revenue!J1556</f>
        <v>1949.0831000000001</v>
      </c>
      <c r="E1555" s="25">
        <f>_xlfn.XLOOKUP($C1555,ExpensesTbl[Key],ExpensesTbl[Total Operating Expenses])</f>
        <v>2472.7399999999998</v>
      </c>
      <c r="F1555" s="25">
        <f t="shared" si="84"/>
        <v>-523.65689999999972</v>
      </c>
      <c r="G1555" s="23" t="str">
        <f>_xlfn.XLOOKUP($A1555,PropertiesTbl[Property ID],PropertiesTbl[Property Name])</f>
        <v>Copper Villa</v>
      </c>
    </row>
    <row r="1556" spans="1:7" x14ac:dyDescent="0.25">
      <c r="A1556" s="22" t="str">
        <f>Revenue!A1557</f>
        <v>P0130</v>
      </c>
      <c r="B1556" s="22" t="str">
        <f>Revenue!B1557</f>
        <v>Aug</v>
      </c>
      <c r="C1556" s="23" t="str">
        <f t="shared" si="83"/>
        <v>P0130|Aug</v>
      </c>
      <c r="D1556" s="24">
        <f>Revenue!J1557</f>
        <v>2030.1750999999999</v>
      </c>
      <c r="E1556" s="25">
        <f>_xlfn.XLOOKUP($C1556,ExpensesTbl[Key],ExpensesTbl[Total Operating Expenses])</f>
        <v>2412.9500000000003</v>
      </c>
      <c r="F1556" s="25">
        <f t="shared" si="84"/>
        <v>-382.77490000000034</v>
      </c>
      <c r="G1556" s="23" t="str">
        <f>_xlfn.XLOOKUP($A1556,PropertiesTbl[Property ID],PropertiesTbl[Property Name])</f>
        <v>Copper Villa</v>
      </c>
    </row>
    <row r="1557" spans="1:7" x14ac:dyDescent="0.25">
      <c r="A1557" s="22" t="str">
        <f>Revenue!A1558</f>
        <v>P0130</v>
      </c>
      <c r="B1557" s="22" t="str">
        <f>Revenue!B1558</f>
        <v>Sep</v>
      </c>
      <c r="C1557" s="23" t="str">
        <f t="shared" si="83"/>
        <v>P0130|Sep</v>
      </c>
      <c r="D1557" s="24">
        <f>Revenue!J1558</f>
        <v>1270.3146000000002</v>
      </c>
      <c r="E1557" s="25">
        <f>_xlfn.XLOOKUP($C1557,ExpensesTbl[Key],ExpensesTbl[Total Operating Expenses])</f>
        <v>1688.1499999999999</v>
      </c>
      <c r="F1557" s="25">
        <f t="shared" si="84"/>
        <v>-417.83539999999971</v>
      </c>
      <c r="G1557" s="23" t="str">
        <f>_xlfn.XLOOKUP($A1557,PropertiesTbl[Property ID],PropertiesTbl[Property Name])</f>
        <v>Copper Villa</v>
      </c>
    </row>
    <row r="1558" spans="1:7" x14ac:dyDescent="0.25">
      <c r="A1558" s="22" t="str">
        <f>Revenue!A1559</f>
        <v>P0130</v>
      </c>
      <c r="B1558" s="22" t="str">
        <f>Revenue!B1559</f>
        <v>Oct</v>
      </c>
      <c r="C1558" s="23" t="str">
        <f t="shared" si="83"/>
        <v>P0130|Oct</v>
      </c>
      <c r="D1558" s="24">
        <f>Revenue!J1559</f>
        <v>1149.5204999999999</v>
      </c>
      <c r="E1558" s="25">
        <f>_xlfn.XLOOKUP($C1558,ExpensesTbl[Key],ExpensesTbl[Total Operating Expenses])</f>
        <v>1639.9499999999998</v>
      </c>
      <c r="F1558" s="25">
        <f t="shared" si="84"/>
        <v>-490.42949999999996</v>
      </c>
      <c r="G1558" s="23" t="str">
        <f>_xlfn.XLOOKUP($A1558,PropertiesTbl[Property ID],PropertiesTbl[Property Name])</f>
        <v>Copper Villa</v>
      </c>
    </row>
    <row r="1559" spans="1:7" x14ac:dyDescent="0.25">
      <c r="A1559" s="22" t="str">
        <f>Revenue!A1560</f>
        <v>P0130</v>
      </c>
      <c r="B1559" s="22" t="str">
        <f>Revenue!B1560</f>
        <v>Nov</v>
      </c>
      <c r="C1559" s="23" t="str">
        <f t="shared" si="83"/>
        <v>P0130|Nov</v>
      </c>
      <c r="D1559" s="24">
        <f>Revenue!J1560</f>
        <v>1216.1304</v>
      </c>
      <c r="E1559" s="25">
        <f>_xlfn.XLOOKUP($C1559,ExpensesTbl[Key],ExpensesTbl[Total Operating Expenses])</f>
        <v>1596.72</v>
      </c>
      <c r="F1559" s="25">
        <f t="shared" si="84"/>
        <v>-380.58960000000002</v>
      </c>
      <c r="G1559" s="23" t="str">
        <f>_xlfn.XLOOKUP($A1559,PropertiesTbl[Property ID],PropertiesTbl[Property Name])</f>
        <v>Copper Villa</v>
      </c>
    </row>
    <row r="1560" spans="1:7" x14ac:dyDescent="0.25">
      <c r="A1560" s="22" t="str">
        <f>Revenue!A1561</f>
        <v>P0130</v>
      </c>
      <c r="B1560" s="22" t="str">
        <f>Revenue!B1561</f>
        <v>Dec</v>
      </c>
      <c r="C1560" s="23" t="str">
        <f t="shared" si="83"/>
        <v>P0130|Dec</v>
      </c>
      <c r="D1560" s="24">
        <f>Revenue!J1561</f>
        <v>4443.4904999999999</v>
      </c>
      <c r="E1560" s="25">
        <f>_xlfn.XLOOKUP($C1560,ExpensesTbl[Key],ExpensesTbl[Total Operating Expenses])</f>
        <v>1994.77</v>
      </c>
      <c r="F1560" s="25">
        <f t="shared" si="84"/>
        <v>2448.7204999999999</v>
      </c>
      <c r="G1560" s="23" t="str">
        <f>_xlfn.XLOOKUP($A1560,PropertiesTbl[Property ID],PropertiesTbl[Property Name])</f>
        <v>Copper Villa</v>
      </c>
    </row>
    <row r="1561" spans="1:7" x14ac:dyDescent="0.25">
      <c r="A1561" s="22" t="str">
        <f>Revenue!A1562</f>
        <v>P0130</v>
      </c>
      <c r="B1561" s="22" t="str">
        <f>Revenue!B1562</f>
        <v>Jan</v>
      </c>
      <c r="C1561" s="23" t="str">
        <f t="shared" si="83"/>
        <v>P0130|Jan</v>
      </c>
      <c r="D1561" s="24">
        <f>Revenue!J1562</f>
        <v>4490.3414999999995</v>
      </c>
      <c r="E1561" s="25">
        <f>_xlfn.XLOOKUP($C1561,ExpensesTbl[Key],ExpensesTbl[Total Operating Expenses])</f>
        <v>1995.49</v>
      </c>
      <c r="F1561" s="25">
        <f t="shared" si="84"/>
        <v>2494.8514999999998</v>
      </c>
      <c r="G1561" s="23" t="str">
        <f>_xlfn.XLOOKUP($A1561,PropertiesTbl[Property ID],PropertiesTbl[Property Name])</f>
        <v>Copper Villa</v>
      </c>
    </row>
    <row r="1562" spans="1:7" x14ac:dyDescent="0.25">
      <c r="A1562" s="22" t="str">
        <f>Revenue!A1563</f>
        <v>P0130</v>
      </c>
      <c r="B1562" s="22" t="str">
        <f>Revenue!B1563</f>
        <v>Feb</v>
      </c>
      <c r="C1562" s="23" t="str">
        <f t="shared" si="83"/>
        <v>P0130|Feb</v>
      </c>
      <c r="D1562" s="24">
        <f>Revenue!J1563</f>
        <v>2775.9815999999996</v>
      </c>
      <c r="E1562" s="25">
        <f>_xlfn.XLOOKUP($C1562,ExpensesTbl[Key],ExpensesTbl[Total Operating Expenses])</f>
        <v>2118.2400000000002</v>
      </c>
      <c r="F1562" s="25">
        <f t="shared" si="84"/>
        <v>657.74159999999938</v>
      </c>
      <c r="G1562" s="23" t="str">
        <f>_xlfn.XLOOKUP($A1562,PropertiesTbl[Property ID],PropertiesTbl[Property Name])</f>
        <v>Copper Villa</v>
      </c>
    </row>
    <row r="1563" spans="1:7" x14ac:dyDescent="0.25">
      <c r="A1563" s="22" t="str">
        <f>Revenue!A1564</f>
        <v>P0130</v>
      </c>
      <c r="B1563" s="22" t="str">
        <f>Revenue!B1564</f>
        <v>Mar</v>
      </c>
      <c r="C1563" s="23" t="str">
        <f t="shared" si="83"/>
        <v>P0130|Mar</v>
      </c>
      <c r="D1563" s="24">
        <f>Revenue!J1564</f>
        <v>2879.7619</v>
      </c>
      <c r="E1563" s="25">
        <f>_xlfn.XLOOKUP($C1563,ExpensesTbl[Key],ExpensesTbl[Total Operating Expenses])</f>
        <v>1889.34</v>
      </c>
      <c r="F1563" s="25">
        <f t="shared" si="84"/>
        <v>990.42190000000005</v>
      </c>
      <c r="G1563" s="23" t="str">
        <f>_xlfn.XLOOKUP($A1563,PropertiesTbl[Property ID],PropertiesTbl[Property Name])</f>
        <v>Copper Villa</v>
      </c>
    </row>
    <row r="1564" spans="1:7" x14ac:dyDescent="0.25">
      <c r="A1564" s="22" t="str">
        <f>Revenue!A1565</f>
        <v>P0131</v>
      </c>
      <c r="B1564" s="22" t="str">
        <f>Revenue!B1565</f>
        <v>Apr</v>
      </c>
      <c r="C1564" s="23" t="str">
        <f t="shared" si="83"/>
        <v>P0131|Apr</v>
      </c>
      <c r="D1564" s="24">
        <f>Revenue!J1565</f>
        <v>845.10539999999992</v>
      </c>
      <c r="E1564" s="25">
        <f>_xlfn.XLOOKUP($C1564,ExpensesTbl[Key],ExpensesTbl[Total Operating Expenses])</f>
        <v>1559.6100000000001</v>
      </c>
      <c r="F1564" s="25">
        <f t="shared" si="84"/>
        <v>-714.50460000000021</v>
      </c>
      <c r="G1564" s="23" t="str">
        <f>_xlfn.XLOOKUP($A1564,PropertiesTbl[Property ID],PropertiesTbl[Property Name])</f>
        <v>Forest Cabin</v>
      </c>
    </row>
    <row r="1565" spans="1:7" x14ac:dyDescent="0.25">
      <c r="A1565" s="22" t="str">
        <f>Revenue!A1566</f>
        <v>P0131</v>
      </c>
      <c r="B1565" s="22" t="str">
        <f>Revenue!B1566</f>
        <v>May</v>
      </c>
      <c r="C1565" s="23" t="str">
        <f t="shared" si="83"/>
        <v>P0131|May</v>
      </c>
      <c r="D1565" s="24">
        <f>Revenue!J1566</f>
        <v>890.55960000000005</v>
      </c>
      <c r="E1565" s="25">
        <f>_xlfn.XLOOKUP($C1565,ExpensesTbl[Key],ExpensesTbl[Total Operating Expenses])</f>
        <v>1762.93</v>
      </c>
      <c r="F1565" s="25">
        <f t="shared" si="84"/>
        <v>-872.37040000000002</v>
      </c>
      <c r="G1565" s="23" t="str">
        <f>_xlfn.XLOOKUP($A1565,PropertiesTbl[Property ID],PropertiesTbl[Property Name])</f>
        <v>Forest Cabin</v>
      </c>
    </row>
    <row r="1566" spans="1:7" x14ac:dyDescent="0.25">
      <c r="A1566" s="22" t="str">
        <f>Revenue!A1567</f>
        <v>P0131</v>
      </c>
      <c r="B1566" s="22" t="str">
        <f>Revenue!B1567</f>
        <v>Jun</v>
      </c>
      <c r="C1566" s="23" t="str">
        <f t="shared" si="83"/>
        <v>P0131|Jun</v>
      </c>
      <c r="D1566" s="24">
        <f>Revenue!J1567</f>
        <v>1054.4119999999998</v>
      </c>
      <c r="E1566" s="25">
        <f>_xlfn.XLOOKUP($C1566,ExpensesTbl[Key],ExpensesTbl[Total Operating Expenses])</f>
        <v>1837.9</v>
      </c>
      <c r="F1566" s="25">
        <f t="shared" si="84"/>
        <v>-783.48800000000028</v>
      </c>
      <c r="G1566" s="23" t="str">
        <f>_xlfn.XLOOKUP($A1566,PropertiesTbl[Property ID],PropertiesTbl[Property Name])</f>
        <v>Forest Cabin</v>
      </c>
    </row>
    <row r="1567" spans="1:7" x14ac:dyDescent="0.25">
      <c r="A1567" s="22" t="str">
        <f>Revenue!A1568</f>
        <v>P0131</v>
      </c>
      <c r="B1567" s="22" t="str">
        <f>Revenue!B1568</f>
        <v>Jul</v>
      </c>
      <c r="C1567" s="23" t="str">
        <f t="shared" si="83"/>
        <v>P0131|Jul</v>
      </c>
      <c r="D1567" s="24">
        <f>Revenue!J1568</f>
        <v>1574.5369999999998</v>
      </c>
      <c r="E1567" s="25">
        <f>_xlfn.XLOOKUP($C1567,ExpensesTbl[Key],ExpensesTbl[Total Operating Expenses])</f>
        <v>2467.79</v>
      </c>
      <c r="F1567" s="25">
        <f t="shared" si="84"/>
        <v>-893.25300000000016</v>
      </c>
      <c r="G1567" s="23" t="str">
        <f>_xlfn.XLOOKUP($A1567,PropertiesTbl[Property ID],PropertiesTbl[Property Name])</f>
        <v>Forest Cabin</v>
      </c>
    </row>
    <row r="1568" spans="1:7" x14ac:dyDescent="0.25">
      <c r="A1568" s="22" t="str">
        <f>Revenue!A1569</f>
        <v>P0131</v>
      </c>
      <c r="B1568" s="22" t="str">
        <f>Revenue!B1569</f>
        <v>Aug</v>
      </c>
      <c r="C1568" s="23" t="str">
        <f t="shared" si="83"/>
        <v>P0131|Aug</v>
      </c>
      <c r="D1568" s="24">
        <f>Revenue!J1569</f>
        <v>1675.1260000000002</v>
      </c>
      <c r="E1568" s="25">
        <f>_xlfn.XLOOKUP($C1568,ExpensesTbl[Key],ExpensesTbl[Total Operating Expenses])</f>
        <v>2413.56</v>
      </c>
      <c r="F1568" s="25">
        <f t="shared" si="84"/>
        <v>-738.43399999999974</v>
      </c>
      <c r="G1568" s="23" t="str">
        <f>_xlfn.XLOOKUP($A1568,PropertiesTbl[Property ID],PropertiesTbl[Property Name])</f>
        <v>Forest Cabin</v>
      </c>
    </row>
    <row r="1569" spans="1:7" x14ac:dyDescent="0.25">
      <c r="A1569" s="22" t="str">
        <f>Revenue!A1570</f>
        <v>P0131</v>
      </c>
      <c r="B1569" s="22" t="str">
        <f>Revenue!B1570</f>
        <v>Sep</v>
      </c>
      <c r="C1569" s="23" t="str">
        <f t="shared" si="83"/>
        <v>P0131|Sep</v>
      </c>
      <c r="D1569" s="24">
        <f>Revenue!J1570</f>
        <v>1036.7386000000001</v>
      </c>
      <c r="E1569" s="25">
        <f>_xlfn.XLOOKUP($C1569,ExpensesTbl[Key],ExpensesTbl[Total Operating Expenses])</f>
        <v>1685.87</v>
      </c>
      <c r="F1569" s="25">
        <f t="shared" si="84"/>
        <v>-649.13139999999976</v>
      </c>
      <c r="G1569" s="23" t="str">
        <f>_xlfn.XLOOKUP($A1569,PropertiesTbl[Property ID],PropertiesTbl[Property Name])</f>
        <v>Forest Cabin</v>
      </c>
    </row>
    <row r="1570" spans="1:7" x14ac:dyDescent="0.25">
      <c r="A1570" s="22" t="str">
        <f>Revenue!A1571</f>
        <v>P0131</v>
      </c>
      <c r="B1570" s="22" t="str">
        <f>Revenue!B1571</f>
        <v>Oct</v>
      </c>
      <c r="C1570" s="23" t="str">
        <f t="shared" si="83"/>
        <v>P0131|Oct</v>
      </c>
      <c r="D1570" s="24">
        <f>Revenue!J1571</f>
        <v>908.54339999999991</v>
      </c>
      <c r="E1570" s="25">
        <f>_xlfn.XLOOKUP($C1570,ExpensesTbl[Key],ExpensesTbl[Total Operating Expenses])</f>
        <v>1627.29</v>
      </c>
      <c r="F1570" s="25">
        <f t="shared" si="84"/>
        <v>-718.74660000000006</v>
      </c>
      <c r="G1570" s="23" t="str">
        <f>_xlfn.XLOOKUP($A1570,PropertiesTbl[Property ID],PropertiesTbl[Property Name])</f>
        <v>Forest Cabin</v>
      </c>
    </row>
    <row r="1571" spans="1:7" x14ac:dyDescent="0.25">
      <c r="A1571" s="22" t="str">
        <f>Revenue!A1572</f>
        <v>P0131</v>
      </c>
      <c r="B1571" s="22" t="str">
        <f>Revenue!B1572</f>
        <v>Nov</v>
      </c>
      <c r="C1571" s="23" t="str">
        <f t="shared" si="83"/>
        <v>P0131|Nov</v>
      </c>
      <c r="D1571" s="24">
        <f>Revenue!J1572</f>
        <v>1010.5970999999998</v>
      </c>
      <c r="E1571" s="25">
        <f>_xlfn.XLOOKUP($C1571,ExpensesTbl[Key],ExpensesTbl[Total Operating Expenses])</f>
        <v>1598.43</v>
      </c>
      <c r="F1571" s="25">
        <f t="shared" si="84"/>
        <v>-587.83290000000022</v>
      </c>
      <c r="G1571" s="23" t="str">
        <f>_xlfn.XLOOKUP($A1571,PropertiesTbl[Property ID],PropertiesTbl[Property Name])</f>
        <v>Forest Cabin</v>
      </c>
    </row>
    <row r="1572" spans="1:7" x14ac:dyDescent="0.25">
      <c r="A1572" s="22" t="str">
        <f>Revenue!A1573</f>
        <v>P0131</v>
      </c>
      <c r="B1572" s="22" t="str">
        <f>Revenue!B1573</f>
        <v>Dec</v>
      </c>
      <c r="C1572" s="23" t="str">
        <f t="shared" si="83"/>
        <v>P0131|Dec</v>
      </c>
      <c r="D1572" s="24">
        <f>Revenue!J1573</f>
        <v>3992.4405000000002</v>
      </c>
      <c r="E1572" s="25">
        <f>_xlfn.XLOOKUP($C1572,ExpensesTbl[Key],ExpensesTbl[Total Operating Expenses])</f>
        <v>1992.22</v>
      </c>
      <c r="F1572" s="25">
        <f t="shared" si="84"/>
        <v>2000.2205000000001</v>
      </c>
      <c r="G1572" s="23" t="str">
        <f>_xlfn.XLOOKUP($A1572,PropertiesTbl[Property ID],PropertiesTbl[Property Name])</f>
        <v>Forest Cabin</v>
      </c>
    </row>
    <row r="1573" spans="1:7" x14ac:dyDescent="0.25">
      <c r="A1573" s="22" t="str">
        <f>Revenue!A1574</f>
        <v>P0131</v>
      </c>
      <c r="B1573" s="22" t="str">
        <f>Revenue!B1574</f>
        <v>Jan</v>
      </c>
      <c r="C1573" s="23" t="str">
        <f t="shared" si="83"/>
        <v>P0131|Jan</v>
      </c>
      <c r="D1573" s="24">
        <f>Revenue!J1574</f>
        <v>2908.7649000000001</v>
      </c>
      <c r="E1573" s="25">
        <f>_xlfn.XLOOKUP($C1573,ExpensesTbl[Key],ExpensesTbl[Total Operating Expenses])</f>
        <v>1898.4599999999998</v>
      </c>
      <c r="F1573" s="25">
        <f t="shared" si="84"/>
        <v>1010.3049000000003</v>
      </c>
      <c r="G1573" s="23" t="str">
        <f>_xlfn.XLOOKUP($A1573,PropertiesTbl[Property ID],PropertiesTbl[Property Name])</f>
        <v>Forest Cabin</v>
      </c>
    </row>
    <row r="1574" spans="1:7" x14ac:dyDescent="0.25">
      <c r="A1574" s="22" t="str">
        <f>Revenue!A1575</f>
        <v>P0131</v>
      </c>
      <c r="B1574" s="22" t="str">
        <f>Revenue!B1575</f>
        <v>Feb</v>
      </c>
      <c r="C1574" s="23" t="str">
        <f t="shared" si="83"/>
        <v>P0131|Feb</v>
      </c>
      <c r="D1574" s="24">
        <f>Revenue!J1575</f>
        <v>2307.9843999999998</v>
      </c>
      <c r="E1574" s="25">
        <f>_xlfn.XLOOKUP($C1574,ExpensesTbl[Key],ExpensesTbl[Total Operating Expenses])</f>
        <v>1830.32</v>
      </c>
      <c r="F1574" s="25">
        <f t="shared" si="84"/>
        <v>477.66439999999989</v>
      </c>
      <c r="G1574" s="23" t="str">
        <f>_xlfn.XLOOKUP($A1574,PropertiesTbl[Property ID],PropertiesTbl[Property Name])</f>
        <v>Forest Cabin</v>
      </c>
    </row>
    <row r="1575" spans="1:7" x14ac:dyDescent="0.25">
      <c r="A1575" s="22" t="str">
        <f>Revenue!A1576</f>
        <v>P0131</v>
      </c>
      <c r="B1575" s="22" t="str">
        <f>Revenue!B1576</f>
        <v>Mar</v>
      </c>
      <c r="C1575" s="23" t="str">
        <f t="shared" si="83"/>
        <v>P0131|Mar</v>
      </c>
      <c r="D1575" s="24">
        <f>Revenue!J1576</f>
        <v>2142.1725999999999</v>
      </c>
      <c r="E1575" s="25">
        <f>_xlfn.XLOOKUP($C1575,ExpensesTbl[Key],ExpensesTbl[Total Operating Expenses])</f>
        <v>1822.24</v>
      </c>
      <c r="F1575" s="25">
        <f t="shared" si="84"/>
        <v>319.93259999999987</v>
      </c>
      <c r="G1575" s="23" t="str">
        <f>_xlfn.XLOOKUP($A1575,PropertiesTbl[Property ID],PropertiesTbl[Property Name])</f>
        <v>Forest Cabin</v>
      </c>
    </row>
    <row r="1576" spans="1:7" x14ac:dyDescent="0.25">
      <c r="A1576" s="22" t="str">
        <f>Revenue!A1577</f>
        <v>P0132</v>
      </c>
      <c r="B1576" s="22" t="str">
        <f>Revenue!B1577</f>
        <v>Apr</v>
      </c>
      <c r="C1576" s="23" t="str">
        <f t="shared" si="83"/>
        <v>P0132|Apr</v>
      </c>
      <c r="D1576" s="24">
        <f>Revenue!J1577</f>
        <v>1738.3733999999999</v>
      </c>
      <c r="E1576" s="25">
        <f>_xlfn.XLOOKUP($C1576,ExpensesTbl[Key],ExpensesTbl[Total Operating Expenses])</f>
        <v>3062.43</v>
      </c>
      <c r="F1576" s="25">
        <f t="shared" si="84"/>
        <v>-1324.0565999999999</v>
      </c>
      <c r="G1576" s="23" t="str">
        <f>_xlfn.XLOOKUP($A1576,PropertiesTbl[Property ID],PropertiesTbl[Property Name])</f>
        <v>Aspen Chalet</v>
      </c>
    </row>
    <row r="1577" spans="1:7" x14ac:dyDescent="0.25">
      <c r="A1577" s="22" t="str">
        <f>Revenue!A1578</f>
        <v>P0132</v>
      </c>
      <c r="B1577" s="22" t="str">
        <f>Revenue!B1578</f>
        <v>May</v>
      </c>
      <c r="C1577" s="23" t="str">
        <f t="shared" si="83"/>
        <v>P0132|May</v>
      </c>
      <c r="D1577" s="24">
        <f>Revenue!J1578</f>
        <v>2145.1235000000001</v>
      </c>
      <c r="E1577" s="25">
        <f>_xlfn.XLOOKUP($C1577,ExpensesTbl[Key],ExpensesTbl[Total Operating Expenses])</f>
        <v>3621.93</v>
      </c>
      <c r="F1577" s="25">
        <f t="shared" si="84"/>
        <v>-1476.8064999999997</v>
      </c>
      <c r="G1577" s="23" t="str">
        <f>_xlfn.XLOOKUP($A1577,PropertiesTbl[Property ID],PropertiesTbl[Property Name])</f>
        <v>Aspen Chalet</v>
      </c>
    </row>
    <row r="1578" spans="1:7" x14ac:dyDescent="0.25">
      <c r="A1578" s="22" t="str">
        <f>Revenue!A1579</f>
        <v>P0132</v>
      </c>
      <c r="B1578" s="22" t="str">
        <f>Revenue!B1579</f>
        <v>Jun</v>
      </c>
      <c r="C1578" s="23" t="str">
        <f t="shared" si="83"/>
        <v>P0132|Jun</v>
      </c>
      <c r="D1578" s="24">
        <f>Revenue!J1579</f>
        <v>2541.9407999999999</v>
      </c>
      <c r="E1578" s="25">
        <f>_xlfn.XLOOKUP($C1578,ExpensesTbl[Key],ExpensesTbl[Total Operating Expenses])</f>
        <v>3798.71</v>
      </c>
      <c r="F1578" s="25">
        <f t="shared" si="84"/>
        <v>-1256.7692000000002</v>
      </c>
      <c r="G1578" s="23" t="str">
        <f>_xlfn.XLOOKUP($A1578,PropertiesTbl[Property ID],PropertiesTbl[Property Name])</f>
        <v>Aspen Chalet</v>
      </c>
    </row>
    <row r="1579" spans="1:7" x14ac:dyDescent="0.25">
      <c r="A1579" s="22" t="str">
        <f>Revenue!A1580</f>
        <v>P0132</v>
      </c>
      <c r="B1579" s="22" t="str">
        <f>Revenue!B1580</f>
        <v>Jul</v>
      </c>
      <c r="C1579" s="23" t="str">
        <f t="shared" si="83"/>
        <v>P0132|Jul</v>
      </c>
      <c r="D1579" s="24">
        <f>Revenue!J1580</f>
        <v>3917.5159999999996</v>
      </c>
      <c r="E1579" s="25">
        <f>_xlfn.XLOOKUP($C1579,ExpensesTbl[Key],ExpensesTbl[Total Operating Expenses])</f>
        <v>5354.07</v>
      </c>
      <c r="F1579" s="25">
        <f t="shared" si="84"/>
        <v>-1436.5540000000001</v>
      </c>
      <c r="G1579" s="23" t="str">
        <f>_xlfn.XLOOKUP($A1579,PropertiesTbl[Property ID],PropertiesTbl[Property Name])</f>
        <v>Aspen Chalet</v>
      </c>
    </row>
    <row r="1580" spans="1:7" x14ac:dyDescent="0.25">
      <c r="A1580" s="22" t="str">
        <f>Revenue!A1581</f>
        <v>P0132</v>
      </c>
      <c r="B1580" s="22" t="str">
        <f>Revenue!B1581</f>
        <v>Aug</v>
      </c>
      <c r="C1580" s="23" t="str">
        <f t="shared" si="83"/>
        <v>P0132|Aug</v>
      </c>
      <c r="D1580" s="24">
        <f>Revenue!J1581</f>
        <v>2989.2078000000001</v>
      </c>
      <c r="E1580" s="25">
        <f>_xlfn.XLOOKUP($C1580,ExpensesTbl[Key],ExpensesTbl[Total Operating Expenses])</f>
        <v>5020.4799999999996</v>
      </c>
      <c r="F1580" s="25">
        <f t="shared" si="84"/>
        <v>-2031.2721999999994</v>
      </c>
      <c r="G1580" s="23" t="str">
        <f>_xlfn.XLOOKUP($A1580,PropertiesTbl[Property ID],PropertiesTbl[Property Name])</f>
        <v>Aspen Chalet</v>
      </c>
    </row>
    <row r="1581" spans="1:7" x14ac:dyDescent="0.25">
      <c r="A1581" s="22" t="str">
        <f>Revenue!A1582</f>
        <v>P0132</v>
      </c>
      <c r="B1581" s="22" t="str">
        <f>Revenue!B1582</f>
        <v>Sep</v>
      </c>
      <c r="C1581" s="23" t="str">
        <f t="shared" si="83"/>
        <v>P0132|Sep</v>
      </c>
      <c r="D1581" s="24">
        <f>Revenue!J1582</f>
        <v>2524.8202999999999</v>
      </c>
      <c r="E1581" s="25">
        <f>_xlfn.XLOOKUP($C1581,ExpensesTbl[Key],ExpensesTbl[Total Operating Expenses])</f>
        <v>3383.49</v>
      </c>
      <c r="F1581" s="25">
        <f t="shared" si="84"/>
        <v>-858.66969999999992</v>
      </c>
      <c r="G1581" s="23" t="str">
        <f>_xlfn.XLOOKUP($A1581,PropertiesTbl[Property ID],PropertiesTbl[Property Name])</f>
        <v>Aspen Chalet</v>
      </c>
    </row>
    <row r="1582" spans="1:7" x14ac:dyDescent="0.25">
      <c r="A1582" s="22" t="str">
        <f>Revenue!A1583</f>
        <v>P0132</v>
      </c>
      <c r="B1582" s="22" t="str">
        <f>Revenue!B1583</f>
        <v>Oct</v>
      </c>
      <c r="C1582" s="23" t="str">
        <f t="shared" si="83"/>
        <v>P0132|Oct</v>
      </c>
      <c r="D1582" s="24">
        <f>Revenue!J1583</f>
        <v>2175.9501</v>
      </c>
      <c r="E1582" s="25">
        <f>_xlfn.XLOOKUP($C1582,ExpensesTbl[Key],ExpensesTbl[Total Operating Expenses])</f>
        <v>3311.3999999999996</v>
      </c>
      <c r="F1582" s="25">
        <f t="shared" si="84"/>
        <v>-1135.4498999999996</v>
      </c>
      <c r="G1582" s="23" t="str">
        <f>_xlfn.XLOOKUP($A1582,PropertiesTbl[Property ID],PropertiesTbl[Property Name])</f>
        <v>Aspen Chalet</v>
      </c>
    </row>
    <row r="1583" spans="1:7" x14ac:dyDescent="0.25">
      <c r="A1583" s="22" t="str">
        <f>Revenue!A1584</f>
        <v>P0132</v>
      </c>
      <c r="B1583" s="22" t="str">
        <f>Revenue!B1584</f>
        <v>Nov</v>
      </c>
      <c r="C1583" s="23" t="str">
        <f t="shared" si="83"/>
        <v>P0132|Nov</v>
      </c>
      <c r="D1583" s="24">
        <f>Revenue!J1584</f>
        <v>2135.7533000000003</v>
      </c>
      <c r="E1583" s="25">
        <f>_xlfn.XLOOKUP($C1583,ExpensesTbl[Key],ExpensesTbl[Total Operating Expenses])</f>
        <v>3164.94</v>
      </c>
      <c r="F1583" s="25">
        <f t="shared" si="84"/>
        <v>-1029.1866999999997</v>
      </c>
      <c r="G1583" s="23" t="str">
        <f>_xlfn.XLOOKUP($A1583,PropertiesTbl[Property ID],PropertiesTbl[Property Name])</f>
        <v>Aspen Chalet</v>
      </c>
    </row>
    <row r="1584" spans="1:7" x14ac:dyDescent="0.25">
      <c r="A1584" s="22" t="str">
        <f>Revenue!A1585</f>
        <v>P0132</v>
      </c>
      <c r="B1584" s="22" t="str">
        <f>Revenue!B1585</f>
        <v>Dec</v>
      </c>
      <c r="C1584" s="23" t="str">
        <f t="shared" si="83"/>
        <v>P0132|Dec</v>
      </c>
      <c r="D1584" s="24">
        <f>Revenue!J1585</f>
        <v>8329.0530000000017</v>
      </c>
      <c r="E1584" s="25">
        <f>_xlfn.XLOOKUP($C1584,ExpensesTbl[Key],ExpensesTbl[Total Operating Expenses])</f>
        <v>3881.69</v>
      </c>
      <c r="F1584" s="25">
        <f t="shared" si="84"/>
        <v>4447.3630000000012</v>
      </c>
      <c r="G1584" s="23" t="str">
        <f>_xlfn.XLOOKUP($A1584,PropertiesTbl[Property ID],PropertiesTbl[Property Name])</f>
        <v>Aspen Chalet</v>
      </c>
    </row>
    <row r="1585" spans="1:7" x14ac:dyDescent="0.25">
      <c r="A1585" s="22" t="str">
        <f>Revenue!A1586</f>
        <v>P0132</v>
      </c>
      <c r="B1585" s="22" t="str">
        <f>Revenue!B1586</f>
        <v>Jan</v>
      </c>
      <c r="C1585" s="23" t="str">
        <f t="shared" si="83"/>
        <v>P0132|Jan</v>
      </c>
      <c r="D1585" s="24">
        <f>Revenue!J1586</f>
        <v>6440.6194000000005</v>
      </c>
      <c r="E1585" s="25">
        <f>_xlfn.XLOOKUP($C1585,ExpensesTbl[Key],ExpensesTbl[Total Operating Expenses])</f>
        <v>3718.76</v>
      </c>
      <c r="F1585" s="25">
        <f t="shared" si="84"/>
        <v>2721.8594000000003</v>
      </c>
      <c r="G1585" s="23" t="str">
        <f>_xlfn.XLOOKUP($A1585,PropertiesTbl[Property ID],PropertiesTbl[Property Name])</f>
        <v>Aspen Chalet</v>
      </c>
    </row>
    <row r="1586" spans="1:7" x14ac:dyDescent="0.25">
      <c r="A1586" s="22" t="str">
        <f>Revenue!A1587</f>
        <v>P0132</v>
      </c>
      <c r="B1586" s="22" t="str">
        <f>Revenue!B1587</f>
        <v>Feb</v>
      </c>
      <c r="C1586" s="23" t="str">
        <f t="shared" si="83"/>
        <v>P0132|Feb</v>
      </c>
      <c r="D1586" s="24">
        <f>Revenue!J1587</f>
        <v>4772.5309999999999</v>
      </c>
      <c r="E1586" s="25">
        <f>_xlfn.XLOOKUP($C1586,ExpensesTbl[Key],ExpensesTbl[Total Operating Expenses])</f>
        <v>3551.75</v>
      </c>
      <c r="F1586" s="25">
        <f t="shared" si="84"/>
        <v>1220.7809999999999</v>
      </c>
      <c r="G1586" s="23" t="str">
        <f>_xlfn.XLOOKUP($A1586,PropertiesTbl[Property ID],PropertiesTbl[Property Name])</f>
        <v>Aspen Chalet</v>
      </c>
    </row>
    <row r="1587" spans="1:7" x14ac:dyDescent="0.25">
      <c r="A1587" s="22" t="str">
        <f>Revenue!A1588</f>
        <v>P0132</v>
      </c>
      <c r="B1587" s="22" t="str">
        <f>Revenue!B1588</f>
        <v>Mar</v>
      </c>
      <c r="C1587" s="23" t="str">
        <f t="shared" si="83"/>
        <v>P0132|Mar</v>
      </c>
      <c r="D1587" s="24">
        <f>Revenue!J1588</f>
        <v>5157.7956000000004</v>
      </c>
      <c r="E1587" s="25">
        <f>_xlfn.XLOOKUP($C1587,ExpensesTbl[Key],ExpensesTbl[Total Operating Expenses])</f>
        <v>3569.07</v>
      </c>
      <c r="F1587" s="25">
        <f t="shared" si="84"/>
        <v>1588.7256000000002</v>
      </c>
      <c r="G1587" s="23" t="str">
        <f>_xlfn.XLOOKUP($A1587,PropertiesTbl[Property ID],PropertiesTbl[Property Name])</f>
        <v>Aspen Chalet</v>
      </c>
    </row>
    <row r="1588" spans="1:7" x14ac:dyDescent="0.25">
      <c r="A1588" s="22" t="str">
        <f>Revenue!A1589</f>
        <v>P0133</v>
      </c>
      <c r="B1588" s="22" t="str">
        <f>Revenue!B1589</f>
        <v>Apr</v>
      </c>
      <c r="C1588" s="23" t="str">
        <f t="shared" si="83"/>
        <v>P0133|Apr</v>
      </c>
      <c r="D1588" s="24">
        <f>Revenue!J1589</f>
        <v>1618.0740000000001</v>
      </c>
      <c r="E1588" s="25">
        <f>_xlfn.XLOOKUP($C1588,ExpensesTbl[Key],ExpensesTbl[Total Operating Expenses])</f>
        <v>3079.7999999999997</v>
      </c>
      <c r="F1588" s="25">
        <f t="shared" si="84"/>
        <v>-1461.7259999999997</v>
      </c>
      <c r="G1588" s="23" t="str">
        <f>_xlfn.XLOOKUP($A1588,PropertiesTbl[Property ID],PropertiesTbl[Property Name])</f>
        <v>Aspen Hollow</v>
      </c>
    </row>
    <row r="1589" spans="1:7" x14ac:dyDescent="0.25">
      <c r="A1589" s="22" t="str">
        <f>Revenue!A1590</f>
        <v>P0133</v>
      </c>
      <c r="B1589" s="22" t="str">
        <f>Revenue!B1590</f>
        <v>May</v>
      </c>
      <c r="C1589" s="23" t="str">
        <f t="shared" si="83"/>
        <v>P0133|May</v>
      </c>
      <c r="D1589" s="24">
        <f>Revenue!J1590</f>
        <v>1704.7920000000001</v>
      </c>
      <c r="E1589" s="25">
        <f>_xlfn.XLOOKUP($C1589,ExpensesTbl[Key],ExpensesTbl[Total Operating Expenses])</f>
        <v>3620.97</v>
      </c>
      <c r="F1589" s="25">
        <f t="shared" si="84"/>
        <v>-1916.1779999999997</v>
      </c>
      <c r="G1589" s="23" t="str">
        <f>_xlfn.XLOOKUP($A1589,PropertiesTbl[Property ID],PropertiesTbl[Property Name])</f>
        <v>Aspen Hollow</v>
      </c>
    </row>
    <row r="1590" spans="1:7" x14ac:dyDescent="0.25">
      <c r="A1590" s="22" t="str">
        <f>Revenue!A1591</f>
        <v>P0133</v>
      </c>
      <c r="B1590" s="22" t="str">
        <f>Revenue!B1591</f>
        <v>Jun</v>
      </c>
      <c r="C1590" s="23" t="str">
        <f t="shared" si="83"/>
        <v>P0133|Jun</v>
      </c>
      <c r="D1590" s="24">
        <f>Revenue!J1591</f>
        <v>2651.4344000000001</v>
      </c>
      <c r="E1590" s="25">
        <f>_xlfn.XLOOKUP($C1590,ExpensesTbl[Key],ExpensesTbl[Total Operating Expenses])</f>
        <v>3808.1899999999996</v>
      </c>
      <c r="F1590" s="25">
        <f t="shared" si="84"/>
        <v>-1156.7555999999995</v>
      </c>
      <c r="G1590" s="23" t="str">
        <f>_xlfn.XLOOKUP($A1590,PropertiesTbl[Property ID],PropertiesTbl[Property Name])</f>
        <v>Aspen Hollow</v>
      </c>
    </row>
    <row r="1591" spans="1:7" x14ac:dyDescent="0.25">
      <c r="A1591" s="22" t="str">
        <f>Revenue!A1592</f>
        <v>P0133</v>
      </c>
      <c r="B1591" s="22" t="str">
        <f>Revenue!B1592</f>
        <v>Jul</v>
      </c>
      <c r="C1591" s="23" t="str">
        <f t="shared" si="83"/>
        <v>P0133|Jul</v>
      </c>
      <c r="D1591" s="24">
        <f>Revenue!J1592</f>
        <v>3262.8932999999997</v>
      </c>
      <c r="E1591" s="25">
        <f>_xlfn.XLOOKUP($C1591,ExpensesTbl[Key],ExpensesTbl[Total Operating Expenses])</f>
        <v>5196.9399999999996</v>
      </c>
      <c r="F1591" s="25">
        <f t="shared" si="84"/>
        <v>-1934.0466999999999</v>
      </c>
      <c r="G1591" s="23" t="str">
        <f>_xlfn.XLOOKUP($A1591,PropertiesTbl[Property ID],PropertiesTbl[Property Name])</f>
        <v>Aspen Hollow</v>
      </c>
    </row>
    <row r="1592" spans="1:7" x14ac:dyDescent="0.25">
      <c r="A1592" s="22" t="str">
        <f>Revenue!A1593</f>
        <v>P0133</v>
      </c>
      <c r="B1592" s="22" t="str">
        <f>Revenue!B1593</f>
        <v>Aug</v>
      </c>
      <c r="C1592" s="23" t="str">
        <f t="shared" si="83"/>
        <v>P0133|Aug</v>
      </c>
      <c r="D1592" s="24">
        <f>Revenue!J1593</f>
        <v>3056.8653000000004</v>
      </c>
      <c r="E1592" s="25">
        <f>_xlfn.XLOOKUP($C1592,ExpensesTbl[Key],ExpensesTbl[Total Operating Expenses])</f>
        <v>5014.29</v>
      </c>
      <c r="F1592" s="25">
        <f t="shared" si="84"/>
        <v>-1957.4246999999996</v>
      </c>
      <c r="G1592" s="23" t="str">
        <f>_xlfn.XLOOKUP($A1592,PropertiesTbl[Property ID],PropertiesTbl[Property Name])</f>
        <v>Aspen Hollow</v>
      </c>
    </row>
    <row r="1593" spans="1:7" x14ac:dyDescent="0.25">
      <c r="A1593" s="22" t="str">
        <f>Revenue!A1594</f>
        <v>P0133</v>
      </c>
      <c r="B1593" s="22" t="str">
        <f>Revenue!B1594</f>
        <v>Sep</v>
      </c>
      <c r="C1593" s="23" t="str">
        <f t="shared" si="83"/>
        <v>P0133|Sep</v>
      </c>
      <c r="D1593" s="24">
        <f>Revenue!J1594</f>
        <v>1806.6420000000001</v>
      </c>
      <c r="E1593" s="25">
        <f>_xlfn.XLOOKUP($C1593,ExpensesTbl[Key],ExpensesTbl[Total Operating Expenses])</f>
        <v>3398.74</v>
      </c>
      <c r="F1593" s="25">
        <f t="shared" si="84"/>
        <v>-1592.0979999999997</v>
      </c>
      <c r="G1593" s="23" t="str">
        <f>_xlfn.XLOOKUP($A1593,PropertiesTbl[Property ID],PropertiesTbl[Property Name])</f>
        <v>Aspen Hollow</v>
      </c>
    </row>
    <row r="1594" spans="1:7" x14ac:dyDescent="0.25">
      <c r="A1594" s="22" t="str">
        <f>Revenue!A1595</f>
        <v>P0133</v>
      </c>
      <c r="B1594" s="22" t="str">
        <f>Revenue!B1595</f>
        <v>Oct</v>
      </c>
      <c r="C1594" s="23" t="str">
        <f t="shared" si="83"/>
        <v>P0133|Oct</v>
      </c>
      <c r="D1594" s="24">
        <f>Revenue!J1595</f>
        <v>2000.9136000000001</v>
      </c>
      <c r="E1594" s="25">
        <f>_xlfn.XLOOKUP($C1594,ExpensesTbl[Key],ExpensesTbl[Total Operating Expenses])</f>
        <v>3272.0099999999998</v>
      </c>
      <c r="F1594" s="25">
        <f t="shared" si="84"/>
        <v>-1271.0963999999997</v>
      </c>
      <c r="G1594" s="23" t="str">
        <f>_xlfn.XLOOKUP($A1594,PropertiesTbl[Property ID],PropertiesTbl[Property Name])</f>
        <v>Aspen Hollow</v>
      </c>
    </row>
    <row r="1595" spans="1:7" x14ac:dyDescent="0.25">
      <c r="A1595" s="22" t="str">
        <f>Revenue!A1596</f>
        <v>P0133</v>
      </c>
      <c r="B1595" s="22" t="str">
        <f>Revenue!B1596</f>
        <v>Nov</v>
      </c>
      <c r="C1595" s="23" t="str">
        <f t="shared" si="83"/>
        <v>P0133|Nov</v>
      </c>
      <c r="D1595" s="24">
        <f>Revenue!J1596</f>
        <v>1711.6789999999999</v>
      </c>
      <c r="E1595" s="25">
        <f>_xlfn.XLOOKUP($C1595,ExpensesTbl[Key],ExpensesTbl[Total Operating Expenses])</f>
        <v>3162.94</v>
      </c>
      <c r="F1595" s="25">
        <f t="shared" si="84"/>
        <v>-1451.2610000000002</v>
      </c>
      <c r="G1595" s="23" t="str">
        <f>_xlfn.XLOOKUP($A1595,PropertiesTbl[Property ID],PropertiesTbl[Property Name])</f>
        <v>Aspen Hollow</v>
      </c>
    </row>
    <row r="1596" spans="1:7" x14ac:dyDescent="0.25">
      <c r="A1596" s="22" t="str">
        <f>Revenue!A1597</f>
        <v>P0133</v>
      </c>
      <c r="B1596" s="22" t="str">
        <f>Revenue!B1597</f>
        <v>Dec</v>
      </c>
      <c r="C1596" s="23" t="str">
        <f t="shared" si="83"/>
        <v>P0133|Dec</v>
      </c>
      <c r="D1596" s="24">
        <f>Revenue!J1597</f>
        <v>7674.4776000000002</v>
      </c>
      <c r="E1596" s="25">
        <f>_xlfn.XLOOKUP($C1596,ExpensesTbl[Key],ExpensesTbl[Total Operating Expenses])</f>
        <v>3893.63</v>
      </c>
      <c r="F1596" s="25">
        <f t="shared" si="84"/>
        <v>3780.8476000000001</v>
      </c>
      <c r="G1596" s="23" t="str">
        <f>_xlfn.XLOOKUP($A1596,PropertiesTbl[Property ID],PropertiesTbl[Property Name])</f>
        <v>Aspen Hollow</v>
      </c>
    </row>
    <row r="1597" spans="1:7" x14ac:dyDescent="0.25">
      <c r="A1597" s="22" t="str">
        <f>Revenue!A1598</f>
        <v>P0133</v>
      </c>
      <c r="B1597" s="22" t="str">
        <f>Revenue!B1598</f>
        <v>Jan</v>
      </c>
      <c r="C1597" s="23" t="str">
        <f t="shared" si="83"/>
        <v>P0133|Jan</v>
      </c>
      <c r="D1597" s="24">
        <f>Revenue!J1598</f>
        <v>7057.3744999999999</v>
      </c>
      <c r="E1597" s="25">
        <f>_xlfn.XLOOKUP($C1597,ExpensesTbl[Key],ExpensesTbl[Total Operating Expenses])</f>
        <v>3986.13</v>
      </c>
      <c r="F1597" s="25">
        <f t="shared" si="84"/>
        <v>3071.2444999999998</v>
      </c>
      <c r="G1597" s="23" t="str">
        <f>_xlfn.XLOOKUP($A1597,PropertiesTbl[Property ID],PropertiesTbl[Property Name])</f>
        <v>Aspen Hollow</v>
      </c>
    </row>
    <row r="1598" spans="1:7" x14ac:dyDescent="0.25">
      <c r="A1598" s="22" t="str">
        <f>Revenue!A1599</f>
        <v>P0133</v>
      </c>
      <c r="B1598" s="22" t="str">
        <f>Revenue!B1599</f>
        <v>Feb</v>
      </c>
      <c r="C1598" s="23" t="str">
        <f t="shared" si="83"/>
        <v>P0133|Feb</v>
      </c>
      <c r="D1598" s="24">
        <f>Revenue!J1599</f>
        <v>5085.7343000000001</v>
      </c>
      <c r="E1598" s="25">
        <f>_xlfn.XLOOKUP($C1598,ExpensesTbl[Key],ExpensesTbl[Total Operating Expenses])</f>
        <v>3578.06</v>
      </c>
      <c r="F1598" s="25">
        <f t="shared" si="84"/>
        <v>1507.6743000000001</v>
      </c>
      <c r="G1598" s="23" t="str">
        <f>_xlfn.XLOOKUP($A1598,PropertiesTbl[Property ID],PropertiesTbl[Property Name])</f>
        <v>Aspen Hollow</v>
      </c>
    </row>
    <row r="1599" spans="1:7" x14ac:dyDescent="0.25">
      <c r="A1599" s="22" t="str">
        <f>Revenue!A1600</f>
        <v>P0133</v>
      </c>
      <c r="B1599" s="22" t="str">
        <f>Revenue!B1600</f>
        <v>Mar</v>
      </c>
      <c r="C1599" s="23" t="str">
        <f t="shared" si="83"/>
        <v>P0133|Mar</v>
      </c>
      <c r="D1599" s="24">
        <f>Revenue!J1600</f>
        <v>4432.1579999999994</v>
      </c>
      <c r="E1599" s="25">
        <f>_xlfn.XLOOKUP($C1599,ExpensesTbl[Key],ExpensesTbl[Total Operating Expenses])</f>
        <v>3569.55</v>
      </c>
      <c r="F1599" s="25">
        <f t="shared" si="84"/>
        <v>862.60799999999927</v>
      </c>
      <c r="G1599" s="23" t="str">
        <f>_xlfn.XLOOKUP($A1599,PropertiesTbl[Property ID],PropertiesTbl[Property Name])</f>
        <v>Aspen Hollow</v>
      </c>
    </row>
    <row r="1600" spans="1:7" x14ac:dyDescent="0.25">
      <c r="A1600" s="22" t="str">
        <f>Revenue!A1601</f>
        <v>P0134</v>
      </c>
      <c r="B1600" s="22" t="str">
        <f>Revenue!B1601</f>
        <v>Apr</v>
      </c>
      <c r="C1600" s="23" t="str">
        <f t="shared" si="83"/>
        <v>P0134|Apr</v>
      </c>
      <c r="D1600" s="24">
        <f>Revenue!J1601</f>
        <v>911.97720000000004</v>
      </c>
      <c r="E1600" s="25">
        <f>_xlfn.XLOOKUP($C1600,ExpensesTbl[Key],ExpensesTbl[Total Operating Expenses])</f>
        <v>1540.13</v>
      </c>
      <c r="F1600" s="25">
        <f t="shared" si="84"/>
        <v>-628.15280000000007</v>
      </c>
      <c r="G1600" s="23" t="str">
        <f>_xlfn.XLOOKUP($A1600,PropertiesTbl[Property ID],PropertiesTbl[Property Name])</f>
        <v>Bearpaw House</v>
      </c>
    </row>
    <row r="1601" spans="1:7" x14ac:dyDescent="0.25">
      <c r="A1601" s="22" t="str">
        <f>Revenue!A1602</f>
        <v>P0134</v>
      </c>
      <c r="B1601" s="22" t="str">
        <f>Revenue!B1602</f>
        <v>May</v>
      </c>
      <c r="C1601" s="23" t="str">
        <f t="shared" si="83"/>
        <v>P0134|May</v>
      </c>
      <c r="D1601" s="24">
        <f>Revenue!J1602</f>
        <v>1080.8056999999999</v>
      </c>
      <c r="E1601" s="25">
        <f>_xlfn.XLOOKUP($C1601,ExpensesTbl[Key],ExpensesTbl[Total Operating Expenses])</f>
        <v>1756.09</v>
      </c>
      <c r="F1601" s="25">
        <f t="shared" si="84"/>
        <v>-675.28430000000003</v>
      </c>
      <c r="G1601" s="23" t="str">
        <f>_xlfn.XLOOKUP($A1601,PropertiesTbl[Property ID],PropertiesTbl[Property Name])</f>
        <v>Bearpaw House</v>
      </c>
    </row>
    <row r="1602" spans="1:7" x14ac:dyDescent="0.25">
      <c r="A1602" s="22" t="str">
        <f>Revenue!A1603</f>
        <v>P0134</v>
      </c>
      <c r="B1602" s="22" t="str">
        <f>Revenue!B1603</f>
        <v>Jun</v>
      </c>
      <c r="C1602" s="23" t="str">
        <f t="shared" si="83"/>
        <v>P0134|Jun</v>
      </c>
      <c r="D1602" s="24">
        <f>Revenue!J1603</f>
        <v>1120.9346</v>
      </c>
      <c r="E1602" s="25">
        <f>_xlfn.XLOOKUP($C1602,ExpensesTbl[Key],ExpensesTbl[Total Operating Expenses])</f>
        <v>2096.21</v>
      </c>
      <c r="F1602" s="25">
        <f t="shared" si="84"/>
        <v>-975.27539999999999</v>
      </c>
      <c r="G1602" s="23" t="str">
        <f>_xlfn.XLOOKUP($A1602,PropertiesTbl[Property ID],PropertiesTbl[Property Name])</f>
        <v>Bearpaw House</v>
      </c>
    </row>
    <row r="1603" spans="1:7" x14ac:dyDescent="0.25">
      <c r="A1603" s="22" t="str">
        <f>Revenue!A1604</f>
        <v>P0134</v>
      </c>
      <c r="B1603" s="22" t="str">
        <f>Revenue!B1604</f>
        <v>Jul</v>
      </c>
      <c r="C1603" s="23" t="str">
        <f t="shared" si="83"/>
        <v>P0134|Jul</v>
      </c>
      <c r="D1603" s="24">
        <f>Revenue!J1604</f>
        <v>1694.72</v>
      </c>
      <c r="E1603" s="25">
        <f>_xlfn.XLOOKUP($C1603,ExpensesTbl[Key],ExpensesTbl[Total Operating Expenses])</f>
        <v>2488.16</v>
      </c>
      <c r="F1603" s="25">
        <f t="shared" si="84"/>
        <v>-793.43999999999983</v>
      </c>
      <c r="G1603" s="23" t="str">
        <f>_xlfn.XLOOKUP($A1603,PropertiesTbl[Property ID],PropertiesTbl[Property Name])</f>
        <v>Bearpaw House</v>
      </c>
    </row>
    <row r="1604" spans="1:7" x14ac:dyDescent="0.25">
      <c r="A1604" s="22" t="str">
        <f>Revenue!A1605</f>
        <v>P0134</v>
      </c>
      <c r="B1604" s="22" t="str">
        <f>Revenue!B1605</f>
        <v>Aug</v>
      </c>
      <c r="C1604" s="23" t="str">
        <f t="shared" si="83"/>
        <v>P0134|Aug</v>
      </c>
      <c r="D1604" s="24">
        <f>Revenue!J1605</f>
        <v>1466.1285</v>
      </c>
      <c r="E1604" s="25">
        <f>_xlfn.XLOOKUP($C1604,ExpensesTbl[Key],ExpensesTbl[Total Operating Expenses])</f>
        <v>2320.4499999999998</v>
      </c>
      <c r="F1604" s="25">
        <f t="shared" si="84"/>
        <v>-854.32149999999979</v>
      </c>
      <c r="G1604" s="23" t="str">
        <f>_xlfn.XLOOKUP($A1604,PropertiesTbl[Property ID],PropertiesTbl[Property Name])</f>
        <v>Bearpaw House</v>
      </c>
    </row>
    <row r="1605" spans="1:7" x14ac:dyDescent="0.25">
      <c r="A1605" s="22" t="str">
        <f>Revenue!A1606</f>
        <v>P0134</v>
      </c>
      <c r="B1605" s="22" t="str">
        <f>Revenue!B1606</f>
        <v>Sep</v>
      </c>
      <c r="C1605" s="23" t="str">
        <f t="shared" ref="C1605:C1668" si="85">A1605&amp;"|"&amp;B1605</f>
        <v>P0134|Sep</v>
      </c>
      <c r="D1605" s="24">
        <f>Revenue!J1606</f>
        <v>1225.2289999999998</v>
      </c>
      <c r="E1605" s="25">
        <f>_xlfn.XLOOKUP($C1605,ExpensesTbl[Key],ExpensesTbl[Total Operating Expenses])</f>
        <v>1678.69</v>
      </c>
      <c r="F1605" s="25">
        <f t="shared" ref="F1605:F1668" si="86">D1605-E1605</f>
        <v>-453.46100000000024</v>
      </c>
      <c r="G1605" s="23" t="str">
        <f>_xlfn.XLOOKUP($A1605,PropertiesTbl[Property ID],PropertiesTbl[Property Name])</f>
        <v>Bearpaw House</v>
      </c>
    </row>
    <row r="1606" spans="1:7" x14ac:dyDescent="0.25">
      <c r="A1606" s="22" t="str">
        <f>Revenue!A1607</f>
        <v>P0134</v>
      </c>
      <c r="B1606" s="22" t="str">
        <f>Revenue!B1607</f>
        <v>Oct</v>
      </c>
      <c r="C1606" s="23" t="str">
        <f t="shared" si="85"/>
        <v>P0134|Oct</v>
      </c>
      <c r="D1606" s="24">
        <f>Revenue!J1607</f>
        <v>984.14519999999993</v>
      </c>
      <c r="E1606" s="25">
        <f>_xlfn.XLOOKUP($C1606,ExpensesTbl[Key],ExpensesTbl[Total Operating Expenses])</f>
        <v>1659.35</v>
      </c>
      <c r="F1606" s="25">
        <f t="shared" si="86"/>
        <v>-675.20479999999998</v>
      </c>
      <c r="G1606" s="23" t="str">
        <f>_xlfn.XLOOKUP($A1606,PropertiesTbl[Property ID],PropertiesTbl[Property Name])</f>
        <v>Bearpaw House</v>
      </c>
    </row>
    <row r="1607" spans="1:7" x14ac:dyDescent="0.25">
      <c r="A1607" s="22" t="str">
        <f>Revenue!A1608</f>
        <v>P0134</v>
      </c>
      <c r="B1607" s="22" t="str">
        <f>Revenue!B1608</f>
        <v>Nov</v>
      </c>
      <c r="C1607" s="23" t="str">
        <f t="shared" si="85"/>
        <v>P0134|Nov</v>
      </c>
      <c r="D1607" s="24">
        <f>Revenue!J1608</f>
        <v>975.41519999999991</v>
      </c>
      <c r="E1607" s="25">
        <f>_xlfn.XLOOKUP($C1607,ExpensesTbl[Key],ExpensesTbl[Total Operating Expenses])</f>
        <v>1621.2500000000002</v>
      </c>
      <c r="F1607" s="25">
        <f t="shared" si="86"/>
        <v>-645.83480000000031</v>
      </c>
      <c r="G1607" s="23" t="str">
        <f>_xlfn.XLOOKUP($A1607,PropertiesTbl[Property ID],PropertiesTbl[Property Name])</f>
        <v>Bearpaw House</v>
      </c>
    </row>
    <row r="1608" spans="1:7" x14ac:dyDescent="0.25">
      <c r="A1608" s="22" t="str">
        <f>Revenue!A1609</f>
        <v>P0134</v>
      </c>
      <c r="B1608" s="22" t="str">
        <f>Revenue!B1609</f>
        <v>Dec</v>
      </c>
      <c r="C1608" s="23" t="str">
        <f t="shared" si="85"/>
        <v>P0134|Dec</v>
      </c>
      <c r="D1608" s="24">
        <f>Revenue!J1609</f>
        <v>3682.8927999999996</v>
      </c>
      <c r="E1608" s="25">
        <f>_xlfn.XLOOKUP($C1608,ExpensesTbl[Key],ExpensesTbl[Total Operating Expenses])</f>
        <v>1913.59</v>
      </c>
      <c r="F1608" s="25">
        <f t="shared" si="86"/>
        <v>1769.3027999999997</v>
      </c>
      <c r="G1608" s="23" t="str">
        <f>_xlfn.XLOOKUP($A1608,PropertiesTbl[Property ID],PropertiesTbl[Property Name])</f>
        <v>Bearpaw House</v>
      </c>
    </row>
    <row r="1609" spans="1:7" x14ac:dyDescent="0.25">
      <c r="A1609" s="22" t="str">
        <f>Revenue!A1610</f>
        <v>P0134</v>
      </c>
      <c r="B1609" s="22" t="str">
        <f>Revenue!B1610</f>
        <v>Jan</v>
      </c>
      <c r="C1609" s="23" t="str">
        <f t="shared" si="85"/>
        <v>P0134|Jan</v>
      </c>
      <c r="D1609" s="24">
        <f>Revenue!J1610</f>
        <v>2997.1415999999999</v>
      </c>
      <c r="E1609" s="25">
        <f>_xlfn.XLOOKUP($C1609,ExpensesTbl[Key],ExpensesTbl[Total Operating Expenses])</f>
        <v>1906.14</v>
      </c>
      <c r="F1609" s="25">
        <f t="shared" si="86"/>
        <v>1091.0015999999998</v>
      </c>
      <c r="G1609" s="23" t="str">
        <f>_xlfn.XLOOKUP($A1609,PropertiesTbl[Property ID],PropertiesTbl[Property Name])</f>
        <v>Bearpaw House</v>
      </c>
    </row>
    <row r="1610" spans="1:7" x14ac:dyDescent="0.25">
      <c r="A1610" s="22" t="str">
        <f>Revenue!A1611</f>
        <v>P0134</v>
      </c>
      <c r="B1610" s="22" t="str">
        <f>Revenue!B1611</f>
        <v>Feb</v>
      </c>
      <c r="C1610" s="23" t="str">
        <f t="shared" si="85"/>
        <v>P0134|Feb</v>
      </c>
      <c r="D1610" s="24">
        <f>Revenue!J1611</f>
        <v>2240.9379999999996</v>
      </c>
      <c r="E1610" s="25">
        <f>_xlfn.XLOOKUP($C1610,ExpensesTbl[Key],ExpensesTbl[Total Operating Expenses])</f>
        <v>1815.4599999999998</v>
      </c>
      <c r="F1610" s="25">
        <f t="shared" si="86"/>
        <v>425.47799999999984</v>
      </c>
      <c r="G1610" s="23" t="str">
        <f>_xlfn.XLOOKUP($A1610,PropertiesTbl[Property ID],PropertiesTbl[Property Name])</f>
        <v>Bearpaw House</v>
      </c>
    </row>
    <row r="1611" spans="1:7" x14ac:dyDescent="0.25">
      <c r="A1611" s="22" t="str">
        <f>Revenue!A1612</f>
        <v>P0134</v>
      </c>
      <c r="B1611" s="22" t="str">
        <f>Revenue!B1612</f>
        <v>Mar</v>
      </c>
      <c r="C1611" s="23" t="str">
        <f t="shared" si="85"/>
        <v>P0134|Mar</v>
      </c>
      <c r="D1611" s="24">
        <f>Revenue!J1612</f>
        <v>2124.3439999999996</v>
      </c>
      <c r="E1611" s="25">
        <f>_xlfn.XLOOKUP($C1611,ExpensesTbl[Key],ExpensesTbl[Total Operating Expenses])</f>
        <v>1809.11</v>
      </c>
      <c r="F1611" s="25">
        <f t="shared" si="86"/>
        <v>315.2339999999997</v>
      </c>
      <c r="G1611" s="23" t="str">
        <f>_xlfn.XLOOKUP($A1611,PropertiesTbl[Property ID],PropertiesTbl[Property Name])</f>
        <v>Bearpaw House</v>
      </c>
    </row>
    <row r="1612" spans="1:7" x14ac:dyDescent="0.25">
      <c r="A1612" s="22" t="str">
        <f>Revenue!A1613</f>
        <v>P0135</v>
      </c>
      <c r="B1612" s="22" t="str">
        <f>Revenue!B1613</f>
        <v>Apr</v>
      </c>
      <c r="C1612" s="23" t="str">
        <f t="shared" si="85"/>
        <v>P0135|Apr</v>
      </c>
      <c r="D1612" s="24">
        <f>Revenue!J1613</f>
        <v>1059.5585000000001</v>
      </c>
      <c r="E1612" s="25">
        <f>_xlfn.XLOOKUP($C1612,ExpensesTbl[Key],ExpensesTbl[Total Operating Expenses])</f>
        <v>1994.36</v>
      </c>
      <c r="F1612" s="25">
        <f t="shared" si="86"/>
        <v>-934.80149999999981</v>
      </c>
      <c r="G1612" s="23" t="str">
        <f>_xlfn.XLOOKUP($A1612,PropertiesTbl[Property ID],PropertiesTbl[Property Name])</f>
        <v>Bearpaw Hollow</v>
      </c>
    </row>
    <row r="1613" spans="1:7" x14ac:dyDescent="0.25">
      <c r="A1613" s="22" t="str">
        <f>Revenue!A1614</f>
        <v>P0135</v>
      </c>
      <c r="B1613" s="22" t="str">
        <f>Revenue!B1614</f>
        <v>May</v>
      </c>
      <c r="C1613" s="23" t="str">
        <f t="shared" si="85"/>
        <v>P0135|May</v>
      </c>
      <c r="D1613" s="24">
        <f>Revenue!J1614</f>
        <v>1297.8971999999999</v>
      </c>
      <c r="E1613" s="25">
        <f>_xlfn.XLOOKUP($C1613,ExpensesTbl[Key],ExpensesTbl[Total Operating Expenses])</f>
        <v>2302.13</v>
      </c>
      <c r="F1613" s="25">
        <f t="shared" si="86"/>
        <v>-1004.2328000000002</v>
      </c>
      <c r="G1613" s="23" t="str">
        <f>_xlfn.XLOOKUP($A1613,PropertiesTbl[Property ID],PropertiesTbl[Property Name])</f>
        <v>Bearpaw Hollow</v>
      </c>
    </row>
    <row r="1614" spans="1:7" x14ac:dyDescent="0.25">
      <c r="A1614" s="22" t="str">
        <f>Revenue!A1615</f>
        <v>P0135</v>
      </c>
      <c r="B1614" s="22" t="str">
        <f>Revenue!B1615</f>
        <v>Jun</v>
      </c>
      <c r="C1614" s="23" t="str">
        <f t="shared" si="85"/>
        <v>P0135|Jun</v>
      </c>
      <c r="D1614" s="24">
        <f>Revenue!J1615</f>
        <v>1416.3438999999998</v>
      </c>
      <c r="E1614" s="25">
        <f>_xlfn.XLOOKUP($C1614,ExpensesTbl[Key],ExpensesTbl[Total Operating Expenses])</f>
        <v>2428.73</v>
      </c>
      <c r="F1614" s="25">
        <f t="shared" si="86"/>
        <v>-1012.3861000000002</v>
      </c>
      <c r="G1614" s="23" t="str">
        <f>_xlfn.XLOOKUP($A1614,PropertiesTbl[Property ID],PropertiesTbl[Property Name])</f>
        <v>Bearpaw Hollow</v>
      </c>
    </row>
    <row r="1615" spans="1:7" x14ac:dyDescent="0.25">
      <c r="A1615" s="22" t="str">
        <f>Revenue!A1616</f>
        <v>P0135</v>
      </c>
      <c r="B1615" s="22" t="str">
        <f>Revenue!B1616</f>
        <v>Jul</v>
      </c>
      <c r="C1615" s="23" t="str">
        <f t="shared" si="85"/>
        <v>P0135|Jul</v>
      </c>
      <c r="D1615" s="24">
        <f>Revenue!J1616</f>
        <v>2149.5370000000003</v>
      </c>
      <c r="E1615" s="25">
        <f>_xlfn.XLOOKUP($C1615,ExpensesTbl[Key],ExpensesTbl[Total Operating Expenses])</f>
        <v>3504.96</v>
      </c>
      <c r="F1615" s="25">
        <f t="shared" si="86"/>
        <v>-1355.4229999999998</v>
      </c>
      <c r="G1615" s="23" t="str">
        <f>_xlfn.XLOOKUP($A1615,PropertiesTbl[Property ID],PropertiesTbl[Property Name])</f>
        <v>Bearpaw Hollow</v>
      </c>
    </row>
    <row r="1616" spans="1:7" x14ac:dyDescent="0.25">
      <c r="A1616" s="22" t="str">
        <f>Revenue!A1617</f>
        <v>P0135</v>
      </c>
      <c r="B1616" s="22" t="str">
        <f>Revenue!B1617</f>
        <v>Aug</v>
      </c>
      <c r="C1616" s="23" t="str">
        <f t="shared" si="85"/>
        <v>P0135|Aug</v>
      </c>
      <c r="D1616" s="24">
        <f>Revenue!J1617</f>
        <v>2177.5700000000002</v>
      </c>
      <c r="E1616" s="25">
        <f>_xlfn.XLOOKUP($C1616,ExpensesTbl[Key],ExpensesTbl[Total Operating Expenses])</f>
        <v>3246.53</v>
      </c>
      <c r="F1616" s="25">
        <f t="shared" si="86"/>
        <v>-1068.96</v>
      </c>
      <c r="G1616" s="23" t="str">
        <f>_xlfn.XLOOKUP($A1616,PropertiesTbl[Property ID],PropertiesTbl[Property Name])</f>
        <v>Bearpaw Hollow</v>
      </c>
    </row>
    <row r="1617" spans="1:7" x14ac:dyDescent="0.25">
      <c r="A1617" s="22" t="str">
        <f>Revenue!A1618</f>
        <v>P0135</v>
      </c>
      <c r="B1617" s="22" t="str">
        <f>Revenue!B1618</f>
        <v>Sep</v>
      </c>
      <c r="C1617" s="23" t="str">
        <f t="shared" si="85"/>
        <v>P0135|Sep</v>
      </c>
      <c r="D1617" s="24">
        <f>Revenue!J1618</f>
        <v>1463.1949</v>
      </c>
      <c r="E1617" s="25">
        <f>_xlfn.XLOOKUP($C1617,ExpensesTbl[Key],ExpensesTbl[Total Operating Expenses])</f>
        <v>2203.65</v>
      </c>
      <c r="F1617" s="25">
        <f t="shared" si="86"/>
        <v>-740.45510000000013</v>
      </c>
      <c r="G1617" s="23" t="str">
        <f>_xlfn.XLOOKUP($A1617,PropertiesTbl[Property ID],PropertiesTbl[Property Name])</f>
        <v>Bearpaw Hollow</v>
      </c>
    </row>
    <row r="1618" spans="1:7" x14ac:dyDescent="0.25">
      <c r="A1618" s="22" t="str">
        <f>Revenue!A1619</f>
        <v>P0135</v>
      </c>
      <c r="B1618" s="22" t="str">
        <f>Revenue!B1619</f>
        <v>Oct</v>
      </c>
      <c r="C1618" s="23" t="str">
        <f t="shared" si="85"/>
        <v>P0135|Oct</v>
      </c>
      <c r="D1618" s="24">
        <f>Revenue!J1619</f>
        <v>1233.8189999999997</v>
      </c>
      <c r="E1618" s="25">
        <f>_xlfn.XLOOKUP($C1618,ExpensesTbl[Key],ExpensesTbl[Total Operating Expenses])</f>
        <v>2119.4</v>
      </c>
      <c r="F1618" s="25">
        <f t="shared" si="86"/>
        <v>-885.58100000000036</v>
      </c>
      <c r="G1618" s="23" t="str">
        <f>_xlfn.XLOOKUP($A1618,PropertiesTbl[Property ID],PropertiesTbl[Property Name])</f>
        <v>Bearpaw Hollow</v>
      </c>
    </row>
    <row r="1619" spans="1:7" x14ac:dyDescent="0.25">
      <c r="A1619" s="22" t="str">
        <f>Revenue!A1620</f>
        <v>P0135</v>
      </c>
      <c r="B1619" s="22" t="str">
        <f>Revenue!B1620</f>
        <v>Nov</v>
      </c>
      <c r="C1619" s="23" t="str">
        <f t="shared" si="85"/>
        <v>P0135|Nov</v>
      </c>
      <c r="D1619" s="24">
        <f>Revenue!J1620</f>
        <v>1319.5475999999999</v>
      </c>
      <c r="E1619" s="25">
        <f>_xlfn.XLOOKUP($C1619,ExpensesTbl[Key],ExpensesTbl[Total Operating Expenses])</f>
        <v>2059.31</v>
      </c>
      <c r="F1619" s="25">
        <f t="shared" si="86"/>
        <v>-739.76240000000007</v>
      </c>
      <c r="G1619" s="23" t="str">
        <f>_xlfn.XLOOKUP($A1619,PropertiesTbl[Property ID],PropertiesTbl[Property Name])</f>
        <v>Bearpaw Hollow</v>
      </c>
    </row>
    <row r="1620" spans="1:7" x14ac:dyDescent="0.25">
      <c r="A1620" s="22" t="str">
        <f>Revenue!A1621</f>
        <v>P0135</v>
      </c>
      <c r="B1620" s="22" t="str">
        <f>Revenue!B1621</f>
        <v>Dec</v>
      </c>
      <c r="C1620" s="23" t="str">
        <f t="shared" si="85"/>
        <v>P0135|Dec</v>
      </c>
      <c r="D1620" s="24">
        <f>Revenue!J1621</f>
        <v>4592.6736000000001</v>
      </c>
      <c r="E1620" s="25">
        <f>_xlfn.XLOOKUP($C1620,ExpensesTbl[Key],ExpensesTbl[Total Operating Expenses])</f>
        <v>2552.17</v>
      </c>
      <c r="F1620" s="25">
        <f t="shared" si="86"/>
        <v>2040.5036</v>
      </c>
      <c r="G1620" s="23" t="str">
        <f>_xlfn.XLOOKUP($A1620,PropertiesTbl[Property ID],PropertiesTbl[Property Name])</f>
        <v>Bearpaw Hollow</v>
      </c>
    </row>
    <row r="1621" spans="1:7" x14ac:dyDescent="0.25">
      <c r="A1621" s="22" t="str">
        <f>Revenue!A1622</f>
        <v>P0135</v>
      </c>
      <c r="B1621" s="22" t="str">
        <f>Revenue!B1622</f>
        <v>Jan</v>
      </c>
      <c r="C1621" s="23" t="str">
        <f t="shared" si="85"/>
        <v>P0135|Jan</v>
      </c>
      <c r="D1621" s="24">
        <f>Revenue!J1622</f>
        <v>3715.5228000000002</v>
      </c>
      <c r="E1621" s="25">
        <f>_xlfn.XLOOKUP($C1621,ExpensesTbl[Key],ExpensesTbl[Total Operating Expenses])</f>
        <v>2433.3000000000002</v>
      </c>
      <c r="F1621" s="25">
        <f t="shared" si="86"/>
        <v>1282.2228</v>
      </c>
      <c r="G1621" s="23" t="str">
        <f>_xlfn.XLOOKUP($A1621,PropertiesTbl[Property ID],PropertiesTbl[Property Name])</f>
        <v>Bearpaw Hollow</v>
      </c>
    </row>
    <row r="1622" spans="1:7" x14ac:dyDescent="0.25">
      <c r="A1622" s="22" t="str">
        <f>Revenue!A1623</f>
        <v>P0135</v>
      </c>
      <c r="B1622" s="22" t="str">
        <f>Revenue!B1623</f>
        <v>Feb</v>
      </c>
      <c r="C1622" s="23" t="str">
        <f t="shared" si="85"/>
        <v>P0135|Feb</v>
      </c>
      <c r="D1622" s="24">
        <f>Revenue!J1623</f>
        <v>3705.3960000000002</v>
      </c>
      <c r="E1622" s="25">
        <f>_xlfn.XLOOKUP($C1622,ExpensesTbl[Key],ExpensesTbl[Total Operating Expenses])</f>
        <v>2408.34</v>
      </c>
      <c r="F1622" s="25">
        <f t="shared" si="86"/>
        <v>1297.056</v>
      </c>
      <c r="G1622" s="23" t="str">
        <f>_xlfn.XLOOKUP($A1622,PropertiesTbl[Property ID],PropertiesTbl[Property Name])</f>
        <v>Bearpaw Hollow</v>
      </c>
    </row>
    <row r="1623" spans="1:7" x14ac:dyDescent="0.25">
      <c r="A1623" s="22" t="str">
        <f>Revenue!A1624</f>
        <v>P0135</v>
      </c>
      <c r="B1623" s="22" t="str">
        <f>Revenue!B1624</f>
        <v>Mar</v>
      </c>
      <c r="C1623" s="23" t="str">
        <f t="shared" si="85"/>
        <v>P0135|Mar</v>
      </c>
      <c r="D1623" s="24">
        <f>Revenue!J1624</f>
        <v>3123.4549999999999</v>
      </c>
      <c r="E1623" s="25">
        <f>_xlfn.XLOOKUP($C1623,ExpensesTbl[Key],ExpensesTbl[Total Operating Expenses])</f>
        <v>2304.73</v>
      </c>
      <c r="F1623" s="25">
        <f t="shared" si="86"/>
        <v>818.72499999999991</v>
      </c>
      <c r="G1623" s="23" t="str">
        <f>_xlfn.XLOOKUP($A1623,PropertiesTbl[Property ID],PropertiesTbl[Property Name])</f>
        <v>Bearpaw Hollow</v>
      </c>
    </row>
    <row r="1624" spans="1:7" x14ac:dyDescent="0.25">
      <c r="A1624" s="22" t="str">
        <f>Revenue!A1625</f>
        <v>P0136</v>
      </c>
      <c r="B1624" s="22" t="str">
        <f>Revenue!B1625</f>
        <v>Apr</v>
      </c>
      <c r="C1624" s="23" t="str">
        <f t="shared" si="85"/>
        <v>P0136|Apr</v>
      </c>
      <c r="D1624" s="24">
        <f>Revenue!J1625</f>
        <v>1461.3470000000002</v>
      </c>
      <c r="E1624" s="25">
        <f>_xlfn.XLOOKUP($C1624,ExpensesTbl[Key],ExpensesTbl[Total Operating Expenses])</f>
        <v>2500</v>
      </c>
      <c r="F1624" s="25">
        <f t="shared" si="86"/>
        <v>-1038.6529999999998</v>
      </c>
      <c r="G1624" s="23" t="str">
        <f>_xlfn.XLOOKUP($A1624,PropertiesTbl[Property ID],PropertiesTbl[Property Name])</f>
        <v>Highland Point</v>
      </c>
    </row>
    <row r="1625" spans="1:7" x14ac:dyDescent="0.25">
      <c r="A1625" s="22" t="str">
        <f>Revenue!A1626</f>
        <v>P0136</v>
      </c>
      <c r="B1625" s="22" t="str">
        <f>Revenue!B1626</f>
        <v>May</v>
      </c>
      <c r="C1625" s="23" t="str">
        <f t="shared" si="85"/>
        <v>P0136|May</v>
      </c>
      <c r="D1625" s="24">
        <f>Revenue!J1626</f>
        <v>1581.8986</v>
      </c>
      <c r="E1625" s="25">
        <f>_xlfn.XLOOKUP($C1625,ExpensesTbl[Key],ExpensesTbl[Total Operating Expenses])</f>
        <v>2924.01</v>
      </c>
      <c r="F1625" s="25">
        <f t="shared" si="86"/>
        <v>-1342.1114000000002</v>
      </c>
      <c r="G1625" s="23" t="str">
        <f>_xlfn.XLOOKUP($A1625,PropertiesTbl[Property ID],PropertiesTbl[Property Name])</f>
        <v>Highland Point</v>
      </c>
    </row>
    <row r="1626" spans="1:7" x14ac:dyDescent="0.25">
      <c r="A1626" s="22" t="str">
        <f>Revenue!A1627</f>
        <v>P0136</v>
      </c>
      <c r="B1626" s="22" t="str">
        <f>Revenue!B1627</f>
        <v>Jun</v>
      </c>
      <c r="C1626" s="23" t="str">
        <f t="shared" si="85"/>
        <v>P0136|Jun</v>
      </c>
      <c r="D1626" s="24">
        <f>Revenue!J1627</f>
        <v>1817.6279999999999</v>
      </c>
      <c r="E1626" s="25">
        <f>_xlfn.XLOOKUP($C1626,ExpensesTbl[Key],ExpensesTbl[Total Operating Expenses])</f>
        <v>3216.4600000000005</v>
      </c>
      <c r="F1626" s="25">
        <f t="shared" si="86"/>
        <v>-1398.8320000000006</v>
      </c>
      <c r="G1626" s="23" t="str">
        <f>_xlfn.XLOOKUP($A1626,PropertiesTbl[Property ID],PropertiesTbl[Property Name])</f>
        <v>Highland Point</v>
      </c>
    </row>
    <row r="1627" spans="1:7" x14ac:dyDescent="0.25">
      <c r="A1627" s="22" t="str">
        <f>Revenue!A1628</f>
        <v>P0136</v>
      </c>
      <c r="B1627" s="22" t="str">
        <f>Revenue!B1628</f>
        <v>Jul</v>
      </c>
      <c r="C1627" s="23" t="str">
        <f t="shared" si="85"/>
        <v>P0136|Jul</v>
      </c>
      <c r="D1627" s="24">
        <f>Revenue!J1628</f>
        <v>2499.0336000000002</v>
      </c>
      <c r="E1627" s="25">
        <f>_xlfn.XLOOKUP($C1627,ExpensesTbl[Key],ExpensesTbl[Total Operating Expenses])</f>
        <v>4183.8999999999996</v>
      </c>
      <c r="F1627" s="25">
        <f t="shared" si="86"/>
        <v>-1684.8663999999994</v>
      </c>
      <c r="G1627" s="23" t="str">
        <f>_xlfn.XLOOKUP($A1627,PropertiesTbl[Property ID],PropertiesTbl[Property Name])</f>
        <v>Highland Point</v>
      </c>
    </row>
    <row r="1628" spans="1:7" x14ac:dyDescent="0.25">
      <c r="A1628" s="22" t="str">
        <f>Revenue!A1629</f>
        <v>P0136</v>
      </c>
      <c r="B1628" s="22" t="str">
        <f>Revenue!B1629</f>
        <v>Aug</v>
      </c>
      <c r="C1628" s="23" t="str">
        <f t="shared" si="85"/>
        <v>P0136|Aug</v>
      </c>
      <c r="D1628" s="24">
        <f>Revenue!J1629</f>
        <v>2291.5311999999999</v>
      </c>
      <c r="E1628" s="25">
        <f>_xlfn.XLOOKUP($C1628,ExpensesTbl[Key],ExpensesTbl[Total Operating Expenses])</f>
        <v>4062.35</v>
      </c>
      <c r="F1628" s="25">
        <f t="shared" si="86"/>
        <v>-1770.8188</v>
      </c>
      <c r="G1628" s="23" t="str">
        <f>_xlfn.XLOOKUP($A1628,PropertiesTbl[Property ID],PropertiesTbl[Property Name])</f>
        <v>Highland Point</v>
      </c>
    </row>
    <row r="1629" spans="1:7" x14ac:dyDescent="0.25">
      <c r="A1629" s="22" t="str">
        <f>Revenue!A1630</f>
        <v>P0136</v>
      </c>
      <c r="B1629" s="22" t="str">
        <f>Revenue!B1630</f>
        <v>Sep</v>
      </c>
      <c r="C1629" s="23" t="str">
        <f t="shared" si="85"/>
        <v>P0136|Sep</v>
      </c>
      <c r="D1629" s="24">
        <f>Revenue!J1630</f>
        <v>1633.9875999999999</v>
      </c>
      <c r="E1629" s="25">
        <f>_xlfn.XLOOKUP($C1629,ExpensesTbl[Key],ExpensesTbl[Total Operating Expenses])</f>
        <v>2753.62</v>
      </c>
      <c r="F1629" s="25">
        <f t="shared" si="86"/>
        <v>-1119.6324</v>
      </c>
      <c r="G1629" s="23" t="str">
        <f>_xlfn.XLOOKUP($A1629,PropertiesTbl[Property ID],PropertiesTbl[Property Name])</f>
        <v>Highland Point</v>
      </c>
    </row>
    <row r="1630" spans="1:7" x14ac:dyDescent="0.25">
      <c r="A1630" s="22" t="str">
        <f>Revenue!A1631</f>
        <v>P0136</v>
      </c>
      <c r="B1630" s="22" t="str">
        <f>Revenue!B1631</f>
        <v>Oct</v>
      </c>
      <c r="C1630" s="23" t="str">
        <f t="shared" si="85"/>
        <v>P0136|Oct</v>
      </c>
      <c r="D1630" s="24">
        <f>Revenue!J1631</f>
        <v>1429.9190000000001</v>
      </c>
      <c r="E1630" s="25">
        <f>_xlfn.XLOOKUP($C1630,ExpensesTbl[Key],ExpensesTbl[Total Operating Expenses])</f>
        <v>2659.3700000000003</v>
      </c>
      <c r="F1630" s="25">
        <f t="shared" si="86"/>
        <v>-1229.4510000000002</v>
      </c>
      <c r="G1630" s="23" t="str">
        <f>_xlfn.XLOOKUP($A1630,PropertiesTbl[Property ID],PropertiesTbl[Property Name])</f>
        <v>Highland Point</v>
      </c>
    </row>
    <row r="1631" spans="1:7" x14ac:dyDescent="0.25">
      <c r="A1631" s="22" t="str">
        <f>Revenue!A1632</f>
        <v>P0136</v>
      </c>
      <c r="B1631" s="22" t="str">
        <f>Revenue!B1632</f>
        <v>Nov</v>
      </c>
      <c r="C1631" s="23" t="str">
        <f t="shared" si="85"/>
        <v>P0136|Nov</v>
      </c>
      <c r="D1631" s="24">
        <f>Revenue!J1632</f>
        <v>1721.7531999999999</v>
      </c>
      <c r="E1631" s="25">
        <f>_xlfn.XLOOKUP($C1631,ExpensesTbl[Key],ExpensesTbl[Total Operating Expenses])</f>
        <v>2559.9900000000002</v>
      </c>
      <c r="F1631" s="25">
        <f t="shared" si="86"/>
        <v>-838.23680000000036</v>
      </c>
      <c r="G1631" s="23" t="str">
        <f>_xlfn.XLOOKUP($A1631,PropertiesTbl[Property ID],PropertiesTbl[Property Name])</f>
        <v>Highland Point</v>
      </c>
    </row>
    <row r="1632" spans="1:7" x14ac:dyDescent="0.25">
      <c r="A1632" s="22" t="str">
        <f>Revenue!A1633</f>
        <v>P0136</v>
      </c>
      <c r="B1632" s="22" t="str">
        <f>Revenue!B1633</f>
        <v>Dec</v>
      </c>
      <c r="C1632" s="23" t="str">
        <f t="shared" si="85"/>
        <v>P0136|Dec</v>
      </c>
      <c r="D1632" s="24">
        <f>Revenue!J1633</f>
        <v>5889.0526</v>
      </c>
      <c r="E1632" s="25">
        <f>_xlfn.XLOOKUP($C1632,ExpensesTbl[Key],ExpensesTbl[Total Operating Expenses])</f>
        <v>3036.7300000000005</v>
      </c>
      <c r="F1632" s="25">
        <f t="shared" si="86"/>
        <v>2852.3225999999995</v>
      </c>
      <c r="G1632" s="23" t="str">
        <f>_xlfn.XLOOKUP($A1632,PropertiesTbl[Property ID],PropertiesTbl[Property Name])</f>
        <v>Highland Point</v>
      </c>
    </row>
    <row r="1633" spans="1:7" x14ac:dyDescent="0.25">
      <c r="A1633" s="22" t="str">
        <f>Revenue!A1634</f>
        <v>P0136</v>
      </c>
      <c r="B1633" s="22" t="str">
        <f>Revenue!B1634</f>
        <v>Jan</v>
      </c>
      <c r="C1633" s="23" t="str">
        <f t="shared" si="85"/>
        <v>P0136|Jan</v>
      </c>
      <c r="D1633" s="24">
        <f>Revenue!J1634</f>
        <v>5039.2743999999993</v>
      </c>
      <c r="E1633" s="25">
        <f>_xlfn.XLOOKUP($C1633,ExpensesTbl[Key],ExpensesTbl[Total Operating Expenses])</f>
        <v>3029.76</v>
      </c>
      <c r="F1633" s="25">
        <f t="shared" si="86"/>
        <v>2009.5143999999991</v>
      </c>
      <c r="G1633" s="23" t="str">
        <f>_xlfn.XLOOKUP($A1633,PropertiesTbl[Property ID],PropertiesTbl[Property Name])</f>
        <v>Highland Point</v>
      </c>
    </row>
    <row r="1634" spans="1:7" x14ac:dyDescent="0.25">
      <c r="A1634" s="22" t="str">
        <f>Revenue!A1635</f>
        <v>P0136</v>
      </c>
      <c r="B1634" s="22" t="str">
        <f>Revenue!B1635</f>
        <v>Feb</v>
      </c>
      <c r="C1634" s="23" t="str">
        <f t="shared" si="85"/>
        <v>P0136|Feb</v>
      </c>
      <c r="D1634" s="24">
        <f>Revenue!J1635</f>
        <v>3713.0888</v>
      </c>
      <c r="E1634" s="25">
        <f>_xlfn.XLOOKUP($C1634,ExpensesTbl[Key],ExpensesTbl[Total Operating Expenses])</f>
        <v>2903.29</v>
      </c>
      <c r="F1634" s="25">
        <f t="shared" si="86"/>
        <v>809.79880000000003</v>
      </c>
      <c r="G1634" s="23" t="str">
        <f>_xlfn.XLOOKUP($A1634,PropertiesTbl[Property ID],PropertiesTbl[Property Name])</f>
        <v>Highland Point</v>
      </c>
    </row>
    <row r="1635" spans="1:7" x14ac:dyDescent="0.25">
      <c r="A1635" s="22" t="str">
        <f>Revenue!A1636</f>
        <v>P0136</v>
      </c>
      <c r="B1635" s="22" t="str">
        <f>Revenue!B1636</f>
        <v>Mar</v>
      </c>
      <c r="C1635" s="23" t="str">
        <f t="shared" si="85"/>
        <v>P0136|Mar</v>
      </c>
      <c r="D1635" s="24">
        <f>Revenue!J1636</f>
        <v>3252.57</v>
      </c>
      <c r="E1635" s="25">
        <f>_xlfn.XLOOKUP($C1635,ExpensesTbl[Key],ExpensesTbl[Total Operating Expenses])</f>
        <v>2768.1800000000003</v>
      </c>
      <c r="F1635" s="25">
        <f t="shared" si="86"/>
        <v>484.38999999999987</v>
      </c>
      <c r="G1635" s="23" t="str">
        <f>_xlfn.XLOOKUP($A1635,PropertiesTbl[Property ID],PropertiesTbl[Property Name])</f>
        <v>Highland Point</v>
      </c>
    </row>
    <row r="1636" spans="1:7" x14ac:dyDescent="0.25">
      <c r="A1636" s="22" t="str">
        <f>Revenue!A1637</f>
        <v>P0137</v>
      </c>
      <c r="B1636" s="22" t="str">
        <f>Revenue!B1637</f>
        <v>Apr</v>
      </c>
      <c r="C1636" s="23" t="str">
        <f t="shared" si="85"/>
        <v>P0137|Apr</v>
      </c>
      <c r="D1636" s="24">
        <f>Revenue!J1637</f>
        <v>1813.9752000000001</v>
      </c>
      <c r="E1636" s="25">
        <f>_xlfn.XLOOKUP($C1636,ExpensesTbl[Key],ExpensesTbl[Total Operating Expenses])</f>
        <v>3062.49</v>
      </c>
      <c r="F1636" s="25">
        <f t="shared" si="86"/>
        <v>-1248.5147999999997</v>
      </c>
      <c r="G1636" s="23" t="str">
        <f>_xlfn.XLOOKUP($A1636,PropertiesTbl[Property ID],PropertiesTbl[Property Name])</f>
        <v>Cinder Retreat</v>
      </c>
    </row>
    <row r="1637" spans="1:7" x14ac:dyDescent="0.25">
      <c r="A1637" s="22" t="str">
        <f>Revenue!A1638</f>
        <v>P0137</v>
      </c>
      <c r="B1637" s="22" t="str">
        <f>Revenue!B1638</f>
        <v>May</v>
      </c>
      <c r="C1637" s="23" t="str">
        <f t="shared" si="85"/>
        <v>P0137|May</v>
      </c>
      <c r="D1637" s="24">
        <f>Revenue!J1638</f>
        <v>2695.7330999999999</v>
      </c>
      <c r="E1637" s="25">
        <f>_xlfn.XLOOKUP($C1637,ExpensesTbl[Key],ExpensesTbl[Total Operating Expenses])</f>
        <v>3758.91</v>
      </c>
      <c r="F1637" s="25">
        <f t="shared" si="86"/>
        <v>-1063.1768999999999</v>
      </c>
      <c r="G1637" s="23" t="str">
        <f>_xlfn.XLOOKUP($A1637,PropertiesTbl[Property ID],PropertiesTbl[Property Name])</f>
        <v>Cinder Retreat</v>
      </c>
    </row>
    <row r="1638" spans="1:7" x14ac:dyDescent="0.25">
      <c r="A1638" s="22" t="str">
        <f>Revenue!A1639</f>
        <v>P0137</v>
      </c>
      <c r="B1638" s="22" t="str">
        <f>Revenue!B1639</f>
        <v>Jun</v>
      </c>
      <c r="C1638" s="23" t="str">
        <f t="shared" si="85"/>
        <v>P0137|Jun</v>
      </c>
      <c r="D1638" s="24">
        <f>Revenue!J1639</f>
        <v>3196.2240000000002</v>
      </c>
      <c r="E1638" s="25">
        <f>_xlfn.XLOOKUP($C1638,ExpensesTbl[Key],ExpensesTbl[Total Operating Expenses])</f>
        <v>3932.3999999999996</v>
      </c>
      <c r="F1638" s="25">
        <f t="shared" si="86"/>
        <v>-736.17599999999948</v>
      </c>
      <c r="G1638" s="23" t="str">
        <f>_xlfn.XLOOKUP($A1638,PropertiesTbl[Property ID],PropertiesTbl[Property Name])</f>
        <v>Cinder Retreat</v>
      </c>
    </row>
    <row r="1639" spans="1:7" x14ac:dyDescent="0.25">
      <c r="A1639" s="22" t="str">
        <f>Revenue!A1640</f>
        <v>P0137</v>
      </c>
      <c r="B1639" s="22" t="str">
        <f>Revenue!B1640</f>
        <v>Jul</v>
      </c>
      <c r="C1639" s="23" t="str">
        <f t="shared" si="85"/>
        <v>P0137|Jul</v>
      </c>
      <c r="D1639" s="24">
        <f>Revenue!J1640</f>
        <v>4457.7478000000001</v>
      </c>
      <c r="E1639" s="25">
        <f>_xlfn.XLOOKUP($C1639,ExpensesTbl[Key],ExpensesTbl[Total Operating Expenses])</f>
        <v>5364.15</v>
      </c>
      <c r="F1639" s="25">
        <f t="shared" si="86"/>
        <v>-906.40219999999954</v>
      </c>
      <c r="G1639" s="23" t="str">
        <f>_xlfn.XLOOKUP($A1639,PropertiesTbl[Property ID],PropertiesTbl[Property Name])</f>
        <v>Cinder Retreat</v>
      </c>
    </row>
    <row r="1640" spans="1:7" x14ac:dyDescent="0.25">
      <c r="A1640" s="22" t="str">
        <f>Revenue!A1641</f>
        <v>P0137</v>
      </c>
      <c r="B1640" s="22" t="str">
        <f>Revenue!B1641</f>
        <v>Aug</v>
      </c>
      <c r="C1640" s="23" t="str">
        <f t="shared" si="85"/>
        <v>P0137|Aug</v>
      </c>
      <c r="D1640" s="24">
        <f>Revenue!J1641</f>
        <v>3653.7439000000004</v>
      </c>
      <c r="E1640" s="25">
        <f>_xlfn.XLOOKUP($C1640,ExpensesTbl[Key],ExpensesTbl[Total Operating Expenses])</f>
        <v>5162.1399999999994</v>
      </c>
      <c r="F1640" s="25">
        <f t="shared" si="86"/>
        <v>-1508.396099999999</v>
      </c>
      <c r="G1640" s="23" t="str">
        <f>_xlfn.XLOOKUP($A1640,PropertiesTbl[Property ID],PropertiesTbl[Property Name])</f>
        <v>Cinder Retreat</v>
      </c>
    </row>
    <row r="1641" spans="1:7" x14ac:dyDescent="0.25">
      <c r="A1641" s="22" t="str">
        <f>Revenue!A1642</f>
        <v>P0137</v>
      </c>
      <c r="B1641" s="22" t="str">
        <f>Revenue!B1642</f>
        <v>Sep</v>
      </c>
      <c r="C1641" s="23" t="str">
        <f t="shared" si="85"/>
        <v>P0137|Sep</v>
      </c>
      <c r="D1641" s="24">
        <f>Revenue!J1642</f>
        <v>2177.6864</v>
      </c>
      <c r="E1641" s="25">
        <f>_xlfn.XLOOKUP($C1641,ExpensesTbl[Key],ExpensesTbl[Total Operating Expenses])</f>
        <v>3387.99</v>
      </c>
      <c r="F1641" s="25">
        <f t="shared" si="86"/>
        <v>-1210.3035999999997</v>
      </c>
      <c r="G1641" s="23" t="str">
        <f>_xlfn.XLOOKUP($A1641,PropertiesTbl[Property ID],PropertiesTbl[Property Name])</f>
        <v>Cinder Retreat</v>
      </c>
    </row>
    <row r="1642" spans="1:7" x14ac:dyDescent="0.25">
      <c r="A1642" s="22" t="str">
        <f>Revenue!A1643</f>
        <v>P0137</v>
      </c>
      <c r="B1642" s="22" t="str">
        <f>Revenue!B1643</f>
        <v>Oct</v>
      </c>
      <c r="C1642" s="23" t="str">
        <f t="shared" si="85"/>
        <v>P0137|Oct</v>
      </c>
      <c r="D1642" s="24">
        <f>Revenue!J1643</f>
        <v>2568.44</v>
      </c>
      <c r="E1642" s="25">
        <f>_xlfn.XLOOKUP($C1642,ExpensesTbl[Key],ExpensesTbl[Total Operating Expenses])</f>
        <v>3437.42</v>
      </c>
      <c r="F1642" s="25">
        <f t="shared" si="86"/>
        <v>-868.98</v>
      </c>
      <c r="G1642" s="23" t="str">
        <f>_xlfn.XLOOKUP($A1642,PropertiesTbl[Property ID],PropertiesTbl[Property Name])</f>
        <v>Cinder Retreat</v>
      </c>
    </row>
    <row r="1643" spans="1:7" x14ac:dyDescent="0.25">
      <c r="A1643" s="22" t="str">
        <f>Revenue!A1644</f>
        <v>P0137</v>
      </c>
      <c r="B1643" s="22" t="str">
        <f>Revenue!B1644</f>
        <v>Nov</v>
      </c>
      <c r="C1643" s="23" t="str">
        <f t="shared" si="85"/>
        <v>P0137|Nov</v>
      </c>
      <c r="D1643" s="24">
        <f>Revenue!J1644</f>
        <v>2574.8031999999998</v>
      </c>
      <c r="E1643" s="25">
        <f>_xlfn.XLOOKUP($C1643,ExpensesTbl[Key],ExpensesTbl[Total Operating Expenses])</f>
        <v>3337.67</v>
      </c>
      <c r="F1643" s="25">
        <f t="shared" si="86"/>
        <v>-762.86680000000024</v>
      </c>
      <c r="G1643" s="23" t="str">
        <f>_xlfn.XLOOKUP($A1643,PropertiesTbl[Property ID],PropertiesTbl[Property Name])</f>
        <v>Cinder Retreat</v>
      </c>
    </row>
    <row r="1644" spans="1:7" x14ac:dyDescent="0.25">
      <c r="A1644" s="22" t="str">
        <f>Revenue!A1645</f>
        <v>P0137</v>
      </c>
      <c r="B1644" s="22" t="str">
        <f>Revenue!B1645</f>
        <v>Dec</v>
      </c>
      <c r="C1644" s="23" t="str">
        <f t="shared" si="85"/>
        <v>P0137|Dec</v>
      </c>
      <c r="D1644" s="24">
        <f>Revenue!J1645</f>
        <v>8089.8509999999997</v>
      </c>
      <c r="E1644" s="25">
        <f>_xlfn.XLOOKUP($C1644,ExpensesTbl[Key],ExpensesTbl[Total Operating Expenses])</f>
        <v>3880.0699999999997</v>
      </c>
      <c r="F1644" s="25">
        <f t="shared" si="86"/>
        <v>4209.7809999999999</v>
      </c>
      <c r="G1644" s="23" t="str">
        <f>_xlfn.XLOOKUP($A1644,PropertiesTbl[Property ID],PropertiesTbl[Property Name])</f>
        <v>Cinder Retreat</v>
      </c>
    </row>
    <row r="1645" spans="1:7" x14ac:dyDescent="0.25">
      <c r="A1645" s="22" t="str">
        <f>Revenue!A1646</f>
        <v>P0137</v>
      </c>
      <c r="B1645" s="22" t="str">
        <f>Revenue!B1646</f>
        <v>Jan</v>
      </c>
      <c r="C1645" s="23" t="str">
        <f t="shared" si="85"/>
        <v>P0137|Jan</v>
      </c>
      <c r="D1645" s="24">
        <f>Revenue!J1646</f>
        <v>7370.2079999999996</v>
      </c>
      <c r="E1645" s="25">
        <f>_xlfn.XLOOKUP($C1645,ExpensesTbl[Key],ExpensesTbl[Total Operating Expenses])</f>
        <v>3861.37</v>
      </c>
      <c r="F1645" s="25">
        <f t="shared" si="86"/>
        <v>3508.8379999999997</v>
      </c>
      <c r="G1645" s="23" t="str">
        <f>_xlfn.XLOOKUP($A1645,PropertiesTbl[Property ID],PropertiesTbl[Property Name])</f>
        <v>Cinder Retreat</v>
      </c>
    </row>
    <row r="1646" spans="1:7" x14ac:dyDescent="0.25">
      <c r="A1646" s="22" t="str">
        <f>Revenue!A1647</f>
        <v>P0137</v>
      </c>
      <c r="B1646" s="22" t="str">
        <f>Revenue!B1647</f>
        <v>Feb</v>
      </c>
      <c r="C1646" s="23" t="str">
        <f t="shared" si="85"/>
        <v>P0137|Feb</v>
      </c>
      <c r="D1646" s="24">
        <f>Revenue!J1647</f>
        <v>6563.1109999999999</v>
      </c>
      <c r="E1646" s="25">
        <f>_xlfn.XLOOKUP($C1646,ExpensesTbl[Key],ExpensesTbl[Total Operating Expenses])</f>
        <v>3741.51</v>
      </c>
      <c r="F1646" s="25">
        <f t="shared" si="86"/>
        <v>2821.6009999999997</v>
      </c>
      <c r="G1646" s="23" t="str">
        <f>_xlfn.XLOOKUP($A1646,PropertiesTbl[Property ID],PropertiesTbl[Property Name])</f>
        <v>Cinder Retreat</v>
      </c>
    </row>
    <row r="1647" spans="1:7" x14ac:dyDescent="0.25">
      <c r="A1647" s="22" t="str">
        <f>Revenue!A1648</f>
        <v>P0137</v>
      </c>
      <c r="B1647" s="22" t="str">
        <f>Revenue!B1648</f>
        <v>Mar</v>
      </c>
      <c r="C1647" s="23" t="str">
        <f t="shared" si="85"/>
        <v>P0137|Mar</v>
      </c>
      <c r="D1647" s="24">
        <f>Revenue!J1648</f>
        <v>5413.1772000000001</v>
      </c>
      <c r="E1647" s="25">
        <f>_xlfn.XLOOKUP($C1647,ExpensesTbl[Key],ExpensesTbl[Total Operating Expenses])</f>
        <v>3566.08</v>
      </c>
      <c r="F1647" s="25">
        <f t="shared" si="86"/>
        <v>1847.0972000000002</v>
      </c>
      <c r="G1647" s="23" t="str">
        <f>_xlfn.XLOOKUP($A1647,PropertiesTbl[Property ID],PropertiesTbl[Property Name])</f>
        <v>Cinder Retreat</v>
      </c>
    </row>
    <row r="1648" spans="1:7" x14ac:dyDescent="0.25">
      <c r="A1648" s="22" t="str">
        <f>Revenue!A1649</f>
        <v>P0138</v>
      </c>
      <c r="B1648" s="22" t="str">
        <f>Revenue!B1649</f>
        <v>Apr</v>
      </c>
      <c r="C1648" s="23" t="str">
        <f t="shared" si="85"/>
        <v>P0138|Apr</v>
      </c>
      <c r="D1648" s="24">
        <f>Revenue!J1649</f>
        <v>725.04849999999999</v>
      </c>
      <c r="E1648" s="25">
        <f>_xlfn.XLOOKUP($C1648,ExpensesTbl[Key],ExpensesTbl[Total Operating Expenses])</f>
        <v>1564.79</v>
      </c>
      <c r="F1648" s="25">
        <f t="shared" si="86"/>
        <v>-839.74149999999997</v>
      </c>
      <c r="G1648" s="23" t="str">
        <f>_xlfn.XLOOKUP($A1648,PropertiesTbl[Property ID],PropertiesTbl[Property Name])</f>
        <v>Copper Cabin</v>
      </c>
    </row>
    <row r="1649" spans="1:7" x14ac:dyDescent="0.25">
      <c r="A1649" s="22" t="str">
        <f>Revenue!A1650</f>
        <v>P0138</v>
      </c>
      <c r="B1649" s="22" t="str">
        <f>Revenue!B1650</f>
        <v>May</v>
      </c>
      <c r="C1649" s="23" t="str">
        <f t="shared" si="85"/>
        <v>P0138|May</v>
      </c>
      <c r="D1649" s="24">
        <f>Revenue!J1650</f>
        <v>948.87600000000009</v>
      </c>
      <c r="E1649" s="25">
        <f>_xlfn.XLOOKUP($C1649,ExpensesTbl[Key],ExpensesTbl[Total Operating Expenses])</f>
        <v>1773.18</v>
      </c>
      <c r="F1649" s="25">
        <f t="shared" si="86"/>
        <v>-824.30399999999997</v>
      </c>
      <c r="G1649" s="23" t="str">
        <f>_xlfn.XLOOKUP($A1649,PropertiesTbl[Property ID],PropertiesTbl[Property Name])</f>
        <v>Copper Cabin</v>
      </c>
    </row>
    <row r="1650" spans="1:7" x14ac:dyDescent="0.25">
      <c r="A1650" s="22" t="str">
        <f>Revenue!A1651</f>
        <v>P0138</v>
      </c>
      <c r="B1650" s="22" t="str">
        <f>Revenue!B1651</f>
        <v>Jun</v>
      </c>
      <c r="C1650" s="23" t="str">
        <f t="shared" si="85"/>
        <v>P0138|Jun</v>
      </c>
      <c r="D1650" s="24">
        <f>Revenue!J1651</f>
        <v>1004.2144999999999</v>
      </c>
      <c r="E1650" s="25">
        <f>_xlfn.XLOOKUP($C1650,ExpensesTbl[Key],ExpensesTbl[Total Operating Expenses])</f>
        <v>1831.7</v>
      </c>
      <c r="F1650" s="25">
        <f t="shared" si="86"/>
        <v>-827.48550000000012</v>
      </c>
      <c r="G1650" s="23" t="str">
        <f>_xlfn.XLOOKUP($A1650,PropertiesTbl[Property ID],PropertiesTbl[Property Name])</f>
        <v>Copper Cabin</v>
      </c>
    </row>
    <row r="1651" spans="1:7" x14ac:dyDescent="0.25">
      <c r="A1651" s="22" t="str">
        <f>Revenue!A1652</f>
        <v>P0138</v>
      </c>
      <c r="B1651" s="22" t="str">
        <f>Revenue!B1652</f>
        <v>Jul</v>
      </c>
      <c r="C1651" s="23" t="str">
        <f t="shared" si="85"/>
        <v>P0138|Jul</v>
      </c>
      <c r="D1651" s="24">
        <f>Revenue!J1652</f>
        <v>1648.7420000000002</v>
      </c>
      <c r="E1651" s="25">
        <f>_xlfn.XLOOKUP($C1651,ExpensesTbl[Key],ExpensesTbl[Total Operating Expenses])</f>
        <v>2488.13</v>
      </c>
      <c r="F1651" s="25">
        <f t="shared" si="86"/>
        <v>-839.38799999999992</v>
      </c>
      <c r="G1651" s="23" t="str">
        <f>_xlfn.XLOOKUP($A1651,PropertiesTbl[Property ID],PropertiesTbl[Property Name])</f>
        <v>Copper Cabin</v>
      </c>
    </row>
    <row r="1652" spans="1:7" x14ac:dyDescent="0.25">
      <c r="A1652" s="22" t="str">
        <f>Revenue!A1653</f>
        <v>P0138</v>
      </c>
      <c r="B1652" s="22" t="str">
        <f>Revenue!B1653</f>
        <v>Aug</v>
      </c>
      <c r="C1652" s="23" t="str">
        <f t="shared" si="85"/>
        <v>P0138|Aug</v>
      </c>
      <c r="D1652" s="24">
        <f>Revenue!J1653</f>
        <v>1310.0360999999998</v>
      </c>
      <c r="E1652" s="25">
        <f>_xlfn.XLOOKUP($C1652,ExpensesTbl[Key],ExpensesTbl[Total Operating Expenses])</f>
        <v>2310.11</v>
      </c>
      <c r="F1652" s="25">
        <f t="shared" si="86"/>
        <v>-1000.0739000000003</v>
      </c>
      <c r="G1652" s="23" t="str">
        <f>_xlfn.XLOOKUP($A1652,PropertiesTbl[Property ID],PropertiesTbl[Property Name])</f>
        <v>Copper Cabin</v>
      </c>
    </row>
    <row r="1653" spans="1:7" x14ac:dyDescent="0.25">
      <c r="A1653" s="22" t="str">
        <f>Revenue!A1654</f>
        <v>P0138</v>
      </c>
      <c r="B1653" s="22" t="str">
        <f>Revenue!B1654</f>
        <v>Sep</v>
      </c>
      <c r="C1653" s="23" t="str">
        <f t="shared" si="85"/>
        <v>P0138|Sep</v>
      </c>
      <c r="D1653" s="24">
        <f>Revenue!J1654</f>
        <v>860.76120000000003</v>
      </c>
      <c r="E1653" s="25">
        <f>_xlfn.XLOOKUP($C1653,ExpensesTbl[Key],ExpensesTbl[Total Operating Expenses])</f>
        <v>1678.77</v>
      </c>
      <c r="F1653" s="25">
        <f t="shared" si="86"/>
        <v>-818.00879999999995</v>
      </c>
      <c r="G1653" s="23" t="str">
        <f>_xlfn.XLOOKUP($A1653,PropertiesTbl[Property ID],PropertiesTbl[Property Name])</f>
        <v>Copper Cabin</v>
      </c>
    </row>
    <row r="1654" spans="1:7" x14ac:dyDescent="0.25">
      <c r="A1654" s="22" t="str">
        <f>Revenue!A1655</f>
        <v>P0138</v>
      </c>
      <c r="B1654" s="22" t="str">
        <f>Revenue!B1655</f>
        <v>Oct</v>
      </c>
      <c r="C1654" s="23" t="str">
        <f t="shared" si="85"/>
        <v>P0138|Oct</v>
      </c>
      <c r="D1654" s="24">
        <f>Revenue!J1655</f>
        <v>869.72400000000005</v>
      </c>
      <c r="E1654" s="25">
        <f>_xlfn.XLOOKUP($C1654,ExpensesTbl[Key],ExpensesTbl[Total Operating Expenses])</f>
        <v>1655.46</v>
      </c>
      <c r="F1654" s="25">
        <f t="shared" si="86"/>
        <v>-785.73599999999999</v>
      </c>
      <c r="G1654" s="23" t="str">
        <f>_xlfn.XLOOKUP($A1654,PropertiesTbl[Property ID],PropertiesTbl[Property Name])</f>
        <v>Copper Cabin</v>
      </c>
    </row>
    <row r="1655" spans="1:7" x14ac:dyDescent="0.25">
      <c r="A1655" s="22" t="str">
        <f>Revenue!A1656</f>
        <v>P0138</v>
      </c>
      <c r="B1655" s="22" t="str">
        <f>Revenue!B1656</f>
        <v>Nov</v>
      </c>
      <c r="C1655" s="23" t="str">
        <f t="shared" si="85"/>
        <v>P0138|Nov</v>
      </c>
      <c r="D1655" s="24">
        <f>Revenue!J1656</f>
        <v>894.05160000000001</v>
      </c>
      <c r="E1655" s="25">
        <f>_xlfn.XLOOKUP($C1655,ExpensesTbl[Key],ExpensesTbl[Total Operating Expenses])</f>
        <v>1594.63</v>
      </c>
      <c r="F1655" s="25">
        <f t="shared" si="86"/>
        <v>-700.5784000000001</v>
      </c>
      <c r="G1655" s="23" t="str">
        <f>_xlfn.XLOOKUP($A1655,PropertiesTbl[Property ID],PropertiesTbl[Property Name])</f>
        <v>Copper Cabin</v>
      </c>
    </row>
    <row r="1656" spans="1:7" x14ac:dyDescent="0.25">
      <c r="A1656" s="22" t="str">
        <f>Revenue!A1657</f>
        <v>P0138</v>
      </c>
      <c r="B1656" s="22" t="str">
        <f>Revenue!B1657</f>
        <v>Dec</v>
      </c>
      <c r="C1656" s="23" t="str">
        <f t="shared" si="85"/>
        <v>P0138|Dec</v>
      </c>
      <c r="D1656" s="24">
        <f>Revenue!J1657</f>
        <v>2934.9937</v>
      </c>
      <c r="E1656" s="25">
        <f>_xlfn.XLOOKUP($C1656,ExpensesTbl[Key],ExpensesTbl[Total Operating Expenses])</f>
        <v>1913.57</v>
      </c>
      <c r="F1656" s="25">
        <f t="shared" si="86"/>
        <v>1021.4237000000001</v>
      </c>
      <c r="G1656" s="23" t="str">
        <f>_xlfn.XLOOKUP($A1656,PropertiesTbl[Property ID],PropertiesTbl[Property Name])</f>
        <v>Copper Cabin</v>
      </c>
    </row>
    <row r="1657" spans="1:7" x14ac:dyDescent="0.25">
      <c r="A1657" s="22" t="str">
        <f>Revenue!A1658</f>
        <v>P0138</v>
      </c>
      <c r="B1657" s="22" t="str">
        <f>Revenue!B1658</f>
        <v>Jan</v>
      </c>
      <c r="C1657" s="23" t="str">
        <f t="shared" si="85"/>
        <v>P0138|Jan</v>
      </c>
      <c r="D1657" s="24">
        <f>Revenue!J1658</f>
        <v>2786.4575999999997</v>
      </c>
      <c r="E1657" s="25">
        <f>_xlfn.XLOOKUP($C1657,ExpensesTbl[Key],ExpensesTbl[Total Operating Expenses])</f>
        <v>1906.28</v>
      </c>
      <c r="F1657" s="25">
        <f t="shared" si="86"/>
        <v>880.17759999999976</v>
      </c>
      <c r="G1657" s="23" t="str">
        <f>_xlfn.XLOOKUP($A1657,PropertiesTbl[Property ID],PropertiesTbl[Property Name])</f>
        <v>Copper Cabin</v>
      </c>
    </row>
    <row r="1658" spans="1:7" x14ac:dyDescent="0.25">
      <c r="A1658" s="22" t="str">
        <f>Revenue!A1659</f>
        <v>P0138</v>
      </c>
      <c r="B1658" s="22" t="str">
        <f>Revenue!B1659</f>
        <v>Feb</v>
      </c>
      <c r="C1658" s="23" t="str">
        <f t="shared" si="85"/>
        <v>P0138|Feb</v>
      </c>
      <c r="D1658" s="24">
        <f>Revenue!J1659</f>
        <v>2315.8802000000001</v>
      </c>
      <c r="E1658" s="25">
        <f>_xlfn.XLOOKUP($C1658,ExpensesTbl[Key],ExpensesTbl[Total Operating Expenses])</f>
        <v>1803.6</v>
      </c>
      <c r="F1658" s="25">
        <f t="shared" si="86"/>
        <v>512.28020000000015</v>
      </c>
      <c r="G1658" s="23" t="str">
        <f>_xlfn.XLOOKUP($A1658,PropertiesTbl[Property ID],PropertiesTbl[Property Name])</f>
        <v>Copper Cabin</v>
      </c>
    </row>
    <row r="1659" spans="1:7" x14ac:dyDescent="0.25">
      <c r="A1659" s="22" t="str">
        <f>Revenue!A1660</f>
        <v>P0138</v>
      </c>
      <c r="B1659" s="22" t="str">
        <f>Revenue!B1660</f>
        <v>Mar</v>
      </c>
      <c r="C1659" s="23" t="str">
        <f t="shared" si="85"/>
        <v>P0138|Mar</v>
      </c>
      <c r="D1659" s="24">
        <f>Revenue!J1660</f>
        <v>1680.2378999999999</v>
      </c>
      <c r="E1659" s="25">
        <f>_xlfn.XLOOKUP($C1659,ExpensesTbl[Key],ExpensesTbl[Total Operating Expenses])</f>
        <v>1715.95</v>
      </c>
      <c r="F1659" s="25">
        <f t="shared" si="86"/>
        <v>-35.712100000000191</v>
      </c>
      <c r="G1659" s="23" t="str">
        <f>_xlfn.XLOOKUP($A1659,PropertiesTbl[Property ID],PropertiesTbl[Property Name])</f>
        <v>Copper Cabin</v>
      </c>
    </row>
    <row r="1660" spans="1:7" x14ac:dyDescent="0.25">
      <c r="A1660" s="22" t="str">
        <f>Revenue!A1661</f>
        <v>P0139</v>
      </c>
      <c r="B1660" s="22" t="str">
        <f>Revenue!B1661</f>
        <v>Apr</v>
      </c>
      <c r="C1660" s="23" t="str">
        <f t="shared" si="85"/>
        <v>P0139|Apr</v>
      </c>
      <c r="D1660" s="24">
        <f>Revenue!J1661</f>
        <v>1493.26</v>
      </c>
      <c r="E1660" s="25">
        <f>_xlfn.XLOOKUP($C1660,ExpensesTbl[Key],ExpensesTbl[Total Operating Expenses])</f>
        <v>2482.8200000000002</v>
      </c>
      <c r="F1660" s="25">
        <f t="shared" si="86"/>
        <v>-989.56000000000017</v>
      </c>
      <c r="G1660" s="23" t="str">
        <f>_xlfn.XLOOKUP($A1660,PropertiesTbl[Property ID],PropertiesTbl[Property Name])</f>
        <v>Cinder Chalet</v>
      </c>
    </row>
    <row r="1661" spans="1:7" x14ac:dyDescent="0.25">
      <c r="A1661" s="22" t="str">
        <f>Revenue!A1662</f>
        <v>P0139</v>
      </c>
      <c r="B1661" s="22" t="str">
        <f>Revenue!B1662</f>
        <v>May</v>
      </c>
      <c r="C1661" s="23" t="str">
        <f t="shared" si="85"/>
        <v>P0139|May</v>
      </c>
      <c r="D1661" s="24">
        <f>Revenue!J1662</f>
        <v>1677.7540000000001</v>
      </c>
      <c r="E1661" s="25">
        <f>_xlfn.XLOOKUP($C1661,ExpensesTbl[Key],ExpensesTbl[Total Operating Expenses])</f>
        <v>2899.8199999999997</v>
      </c>
      <c r="F1661" s="25">
        <f t="shared" si="86"/>
        <v>-1222.0659999999996</v>
      </c>
      <c r="G1661" s="23" t="str">
        <f>_xlfn.XLOOKUP($A1661,PropertiesTbl[Property ID],PropertiesTbl[Property Name])</f>
        <v>Cinder Chalet</v>
      </c>
    </row>
    <row r="1662" spans="1:7" x14ac:dyDescent="0.25">
      <c r="A1662" s="22" t="str">
        <f>Revenue!A1663</f>
        <v>P0139</v>
      </c>
      <c r="B1662" s="22" t="str">
        <f>Revenue!B1663</f>
        <v>Jun</v>
      </c>
      <c r="C1662" s="23" t="str">
        <f t="shared" si="85"/>
        <v>P0139|Jun</v>
      </c>
      <c r="D1662" s="24">
        <f>Revenue!J1663</f>
        <v>2265.5448999999999</v>
      </c>
      <c r="E1662" s="25">
        <f>_xlfn.XLOOKUP($C1662,ExpensesTbl[Key],ExpensesTbl[Total Operating Expenses])</f>
        <v>3079.3100000000004</v>
      </c>
      <c r="F1662" s="25">
        <f t="shared" si="86"/>
        <v>-813.76510000000053</v>
      </c>
      <c r="G1662" s="23" t="str">
        <f>_xlfn.XLOOKUP($A1662,PropertiesTbl[Property ID],PropertiesTbl[Property Name])</f>
        <v>Cinder Chalet</v>
      </c>
    </row>
    <row r="1663" spans="1:7" x14ac:dyDescent="0.25">
      <c r="A1663" s="22" t="str">
        <f>Revenue!A1664</f>
        <v>P0139</v>
      </c>
      <c r="B1663" s="22" t="str">
        <f>Revenue!B1664</f>
        <v>Jul</v>
      </c>
      <c r="C1663" s="23" t="str">
        <f t="shared" si="85"/>
        <v>P0139|Jul</v>
      </c>
      <c r="D1663" s="24">
        <f>Revenue!J1664</f>
        <v>3221.6464000000001</v>
      </c>
      <c r="E1663" s="25">
        <f>_xlfn.XLOOKUP($C1663,ExpensesTbl[Key],ExpensesTbl[Total Operating Expenses])</f>
        <v>4329.6400000000003</v>
      </c>
      <c r="F1663" s="25">
        <f t="shared" si="86"/>
        <v>-1107.9936000000002</v>
      </c>
      <c r="G1663" s="23" t="str">
        <f>_xlfn.XLOOKUP($A1663,PropertiesTbl[Property ID],PropertiesTbl[Property Name])</f>
        <v>Cinder Chalet</v>
      </c>
    </row>
    <row r="1664" spans="1:7" x14ac:dyDescent="0.25">
      <c r="A1664" s="22" t="str">
        <f>Revenue!A1665</f>
        <v>P0139</v>
      </c>
      <c r="B1664" s="22" t="str">
        <f>Revenue!B1665</f>
        <v>Aug</v>
      </c>
      <c r="C1664" s="23" t="str">
        <f t="shared" si="85"/>
        <v>P0139|Aug</v>
      </c>
      <c r="D1664" s="24">
        <f>Revenue!J1665</f>
        <v>2470.9618</v>
      </c>
      <c r="E1664" s="25">
        <f>_xlfn.XLOOKUP($C1664,ExpensesTbl[Key],ExpensesTbl[Total Operating Expenses])</f>
        <v>4053.82</v>
      </c>
      <c r="F1664" s="25">
        <f t="shared" si="86"/>
        <v>-1582.8582000000001</v>
      </c>
      <c r="G1664" s="23" t="str">
        <f>_xlfn.XLOOKUP($A1664,PropertiesTbl[Property ID],PropertiesTbl[Property Name])</f>
        <v>Cinder Chalet</v>
      </c>
    </row>
    <row r="1665" spans="1:7" x14ac:dyDescent="0.25">
      <c r="A1665" s="22" t="str">
        <f>Revenue!A1666</f>
        <v>P0139</v>
      </c>
      <c r="B1665" s="22" t="str">
        <f>Revenue!B1666</f>
        <v>Sep</v>
      </c>
      <c r="C1665" s="23" t="str">
        <f t="shared" si="85"/>
        <v>P0139|Sep</v>
      </c>
      <c r="D1665" s="24">
        <f>Revenue!J1666</f>
        <v>1739.6787999999999</v>
      </c>
      <c r="E1665" s="25">
        <f>_xlfn.XLOOKUP($C1665,ExpensesTbl[Key],ExpensesTbl[Total Operating Expenses])</f>
        <v>2758.04</v>
      </c>
      <c r="F1665" s="25">
        <f t="shared" si="86"/>
        <v>-1018.3612000000001</v>
      </c>
      <c r="G1665" s="23" t="str">
        <f>_xlfn.XLOOKUP($A1665,PropertiesTbl[Property ID],PropertiesTbl[Property Name])</f>
        <v>Cinder Chalet</v>
      </c>
    </row>
    <row r="1666" spans="1:7" x14ac:dyDescent="0.25">
      <c r="A1666" s="22" t="str">
        <f>Revenue!A1667</f>
        <v>P0139</v>
      </c>
      <c r="B1666" s="22" t="str">
        <f>Revenue!B1667</f>
        <v>Oct</v>
      </c>
      <c r="C1666" s="23" t="str">
        <f t="shared" si="85"/>
        <v>P0139|Oct</v>
      </c>
      <c r="D1666" s="24">
        <f>Revenue!J1667</f>
        <v>1718.0866000000001</v>
      </c>
      <c r="E1666" s="25">
        <f>_xlfn.XLOOKUP($C1666,ExpensesTbl[Key],ExpensesTbl[Total Operating Expenses])</f>
        <v>2811.09</v>
      </c>
      <c r="F1666" s="25">
        <f t="shared" si="86"/>
        <v>-1093.0034000000001</v>
      </c>
      <c r="G1666" s="23" t="str">
        <f>_xlfn.XLOOKUP($A1666,PropertiesTbl[Property ID],PropertiesTbl[Property Name])</f>
        <v>Cinder Chalet</v>
      </c>
    </row>
    <row r="1667" spans="1:7" x14ac:dyDescent="0.25">
      <c r="A1667" s="22" t="str">
        <f>Revenue!A1668</f>
        <v>P0139</v>
      </c>
      <c r="B1667" s="22" t="str">
        <f>Revenue!B1668</f>
        <v>Nov</v>
      </c>
      <c r="C1667" s="23" t="str">
        <f t="shared" si="85"/>
        <v>P0139|Nov</v>
      </c>
      <c r="D1667" s="24">
        <f>Revenue!J1668</f>
        <v>1924.2034999999998</v>
      </c>
      <c r="E1667" s="25">
        <f>_xlfn.XLOOKUP($C1667,ExpensesTbl[Key],ExpensesTbl[Total Operating Expenses])</f>
        <v>2692.07</v>
      </c>
      <c r="F1667" s="25">
        <f t="shared" si="86"/>
        <v>-767.86650000000031</v>
      </c>
      <c r="G1667" s="23" t="str">
        <f>_xlfn.XLOOKUP($A1667,PropertiesTbl[Property ID],PropertiesTbl[Property Name])</f>
        <v>Cinder Chalet</v>
      </c>
    </row>
    <row r="1668" spans="1:7" x14ac:dyDescent="0.25">
      <c r="A1668" s="22" t="str">
        <f>Revenue!A1669</f>
        <v>P0139</v>
      </c>
      <c r="B1668" s="22" t="str">
        <f>Revenue!B1669</f>
        <v>Dec</v>
      </c>
      <c r="C1668" s="23" t="str">
        <f t="shared" si="85"/>
        <v>P0139|Dec</v>
      </c>
      <c r="D1668" s="24">
        <f>Revenue!J1669</f>
        <v>6909.9210000000003</v>
      </c>
      <c r="E1668" s="25">
        <f>_xlfn.XLOOKUP($C1668,ExpensesTbl[Key],ExpensesTbl[Total Operating Expenses])</f>
        <v>3189.17</v>
      </c>
      <c r="F1668" s="25">
        <f t="shared" si="86"/>
        <v>3720.7510000000002</v>
      </c>
      <c r="G1668" s="23" t="str">
        <f>_xlfn.XLOOKUP($A1668,PropertiesTbl[Property ID],PropertiesTbl[Property Name])</f>
        <v>Cinder Chalet</v>
      </c>
    </row>
    <row r="1669" spans="1:7" x14ac:dyDescent="0.25">
      <c r="A1669" s="22" t="str">
        <f>Revenue!A1670</f>
        <v>P0139</v>
      </c>
      <c r="B1669" s="22" t="str">
        <f>Revenue!B1670</f>
        <v>Jan</v>
      </c>
      <c r="C1669" s="23" t="str">
        <f t="shared" ref="C1669:C1732" si="87">A1669&amp;"|"&amp;B1669</f>
        <v>P0139|Jan</v>
      </c>
      <c r="D1669" s="24">
        <f>Revenue!J1670</f>
        <v>5504.9519999999993</v>
      </c>
      <c r="E1669" s="25">
        <f>_xlfn.XLOOKUP($C1669,ExpensesTbl[Key],ExpensesTbl[Total Operating Expenses])</f>
        <v>3019.9</v>
      </c>
      <c r="F1669" s="25">
        <f t="shared" ref="F1669:F1732" si="88">D1669-E1669</f>
        <v>2485.0519999999992</v>
      </c>
      <c r="G1669" s="23" t="str">
        <f>_xlfn.XLOOKUP($A1669,PropertiesTbl[Property ID],PropertiesTbl[Property Name])</f>
        <v>Cinder Chalet</v>
      </c>
    </row>
    <row r="1670" spans="1:7" x14ac:dyDescent="0.25">
      <c r="A1670" s="22" t="str">
        <f>Revenue!A1671</f>
        <v>P0139</v>
      </c>
      <c r="B1670" s="22" t="str">
        <f>Revenue!B1671</f>
        <v>Feb</v>
      </c>
      <c r="C1670" s="23" t="str">
        <f t="shared" si="87"/>
        <v>P0139|Feb</v>
      </c>
      <c r="D1670" s="24">
        <f>Revenue!J1671</f>
        <v>5359.1803999999993</v>
      </c>
      <c r="E1670" s="25">
        <f>_xlfn.XLOOKUP($C1670,ExpensesTbl[Key],ExpensesTbl[Total Operating Expenses])</f>
        <v>3027.78</v>
      </c>
      <c r="F1670" s="25">
        <f t="shared" si="88"/>
        <v>2331.4003999999991</v>
      </c>
      <c r="G1670" s="23" t="str">
        <f>_xlfn.XLOOKUP($A1670,PropertiesTbl[Property ID],PropertiesTbl[Property Name])</f>
        <v>Cinder Chalet</v>
      </c>
    </row>
    <row r="1671" spans="1:7" x14ac:dyDescent="0.25">
      <c r="A1671" s="22" t="str">
        <f>Revenue!A1672</f>
        <v>P0139</v>
      </c>
      <c r="B1671" s="22" t="str">
        <f>Revenue!B1672</f>
        <v>Mar</v>
      </c>
      <c r="C1671" s="23" t="str">
        <f t="shared" si="87"/>
        <v>P0139|Mar</v>
      </c>
      <c r="D1671" s="24">
        <f>Revenue!J1672</f>
        <v>3865.6698000000001</v>
      </c>
      <c r="E1671" s="25">
        <f>_xlfn.XLOOKUP($C1671,ExpensesTbl[Key],ExpensesTbl[Total Operating Expenses])</f>
        <v>2890.7400000000002</v>
      </c>
      <c r="F1671" s="25">
        <f t="shared" si="88"/>
        <v>974.92979999999989</v>
      </c>
      <c r="G1671" s="23" t="str">
        <f>_xlfn.XLOOKUP($A1671,PropertiesTbl[Property ID],PropertiesTbl[Property Name])</f>
        <v>Cinder Chalet</v>
      </c>
    </row>
    <row r="1672" spans="1:7" x14ac:dyDescent="0.25">
      <c r="A1672" s="22" t="str">
        <f>Revenue!A1673</f>
        <v>P0140</v>
      </c>
      <c r="B1672" s="22" t="str">
        <f>Revenue!B1673</f>
        <v>Apr</v>
      </c>
      <c r="C1672" s="23" t="str">
        <f t="shared" si="87"/>
        <v>P0140|Apr</v>
      </c>
      <c r="D1672" s="24">
        <f>Revenue!J1673</f>
        <v>1389.8385999999998</v>
      </c>
      <c r="E1672" s="25">
        <f>_xlfn.XLOOKUP($C1672,ExpensesTbl[Key],ExpensesTbl[Total Operating Expenses])</f>
        <v>2485.6400000000003</v>
      </c>
      <c r="F1672" s="25">
        <f t="shared" si="88"/>
        <v>-1095.8014000000005</v>
      </c>
      <c r="G1672" s="23" t="str">
        <f>_xlfn.XLOOKUP($A1672,PropertiesTbl[Property ID],PropertiesTbl[Property Name])</f>
        <v>Granite Refuge</v>
      </c>
    </row>
    <row r="1673" spans="1:7" x14ac:dyDescent="0.25">
      <c r="A1673" s="22" t="str">
        <f>Revenue!A1674</f>
        <v>P0140</v>
      </c>
      <c r="B1673" s="22" t="str">
        <f>Revenue!B1674</f>
        <v>May</v>
      </c>
      <c r="C1673" s="23" t="str">
        <f t="shared" si="87"/>
        <v>P0140|May</v>
      </c>
      <c r="D1673" s="24">
        <f>Revenue!J1674</f>
        <v>1832.5272</v>
      </c>
      <c r="E1673" s="25">
        <f>_xlfn.XLOOKUP($C1673,ExpensesTbl[Key],ExpensesTbl[Total Operating Expenses])</f>
        <v>2929.5200000000004</v>
      </c>
      <c r="F1673" s="25">
        <f t="shared" si="88"/>
        <v>-1096.9928000000004</v>
      </c>
      <c r="G1673" s="23" t="str">
        <f>_xlfn.XLOOKUP($A1673,PropertiesTbl[Property ID],PropertiesTbl[Property Name])</f>
        <v>Granite Refuge</v>
      </c>
    </row>
    <row r="1674" spans="1:7" x14ac:dyDescent="0.25">
      <c r="A1674" s="22" t="str">
        <f>Revenue!A1675</f>
        <v>P0140</v>
      </c>
      <c r="B1674" s="22" t="str">
        <f>Revenue!B1675</f>
        <v>Jun</v>
      </c>
      <c r="C1674" s="23" t="str">
        <f t="shared" si="87"/>
        <v>P0140|Jun</v>
      </c>
      <c r="D1674" s="24">
        <f>Revenue!J1675</f>
        <v>1780.8456000000001</v>
      </c>
      <c r="E1674" s="25">
        <f>_xlfn.XLOOKUP($C1674,ExpensesTbl[Key],ExpensesTbl[Total Operating Expenses])</f>
        <v>3060.34</v>
      </c>
      <c r="F1674" s="25">
        <f t="shared" si="88"/>
        <v>-1279.4944</v>
      </c>
      <c r="G1674" s="23" t="str">
        <f>_xlfn.XLOOKUP($A1674,PropertiesTbl[Property ID],PropertiesTbl[Property Name])</f>
        <v>Granite Refuge</v>
      </c>
    </row>
    <row r="1675" spans="1:7" x14ac:dyDescent="0.25">
      <c r="A1675" s="22" t="str">
        <f>Revenue!A1676</f>
        <v>P0140</v>
      </c>
      <c r="B1675" s="22" t="str">
        <f>Revenue!B1676</f>
        <v>Jul</v>
      </c>
      <c r="C1675" s="23" t="str">
        <f t="shared" si="87"/>
        <v>P0140|Jul</v>
      </c>
      <c r="D1675" s="24">
        <f>Revenue!J1676</f>
        <v>3188.2492999999999</v>
      </c>
      <c r="E1675" s="25">
        <f>_xlfn.XLOOKUP($C1675,ExpensesTbl[Key],ExpensesTbl[Total Operating Expenses])</f>
        <v>4327.2000000000007</v>
      </c>
      <c r="F1675" s="25">
        <f t="shared" si="88"/>
        <v>-1138.9507000000008</v>
      </c>
      <c r="G1675" s="23" t="str">
        <f>_xlfn.XLOOKUP($A1675,PropertiesTbl[Property ID],PropertiesTbl[Property Name])</f>
        <v>Granite Refuge</v>
      </c>
    </row>
    <row r="1676" spans="1:7" x14ac:dyDescent="0.25">
      <c r="A1676" s="22" t="str">
        <f>Revenue!A1677</f>
        <v>P0140</v>
      </c>
      <c r="B1676" s="22" t="str">
        <f>Revenue!B1677</f>
        <v>Aug</v>
      </c>
      <c r="C1676" s="23" t="str">
        <f t="shared" si="87"/>
        <v>P0140|Aug</v>
      </c>
      <c r="D1676" s="24">
        <f>Revenue!J1677</f>
        <v>2831.1244000000002</v>
      </c>
      <c r="E1676" s="25">
        <f>_xlfn.XLOOKUP($C1676,ExpensesTbl[Key],ExpensesTbl[Total Operating Expenses])</f>
        <v>4174.0200000000004</v>
      </c>
      <c r="F1676" s="25">
        <f t="shared" si="88"/>
        <v>-1342.8956000000003</v>
      </c>
      <c r="G1676" s="23" t="str">
        <f>_xlfn.XLOOKUP($A1676,PropertiesTbl[Property ID],PropertiesTbl[Property Name])</f>
        <v>Granite Refuge</v>
      </c>
    </row>
    <row r="1677" spans="1:7" x14ac:dyDescent="0.25">
      <c r="A1677" s="22" t="str">
        <f>Revenue!A1678</f>
        <v>P0140</v>
      </c>
      <c r="B1677" s="22" t="str">
        <f>Revenue!B1678</f>
        <v>Sep</v>
      </c>
      <c r="C1677" s="23" t="str">
        <f t="shared" si="87"/>
        <v>P0140|Sep</v>
      </c>
      <c r="D1677" s="24">
        <f>Revenue!J1678</f>
        <v>1832.566</v>
      </c>
      <c r="E1677" s="25">
        <f>_xlfn.XLOOKUP($C1677,ExpensesTbl[Key],ExpensesTbl[Total Operating Expenses])</f>
        <v>2765.84</v>
      </c>
      <c r="F1677" s="25">
        <f t="shared" si="88"/>
        <v>-933.27400000000011</v>
      </c>
      <c r="G1677" s="23" t="str">
        <f>_xlfn.XLOOKUP($A1677,PropertiesTbl[Property ID],PropertiesTbl[Property Name])</f>
        <v>Granite Refuge</v>
      </c>
    </row>
    <row r="1678" spans="1:7" x14ac:dyDescent="0.25">
      <c r="A1678" s="22" t="str">
        <f>Revenue!A1679</f>
        <v>P0140</v>
      </c>
      <c r="B1678" s="22" t="str">
        <f>Revenue!B1679</f>
        <v>Oct</v>
      </c>
      <c r="C1678" s="23" t="str">
        <f t="shared" si="87"/>
        <v>P0140|Oct</v>
      </c>
      <c r="D1678" s="24">
        <f>Revenue!J1679</f>
        <v>1584.731</v>
      </c>
      <c r="E1678" s="25">
        <f>_xlfn.XLOOKUP($C1678,ExpensesTbl[Key],ExpensesTbl[Total Operating Expenses])</f>
        <v>2656.52</v>
      </c>
      <c r="F1678" s="25">
        <f t="shared" si="88"/>
        <v>-1071.789</v>
      </c>
      <c r="G1678" s="23" t="str">
        <f>_xlfn.XLOOKUP($A1678,PropertiesTbl[Property ID],PropertiesTbl[Property Name])</f>
        <v>Granite Refuge</v>
      </c>
    </row>
    <row r="1679" spans="1:7" x14ac:dyDescent="0.25">
      <c r="A1679" s="22" t="str">
        <f>Revenue!A1680</f>
        <v>P0140</v>
      </c>
      <c r="B1679" s="22" t="str">
        <f>Revenue!B1680</f>
        <v>Nov</v>
      </c>
      <c r="C1679" s="23" t="str">
        <f t="shared" si="87"/>
        <v>P0140|Nov</v>
      </c>
      <c r="D1679" s="24">
        <f>Revenue!J1680</f>
        <v>1857.4577999999999</v>
      </c>
      <c r="E1679" s="25">
        <f>_xlfn.XLOOKUP($C1679,ExpensesTbl[Key],ExpensesTbl[Total Operating Expenses])</f>
        <v>2962.87</v>
      </c>
      <c r="F1679" s="25">
        <f t="shared" si="88"/>
        <v>-1105.4122</v>
      </c>
      <c r="G1679" s="23" t="str">
        <f>_xlfn.XLOOKUP($A1679,PropertiesTbl[Property ID],PropertiesTbl[Property Name])</f>
        <v>Granite Refuge</v>
      </c>
    </row>
    <row r="1680" spans="1:7" x14ac:dyDescent="0.25">
      <c r="A1680" s="22" t="str">
        <f>Revenue!A1681</f>
        <v>P0140</v>
      </c>
      <c r="B1680" s="22" t="str">
        <f>Revenue!B1681</f>
        <v>Dec</v>
      </c>
      <c r="C1680" s="23" t="str">
        <f t="shared" si="87"/>
        <v>P0140|Dec</v>
      </c>
      <c r="D1680" s="24">
        <f>Revenue!J1681</f>
        <v>5935.7888000000003</v>
      </c>
      <c r="E1680" s="25">
        <f>_xlfn.XLOOKUP($C1680,ExpensesTbl[Key],ExpensesTbl[Total Operating Expenses])</f>
        <v>3162.01</v>
      </c>
      <c r="F1680" s="25">
        <f t="shared" si="88"/>
        <v>2773.7788</v>
      </c>
      <c r="G1680" s="23" t="str">
        <f>_xlfn.XLOOKUP($A1680,PropertiesTbl[Property ID],PropertiesTbl[Property Name])</f>
        <v>Granite Refuge</v>
      </c>
    </row>
    <row r="1681" spans="1:7" x14ac:dyDescent="0.25">
      <c r="A1681" s="22" t="str">
        <f>Revenue!A1682</f>
        <v>P0140</v>
      </c>
      <c r="B1681" s="22" t="str">
        <f>Revenue!B1682</f>
        <v>Jan</v>
      </c>
      <c r="C1681" s="23" t="str">
        <f t="shared" si="87"/>
        <v>P0140|Jan</v>
      </c>
      <c r="D1681" s="24">
        <f>Revenue!J1682</f>
        <v>5553.6476000000002</v>
      </c>
      <c r="E1681" s="25">
        <f>_xlfn.XLOOKUP($C1681,ExpensesTbl[Key],ExpensesTbl[Total Operating Expenses])</f>
        <v>3177.3100000000004</v>
      </c>
      <c r="F1681" s="25">
        <f t="shared" si="88"/>
        <v>2376.3375999999998</v>
      </c>
      <c r="G1681" s="23" t="str">
        <f>_xlfn.XLOOKUP($A1681,PropertiesTbl[Property ID],PropertiesTbl[Property Name])</f>
        <v>Granite Refuge</v>
      </c>
    </row>
    <row r="1682" spans="1:7" x14ac:dyDescent="0.25">
      <c r="A1682" s="22" t="str">
        <f>Revenue!A1683</f>
        <v>P0140</v>
      </c>
      <c r="B1682" s="22" t="str">
        <f>Revenue!B1683</f>
        <v>Feb</v>
      </c>
      <c r="C1682" s="23" t="str">
        <f t="shared" si="87"/>
        <v>P0140|Feb</v>
      </c>
      <c r="D1682" s="24">
        <f>Revenue!J1683</f>
        <v>4708.2521999999999</v>
      </c>
      <c r="E1682" s="25">
        <f>_xlfn.XLOOKUP($C1682,ExpensesTbl[Key],ExpensesTbl[Total Operating Expenses])</f>
        <v>3042.7400000000002</v>
      </c>
      <c r="F1682" s="25">
        <f t="shared" si="88"/>
        <v>1665.5121999999997</v>
      </c>
      <c r="G1682" s="23" t="str">
        <f>_xlfn.XLOOKUP($A1682,PropertiesTbl[Property ID],PropertiesTbl[Property Name])</f>
        <v>Granite Refuge</v>
      </c>
    </row>
    <row r="1683" spans="1:7" x14ac:dyDescent="0.25">
      <c r="A1683" s="22" t="str">
        <f>Revenue!A1684</f>
        <v>P0140</v>
      </c>
      <c r="B1683" s="22" t="str">
        <f>Revenue!B1684</f>
        <v>Mar</v>
      </c>
      <c r="C1683" s="23" t="str">
        <f t="shared" si="87"/>
        <v>P0140|Mar</v>
      </c>
      <c r="D1683" s="24">
        <f>Revenue!J1684</f>
        <v>3475.8947000000003</v>
      </c>
      <c r="E1683" s="25">
        <f>_xlfn.XLOOKUP($C1683,ExpensesTbl[Key],ExpensesTbl[Total Operating Expenses])</f>
        <v>2860.9</v>
      </c>
      <c r="F1683" s="25">
        <f t="shared" si="88"/>
        <v>614.99470000000019</v>
      </c>
      <c r="G1683" s="23" t="str">
        <f>_xlfn.XLOOKUP($A1683,PropertiesTbl[Property ID],PropertiesTbl[Property Name])</f>
        <v>Granite Refuge</v>
      </c>
    </row>
    <row r="1684" spans="1:7" x14ac:dyDescent="0.25">
      <c r="A1684" s="22" t="str">
        <f>Revenue!A1685</f>
        <v>P0141</v>
      </c>
      <c r="B1684" s="22" t="str">
        <f>Revenue!B1685</f>
        <v>Apr</v>
      </c>
      <c r="C1684" s="23" t="str">
        <f t="shared" si="87"/>
        <v>P0141|Apr</v>
      </c>
      <c r="D1684" s="24">
        <f>Revenue!J1685</f>
        <v>1220.6657999999998</v>
      </c>
      <c r="E1684" s="25">
        <f>_xlfn.XLOOKUP($C1684,ExpensesTbl[Key],ExpensesTbl[Total Operating Expenses])</f>
        <v>1987.22</v>
      </c>
      <c r="F1684" s="25">
        <f t="shared" si="88"/>
        <v>-766.55420000000026</v>
      </c>
      <c r="G1684" s="23" t="str">
        <f>_xlfn.XLOOKUP($A1684,PropertiesTbl[Property ID],PropertiesTbl[Property Name])</f>
        <v>Copper Escape</v>
      </c>
    </row>
    <row r="1685" spans="1:7" x14ac:dyDescent="0.25">
      <c r="A1685" s="22" t="str">
        <f>Revenue!A1686</f>
        <v>P0141</v>
      </c>
      <c r="B1685" s="22" t="str">
        <f>Revenue!B1686</f>
        <v>May</v>
      </c>
      <c r="C1685" s="23" t="str">
        <f t="shared" si="87"/>
        <v>P0141|May</v>
      </c>
      <c r="D1685" s="24">
        <f>Revenue!J1686</f>
        <v>1292.4264000000001</v>
      </c>
      <c r="E1685" s="25">
        <f>_xlfn.XLOOKUP($C1685,ExpensesTbl[Key],ExpensesTbl[Total Operating Expenses])</f>
        <v>2333.4700000000003</v>
      </c>
      <c r="F1685" s="25">
        <f t="shared" si="88"/>
        <v>-1041.0436000000002</v>
      </c>
      <c r="G1685" s="23" t="str">
        <f>_xlfn.XLOOKUP($A1685,PropertiesTbl[Property ID],PropertiesTbl[Property Name])</f>
        <v>Copper Escape</v>
      </c>
    </row>
    <row r="1686" spans="1:7" x14ac:dyDescent="0.25">
      <c r="A1686" s="22" t="str">
        <f>Revenue!A1687</f>
        <v>P0141</v>
      </c>
      <c r="B1686" s="22" t="str">
        <f>Revenue!B1687</f>
        <v>Jun</v>
      </c>
      <c r="C1686" s="23" t="str">
        <f t="shared" si="87"/>
        <v>P0141|Jun</v>
      </c>
      <c r="D1686" s="24">
        <f>Revenue!J1687</f>
        <v>1595.7647999999999</v>
      </c>
      <c r="E1686" s="25">
        <f>_xlfn.XLOOKUP($C1686,ExpensesTbl[Key],ExpensesTbl[Total Operating Expenses])</f>
        <v>2409.41</v>
      </c>
      <c r="F1686" s="25">
        <f t="shared" si="88"/>
        <v>-813.64519999999993</v>
      </c>
      <c r="G1686" s="23" t="str">
        <f>_xlfn.XLOOKUP($A1686,PropertiesTbl[Property ID],PropertiesTbl[Property Name])</f>
        <v>Copper Escape</v>
      </c>
    </row>
    <row r="1687" spans="1:7" x14ac:dyDescent="0.25">
      <c r="A1687" s="22" t="str">
        <f>Revenue!A1688</f>
        <v>P0141</v>
      </c>
      <c r="B1687" s="22" t="str">
        <f>Revenue!B1688</f>
        <v>Jul</v>
      </c>
      <c r="C1687" s="23" t="str">
        <f t="shared" si="87"/>
        <v>P0141|Jul</v>
      </c>
      <c r="D1687" s="24">
        <f>Revenue!J1688</f>
        <v>2527.2550000000001</v>
      </c>
      <c r="E1687" s="25">
        <f>_xlfn.XLOOKUP($C1687,ExpensesTbl[Key],ExpensesTbl[Total Operating Expenses])</f>
        <v>3368.3</v>
      </c>
      <c r="F1687" s="25">
        <f t="shared" si="88"/>
        <v>-841.04500000000007</v>
      </c>
      <c r="G1687" s="23" t="str">
        <f>_xlfn.XLOOKUP($A1687,PropertiesTbl[Property ID],PropertiesTbl[Property Name])</f>
        <v>Copper Escape</v>
      </c>
    </row>
    <row r="1688" spans="1:7" x14ac:dyDescent="0.25">
      <c r="A1688" s="22" t="str">
        <f>Revenue!A1689</f>
        <v>P0141</v>
      </c>
      <c r="B1688" s="22" t="str">
        <f>Revenue!B1689</f>
        <v>Aug</v>
      </c>
      <c r="C1688" s="23" t="str">
        <f t="shared" si="87"/>
        <v>P0141|Aug</v>
      </c>
      <c r="D1688" s="24">
        <f>Revenue!J1689</f>
        <v>1989.9534000000001</v>
      </c>
      <c r="E1688" s="25">
        <f>_xlfn.XLOOKUP($C1688,ExpensesTbl[Key],ExpensesTbl[Total Operating Expenses])</f>
        <v>3157.17</v>
      </c>
      <c r="F1688" s="25">
        <f t="shared" si="88"/>
        <v>-1167.2166</v>
      </c>
      <c r="G1688" s="23" t="str">
        <f>_xlfn.XLOOKUP($A1688,PropertiesTbl[Property ID],PropertiesTbl[Property Name])</f>
        <v>Copper Escape</v>
      </c>
    </row>
    <row r="1689" spans="1:7" x14ac:dyDescent="0.25">
      <c r="A1689" s="22" t="str">
        <f>Revenue!A1690</f>
        <v>P0141</v>
      </c>
      <c r="B1689" s="22" t="str">
        <f>Revenue!B1690</f>
        <v>Sep</v>
      </c>
      <c r="C1689" s="23" t="str">
        <f t="shared" si="87"/>
        <v>P0141|Sep</v>
      </c>
      <c r="D1689" s="24">
        <f>Revenue!J1690</f>
        <v>1324.0871999999999</v>
      </c>
      <c r="E1689" s="25">
        <f>_xlfn.XLOOKUP($C1689,ExpensesTbl[Key],ExpensesTbl[Total Operating Expenses])</f>
        <v>2195.7599999999998</v>
      </c>
      <c r="F1689" s="25">
        <f t="shared" si="88"/>
        <v>-871.67279999999982</v>
      </c>
      <c r="G1689" s="23" t="str">
        <f>_xlfn.XLOOKUP($A1689,PropertiesTbl[Property ID],PropertiesTbl[Property Name])</f>
        <v>Copper Escape</v>
      </c>
    </row>
    <row r="1690" spans="1:7" x14ac:dyDescent="0.25">
      <c r="A1690" s="22" t="str">
        <f>Revenue!A1691</f>
        <v>P0141</v>
      </c>
      <c r="B1690" s="22" t="str">
        <f>Revenue!B1691</f>
        <v>Oct</v>
      </c>
      <c r="C1690" s="23" t="str">
        <f t="shared" si="87"/>
        <v>P0141|Oct</v>
      </c>
      <c r="D1690" s="24">
        <f>Revenue!J1691</f>
        <v>1327.4046000000001</v>
      </c>
      <c r="E1690" s="25">
        <f>_xlfn.XLOOKUP($C1690,ExpensesTbl[Key],ExpensesTbl[Total Operating Expenses])</f>
        <v>2092.9299999999998</v>
      </c>
      <c r="F1690" s="25">
        <f t="shared" si="88"/>
        <v>-765.52539999999976</v>
      </c>
      <c r="G1690" s="23" t="str">
        <f>_xlfn.XLOOKUP($A1690,PropertiesTbl[Property ID],PropertiesTbl[Property Name])</f>
        <v>Copper Escape</v>
      </c>
    </row>
    <row r="1691" spans="1:7" x14ac:dyDescent="0.25">
      <c r="A1691" s="22" t="str">
        <f>Revenue!A1692</f>
        <v>P0141</v>
      </c>
      <c r="B1691" s="22" t="str">
        <f>Revenue!B1692</f>
        <v>Nov</v>
      </c>
      <c r="C1691" s="23" t="str">
        <f t="shared" si="87"/>
        <v>P0141|Nov</v>
      </c>
      <c r="D1691" s="24">
        <f>Revenue!J1692</f>
        <v>1279.9134000000001</v>
      </c>
      <c r="E1691" s="25">
        <f>_xlfn.XLOOKUP($C1691,ExpensesTbl[Key],ExpensesTbl[Total Operating Expenses])</f>
        <v>2045.29</v>
      </c>
      <c r="F1691" s="25">
        <f t="shared" si="88"/>
        <v>-765.37659999999983</v>
      </c>
      <c r="G1691" s="23" t="str">
        <f>_xlfn.XLOOKUP($A1691,PropertiesTbl[Property ID],PropertiesTbl[Property Name])</f>
        <v>Copper Escape</v>
      </c>
    </row>
    <row r="1692" spans="1:7" x14ac:dyDescent="0.25">
      <c r="A1692" s="22" t="str">
        <f>Revenue!A1693</f>
        <v>P0141</v>
      </c>
      <c r="B1692" s="22" t="str">
        <f>Revenue!B1693</f>
        <v>Dec</v>
      </c>
      <c r="C1692" s="23" t="str">
        <f t="shared" si="87"/>
        <v>P0141|Dec</v>
      </c>
      <c r="D1692" s="24">
        <f>Revenue!J1693</f>
        <v>5021.1225999999997</v>
      </c>
      <c r="E1692" s="25">
        <f>_xlfn.XLOOKUP($C1692,ExpensesTbl[Key],ExpensesTbl[Total Operating Expenses])</f>
        <v>2537.4</v>
      </c>
      <c r="F1692" s="25">
        <f t="shared" si="88"/>
        <v>2483.7225999999996</v>
      </c>
      <c r="G1692" s="23" t="str">
        <f>_xlfn.XLOOKUP($A1692,PropertiesTbl[Property ID],PropertiesTbl[Property Name])</f>
        <v>Copper Escape</v>
      </c>
    </row>
    <row r="1693" spans="1:7" x14ac:dyDescent="0.25">
      <c r="A1693" s="22" t="str">
        <f>Revenue!A1694</f>
        <v>P0141</v>
      </c>
      <c r="B1693" s="22" t="str">
        <f>Revenue!B1694</f>
        <v>Jan</v>
      </c>
      <c r="C1693" s="23" t="str">
        <f t="shared" si="87"/>
        <v>P0141|Jan</v>
      </c>
      <c r="D1693" s="24">
        <f>Revenue!J1694</f>
        <v>4400.0712000000003</v>
      </c>
      <c r="E1693" s="25">
        <f>_xlfn.XLOOKUP($C1693,ExpensesTbl[Key],ExpensesTbl[Total Operating Expenses])</f>
        <v>2413.88</v>
      </c>
      <c r="F1693" s="25">
        <f t="shared" si="88"/>
        <v>1986.1912000000002</v>
      </c>
      <c r="G1693" s="23" t="str">
        <f>_xlfn.XLOOKUP($A1693,PropertiesTbl[Property ID],PropertiesTbl[Property Name])</f>
        <v>Copper Escape</v>
      </c>
    </row>
    <row r="1694" spans="1:7" x14ac:dyDescent="0.25">
      <c r="A1694" s="22" t="str">
        <f>Revenue!A1695</f>
        <v>P0141</v>
      </c>
      <c r="B1694" s="22" t="str">
        <f>Revenue!B1695</f>
        <v>Feb</v>
      </c>
      <c r="C1694" s="23" t="str">
        <f t="shared" si="87"/>
        <v>P0141|Feb</v>
      </c>
      <c r="D1694" s="24">
        <f>Revenue!J1695</f>
        <v>3386.0437000000002</v>
      </c>
      <c r="E1694" s="25">
        <f>_xlfn.XLOOKUP($C1694,ExpensesTbl[Key],ExpensesTbl[Total Operating Expenses])</f>
        <v>2525.25</v>
      </c>
      <c r="F1694" s="25">
        <f t="shared" si="88"/>
        <v>860.79370000000017</v>
      </c>
      <c r="G1694" s="23" t="str">
        <f>_xlfn.XLOOKUP($A1694,PropertiesTbl[Property ID],PropertiesTbl[Property Name])</f>
        <v>Copper Escape</v>
      </c>
    </row>
    <row r="1695" spans="1:7" x14ac:dyDescent="0.25">
      <c r="A1695" s="22" t="str">
        <f>Revenue!A1696</f>
        <v>P0141</v>
      </c>
      <c r="B1695" s="22" t="str">
        <f>Revenue!B1696</f>
        <v>Mar</v>
      </c>
      <c r="C1695" s="23" t="str">
        <f t="shared" si="87"/>
        <v>P0141|Mar</v>
      </c>
      <c r="D1695" s="24">
        <f>Revenue!J1696</f>
        <v>3021.0230000000001</v>
      </c>
      <c r="E1695" s="25">
        <f>_xlfn.XLOOKUP($C1695,ExpensesTbl[Key],ExpensesTbl[Total Operating Expenses])</f>
        <v>2308.1600000000003</v>
      </c>
      <c r="F1695" s="25">
        <f t="shared" si="88"/>
        <v>712.86299999999983</v>
      </c>
      <c r="G1695" s="23" t="str">
        <f>_xlfn.XLOOKUP($A1695,PropertiesTbl[Property ID],PropertiesTbl[Property Name])</f>
        <v>Copper Escape</v>
      </c>
    </row>
    <row r="1696" spans="1:7" x14ac:dyDescent="0.25">
      <c r="A1696" s="22" t="str">
        <f>Revenue!A1697</f>
        <v>P0142</v>
      </c>
      <c r="B1696" s="22" t="str">
        <f>Revenue!B1697</f>
        <v>Apr</v>
      </c>
      <c r="C1696" s="23" t="str">
        <f t="shared" si="87"/>
        <v>P0142|Apr</v>
      </c>
      <c r="D1696" s="24">
        <f>Revenue!J1697</f>
        <v>767.4860000000001</v>
      </c>
      <c r="E1696" s="25">
        <f>_xlfn.XLOOKUP($C1696,ExpensesTbl[Key],ExpensesTbl[Total Operating Expenses])</f>
        <v>1545.57</v>
      </c>
      <c r="F1696" s="25">
        <f t="shared" si="88"/>
        <v>-778.08399999999983</v>
      </c>
      <c r="G1696" s="23" t="str">
        <f>_xlfn.XLOOKUP($A1696,PropertiesTbl[Property ID],PropertiesTbl[Property Name])</f>
        <v>Alpine Refuge</v>
      </c>
    </row>
    <row r="1697" spans="1:7" x14ac:dyDescent="0.25">
      <c r="A1697" s="22" t="str">
        <f>Revenue!A1698</f>
        <v>P0142</v>
      </c>
      <c r="B1697" s="22" t="str">
        <f>Revenue!B1698</f>
        <v>May</v>
      </c>
      <c r="C1697" s="23" t="str">
        <f t="shared" si="87"/>
        <v>P0142|May</v>
      </c>
      <c r="D1697" s="24">
        <f>Revenue!J1698</f>
        <v>842.37</v>
      </c>
      <c r="E1697" s="25">
        <f>_xlfn.XLOOKUP($C1697,ExpensesTbl[Key],ExpensesTbl[Total Operating Expenses])</f>
        <v>1763.51</v>
      </c>
      <c r="F1697" s="25">
        <f t="shared" si="88"/>
        <v>-921.14</v>
      </c>
      <c r="G1697" s="23" t="str">
        <f>_xlfn.XLOOKUP($A1697,PropertiesTbl[Property ID],PropertiesTbl[Property Name])</f>
        <v>Alpine Refuge</v>
      </c>
    </row>
    <row r="1698" spans="1:7" x14ac:dyDescent="0.25">
      <c r="A1698" s="22" t="str">
        <f>Revenue!A1699</f>
        <v>P0142</v>
      </c>
      <c r="B1698" s="22" t="str">
        <f>Revenue!B1699</f>
        <v>Jun</v>
      </c>
      <c r="C1698" s="23" t="str">
        <f t="shared" si="87"/>
        <v>P0142|Jun</v>
      </c>
      <c r="D1698" s="24">
        <f>Revenue!J1699</f>
        <v>1137.4343000000001</v>
      </c>
      <c r="E1698" s="25">
        <f>_xlfn.XLOOKUP($C1698,ExpensesTbl[Key],ExpensesTbl[Total Operating Expenses])</f>
        <v>1823.5300000000002</v>
      </c>
      <c r="F1698" s="25">
        <f t="shared" si="88"/>
        <v>-686.09570000000008</v>
      </c>
      <c r="G1698" s="23" t="str">
        <f>_xlfn.XLOOKUP($A1698,PropertiesTbl[Property ID],PropertiesTbl[Property Name])</f>
        <v>Alpine Refuge</v>
      </c>
    </row>
    <row r="1699" spans="1:7" x14ac:dyDescent="0.25">
      <c r="A1699" s="22" t="str">
        <f>Revenue!A1700</f>
        <v>P0142</v>
      </c>
      <c r="B1699" s="22" t="str">
        <f>Revenue!B1700</f>
        <v>Jul</v>
      </c>
      <c r="C1699" s="23" t="str">
        <f t="shared" si="87"/>
        <v>P0142|Jul</v>
      </c>
      <c r="D1699" s="24">
        <f>Revenue!J1700</f>
        <v>1544.7858000000001</v>
      </c>
      <c r="E1699" s="25">
        <f>_xlfn.XLOOKUP($C1699,ExpensesTbl[Key],ExpensesTbl[Total Operating Expenses])</f>
        <v>2392.34</v>
      </c>
      <c r="F1699" s="25">
        <f t="shared" si="88"/>
        <v>-847.55420000000004</v>
      </c>
      <c r="G1699" s="23" t="str">
        <f>_xlfn.XLOOKUP($A1699,PropertiesTbl[Property ID],PropertiesTbl[Property Name])</f>
        <v>Alpine Refuge</v>
      </c>
    </row>
    <row r="1700" spans="1:7" x14ac:dyDescent="0.25">
      <c r="A1700" s="22" t="str">
        <f>Revenue!A1701</f>
        <v>P0142</v>
      </c>
      <c r="B1700" s="22" t="str">
        <f>Revenue!B1701</f>
        <v>Aug</v>
      </c>
      <c r="C1700" s="23" t="str">
        <f t="shared" si="87"/>
        <v>P0142|Aug</v>
      </c>
      <c r="D1700" s="24">
        <f>Revenue!J1701</f>
        <v>1332.6080000000002</v>
      </c>
      <c r="E1700" s="25">
        <f>_xlfn.XLOOKUP($C1700,ExpensesTbl[Key],ExpensesTbl[Total Operating Expenses])</f>
        <v>2321.9499999999998</v>
      </c>
      <c r="F1700" s="25">
        <f t="shared" si="88"/>
        <v>-989.34199999999964</v>
      </c>
      <c r="G1700" s="23" t="str">
        <f>_xlfn.XLOOKUP($A1700,PropertiesTbl[Property ID],PropertiesTbl[Property Name])</f>
        <v>Alpine Refuge</v>
      </c>
    </row>
    <row r="1701" spans="1:7" x14ac:dyDescent="0.25">
      <c r="A1701" s="22" t="str">
        <f>Revenue!A1702</f>
        <v>P0142</v>
      </c>
      <c r="B1701" s="22" t="str">
        <f>Revenue!B1702</f>
        <v>Sep</v>
      </c>
      <c r="C1701" s="23" t="str">
        <f t="shared" si="87"/>
        <v>P0142|Sep</v>
      </c>
      <c r="D1701" s="24">
        <f>Revenue!J1702</f>
        <v>1036.758</v>
      </c>
      <c r="E1701" s="25">
        <f>_xlfn.XLOOKUP($C1701,ExpensesTbl[Key],ExpensesTbl[Total Operating Expenses])</f>
        <v>1687.28</v>
      </c>
      <c r="F1701" s="25">
        <f t="shared" si="88"/>
        <v>-650.52199999999993</v>
      </c>
      <c r="G1701" s="23" t="str">
        <f>_xlfn.XLOOKUP($A1701,PropertiesTbl[Property ID],PropertiesTbl[Property Name])</f>
        <v>Alpine Refuge</v>
      </c>
    </row>
    <row r="1702" spans="1:7" x14ac:dyDescent="0.25">
      <c r="A1702" s="22" t="str">
        <f>Revenue!A1703</f>
        <v>P0142</v>
      </c>
      <c r="B1702" s="22" t="str">
        <f>Revenue!B1703</f>
        <v>Oct</v>
      </c>
      <c r="C1702" s="23" t="str">
        <f t="shared" si="87"/>
        <v>P0142|Oct</v>
      </c>
      <c r="D1702" s="24">
        <f>Revenue!J1703</f>
        <v>852.79750000000001</v>
      </c>
      <c r="E1702" s="25">
        <f>_xlfn.XLOOKUP($C1702,ExpensesTbl[Key],ExpensesTbl[Total Operating Expenses])</f>
        <v>1640.4099999999999</v>
      </c>
      <c r="F1702" s="25">
        <f t="shared" si="88"/>
        <v>-787.61249999999984</v>
      </c>
      <c r="G1702" s="23" t="str">
        <f>_xlfn.XLOOKUP($A1702,PropertiesTbl[Property ID],PropertiesTbl[Property Name])</f>
        <v>Alpine Refuge</v>
      </c>
    </row>
    <row r="1703" spans="1:7" x14ac:dyDescent="0.25">
      <c r="A1703" s="22" t="str">
        <f>Revenue!A1704</f>
        <v>P0142</v>
      </c>
      <c r="B1703" s="22" t="str">
        <f>Revenue!B1704</f>
        <v>Nov</v>
      </c>
      <c r="C1703" s="23" t="str">
        <f t="shared" si="87"/>
        <v>P0142|Nov</v>
      </c>
      <c r="D1703" s="24">
        <f>Revenue!J1704</f>
        <v>836.84100000000001</v>
      </c>
      <c r="E1703" s="25">
        <f>_xlfn.XLOOKUP($C1703,ExpensesTbl[Key],ExpensesTbl[Total Operating Expenses])</f>
        <v>1599.3200000000002</v>
      </c>
      <c r="F1703" s="25">
        <f t="shared" si="88"/>
        <v>-762.47900000000016</v>
      </c>
      <c r="G1703" s="23" t="str">
        <f>_xlfn.XLOOKUP($A1703,PropertiesTbl[Property ID],PropertiesTbl[Property Name])</f>
        <v>Alpine Refuge</v>
      </c>
    </row>
    <row r="1704" spans="1:7" x14ac:dyDescent="0.25">
      <c r="A1704" s="22" t="str">
        <f>Revenue!A1705</f>
        <v>P0142</v>
      </c>
      <c r="B1704" s="22" t="str">
        <f>Revenue!B1705</f>
        <v>Dec</v>
      </c>
      <c r="C1704" s="23" t="str">
        <f t="shared" si="87"/>
        <v>P0142|Dec</v>
      </c>
      <c r="D1704" s="24">
        <f>Revenue!J1705</f>
        <v>3155.2903999999999</v>
      </c>
      <c r="E1704" s="25">
        <f>_xlfn.XLOOKUP($C1704,ExpensesTbl[Key],ExpensesTbl[Total Operating Expenses])</f>
        <v>2096.44</v>
      </c>
      <c r="F1704" s="25">
        <f t="shared" si="88"/>
        <v>1058.8503999999998</v>
      </c>
      <c r="G1704" s="23" t="str">
        <f>_xlfn.XLOOKUP($A1704,PropertiesTbl[Property ID],PropertiesTbl[Property Name])</f>
        <v>Alpine Refuge</v>
      </c>
    </row>
    <row r="1705" spans="1:7" x14ac:dyDescent="0.25">
      <c r="A1705" s="22" t="str">
        <f>Revenue!A1706</f>
        <v>P0142</v>
      </c>
      <c r="B1705" s="22" t="str">
        <f>Revenue!B1706</f>
        <v>Jan</v>
      </c>
      <c r="C1705" s="23" t="str">
        <f t="shared" si="87"/>
        <v>P0142|Jan</v>
      </c>
      <c r="D1705" s="24">
        <f>Revenue!J1706</f>
        <v>3140.3136</v>
      </c>
      <c r="E1705" s="25">
        <f>_xlfn.XLOOKUP($C1705,ExpensesTbl[Key],ExpensesTbl[Total Operating Expenses])</f>
        <v>1918.4399999999998</v>
      </c>
      <c r="F1705" s="25">
        <f t="shared" si="88"/>
        <v>1221.8736000000001</v>
      </c>
      <c r="G1705" s="23" t="str">
        <f>_xlfn.XLOOKUP($A1705,PropertiesTbl[Property ID],PropertiesTbl[Property Name])</f>
        <v>Alpine Refuge</v>
      </c>
    </row>
    <row r="1706" spans="1:7" x14ac:dyDescent="0.25">
      <c r="A1706" s="22" t="str">
        <f>Revenue!A1707</f>
        <v>P0142</v>
      </c>
      <c r="B1706" s="22" t="str">
        <f>Revenue!B1707</f>
        <v>Feb</v>
      </c>
      <c r="C1706" s="23" t="str">
        <f t="shared" si="87"/>
        <v>P0142|Feb</v>
      </c>
      <c r="D1706" s="24">
        <f>Revenue!J1707</f>
        <v>2570.7864999999997</v>
      </c>
      <c r="E1706" s="25">
        <f>_xlfn.XLOOKUP($C1706,ExpensesTbl[Key],ExpensesTbl[Total Operating Expenses])</f>
        <v>1817.76</v>
      </c>
      <c r="F1706" s="25">
        <f t="shared" si="88"/>
        <v>753.02649999999971</v>
      </c>
      <c r="G1706" s="23" t="str">
        <f>_xlfn.XLOOKUP($A1706,PropertiesTbl[Property ID],PropertiesTbl[Property Name])</f>
        <v>Alpine Refuge</v>
      </c>
    </row>
    <row r="1707" spans="1:7" x14ac:dyDescent="0.25">
      <c r="A1707" s="22" t="str">
        <f>Revenue!A1708</f>
        <v>P0142</v>
      </c>
      <c r="B1707" s="22" t="str">
        <f>Revenue!B1708</f>
        <v>Mar</v>
      </c>
      <c r="C1707" s="23" t="str">
        <f t="shared" si="87"/>
        <v>P0142|Mar</v>
      </c>
      <c r="D1707" s="24">
        <f>Revenue!J1708</f>
        <v>2149.0789999999997</v>
      </c>
      <c r="E1707" s="25">
        <f>_xlfn.XLOOKUP($C1707,ExpensesTbl[Key],ExpensesTbl[Total Operating Expenses])</f>
        <v>1811.18</v>
      </c>
      <c r="F1707" s="25">
        <f t="shared" si="88"/>
        <v>337.89899999999966</v>
      </c>
      <c r="G1707" s="23" t="str">
        <f>_xlfn.XLOOKUP($A1707,PropertiesTbl[Property ID],PropertiesTbl[Property Name])</f>
        <v>Alpine Refuge</v>
      </c>
    </row>
    <row r="1708" spans="1:7" x14ac:dyDescent="0.25">
      <c r="A1708" s="22" t="str">
        <f>Revenue!A1709</f>
        <v>P0143</v>
      </c>
      <c r="B1708" s="22" t="str">
        <f>Revenue!B1709</f>
        <v>Apr</v>
      </c>
      <c r="C1708" s="23" t="str">
        <f t="shared" si="87"/>
        <v>P0143|Apr</v>
      </c>
      <c r="D1708" s="24">
        <f>Revenue!J1709</f>
        <v>632.80499999999995</v>
      </c>
      <c r="E1708" s="25">
        <f>_xlfn.XLOOKUP($C1708,ExpensesTbl[Key],ExpensesTbl[Total Operating Expenses])</f>
        <v>1157.17</v>
      </c>
      <c r="F1708" s="25">
        <f t="shared" si="88"/>
        <v>-524.36500000000012</v>
      </c>
      <c r="G1708" s="23" t="str">
        <f>_xlfn.XLOOKUP($A1708,PropertiesTbl[Property ID],PropertiesTbl[Property Name])</f>
        <v>Starlight Cabin</v>
      </c>
    </row>
    <row r="1709" spans="1:7" x14ac:dyDescent="0.25">
      <c r="A1709" s="22" t="str">
        <f>Revenue!A1710</f>
        <v>P0143</v>
      </c>
      <c r="B1709" s="22" t="str">
        <f>Revenue!B1710</f>
        <v>May</v>
      </c>
      <c r="C1709" s="23" t="str">
        <f t="shared" si="87"/>
        <v>P0143|May</v>
      </c>
      <c r="D1709" s="24">
        <f>Revenue!J1710</f>
        <v>760.53460000000007</v>
      </c>
      <c r="E1709" s="25">
        <f>_xlfn.XLOOKUP($C1709,ExpensesTbl[Key],ExpensesTbl[Total Operating Expenses])</f>
        <v>1264.56</v>
      </c>
      <c r="F1709" s="25">
        <f t="shared" si="88"/>
        <v>-504.02539999999988</v>
      </c>
      <c r="G1709" s="23" t="str">
        <f>_xlfn.XLOOKUP($A1709,PropertiesTbl[Property ID],PropertiesTbl[Property Name])</f>
        <v>Starlight Cabin</v>
      </c>
    </row>
    <row r="1710" spans="1:7" x14ac:dyDescent="0.25">
      <c r="A1710" s="22" t="str">
        <f>Revenue!A1711</f>
        <v>P0143</v>
      </c>
      <c r="B1710" s="22" t="str">
        <f>Revenue!B1711</f>
        <v>Jun</v>
      </c>
      <c r="C1710" s="23" t="str">
        <f t="shared" si="87"/>
        <v>P0143|Jun</v>
      </c>
      <c r="D1710" s="24">
        <f>Revenue!J1711</f>
        <v>921.76800000000003</v>
      </c>
      <c r="E1710" s="25">
        <f>_xlfn.XLOOKUP($C1710,ExpensesTbl[Key],ExpensesTbl[Total Operating Expenses])</f>
        <v>1492.21</v>
      </c>
      <c r="F1710" s="25">
        <f t="shared" si="88"/>
        <v>-570.44200000000001</v>
      </c>
      <c r="G1710" s="23" t="str">
        <f>_xlfn.XLOOKUP($A1710,PropertiesTbl[Property ID],PropertiesTbl[Property Name])</f>
        <v>Starlight Cabin</v>
      </c>
    </row>
    <row r="1711" spans="1:7" x14ac:dyDescent="0.25">
      <c r="A1711" s="22" t="str">
        <f>Revenue!A1712</f>
        <v>P0143</v>
      </c>
      <c r="B1711" s="22" t="str">
        <f>Revenue!B1712</f>
        <v>Jul</v>
      </c>
      <c r="C1711" s="23" t="str">
        <f t="shared" si="87"/>
        <v>P0143|Jul</v>
      </c>
      <c r="D1711" s="24">
        <f>Revenue!J1712</f>
        <v>1376.444</v>
      </c>
      <c r="E1711" s="25">
        <f>_xlfn.XLOOKUP($C1711,ExpensesTbl[Key],ExpensesTbl[Total Operating Expenses])</f>
        <v>1648.5099999999998</v>
      </c>
      <c r="F1711" s="25">
        <f t="shared" si="88"/>
        <v>-272.0659999999998</v>
      </c>
      <c r="G1711" s="23" t="str">
        <f>_xlfn.XLOOKUP($A1711,PropertiesTbl[Property ID],PropertiesTbl[Property Name])</f>
        <v>Starlight Cabin</v>
      </c>
    </row>
    <row r="1712" spans="1:7" x14ac:dyDescent="0.25">
      <c r="A1712" s="22" t="str">
        <f>Revenue!A1713</f>
        <v>P0143</v>
      </c>
      <c r="B1712" s="22" t="str">
        <f>Revenue!B1713</f>
        <v>Aug</v>
      </c>
      <c r="C1712" s="23" t="str">
        <f t="shared" si="87"/>
        <v>P0143|Aug</v>
      </c>
      <c r="D1712" s="24">
        <f>Revenue!J1713</f>
        <v>1180.1566</v>
      </c>
      <c r="E1712" s="25">
        <f>_xlfn.XLOOKUP($C1712,ExpensesTbl[Key],ExpensesTbl[Total Operating Expenses])</f>
        <v>1537.9399999999998</v>
      </c>
      <c r="F1712" s="25">
        <f t="shared" si="88"/>
        <v>-357.7833999999998</v>
      </c>
      <c r="G1712" s="23" t="str">
        <f>_xlfn.XLOOKUP($A1712,PropertiesTbl[Property ID],PropertiesTbl[Property Name])</f>
        <v>Starlight Cabin</v>
      </c>
    </row>
    <row r="1713" spans="1:7" x14ac:dyDescent="0.25">
      <c r="A1713" s="22" t="str">
        <f>Revenue!A1714</f>
        <v>P0143</v>
      </c>
      <c r="B1713" s="22" t="str">
        <f>Revenue!B1714</f>
        <v>Sep</v>
      </c>
      <c r="C1713" s="23" t="str">
        <f t="shared" si="87"/>
        <v>P0143|Sep</v>
      </c>
      <c r="D1713" s="24">
        <f>Revenue!J1714</f>
        <v>834.09939999999995</v>
      </c>
      <c r="E1713" s="25">
        <f>_xlfn.XLOOKUP($C1713,ExpensesTbl[Key],ExpensesTbl[Total Operating Expenses])</f>
        <v>1216.8700000000001</v>
      </c>
      <c r="F1713" s="25">
        <f t="shared" si="88"/>
        <v>-382.77060000000017</v>
      </c>
      <c r="G1713" s="23" t="str">
        <f>_xlfn.XLOOKUP($A1713,PropertiesTbl[Property ID],PropertiesTbl[Property Name])</f>
        <v>Starlight Cabin</v>
      </c>
    </row>
    <row r="1714" spans="1:7" x14ac:dyDescent="0.25">
      <c r="A1714" s="22" t="str">
        <f>Revenue!A1715</f>
        <v>P0143</v>
      </c>
      <c r="B1714" s="22" t="str">
        <f>Revenue!B1715</f>
        <v>Oct</v>
      </c>
      <c r="C1714" s="23" t="str">
        <f t="shared" si="87"/>
        <v>P0143|Oct</v>
      </c>
      <c r="D1714" s="24">
        <f>Revenue!J1715</f>
        <v>729.51400000000001</v>
      </c>
      <c r="E1714" s="25">
        <f>_xlfn.XLOOKUP($C1714,ExpensesTbl[Key],ExpensesTbl[Total Operating Expenses])</f>
        <v>1205.95</v>
      </c>
      <c r="F1714" s="25">
        <f t="shared" si="88"/>
        <v>-476.43600000000004</v>
      </c>
      <c r="G1714" s="23" t="str">
        <f>_xlfn.XLOOKUP($A1714,PropertiesTbl[Property ID],PropertiesTbl[Property Name])</f>
        <v>Starlight Cabin</v>
      </c>
    </row>
    <row r="1715" spans="1:7" x14ac:dyDescent="0.25">
      <c r="A1715" s="22" t="str">
        <f>Revenue!A1716</f>
        <v>P0143</v>
      </c>
      <c r="B1715" s="22" t="str">
        <f>Revenue!B1716</f>
        <v>Nov</v>
      </c>
      <c r="C1715" s="23" t="str">
        <f t="shared" si="87"/>
        <v>P0143|Nov</v>
      </c>
      <c r="D1715" s="24">
        <f>Revenue!J1716</f>
        <v>858.33969999999999</v>
      </c>
      <c r="E1715" s="25">
        <f>_xlfn.XLOOKUP($C1715,ExpensesTbl[Key],ExpensesTbl[Total Operating Expenses])</f>
        <v>1205.6600000000001</v>
      </c>
      <c r="F1715" s="25">
        <f t="shared" si="88"/>
        <v>-347.32030000000009</v>
      </c>
      <c r="G1715" s="23" t="str">
        <f>_xlfn.XLOOKUP($A1715,PropertiesTbl[Property ID],PropertiesTbl[Property Name])</f>
        <v>Starlight Cabin</v>
      </c>
    </row>
    <row r="1716" spans="1:7" x14ac:dyDescent="0.25">
      <c r="A1716" s="22" t="str">
        <f>Revenue!A1717</f>
        <v>P0143</v>
      </c>
      <c r="B1716" s="22" t="str">
        <f>Revenue!B1717</f>
        <v>Dec</v>
      </c>
      <c r="C1716" s="23" t="str">
        <f t="shared" si="87"/>
        <v>P0143|Dec</v>
      </c>
      <c r="D1716" s="24">
        <f>Revenue!J1717</f>
        <v>2899.9030000000002</v>
      </c>
      <c r="E1716" s="25">
        <f>_xlfn.XLOOKUP($C1716,ExpensesTbl[Key],ExpensesTbl[Total Operating Expenses])</f>
        <v>1429.08</v>
      </c>
      <c r="F1716" s="25">
        <f t="shared" si="88"/>
        <v>1470.8230000000003</v>
      </c>
      <c r="G1716" s="23" t="str">
        <f>_xlfn.XLOOKUP($A1716,PropertiesTbl[Property ID],PropertiesTbl[Property Name])</f>
        <v>Starlight Cabin</v>
      </c>
    </row>
    <row r="1717" spans="1:7" x14ac:dyDescent="0.25">
      <c r="A1717" s="22" t="str">
        <f>Revenue!A1718</f>
        <v>P0143</v>
      </c>
      <c r="B1717" s="22" t="str">
        <f>Revenue!B1718</f>
        <v>Jan</v>
      </c>
      <c r="C1717" s="23" t="str">
        <f t="shared" si="87"/>
        <v>P0143|Jan</v>
      </c>
      <c r="D1717" s="24">
        <f>Revenue!J1718</f>
        <v>2614.7909</v>
      </c>
      <c r="E1717" s="25">
        <f>_xlfn.XLOOKUP($C1717,ExpensesTbl[Key],ExpensesTbl[Total Operating Expenses])</f>
        <v>1444.4700000000003</v>
      </c>
      <c r="F1717" s="25">
        <f t="shared" si="88"/>
        <v>1170.3208999999997</v>
      </c>
      <c r="G1717" s="23" t="str">
        <f>_xlfn.XLOOKUP($A1717,PropertiesTbl[Property ID],PropertiesTbl[Property Name])</f>
        <v>Starlight Cabin</v>
      </c>
    </row>
    <row r="1718" spans="1:7" x14ac:dyDescent="0.25">
      <c r="A1718" s="22" t="str">
        <f>Revenue!A1719</f>
        <v>P0143</v>
      </c>
      <c r="B1718" s="22" t="str">
        <f>Revenue!B1719</f>
        <v>Feb</v>
      </c>
      <c r="C1718" s="23" t="str">
        <f t="shared" si="87"/>
        <v>P0143|Feb</v>
      </c>
      <c r="D1718" s="24">
        <f>Revenue!J1719</f>
        <v>2496.2568999999999</v>
      </c>
      <c r="E1718" s="25">
        <f>_xlfn.XLOOKUP($C1718,ExpensesTbl[Key],ExpensesTbl[Total Operating Expenses])</f>
        <v>1427.19</v>
      </c>
      <c r="F1718" s="25">
        <f t="shared" si="88"/>
        <v>1069.0668999999998</v>
      </c>
      <c r="G1718" s="23" t="str">
        <f>_xlfn.XLOOKUP($A1718,PropertiesTbl[Property ID],PropertiesTbl[Property Name])</f>
        <v>Starlight Cabin</v>
      </c>
    </row>
    <row r="1719" spans="1:7" x14ac:dyDescent="0.25">
      <c r="A1719" s="22" t="str">
        <f>Revenue!A1720</f>
        <v>P0143</v>
      </c>
      <c r="B1719" s="22" t="str">
        <f>Revenue!B1720</f>
        <v>Mar</v>
      </c>
      <c r="C1719" s="23" t="str">
        <f t="shared" si="87"/>
        <v>P0143|Mar</v>
      </c>
      <c r="D1719" s="24">
        <f>Revenue!J1720</f>
        <v>1744.4795999999999</v>
      </c>
      <c r="E1719" s="25">
        <f>_xlfn.XLOOKUP($C1719,ExpensesTbl[Key],ExpensesTbl[Total Operating Expenses])</f>
        <v>1353.02</v>
      </c>
      <c r="F1719" s="25">
        <f t="shared" si="88"/>
        <v>391.45959999999991</v>
      </c>
      <c r="G1719" s="23" t="str">
        <f>_xlfn.XLOOKUP($A1719,PropertiesTbl[Property ID],PropertiesTbl[Property Name])</f>
        <v>Starlight Cabin</v>
      </c>
    </row>
    <row r="1720" spans="1:7" x14ac:dyDescent="0.25">
      <c r="A1720" s="22" t="str">
        <f>Revenue!A1721</f>
        <v>P0144</v>
      </c>
      <c r="B1720" s="22" t="str">
        <f>Revenue!B1721</f>
        <v>Apr</v>
      </c>
      <c r="C1720" s="23" t="str">
        <f t="shared" si="87"/>
        <v>P0144|Apr</v>
      </c>
      <c r="D1720" s="24">
        <f>Revenue!J1721</f>
        <v>741.87799999999993</v>
      </c>
      <c r="E1720" s="25">
        <f>_xlfn.XLOOKUP($C1720,ExpensesTbl[Key],ExpensesTbl[Total Operating Expenses])</f>
        <v>1563.06</v>
      </c>
      <c r="F1720" s="25">
        <f t="shared" si="88"/>
        <v>-821.18200000000002</v>
      </c>
      <c r="G1720" s="23" t="str">
        <f>_xlfn.XLOOKUP($A1720,PropertiesTbl[Property ID],PropertiesTbl[Property Name])</f>
        <v>Starlight Haven</v>
      </c>
    </row>
    <row r="1721" spans="1:7" x14ac:dyDescent="0.25">
      <c r="A1721" s="22" t="str">
        <f>Revenue!A1722</f>
        <v>P0144</v>
      </c>
      <c r="B1721" s="22" t="str">
        <f>Revenue!B1722</f>
        <v>May</v>
      </c>
      <c r="C1721" s="23" t="str">
        <f t="shared" si="87"/>
        <v>P0144|May</v>
      </c>
      <c r="D1721" s="24">
        <f>Revenue!J1722</f>
        <v>973.72739999999999</v>
      </c>
      <c r="E1721" s="25">
        <f>_xlfn.XLOOKUP($C1721,ExpensesTbl[Key],ExpensesTbl[Total Operating Expenses])</f>
        <v>1766.1200000000001</v>
      </c>
      <c r="F1721" s="25">
        <f t="shared" si="88"/>
        <v>-792.39260000000013</v>
      </c>
      <c r="G1721" s="23" t="str">
        <f>_xlfn.XLOOKUP($A1721,PropertiesTbl[Property ID],PropertiesTbl[Property Name])</f>
        <v>Starlight Haven</v>
      </c>
    </row>
    <row r="1722" spans="1:7" x14ac:dyDescent="0.25">
      <c r="A1722" s="22" t="str">
        <f>Revenue!A1723</f>
        <v>P0144</v>
      </c>
      <c r="B1722" s="22" t="str">
        <f>Revenue!B1723</f>
        <v>Jun</v>
      </c>
      <c r="C1722" s="23" t="str">
        <f t="shared" si="87"/>
        <v>P0144|Jun</v>
      </c>
      <c r="D1722" s="24">
        <f>Revenue!J1723</f>
        <v>1055.8185000000001</v>
      </c>
      <c r="E1722" s="25">
        <f>_xlfn.XLOOKUP($C1722,ExpensesTbl[Key],ExpensesTbl[Total Operating Expenses])</f>
        <v>1831.2600000000002</v>
      </c>
      <c r="F1722" s="25">
        <f t="shared" si="88"/>
        <v>-775.44150000000013</v>
      </c>
      <c r="G1722" s="23" t="str">
        <f>_xlfn.XLOOKUP($A1722,PropertiesTbl[Property ID],PropertiesTbl[Property Name])</f>
        <v>Starlight Haven</v>
      </c>
    </row>
    <row r="1723" spans="1:7" x14ac:dyDescent="0.25">
      <c r="A1723" s="22" t="str">
        <f>Revenue!A1724</f>
        <v>P0144</v>
      </c>
      <c r="B1723" s="22" t="str">
        <f>Revenue!B1724</f>
        <v>Jul</v>
      </c>
      <c r="C1723" s="23" t="str">
        <f t="shared" si="87"/>
        <v>P0144|Jul</v>
      </c>
      <c r="D1723" s="24">
        <f>Revenue!J1724</f>
        <v>1451.2874999999999</v>
      </c>
      <c r="E1723" s="25">
        <f>_xlfn.XLOOKUP($C1723,ExpensesTbl[Key],ExpensesTbl[Total Operating Expenses])</f>
        <v>2410.7399999999998</v>
      </c>
      <c r="F1723" s="25">
        <f t="shared" si="88"/>
        <v>-959.45249999999987</v>
      </c>
      <c r="G1723" s="23" t="str">
        <f>_xlfn.XLOOKUP($A1723,PropertiesTbl[Property ID],PropertiesTbl[Property Name])</f>
        <v>Starlight Haven</v>
      </c>
    </row>
    <row r="1724" spans="1:7" x14ac:dyDescent="0.25">
      <c r="A1724" s="22" t="str">
        <f>Revenue!A1725</f>
        <v>P0144</v>
      </c>
      <c r="B1724" s="22" t="str">
        <f>Revenue!B1725</f>
        <v>Aug</v>
      </c>
      <c r="C1724" s="23" t="str">
        <f t="shared" si="87"/>
        <v>P0144|Aug</v>
      </c>
      <c r="D1724" s="24">
        <f>Revenue!J1725</f>
        <v>1382.1459</v>
      </c>
      <c r="E1724" s="25">
        <f>_xlfn.XLOOKUP($C1724,ExpensesTbl[Key],ExpensesTbl[Total Operating Expenses])</f>
        <v>2336.6</v>
      </c>
      <c r="F1724" s="25">
        <f t="shared" si="88"/>
        <v>-954.45409999999993</v>
      </c>
      <c r="G1724" s="23" t="str">
        <f>_xlfn.XLOOKUP($A1724,PropertiesTbl[Property ID],PropertiesTbl[Property Name])</f>
        <v>Starlight Haven</v>
      </c>
    </row>
    <row r="1725" spans="1:7" x14ac:dyDescent="0.25">
      <c r="A1725" s="22" t="str">
        <f>Revenue!A1726</f>
        <v>P0144</v>
      </c>
      <c r="B1725" s="22" t="str">
        <f>Revenue!B1726</f>
        <v>Sep</v>
      </c>
      <c r="C1725" s="23" t="str">
        <f t="shared" si="87"/>
        <v>P0144|Sep</v>
      </c>
      <c r="D1725" s="24">
        <f>Revenue!J1726</f>
        <v>936.07199999999989</v>
      </c>
      <c r="E1725" s="25">
        <f>_xlfn.XLOOKUP($C1725,ExpensesTbl[Key],ExpensesTbl[Total Operating Expenses])</f>
        <v>1685.87</v>
      </c>
      <c r="F1725" s="25">
        <f t="shared" si="88"/>
        <v>-749.798</v>
      </c>
      <c r="G1725" s="23" t="str">
        <f>_xlfn.XLOOKUP($A1725,PropertiesTbl[Property ID],PropertiesTbl[Property Name])</f>
        <v>Starlight Haven</v>
      </c>
    </row>
    <row r="1726" spans="1:7" x14ac:dyDescent="0.25">
      <c r="A1726" s="22" t="str">
        <f>Revenue!A1727</f>
        <v>P0144</v>
      </c>
      <c r="B1726" s="22" t="str">
        <f>Revenue!B1727</f>
        <v>Oct</v>
      </c>
      <c r="C1726" s="23" t="str">
        <f t="shared" si="87"/>
        <v>P0144|Oct</v>
      </c>
      <c r="D1726" s="24">
        <f>Revenue!J1727</f>
        <v>923.85</v>
      </c>
      <c r="E1726" s="25">
        <f>_xlfn.XLOOKUP($C1726,ExpensesTbl[Key],ExpensesTbl[Total Operating Expenses])</f>
        <v>1655.0900000000001</v>
      </c>
      <c r="F1726" s="25">
        <f t="shared" si="88"/>
        <v>-731.24000000000012</v>
      </c>
      <c r="G1726" s="23" t="str">
        <f>_xlfn.XLOOKUP($A1726,PropertiesTbl[Property ID],PropertiesTbl[Property Name])</f>
        <v>Starlight Haven</v>
      </c>
    </row>
    <row r="1727" spans="1:7" x14ac:dyDescent="0.25">
      <c r="A1727" s="22" t="str">
        <f>Revenue!A1728</f>
        <v>P0144</v>
      </c>
      <c r="B1727" s="22" t="str">
        <f>Revenue!B1728</f>
        <v>Nov</v>
      </c>
      <c r="C1727" s="23" t="str">
        <f t="shared" si="87"/>
        <v>P0144|Nov</v>
      </c>
      <c r="D1727" s="24">
        <f>Revenue!J1728</f>
        <v>931.70699999999988</v>
      </c>
      <c r="E1727" s="25">
        <f>_xlfn.XLOOKUP($C1727,ExpensesTbl[Key],ExpensesTbl[Total Operating Expenses])</f>
        <v>1611.2900000000002</v>
      </c>
      <c r="F1727" s="25">
        <f t="shared" si="88"/>
        <v>-679.58300000000031</v>
      </c>
      <c r="G1727" s="23" t="str">
        <f>_xlfn.XLOOKUP($A1727,PropertiesTbl[Property ID],PropertiesTbl[Property Name])</f>
        <v>Starlight Haven</v>
      </c>
    </row>
    <row r="1728" spans="1:7" x14ac:dyDescent="0.25">
      <c r="A1728" s="22" t="str">
        <f>Revenue!A1729</f>
        <v>P0144</v>
      </c>
      <c r="B1728" s="22" t="str">
        <f>Revenue!B1729</f>
        <v>Dec</v>
      </c>
      <c r="C1728" s="23" t="str">
        <f t="shared" si="87"/>
        <v>P0144|Dec</v>
      </c>
      <c r="D1728" s="24">
        <f>Revenue!J1729</f>
        <v>3709.5012000000002</v>
      </c>
      <c r="E1728" s="25">
        <f>_xlfn.XLOOKUP($C1728,ExpensesTbl[Key],ExpensesTbl[Total Operating Expenses])</f>
        <v>1988.35</v>
      </c>
      <c r="F1728" s="25">
        <f t="shared" si="88"/>
        <v>1721.1512000000002</v>
      </c>
      <c r="G1728" s="23" t="str">
        <f>_xlfn.XLOOKUP($A1728,PropertiesTbl[Property ID],PropertiesTbl[Property Name])</f>
        <v>Starlight Haven</v>
      </c>
    </row>
    <row r="1729" spans="1:7" x14ac:dyDescent="0.25">
      <c r="A1729" s="22" t="str">
        <f>Revenue!A1730</f>
        <v>P0144</v>
      </c>
      <c r="B1729" s="22" t="str">
        <f>Revenue!B1730</f>
        <v>Jan</v>
      </c>
      <c r="C1729" s="23" t="str">
        <f t="shared" si="87"/>
        <v>P0144|Jan</v>
      </c>
      <c r="D1729" s="24">
        <f>Revenue!J1730</f>
        <v>2786.2248</v>
      </c>
      <c r="E1729" s="25">
        <f>_xlfn.XLOOKUP($C1729,ExpensesTbl[Key],ExpensesTbl[Total Operating Expenses])</f>
        <v>1928.26</v>
      </c>
      <c r="F1729" s="25">
        <f t="shared" si="88"/>
        <v>857.96479999999997</v>
      </c>
      <c r="G1729" s="23" t="str">
        <f>_xlfn.XLOOKUP($A1729,PropertiesTbl[Property ID],PropertiesTbl[Property Name])</f>
        <v>Starlight Haven</v>
      </c>
    </row>
    <row r="1730" spans="1:7" x14ac:dyDescent="0.25">
      <c r="A1730" s="22" t="str">
        <f>Revenue!A1731</f>
        <v>P0144</v>
      </c>
      <c r="B1730" s="22" t="str">
        <f>Revenue!B1731</f>
        <v>Feb</v>
      </c>
      <c r="C1730" s="23" t="str">
        <f t="shared" si="87"/>
        <v>P0144|Feb</v>
      </c>
      <c r="D1730" s="24">
        <f>Revenue!J1731</f>
        <v>2718.0144</v>
      </c>
      <c r="E1730" s="25">
        <f>_xlfn.XLOOKUP($C1730,ExpensesTbl[Key],ExpensesTbl[Total Operating Expenses])</f>
        <v>1916.1399999999999</v>
      </c>
      <c r="F1730" s="25">
        <f t="shared" si="88"/>
        <v>801.87440000000015</v>
      </c>
      <c r="G1730" s="23" t="str">
        <f>_xlfn.XLOOKUP($A1730,PropertiesTbl[Property ID],PropertiesTbl[Property Name])</f>
        <v>Starlight Haven</v>
      </c>
    </row>
    <row r="1731" spans="1:7" x14ac:dyDescent="0.25">
      <c r="A1731" s="22" t="str">
        <f>Revenue!A1732</f>
        <v>P0144</v>
      </c>
      <c r="B1731" s="22" t="str">
        <f>Revenue!B1732</f>
        <v>Mar</v>
      </c>
      <c r="C1731" s="23" t="str">
        <f t="shared" si="87"/>
        <v>P0144|Mar</v>
      </c>
      <c r="D1731" s="24">
        <f>Revenue!J1732</f>
        <v>2054.7853</v>
      </c>
      <c r="E1731" s="25">
        <f>_xlfn.XLOOKUP($C1731,ExpensesTbl[Key],ExpensesTbl[Total Operating Expenses])</f>
        <v>1803.33</v>
      </c>
      <c r="F1731" s="25">
        <f t="shared" si="88"/>
        <v>251.45530000000008</v>
      </c>
      <c r="G1731" s="23" t="str">
        <f>_xlfn.XLOOKUP($A1731,PropertiesTbl[Property ID],PropertiesTbl[Property Name])</f>
        <v>Starlight Haven</v>
      </c>
    </row>
    <row r="1732" spans="1:7" x14ac:dyDescent="0.25">
      <c r="A1732" s="22" t="str">
        <f>Revenue!A1733</f>
        <v>P0145</v>
      </c>
      <c r="B1732" s="22" t="str">
        <f>Revenue!B1733</f>
        <v>Apr</v>
      </c>
      <c r="C1732" s="23" t="str">
        <f t="shared" si="87"/>
        <v>P0145|Apr</v>
      </c>
      <c r="D1732" s="24">
        <f>Revenue!J1733</f>
        <v>1446.5254</v>
      </c>
      <c r="E1732" s="25">
        <f>_xlfn.XLOOKUP($C1732,ExpensesTbl[Key],ExpensesTbl[Total Operating Expenses])</f>
        <v>2493.5500000000002</v>
      </c>
      <c r="F1732" s="25">
        <f t="shared" si="88"/>
        <v>-1047.0246000000002</v>
      </c>
      <c r="G1732" s="23" t="str">
        <f>_xlfn.XLOOKUP($A1732,PropertiesTbl[Property ID],PropertiesTbl[Property Name])</f>
        <v>Summit Hideaway</v>
      </c>
    </row>
    <row r="1733" spans="1:7" x14ac:dyDescent="0.25">
      <c r="A1733" s="22" t="str">
        <f>Revenue!A1734</f>
        <v>P0145</v>
      </c>
      <c r="B1733" s="22" t="str">
        <f>Revenue!B1734</f>
        <v>May</v>
      </c>
      <c r="C1733" s="23" t="str">
        <f t="shared" ref="C1733:C1796" si="89">A1733&amp;"|"&amp;B1733</f>
        <v>P0145|May</v>
      </c>
      <c r="D1733" s="24">
        <f>Revenue!J1734</f>
        <v>1636.9461000000001</v>
      </c>
      <c r="E1733" s="25">
        <f>_xlfn.XLOOKUP($C1733,ExpensesTbl[Key],ExpensesTbl[Total Operating Expenses])</f>
        <v>2936.9000000000005</v>
      </c>
      <c r="F1733" s="25">
        <f t="shared" ref="F1733:F1796" si="90">D1733-E1733</f>
        <v>-1299.9539000000004</v>
      </c>
      <c r="G1733" s="23" t="str">
        <f>_xlfn.XLOOKUP($A1733,PropertiesTbl[Property ID],PropertiesTbl[Property Name])</f>
        <v>Summit Hideaway</v>
      </c>
    </row>
    <row r="1734" spans="1:7" x14ac:dyDescent="0.25">
      <c r="A1734" s="22" t="str">
        <f>Revenue!A1735</f>
        <v>P0145</v>
      </c>
      <c r="B1734" s="22" t="str">
        <f>Revenue!B1735</f>
        <v>Jun</v>
      </c>
      <c r="C1734" s="23" t="str">
        <f t="shared" si="89"/>
        <v>P0145|Jun</v>
      </c>
      <c r="D1734" s="24">
        <f>Revenue!J1735</f>
        <v>1756.0427</v>
      </c>
      <c r="E1734" s="25">
        <f>_xlfn.XLOOKUP($C1734,ExpensesTbl[Key],ExpensesTbl[Total Operating Expenses])</f>
        <v>3062.88</v>
      </c>
      <c r="F1734" s="25">
        <f t="shared" si="90"/>
        <v>-1306.8373000000001</v>
      </c>
      <c r="G1734" s="23" t="str">
        <f>_xlfn.XLOOKUP($A1734,PropertiesTbl[Property ID],PropertiesTbl[Property Name])</f>
        <v>Summit Hideaway</v>
      </c>
    </row>
    <row r="1735" spans="1:7" x14ac:dyDescent="0.25">
      <c r="A1735" s="22" t="str">
        <f>Revenue!A1736</f>
        <v>P0145</v>
      </c>
      <c r="B1735" s="22" t="str">
        <f>Revenue!B1736</f>
        <v>Jul</v>
      </c>
      <c r="C1735" s="23" t="str">
        <f t="shared" si="89"/>
        <v>P0145|Jul</v>
      </c>
      <c r="D1735" s="24">
        <f>Revenue!J1736</f>
        <v>2643.701</v>
      </c>
      <c r="E1735" s="25">
        <f>_xlfn.XLOOKUP($C1735,ExpensesTbl[Key],ExpensesTbl[Total Operating Expenses])</f>
        <v>4342.01</v>
      </c>
      <c r="F1735" s="25">
        <f t="shared" si="90"/>
        <v>-1698.3090000000002</v>
      </c>
      <c r="G1735" s="23" t="str">
        <f>_xlfn.XLOOKUP($A1735,PropertiesTbl[Property ID],PropertiesTbl[Property Name])</f>
        <v>Summit Hideaway</v>
      </c>
    </row>
    <row r="1736" spans="1:7" x14ac:dyDescent="0.25">
      <c r="A1736" s="22" t="str">
        <f>Revenue!A1737</f>
        <v>P0145</v>
      </c>
      <c r="B1736" s="22" t="str">
        <f>Revenue!B1737</f>
        <v>Aug</v>
      </c>
      <c r="C1736" s="23" t="str">
        <f t="shared" si="89"/>
        <v>P0145|Aug</v>
      </c>
      <c r="D1736" s="24">
        <f>Revenue!J1737</f>
        <v>3148.3920000000003</v>
      </c>
      <c r="E1736" s="25">
        <f>_xlfn.XLOOKUP($C1736,ExpensesTbl[Key],ExpensesTbl[Total Operating Expenses])</f>
        <v>4183.6400000000003</v>
      </c>
      <c r="F1736" s="25">
        <f t="shared" si="90"/>
        <v>-1035.248</v>
      </c>
      <c r="G1736" s="23" t="str">
        <f>_xlfn.XLOOKUP($A1736,PropertiesTbl[Property ID],PropertiesTbl[Property Name])</f>
        <v>Summit Hideaway</v>
      </c>
    </row>
    <row r="1737" spans="1:7" x14ac:dyDescent="0.25">
      <c r="A1737" s="22" t="str">
        <f>Revenue!A1738</f>
        <v>P0145</v>
      </c>
      <c r="B1737" s="22" t="str">
        <f>Revenue!B1738</f>
        <v>Sep</v>
      </c>
      <c r="C1737" s="23" t="str">
        <f t="shared" si="89"/>
        <v>P0145|Sep</v>
      </c>
      <c r="D1737" s="24">
        <f>Revenue!J1738</f>
        <v>1792.2334000000001</v>
      </c>
      <c r="E1737" s="25">
        <f>_xlfn.XLOOKUP($C1737,ExpensesTbl[Key],ExpensesTbl[Total Operating Expenses])</f>
        <v>2754.9500000000003</v>
      </c>
      <c r="F1737" s="25">
        <f t="shared" si="90"/>
        <v>-962.7166000000002</v>
      </c>
      <c r="G1737" s="23" t="str">
        <f>_xlfn.XLOOKUP($A1737,PropertiesTbl[Property ID],PropertiesTbl[Property Name])</f>
        <v>Summit Hideaway</v>
      </c>
    </row>
    <row r="1738" spans="1:7" x14ac:dyDescent="0.25">
      <c r="A1738" s="22" t="str">
        <f>Revenue!A1739</f>
        <v>P0145</v>
      </c>
      <c r="B1738" s="22" t="str">
        <f>Revenue!B1739</f>
        <v>Oct</v>
      </c>
      <c r="C1738" s="23" t="str">
        <f t="shared" si="89"/>
        <v>P0145|Oct</v>
      </c>
      <c r="D1738" s="24">
        <f>Revenue!J1739</f>
        <v>1517.2384</v>
      </c>
      <c r="E1738" s="25">
        <f>_xlfn.XLOOKUP($C1738,ExpensesTbl[Key],ExpensesTbl[Total Operating Expenses])</f>
        <v>2649.11</v>
      </c>
      <c r="F1738" s="25">
        <f t="shared" si="90"/>
        <v>-1131.8716000000002</v>
      </c>
      <c r="G1738" s="23" t="str">
        <f>_xlfn.XLOOKUP($A1738,PropertiesTbl[Property ID],PropertiesTbl[Property Name])</f>
        <v>Summit Hideaway</v>
      </c>
    </row>
    <row r="1739" spans="1:7" x14ac:dyDescent="0.25">
      <c r="A1739" s="22" t="str">
        <f>Revenue!A1740</f>
        <v>P0145</v>
      </c>
      <c r="B1739" s="22" t="str">
        <f>Revenue!B1740</f>
        <v>Nov</v>
      </c>
      <c r="C1739" s="23" t="str">
        <f t="shared" si="89"/>
        <v>P0145|Nov</v>
      </c>
      <c r="D1739" s="24">
        <f>Revenue!J1740</f>
        <v>1824.7574999999999</v>
      </c>
      <c r="E1739" s="25">
        <f>_xlfn.XLOOKUP($C1739,ExpensesTbl[Key],ExpensesTbl[Total Operating Expenses])</f>
        <v>2573.21</v>
      </c>
      <c r="F1739" s="25">
        <f t="shared" si="90"/>
        <v>-748.4525000000001</v>
      </c>
      <c r="G1739" s="23" t="str">
        <f>_xlfn.XLOOKUP($A1739,PropertiesTbl[Property ID],PropertiesTbl[Property Name])</f>
        <v>Summit Hideaway</v>
      </c>
    </row>
    <row r="1740" spans="1:7" x14ac:dyDescent="0.25">
      <c r="A1740" s="22" t="str">
        <f>Revenue!A1741</f>
        <v>P0145</v>
      </c>
      <c r="B1740" s="22" t="str">
        <f>Revenue!B1741</f>
        <v>Dec</v>
      </c>
      <c r="C1740" s="23" t="str">
        <f t="shared" si="89"/>
        <v>P0145|Dec</v>
      </c>
      <c r="D1740" s="24">
        <f>Revenue!J1741</f>
        <v>6789.8834999999999</v>
      </c>
      <c r="E1740" s="25">
        <f>_xlfn.XLOOKUP($C1740,ExpensesTbl[Key],ExpensesTbl[Total Operating Expenses])</f>
        <v>3170.25</v>
      </c>
      <c r="F1740" s="25">
        <f t="shared" si="90"/>
        <v>3619.6334999999999</v>
      </c>
      <c r="G1740" s="23" t="str">
        <f>_xlfn.XLOOKUP($A1740,PropertiesTbl[Property ID],PropertiesTbl[Property Name])</f>
        <v>Summit Hideaway</v>
      </c>
    </row>
    <row r="1741" spans="1:7" x14ac:dyDescent="0.25">
      <c r="A1741" s="22" t="str">
        <f>Revenue!A1742</f>
        <v>P0145</v>
      </c>
      <c r="B1741" s="22" t="str">
        <f>Revenue!B1742</f>
        <v>Jan</v>
      </c>
      <c r="C1741" s="23" t="str">
        <f t="shared" si="89"/>
        <v>P0145|Jan</v>
      </c>
      <c r="D1741" s="24">
        <f>Revenue!J1742</f>
        <v>5486.4265999999998</v>
      </c>
      <c r="E1741" s="25">
        <f>_xlfn.XLOOKUP($C1741,ExpensesTbl[Key],ExpensesTbl[Total Operating Expenses])</f>
        <v>3158.46</v>
      </c>
      <c r="F1741" s="25">
        <f t="shared" si="90"/>
        <v>2327.9665999999997</v>
      </c>
      <c r="G1741" s="23" t="str">
        <f>_xlfn.XLOOKUP($A1741,PropertiesTbl[Property ID],PropertiesTbl[Property Name])</f>
        <v>Summit Hideaway</v>
      </c>
    </row>
    <row r="1742" spans="1:7" x14ac:dyDescent="0.25">
      <c r="A1742" s="22" t="str">
        <f>Revenue!A1743</f>
        <v>P0145</v>
      </c>
      <c r="B1742" s="22" t="str">
        <f>Revenue!B1743</f>
        <v>Feb</v>
      </c>
      <c r="C1742" s="23" t="str">
        <f t="shared" si="89"/>
        <v>P0145|Feb</v>
      </c>
      <c r="D1742" s="24">
        <f>Revenue!J1743</f>
        <v>4615.1127999999999</v>
      </c>
      <c r="E1742" s="25">
        <f>_xlfn.XLOOKUP($C1742,ExpensesTbl[Key],ExpensesTbl[Total Operating Expenses])</f>
        <v>3037.3700000000003</v>
      </c>
      <c r="F1742" s="25">
        <f t="shared" si="90"/>
        <v>1577.7427999999995</v>
      </c>
      <c r="G1742" s="23" t="str">
        <f>_xlfn.XLOOKUP($A1742,PropertiesTbl[Property ID],PropertiesTbl[Property Name])</f>
        <v>Summit Hideaway</v>
      </c>
    </row>
    <row r="1743" spans="1:7" x14ac:dyDescent="0.25">
      <c r="A1743" s="22" t="str">
        <f>Revenue!A1744</f>
        <v>P0145</v>
      </c>
      <c r="B1743" s="22" t="str">
        <f>Revenue!B1744</f>
        <v>Mar</v>
      </c>
      <c r="C1743" s="23" t="str">
        <f t="shared" si="89"/>
        <v>P0145|Mar</v>
      </c>
      <c r="D1743" s="24">
        <f>Revenue!J1744</f>
        <v>3604.5070000000001</v>
      </c>
      <c r="E1743" s="25">
        <f>_xlfn.XLOOKUP($C1743,ExpensesTbl[Key],ExpensesTbl[Total Operating Expenses])</f>
        <v>2879.8500000000004</v>
      </c>
      <c r="F1743" s="25">
        <f t="shared" si="90"/>
        <v>724.6569999999997</v>
      </c>
      <c r="G1743" s="23" t="str">
        <f>_xlfn.XLOOKUP($A1743,PropertiesTbl[Property ID],PropertiesTbl[Property Name])</f>
        <v>Summit Hideaway</v>
      </c>
    </row>
    <row r="1744" spans="1:7" x14ac:dyDescent="0.25">
      <c r="A1744" s="22" t="str">
        <f>Revenue!A1745</f>
        <v>P0146</v>
      </c>
      <c r="B1744" s="22" t="str">
        <f>Revenue!B1745</f>
        <v>Apr</v>
      </c>
      <c r="C1744" s="23" t="str">
        <f t="shared" si="89"/>
        <v>P0146|Apr</v>
      </c>
      <c r="D1744" s="24">
        <f>Revenue!J1745</f>
        <v>640.274</v>
      </c>
      <c r="E1744" s="25">
        <f>_xlfn.XLOOKUP($C1744,ExpensesTbl[Key],ExpensesTbl[Total Operating Expenses])</f>
        <v>1155.7599999999998</v>
      </c>
      <c r="F1744" s="25">
        <f t="shared" si="90"/>
        <v>-515.48599999999976</v>
      </c>
      <c r="G1744" s="23" t="str">
        <f>_xlfn.XLOOKUP($A1744,PropertiesTbl[Property ID],PropertiesTbl[Property Name])</f>
        <v>Pine Hideaway</v>
      </c>
    </row>
    <row r="1745" spans="1:7" x14ac:dyDescent="0.25">
      <c r="A1745" s="22" t="str">
        <f>Revenue!A1746</f>
        <v>P0146</v>
      </c>
      <c r="B1745" s="22" t="str">
        <f>Revenue!B1746</f>
        <v>May</v>
      </c>
      <c r="C1745" s="23" t="str">
        <f t="shared" si="89"/>
        <v>P0146|May</v>
      </c>
      <c r="D1745" s="24">
        <f>Revenue!J1746</f>
        <v>682.2265000000001</v>
      </c>
      <c r="E1745" s="25">
        <f>_xlfn.XLOOKUP($C1745,ExpensesTbl[Key],ExpensesTbl[Total Operating Expenses])</f>
        <v>1400.5900000000001</v>
      </c>
      <c r="F1745" s="25">
        <f t="shared" si="90"/>
        <v>-718.36350000000004</v>
      </c>
      <c r="G1745" s="23" t="str">
        <f>_xlfn.XLOOKUP($A1745,PropertiesTbl[Property ID],PropertiesTbl[Property Name])</f>
        <v>Pine Hideaway</v>
      </c>
    </row>
    <row r="1746" spans="1:7" x14ac:dyDescent="0.25">
      <c r="A1746" s="22" t="str">
        <f>Revenue!A1747</f>
        <v>P0146</v>
      </c>
      <c r="B1746" s="22" t="str">
        <f>Revenue!B1747</f>
        <v>Jun</v>
      </c>
      <c r="C1746" s="23" t="str">
        <f t="shared" si="89"/>
        <v>P0146|Jun</v>
      </c>
      <c r="D1746" s="24">
        <f>Revenue!J1747</f>
        <v>783.75639999999999</v>
      </c>
      <c r="E1746" s="25">
        <f>_xlfn.XLOOKUP($C1746,ExpensesTbl[Key],ExpensesTbl[Total Operating Expenses])</f>
        <v>1292.4500000000003</v>
      </c>
      <c r="F1746" s="25">
        <f t="shared" si="90"/>
        <v>-508.69360000000029</v>
      </c>
      <c r="G1746" s="23" t="str">
        <f>_xlfn.XLOOKUP($A1746,PropertiesTbl[Property ID],PropertiesTbl[Property Name])</f>
        <v>Pine Hideaway</v>
      </c>
    </row>
    <row r="1747" spans="1:7" x14ac:dyDescent="0.25">
      <c r="A1747" s="22" t="str">
        <f>Revenue!A1748</f>
        <v>P0146</v>
      </c>
      <c r="B1747" s="22" t="str">
        <f>Revenue!B1748</f>
        <v>Jul</v>
      </c>
      <c r="C1747" s="23" t="str">
        <f t="shared" si="89"/>
        <v>P0146|Jul</v>
      </c>
      <c r="D1747" s="24">
        <f>Revenue!J1748</f>
        <v>948.10350000000005</v>
      </c>
      <c r="E1747" s="25">
        <f>_xlfn.XLOOKUP($C1747,ExpensesTbl[Key],ExpensesTbl[Total Operating Expenses])</f>
        <v>1690.62</v>
      </c>
      <c r="F1747" s="25">
        <f t="shared" si="90"/>
        <v>-742.51649999999984</v>
      </c>
      <c r="G1747" s="23" t="str">
        <f>_xlfn.XLOOKUP($A1747,PropertiesTbl[Property ID],PropertiesTbl[Property Name])</f>
        <v>Pine Hideaway</v>
      </c>
    </row>
    <row r="1748" spans="1:7" x14ac:dyDescent="0.25">
      <c r="A1748" s="22" t="str">
        <f>Revenue!A1749</f>
        <v>P0146</v>
      </c>
      <c r="B1748" s="22" t="str">
        <f>Revenue!B1749</f>
        <v>Aug</v>
      </c>
      <c r="C1748" s="23" t="str">
        <f t="shared" si="89"/>
        <v>P0146|Aug</v>
      </c>
      <c r="D1748" s="24">
        <f>Revenue!J1749</f>
        <v>1023.4240000000001</v>
      </c>
      <c r="E1748" s="25">
        <f>_xlfn.XLOOKUP($C1748,ExpensesTbl[Key],ExpensesTbl[Total Operating Expenses])</f>
        <v>1548.97</v>
      </c>
      <c r="F1748" s="25">
        <f t="shared" si="90"/>
        <v>-525.54599999999994</v>
      </c>
      <c r="G1748" s="23" t="str">
        <f>_xlfn.XLOOKUP($A1748,PropertiesTbl[Property ID],PropertiesTbl[Property Name])</f>
        <v>Pine Hideaway</v>
      </c>
    </row>
    <row r="1749" spans="1:7" x14ac:dyDescent="0.25">
      <c r="A1749" s="22" t="str">
        <f>Revenue!A1750</f>
        <v>P0146</v>
      </c>
      <c r="B1749" s="22" t="str">
        <f>Revenue!B1750</f>
        <v>Sep</v>
      </c>
      <c r="C1749" s="23" t="str">
        <f t="shared" si="89"/>
        <v>P0146|Sep</v>
      </c>
      <c r="D1749" s="24">
        <f>Revenue!J1750</f>
        <v>688.72550000000001</v>
      </c>
      <c r="E1749" s="25">
        <f>_xlfn.XLOOKUP($C1749,ExpensesTbl[Key],ExpensesTbl[Total Operating Expenses])</f>
        <v>1211.4000000000001</v>
      </c>
      <c r="F1749" s="25">
        <f t="shared" si="90"/>
        <v>-522.67450000000008</v>
      </c>
      <c r="G1749" s="23" t="str">
        <f>_xlfn.XLOOKUP($A1749,PropertiesTbl[Property ID],PropertiesTbl[Property Name])</f>
        <v>Pine Hideaway</v>
      </c>
    </row>
    <row r="1750" spans="1:7" x14ac:dyDescent="0.25">
      <c r="A1750" s="22" t="str">
        <f>Revenue!A1751</f>
        <v>P0146</v>
      </c>
      <c r="B1750" s="22" t="str">
        <f>Revenue!B1751</f>
        <v>Oct</v>
      </c>
      <c r="C1750" s="23" t="str">
        <f t="shared" si="89"/>
        <v>P0146|Oct</v>
      </c>
      <c r="D1750" s="24">
        <f>Revenue!J1751</f>
        <v>680.57749999999999</v>
      </c>
      <c r="E1750" s="25">
        <f>_xlfn.XLOOKUP($C1750,ExpensesTbl[Key],ExpensesTbl[Total Operating Expenses])</f>
        <v>1202.93</v>
      </c>
      <c r="F1750" s="25">
        <f t="shared" si="90"/>
        <v>-522.35250000000008</v>
      </c>
      <c r="G1750" s="23" t="str">
        <f>_xlfn.XLOOKUP($A1750,PropertiesTbl[Property ID],PropertiesTbl[Property Name])</f>
        <v>Pine Hideaway</v>
      </c>
    </row>
    <row r="1751" spans="1:7" x14ac:dyDescent="0.25">
      <c r="A1751" s="22" t="str">
        <f>Revenue!A1752</f>
        <v>P0146</v>
      </c>
      <c r="B1751" s="22" t="str">
        <f>Revenue!B1752</f>
        <v>Nov</v>
      </c>
      <c r="C1751" s="23" t="str">
        <f t="shared" si="89"/>
        <v>P0146|Nov</v>
      </c>
      <c r="D1751" s="24">
        <f>Revenue!J1752</f>
        <v>826.06780000000003</v>
      </c>
      <c r="E1751" s="25">
        <f>_xlfn.XLOOKUP($C1751,ExpensesTbl[Key],ExpensesTbl[Total Operating Expenses])</f>
        <v>1196.05</v>
      </c>
      <c r="F1751" s="25">
        <f t="shared" si="90"/>
        <v>-369.98219999999992</v>
      </c>
      <c r="G1751" s="23" t="str">
        <f>_xlfn.XLOOKUP($A1751,PropertiesTbl[Property ID],PropertiesTbl[Property Name])</f>
        <v>Pine Hideaway</v>
      </c>
    </row>
    <row r="1752" spans="1:7" x14ac:dyDescent="0.25">
      <c r="A1752" s="22" t="str">
        <f>Revenue!A1753</f>
        <v>P0146</v>
      </c>
      <c r="B1752" s="22" t="str">
        <f>Revenue!B1753</f>
        <v>Dec</v>
      </c>
      <c r="C1752" s="23" t="str">
        <f t="shared" si="89"/>
        <v>P0146|Dec</v>
      </c>
      <c r="D1752" s="24">
        <f>Revenue!J1753</f>
        <v>2377.5306999999998</v>
      </c>
      <c r="E1752" s="25">
        <f>_xlfn.XLOOKUP($C1752,ExpensesTbl[Key],ExpensesTbl[Total Operating Expenses])</f>
        <v>1362.1400000000003</v>
      </c>
      <c r="F1752" s="25">
        <f t="shared" si="90"/>
        <v>1015.3906999999995</v>
      </c>
      <c r="G1752" s="23" t="str">
        <f>_xlfn.XLOOKUP($A1752,PropertiesTbl[Property ID],PropertiesTbl[Property Name])</f>
        <v>Pine Hideaway</v>
      </c>
    </row>
    <row r="1753" spans="1:7" x14ac:dyDescent="0.25">
      <c r="A1753" s="22" t="str">
        <f>Revenue!A1754</f>
        <v>P0146</v>
      </c>
      <c r="B1753" s="22" t="str">
        <f>Revenue!B1754</f>
        <v>Jan</v>
      </c>
      <c r="C1753" s="23" t="str">
        <f t="shared" si="89"/>
        <v>P0146|Jan</v>
      </c>
      <c r="D1753" s="24">
        <f>Revenue!J1754</f>
        <v>2108.4333000000001</v>
      </c>
      <c r="E1753" s="25">
        <f>_xlfn.XLOOKUP($C1753,ExpensesTbl[Key],ExpensesTbl[Total Operating Expenses])</f>
        <v>1370.4300000000003</v>
      </c>
      <c r="F1753" s="25">
        <f t="shared" si="90"/>
        <v>738.00329999999985</v>
      </c>
      <c r="G1753" s="23" t="str">
        <f>_xlfn.XLOOKUP($A1753,PropertiesTbl[Property ID],PropertiesTbl[Property Name])</f>
        <v>Pine Hideaway</v>
      </c>
    </row>
    <row r="1754" spans="1:7" x14ac:dyDescent="0.25">
      <c r="A1754" s="22" t="str">
        <f>Revenue!A1755</f>
        <v>P0146</v>
      </c>
      <c r="B1754" s="22" t="str">
        <f>Revenue!B1755</f>
        <v>Feb</v>
      </c>
      <c r="C1754" s="23" t="str">
        <f t="shared" si="89"/>
        <v>P0146|Feb</v>
      </c>
      <c r="D1754" s="24">
        <f>Revenue!J1755</f>
        <v>1713.6645000000001</v>
      </c>
      <c r="E1754" s="25">
        <f>_xlfn.XLOOKUP($C1754,ExpensesTbl[Key],ExpensesTbl[Total Operating Expenses])</f>
        <v>1296.02</v>
      </c>
      <c r="F1754" s="25">
        <f t="shared" si="90"/>
        <v>417.64450000000011</v>
      </c>
      <c r="G1754" s="23" t="str">
        <f>_xlfn.XLOOKUP($A1754,PropertiesTbl[Property ID],PropertiesTbl[Property Name])</f>
        <v>Pine Hideaway</v>
      </c>
    </row>
    <row r="1755" spans="1:7" x14ac:dyDescent="0.25">
      <c r="A1755" s="22" t="str">
        <f>Revenue!A1756</f>
        <v>P0146</v>
      </c>
      <c r="B1755" s="22" t="str">
        <f>Revenue!B1756</f>
        <v>Mar</v>
      </c>
      <c r="C1755" s="23" t="str">
        <f t="shared" si="89"/>
        <v>P0146|Mar</v>
      </c>
      <c r="D1755" s="24">
        <f>Revenue!J1756</f>
        <v>1406.0871999999999</v>
      </c>
      <c r="E1755" s="25">
        <f>_xlfn.XLOOKUP($C1755,ExpensesTbl[Key],ExpensesTbl[Total Operating Expenses])</f>
        <v>1274.5100000000002</v>
      </c>
      <c r="F1755" s="25">
        <f t="shared" si="90"/>
        <v>131.57719999999972</v>
      </c>
      <c r="G1755" s="23" t="str">
        <f>_xlfn.XLOOKUP($A1755,PropertiesTbl[Property ID],PropertiesTbl[Property Name])</f>
        <v>Pine Hideaway</v>
      </c>
    </row>
    <row r="1756" spans="1:7" x14ac:dyDescent="0.25">
      <c r="A1756" s="22" t="str">
        <f>Revenue!A1757</f>
        <v>P0147</v>
      </c>
      <c r="B1756" s="22" t="str">
        <f>Revenue!B1757</f>
        <v>Apr</v>
      </c>
      <c r="C1756" s="23" t="str">
        <f t="shared" si="89"/>
        <v>P0147|Apr</v>
      </c>
      <c r="D1756" s="24">
        <f>Revenue!J1757</f>
        <v>1145.1590000000001</v>
      </c>
      <c r="E1756" s="25">
        <f>_xlfn.XLOOKUP($C1756,ExpensesTbl[Key],ExpensesTbl[Total Operating Expenses])</f>
        <v>1150.56</v>
      </c>
      <c r="F1756" s="25">
        <f t="shared" si="90"/>
        <v>-5.4009999999998399</v>
      </c>
      <c r="G1756" s="23" t="str">
        <f>_xlfn.XLOOKUP($A1756,PropertiesTbl[Property ID],PropertiesTbl[Property Name])</f>
        <v>Copper Hideaway</v>
      </c>
    </row>
    <row r="1757" spans="1:7" x14ac:dyDescent="0.25">
      <c r="A1757" s="22" t="str">
        <f>Revenue!A1758</f>
        <v>P0147</v>
      </c>
      <c r="B1757" s="22" t="str">
        <f>Revenue!B1758</f>
        <v>May</v>
      </c>
      <c r="C1757" s="23" t="str">
        <f t="shared" si="89"/>
        <v>P0147|May</v>
      </c>
      <c r="D1757" s="24">
        <f>Revenue!J1758</f>
        <v>1303.9480000000001</v>
      </c>
      <c r="E1757" s="25">
        <f>_xlfn.XLOOKUP($C1757,ExpensesTbl[Key],ExpensesTbl[Total Operating Expenses])</f>
        <v>1266.97</v>
      </c>
      <c r="F1757" s="25">
        <f t="shared" si="90"/>
        <v>36.978000000000065</v>
      </c>
      <c r="G1757" s="23" t="str">
        <f>_xlfn.XLOOKUP($A1757,PropertiesTbl[Property ID],PropertiesTbl[Property Name])</f>
        <v>Copper Hideaway</v>
      </c>
    </row>
    <row r="1758" spans="1:7" x14ac:dyDescent="0.25">
      <c r="A1758" s="22" t="str">
        <f>Revenue!A1759</f>
        <v>P0147</v>
      </c>
      <c r="B1758" s="22" t="str">
        <f>Revenue!B1759</f>
        <v>Jun</v>
      </c>
      <c r="C1758" s="23" t="str">
        <f t="shared" si="89"/>
        <v>P0147|Jun</v>
      </c>
      <c r="D1758" s="24">
        <f>Revenue!J1759</f>
        <v>1568.4378999999999</v>
      </c>
      <c r="E1758" s="25">
        <f>_xlfn.XLOOKUP($C1758,ExpensesTbl[Key],ExpensesTbl[Total Operating Expenses])</f>
        <v>1310.1100000000001</v>
      </c>
      <c r="F1758" s="25">
        <f t="shared" si="90"/>
        <v>258.32789999999977</v>
      </c>
      <c r="G1758" s="23" t="str">
        <f>_xlfn.XLOOKUP($A1758,PropertiesTbl[Property ID],PropertiesTbl[Property Name])</f>
        <v>Copper Hideaway</v>
      </c>
    </row>
    <row r="1759" spans="1:7" x14ac:dyDescent="0.25">
      <c r="A1759" s="22" t="str">
        <f>Revenue!A1760</f>
        <v>P0147</v>
      </c>
      <c r="B1759" s="22" t="str">
        <f>Revenue!B1760</f>
        <v>Jul</v>
      </c>
      <c r="C1759" s="23" t="str">
        <f t="shared" si="89"/>
        <v>P0147|Jul</v>
      </c>
      <c r="D1759" s="24">
        <f>Revenue!J1760</f>
        <v>2215.9807999999998</v>
      </c>
      <c r="E1759" s="25">
        <f>_xlfn.XLOOKUP($C1759,ExpensesTbl[Key],ExpensesTbl[Total Operating Expenses])</f>
        <v>1570.81</v>
      </c>
      <c r="F1759" s="25">
        <f t="shared" si="90"/>
        <v>645.17079999999987</v>
      </c>
      <c r="G1759" s="23" t="str">
        <f>_xlfn.XLOOKUP($A1759,PropertiesTbl[Property ID],PropertiesTbl[Property Name])</f>
        <v>Copper Hideaway</v>
      </c>
    </row>
    <row r="1760" spans="1:7" x14ac:dyDescent="0.25">
      <c r="A1760" s="22" t="str">
        <f>Revenue!A1761</f>
        <v>P0147</v>
      </c>
      <c r="B1760" s="22" t="str">
        <f>Revenue!B1761</f>
        <v>Aug</v>
      </c>
      <c r="C1760" s="23" t="str">
        <f t="shared" si="89"/>
        <v>P0147|Aug</v>
      </c>
      <c r="D1760" s="24">
        <f>Revenue!J1761</f>
        <v>2156.6943999999999</v>
      </c>
      <c r="E1760" s="25">
        <f>_xlfn.XLOOKUP($C1760,ExpensesTbl[Key],ExpensesTbl[Total Operating Expenses])</f>
        <v>1553.2</v>
      </c>
      <c r="F1760" s="25">
        <f t="shared" si="90"/>
        <v>603.49439999999981</v>
      </c>
      <c r="G1760" s="23" t="str">
        <f>_xlfn.XLOOKUP($A1760,PropertiesTbl[Property ID],PropertiesTbl[Property Name])</f>
        <v>Copper Hideaway</v>
      </c>
    </row>
    <row r="1761" spans="1:7" x14ac:dyDescent="0.25">
      <c r="A1761" s="22" t="str">
        <f>Revenue!A1762</f>
        <v>P0147</v>
      </c>
      <c r="B1761" s="22" t="str">
        <f>Revenue!B1762</f>
        <v>Sep</v>
      </c>
      <c r="C1761" s="23" t="str">
        <f t="shared" si="89"/>
        <v>P0147|Sep</v>
      </c>
      <c r="D1761" s="24">
        <f>Revenue!J1762</f>
        <v>1492.9234000000001</v>
      </c>
      <c r="E1761" s="25">
        <f>_xlfn.XLOOKUP($C1761,ExpensesTbl[Key],ExpensesTbl[Total Operating Expenses])</f>
        <v>1214.98</v>
      </c>
      <c r="F1761" s="25">
        <f t="shared" si="90"/>
        <v>277.94340000000011</v>
      </c>
      <c r="G1761" s="23" t="str">
        <f>_xlfn.XLOOKUP($A1761,PropertiesTbl[Property ID],PropertiesTbl[Property Name])</f>
        <v>Copper Hideaway</v>
      </c>
    </row>
    <row r="1762" spans="1:7" x14ac:dyDescent="0.25">
      <c r="A1762" s="22" t="str">
        <f>Revenue!A1763</f>
        <v>P0147</v>
      </c>
      <c r="B1762" s="22" t="str">
        <f>Revenue!B1763</f>
        <v>Oct</v>
      </c>
      <c r="C1762" s="23" t="str">
        <f t="shared" si="89"/>
        <v>P0147|Oct</v>
      </c>
      <c r="D1762" s="24">
        <f>Revenue!J1763</f>
        <v>1270.386</v>
      </c>
      <c r="E1762" s="25">
        <f>_xlfn.XLOOKUP($C1762,ExpensesTbl[Key],ExpensesTbl[Total Operating Expenses])</f>
        <v>1185.6200000000001</v>
      </c>
      <c r="F1762" s="25">
        <f t="shared" si="90"/>
        <v>84.765999999999849</v>
      </c>
      <c r="G1762" s="23" t="str">
        <f>_xlfn.XLOOKUP($A1762,PropertiesTbl[Property ID],PropertiesTbl[Property Name])</f>
        <v>Copper Hideaway</v>
      </c>
    </row>
    <row r="1763" spans="1:7" x14ac:dyDescent="0.25">
      <c r="A1763" s="22" t="str">
        <f>Revenue!A1764</f>
        <v>P0147</v>
      </c>
      <c r="B1763" s="22" t="str">
        <f>Revenue!B1764</f>
        <v>Nov</v>
      </c>
      <c r="C1763" s="23" t="str">
        <f t="shared" si="89"/>
        <v>P0147|Nov</v>
      </c>
      <c r="D1763" s="24">
        <f>Revenue!J1764</f>
        <v>1160.1455000000001</v>
      </c>
      <c r="E1763" s="25">
        <f>_xlfn.XLOOKUP($C1763,ExpensesTbl[Key],ExpensesTbl[Total Operating Expenses])</f>
        <v>1221.53</v>
      </c>
      <c r="F1763" s="25">
        <f t="shared" si="90"/>
        <v>-61.384499999999889</v>
      </c>
      <c r="G1763" s="23" t="str">
        <f>_xlfn.XLOOKUP($A1763,PropertiesTbl[Property ID],PropertiesTbl[Property Name])</f>
        <v>Copper Hideaway</v>
      </c>
    </row>
    <row r="1764" spans="1:7" x14ac:dyDescent="0.25">
      <c r="A1764" s="22" t="str">
        <f>Revenue!A1765</f>
        <v>P0147</v>
      </c>
      <c r="B1764" s="22" t="str">
        <f>Revenue!B1765</f>
        <v>Dec</v>
      </c>
      <c r="C1764" s="23" t="str">
        <f t="shared" si="89"/>
        <v>P0147|Dec</v>
      </c>
      <c r="D1764" s="24">
        <f>Revenue!J1765</f>
        <v>6237.7488000000003</v>
      </c>
      <c r="E1764" s="25">
        <f>_xlfn.XLOOKUP($C1764,ExpensesTbl[Key],ExpensesTbl[Total Operating Expenses])</f>
        <v>1514.1400000000003</v>
      </c>
      <c r="F1764" s="25">
        <f t="shared" si="90"/>
        <v>4723.6088</v>
      </c>
      <c r="G1764" s="23" t="str">
        <f>_xlfn.XLOOKUP($A1764,PropertiesTbl[Property ID],PropertiesTbl[Property Name])</f>
        <v>Copper Hideaway</v>
      </c>
    </row>
    <row r="1765" spans="1:7" x14ac:dyDescent="0.25">
      <c r="A1765" s="22" t="str">
        <f>Revenue!A1766</f>
        <v>P0147</v>
      </c>
      <c r="B1765" s="22" t="str">
        <f>Revenue!B1766</f>
        <v>Jan</v>
      </c>
      <c r="C1765" s="23" t="str">
        <f t="shared" si="89"/>
        <v>P0147|Jan</v>
      </c>
      <c r="D1765" s="24">
        <f>Revenue!J1766</f>
        <v>4154.9393000000009</v>
      </c>
      <c r="E1765" s="25">
        <f>_xlfn.XLOOKUP($C1765,ExpensesTbl[Key],ExpensesTbl[Total Operating Expenses])</f>
        <v>1380.4100000000003</v>
      </c>
      <c r="F1765" s="25">
        <f t="shared" si="90"/>
        <v>2774.5293000000006</v>
      </c>
      <c r="G1765" s="23" t="str">
        <f>_xlfn.XLOOKUP($A1765,PropertiesTbl[Property ID],PropertiesTbl[Property Name])</f>
        <v>Copper Hideaway</v>
      </c>
    </row>
    <row r="1766" spans="1:7" x14ac:dyDescent="0.25">
      <c r="A1766" s="22" t="str">
        <f>Revenue!A1767</f>
        <v>P0147</v>
      </c>
      <c r="B1766" s="22" t="str">
        <f>Revenue!B1767</f>
        <v>Feb</v>
      </c>
      <c r="C1766" s="23" t="str">
        <f t="shared" si="89"/>
        <v>P0147|Feb</v>
      </c>
      <c r="D1766" s="24">
        <f>Revenue!J1767</f>
        <v>3480.8087</v>
      </c>
      <c r="E1766" s="25">
        <f>_xlfn.XLOOKUP($C1766,ExpensesTbl[Key],ExpensesTbl[Total Operating Expenses])</f>
        <v>1360.4500000000003</v>
      </c>
      <c r="F1766" s="25">
        <f t="shared" si="90"/>
        <v>2120.3586999999998</v>
      </c>
      <c r="G1766" s="23" t="str">
        <f>_xlfn.XLOOKUP($A1766,PropertiesTbl[Property ID],PropertiesTbl[Property Name])</f>
        <v>Copper Hideaway</v>
      </c>
    </row>
    <row r="1767" spans="1:7" x14ac:dyDescent="0.25">
      <c r="A1767" s="22" t="str">
        <f>Revenue!A1768</f>
        <v>P0147</v>
      </c>
      <c r="B1767" s="22" t="str">
        <f>Revenue!B1768</f>
        <v>Mar</v>
      </c>
      <c r="C1767" s="23" t="str">
        <f t="shared" si="89"/>
        <v>P0147|Mar</v>
      </c>
      <c r="D1767" s="24">
        <f>Revenue!J1768</f>
        <v>3017.49</v>
      </c>
      <c r="E1767" s="25">
        <f>_xlfn.XLOOKUP($C1767,ExpensesTbl[Key],ExpensesTbl[Total Operating Expenses])</f>
        <v>1289.6400000000003</v>
      </c>
      <c r="F1767" s="25">
        <f t="shared" si="90"/>
        <v>1727.8499999999995</v>
      </c>
      <c r="G1767" s="23" t="str">
        <f>_xlfn.XLOOKUP($A1767,PropertiesTbl[Property ID],PropertiesTbl[Property Name])</f>
        <v>Copper Hideaway</v>
      </c>
    </row>
    <row r="1768" spans="1:7" x14ac:dyDescent="0.25">
      <c r="A1768" s="22" t="str">
        <f>Revenue!A1769</f>
        <v>P0148</v>
      </c>
      <c r="B1768" s="22" t="str">
        <f>Revenue!B1769</f>
        <v>Apr</v>
      </c>
      <c r="C1768" s="23" t="str">
        <f t="shared" si="89"/>
        <v>P0148|Apr</v>
      </c>
      <c r="D1768" s="24">
        <f>Revenue!J1769</f>
        <v>947.18820000000005</v>
      </c>
      <c r="E1768" s="25">
        <f>_xlfn.XLOOKUP($C1768,ExpensesTbl[Key],ExpensesTbl[Total Operating Expenses])</f>
        <v>1548.3</v>
      </c>
      <c r="F1768" s="25">
        <f t="shared" si="90"/>
        <v>-601.1117999999999</v>
      </c>
      <c r="G1768" s="23" t="str">
        <f>_xlfn.XLOOKUP($A1768,PropertiesTbl[Property ID],PropertiesTbl[Property Name])</f>
        <v>Frost Hideaway</v>
      </c>
    </row>
    <row r="1769" spans="1:7" x14ac:dyDescent="0.25">
      <c r="A1769" s="22" t="str">
        <f>Revenue!A1770</f>
        <v>P0148</v>
      </c>
      <c r="B1769" s="22" t="str">
        <f>Revenue!B1770</f>
        <v>May</v>
      </c>
      <c r="C1769" s="23" t="str">
        <f t="shared" si="89"/>
        <v>P0148|May</v>
      </c>
      <c r="D1769" s="24">
        <f>Revenue!J1770</f>
        <v>1159.7734</v>
      </c>
      <c r="E1769" s="25">
        <f>_xlfn.XLOOKUP($C1769,ExpensesTbl[Key],ExpensesTbl[Total Operating Expenses])</f>
        <v>1761.79</v>
      </c>
      <c r="F1769" s="25">
        <f t="shared" si="90"/>
        <v>-602.01659999999993</v>
      </c>
      <c r="G1769" s="23" t="str">
        <f>_xlfn.XLOOKUP($A1769,PropertiesTbl[Property ID],PropertiesTbl[Property Name])</f>
        <v>Frost Hideaway</v>
      </c>
    </row>
    <row r="1770" spans="1:7" x14ac:dyDescent="0.25">
      <c r="A1770" s="22" t="str">
        <f>Revenue!A1771</f>
        <v>P0148</v>
      </c>
      <c r="B1770" s="22" t="str">
        <f>Revenue!B1771</f>
        <v>Jun</v>
      </c>
      <c r="C1770" s="23" t="str">
        <f t="shared" si="89"/>
        <v>P0148|Jun</v>
      </c>
      <c r="D1770" s="24">
        <f>Revenue!J1771</f>
        <v>1097.3733</v>
      </c>
      <c r="E1770" s="25">
        <f>_xlfn.XLOOKUP($C1770,ExpensesTbl[Key],ExpensesTbl[Total Operating Expenses])</f>
        <v>1844.72</v>
      </c>
      <c r="F1770" s="25">
        <f t="shared" si="90"/>
        <v>-747.34670000000006</v>
      </c>
      <c r="G1770" s="23" t="str">
        <f>_xlfn.XLOOKUP($A1770,PropertiesTbl[Property ID],PropertiesTbl[Property Name])</f>
        <v>Frost Hideaway</v>
      </c>
    </row>
    <row r="1771" spans="1:7" x14ac:dyDescent="0.25">
      <c r="A1771" s="22" t="str">
        <f>Revenue!A1772</f>
        <v>P0148</v>
      </c>
      <c r="B1771" s="22" t="str">
        <f>Revenue!B1772</f>
        <v>Jul</v>
      </c>
      <c r="C1771" s="23" t="str">
        <f t="shared" si="89"/>
        <v>P0148|Jul</v>
      </c>
      <c r="D1771" s="24">
        <f>Revenue!J1772</f>
        <v>2022.1725999999999</v>
      </c>
      <c r="E1771" s="25">
        <f>_xlfn.XLOOKUP($C1771,ExpensesTbl[Key],ExpensesTbl[Total Operating Expenses])</f>
        <v>2482.71</v>
      </c>
      <c r="F1771" s="25">
        <f t="shared" si="90"/>
        <v>-460.53740000000016</v>
      </c>
      <c r="G1771" s="23" t="str">
        <f>_xlfn.XLOOKUP($A1771,PropertiesTbl[Property ID],PropertiesTbl[Property Name])</f>
        <v>Frost Hideaway</v>
      </c>
    </row>
    <row r="1772" spans="1:7" x14ac:dyDescent="0.25">
      <c r="A1772" s="22" t="str">
        <f>Revenue!A1773</f>
        <v>P0148</v>
      </c>
      <c r="B1772" s="22" t="str">
        <f>Revenue!B1773</f>
        <v>Aug</v>
      </c>
      <c r="C1772" s="23" t="str">
        <f t="shared" si="89"/>
        <v>P0148|Aug</v>
      </c>
      <c r="D1772" s="24">
        <f>Revenue!J1773</f>
        <v>1859.8819000000001</v>
      </c>
      <c r="E1772" s="25">
        <f>_xlfn.XLOOKUP($C1772,ExpensesTbl[Key],ExpensesTbl[Total Operating Expenses])</f>
        <v>2414.79</v>
      </c>
      <c r="F1772" s="25">
        <f t="shared" si="90"/>
        <v>-554.90809999999988</v>
      </c>
      <c r="G1772" s="23" t="str">
        <f>_xlfn.XLOOKUP($A1772,PropertiesTbl[Property ID],PropertiesTbl[Property Name])</f>
        <v>Frost Hideaway</v>
      </c>
    </row>
    <row r="1773" spans="1:7" x14ac:dyDescent="0.25">
      <c r="A1773" s="22" t="str">
        <f>Revenue!A1774</f>
        <v>P0148</v>
      </c>
      <c r="B1773" s="22" t="str">
        <f>Revenue!B1774</f>
        <v>Sep</v>
      </c>
      <c r="C1773" s="23" t="str">
        <f t="shared" si="89"/>
        <v>P0148|Sep</v>
      </c>
      <c r="D1773" s="24">
        <f>Revenue!J1774</f>
        <v>1168.9399000000001</v>
      </c>
      <c r="E1773" s="25">
        <f>_xlfn.XLOOKUP($C1773,ExpensesTbl[Key],ExpensesTbl[Total Operating Expenses])</f>
        <v>1659.25</v>
      </c>
      <c r="F1773" s="25">
        <f t="shared" si="90"/>
        <v>-490.31009999999992</v>
      </c>
      <c r="G1773" s="23" t="str">
        <f>_xlfn.XLOOKUP($A1773,PropertiesTbl[Property ID],PropertiesTbl[Property Name])</f>
        <v>Frost Hideaway</v>
      </c>
    </row>
    <row r="1774" spans="1:7" x14ac:dyDescent="0.25">
      <c r="A1774" s="22" t="str">
        <f>Revenue!A1775</f>
        <v>P0148</v>
      </c>
      <c r="B1774" s="22" t="str">
        <f>Revenue!B1775</f>
        <v>Oct</v>
      </c>
      <c r="C1774" s="23" t="str">
        <f t="shared" si="89"/>
        <v>P0148|Oct</v>
      </c>
      <c r="D1774" s="24">
        <f>Revenue!J1775</f>
        <v>1064.3060000000003</v>
      </c>
      <c r="E1774" s="25">
        <f>_xlfn.XLOOKUP($C1774,ExpensesTbl[Key],ExpensesTbl[Total Operating Expenses])</f>
        <v>1642.08</v>
      </c>
      <c r="F1774" s="25">
        <f t="shared" si="90"/>
        <v>-577.77399999999966</v>
      </c>
      <c r="G1774" s="23" t="str">
        <f>_xlfn.XLOOKUP($A1774,PropertiesTbl[Property ID],PropertiesTbl[Property Name])</f>
        <v>Frost Hideaway</v>
      </c>
    </row>
    <row r="1775" spans="1:7" x14ac:dyDescent="0.25">
      <c r="A1775" s="22" t="str">
        <f>Revenue!A1776</f>
        <v>P0148</v>
      </c>
      <c r="B1775" s="22" t="str">
        <f>Revenue!B1776</f>
        <v>Nov</v>
      </c>
      <c r="C1775" s="23" t="str">
        <f t="shared" si="89"/>
        <v>P0148|Nov</v>
      </c>
      <c r="D1775" s="24">
        <f>Revenue!J1776</f>
        <v>1164.5264</v>
      </c>
      <c r="E1775" s="25">
        <f>_xlfn.XLOOKUP($C1775,ExpensesTbl[Key],ExpensesTbl[Total Operating Expenses])</f>
        <v>1773.74</v>
      </c>
      <c r="F1775" s="25">
        <f t="shared" si="90"/>
        <v>-609.21360000000004</v>
      </c>
      <c r="G1775" s="23" t="str">
        <f>_xlfn.XLOOKUP($A1775,PropertiesTbl[Property ID],PropertiesTbl[Property Name])</f>
        <v>Frost Hideaway</v>
      </c>
    </row>
    <row r="1776" spans="1:7" x14ac:dyDescent="0.25">
      <c r="A1776" s="22" t="str">
        <f>Revenue!A1777</f>
        <v>P0148</v>
      </c>
      <c r="B1776" s="22" t="str">
        <f>Revenue!B1777</f>
        <v>Dec</v>
      </c>
      <c r="C1776" s="23" t="str">
        <f t="shared" si="89"/>
        <v>P0148|Dec</v>
      </c>
      <c r="D1776" s="24">
        <f>Revenue!J1777</f>
        <v>4346.5874999999996</v>
      </c>
      <c r="E1776" s="25">
        <f>_xlfn.XLOOKUP($C1776,ExpensesTbl[Key],ExpensesTbl[Total Operating Expenses])</f>
        <v>1982.9999999999998</v>
      </c>
      <c r="F1776" s="25">
        <f t="shared" si="90"/>
        <v>2363.5874999999996</v>
      </c>
      <c r="G1776" s="23" t="str">
        <f>_xlfn.XLOOKUP($A1776,PropertiesTbl[Property ID],PropertiesTbl[Property Name])</f>
        <v>Frost Hideaway</v>
      </c>
    </row>
    <row r="1777" spans="1:7" x14ac:dyDescent="0.25">
      <c r="A1777" s="22" t="str">
        <f>Revenue!A1778</f>
        <v>P0148</v>
      </c>
      <c r="B1777" s="22" t="str">
        <f>Revenue!B1778</f>
        <v>Jan</v>
      </c>
      <c r="C1777" s="23" t="str">
        <f t="shared" si="89"/>
        <v>P0148|Jan</v>
      </c>
      <c r="D1777" s="24">
        <f>Revenue!J1778</f>
        <v>3362.7151999999996</v>
      </c>
      <c r="E1777" s="25">
        <f>_xlfn.XLOOKUP($C1777,ExpensesTbl[Key],ExpensesTbl[Total Operating Expenses])</f>
        <v>1898.54</v>
      </c>
      <c r="F1777" s="25">
        <f t="shared" si="90"/>
        <v>1464.1751999999997</v>
      </c>
      <c r="G1777" s="23" t="str">
        <f>_xlfn.XLOOKUP($A1777,PropertiesTbl[Property ID],PropertiesTbl[Property Name])</f>
        <v>Frost Hideaway</v>
      </c>
    </row>
    <row r="1778" spans="1:7" x14ac:dyDescent="0.25">
      <c r="A1778" s="22" t="str">
        <f>Revenue!A1779</f>
        <v>P0148</v>
      </c>
      <c r="B1778" s="22" t="str">
        <f>Revenue!B1779</f>
        <v>Feb</v>
      </c>
      <c r="C1778" s="23" t="str">
        <f t="shared" si="89"/>
        <v>P0148|Feb</v>
      </c>
      <c r="D1778" s="24">
        <f>Revenue!J1779</f>
        <v>3273.1938999999998</v>
      </c>
      <c r="E1778" s="25">
        <f>_xlfn.XLOOKUP($C1778,ExpensesTbl[Key],ExpensesTbl[Total Operating Expenses])</f>
        <v>1906.4599999999998</v>
      </c>
      <c r="F1778" s="25">
        <f t="shared" si="90"/>
        <v>1366.7338999999999</v>
      </c>
      <c r="G1778" s="23" t="str">
        <f>_xlfn.XLOOKUP($A1778,PropertiesTbl[Property ID],PropertiesTbl[Property Name])</f>
        <v>Frost Hideaway</v>
      </c>
    </row>
    <row r="1779" spans="1:7" x14ac:dyDescent="0.25">
      <c r="A1779" s="22" t="str">
        <f>Revenue!A1780</f>
        <v>P0148</v>
      </c>
      <c r="B1779" s="22" t="str">
        <f>Revenue!B1780</f>
        <v>Mar</v>
      </c>
      <c r="C1779" s="23" t="str">
        <f t="shared" si="89"/>
        <v>P0148|Mar</v>
      </c>
      <c r="D1779" s="24">
        <f>Revenue!J1780</f>
        <v>2262.5301999999997</v>
      </c>
      <c r="E1779" s="25">
        <f>_xlfn.XLOOKUP($C1779,ExpensesTbl[Key],ExpensesTbl[Total Operating Expenses])</f>
        <v>1804.75</v>
      </c>
      <c r="F1779" s="25">
        <f t="shared" si="90"/>
        <v>457.7801999999997</v>
      </c>
      <c r="G1779" s="23" t="str">
        <f>_xlfn.XLOOKUP($A1779,PropertiesTbl[Property ID],PropertiesTbl[Property Name])</f>
        <v>Frost Hideaway</v>
      </c>
    </row>
    <row r="1780" spans="1:7" x14ac:dyDescent="0.25">
      <c r="A1780" s="22" t="str">
        <f>Revenue!A1781</f>
        <v>P0149</v>
      </c>
      <c r="B1780" s="22" t="str">
        <f>Revenue!B1781</f>
        <v>Apr</v>
      </c>
      <c r="C1780" s="23" t="str">
        <f t="shared" si="89"/>
        <v>P0149|Apr</v>
      </c>
      <c r="D1780" s="24">
        <f>Revenue!J1781</f>
        <v>655.26050000000009</v>
      </c>
      <c r="E1780" s="25">
        <f>_xlfn.XLOOKUP($C1780,ExpensesTbl[Key],ExpensesTbl[Total Operating Expenses])</f>
        <v>1160.1399999999999</v>
      </c>
      <c r="F1780" s="25">
        <f t="shared" si="90"/>
        <v>-504.87949999999978</v>
      </c>
      <c r="G1780" s="23" t="str">
        <f>_xlfn.XLOOKUP($A1780,PropertiesTbl[Property ID],PropertiesTbl[Property Name])</f>
        <v>Pine Retreat</v>
      </c>
    </row>
    <row r="1781" spans="1:7" x14ac:dyDescent="0.25">
      <c r="A1781" s="22" t="str">
        <f>Revenue!A1782</f>
        <v>P0149</v>
      </c>
      <c r="B1781" s="22" t="str">
        <f>Revenue!B1782</f>
        <v>May</v>
      </c>
      <c r="C1781" s="23" t="str">
        <f t="shared" si="89"/>
        <v>P0149|May</v>
      </c>
      <c r="D1781" s="24">
        <f>Revenue!J1782</f>
        <v>793.24300000000005</v>
      </c>
      <c r="E1781" s="25">
        <f>_xlfn.XLOOKUP($C1781,ExpensesTbl[Key],ExpensesTbl[Total Operating Expenses])</f>
        <v>1262.5100000000002</v>
      </c>
      <c r="F1781" s="25">
        <f t="shared" si="90"/>
        <v>-469.26700000000017</v>
      </c>
      <c r="G1781" s="23" t="str">
        <f>_xlfn.XLOOKUP($A1781,PropertiesTbl[Property ID],PropertiesTbl[Property Name])</f>
        <v>Pine Retreat</v>
      </c>
    </row>
    <row r="1782" spans="1:7" x14ac:dyDescent="0.25">
      <c r="A1782" s="22" t="str">
        <f>Revenue!A1783</f>
        <v>P0149</v>
      </c>
      <c r="B1782" s="22" t="str">
        <f>Revenue!B1783</f>
        <v>Jun</v>
      </c>
      <c r="C1782" s="23" t="str">
        <f t="shared" si="89"/>
        <v>P0149|Jun</v>
      </c>
      <c r="D1782" s="24">
        <f>Revenue!J1783</f>
        <v>882.17259999999987</v>
      </c>
      <c r="E1782" s="25">
        <f>_xlfn.XLOOKUP($C1782,ExpensesTbl[Key],ExpensesTbl[Total Operating Expenses])</f>
        <v>1307.7800000000002</v>
      </c>
      <c r="F1782" s="25">
        <f t="shared" si="90"/>
        <v>-425.60740000000033</v>
      </c>
      <c r="G1782" s="23" t="str">
        <f>_xlfn.XLOOKUP($A1782,PropertiesTbl[Property ID],PropertiesTbl[Property Name])</f>
        <v>Pine Retreat</v>
      </c>
    </row>
    <row r="1783" spans="1:7" x14ac:dyDescent="0.25">
      <c r="A1783" s="22" t="str">
        <f>Revenue!A1784</f>
        <v>P0149</v>
      </c>
      <c r="B1783" s="22" t="str">
        <f>Revenue!B1784</f>
        <v>Jul</v>
      </c>
      <c r="C1783" s="23" t="str">
        <f t="shared" si="89"/>
        <v>P0149|Jul</v>
      </c>
      <c r="D1783" s="24">
        <f>Revenue!J1784</f>
        <v>1545.4470999999999</v>
      </c>
      <c r="E1783" s="25">
        <f>_xlfn.XLOOKUP($C1783,ExpensesTbl[Key],ExpensesTbl[Total Operating Expenses])</f>
        <v>1636</v>
      </c>
      <c r="F1783" s="25">
        <f t="shared" si="90"/>
        <v>-90.552900000000136</v>
      </c>
      <c r="G1783" s="23" t="str">
        <f>_xlfn.XLOOKUP($A1783,PropertiesTbl[Property ID],PropertiesTbl[Property Name])</f>
        <v>Pine Retreat</v>
      </c>
    </row>
    <row r="1784" spans="1:7" x14ac:dyDescent="0.25">
      <c r="A1784" s="22" t="str">
        <f>Revenue!A1785</f>
        <v>P0149</v>
      </c>
      <c r="B1784" s="22" t="str">
        <f>Revenue!B1785</f>
        <v>Aug</v>
      </c>
      <c r="C1784" s="23" t="str">
        <f t="shared" si="89"/>
        <v>P0149|Aug</v>
      </c>
      <c r="D1784" s="24">
        <f>Revenue!J1785</f>
        <v>1129.6099000000002</v>
      </c>
      <c r="E1784" s="25">
        <f>_xlfn.XLOOKUP($C1784,ExpensesTbl[Key],ExpensesTbl[Total Operating Expenses])</f>
        <v>1552.66</v>
      </c>
      <c r="F1784" s="25">
        <f t="shared" si="90"/>
        <v>-423.05009999999993</v>
      </c>
      <c r="G1784" s="23" t="str">
        <f>_xlfn.XLOOKUP($A1784,PropertiesTbl[Property ID],PropertiesTbl[Property Name])</f>
        <v>Pine Retreat</v>
      </c>
    </row>
    <row r="1785" spans="1:7" x14ac:dyDescent="0.25">
      <c r="A1785" s="22" t="str">
        <f>Revenue!A1786</f>
        <v>P0149</v>
      </c>
      <c r="B1785" s="22" t="str">
        <f>Revenue!B1786</f>
        <v>Sep</v>
      </c>
      <c r="C1785" s="23" t="str">
        <f t="shared" si="89"/>
        <v>P0149|Sep</v>
      </c>
      <c r="D1785" s="24">
        <f>Revenue!J1786</f>
        <v>837.35860000000002</v>
      </c>
      <c r="E1785" s="25">
        <f>_xlfn.XLOOKUP($C1785,ExpensesTbl[Key],ExpensesTbl[Total Operating Expenses])</f>
        <v>1216.3500000000001</v>
      </c>
      <c r="F1785" s="25">
        <f t="shared" si="90"/>
        <v>-378.99140000000011</v>
      </c>
      <c r="G1785" s="23" t="str">
        <f>_xlfn.XLOOKUP($A1785,PropertiesTbl[Property ID],PropertiesTbl[Property Name])</f>
        <v>Pine Retreat</v>
      </c>
    </row>
    <row r="1786" spans="1:7" x14ac:dyDescent="0.25">
      <c r="A1786" s="22" t="str">
        <f>Revenue!A1787</f>
        <v>P0149</v>
      </c>
      <c r="B1786" s="22" t="str">
        <f>Revenue!B1787</f>
        <v>Oct</v>
      </c>
      <c r="C1786" s="23" t="str">
        <f t="shared" si="89"/>
        <v>P0149|Oct</v>
      </c>
      <c r="D1786" s="24">
        <f>Revenue!J1787</f>
        <v>760.30179999999996</v>
      </c>
      <c r="E1786" s="25">
        <f>_xlfn.XLOOKUP($C1786,ExpensesTbl[Key],ExpensesTbl[Total Operating Expenses])</f>
        <v>1193.2099999999998</v>
      </c>
      <c r="F1786" s="25">
        <f t="shared" si="90"/>
        <v>-432.90819999999985</v>
      </c>
      <c r="G1786" s="23" t="str">
        <f>_xlfn.XLOOKUP($A1786,PropertiesTbl[Property ID],PropertiesTbl[Property Name])</f>
        <v>Pine Retreat</v>
      </c>
    </row>
    <row r="1787" spans="1:7" x14ac:dyDescent="0.25">
      <c r="A1787" s="22" t="str">
        <f>Revenue!A1788</f>
        <v>P0149</v>
      </c>
      <c r="B1787" s="22" t="str">
        <f>Revenue!B1788</f>
        <v>Nov</v>
      </c>
      <c r="C1787" s="23" t="str">
        <f t="shared" si="89"/>
        <v>P0149|Nov</v>
      </c>
      <c r="D1787" s="24">
        <f>Revenue!J1788</f>
        <v>904.10430000000008</v>
      </c>
      <c r="E1787" s="25">
        <f>_xlfn.XLOOKUP($C1787,ExpensesTbl[Key],ExpensesTbl[Total Operating Expenses])</f>
        <v>1212.2099999999998</v>
      </c>
      <c r="F1787" s="25">
        <f t="shared" si="90"/>
        <v>-308.10569999999973</v>
      </c>
      <c r="G1787" s="23" t="str">
        <f>_xlfn.XLOOKUP($A1787,PropertiesTbl[Property ID],PropertiesTbl[Property Name])</f>
        <v>Pine Retreat</v>
      </c>
    </row>
    <row r="1788" spans="1:7" x14ac:dyDescent="0.25">
      <c r="A1788" s="22" t="str">
        <f>Revenue!A1789</f>
        <v>P0149</v>
      </c>
      <c r="B1788" s="22" t="str">
        <f>Revenue!B1789</f>
        <v>Dec</v>
      </c>
      <c r="C1788" s="23" t="str">
        <f t="shared" si="89"/>
        <v>P0149|Dec</v>
      </c>
      <c r="D1788" s="24">
        <f>Revenue!J1789</f>
        <v>2883.1316999999999</v>
      </c>
      <c r="E1788" s="25">
        <f>_xlfn.XLOOKUP($C1788,ExpensesTbl[Key],ExpensesTbl[Total Operating Expenses])</f>
        <v>1442.5</v>
      </c>
      <c r="F1788" s="25">
        <f t="shared" si="90"/>
        <v>1440.6316999999999</v>
      </c>
      <c r="G1788" s="23" t="str">
        <f>_xlfn.XLOOKUP($A1788,PropertiesTbl[Property ID],PropertiesTbl[Property Name])</f>
        <v>Pine Retreat</v>
      </c>
    </row>
    <row r="1789" spans="1:7" x14ac:dyDescent="0.25">
      <c r="A1789" s="22" t="str">
        <f>Revenue!A1790</f>
        <v>P0149</v>
      </c>
      <c r="B1789" s="22" t="str">
        <f>Revenue!B1790</f>
        <v>Jan</v>
      </c>
      <c r="C1789" s="23" t="str">
        <f t="shared" si="89"/>
        <v>P0149|Jan</v>
      </c>
      <c r="D1789" s="24">
        <f>Revenue!J1790</f>
        <v>2673.1751999999997</v>
      </c>
      <c r="E1789" s="25">
        <f>_xlfn.XLOOKUP($C1789,ExpensesTbl[Key],ExpensesTbl[Total Operating Expenses])</f>
        <v>1436.9700000000003</v>
      </c>
      <c r="F1789" s="25">
        <f t="shared" si="90"/>
        <v>1236.2051999999994</v>
      </c>
      <c r="G1789" s="23" t="str">
        <f>_xlfn.XLOOKUP($A1789,PropertiesTbl[Property ID],PropertiesTbl[Property Name])</f>
        <v>Pine Retreat</v>
      </c>
    </row>
    <row r="1790" spans="1:7" x14ac:dyDescent="0.25">
      <c r="A1790" s="22" t="str">
        <f>Revenue!A1791</f>
        <v>P0149</v>
      </c>
      <c r="B1790" s="22" t="str">
        <f>Revenue!B1791</f>
        <v>Feb</v>
      </c>
      <c r="C1790" s="23" t="str">
        <f t="shared" si="89"/>
        <v>P0149|Feb</v>
      </c>
      <c r="D1790" s="24">
        <f>Revenue!J1791</f>
        <v>2655.6473000000001</v>
      </c>
      <c r="E1790" s="25">
        <f>_xlfn.XLOOKUP($C1790,ExpensesTbl[Key],ExpensesTbl[Total Operating Expenses])</f>
        <v>1455.13</v>
      </c>
      <c r="F1790" s="25">
        <f t="shared" si="90"/>
        <v>1200.5173</v>
      </c>
      <c r="G1790" s="23" t="str">
        <f>_xlfn.XLOOKUP($A1790,PropertiesTbl[Property ID],PropertiesTbl[Property Name])</f>
        <v>Pine Retreat</v>
      </c>
    </row>
    <row r="1791" spans="1:7" x14ac:dyDescent="0.25">
      <c r="A1791" s="22" t="str">
        <f>Revenue!A1792</f>
        <v>P0149</v>
      </c>
      <c r="B1791" s="22" t="str">
        <f>Revenue!B1792</f>
        <v>Mar</v>
      </c>
      <c r="C1791" s="23" t="str">
        <f t="shared" si="89"/>
        <v>P0149|Mar</v>
      </c>
      <c r="D1791" s="24">
        <f>Revenue!J1792</f>
        <v>1802.5244</v>
      </c>
      <c r="E1791" s="25">
        <f>_xlfn.XLOOKUP($C1791,ExpensesTbl[Key],ExpensesTbl[Total Operating Expenses])</f>
        <v>1347.6600000000003</v>
      </c>
      <c r="F1791" s="25">
        <f t="shared" si="90"/>
        <v>454.8643999999997</v>
      </c>
      <c r="G1791" s="23" t="str">
        <f>_xlfn.XLOOKUP($A1791,PropertiesTbl[Property ID],PropertiesTbl[Property Name])</f>
        <v>Pine Retreat</v>
      </c>
    </row>
    <row r="1792" spans="1:7" x14ac:dyDescent="0.25">
      <c r="A1792" s="22" t="str">
        <f>Revenue!A1793</f>
        <v>P0150</v>
      </c>
      <c r="B1792" s="22" t="str">
        <f>Revenue!B1793</f>
        <v>Apr</v>
      </c>
      <c r="C1792" s="23" t="str">
        <f t="shared" si="89"/>
        <v>P0150|Apr</v>
      </c>
      <c r="D1792" s="24">
        <f>Revenue!J1793</f>
        <v>931.88159999999993</v>
      </c>
      <c r="E1792" s="25">
        <f>_xlfn.XLOOKUP($C1792,ExpensesTbl[Key],ExpensesTbl[Total Operating Expenses])</f>
        <v>1557.06</v>
      </c>
      <c r="F1792" s="25">
        <f t="shared" si="90"/>
        <v>-625.17840000000001</v>
      </c>
      <c r="G1792" s="23" t="str">
        <f>_xlfn.XLOOKUP($A1792,PropertiesTbl[Property ID],PropertiesTbl[Property Name])</f>
        <v>Copper Chalet</v>
      </c>
    </row>
    <row r="1793" spans="1:7" x14ac:dyDescent="0.25">
      <c r="A1793" s="22" t="str">
        <f>Revenue!A1794</f>
        <v>P0150</v>
      </c>
      <c r="B1793" s="22" t="str">
        <f>Revenue!B1794</f>
        <v>May</v>
      </c>
      <c r="C1793" s="23" t="str">
        <f t="shared" si="89"/>
        <v>P0150|May</v>
      </c>
      <c r="D1793" s="24">
        <f>Revenue!J1794</f>
        <v>1064.7133999999999</v>
      </c>
      <c r="E1793" s="25">
        <f>_xlfn.XLOOKUP($C1793,ExpensesTbl[Key],ExpensesTbl[Total Operating Expenses])</f>
        <v>1760.3300000000002</v>
      </c>
      <c r="F1793" s="25">
        <f t="shared" si="90"/>
        <v>-695.61660000000029</v>
      </c>
      <c r="G1793" s="23" t="str">
        <f>_xlfn.XLOOKUP($A1793,PropertiesTbl[Property ID],PropertiesTbl[Property Name])</f>
        <v>Copper Chalet</v>
      </c>
    </row>
    <row r="1794" spans="1:7" x14ac:dyDescent="0.25">
      <c r="A1794" s="22" t="str">
        <f>Revenue!A1795</f>
        <v>P0150</v>
      </c>
      <c r="B1794" s="22" t="str">
        <f>Revenue!B1795</f>
        <v>Jun</v>
      </c>
      <c r="C1794" s="23" t="str">
        <f t="shared" si="89"/>
        <v>P0150|Jun</v>
      </c>
      <c r="D1794" s="24">
        <f>Revenue!J1795</f>
        <v>1243.5231999999999</v>
      </c>
      <c r="E1794" s="25">
        <f>_xlfn.XLOOKUP($C1794,ExpensesTbl[Key],ExpensesTbl[Total Operating Expenses])</f>
        <v>1830.0700000000002</v>
      </c>
      <c r="F1794" s="25">
        <f t="shared" si="90"/>
        <v>-586.5468000000003</v>
      </c>
      <c r="G1794" s="23" t="str">
        <f>_xlfn.XLOOKUP($A1794,PropertiesTbl[Property ID],PropertiesTbl[Property Name])</f>
        <v>Copper Chalet</v>
      </c>
    </row>
    <row r="1795" spans="1:7" x14ac:dyDescent="0.25">
      <c r="A1795" s="22" t="str">
        <f>Revenue!A1796</f>
        <v>P0150</v>
      </c>
      <c r="B1795" s="22" t="str">
        <f>Revenue!B1796</f>
        <v>Jul</v>
      </c>
      <c r="C1795" s="23" t="str">
        <f t="shared" si="89"/>
        <v>P0150|Jul</v>
      </c>
      <c r="D1795" s="24">
        <f>Revenue!J1796</f>
        <v>2176.7712000000001</v>
      </c>
      <c r="E1795" s="25">
        <f>_xlfn.XLOOKUP($C1795,ExpensesTbl[Key],ExpensesTbl[Total Operating Expenses])</f>
        <v>2498.19</v>
      </c>
      <c r="F1795" s="25">
        <f t="shared" si="90"/>
        <v>-321.41879999999992</v>
      </c>
      <c r="G1795" s="23" t="str">
        <f>_xlfn.XLOOKUP($A1795,PropertiesTbl[Property ID],PropertiesTbl[Property Name])</f>
        <v>Copper Chalet</v>
      </c>
    </row>
    <row r="1796" spans="1:7" x14ac:dyDescent="0.25">
      <c r="A1796" s="22" t="str">
        <f>Revenue!A1797</f>
        <v>P0150</v>
      </c>
      <c r="B1796" s="22" t="str">
        <f>Revenue!B1797</f>
        <v>Aug</v>
      </c>
      <c r="C1796" s="23" t="str">
        <f t="shared" si="89"/>
        <v>P0150|Aug</v>
      </c>
      <c r="D1796" s="24">
        <f>Revenue!J1797</f>
        <v>1891.4650999999999</v>
      </c>
      <c r="E1796" s="25">
        <f>_xlfn.XLOOKUP($C1796,ExpensesTbl[Key],ExpensesTbl[Total Operating Expenses])</f>
        <v>2409.31</v>
      </c>
      <c r="F1796" s="25">
        <f t="shared" si="90"/>
        <v>-517.84490000000005</v>
      </c>
      <c r="G1796" s="23" t="str">
        <f>_xlfn.XLOOKUP($A1796,PropertiesTbl[Property ID],PropertiesTbl[Property Name])</f>
        <v>Copper Chalet</v>
      </c>
    </row>
    <row r="1797" spans="1:7" x14ac:dyDescent="0.25">
      <c r="A1797" s="22" t="str">
        <f>Revenue!A1798</f>
        <v>P0150</v>
      </c>
      <c r="B1797" s="22" t="str">
        <f>Revenue!B1798</f>
        <v>Sep</v>
      </c>
      <c r="C1797" s="23" t="str">
        <f t="shared" ref="C1797:C1860" si="91">A1797&amp;"|"&amp;B1797</f>
        <v>P0150|Sep</v>
      </c>
      <c r="D1797" s="24">
        <f>Revenue!J1798</f>
        <v>1162.1499000000001</v>
      </c>
      <c r="E1797" s="25">
        <f>_xlfn.XLOOKUP($C1797,ExpensesTbl[Key],ExpensesTbl[Total Operating Expenses])</f>
        <v>1669.1</v>
      </c>
      <c r="F1797" s="25">
        <f t="shared" ref="F1797:F1860" si="92">D1797-E1797</f>
        <v>-506.95009999999979</v>
      </c>
      <c r="G1797" s="23" t="str">
        <f>_xlfn.XLOOKUP($A1797,PropertiesTbl[Property ID],PropertiesTbl[Property Name])</f>
        <v>Copper Chalet</v>
      </c>
    </row>
    <row r="1798" spans="1:7" x14ac:dyDescent="0.25">
      <c r="A1798" s="22" t="str">
        <f>Revenue!A1799</f>
        <v>P0150</v>
      </c>
      <c r="B1798" s="22" t="str">
        <f>Revenue!B1799</f>
        <v>Oct</v>
      </c>
      <c r="C1798" s="23" t="str">
        <f t="shared" si="91"/>
        <v>P0150|Oct</v>
      </c>
      <c r="D1798" s="24">
        <f>Revenue!J1799</f>
        <v>999.12200000000007</v>
      </c>
      <c r="E1798" s="25">
        <f>_xlfn.XLOOKUP($C1798,ExpensesTbl[Key],ExpensesTbl[Total Operating Expenses])</f>
        <v>1661.85</v>
      </c>
      <c r="F1798" s="25">
        <f t="shared" si="92"/>
        <v>-662.72799999999984</v>
      </c>
      <c r="G1798" s="23" t="str">
        <f>_xlfn.XLOOKUP($A1798,PropertiesTbl[Property ID],PropertiesTbl[Property Name])</f>
        <v>Copper Chalet</v>
      </c>
    </row>
    <row r="1799" spans="1:7" x14ac:dyDescent="0.25">
      <c r="A1799" s="22" t="str">
        <f>Revenue!A1800</f>
        <v>P0150</v>
      </c>
      <c r="B1799" s="22" t="str">
        <f>Revenue!B1800</f>
        <v>Nov</v>
      </c>
      <c r="C1799" s="23" t="str">
        <f t="shared" si="91"/>
        <v>P0150|Nov</v>
      </c>
      <c r="D1799" s="24">
        <f>Revenue!J1800</f>
        <v>1065.7998000000002</v>
      </c>
      <c r="E1799" s="25">
        <f>_xlfn.XLOOKUP($C1799,ExpensesTbl[Key],ExpensesTbl[Total Operating Expenses])</f>
        <v>1597.91</v>
      </c>
      <c r="F1799" s="25">
        <f t="shared" si="92"/>
        <v>-532.11019999999985</v>
      </c>
      <c r="G1799" s="23" t="str">
        <f>_xlfn.XLOOKUP($A1799,PropertiesTbl[Property ID],PropertiesTbl[Property Name])</f>
        <v>Copper Chalet</v>
      </c>
    </row>
    <row r="1800" spans="1:7" x14ac:dyDescent="0.25">
      <c r="A1800" s="22" t="str">
        <f>Revenue!A1801</f>
        <v>P0150</v>
      </c>
      <c r="B1800" s="22" t="str">
        <f>Revenue!B1801</f>
        <v>Dec</v>
      </c>
      <c r="C1800" s="23" t="str">
        <f t="shared" si="91"/>
        <v>P0150|Dec</v>
      </c>
      <c r="D1800" s="24">
        <f>Revenue!J1801</f>
        <v>4188.5745000000006</v>
      </c>
      <c r="E1800" s="25">
        <f>_xlfn.XLOOKUP($C1800,ExpensesTbl[Key],ExpensesTbl[Total Operating Expenses])</f>
        <v>1981.24</v>
      </c>
      <c r="F1800" s="25">
        <f t="shared" si="92"/>
        <v>2207.3345000000008</v>
      </c>
      <c r="G1800" s="23" t="str">
        <f>_xlfn.XLOOKUP($A1800,PropertiesTbl[Property ID],PropertiesTbl[Property Name])</f>
        <v>Copper Chalet</v>
      </c>
    </row>
    <row r="1801" spans="1:7" x14ac:dyDescent="0.25">
      <c r="A1801" s="22" t="str">
        <f>Revenue!A1802</f>
        <v>P0150</v>
      </c>
      <c r="B1801" s="22" t="str">
        <f>Revenue!B1802</f>
        <v>Jan</v>
      </c>
      <c r="C1801" s="23" t="str">
        <f t="shared" si="91"/>
        <v>P0150|Jan</v>
      </c>
      <c r="D1801" s="24">
        <f>Revenue!J1802</f>
        <v>3631.7460000000001</v>
      </c>
      <c r="E1801" s="25">
        <f>_xlfn.XLOOKUP($C1801,ExpensesTbl[Key],ExpensesTbl[Total Operating Expenses])</f>
        <v>1998.3999999999999</v>
      </c>
      <c r="F1801" s="25">
        <f t="shared" si="92"/>
        <v>1633.3460000000002</v>
      </c>
      <c r="G1801" s="23" t="str">
        <f>_xlfn.XLOOKUP($A1801,PropertiesTbl[Property ID],PropertiesTbl[Property Name])</f>
        <v>Copper Chalet</v>
      </c>
    </row>
    <row r="1802" spans="1:7" x14ac:dyDescent="0.25">
      <c r="A1802" s="22" t="str">
        <f>Revenue!A1803</f>
        <v>P0150</v>
      </c>
      <c r="B1802" s="22" t="str">
        <f>Revenue!B1803</f>
        <v>Feb</v>
      </c>
      <c r="C1802" s="23" t="str">
        <f t="shared" si="91"/>
        <v>P0150|Feb</v>
      </c>
      <c r="D1802" s="24">
        <f>Revenue!J1803</f>
        <v>3064.1201000000001</v>
      </c>
      <c r="E1802" s="25">
        <f>_xlfn.XLOOKUP($C1802,ExpensesTbl[Key],ExpensesTbl[Total Operating Expenses])</f>
        <v>1906.09</v>
      </c>
      <c r="F1802" s="25">
        <f t="shared" si="92"/>
        <v>1158.0301000000002</v>
      </c>
      <c r="G1802" s="23" t="str">
        <f>_xlfn.XLOOKUP($A1802,PropertiesTbl[Property ID],PropertiesTbl[Property Name])</f>
        <v>Copper Chalet</v>
      </c>
    </row>
    <row r="1803" spans="1:7" x14ac:dyDescent="0.25">
      <c r="A1803" s="22" t="str">
        <f>Revenue!A1804</f>
        <v>P0150</v>
      </c>
      <c r="B1803" s="22" t="str">
        <f>Revenue!B1804</f>
        <v>Mar</v>
      </c>
      <c r="C1803" s="23" t="str">
        <f t="shared" si="91"/>
        <v>P0150|Mar</v>
      </c>
      <c r="D1803" s="24">
        <f>Revenue!J1804</f>
        <v>2398.1556</v>
      </c>
      <c r="E1803" s="25">
        <f>_xlfn.XLOOKUP($C1803,ExpensesTbl[Key],ExpensesTbl[Total Operating Expenses])</f>
        <v>1815.6699999999998</v>
      </c>
      <c r="F1803" s="25">
        <f t="shared" si="92"/>
        <v>582.4856000000002</v>
      </c>
      <c r="G1803" s="23" t="str">
        <f>_xlfn.XLOOKUP($A1803,PropertiesTbl[Property ID],PropertiesTbl[Property Name])</f>
        <v>Copper Chalet</v>
      </c>
    </row>
    <row r="1804" spans="1:7" x14ac:dyDescent="0.25">
      <c r="A1804" s="22" t="str">
        <f>Revenue!A1805</f>
        <v>P0151</v>
      </c>
      <c r="B1804" s="22" t="str">
        <f>Revenue!B1805</f>
        <v>Apr</v>
      </c>
      <c r="C1804" s="23" t="str">
        <f t="shared" si="91"/>
        <v>P0151|Apr</v>
      </c>
      <c r="D1804" s="24">
        <f>Revenue!J1805</f>
        <v>569.22149999999999</v>
      </c>
      <c r="E1804" s="25">
        <f>_xlfn.XLOOKUP($C1804,ExpensesTbl[Key],ExpensesTbl[Total Operating Expenses])</f>
        <v>1153.23</v>
      </c>
      <c r="F1804" s="25">
        <f t="shared" si="92"/>
        <v>-584.00850000000003</v>
      </c>
      <c r="G1804" s="23" t="str">
        <f>_xlfn.XLOOKUP($A1804,PropertiesTbl[Property ID],PropertiesTbl[Property Name])</f>
        <v>Sierra Hideaway</v>
      </c>
    </row>
    <row r="1805" spans="1:7" x14ac:dyDescent="0.25">
      <c r="A1805" s="22" t="str">
        <f>Revenue!A1806</f>
        <v>P0151</v>
      </c>
      <c r="B1805" s="22" t="str">
        <f>Revenue!B1806</f>
        <v>May</v>
      </c>
      <c r="C1805" s="23" t="str">
        <f t="shared" si="91"/>
        <v>P0151|May</v>
      </c>
      <c r="D1805" s="24">
        <f>Revenue!J1806</f>
        <v>676.84300000000007</v>
      </c>
      <c r="E1805" s="25">
        <f>_xlfn.XLOOKUP($C1805,ExpensesTbl[Key],ExpensesTbl[Total Operating Expenses])</f>
        <v>1274.98</v>
      </c>
      <c r="F1805" s="25">
        <f t="shared" si="92"/>
        <v>-598.13699999999994</v>
      </c>
      <c r="G1805" s="23" t="str">
        <f>_xlfn.XLOOKUP($A1805,PropertiesTbl[Property ID],PropertiesTbl[Property Name])</f>
        <v>Sierra Hideaway</v>
      </c>
    </row>
    <row r="1806" spans="1:7" x14ac:dyDescent="0.25">
      <c r="A1806" s="22" t="str">
        <f>Revenue!A1807</f>
        <v>P0151</v>
      </c>
      <c r="B1806" s="22" t="str">
        <f>Revenue!B1807</f>
        <v>Jun</v>
      </c>
      <c r="C1806" s="23" t="str">
        <f t="shared" si="91"/>
        <v>P0151|Jun</v>
      </c>
      <c r="D1806" s="24">
        <f>Revenue!J1807</f>
        <v>708.41649999999993</v>
      </c>
      <c r="E1806" s="25">
        <f>_xlfn.XLOOKUP($C1806,ExpensesTbl[Key],ExpensesTbl[Total Operating Expenses])</f>
        <v>1455.08</v>
      </c>
      <c r="F1806" s="25">
        <f t="shared" si="92"/>
        <v>-746.6635</v>
      </c>
      <c r="G1806" s="23" t="str">
        <f>_xlfn.XLOOKUP($A1806,PropertiesTbl[Property ID],PropertiesTbl[Property Name])</f>
        <v>Sierra Hideaway</v>
      </c>
    </row>
    <row r="1807" spans="1:7" x14ac:dyDescent="0.25">
      <c r="A1807" s="22" t="str">
        <f>Revenue!A1808</f>
        <v>P0151</v>
      </c>
      <c r="B1807" s="22" t="str">
        <f>Revenue!B1808</f>
        <v>Jul</v>
      </c>
      <c r="C1807" s="23" t="str">
        <f t="shared" si="91"/>
        <v>P0151|Jul</v>
      </c>
      <c r="D1807" s="24">
        <f>Revenue!J1808</f>
        <v>1158.6789999999999</v>
      </c>
      <c r="E1807" s="25">
        <f>_xlfn.XLOOKUP($C1807,ExpensesTbl[Key],ExpensesTbl[Total Operating Expenses])</f>
        <v>1655.7599999999998</v>
      </c>
      <c r="F1807" s="25">
        <f t="shared" si="92"/>
        <v>-497.0809999999999</v>
      </c>
      <c r="G1807" s="23" t="str">
        <f>_xlfn.XLOOKUP($A1807,PropertiesTbl[Property ID],PropertiesTbl[Property Name])</f>
        <v>Sierra Hideaway</v>
      </c>
    </row>
    <row r="1808" spans="1:7" x14ac:dyDescent="0.25">
      <c r="A1808" s="22" t="str">
        <f>Revenue!A1809</f>
        <v>P0151</v>
      </c>
      <c r="B1808" s="22" t="str">
        <f>Revenue!B1809</f>
        <v>Aug</v>
      </c>
      <c r="C1808" s="23" t="str">
        <f t="shared" si="91"/>
        <v>P0151|Aug</v>
      </c>
      <c r="D1808" s="24">
        <f>Revenue!J1809</f>
        <v>1036.3735000000001</v>
      </c>
      <c r="E1808" s="25">
        <f>_xlfn.XLOOKUP($C1808,ExpensesTbl[Key],ExpensesTbl[Total Operating Expenses])</f>
        <v>1544.31</v>
      </c>
      <c r="F1808" s="25">
        <f t="shared" si="92"/>
        <v>-507.9364999999998</v>
      </c>
      <c r="G1808" s="23" t="str">
        <f>_xlfn.XLOOKUP($A1808,PropertiesTbl[Property ID],PropertiesTbl[Property Name])</f>
        <v>Sierra Hideaway</v>
      </c>
    </row>
    <row r="1809" spans="1:7" x14ac:dyDescent="0.25">
      <c r="A1809" s="22" t="str">
        <f>Revenue!A1810</f>
        <v>P0151</v>
      </c>
      <c r="B1809" s="22" t="str">
        <f>Revenue!B1810</f>
        <v>Sep</v>
      </c>
      <c r="C1809" s="23" t="str">
        <f t="shared" si="91"/>
        <v>P0151|Sep</v>
      </c>
      <c r="D1809" s="24">
        <f>Revenue!J1810</f>
        <v>700.8796000000001</v>
      </c>
      <c r="E1809" s="25">
        <f>_xlfn.XLOOKUP($C1809,ExpensesTbl[Key],ExpensesTbl[Total Operating Expenses])</f>
        <v>1219.3100000000002</v>
      </c>
      <c r="F1809" s="25">
        <f t="shared" si="92"/>
        <v>-518.43040000000008</v>
      </c>
      <c r="G1809" s="23" t="str">
        <f>_xlfn.XLOOKUP($A1809,PropertiesTbl[Property ID],PropertiesTbl[Property Name])</f>
        <v>Sierra Hideaway</v>
      </c>
    </row>
    <row r="1810" spans="1:7" x14ac:dyDescent="0.25">
      <c r="A1810" s="22" t="str">
        <f>Revenue!A1811</f>
        <v>P0151</v>
      </c>
      <c r="B1810" s="22" t="str">
        <f>Revenue!B1811</f>
        <v>Oct</v>
      </c>
      <c r="C1810" s="23" t="str">
        <f t="shared" si="91"/>
        <v>P0151|Oct</v>
      </c>
      <c r="D1810" s="24">
        <f>Revenue!J1811</f>
        <v>625.68520000000001</v>
      </c>
      <c r="E1810" s="25">
        <f>_xlfn.XLOOKUP($C1810,ExpensesTbl[Key],ExpensesTbl[Total Operating Expenses])</f>
        <v>1209.3999999999999</v>
      </c>
      <c r="F1810" s="25">
        <f t="shared" si="92"/>
        <v>-583.71479999999985</v>
      </c>
      <c r="G1810" s="23" t="str">
        <f>_xlfn.XLOOKUP($A1810,PropertiesTbl[Property ID],PropertiesTbl[Property Name])</f>
        <v>Sierra Hideaway</v>
      </c>
    </row>
    <row r="1811" spans="1:7" x14ac:dyDescent="0.25">
      <c r="A1811" s="22" t="str">
        <f>Revenue!A1812</f>
        <v>P0151</v>
      </c>
      <c r="B1811" s="22" t="str">
        <f>Revenue!B1812</f>
        <v>Nov</v>
      </c>
      <c r="C1811" s="23" t="str">
        <f t="shared" si="91"/>
        <v>P0151|Nov</v>
      </c>
      <c r="D1811" s="24">
        <f>Revenue!J1812</f>
        <v>699.30820000000006</v>
      </c>
      <c r="E1811" s="25">
        <f>_xlfn.XLOOKUP($C1811,ExpensesTbl[Key],ExpensesTbl[Total Operating Expenses])</f>
        <v>1200.3399999999999</v>
      </c>
      <c r="F1811" s="25">
        <f t="shared" si="92"/>
        <v>-501.03179999999986</v>
      </c>
      <c r="G1811" s="23" t="str">
        <f>_xlfn.XLOOKUP($A1811,PropertiesTbl[Property ID],PropertiesTbl[Property Name])</f>
        <v>Sierra Hideaway</v>
      </c>
    </row>
    <row r="1812" spans="1:7" x14ac:dyDescent="0.25">
      <c r="A1812" s="22" t="str">
        <f>Revenue!A1813</f>
        <v>P0151</v>
      </c>
      <c r="B1812" s="22" t="str">
        <f>Revenue!B1813</f>
        <v>Dec</v>
      </c>
      <c r="C1812" s="23" t="str">
        <f t="shared" si="91"/>
        <v>P0151|Dec</v>
      </c>
      <c r="D1812" s="24">
        <f>Revenue!J1813</f>
        <v>2608.0864000000001</v>
      </c>
      <c r="E1812" s="25">
        <f>_xlfn.XLOOKUP($C1812,ExpensesTbl[Key],ExpensesTbl[Total Operating Expenses])</f>
        <v>1766.2800000000002</v>
      </c>
      <c r="F1812" s="25">
        <f t="shared" si="92"/>
        <v>841.80639999999994</v>
      </c>
      <c r="G1812" s="23" t="str">
        <f>_xlfn.XLOOKUP($A1812,PropertiesTbl[Property ID],PropertiesTbl[Property Name])</f>
        <v>Sierra Hideaway</v>
      </c>
    </row>
    <row r="1813" spans="1:7" x14ac:dyDescent="0.25">
      <c r="A1813" s="22" t="str">
        <f>Revenue!A1814</f>
        <v>P0151</v>
      </c>
      <c r="B1813" s="22" t="str">
        <f>Revenue!B1814</f>
        <v>Jan</v>
      </c>
      <c r="C1813" s="23" t="str">
        <f t="shared" si="91"/>
        <v>P0151|Jan</v>
      </c>
      <c r="D1813" s="24">
        <f>Revenue!J1814</f>
        <v>2068.6324</v>
      </c>
      <c r="E1813" s="25">
        <f>_xlfn.XLOOKUP($C1813,ExpensesTbl[Key],ExpensesTbl[Total Operating Expenses])</f>
        <v>1444.63</v>
      </c>
      <c r="F1813" s="25">
        <f t="shared" si="92"/>
        <v>624.00239999999985</v>
      </c>
      <c r="G1813" s="23" t="str">
        <f>_xlfn.XLOOKUP($A1813,PropertiesTbl[Property ID],PropertiesTbl[Property Name])</f>
        <v>Sierra Hideaway</v>
      </c>
    </row>
    <row r="1814" spans="1:7" x14ac:dyDescent="0.25">
      <c r="A1814" s="22" t="str">
        <f>Revenue!A1815</f>
        <v>P0151</v>
      </c>
      <c r="B1814" s="22" t="str">
        <f>Revenue!B1815</f>
        <v>Feb</v>
      </c>
      <c r="C1814" s="23" t="str">
        <f t="shared" si="91"/>
        <v>P0151|Feb</v>
      </c>
      <c r="D1814" s="24">
        <f>Revenue!J1815</f>
        <v>1732.3739999999998</v>
      </c>
      <c r="E1814" s="25">
        <f>_xlfn.XLOOKUP($C1814,ExpensesTbl[Key],ExpensesTbl[Total Operating Expenses])</f>
        <v>1370.15</v>
      </c>
      <c r="F1814" s="25">
        <f t="shared" si="92"/>
        <v>362.22399999999971</v>
      </c>
      <c r="G1814" s="23" t="str">
        <f>_xlfn.XLOOKUP($A1814,PropertiesTbl[Property ID],PropertiesTbl[Property Name])</f>
        <v>Sierra Hideaway</v>
      </c>
    </row>
    <row r="1815" spans="1:7" x14ac:dyDescent="0.25">
      <c r="A1815" s="22" t="str">
        <f>Revenue!A1816</f>
        <v>P0151</v>
      </c>
      <c r="B1815" s="22" t="str">
        <f>Revenue!B1816</f>
        <v>Mar</v>
      </c>
      <c r="C1815" s="23" t="str">
        <f t="shared" si="91"/>
        <v>P0151|Mar</v>
      </c>
      <c r="D1815" s="24">
        <f>Revenue!J1816</f>
        <v>1427.018</v>
      </c>
      <c r="E1815" s="25">
        <f>_xlfn.XLOOKUP($C1815,ExpensesTbl[Key],ExpensesTbl[Total Operating Expenses])</f>
        <v>1375.48</v>
      </c>
      <c r="F1815" s="25">
        <f t="shared" si="92"/>
        <v>51.538000000000011</v>
      </c>
      <c r="G1815" s="23" t="str">
        <f>_xlfn.XLOOKUP($A1815,PropertiesTbl[Property ID],PropertiesTbl[Property Name])</f>
        <v>Sierra Hideaway</v>
      </c>
    </row>
    <row r="1816" spans="1:7" x14ac:dyDescent="0.25">
      <c r="A1816" s="22" t="str">
        <f>Revenue!A1817</f>
        <v>P0152</v>
      </c>
      <c r="B1816" s="22" t="str">
        <f>Revenue!B1817</f>
        <v>Apr</v>
      </c>
      <c r="C1816" s="23" t="str">
        <f t="shared" si="91"/>
        <v>P0152|Apr</v>
      </c>
      <c r="D1816" s="24">
        <f>Revenue!J1817</f>
        <v>1162.4755</v>
      </c>
      <c r="E1816" s="25">
        <f>_xlfn.XLOOKUP($C1816,ExpensesTbl[Key],ExpensesTbl[Total Operating Expenses])</f>
        <v>1995.9199999999998</v>
      </c>
      <c r="F1816" s="25">
        <f t="shared" si="92"/>
        <v>-833.44449999999983</v>
      </c>
      <c r="G1816" s="23" t="str">
        <f>_xlfn.XLOOKUP($A1816,PropertiesTbl[Property ID],PropertiesTbl[Property Name])</f>
        <v>Ridge Escape</v>
      </c>
    </row>
    <row r="1817" spans="1:7" x14ac:dyDescent="0.25">
      <c r="A1817" s="22" t="str">
        <f>Revenue!A1818</f>
        <v>P0152</v>
      </c>
      <c r="B1817" s="22" t="str">
        <f>Revenue!B1818</f>
        <v>May</v>
      </c>
      <c r="C1817" s="23" t="str">
        <f t="shared" si="91"/>
        <v>P0152|May</v>
      </c>
      <c r="D1817" s="24">
        <f>Revenue!J1818</f>
        <v>1254.48</v>
      </c>
      <c r="E1817" s="25">
        <f>_xlfn.XLOOKUP($C1817,ExpensesTbl[Key],ExpensesTbl[Total Operating Expenses])</f>
        <v>2309.33</v>
      </c>
      <c r="F1817" s="25">
        <f t="shared" si="92"/>
        <v>-1054.8499999999999</v>
      </c>
      <c r="G1817" s="23" t="str">
        <f>_xlfn.XLOOKUP($A1817,PropertiesTbl[Property ID],PropertiesTbl[Property Name])</f>
        <v>Ridge Escape</v>
      </c>
    </row>
    <row r="1818" spans="1:7" x14ac:dyDescent="0.25">
      <c r="A1818" s="22" t="str">
        <f>Revenue!A1819</f>
        <v>P0152</v>
      </c>
      <c r="B1818" s="22" t="str">
        <f>Revenue!B1819</f>
        <v>Jun</v>
      </c>
      <c r="C1818" s="23" t="str">
        <f t="shared" si="91"/>
        <v>P0152|Jun</v>
      </c>
      <c r="D1818" s="24">
        <f>Revenue!J1819</f>
        <v>1757.0175999999999</v>
      </c>
      <c r="E1818" s="25">
        <f>_xlfn.XLOOKUP($C1818,ExpensesTbl[Key],ExpensesTbl[Total Operating Expenses])</f>
        <v>2422</v>
      </c>
      <c r="F1818" s="25">
        <f t="shared" si="92"/>
        <v>-664.9824000000001</v>
      </c>
      <c r="G1818" s="23" t="str">
        <f>_xlfn.XLOOKUP($A1818,PropertiesTbl[Property ID],PropertiesTbl[Property Name])</f>
        <v>Ridge Escape</v>
      </c>
    </row>
    <row r="1819" spans="1:7" x14ac:dyDescent="0.25">
      <c r="A1819" s="22" t="str">
        <f>Revenue!A1820</f>
        <v>P0152</v>
      </c>
      <c r="B1819" s="22" t="str">
        <f>Revenue!B1820</f>
        <v>Jul</v>
      </c>
      <c r="C1819" s="23" t="str">
        <f t="shared" si="91"/>
        <v>P0152|Jul</v>
      </c>
      <c r="D1819" s="24">
        <f>Revenue!J1820</f>
        <v>2316.377</v>
      </c>
      <c r="E1819" s="25">
        <f>_xlfn.XLOOKUP($C1819,ExpensesTbl[Key],ExpensesTbl[Total Operating Expenses])</f>
        <v>3375.6800000000003</v>
      </c>
      <c r="F1819" s="25">
        <f t="shared" si="92"/>
        <v>-1059.3030000000003</v>
      </c>
      <c r="G1819" s="23" t="str">
        <f>_xlfn.XLOOKUP($A1819,PropertiesTbl[Property ID],PropertiesTbl[Property Name])</f>
        <v>Ridge Escape</v>
      </c>
    </row>
    <row r="1820" spans="1:7" x14ac:dyDescent="0.25">
      <c r="A1820" s="22" t="str">
        <f>Revenue!A1821</f>
        <v>P0152</v>
      </c>
      <c r="B1820" s="22" t="str">
        <f>Revenue!B1821</f>
        <v>Aug</v>
      </c>
      <c r="C1820" s="23" t="str">
        <f t="shared" si="91"/>
        <v>P0152|Aug</v>
      </c>
      <c r="D1820" s="24">
        <f>Revenue!J1821</f>
        <v>2518.3309999999997</v>
      </c>
      <c r="E1820" s="25">
        <f>_xlfn.XLOOKUP($C1820,ExpensesTbl[Key],ExpensesTbl[Total Operating Expenses])</f>
        <v>3247.13</v>
      </c>
      <c r="F1820" s="25">
        <f t="shared" si="92"/>
        <v>-728.79900000000043</v>
      </c>
      <c r="G1820" s="23" t="str">
        <f>_xlfn.XLOOKUP($A1820,PropertiesTbl[Property ID],PropertiesTbl[Property Name])</f>
        <v>Ridge Escape</v>
      </c>
    </row>
    <row r="1821" spans="1:7" x14ac:dyDescent="0.25">
      <c r="A1821" s="22" t="str">
        <f>Revenue!A1822</f>
        <v>P0152</v>
      </c>
      <c r="B1821" s="22" t="str">
        <f>Revenue!B1822</f>
        <v>Sep</v>
      </c>
      <c r="C1821" s="23" t="str">
        <f t="shared" si="91"/>
        <v>P0152|Sep</v>
      </c>
      <c r="D1821" s="24">
        <f>Revenue!J1822</f>
        <v>1338.5207999999998</v>
      </c>
      <c r="E1821" s="25">
        <f>_xlfn.XLOOKUP($C1821,ExpensesTbl[Key],ExpensesTbl[Total Operating Expenses])</f>
        <v>2466.15</v>
      </c>
      <c r="F1821" s="25">
        <f t="shared" si="92"/>
        <v>-1127.6292000000003</v>
      </c>
      <c r="G1821" s="23" t="str">
        <f>_xlfn.XLOOKUP($A1821,PropertiesTbl[Property ID],PropertiesTbl[Property Name])</f>
        <v>Ridge Escape</v>
      </c>
    </row>
    <row r="1822" spans="1:7" x14ac:dyDescent="0.25">
      <c r="A1822" s="22" t="str">
        <f>Revenue!A1823</f>
        <v>P0152</v>
      </c>
      <c r="B1822" s="22" t="str">
        <f>Revenue!B1823</f>
        <v>Oct</v>
      </c>
      <c r="C1822" s="23" t="str">
        <f t="shared" si="91"/>
        <v>P0152|Oct</v>
      </c>
      <c r="D1822" s="24">
        <f>Revenue!J1823</f>
        <v>1323.3887999999999</v>
      </c>
      <c r="E1822" s="25">
        <f>_xlfn.XLOOKUP($C1822,ExpensesTbl[Key],ExpensesTbl[Total Operating Expenses])</f>
        <v>2096.85</v>
      </c>
      <c r="F1822" s="25">
        <f t="shared" si="92"/>
        <v>-773.46119999999996</v>
      </c>
      <c r="G1822" s="23" t="str">
        <f>_xlfn.XLOOKUP($A1822,PropertiesTbl[Property ID],PropertiesTbl[Property Name])</f>
        <v>Ridge Escape</v>
      </c>
    </row>
    <row r="1823" spans="1:7" x14ac:dyDescent="0.25">
      <c r="A1823" s="22" t="str">
        <f>Revenue!A1824</f>
        <v>P0152</v>
      </c>
      <c r="B1823" s="22" t="str">
        <f>Revenue!B1824</f>
        <v>Nov</v>
      </c>
      <c r="C1823" s="23" t="str">
        <f t="shared" si="91"/>
        <v>P0152|Nov</v>
      </c>
      <c r="D1823" s="24">
        <f>Revenue!J1824</f>
        <v>1414.1225999999999</v>
      </c>
      <c r="E1823" s="25">
        <f>_xlfn.XLOOKUP($C1823,ExpensesTbl[Key],ExpensesTbl[Total Operating Expenses])</f>
        <v>2034.83</v>
      </c>
      <c r="F1823" s="25">
        <f t="shared" si="92"/>
        <v>-620.70740000000001</v>
      </c>
      <c r="G1823" s="23" t="str">
        <f>_xlfn.XLOOKUP($A1823,PropertiesTbl[Property ID],PropertiesTbl[Property Name])</f>
        <v>Ridge Escape</v>
      </c>
    </row>
    <row r="1824" spans="1:7" x14ac:dyDescent="0.25">
      <c r="A1824" s="22" t="str">
        <f>Revenue!A1825</f>
        <v>P0152</v>
      </c>
      <c r="B1824" s="22" t="str">
        <f>Revenue!B1825</f>
        <v>Dec</v>
      </c>
      <c r="C1824" s="23" t="str">
        <f t="shared" si="91"/>
        <v>P0152|Dec</v>
      </c>
      <c r="D1824" s="24">
        <f>Revenue!J1825</f>
        <v>5565.8163999999997</v>
      </c>
      <c r="E1824" s="25">
        <f>_xlfn.XLOOKUP($C1824,ExpensesTbl[Key],ExpensesTbl[Total Operating Expenses])</f>
        <v>2533.9700000000003</v>
      </c>
      <c r="F1824" s="25">
        <f t="shared" si="92"/>
        <v>3031.8463999999994</v>
      </c>
      <c r="G1824" s="23" t="str">
        <f>_xlfn.XLOOKUP($A1824,PropertiesTbl[Property ID],PropertiesTbl[Property Name])</f>
        <v>Ridge Escape</v>
      </c>
    </row>
    <row r="1825" spans="1:7" x14ac:dyDescent="0.25">
      <c r="A1825" s="22" t="str">
        <f>Revenue!A1826</f>
        <v>P0152</v>
      </c>
      <c r="B1825" s="22" t="str">
        <f>Revenue!B1826</f>
        <v>Jan</v>
      </c>
      <c r="C1825" s="23" t="str">
        <f t="shared" si="91"/>
        <v>P0152|Jan</v>
      </c>
      <c r="D1825" s="24">
        <f>Revenue!J1826</f>
        <v>4614.7127999999993</v>
      </c>
      <c r="E1825" s="25">
        <f>_xlfn.XLOOKUP($C1825,ExpensesTbl[Key],ExpensesTbl[Total Operating Expenses])</f>
        <v>2433.0200000000004</v>
      </c>
      <c r="F1825" s="25">
        <f t="shared" si="92"/>
        <v>2181.6927999999989</v>
      </c>
      <c r="G1825" s="23" t="str">
        <f>_xlfn.XLOOKUP($A1825,PropertiesTbl[Property ID],PropertiesTbl[Property Name])</f>
        <v>Ridge Escape</v>
      </c>
    </row>
    <row r="1826" spans="1:7" x14ac:dyDescent="0.25">
      <c r="A1826" s="22" t="str">
        <f>Revenue!A1827</f>
        <v>P0152</v>
      </c>
      <c r="B1826" s="22" t="str">
        <f>Revenue!B1827</f>
        <v>Feb</v>
      </c>
      <c r="C1826" s="23" t="str">
        <f t="shared" si="91"/>
        <v>P0152|Feb</v>
      </c>
      <c r="D1826" s="24">
        <f>Revenue!J1827</f>
        <v>3138.9749999999999</v>
      </c>
      <c r="E1826" s="25">
        <f>_xlfn.XLOOKUP($C1826,ExpensesTbl[Key],ExpensesTbl[Total Operating Expenses])</f>
        <v>2321.5600000000004</v>
      </c>
      <c r="F1826" s="25">
        <f t="shared" si="92"/>
        <v>817.41499999999951</v>
      </c>
      <c r="G1826" s="23" t="str">
        <f>_xlfn.XLOOKUP($A1826,PropertiesTbl[Property ID],PropertiesTbl[Property Name])</f>
        <v>Ridge Escape</v>
      </c>
    </row>
    <row r="1827" spans="1:7" x14ac:dyDescent="0.25">
      <c r="A1827" s="22" t="str">
        <f>Revenue!A1828</f>
        <v>P0152</v>
      </c>
      <c r="B1827" s="22" t="str">
        <f>Revenue!B1828</f>
        <v>Mar</v>
      </c>
      <c r="C1827" s="23" t="str">
        <f t="shared" si="91"/>
        <v>P0152|Mar</v>
      </c>
      <c r="D1827" s="24">
        <f>Revenue!J1828</f>
        <v>3112.6880000000001</v>
      </c>
      <c r="E1827" s="25">
        <f>_xlfn.XLOOKUP($C1827,ExpensesTbl[Key],ExpensesTbl[Total Operating Expenses])</f>
        <v>2299.8700000000003</v>
      </c>
      <c r="F1827" s="25">
        <f t="shared" si="92"/>
        <v>812.81799999999976</v>
      </c>
      <c r="G1827" s="23" t="str">
        <f>_xlfn.XLOOKUP($A1827,PropertiesTbl[Property ID],PropertiesTbl[Property Name])</f>
        <v>Ridge Escape</v>
      </c>
    </row>
    <row r="1828" spans="1:7" x14ac:dyDescent="0.25">
      <c r="A1828" s="22" t="str">
        <f>Revenue!A1829</f>
        <v>P0153</v>
      </c>
      <c r="B1828" s="22" t="str">
        <f>Revenue!B1829</f>
        <v>Apr</v>
      </c>
      <c r="C1828" s="23" t="str">
        <f t="shared" si="91"/>
        <v>P0153|Apr</v>
      </c>
      <c r="D1828" s="24">
        <f>Revenue!J1829</f>
        <v>1613.0937999999999</v>
      </c>
      <c r="E1828" s="25">
        <f>_xlfn.XLOOKUP($C1828,ExpensesTbl[Key],ExpensesTbl[Total Operating Expenses])</f>
        <v>2487.1000000000004</v>
      </c>
      <c r="F1828" s="25">
        <f t="shared" si="92"/>
        <v>-874.00620000000049</v>
      </c>
      <c r="G1828" s="23" t="str">
        <f>_xlfn.XLOOKUP($A1828,PropertiesTbl[Property ID],PropertiesTbl[Property Name])</f>
        <v>Cinder Escape</v>
      </c>
    </row>
    <row r="1829" spans="1:7" x14ac:dyDescent="0.25">
      <c r="A1829" s="22" t="str">
        <f>Revenue!A1830</f>
        <v>P0153</v>
      </c>
      <c r="B1829" s="22" t="str">
        <f>Revenue!B1830</f>
        <v>May</v>
      </c>
      <c r="C1829" s="23" t="str">
        <f t="shared" si="91"/>
        <v>P0153|May</v>
      </c>
      <c r="D1829" s="24">
        <f>Revenue!J1830</f>
        <v>1643.8815999999999</v>
      </c>
      <c r="E1829" s="25">
        <f>_xlfn.XLOOKUP($C1829,ExpensesTbl[Key],ExpensesTbl[Total Operating Expenses])</f>
        <v>2918.71</v>
      </c>
      <c r="F1829" s="25">
        <f t="shared" si="92"/>
        <v>-1274.8284000000001</v>
      </c>
      <c r="G1829" s="23" t="str">
        <f>_xlfn.XLOOKUP($A1829,PropertiesTbl[Property ID],PropertiesTbl[Property Name])</f>
        <v>Cinder Escape</v>
      </c>
    </row>
    <row r="1830" spans="1:7" x14ac:dyDescent="0.25">
      <c r="A1830" s="22" t="str">
        <f>Revenue!A1831</f>
        <v>P0153</v>
      </c>
      <c r="B1830" s="22" t="str">
        <f>Revenue!B1831</f>
        <v>Jun</v>
      </c>
      <c r="C1830" s="23" t="str">
        <f t="shared" si="91"/>
        <v>P0153|Jun</v>
      </c>
      <c r="D1830" s="24">
        <f>Revenue!J1831</f>
        <v>2037.2845000000004</v>
      </c>
      <c r="E1830" s="25">
        <f>_xlfn.XLOOKUP($C1830,ExpensesTbl[Key],ExpensesTbl[Total Operating Expenses])</f>
        <v>3060.59</v>
      </c>
      <c r="F1830" s="25">
        <f t="shared" si="92"/>
        <v>-1023.3054999999997</v>
      </c>
      <c r="G1830" s="23" t="str">
        <f>_xlfn.XLOOKUP($A1830,PropertiesTbl[Property ID],PropertiesTbl[Property Name])</f>
        <v>Cinder Escape</v>
      </c>
    </row>
    <row r="1831" spans="1:7" x14ac:dyDescent="0.25">
      <c r="A1831" s="22" t="str">
        <f>Revenue!A1832</f>
        <v>P0153</v>
      </c>
      <c r="B1831" s="22" t="str">
        <f>Revenue!B1832</f>
        <v>Jul</v>
      </c>
      <c r="C1831" s="23" t="str">
        <f t="shared" si="91"/>
        <v>P0153|Jul</v>
      </c>
      <c r="D1831" s="24">
        <f>Revenue!J1832</f>
        <v>3312.5548000000003</v>
      </c>
      <c r="E1831" s="25">
        <f>_xlfn.XLOOKUP($C1831,ExpensesTbl[Key],ExpensesTbl[Total Operating Expenses])</f>
        <v>4343.92</v>
      </c>
      <c r="F1831" s="25">
        <f t="shared" si="92"/>
        <v>-1031.3651999999997</v>
      </c>
      <c r="G1831" s="23" t="str">
        <f>_xlfn.XLOOKUP($A1831,PropertiesTbl[Property ID],PropertiesTbl[Property Name])</f>
        <v>Cinder Escape</v>
      </c>
    </row>
    <row r="1832" spans="1:7" x14ac:dyDescent="0.25">
      <c r="A1832" s="22" t="str">
        <f>Revenue!A1833</f>
        <v>P0153</v>
      </c>
      <c r="B1832" s="22" t="str">
        <f>Revenue!B1833</f>
        <v>Aug</v>
      </c>
      <c r="C1832" s="23" t="str">
        <f t="shared" si="91"/>
        <v>P0153|Aug</v>
      </c>
      <c r="D1832" s="24">
        <f>Revenue!J1833</f>
        <v>2967.1960000000004</v>
      </c>
      <c r="E1832" s="25">
        <f>_xlfn.XLOOKUP($C1832,ExpensesTbl[Key],ExpensesTbl[Total Operating Expenses])</f>
        <v>4204.8500000000004</v>
      </c>
      <c r="F1832" s="25">
        <f t="shared" si="92"/>
        <v>-1237.654</v>
      </c>
      <c r="G1832" s="23" t="str">
        <f>_xlfn.XLOOKUP($A1832,PropertiesTbl[Property ID],PropertiesTbl[Property Name])</f>
        <v>Cinder Escape</v>
      </c>
    </row>
    <row r="1833" spans="1:7" x14ac:dyDescent="0.25">
      <c r="A1833" s="22" t="str">
        <f>Revenue!A1834</f>
        <v>P0153</v>
      </c>
      <c r="B1833" s="22" t="str">
        <f>Revenue!B1834</f>
        <v>Sep</v>
      </c>
      <c r="C1833" s="23" t="str">
        <f t="shared" si="91"/>
        <v>P0153|Sep</v>
      </c>
      <c r="D1833" s="24">
        <f>Revenue!J1834</f>
        <v>1829.3747000000001</v>
      </c>
      <c r="E1833" s="25">
        <f>_xlfn.XLOOKUP($C1833,ExpensesTbl[Key],ExpensesTbl[Total Operating Expenses])</f>
        <v>2751.68</v>
      </c>
      <c r="F1833" s="25">
        <f t="shared" si="92"/>
        <v>-922.30529999999976</v>
      </c>
      <c r="G1833" s="23" t="str">
        <f>_xlfn.XLOOKUP($A1833,PropertiesTbl[Property ID],PropertiesTbl[Property Name])</f>
        <v>Cinder Escape</v>
      </c>
    </row>
    <row r="1834" spans="1:7" x14ac:dyDescent="0.25">
      <c r="A1834" s="22" t="str">
        <f>Revenue!A1835</f>
        <v>P0153</v>
      </c>
      <c r="B1834" s="22" t="str">
        <f>Revenue!B1835</f>
        <v>Oct</v>
      </c>
      <c r="C1834" s="23" t="str">
        <f t="shared" si="91"/>
        <v>P0153|Oct</v>
      </c>
      <c r="D1834" s="24">
        <f>Revenue!J1835</f>
        <v>1942.0887</v>
      </c>
      <c r="E1834" s="25">
        <f>_xlfn.XLOOKUP($C1834,ExpensesTbl[Key],ExpensesTbl[Total Operating Expenses])</f>
        <v>2639.38</v>
      </c>
      <c r="F1834" s="25">
        <f t="shared" si="92"/>
        <v>-697.29130000000009</v>
      </c>
      <c r="G1834" s="23" t="str">
        <f>_xlfn.XLOOKUP($A1834,PropertiesTbl[Property ID],PropertiesTbl[Property Name])</f>
        <v>Cinder Escape</v>
      </c>
    </row>
    <row r="1835" spans="1:7" x14ac:dyDescent="0.25">
      <c r="A1835" s="22" t="str">
        <f>Revenue!A1836</f>
        <v>P0153</v>
      </c>
      <c r="B1835" s="22" t="str">
        <f>Revenue!B1836</f>
        <v>Nov</v>
      </c>
      <c r="C1835" s="23" t="str">
        <f t="shared" si="91"/>
        <v>P0153|Nov</v>
      </c>
      <c r="D1835" s="24">
        <f>Revenue!J1836</f>
        <v>1616.1202000000001</v>
      </c>
      <c r="E1835" s="25">
        <f>_xlfn.XLOOKUP($C1835,ExpensesTbl[Key],ExpensesTbl[Total Operating Expenses])</f>
        <v>2581.37</v>
      </c>
      <c r="F1835" s="25">
        <f t="shared" si="92"/>
        <v>-965.24979999999982</v>
      </c>
      <c r="G1835" s="23" t="str">
        <f>_xlfn.XLOOKUP($A1835,PropertiesTbl[Property ID],PropertiesTbl[Property Name])</f>
        <v>Cinder Escape</v>
      </c>
    </row>
    <row r="1836" spans="1:7" x14ac:dyDescent="0.25">
      <c r="A1836" s="22" t="str">
        <f>Revenue!A1837</f>
        <v>P0153</v>
      </c>
      <c r="B1836" s="22" t="str">
        <f>Revenue!B1837</f>
        <v>Dec</v>
      </c>
      <c r="C1836" s="23" t="str">
        <f t="shared" si="91"/>
        <v>P0153|Dec</v>
      </c>
      <c r="D1836" s="24">
        <f>Revenue!J1837</f>
        <v>7008.4244999999992</v>
      </c>
      <c r="E1836" s="25">
        <f>_xlfn.XLOOKUP($C1836,ExpensesTbl[Key],ExpensesTbl[Total Operating Expenses])</f>
        <v>3150.9800000000005</v>
      </c>
      <c r="F1836" s="25">
        <f t="shared" si="92"/>
        <v>3857.4444999999987</v>
      </c>
      <c r="G1836" s="23" t="str">
        <f>_xlfn.XLOOKUP($A1836,PropertiesTbl[Property ID],PropertiesTbl[Property Name])</f>
        <v>Cinder Escape</v>
      </c>
    </row>
    <row r="1837" spans="1:7" x14ac:dyDescent="0.25">
      <c r="A1837" s="22" t="str">
        <f>Revenue!A1838</f>
        <v>P0153</v>
      </c>
      <c r="B1837" s="22" t="str">
        <f>Revenue!B1838</f>
        <v>Jan</v>
      </c>
      <c r="C1837" s="23" t="str">
        <f t="shared" si="91"/>
        <v>P0153|Jan</v>
      </c>
      <c r="D1837" s="24">
        <f>Revenue!J1838</f>
        <v>5899.4898000000003</v>
      </c>
      <c r="E1837" s="25">
        <f>_xlfn.XLOOKUP($C1837,ExpensesTbl[Key],ExpensesTbl[Total Operating Expenses])</f>
        <v>3027.1400000000003</v>
      </c>
      <c r="F1837" s="25">
        <f t="shared" si="92"/>
        <v>2872.3498</v>
      </c>
      <c r="G1837" s="23" t="str">
        <f>_xlfn.XLOOKUP($A1837,PropertiesTbl[Property ID],PropertiesTbl[Property Name])</f>
        <v>Cinder Escape</v>
      </c>
    </row>
    <row r="1838" spans="1:7" x14ac:dyDescent="0.25">
      <c r="A1838" s="22" t="str">
        <f>Revenue!A1839</f>
        <v>P0153</v>
      </c>
      <c r="B1838" s="22" t="str">
        <f>Revenue!B1839</f>
        <v>Feb</v>
      </c>
      <c r="C1838" s="23" t="str">
        <f t="shared" si="91"/>
        <v>P0153|Feb</v>
      </c>
      <c r="D1838" s="24">
        <f>Revenue!J1839</f>
        <v>5425.4895999999999</v>
      </c>
      <c r="E1838" s="25">
        <f>_xlfn.XLOOKUP($C1838,ExpensesTbl[Key],ExpensesTbl[Total Operating Expenses])</f>
        <v>3043.65</v>
      </c>
      <c r="F1838" s="25">
        <f t="shared" si="92"/>
        <v>2381.8395999999998</v>
      </c>
      <c r="G1838" s="23" t="str">
        <f>_xlfn.XLOOKUP($A1838,PropertiesTbl[Property ID],PropertiesTbl[Property Name])</f>
        <v>Cinder Escape</v>
      </c>
    </row>
    <row r="1839" spans="1:7" x14ac:dyDescent="0.25">
      <c r="A1839" s="22" t="str">
        <f>Revenue!A1840</f>
        <v>P0153</v>
      </c>
      <c r="B1839" s="22" t="str">
        <f>Revenue!B1840</f>
        <v>Mar</v>
      </c>
      <c r="C1839" s="23" t="str">
        <f t="shared" si="91"/>
        <v>P0153|Mar</v>
      </c>
      <c r="D1839" s="24">
        <f>Revenue!J1840</f>
        <v>3993.2829999999994</v>
      </c>
      <c r="E1839" s="25">
        <f>_xlfn.XLOOKUP($C1839,ExpensesTbl[Key],ExpensesTbl[Total Operating Expenses])</f>
        <v>2869.34</v>
      </c>
      <c r="F1839" s="25">
        <f t="shared" si="92"/>
        <v>1123.9429999999993</v>
      </c>
      <c r="G1839" s="23" t="str">
        <f>_xlfn.XLOOKUP($A1839,PropertiesTbl[Property ID],PropertiesTbl[Property Name])</f>
        <v>Cinder Escape</v>
      </c>
    </row>
    <row r="1840" spans="1:7" x14ac:dyDescent="0.25">
      <c r="A1840" s="22" t="str">
        <f>Revenue!A1841</f>
        <v>P0154</v>
      </c>
      <c r="B1840" s="22" t="str">
        <f>Revenue!B1841</f>
        <v>Apr</v>
      </c>
      <c r="C1840" s="23" t="str">
        <f t="shared" si="91"/>
        <v>P0154|Apr</v>
      </c>
      <c r="D1840" s="24">
        <f>Revenue!J1841</f>
        <v>1044.2325000000001</v>
      </c>
      <c r="E1840" s="25">
        <f>_xlfn.XLOOKUP($C1840,ExpensesTbl[Key],ExpensesTbl[Total Operating Expenses])</f>
        <v>2137.37</v>
      </c>
      <c r="F1840" s="25">
        <f t="shared" si="92"/>
        <v>-1093.1374999999998</v>
      </c>
      <c r="G1840" s="23" t="str">
        <f>_xlfn.XLOOKUP($A1840,PropertiesTbl[Property ID],PropertiesTbl[Property Name])</f>
        <v>Sierra Nest</v>
      </c>
    </row>
    <row r="1841" spans="1:7" x14ac:dyDescent="0.25">
      <c r="A1841" s="22" t="str">
        <f>Revenue!A1842</f>
        <v>P0154</v>
      </c>
      <c r="B1841" s="22" t="str">
        <f>Revenue!B1842</f>
        <v>May</v>
      </c>
      <c r="C1841" s="23" t="str">
        <f t="shared" si="91"/>
        <v>P0154|May</v>
      </c>
      <c r="D1841" s="24">
        <f>Revenue!J1842</f>
        <v>1196.4546</v>
      </c>
      <c r="E1841" s="25">
        <f>_xlfn.XLOOKUP($C1841,ExpensesTbl[Key],ExpensesTbl[Total Operating Expenses])</f>
        <v>2318.11</v>
      </c>
      <c r="F1841" s="25">
        <f t="shared" si="92"/>
        <v>-1121.6554000000001</v>
      </c>
      <c r="G1841" s="23" t="str">
        <f>_xlfn.XLOOKUP($A1841,PropertiesTbl[Property ID],PropertiesTbl[Property Name])</f>
        <v>Sierra Nest</v>
      </c>
    </row>
    <row r="1842" spans="1:7" x14ac:dyDescent="0.25">
      <c r="A1842" s="22" t="str">
        <f>Revenue!A1843</f>
        <v>P0154</v>
      </c>
      <c r="B1842" s="22" t="str">
        <f>Revenue!B1843</f>
        <v>Jun</v>
      </c>
      <c r="C1842" s="23" t="str">
        <f t="shared" si="91"/>
        <v>P0154|Jun</v>
      </c>
      <c r="D1842" s="24">
        <f>Revenue!J1843</f>
        <v>1379.3384000000001</v>
      </c>
      <c r="E1842" s="25">
        <f>_xlfn.XLOOKUP($C1842,ExpensesTbl[Key],ExpensesTbl[Total Operating Expenses])</f>
        <v>2412.29</v>
      </c>
      <c r="F1842" s="25">
        <f t="shared" si="92"/>
        <v>-1032.9515999999999</v>
      </c>
      <c r="G1842" s="23" t="str">
        <f>_xlfn.XLOOKUP($A1842,PropertiesTbl[Property ID],PropertiesTbl[Property Name])</f>
        <v>Sierra Nest</v>
      </c>
    </row>
    <row r="1843" spans="1:7" x14ac:dyDescent="0.25">
      <c r="A1843" s="22" t="str">
        <f>Revenue!A1844</f>
        <v>P0154</v>
      </c>
      <c r="B1843" s="22" t="str">
        <f>Revenue!B1844</f>
        <v>Jul</v>
      </c>
      <c r="C1843" s="23" t="str">
        <f t="shared" si="91"/>
        <v>P0154|Jul</v>
      </c>
      <c r="D1843" s="24">
        <f>Revenue!J1844</f>
        <v>1818.3216</v>
      </c>
      <c r="E1843" s="25">
        <f>_xlfn.XLOOKUP($C1843,ExpensesTbl[Key],ExpensesTbl[Total Operating Expenses])</f>
        <v>3246.56</v>
      </c>
      <c r="F1843" s="25">
        <f t="shared" si="92"/>
        <v>-1428.2384</v>
      </c>
      <c r="G1843" s="23" t="str">
        <f>_xlfn.XLOOKUP($A1843,PropertiesTbl[Property ID],PropertiesTbl[Property Name])</f>
        <v>Sierra Nest</v>
      </c>
    </row>
    <row r="1844" spans="1:7" x14ac:dyDescent="0.25">
      <c r="A1844" s="22" t="str">
        <f>Revenue!A1845</f>
        <v>P0154</v>
      </c>
      <c r="B1844" s="22" t="str">
        <f>Revenue!B1845</f>
        <v>Aug</v>
      </c>
      <c r="C1844" s="23" t="str">
        <f t="shared" si="91"/>
        <v>P0154|Aug</v>
      </c>
      <c r="D1844" s="24">
        <f>Revenue!J1845</f>
        <v>2180.8679999999999</v>
      </c>
      <c r="E1844" s="25">
        <f>_xlfn.XLOOKUP($C1844,ExpensesTbl[Key],ExpensesTbl[Total Operating Expenses])</f>
        <v>3253.25</v>
      </c>
      <c r="F1844" s="25">
        <f t="shared" si="92"/>
        <v>-1072.3820000000001</v>
      </c>
      <c r="G1844" s="23" t="str">
        <f>_xlfn.XLOOKUP($A1844,PropertiesTbl[Property ID],PropertiesTbl[Property Name])</f>
        <v>Sierra Nest</v>
      </c>
    </row>
    <row r="1845" spans="1:7" x14ac:dyDescent="0.25">
      <c r="A1845" s="22" t="str">
        <f>Revenue!A1846</f>
        <v>P0154</v>
      </c>
      <c r="B1845" s="22" t="str">
        <f>Revenue!B1846</f>
        <v>Sep</v>
      </c>
      <c r="C1845" s="23" t="str">
        <f t="shared" si="91"/>
        <v>P0154|Sep</v>
      </c>
      <c r="D1845" s="24">
        <f>Revenue!J1846</f>
        <v>1287.9449999999999</v>
      </c>
      <c r="E1845" s="25">
        <f>_xlfn.XLOOKUP($C1845,ExpensesTbl[Key],ExpensesTbl[Total Operating Expenses])</f>
        <v>2190.7599999999998</v>
      </c>
      <c r="F1845" s="25">
        <f t="shared" si="92"/>
        <v>-902.81499999999983</v>
      </c>
      <c r="G1845" s="23" t="str">
        <f>_xlfn.XLOOKUP($A1845,PropertiesTbl[Property ID],PropertiesTbl[Property Name])</f>
        <v>Sierra Nest</v>
      </c>
    </row>
    <row r="1846" spans="1:7" x14ac:dyDescent="0.25">
      <c r="A1846" s="22" t="str">
        <f>Revenue!A1847</f>
        <v>P0154</v>
      </c>
      <c r="B1846" s="22" t="str">
        <f>Revenue!B1847</f>
        <v>Oct</v>
      </c>
      <c r="C1846" s="23" t="str">
        <f t="shared" si="91"/>
        <v>P0154|Oct</v>
      </c>
      <c r="D1846" s="24">
        <f>Revenue!J1847</f>
        <v>1161.5346</v>
      </c>
      <c r="E1846" s="25">
        <f>_xlfn.XLOOKUP($C1846,ExpensesTbl[Key],ExpensesTbl[Total Operating Expenses])</f>
        <v>2112.17</v>
      </c>
      <c r="F1846" s="25">
        <f t="shared" si="92"/>
        <v>-950.63540000000012</v>
      </c>
      <c r="G1846" s="23" t="str">
        <f>_xlfn.XLOOKUP($A1846,PropertiesTbl[Property ID],PropertiesTbl[Property Name])</f>
        <v>Sierra Nest</v>
      </c>
    </row>
    <row r="1847" spans="1:7" x14ac:dyDescent="0.25">
      <c r="A1847" s="22" t="str">
        <f>Revenue!A1848</f>
        <v>P0154</v>
      </c>
      <c r="B1847" s="22" t="str">
        <f>Revenue!B1848</f>
        <v>Nov</v>
      </c>
      <c r="C1847" s="23" t="str">
        <f t="shared" si="91"/>
        <v>P0154|Nov</v>
      </c>
      <c r="D1847" s="24">
        <f>Revenue!J1848</f>
        <v>1230.1524000000002</v>
      </c>
      <c r="E1847" s="25">
        <f>_xlfn.XLOOKUP($C1847,ExpensesTbl[Key],ExpensesTbl[Total Operating Expenses])</f>
        <v>2220.04</v>
      </c>
      <c r="F1847" s="25">
        <f t="shared" si="92"/>
        <v>-989.88759999999979</v>
      </c>
      <c r="G1847" s="23" t="str">
        <f>_xlfn.XLOOKUP($A1847,PropertiesTbl[Property ID],PropertiesTbl[Property Name])</f>
        <v>Sierra Nest</v>
      </c>
    </row>
    <row r="1848" spans="1:7" x14ac:dyDescent="0.25">
      <c r="A1848" s="22" t="str">
        <f>Revenue!A1849</f>
        <v>P0154</v>
      </c>
      <c r="B1848" s="22" t="str">
        <f>Revenue!B1849</f>
        <v>Dec</v>
      </c>
      <c r="C1848" s="23" t="str">
        <f t="shared" si="91"/>
        <v>P0154|Dec</v>
      </c>
      <c r="D1848" s="24">
        <f>Revenue!J1849</f>
        <v>4570.130799999999</v>
      </c>
      <c r="E1848" s="25">
        <f>_xlfn.XLOOKUP($C1848,ExpensesTbl[Key],ExpensesTbl[Total Operating Expenses])</f>
        <v>2506.8100000000004</v>
      </c>
      <c r="F1848" s="25">
        <f t="shared" si="92"/>
        <v>2063.3207999999986</v>
      </c>
      <c r="G1848" s="23" t="str">
        <f>_xlfn.XLOOKUP($A1848,PropertiesTbl[Property ID],PropertiesTbl[Property Name])</f>
        <v>Sierra Nest</v>
      </c>
    </row>
    <row r="1849" spans="1:7" x14ac:dyDescent="0.25">
      <c r="A1849" s="22" t="str">
        <f>Revenue!A1850</f>
        <v>P0154</v>
      </c>
      <c r="B1849" s="22" t="str">
        <f>Revenue!B1850</f>
        <v>Jan</v>
      </c>
      <c r="C1849" s="23" t="str">
        <f t="shared" si="91"/>
        <v>P0154|Jan</v>
      </c>
      <c r="D1849" s="24">
        <f>Revenue!J1850</f>
        <v>4353.4530000000004</v>
      </c>
      <c r="E1849" s="25">
        <f>_xlfn.XLOOKUP($C1849,ExpensesTbl[Key],ExpensesTbl[Total Operating Expenses])</f>
        <v>2419.5500000000002</v>
      </c>
      <c r="F1849" s="25">
        <f t="shared" si="92"/>
        <v>1933.9030000000002</v>
      </c>
      <c r="G1849" s="23" t="str">
        <f>_xlfn.XLOOKUP($A1849,PropertiesTbl[Property ID],PropertiesTbl[Property Name])</f>
        <v>Sierra Nest</v>
      </c>
    </row>
    <row r="1850" spans="1:7" x14ac:dyDescent="0.25">
      <c r="A1850" s="22" t="str">
        <f>Revenue!A1851</f>
        <v>P0154</v>
      </c>
      <c r="B1850" s="22" t="str">
        <f>Revenue!B1851</f>
        <v>Feb</v>
      </c>
      <c r="C1850" s="23" t="str">
        <f t="shared" si="91"/>
        <v>P0154|Feb</v>
      </c>
      <c r="D1850" s="24">
        <f>Revenue!J1851</f>
        <v>3230.3684000000003</v>
      </c>
      <c r="E1850" s="25">
        <f>_xlfn.XLOOKUP($C1850,ExpensesTbl[Key],ExpensesTbl[Total Operating Expenses])</f>
        <v>2487.6200000000003</v>
      </c>
      <c r="F1850" s="25">
        <f t="shared" si="92"/>
        <v>742.74839999999995</v>
      </c>
      <c r="G1850" s="23" t="str">
        <f>_xlfn.XLOOKUP($A1850,PropertiesTbl[Property ID],PropertiesTbl[Property Name])</f>
        <v>Sierra Nest</v>
      </c>
    </row>
    <row r="1851" spans="1:7" x14ac:dyDescent="0.25">
      <c r="A1851" s="22" t="str">
        <f>Revenue!A1852</f>
        <v>P0154</v>
      </c>
      <c r="B1851" s="22" t="str">
        <f>Revenue!B1852</f>
        <v>Mar</v>
      </c>
      <c r="C1851" s="23" t="str">
        <f t="shared" si="91"/>
        <v>P0154|Mar</v>
      </c>
      <c r="D1851" s="24">
        <f>Revenue!J1852</f>
        <v>2908.6679000000004</v>
      </c>
      <c r="E1851" s="25">
        <f>_xlfn.XLOOKUP($C1851,ExpensesTbl[Key],ExpensesTbl[Total Operating Expenses])</f>
        <v>2302.3900000000003</v>
      </c>
      <c r="F1851" s="25">
        <f t="shared" si="92"/>
        <v>606.27790000000005</v>
      </c>
      <c r="G1851" s="23" t="str">
        <f>_xlfn.XLOOKUP($A1851,PropertiesTbl[Property ID],PropertiesTbl[Property Name])</f>
        <v>Sierra Nest</v>
      </c>
    </row>
    <row r="1852" spans="1:7" x14ac:dyDescent="0.25">
      <c r="A1852" s="22" t="str">
        <f>Revenue!A1853</f>
        <v>P0155</v>
      </c>
      <c r="B1852" s="22" t="str">
        <f>Revenue!B1853</f>
        <v>Apr</v>
      </c>
      <c r="C1852" s="23" t="str">
        <f t="shared" si="91"/>
        <v>P0155|Apr</v>
      </c>
      <c r="D1852" s="24">
        <f>Revenue!J1853</f>
        <v>877.11539999999991</v>
      </c>
      <c r="E1852" s="25">
        <f>_xlfn.XLOOKUP($C1852,ExpensesTbl[Key],ExpensesTbl[Total Operating Expenses])</f>
        <v>1549.27</v>
      </c>
      <c r="F1852" s="25">
        <f t="shared" si="92"/>
        <v>-672.15460000000007</v>
      </c>
      <c r="G1852" s="23" t="str">
        <f>_xlfn.XLOOKUP($A1852,PropertiesTbl[Property ID],PropertiesTbl[Property Name])</f>
        <v>Cloudline Den</v>
      </c>
    </row>
    <row r="1853" spans="1:7" x14ac:dyDescent="0.25">
      <c r="A1853" s="22" t="str">
        <f>Revenue!A1854</f>
        <v>P0155</v>
      </c>
      <c r="B1853" s="22" t="str">
        <f>Revenue!B1854</f>
        <v>May</v>
      </c>
      <c r="C1853" s="23" t="str">
        <f t="shared" si="91"/>
        <v>P0155|May</v>
      </c>
      <c r="D1853" s="24">
        <f>Revenue!J1854</f>
        <v>1241.6912</v>
      </c>
      <c r="E1853" s="25">
        <f>_xlfn.XLOOKUP($C1853,ExpensesTbl[Key],ExpensesTbl[Total Operating Expenses])</f>
        <v>1850.3500000000001</v>
      </c>
      <c r="F1853" s="25">
        <f t="shared" si="92"/>
        <v>-608.65880000000016</v>
      </c>
      <c r="G1853" s="23" t="str">
        <f>_xlfn.XLOOKUP($A1853,PropertiesTbl[Property ID],PropertiesTbl[Property Name])</f>
        <v>Cloudline Den</v>
      </c>
    </row>
    <row r="1854" spans="1:7" x14ac:dyDescent="0.25">
      <c r="A1854" s="22" t="str">
        <f>Revenue!A1855</f>
        <v>P0155</v>
      </c>
      <c r="B1854" s="22" t="str">
        <f>Revenue!B1855</f>
        <v>Jun</v>
      </c>
      <c r="C1854" s="23" t="str">
        <f t="shared" si="91"/>
        <v>P0155|Jun</v>
      </c>
      <c r="D1854" s="24">
        <f>Revenue!J1855</f>
        <v>1242.1167</v>
      </c>
      <c r="E1854" s="25">
        <f>_xlfn.XLOOKUP($C1854,ExpensesTbl[Key],ExpensesTbl[Total Operating Expenses])</f>
        <v>1818.7900000000002</v>
      </c>
      <c r="F1854" s="25">
        <f t="shared" si="92"/>
        <v>-576.67330000000015</v>
      </c>
      <c r="G1854" s="23" t="str">
        <f>_xlfn.XLOOKUP($A1854,PropertiesTbl[Property ID],PropertiesTbl[Property Name])</f>
        <v>Cloudline Den</v>
      </c>
    </row>
    <row r="1855" spans="1:7" x14ac:dyDescent="0.25">
      <c r="A1855" s="22" t="str">
        <f>Revenue!A1856</f>
        <v>P0155</v>
      </c>
      <c r="B1855" s="22" t="str">
        <f>Revenue!B1856</f>
        <v>Jul</v>
      </c>
      <c r="C1855" s="23" t="str">
        <f t="shared" si="91"/>
        <v>P0155|Jul</v>
      </c>
      <c r="D1855" s="24">
        <f>Revenue!J1856</f>
        <v>1827.4548</v>
      </c>
      <c r="E1855" s="25">
        <f>_xlfn.XLOOKUP($C1855,ExpensesTbl[Key],ExpensesTbl[Total Operating Expenses])</f>
        <v>2740.75</v>
      </c>
      <c r="F1855" s="25">
        <f t="shared" si="92"/>
        <v>-913.29520000000002</v>
      </c>
      <c r="G1855" s="23" t="str">
        <f>_xlfn.XLOOKUP($A1855,PropertiesTbl[Property ID],PropertiesTbl[Property Name])</f>
        <v>Cloudline Den</v>
      </c>
    </row>
    <row r="1856" spans="1:7" x14ac:dyDescent="0.25">
      <c r="A1856" s="22" t="str">
        <f>Revenue!A1857</f>
        <v>P0155</v>
      </c>
      <c r="B1856" s="22" t="str">
        <f>Revenue!B1857</f>
        <v>Aug</v>
      </c>
      <c r="C1856" s="23" t="str">
        <f t="shared" si="91"/>
        <v>P0155|Aug</v>
      </c>
      <c r="D1856" s="24">
        <f>Revenue!J1857</f>
        <v>1766.0925999999999</v>
      </c>
      <c r="E1856" s="25">
        <f>_xlfn.XLOOKUP($C1856,ExpensesTbl[Key],ExpensesTbl[Total Operating Expenses])</f>
        <v>2398.41</v>
      </c>
      <c r="F1856" s="25">
        <f t="shared" si="92"/>
        <v>-632.31739999999991</v>
      </c>
      <c r="G1856" s="23" t="str">
        <f>_xlfn.XLOOKUP($A1856,PropertiesTbl[Property ID],PropertiesTbl[Property Name])</f>
        <v>Cloudline Den</v>
      </c>
    </row>
    <row r="1857" spans="1:7" x14ac:dyDescent="0.25">
      <c r="A1857" s="22" t="str">
        <f>Revenue!A1858</f>
        <v>P0155</v>
      </c>
      <c r="B1857" s="22" t="str">
        <f>Revenue!B1858</f>
        <v>Sep</v>
      </c>
      <c r="C1857" s="23" t="str">
        <f t="shared" si="91"/>
        <v>P0155|Sep</v>
      </c>
      <c r="D1857" s="24">
        <f>Revenue!J1858</f>
        <v>1153.8951999999999</v>
      </c>
      <c r="E1857" s="25">
        <f>_xlfn.XLOOKUP($C1857,ExpensesTbl[Key],ExpensesTbl[Total Operating Expenses])</f>
        <v>1705.64</v>
      </c>
      <c r="F1857" s="25">
        <f t="shared" si="92"/>
        <v>-551.74480000000017</v>
      </c>
      <c r="G1857" s="23" t="str">
        <f>_xlfn.XLOOKUP($A1857,PropertiesTbl[Property ID],PropertiesTbl[Property Name])</f>
        <v>Cloudline Den</v>
      </c>
    </row>
    <row r="1858" spans="1:7" x14ac:dyDescent="0.25">
      <c r="A1858" s="22" t="str">
        <f>Revenue!A1859</f>
        <v>P0155</v>
      </c>
      <c r="B1858" s="22" t="str">
        <f>Revenue!B1859</f>
        <v>Oct</v>
      </c>
      <c r="C1858" s="23" t="str">
        <f t="shared" si="91"/>
        <v>P0155|Oct</v>
      </c>
      <c r="D1858" s="24">
        <f>Revenue!J1859</f>
        <v>1058.9419</v>
      </c>
      <c r="E1858" s="25">
        <f>_xlfn.XLOOKUP($C1858,ExpensesTbl[Key],ExpensesTbl[Total Operating Expenses])</f>
        <v>1655.15</v>
      </c>
      <c r="F1858" s="25">
        <f t="shared" si="92"/>
        <v>-596.20810000000006</v>
      </c>
      <c r="G1858" s="23" t="str">
        <f>_xlfn.XLOOKUP($A1858,PropertiesTbl[Property ID],PropertiesTbl[Property Name])</f>
        <v>Cloudline Den</v>
      </c>
    </row>
    <row r="1859" spans="1:7" x14ac:dyDescent="0.25">
      <c r="A1859" s="22" t="str">
        <f>Revenue!A1860</f>
        <v>P0155</v>
      </c>
      <c r="B1859" s="22" t="str">
        <f>Revenue!B1860</f>
        <v>Nov</v>
      </c>
      <c r="C1859" s="23" t="str">
        <f t="shared" si="91"/>
        <v>P0155|Nov</v>
      </c>
      <c r="D1859" s="24">
        <f>Revenue!J1860</f>
        <v>1103.8444999999999</v>
      </c>
      <c r="E1859" s="25">
        <f>_xlfn.XLOOKUP($C1859,ExpensesTbl[Key],ExpensesTbl[Total Operating Expenses])</f>
        <v>1694.0900000000001</v>
      </c>
      <c r="F1859" s="25">
        <f t="shared" si="92"/>
        <v>-590.24550000000022</v>
      </c>
      <c r="G1859" s="23" t="str">
        <f>_xlfn.XLOOKUP($A1859,PropertiesTbl[Property ID],PropertiesTbl[Property Name])</f>
        <v>Cloudline Den</v>
      </c>
    </row>
    <row r="1860" spans="1:7" x14ac:dyDescent="0.25">
      <c r="A1860" s="22" t="str">
        <f>Revenue!A1861</f>
        <v>P0155</v>
      </c>
      <c r="B1860" s="22" t="str">
        <f>Revenue!B1861</f>
        <v>Dec</v>
      </c>
      <c r="C1860" s="23" t="str">
        <f t="shared" si="91"/>
        <v>P0155|Dec</v>
      </c>
      <c r="D1860" s="24">
        <f>Revenue!J1861</f>
        <v>3876.0405000000001</v>
      </c>
      <c r="E1860" s="25">
        <f>_xlfn.XLOOKUP($C1860,ExpensesTbl[Key],ExpensesTbl[Total Operating Expenses])</f>
        <v>1991.2299999999998</v>
      </c>
      <c r="F1860" s="25">
        <f t="shared" si="92"/>
        <v>1884.8105000000003</v>
      </c>
      <c r="G1860" s="23" t="str">
        <f>_xlfn.XLOOKUP($A1860,PropertiesTbl[Property ID],PropertiesTbl[Property Name])</f>
        <v>Cloudline Den</v>
      </c>
    </row>
    <row r="1861" spans="1:7" x14ac:dyDescent="0.25">
      <c r="A1861" s="22" t="str">
        <f>Revenue!A1862</f>
        <v>P0155</v>
      </c>
      <c r="B1861" s="22" t="str">
        <f>Revenue!B1862</f>
        <v>Jan</v>
      </c>
      <c r="C1861" s="23" t="str">
        <f t="shared" ref="C1861:C1924" si="93">A1861&amp;"|"&amp;B1861</f>
        <v>P0155|Jan</v>
      </c>
      <c r="D1861" s="24">
        <f>Revenue!J1862</f>
        <v>3555.0675000000001</v>
      </c>
      <c r="E1861" s="25">
        <f>_xlfn.XLOOKUP($C1861,ExpensesTbl[Key],ExpensesTbl[Total Operating Expenses])</f>
        <v>2000.75</v>
      </c>
      <c r="F1861" s="25">
        <f t="shared" ref="F1861:F1924" si="94">D1861-E1861</f>
        <v>1554.3175000000001</v>
      </c>
      <c r="G1861" s="23" t="str">
        <f>_xlfn.XLOOKUP($A1861,PropertiesTbl[Property ID],PropertiesTbl[Property Name])</f>
        <v>Cloudline Den</v>
      </c>
    </row>
    <row r="1862" spans="1:7" x14ac:dyDescent="0.25">
      <c r="A1862" s="22" t="str">
        <f>Revenue!A1863</f>
        <v>P0155</v>
      </c>
      <c r="B1862" s="22" t="str">
        <f>Revenue!B1863</f>
        <v>Feb</v>
      </c>
      <c r="C1862" s="23" t="str">
        <f t="shared" si="93"/>
        <v>P0155|Feb</v>
      </c>
      <c r="D1862" s="24">
        <f>Revenue!J1863</f>
        <v>2891.1108999999997</v>
      </c>
      <c r="E1862" s="25">
        <f>_xlfn.XLOOKUP($C1862,ExpensesTbl[Key],ExpensesTbl[Total Operating Expenses])</f>
        <v>1907.4799999999998</v>
      </c>
      <c r="F1862" s="25">
        <f t="shared" si="94"/>
        <v>983.63089999999988</v>
      </c>
      <c r="G1862" s="23" t="str">
        <f>_xlfn.XLOOKUP($A1862,PropertiesTbl[Property ID],PropertiesTbl[Property Name])</f>
        <v>Cloudline Den</v>
      </c>
    </row>
    <row r="1863" spans="1:7" x14ac:dyDescent="0.25">
      <c r="A1863" s="22" t="str">
        <f>Revenue!A1864</f>
        <v>P0155</v>
      </c>
      <c r="B1863" s="22" t="str">
        <f>Revenue!B1864</f>
        <v>Mar</v>
      </c>
      <c r="C1863" s="23" t="str">
        <f t="shared" si="93"/>
        <v>P0155|Mar</v>
      </c>
      <c r="D1863" s="24">
        <f>Revenue!J1864</f>
        <v>2384.7695999999996</v>
      </c>
      <c r="E1863" s="25">
        <f>_xlfn.XLOOKUP($C1863,ExpensesTbl[Key],ExpensesTbl[Total Operating Expenses])</f>
        <v>1813.1399999999999</v>
      </c>
      <c r="F1863" s="25">
        <f t="shared" si="94"/>
        <v>571.62959999999975</v>
      </c>
      <c r="G1863" s="23" t="str">
        <f>_xlfn.XLOOKUP($A1863,PropertiesTbl[Property ID],PropertiesTbl[Property Name])</f>
        <v>Cloudline Den</v>
      </c>
    </row>
    <row r="1864" spans="1:7" x14ac:dyDescent="0.25">
      <c r="A1864" s="22" t="str">
        <f>Revenue!A1865</f>
        <v>P0156</v>
      </c>
      <c r="B1864" s="22" t="str">
        <f>Revenue!B1865</f>
        <v>Apr</v>
      </c>
      <c r="C1864" s="23" t="str">
        <f t="shared" si="93"/>
        <v>P0156|Apr</v>
      </c>
      <c r="D1864" s="24">
        <f>Revenue!J1865</f>
        <v>935.7713</v>
      </c>
      <c r="E1864" s="25">
        <f>_xlfn.XLOOKUP($C1864,ExpensesTbl[Key],ExpensesTbl[Total Operating Expenses])</f>
        <v>1550.1</v>
      </c>
      <c r="F1864" s="25">
        <f t="shared" si="94"/>
        <v>-614.32869999999991</v>
      </c>
      <c r="G1864" s="23" t="str">
        <f>_xlfn.XLOOKUP($A1864,PropertiesTbl[Property ID],PropertiesTbl[Property Name])</f>
        <v>Snowline Cottage</v>
      </c>
    </row>
    <row r="1865" spans="1:7" x14ac:dyDescent="0.25">
      <c r="A1865" s="22" t="str">
        <f>Revenue!A1866</f>
        <v>P0156</v>
      </c>
      <c r="B1865" s="22" t="str">
        <f>Revenue!B1866</f>
        <v>May</v>
      </c>
      <c r="C1865" s="23" t="str">
        <f t="shared" si="93"/>
        <v>P0156|May</v>
      </c>
      <c r="D1865" s="24">
        <f>Revenue!J1866</f>
        <v>988.39379999999994</v>
      </c>
      <c r="E1865" s="25">
        <f>_xlfn.XLOOKUP($C1865,ExpensesTbl[Key],ExpensesTbl[Total Operating Expenses])</f>
        <v>1777.78</v>
      </c>
      <c r="F1865" s="25">
        <f t="shared" si="94"/>
        <v>-789.38620000000003</v>
      </c>
      <c r="G1865" s="23" t="str">
        <f>_xlfn.XLOOKUP($A1865,PropertiesTbl[Property ID],PropertiesTbl[Property Name])</f>
        <v>Snowline Cottage</v>
      </c>
    </row>
    <row r="1866" spans="1:7" x14ac:dyDescent="0.25">
      <c r="A1866" s="22" t="str">
        <f>Revenue!A1867</f>
        <v>P0156</v>
      </c>
      <c r="B1866" s="22" t="str">
        <f>Revenue!B1867</f>
        <v>Jun</v>
      </c>
      <c r="C1866" s="23" t="str">
        <f t="shared" si="93"/>
        <v>P0156|Jun</v>
      </c>
      <c r="D1866" s="24">
        <f>Revenue!J1867</f>
        <v>1385.1639</v>
      </c>
      <c r="E1866" s="25">
        <f>_xlfn.XLOOKUP($C1866,ExpensesTbl[Key],ExpensesTbl[Total Operating Expenses])</f>
        <v>1931.67</v>
      </c>
      <c r="F1866" s="25">
        <f t="shared" si="94"/>
        <v>-546.50610000000006</v>
      </c>
      <c r="G1866" s="23" t="str">
        <f>_xlfn.XLOOKUP($A1866,PropertiesTbl[Property ID],PropertiesTbl[Property Name])</f>
        <v>Snowline Cottage</v>
      </c>
    </row>
    <row r="1867" spans="1:7" x14ac:dyDescent="0.25">
      <c r="A1867" s="22" t="str">
        <f>Revenue!A1868</f>
        <v>P0156</v>
      </c>
      <c r="B1867" s="22" t="str">
        <f>Revenue!B1868</f>
        <v>Jul</v>
      </c>
      <c r="C1867" s="23" t="str">
        <f t="shared" si="93"/>
        <v>P0156|Jul</v>
      </c>
      <c r="D1867" s="24">
        <f>Revenue!J1868</f>
        <v>1980.87</v>
      </c>
      <c r="E1867" s="25">
        <f>_xlfn.XLOOKUP($C1867,ExpensesTbl[Key],ExpensesTbl[Total Operating Expenses])</f>
        <v>2481.98</v>
      </c>
      <c r="F1867" s="25">
        <f t="shared" si="94"/>
        <v>-501.11000000000013</v>
      </c>
      <c r="G1867" s="23" t="str">
        <f>_xlfn.XLOOKUP($A1867,PropertiesTbl[Property ID],PropertiesTbl[Property Name])</f>
        <v>Snowline Cottage</v>
      </c>
    </row>
    <row r="1868" spans="1:7" x14ac:dyDescent="0.25">
      <c r="A1868" s="22" t="str">
        <f>Revenue!A1869</f>
        <v>P0156</v>
      </c>
      <c r="B1868" s="22" t="str">
        <f>Revenue!B1869</f>
        <v>Aug</v>
      </c>
      <c r="C1868" s="23" t="str">
        <f t="shared" si="93"/>
        <v>P0156|Aug</v>
      </c>
      <c r="D1868" s="24">
        <f>Revenue!J1869</f>
        <v>1933.825</v>
      </c>
      <c r="E1868" s="25">
        <f>_xlfn.XLOOKUP($C1868,ExpensesTbl[Key],ExpensesTbl[Total Operating Expenses])</f>
        <v>2433.3200000000002</v>
      </c>
      <c r="F1868" s="25">
        <f t="shared" si="94"/>
        <v>-499.49500000000012</v>
      </c>
      <c r="G1868" s="23" t="str">
        <f>_xlfn.XLOOKUP($A1868,PropertiesTbl[Property ID],PropertiesTbl[Property Name])</f>
        <v>Snowline Cottage</v>
      </c>
    </row>
    <row r="1869" spans="1:7" x14ac:dyDescent="0.25">
      <c r="A1869" s="22" t="str">
        <f>Revenue!A1870</f>
        <v>P0156</v>
      </c>
      <c r="B1869" s="22" t="str">
        <f>Revenue!B1870</f>
        <v>Sep</v>
      </c>
      <c r="C1869" s="23" t="str">
        <f t="shared" si="93"/>
        <v>P0156|Sep</v>
      </c>
      <c r="D1869" s="24">
        <f>Revenue!J1870</f>
        <v>1210.9312</v>
      </c>
      <c r="E1869" s="25">
        <f>_xlfn.XLOOKUP($C1869,ExpensesTbl[Key],ExpensesTbl[Total Operating Expenses])</f>
        <v>1682.03</v>
      </c>
      <c r="F1869" s="25">
        <f t="shared" si="94"/>
        <v>-471.09879999999998</v>
      </c>
      <c r="G1869" s="23" t="str">
        <f>_xlfn.XLOOKUP($A1869,PropertiesTbl[Property ID],PropertiesTbl[Property Name])</f>
        <v>Snowline Cottage</v>
      </c>
    </row>
    <row r="1870" spans="1:7" x14ac:dyDescent="0.25">
      <c r="A1870" s="22" t="str">
        <f>Revenue!A1871</f>
        <v>P0156</v>
      </c>
      <c r="B1870" s="22" t="str">
        <f>Revenue!B1871</f>
        <v>Oct</v>
      </c>
      <c r="C1870" s="23" t="str">
        <f t="shared" si="93"/>
        <v>P0156|Oct</v>
      </c>
      <c r="D1870" s="24">
        <f>Revenue!J1871</f>
        <v>1273.5848000000001</v>
      </c>
      <c r="E1870" s="25">
        <f>_xlfn.XLOOKUP($C1870,ExpensesTbl[Key],ExpensesTbl[Total Operating Expenses])</f>
        <v>1705.9900000000002</v>
      </c>
      <c r="F1870" s="25">
        <f t="shared" si="94"/>
        <v>-432.40520000000015</v>
      </c>
      <c r="G1870" s="23" t="str">
        <f>_xlfn.XLOOKUP($A1870,PropertiesTbl[Property ID],PropertiesTbl[Property Name])</f>
        <v>Snowline Cottage</v>
      </c>
    </row>
    <row r="1871" spans="1:7" x14ac:dyDescent="0.25">
      <c r="A1871" s="22" t="str">
        <f>Revenue!A1872</f>
        <v>P0156</v>
      </c>
      <c r="B1871" s="22" t="str">
        <f>Revenue!B1872</f>
        <v>Nov</v>
      </c>
      <c r="C1871" s="23" t="str">
        <f t="shared" si="93"/>
        <v>P0156|Nov</v>
      </c>
      <c r="D1871" s="24">
        <f>Revenue!J1872</f>
        <v>1323.0159999999998</v>
      </c>
      <c r="E1871" s="25">
        <f>_xlfn.XLOOKUP($C1871,ExpensesTbl[Key],ExpensesTbl[Total Operating Expenses])</f>
        <v>1675.47</v>
      </c>
      <c r="F1871" s="25">
        <f t="shared" si="94"/>
        <v>-352.45400000000018</v>
      </c>
      <c r="G1871" s="23" t="str">
        <f>_xlfn.XLOOKUP($A1871,PropertiesTbl[Property ID],PropertiesTbl[Property Name])</f>
        <v>Snowline Cottage</v>
      </c>
    </row>
    <row r="1872" spans="1:7" x14ac:dyDescent="0.25">
      <c r="A1872" s="22" t="str">
        <f>Revenue!A1873</f>
        <v>P0156</v>
      </c>
      <c r="B1872" s="22" t="str">
        <f>Revenue!B1873</f>
        <v>Dec</v>
      </c>
      <c r="C1872" s="23" t="str">
        <f t="shared" si="93"/>
        <v>P0156|Dec</v>
      </c>
      <c r="D1872" s="24">
        <f>Revenue!J1873</f>
        <v>3977.4539999999997</v>
      </c>
      <c r="E1872" s="25">
        <f>_xlfn.XLOOKUP($C1872,ExpensesTbl[Key],ExpensesTbl[Total Operating Expenses])</f>
        <v>1991.36</v>
      </c>
      <c r="F1872" s="25">
        <f t="shared" si="94"/>
        <v>1986.0939999999998</v>
      </c>
      <c r="G1872" s="23" t="str">
        <f>_xlfn.XLOOKUP($A1872,PropertiesTbl[Property ID],PropertiesTbl[Property Name])</f>
        <v>Snowline Cottage</v>
      </c>
    </row>
    <row r="1873" spans="1:7" x14ac:dyDescent="0.25">
      <c r="A1873" s="22" t="str">
        <f>Revenue!A1874</f>
        <v>P0156</v>
      </c>
      <c r="B1873" s="22" t="str">
        <f>Revenue!B1874</f>
        <v>Jan</v>
      </c>
      <c r="C1873" s="23" t="str">
        <f t="shared" si="93"/>
        <v>P0156|Jan</v>
      </c>
      <c r="D1873" s="24">
        <f>Revenue!J1874</f>
        <v>3609.1934999999999</v>
      </c>
      <c r="E1873" s="25">
        <f>_xlfn.XLOOKUP($C1873,ExpensesTbl[Key],ExpensesTbl[Total Operating Expenses])</f>
        <v>1994.7</v>
      </c>
      <c r="F1873" s="25">
        <f t="shared" si="94"/>
        <v>1614.4934999999998</v>
      </c>
      <c r="G1873" s="23" t="str">
        <f>_xlfn.XLOOKUP($A1873,PropertiesTbl[Property ID],PropertiesTbl[Property Name])</f>
        <v>Snowline Cottage</v>
      </c>
    </row>
    <row r="1874" spans="1:7" x14ac:dyDescent="0.25">
      <c r="A1874" s="22" t="str">
        <f>Revenue!A1875</f>
        <v>P0156</v>
      </c>
      <c r="B1874" s="22" t="str">
        <f>Revenue!B1875</f>
        <v>Feb</v>
      </c>
      <c r="C1874" s="23" t="str">
        <f t="shared" si="93"/>
        <v>P0156|Feb</v>
      </c>
      <c r="D1874" s="24">
        <f>Revenue!J1875</f>
        <v>3053.0911999999998</v>
      </c>
      <c r="E1874" s="25">
        <f>_xlfn.XLOOKUP($C1874,ExpensesTbl[Key],ExpensesTbl[Total Operating Expenses])</f>
        <v>1924.53</v>
      </c>
      <c r="F1874" s="25">
        <f t="shared" si="94"/>
        <v>1128.5611999999999</v>
      </c>
      <c r="G1874" s="23" t="str">
        <f>_xlfn.XLOOKUP($A1874,PropertiesTbl[Property ID],PropertiesTbl[Property Name])</f>
        <v>Snowline Cottage</v>
      </c>
    </row>
    <row r="1875" spans="1:7" x14ac:dyDescent="0.25">
      <c r="A1875" s="22" t="str">
        <f>Revenue!A1876</f>
        <v>P0156</v>
      </c>
      <c r="B1875" s="22" t="str">
        <f>Revenue!B1876</f>
        <v>Mar</v>
      </c>
      <c r="C1875" s="23" t="str">
        <f t="shared" si="93"/>
        <v>P0156|Mar</v>
      </c>
      <c r="D1875" s="24">
        <f>Revenue!J1876</f>
        <v>2710.1574000000001</v>
      </c>
      <c r="E1875" s="25">
        <f>_xlfn.XLOOKUP($C1875,ExpensesTbl[Key],ExpensesTbl[Total Operating Expenses])</f>
        <v>1898.16</v>
      </c>
      <c r="F1875" s="25">
        <f t="shared" si="94"/>
        <v>811.99739999999997</v>
      </c>
      <c r="G1875" s="23" t="str">
        <f>_xlfn.XLOOKUP($A1875,PropertiesTbl[Property ID],PropertiesTbl[Property Name])</f>
        <v>Snowline Cottage</v>
      </c>
    </row>
    <row r="1876" spans="1:7" x14ac:dyDescent="0.25">
      <c r="A1876" s="22" t="str">
        <f>Revenue!A1877</f>
        <v>P0157</v>
      </c>
      <c r="B1876" s="22" t="str">
        <f>Revenue!B1877</f>
        <v>Apr</v>
      </c>
      <c r="C1876" s="23" t="str">
        <f t="shared" si="93"/>
        <v>P0157|Apr</v>
      </c>
      <c r="D1876" s="24">
        <f>Revenue!J1877</f>
        <v>1129.0007999999998</v>
      </c>
      <c r="E1876" s="25">
        <f>_xlfn.XLOOKUP($C1876,ExpensesTbl[Key],ExpensesTbl[Total Operating Expenses])</f>
        <v>1989.8999999999999</v>
      </c>
      <c r="F1876" s="25">
        <f t="shared" si="94"/>
        <v>-860.89920000000006</v>
      </c>
      <c r="G1876" s="23" t="str">
        <f>_xlfn.XLOOKUP($A1876,PropertiesTbl[Property ID],PropertiesTbl[Property Name])</f>
        <v>Cinder Hideaway</v>
      </c>
    </row>
    <row r="1877" spans="1:7" x14ac:dyDescent="0.25">
      <c r="A1877" s="22" t="str">
        <f>Revenue!A1878</f>
        <v>P0157</v>
      </c>
      <c r="B1877" s="22" t="str">
        <f>Revenue!B1878</f>
        <v>May</v>
      </c>
      <c r="C1877" s="23" t="str">
        <f t="shared" si="93"/>
        <v>P0157|May</v>
      </c>
      <c r="D1877" s="24">
        <f>Revenue!J1878</f>
        <v>1284.8895000000002</v>
      </c>
      <c r="E1877" s="25">
        <f>_xlfn.XLOOKUP($C1877,ExpensesTbl[Key],ExpensesTbl[Total Operating Expenses])</f>
        <v>2315.9300000000003</v>
      </c>
      <c r="F1877" s="25">
        <f t="shared" si="94"/>
        <v>-1031.0405000000001</v>
      </c>
      <c r="G1877" s="23" t="str">
        <f>_xlfn.XLOOKUP($A1877,PropertiesTbl[Property ID],PropertiesTbl[Property Name])</f>
        <v>Cinder Hideaway</v>
      </c>
    </row>
    <row r="1878" spans="1:7" x14ac:dyDescent="0.25">
      <c r="A1878" s="22" t="str">
        <f>Revenue!A1879</f>
        <v>P0157</v>
      </c>
      <c r="B1878" s="22" t="str">
        <f>Revenue!B1879</f>
        <v>Jun</v>
      </c>
      <c r="C1878" s="23" t="str">
        <f t="shared" si="93"/>
        <v>P0157|Jun</v>
      </c>
      <c r="D1878" s="24">
        <f>Revenue!J1879</f>
        <v>1320.2072000000001</v>
      </c>
      <c r="E1878" s="25">
        <f>_xlfn.XLOOKUP($C1878,ExpensesTbl[Key],ExpensesTbl[Total Operating Expenses])</f>
        <v>2433.77</v>
      </c>
      <c r="F1878" s="25">
        <f t="shared" si="94"/>
        <v>-1113.5627999999999</v>
      </c>
      <c r="G1878" s="23" t="str">
        <f>_xlfn.XLOOKUP($A1878,PropertiesTbl[Property ID],PropertiesTbl[Property Name])</f>
        <v>Cinder Hideaway</v>
      </c>
    </row>
    <row r="1879" spans="1:7" x14ac:dyDescent="0.25">
      <c r="A1879" s="22" t="str">
        <f>Revenue!A1880</f>
        <v>P0157</v>
      </c>
      <c r="B1879" s="22" t="str">
        <f>Revenue!B1880</f>
        <v>Jul</v>
      </c>
      <c r="C1879" s="23" t="str">
        <f t="shared" si="93"/>
        <v>P0157|Jul</v>
      </c>
      <c r="D1879" s="24">
        <f>Revenue!J1880</f>
        <v>2185.3688000000002</v>
      </c>
      <c r="E1879" s="25">
        <f>_xlfn.XLOOKUP($C1879,ExpensesTbl[Key],ExpensesTbl[Total Operating Expenses])</f>
        <v>3385.37</v>
      </c>
      <c r="F1879" s="25">
        <f t="shared" si="94"/>
        <v>-1200.0011999999997</v>
      </c>
      <c r="G1879" s="23" t="str">
        <f>_xlfn.XLOOKUP($A1879,PropertiesTbl[Property ID],PropertiesTbl[Property Name])</f>
        <v>Cinder Hideaway</v>
      </c>
    </row>
    <row r="1880" spans="1:7" x14ac:dyDescent="0.25">
      <c r="A1880" s="22" t="str">
        <f>Revenue!A1881</f>
        <v>P0157</v>
      </c>
      <c r="B1880" s="22" t="str">
        <f>Revenue!B1881</f>
        <v>Aug</v>
      </c>
      <c r="C1880" s="23" t="str">
        <f t="shared" si="93"/>
        <v>P0157|Aug</v>
      </c>
      <c r="D1880" s="24">
        <f>Revenue!J1881</f>
        <v>2229.7560000000003</v>
      </c>
      <c r="E1880" s="25">
        <f>_xlfn.XLOOKUP($C1880,ExpensesTbl[Key],ExpensesTbl[Total Operating Expenses])</f>
        <v>3274.82</v>
      </c>
      <c r="F1880" s="25">
        <f t="shared" si="94"/>
        <v>-1045.0639999999999</v>
      </c>
      <c r="G1880" s="23" t="str">
        <f>_xlfn.XLOOKUP($A1880,PropertiesTbl[Property ID],PropertiesTbl[Property Name])</f>
        <v>Cinder Hideaway</v>
      </c>
    </row>
    <row r="1881" spans="1:7" x14ac:dyDescent="0.25">
      <c r="A1881" s="22" t="str">
        <f>Revenue!A1882</f>
        <v>P0157</v>
      </c>
      <c r="B1881" s="22" t="str">
        <f>Revenue!B1882</f>
        <v>Sep</v>
      </c>
      <c r="C1881" s="23" t="str">
        <f t="shared" si="93"/>
        <v>P0157|Sep</v>
      </c>
      <c r="D1881" s="24">
        <f>Revenue!J1882</f>
        <v>1409.6896999999999</v>
      </c>
      <c r="E1881" s="25">
        <f>_xlfn.XLOOKUP($C1881,ExpensesTbl[Key],ExpensesTbl[Total Operating Expenses])</f>
        <v>2174.86</v>
      </c>
      <c r="F1881" s="25">
        <f t="shared" si="94"/>
        <v>-765.17030000000022</v>
      </c>
      <c r="G1881" s="23" t="str">
        <f>_xlfn.XLOOKUP($A1881,PropertiesTbl[Property ID],PropertiesTbl[Property Name])</f>
        <v>Cinder Hideaway</v>
      </c>
    </row>
    <row r="1882" spans="1:7" x14ac:dyDescent="0.25">
      <c r="A1882" s="22" t="str">
        <f>Revenue!A1883</f>
        <v>P0157</v>
      </c>
      <c r="B1882" s="22" t="str">
        <f>Revenue!B1883</f>
        <v>Oct</v>
      </c>
      <c r="C1882" s="23" t="str">
        <f t="shared" si="93"/>
        <v>P0157|Oct</v>
      </c>
      <c r="D1882" s="24">
        <f>Revenue!J1883</f>
        <v>1102.9854</v>
      </c>
      <c r="E1882" s="25">
        <f>_xlfn.XLOOKUP($C1882,ExpensesTbl[Key],ExpensesTbl[Total Operating Expenses])</f>
        <v>2129.25</v>
      </c>
      <c r="F1882" s="25">
        <f t="shared" si="94"/>
        <v>-1026.2646</v>
      </c>
      <c r="G1882" s="23" t="str">
        <f>_xlfn.XLOOKUP($A1882,PropertiesTbl[Property ID],PropertiesTbl[Property Name])</f>
        <v>Cinder Hideaway</v>
      </c>
    </row>
    <row r="1883" spans="1:7" x14ac:dyDescent="0.25">
      <c r="A1883" s="22" t="str">
        <f>Revenue!A1884</f>
        <v>P0157</v>
      </c>
      <c r="B1883" s="22" t="str">
        <f>Revenue!B1884</f>
        <v>Nov</v>
      </c>
      <c r="C1883" s="23" t="str">
        <f t="shared" si="93"/>
        <v>P0157|Nov</v>
      </c>
      <c r="D1883" s="24">
        <f>Revenue!J1884</f>
        <v>1185.222</v>
      </c>
      <c r="E1883" s="25">
        <f>_xlfn.XLOOKUP($C1883,ExpensesTbl[Key],ExpensesTbl[Total Operating Expenses])</f>
        <v>2047.72</v>
      </c>
      <c r="F1883" s="25">
        <f t="shared" si="94"/>
        <v>-862.49800000000005</v>
      </c>
      <c r="G1883" s="23" t="str">
        <f>_xlfn.XLOOKUP($A1883,PropertiesTbl[Property ID],PropertiesTbl[Property Name])</f>
        <v>Cinder Hideaway</v>
      </c>
    </row>
    <row r="1884" spans="1:7" x14ac:dyDescent="0.25">
      <c r="A1884" s="22" t="str">
        <f>Revenue!A1885</f>
        <v>P0157</v>
      </c>
      <c r="B1884" s="22" t="str">
        <f>Revenue!B1885</f>
        <v>Dec</v>
      </c>
      <c r="C1884" s="23" t="str">
        <f t="shared" si="93"/>
        <v>P0157|Dec</v>
      </c>
      <c r="D1884" s="24">
        <f>Revenue!J1885</f>
        <v>4540.5263999999997</v>
      </c>
      <c r="E1884" s="25">
        <f>_xlfn.XLOOKUP($C1884,ExpensesTbl[Key],ExpensesTbl[Total Operating Expenses])</f>
        <v>2732.13</v>
      </c>
      <c r="F1884" s="25">
        <f t="shared" si="94"/>
        <v>1808.3963999999996</v>
      </c>
      <c r="G1884" s="23" t="str">
        <f>_xlfn.XLOOKUP($A1884,PropertiesTbl[Property ID],PropertiesTbl[Property Name])</f>
        <v>Cinder Hideaway</v>
      </c>
    </row>
    <row r="1885" spans="1:7" x14ac:dyDescent="0.25">
      <c r="A1885" s="22" t="str">
        <f>Revenue!A1886</f>
        <v>P0157</v>
      </c>
      <c r="B1885" s="22" t="str">
        <f>Revenue!B1886</f>
        <v>Jan</v>
      </c>
      <c r="C1885" s="23" t="str">
        <f t="shared" si="93"/>
        <v>P0157|Jan</v>
      </c>
      <c r="D1885" s="24">
        <f>Revenue!J1886</f>
        <v>3862.1867999999999</v>
      </c>
      <c r="E1885" s="25">
        <f>_xlfn.XLOOKUP($C1885,ExpensesTbl[Key],ExpensesTbl[Total Operating Expenses])</f>
        <v>2423.6600000000003</v>
      </c>
      <c r="F1885" s="25">
        <f t="shared" si="94"/>
        <v>1438.5267999999996</v>
      </c>
      <c r="G1885" s="23" t="str">
        <f>_xlfn.XLOOKUP($A1885,PropertiesTbl[Property ID],PropertiesTbl[Property Name])</f>
        <v>Cinder Hideaway</v>
      </c>
    </row>
    <row r="1886" spans="1:7" x14ac:dyDescent="0.25">
      <c r="A1886" s="22" t="str">
        <f>Revenue!A1887</f>
        <v>P0157</v>
      </c>
      <c r="B1886" s="22" t="str">
        <f>Revenue!B1887</f>
        <v>Feb</v>
      </c>
      <c r="C1886" s="23" t="str">
        <f t="shared" si="93"/>
        <v>P0157|Feb</v>
      </c>
      <c r="D1886" s="24">
        <f>Revenue!J1887</f>
        <v>3622.0536000000002</v>
      </c>
      <c r="E1886" s="25">
        <f>_xlfn.XLOOKUP($C1886,ExpensesTbl[Key],ExpensesTbl[Total Operating Expenses])</f>
        <v>2412.9</v>
      </c>
      <c r="F1886" s="25">
        <f t="shared" si="94"/>
        <v>1209.1536000000001</v>
      </c>
      <c r="G1886" s="23" t="str">
        <f>_xlfn.XLOOKUP($A1886,PropertiesTbl[Property ID],PropertiesTbl[Property Name])</f>
        <v>Cinder Hideaway</v>
      </c>
    </row>
    <row r="1887" spans="1:7" x14ac:dyDescent="0.25">
      <c r="A1887" s="22" t="str">
        <f>Revenue!A1888</f>
        <v>P0157</v>
      </c>
      <c r="B1887" s="22" t="str">
        <f>Revenue!B1888</f>
        <v>Mar</v>
      </c>
      <c r="C1887" s="23" t="str">
        <f t="shared" si="93"/>
        <v>P0157|Mar</v>
      </c>
      <c r="D1887" s="24">
        <f>Revenue!J1888</f>
        <v>2962.2215999999999</v>
      </c>
      <c r="E1887" s="25">
        <f>_xlfn.XLOOKUP($C1887,ExpensesTbl[Key],ExpensesTbl[Total Operating Expenses])</f>
        <v>2436.13</v>
      </c>
      <c r="F1887" s="25">
        <f t="shared" si="94"/>
        <v>526.09159999999974</v>
      </c>
      <c r="G1887" s="23" t="str">
        <f>_xlfn.XLOOKUP($A1887,PropertiesTbl[Property ID],PropertiesTbl[Property Name])</f>
        <v>Cinder Hideaway</v>
      </c>
    </row>
    <row r="1888" spans="1:7" x14ac:dyDescent="0.25">
      <c r="A1888" s="22" t="str">
        <f>Revenue!A1889</f>
        <v>P0158</v>
      </c>
      <c r="B1888" s="22" t="str">
        <f>Revenue!B1889</f>
        <v>Apr</v>
      </c>
      <c r="C1888" s="23" t="str">
        <f t="shared" si="93"/>
        <v>P0158|Apr</v>
      </c>
      <c r="D1888" s="24">
        <f>Revenue!J1889</f>
        <v>1885.7357999999999</v>
      </c>
      <c r="E1888" s="25">
        <f>_xlfn.XLOOKUP($C1888,ExpensesTbl[Key],ExpensesTbl[Total Operating Expenses])</f>
        <v>3067.4599999999996</v>
      </c>
      <c r="F1888" s="25">
        <f t="shared" si="94"/>
        <v>-1181.7241999999997</v>
      </c>
      <c r="G1888" s="23" t="str">
        <f>_xlfn.XLOOKUP($A1888,PropertiesTbl[Property ID],PropertiesTbl[Property Name])</f>
        <v>Cedar Villa</v>
      </c>
    </row>
    <row r="1889" spans="1:7" x14ac:dyDescent="0.25">
      <c r="A1889" s="22" t="str">
        <f>Revenue!A1890</f>
        <v>P0158</v>
      </c>
      <c r="B1889" s="22" t="str">
        <f>Revenue!B1890</f>
        <v>May</v>
      </c>
      <c r="C1889" s="23" t="str">
        <f t="shared" si="93"/>
        <v>P0158|May</v>
      </c>
      <c r="D1889" s="24">
        <f>Revenue!J1890</f>
        <v>2213.3629999999998</v>
      </c>
      <c r="E1889" s="25">
        <f>_xlfn.XLOOKUP($C1889,ExpensesTbl[Key],ExpensesTbl[Total Operating Expenses])</f>
        <v>3597.12</v>
      </c>
      <c r="F1889" s="25">
        <f t="shared" si="94"/>
        <v>-1383.7570000000001</v>
      </c>
      <c r="G1889" s="23" t="str">
        <f>_xlfn.XLOOKUP($A1889,PropertiesTbl[Property ID],PropertiesTbl[Property Name])</f>
        <v>Cedar Villa</v>
      </c>
    </row>
    <row r="1890" spans="1:7" x14ac:dyDescent="0.25">
      <c r="A1890" s="22" t="str">
        <f>Revenue!A1891</f>
        <v>P0158</v>
      </c>
      <c r="B1890" s="22" t="str">
        <f>Revenue!B1891</f>
        <v>Jun</v>
      </c>
      <c r="C1890" s="23" t="str">
        <f t="shared" si="93"/>
        <v>P0158|Jun</v>
      </c>
      <c r="D1890" s="24">
        <f>Revenue!J1891</f>
        <v>2072.5384000000004</v>
      </c>
      <c r="E1890" s="25">
        <f>_xlfn.XLOOKUP($C1890,ExpensesTbl[Key],ExpensesTbl[Total Operating Expenses])</f>
        <v>3813.17</v>
      </c>
      <c r="F1890" s="25">
        <f t="shared" si="94"/>
        <v>-1740.6315999999997</v>
      </c>
      <c r="G1890" s="23" t="str">
        <f>_xlfn.XLOOKUP($A1890,PropertiesTbl[Property ID],PropertiesTbl[Property Name])</f>
        <v>Cedar Villa</v>
      </c>
    </row>
    <row r="1891" spans="1:7" x14ac:dyDescent="0.25">
      <c r="A1891" s="22" t="str">
        <f>Revenue!A1892</f>
        <v>P0158</v>
      </c>
      <c r="B1891" s="22" t="str">
        <f>Revenue!B1892</f>
        <v>Jul</v>
      </c>
      <c r="C1891" s="23" t="str">
        <f t="shared" si="93"/>
        <v>P0158|Jul</v>
      </c>
      <c r="D1891" s="24">
        <f>Revenue!J1892</f>
        <v>3601.9944</v>
      </c>
      <c r="E1891" s="25">
        <f>_xlfn.XLOOKUP($C1891,ExpensesTbl[Key],ExpensesTbl[Total Operating Expenses])</f>
        <v>5347.24</v>
      </c>
      <c r="F1891" s="25">
        <f t="shared" si="94"/>
        <v>-1745.2455999999997</v>
      </c>
      <c r="G1891" s="23" t="str">
        <f>_xlfn.XLOOKUP($A1891,PropertiesTbl[Property ID],PropertiesTbl[Property Name])</f>
        <v>Cedar Villa</v>
      </c>
    </row>
    <row r="1892" spans="1:7" x14ac:dyDescent="0.25">
      <c r="A1892" s="22" t="str">
        <f>Revenue!A1893</f>
        <v>P0158</v>
      </c>
      <c r="B1892" s="22" t="str">
        <f>Revenue!B1893</f>
        <v>Aug</v>
      </c>
      <c r="C1892" s="23" t="str">
        <f t="shared" si="93"/>
        <v>P0158|Aug</v>
      </c>
      <c r="D1892" s="24">
        <f>Revenue!J1893</f>
        <v>2690.6417999999999</v>
      </c>
      <c r="E1892" s="25">
        <f>_xlfn.XLOOKUP($C1892,ExpensesTbl[Key],ExpensesTbl[Total Operating Expenses])</f>
        <v>5004.24</v>
      </c>
      <c r="F1892" s="25">
        <f t="shared" si="94"/>
        <v>-2313.5981999999999</v>
      </c>
      <c r="G1892" s="23" t="str">
        <f>_xlfn.XLOOKUP($A1892,PropertiesTbl[Property ID],PropertiesTbl[Property Name])</f>
        <v>Cedar Villa</v>
      </c>
    </row>
    <row r="1893" spans="1:7" x14ac:dyDescent="0.25">
      <c r="A1893" s="22" t="str">
        <f>Revenue!A1894</f>
        <v>P0158</v>
      </c>
      <c r="B1893" s="22" t="str">
        <f>Revenue!B1894</f>
        <v>Sep</v>
      </c>
      <c r="C1893" s="23" t="str">
        <f t="shared" si="93"/>
        <v>P0158|Sep</v>
      </c>
      <c r="D1893" s="24">
        <f>Revenue!J1894</f>
        <v>2125.3646000000003</v>
      </c>
      <c r="E1893" s="25">
        <f>_xlfn.XLOOKUP($C1893,ExpensesTbl[Key],ExpensesTbl[Total Operating Expenses])</f>
        <v>3409.58</v>
      </c>
      <c r="F1893" s="25">
        <f t="shared" si="94"/>
        <v>-1284.2153999999996</v>
      </c>
      <c r="G1893" s="23" t="str">
        <f>_xlfn.XLOOKUP($A1893,PropertiesTbl[Property ID],PropertiesTbl[Property Name])</f>
        <v>Cedar Villa</v>
      </c>
    </row>
    <row r="1894" spans="1:7" x14ac:dyDescent="0.25">
      <c r="A1894" s="22" t="str">
        <f>Revenue!A1895</f>
        <v>P0158</v>
      </c>
      <c r="B1894" s="22" t="str">
        <f>Revenue!B1895</f>
        <v>Oct</v>
      </c>
      <c r="C1894" s="23" t="str">
        <f t="shared" si="93"/>
        <v>P0158|Oct</v>
      </c>
      <c r="D1894" s="24">
        <f>Revenue!J1895</f>
        <v>1830.6204</v>
      </c>
      <c r="E1894" s="25">
        <f>_xlfn.XLOOKUP($C1894,ExpensesTbl[Key],ExpensesTbl[Total Operating Expenses])</f>
        <v>3279.3399999999997</v>
      </c>
      <c r="F1894" s="25">
        <f t="shared" si="94"/>
        <v>-1448.7195999999997</v>
      </c>
      <c r="G1894" s="23" t="str">
        <f>_xlfn.XLOOKUP($A1894,PropertiesTbl[Property ID],PropertiesTbl[Property Name])</f>
        <v>Cedar Villa</v>
      </c>
    </row>
    <row r="1895" spans="1:7" x14ac:dyDescent="0.25">
      <c r="A1895" s="22" t="str">
        <f>Revenue!A1896</f>
        <v>P0158</v>
      </c>
      <c r="B1895" s="22" t="str">
        <f>Revenue!B1896</f>
        <v>Nov</v>
      </c>
      <c r="C1895" s="23" t="str">
        <f t="shared" si="93"/>
        <v>P0158|Nov</v>
      </c>
      <c r="D1895" s="24">
        <f>Revenue!J1896</f>
        <v>1883.0585999999998</v>
      </c>
      <c r="E1895" s="25">
        <f>_xlfn.XLOOKUP($C1895,ExpensesTbl[Key],ExpensesTbl[Total Operating Expenses])</f>
        <v>3448.13</v>
      </c>
      <c r="F1895" s="25">
        <f t="shared" si="94"/>
        <v>-1565.0714000000003</v>
      </c>
      <c r="G1895" s="23" t="str">
        <f>_xlfn.XLOOKUP($A1895,PropertiesTbl[Property ID],PropertiesTbl[Property Name])</f>
        <v>Cedar Villa</v>
      </c>
    </row>
    <row r="1896" spans="1:7" x14ac:dyDescent="0.25">
      <c r="A1896" s="22" t="str">
        <f>Revenue!A1897</f>
        <v>P0158</v>
      </c>
      <c r="B1896" s="22" t="str">
        <f>Revenue!B1897</f>
        <v>Dec</v>
      </c>
      <c r="C1896" s="23" t="str">
        <f t="shared" si="93"/>
        <v>P0158|Dec</v>
      </c>
      <c r="D1896" s="24">
        <f>Revenue!J1897</f>
        <v>8636.2034999999996</v>
      </c>
      <c r="E1896" s="25">
        <f>_xlfn.XLOOKUP($C1896,ExpensesTbl[Key],ExpensesTbl[Total Operating Expenses])</f>
        <v>3869.17</v>
      </c>
      <c r="F1896" s="25">
        <f t="shared" si="94"/>
        <v>4767.0334999999995</v>
      </c>
      <c r="G1896" s="23" t="str">
        <f>_xlfn.XLOOKUP($A1896,PropertiesTbl[Property ID],PropertiesTbl[Property Name])</f>
        <v>Cedar Villa</v>
      </c>
    </row>
    <row r="1897" spans="1:7" x14ac:dyDescent="0.25">
      <c r="A1897" s="22" t="str">
        <f>Revenue!A1898</f>
        <v>P0158</v>
      </c>
      <c r="B1897" s="22" t="str">
        <f>Revenue!B1898</f>
        <v>Jan</v>
      </c>
      <c r="C1897" s="23" t="str">
        <f t="shared" si="93"/>
        <v>P0158|Jan</v>
      </c>
      <c r="D1897" s="24">
        <f>Revenue!J1898</f>
        <v>6916.3062</v>
      </c>
      <c r="E1897" s="25">
        <f>_xlfn.XLOOKUP($C1897,ExpensesTbl[Key],ExpensesTbl[Total Operating Expenses])</f>
        <v>3886.08</v>
      </c>
      <c r="F1897" s="25">
        <f t="shared" si="94"/>
        <v>3030.2262000000001</v>
      </c>
      <c r="G1897" s="23" t="str">
        <f>_xlfn.XLOOKUP($A1897,PropertiesTbl[Property ID],PropertiesTbl[Property Name])</f>
        <v>Cedar Villa</v>
      </c>
    </row>
    <row r="1898" spans="1:7" x14ac:dyDescent="0.25">
      <c r="A1898" s="22" t="str">
        <f>Revenue!A1899</f>
        <v>P0158</v>
      </c>
      <c r="B1898" s="22" t="str">
        <f>Revenue!B1899</f>
        <v>Feb</v>
      </c>
      <c r="C1898" s="23" t="str">
        <f t="shared" si="93"/>
        <v>P0158|Feb</v>
      </c>
      <c r="D1898" s="24">
        <f>Revenue!J1899</f>
        <v>5832.5652</v>
      </c>
      <c r="E1898" s="25">
        <f>_xlfn.XLOOKUP($C1898,ExpensesTbl[Key],ExpensesTbl[Total Operating Expenses])</f>
        <v>3703.26</v>
      </c>
      <c r="F1898" s="25">
        <f t="shared" si="94"/>
        <v>2129.3051999999998</v>
      </c>
      <c r="G1898" s="23" t="str">
        <f>_xlfn.XLOOKUP($A1898,PropertiesTbl[Property ID],PropertiesTbl[Property Name])</f>
        <v>Cedar Villa</v>
      </c>
    </row>
    <row r="1899" spans="1:7" x14ac:dyDescent="0.25">
      <c r="A1899" s="22" t="str">
        <f>Revenue!A1900</f>
        <v>P0158</v>
      </c>
      <c r="B1899" s="22" t="str">
        <f>Revenue!B1900</f>
        <v>Mar</v>
      </c>
      <c r="C1899" s="23" t="str">
        <f t="shared" si="93"/>
        <v>P0158|Mar</v>
      </c>
      <c r="D1899" s="24">
        <f>Revenue!J1900</f>
        <v>4799.2835999999998</v>
      </c>
      <c r="E1899" s="25">
        <f>_xlfn.XLOOKUP($C1899,ExpensesTbl[Key],ExpensesTbl[Total Operating Expenses])</f>
        <v>3566.96</v>
      </c>
      <c r="F1899" s="25">
        <f t="shared" si="94"/>
        <v>1232.3235999999997</v>
      </c>
      <c r="G1899" s="23" t="str">
        <f>_xlfn.XLOOKUP($A1899,PropertiesTbl[Property ID],PropertiesTbl[Property Name])</f>
        <v>Cedar Villa</v>
      </c>
    </row>
    <row r="1900" spans="1:7" x14ac:dyDescent="0.25">
      <c r="A1900" s="22" t="str">
        <f>Revenue!A1901</f>
        <v>P0159</v>
      </c>
      <c r="B1900" s="22" t="str">
        <f>Revenue!B1901</f>
        <v>Apr</v>
      </c>
      <c r="C1900" s="23" t="str">
        <f t="shared" si="93"/>
        <v>P0159|Apr</v>
      </c>
      <c r="D1900" s="24">
        <f>Revenue!J1901</f>
        <v>2157.5526</v>
      </c>
      <c r="E1900" s="25">
        <f>_xlfn.XLOOKUP($C1900,ExpensesTbl[Key],ExpensesTbl[Total Operating Expenses])</f>
        <v>3670.37</v>
      </c>
      <c r="F1900" s="25">
        <f t="shared" si="94"/>
        <v>-1512.8173999999999</v>
      </c>
      <c r="G1900" s="23" t="str">
        <f>_xlfn.XLOOKUP($A1900,PropertiesTbl[Property ID],PropertiesTbl[Property Name])</f>
        <v>Birch Manor</v>
      </c>
    </row>
    <row r="1901" spans="1:7" x14ac:dyDescent="0.25">
      <c r="A1901" s="22" t="str">
        <f>Revenue!A1902</f>
        <v>P0159</v>
      </c>
      <c r="B1901" s="22" t="str">
        <f>Revenue!B1902</f>
        <v>May</v>
      </c>
      <c r="C1901" s="23" t="str">
        <f t="shared" si="93"/>
        <v>P0159|May</v>
      </c>
      <c r="D1901" s="24">
        <f>Revenue!J1902</f>
        <v>2773.7160000000003</v>
      </c>
      <c r="E1901" s="25">
        <f>_xlfn.XLOOKUP($C1901,ExpensesTbl[Key],ExpensesTbl[Total Operating Expenses])</f>
        <v>4305.9600000000009</v>
      </c>
      <c r="F1901" s="25">
        <f t="shared" si="94"/>
        <v>-1532.2440000000006</v>
      </c>
      <c r="G1901" s="23" t="str">
        <f>_xlfn.XLOOKUP($A1901,PropertiesTbl[Property ID],PropertiesTbl[Property Name])</f>
        <v>Birch Manor</v>
      </c>
    </row>
    <row r="1902" spans="1:7" x14ac:dyDescent="0.25">
      <c r="A1902" s="22" t="str">
        <f>Revenue!A1903</f>
        <v>P0159</v>
      </c>
      <c r="B1902" s="22" t="str">
        <f>Revenue!B1903</f>
        <v>Jun</v>
      </c>
      <c r="C1902" s="23" t="str">
        <f t="shared" si="93"/>
        <v>P0159|Jun</v>
      </c>
      <c r="D1902" s="24">
        <f>Revenue!J1903</f>
        <v>2797.1512000000002</v>
      </c>
      <c r="E1902" s="25">
        <f>_xlfn.XLOOKUP($C1902,ExpensesTbl[Key],ExpensesTbl[Total Operating Expenses])</f>
        <v>4537.8</v>
      </c>
      <c r="F1902" s="25">
        <f t="shared" si="94"/>
        <v>-1740.6487999999999</v>
      </c>
      <c r="G1902" s="23" t="str">
        <f>_xlfn.XLOOKUP($A1902,PropertiesTbl[Property ID],PropertiesTbl[Property Name])</f>
        <v>Birch Manor</v>
      </c>
    </row>
    <row r="1903" spans="1:7" x14ac:dyDescent="0.25">
      <c r="A1903" s="22" t="str">
        <f>Revenue!A1904</f>
        <v>P0159</v>
      </c>
      <c r="B1903" s="22" t="str">
        <f>Revenue!B1904</f>
        <v>Jul</v>
      </c>
      <c r="C1903" s="23" t="str">
        <f t="shared" si="93"/>
        <v>P0159|Jul</v>
      </c>
      <c r="D1903" s="24">
        <f>Revenue!J1904</f>
        <v>4012.5520000000006</v>
      </c>
      <c r="E1903" s="25">
        <f>_xlfn.XLOOKUP($C1903,ExpensesTbl[Key],ExpensesTbl[Total Operating Expenses])</f>
        <v>6417.3099999999995</v>
      </c>
      <c r="F1903" s="25">
        <f t="shared" si="94"/>
        <v>-2404.7579999999989</v>
      </c>
      <c r="G1903" s="23" t="str">
        <f>_xlfn.XLOOKUP($A1903,PropertiesTbl[Property ID],PropertiesTbl[Property Name])</f>
        <v>Birch Manor</v>
      </c>
    </row>
    <row r="1904" spans="1:7" x14ac:dyDescent="0.25">
      <c r="A1904" s="22" t="str">
        <f>Revenue!A1905</f>
        <v>P0159</v>
      </c>
      <c r="B1904" s="22" t="str">
        <f>Revenue!B1905</f>
        <v>Aug</v>
      </c>
      <c r="C1904" s="23" t="str">
        <f t="shared" si="93"/>
        <v>P0159|Aug</v>
      </c>
      <c r="D1904" s="24">
        <f>Revenue!J1905</f>
        <v>4677.6228000000001</v>
      </c>
      <c r="E1904" s="25">
        <f>_xlfn.XLOOKUP($C1904,ExpensesTbl[Key],ExpensesTbl[Total Operating Expenses])</f>
        <v>6205.8700000000008</v>
      </c>
      <c r="F1904" s="25">
        <f t="shared" si="94"/>
        <v>-1528.2472000000007</v>
      </c>
      <c r="G1904" s="23" t="str">
        <f>_xlfn.XLOOKUP($A1904,PropertiesTbl[Property ID],PropertiesTbl[Property Name])</f>
        <v>Birch Manor</v>
      </c>
    </row>
    <row r="1905" spans="1:7" x14ac:dyDescent="0.25">
      <c r="A1905" s="22" t="str">
        <f>Revenue!A1906</f>
        <v>P0159</v>
      </c>
      <c r="B1905" s="22" t="str">
        <f>Revenue!B1906</f>
        <v>Sep</v>
      </c>
      <c r="C1905" s="23" t="str">
        <f t="shared" si="93"/>
        <v>P0159|Sep</v>
      </c>
      <c r="D1905" s="24">
        <f>Revenue!J1906</f>
        <v>3049.8168000000001</v>
      </c>
      <c r="E1905" s="25">
        <f>_xlfn.XLOOKUP($C1905,ExpensesTbl[Key],ExpensesTbl[Total Operating Expenses])</f>
        <v>4070.2999999999997</v>
      </c>
      <c r="F1905" s="25">
        <f t="shared" si="94"/>
        <v>-1020.4831999999997</v>
      </c>
      <c r="G1905" s="23" t="str">
        <f>_xlfn.XLOOKUP($A1905,PropertiesTbl[Property ID],PropertiesTbl[Property Name])</f>
        <v>Birch Manor</v>
      </c>
    </row>
    <row r="1906" spans="1:7" x14ac:dyDescent="0.25">
      <c r="A1906" s="22" t="str">
        <f>Revenue!A1907</f>
        <v>P0159</v>
      </c>
      <c r="B1906" s="22" t="str">
        <f>Revenue!B1907</f>
        <v>Oct</v>
      </c>
      <c r="C1906" s="23" t="str">
        <f t="shared" si="93"/>
        <v>P0159|Oct</v>
      </c>
      <c r="D1906" s="24">
        <f>Revenue!J1907</f>
        <v>2587.2528999999995</v>
      </c>
      <c r="E1906" s="25">
        <f>_xlfn.XLOOKUP($C1906,ExpensesTbl[Key],ExpensesTbl[Total Operating Expenses])</f>
        <v>3913.7599999999998</v>
      </c>
      <c r="F1906" s="25">
        <f t="shared" si="94"/>
        <v>-1326.5071000000003</v>
      </c>
      <c r="G1906" s="23" t="str">
        <f>_xlfn.XLOOKUP($A1906,PropertiesTbl[Property ID],PropertiesTbl[Property Name])</f>
        <v>Birch Manor</v>
      </c>
    </row>
    <row r="1907" spans="1:7" x14ac:dyDescent="0.25">
      <c r="A1907" s="22" t="str">
        <f>Revenue!A1908</f>
        <v>P0159</v>
      </c>
      <c r="B1907" s="22" t="str">
        <f>Revenue!B1908</f>
        <v>Nov</v>
      </c>
      <c r="C1907" s="23" t="str">
        <f t="shared" si="93"/>
        <v>P0159|Nov</v>
      </c>
      <c r="D1907" s="24">
        <f>Revenue!J1908</f>
        <v>3033.2497000000003</v>
      </c>
      <c r="E1907" s="25">
        <f>_xlfn.XLOOKUP($C1907,ExpensesTbl[Key],ExpensesTbl[Total Operating Expenses])</f>
        <v>3975.89</v>
      </c>
      <c r="F1907" s="25">
        <f t="shared" si="94"/>
        <v>-942.64029999999957</v>
      </c>
      <c r="G1907" s="23" t="str">
        <f>_xlfn.XLOOKUP($A1907,PropertiesTbl[Property ID],PropertiesTbl[Property Name])</f>
        <v>Birch Manor</v>
      </c>
    </row>
    <row r="1908" spans="1:7" x14ac:dyDescent="0.25">
      <c r="A1908" s="22" t="str">
        <f>Revenue!A1909</f>
        <v>P0159</v>
      </c>
      <c r="B1908" s="22" t="str">
        <f>Revenue!B1909</f>
        <v>Dec</v>
      </c>
      <c r="C1908" s="23" t="str">
        <f t="shared" si="93"/>
        <v>P0159|Dec</v>
      </c>
      <c r="D1908" s="24">
        <f>Revenue!J1909</f>
        <v>10024.662</v>
      </c>
      <c r="E1908" s="25">
        <f>_xlfn.XLOOKUP($C1908,ExpensesTbl[Key],ExpensesTbl[Total Operating Expenses])</f>
        <v>4622.88</v>
      </c>
      <c r="F1908" s="25">
        <f t="shared" si="94"/>
        <v>5401.7820000000002</v>
      </c>
      <c r="G1908" s="23" t="str">
        <f>_xlfn.XLOOKUP($A1908,PropertiesTbl[Property ID],PropertiesTbl[Property Name])</f>
        <v>Birch Manor</v>
      </c>
    </row>
    <row r="1909" spans="1:7" x14ac:dyDescent="0.25">
      <c r="A1909" s="22" t="str">
        <f>Revenue!A1910</f>
        <v>P0159</v>
      </c>
      <c r="B1909" s="22" t="str">
        <f>Revenue!B1910</f>
        <v>Jan</v>
      </c>
      <c r="C1909" s="23" t="str">
        <f t="shared" si="93"/>
        <v>P0159|Jan</v>
      </c>
      <c r="D1909" s="24">
        <f>Revenue!J1910</f>
        <v>8567.7996000000003</v>
      </c>
      <c r="E1909" s="25">
        <f>_xlfn.XLOOKUP($C1909,ExpensesTbl[Key],ExpensesTbl[Total Operating Expenses])</f>
        <v>4626.71</v>
      </c>
      <c r="F1909" s="25">
        <f t="shared" si="94"/>
        <v>3941.0896000000002</v>
      </c>
      <c r="G1909" s="23" t="str">
        <f>_xlfn.XLOOKUP($A1909,PropertiesTbl[Property ID],PropertiesTbl[Property Name])</f>
        <v>Birch Manor</v>
      </c>
    </row>
    <row r="1910" spans="1:7" x14ac:dyDescent="0.25">
      <c r="A1910" s="22" t="str">
        <f>Revenue!A1911</f>
        <v>P0159</v>
      </c>
      <c r="B1910" s="22" t="str">
        <f>Revenue!B1911</f>
        <v>Feb</v>
      </c>
      <c r="C1910" s="23" t="str">
        <f t="shared" si="93"/>
        <v>P0159|Feb</v>
      </c>
      <c r="D1910" s="24">
        <f>Revenue!J1911</f>
        <v>6843.2651999999998</v>
      </c>
      <c r="E1910" s="25">
        <f>_xlfn.XLOOKUP($C1910,ExpensesTbl[Key],ExpensesTbl[Total Operating Expenses])</f>
        <v>4424.92</v>
      </c>
      <c r="F1910" s="25">
        <f t="shared" si="94"/>
        <v>2418.3451999999997</v>
      </c>
      <c r="G1910" s="23" t="str">
        <f>_xlfn.XLOOKUP($A1910,PropertiesTbl[Property ID],PropertiesTbl[Property Name])</f>
        <v>Birch Manor</v>
      </c>
    </row>
    <row r="1911" spans="1:7" x14ac:dyDescent="0.25">
      <c r="A1911" s="22" t="str">
        <f>Revenue!A1912</f>
        <v>P0159</v>
      </c>
      <c r="B1911" s="22" t="str">
        <f>Revenue!B1912</f>
        <v>Mar</v>
      </c>
      <c r="C1911" s="23" t="str">
        <f t="shared" si="93"/>
        <v>P0159|Mar</v>
      </c>
      <c r="D1911" s="24">
        <f>Revenue!J1912</f>
        <v>5957.5091999999995</v>
      </c>
      <c r="E1911" s="25">
        <f>_xlfn.XLOOKUP($C1911,ExpensesTbl[Key],ExpensesTbl[Total Operating Expenses])</f>
        <v>4247.4400000000005</v>
      </c>
      <c r="F1911" s="25">
        <f t="shared" si="94"/>
        <v>1710.069199999999</v>
      </c>
      <c r="G1911" s="23" t="str">
        <f>_xlfn.XLOOKUP($A1911,PropertiesTbl[Property ID],PropertiesTbl[Property Name])</f>
        <v>Birch Manor</v>
      </c>
    </row>
    <row r="1912" spans="1:7" x14ac:dyDescent="0.25">
      <c r="A1912" s="22" t="str">
        <f>Revenue!A1913</f>
        <v>P0160</v>
      </c>
      <c r="B1912" s="22" t="str">
        <f>Revenue!B1913</f>
        <v>Apr</v>
      </c>
      <c r="C1912" s="23" t="str">
        <f t="shared" si="93"/>
        <v>P0160|Apr</v>
      </c>
      <c r="D1912" s="24">
        <f>Revenue!J1913</f>
        <v>880.78199999999993</v>
      </c>
      <c r="E1912" s="25">
        <f>_xlfn.XLOOKUP($C1912,ExpensesTbl[Key],ExpensesTbl[Total Operating Expenses])</f>
        <v>1539.73</v>
      </c>
      <c r="F1912" s="25">
        <f t="shared" si="94"/>
        <v>-658.94800000000009</v>
      </c>
      <c r="G1912" s="23" t="str">
        <f>_xlfn.XLOOKUP($A1912,PropertiesTbl[Property ID],PropertiesTbl[Property Name])</f>
        <v>Golden Den</v>
      </c>
    </row>
    <row r="1913" spans="1:7" x14ac:dyDescent="0.25">
      <c r="A1913" s="22" t="str">
        <f>Revenue!A1914</f>
        <v>P0160</v>
      </c>
      <c r="B1913" s="22" t="str">
        <f>Revenue!B1914</f>
        <v>May</v>
      </c>
      <c r="C1913" s="23" t="str">
        <f t="shared" si="93"/>
        <v>P0160|May</v>
      </c>
      <c r="D1913" s="24">
        <f>Revenue!J1914</f>
        <v>1163.8280000000002</v>
      </c>
      <c r="E1913" s="25">
        <f>_xlfn.XLOOKUP($C1913,ExpensesTbl[Key],ExpensesTbl[Total Operating Expenses])</f>
        <v>1790.9</v>
      </c>
      <c r="F1913" s="25">
        <f t="shared" si="94"/>
        <v>-627.07199999999989</v>
      </c>
      <c r="G1913" s="23" t="str">
        <f>_xlfn.XLOOKUP($A1913,PropertiesTbl[Property ID],PropertiesTbl[Property Name])</f>
        <v>Golden Den</v>
      </c>
    </row>
    <row r="1914" spans="1:7" x14ac:dyDescent="0.25">
      <c r="A1914" s="22" t="str">
        <f>Revenue!A1915</f>
        <v>P0160</v>
      </c>
      <c r="B1914" s="22" t="str">
        <f>Revenue!B1915</f>
        <v>Jun</v>
      </c>
      <c r="C1914" s="23" t="str">
        <f t="shared" si="93"/>
        <v>P0160|Jun</v>
      </c>
      <c r="D1914" s="24">
        <f>Revenue!J1915</f>
        <v>1418.076</v>
      </c>
      <c r="E1914" s="25">
        <f>_xlfn.XLOOKUP($C1914,ExpensesTbl[Key],ExpensesTbl[Total Operating Expenses])</f>
        <v>1929.0300000000002</v>
      </c>
      <c r="F1914" s="25">
        <f t="shared" si="94"/>
        <v>-510.95400000000018</v>
      </c>
      <c r="G1914" s="23" t="str">
        <f>_xlfn.XLOOKUP($A1914,PropertiesTbl[Property ID],PropertiesTbl[Property Name])</f>
        <v>Golden Den</v>
      </c>
    </row>
    <row r="1915" spans="1:7" x14ac:dyDescent="0.25">
      <c r="A1915" s="22" t="str">
        <f>Revenue!A1916</f>
        <v>P0160</v>
      </c>
      <c r="B1915" s="22" t="str">
        <f>Revenue!B1916</f>
        <v>Jul</v>
      </c>
      <c r="C1915" s="23" t="str">
        <f t="shared" si="93"/>
        <v>P0160|Jul</v>
      </c>
      <c r="D1915" s="24">
        <f>Revenue!J1916</f>
        <v>1967.2512000000002</v>
      </c>
      <c r="E1915" s="25">
        <f>_xlfn.XLOOKUP($C1915,ExpensesTbl[Key],ExpensesTbl[Total Operating Expenses])</f>
        <v>2490.19</v>
      </c>
      <c r="F1915" s="25">
        <f t="shared" si="94"/>
        <v>-522.9387999999999</v>
      </c>
      <c r="G1915" s="23" t="str">
        <f>_xlfn.XLOOKUP($A1915,PropertiesTbl[Property ID],PropertiesTbl[Property Name])</f>
        <v>Golden Den</v>
      </c>
    </row>
    <row r="1916" spans="1:7" x14ac:dyDescent="0.25">
      <c r="A1916" s="22" t="str">
        <f>Revenue!A1917</f>
        <v>P0160</v>
      </c>
      <c r="B1916" s="22" t="str">
        <f>Revenue!B1917</f>
        <v>Aug</v>
      </c>
      <c r="C1916" s="23" t="str">
        <f t="shared" si="93"/>
        <v>P0160|Aug</v>
      </c>
      <c r="D1916" s="24">
        <f>Revenue!J1917</f>
        <v>1951.1104000000003</v>
      </c>
      <c r="E1916" s="25">
        <f>_xlfn.XLOOKUP($C1916,ExpensesTbl[Key],ExpensesTbl[Total Operating Expenses])</f>
        <v>2425.4500000000003</v>
      </c>
      <c r="F1916" s="25">
        <f t="shared" si="94"/>
        <v>-474.33960000000002</v>
      </c>
      <c r="G1916" s="23" t="str">
        <f>_xlfn.XLOOKUP($A1916,PropertiesTbl[Property ID],PropertiesTbl[Property Name])</f>
        <v>Golden Den</v>
      </c>
    </row>
    <row r="1917" spans="1:7" x14ac:dyDescent="0.25">
      <c r="A1917" s="22" t="str">
        <f>Revenue!A1918</f>
        <v>P0160</v>
      </c>
      <c r="B1917" s="22" t="str">
        <f>Revenue!B1918</f>
        <v>Sep</v>
      </c>
      <c r="C1917" s="23" t="str">
        <f t="shared" si="93"/>
        <v>P0160|Sep</v>
      </c>
      <c r="D1917" s="24">
        <f>Revenue!J1918</f>
        <v>1461.5514000000001</v>
      </c>
      <c r="E1917" s="25">
        <f>_xlfn.XLOOKUP($C1917,ExpensesTbl[Key],ExpensesTbl[Total Operating Expenses])</f>
        <v>1774.48</v>
      </c>
      <c r="F1917" s="25">
        <f t="shared" si="94"/>
        <v>-312.92859999999996</v>
      </c>
      <c r="G1917" s="23" t="str">
        <f>_xlfn.XLOOKUP($A1917,PropertiesTbl[Property ID],PropertiesTbl[Property Name])</f>
        <v>Golden Den</v>
      </c>
    </row>
    <row r="1918" spans="1:7" x14ac:dyDescent="0.25">
      <c r="A1918" s="22" t="str">
        <f>Revenue!A1919</f>
        <v>P0160</v>
      </c>
      <c r="B1918" s="22" t="str">
        <f>Revenue!B1919</f>
        <v>Oct</v>
      </c>
      <c r="C1918" s="23" t="str">
        <f t="shared" si="93"/>
        <v>P0160|Oct</v>
      </c>
      <c r="D1918" s="24">
        <f>Revenue!J1919</f>
        <v>910.17300000000012</v>
      </c>
      <c r="E1918" s="25">
        <f>_xlfn.XLOOKUP($C1918,ExpensesTbl[Key],ExpensesTbl[Total Operating Expenses])</f>
        <v>1643</v>
      </c>
      <c r="F1918" s="25">
        <f t="shared" si="94"/>
        <v>-732.82699999999988</v>
      </c>
      <c r="G1918" s="23" t="str">
        <f>_xlfn.XLOOKUP($A1918,PropertiesTbl[Property ID],PropertiesTbl[Property Name])</f>
        <v>Golden Den</v>
      </c>
    </row>
    <row r="1919" spans="1:7" x14ac:dyDescent="0.25">
      <c r="A1919" s="22" t="str">
        <f>Revenue!A1920</f>
        <v>P0160</v>
      </c>
      <c r="B1919" s="22" t="str">
        <f>Revenue!B1920</f>
        <v>Nov</v>
      </c>
      <c r="C1919" s="23" t="str">
        <f t="shared" si="93"/>
        <v>P0160|Nov</v>
      </c>
      <c r="D1919" s="24">
        <f>Revenue!J1920</f>
        <v>1051.1333999999997</v>
      </c>
      <c r="E1919" s="25">
        <f>_xlfn.XLOOKUP($C1919,ExpensesTbl[Key],ExpensesTbl[Total Operating Expenses])</f>
        <v>1587.8400000000001</v>
      </c>
      <c r="F1919" s="25">
        <f t="shared" si="94"/>
        <v>-536.70660000000044</v>
      </c>
      <c r="G1919" s="23" t="str">
        <f>_xlfn.XLOOKUP($A1919,PropertiesTbl[Property ID],PropertiesTbl[Property Name])</f>
        <v>Golden Den</v>
      </c>
    </row>
    <row r="1920" spans="1:7" x14ac:dyDescent="0.25">
      <c r="A1920" s="22" t="str">
        <f>Revenue!A1921</f>
        <v>P0160</v>
      </c>
      <c r="B1920" s="22" t="str">
        <f>Revenue!B1921</f>
        <v>Dec</v>
      </c>
      <c r="C1920" s="23" t="str">
        <f t="shared" si="93"/>
        <v>P0160|Dec</v>
      </c>
      <c r="D1920" s="24">
        <f>Revenue!J1921</f>
        <v>3979.491</v>
      </c>
      <c r="E1920" s="25">
        <f>_xlfn.XLOOKUP($C1920,ExpensesTbl[Key],ExpensesTbl[Total Operating Expenses])</f>
        <v>2008.81</v>
      </c>
      <c r="F1920" s="25">
        <f t="shared" si="94"/>
        <v>1970.681</v>
      </c>
      <c r="G1920" s="23" t="str">
        <f>_xlfn.XLOOKUP($A1920,PropertiesTbl[Property ID],PropertiesTbl[Property Name])</f>
        <v>Golden Den</v>
      </c>
    </row>
    <row r="1921" spans="1:7" x14ac:dyDescent="0.25">
      <c r="A1921" s="22" t="str">
        <f>Revenue!A1922</f>
        <v>P0160</v>
      </c>
      <c r="B1921" s="22" t="str">
        <f>Revenue!B1922</f>
        <v>Jan</v>
      </c>
      <c r="C1921" s="23" t="str">
        <f t="shared" si="93"/>
        <v>P0160|Jan</v>
      </c>
      <c r="D1921" s="24">
        <f>Revenue!J1922</f>
        <v>3326.4870000000001</v>
      </c>
      <c r="E1921" s="25">
        <f>_xlfn.XLOOKUP($C1921,ExpensesTbl[Key],ExpensesTbl[Total Operating Expenses])</f>
        <v>1984.81</v>
      </c>
      <c r="F1921" s="25">
        <f t="shared" si="94"/>
        <v>1341.6770000000001</v>
      </c>
      <c r="G1921" s="23" t="str">
        <f>_xlfn.XLOOKUP($A1921,PropertiesTbl[Property ID],PropertiesTbl[Property Name])</f>
        <v>Golden Den</v>
      </c>
    </row>
    <row r="1922" spans="1:7" x14ac:dyDescent="0.25">
      <c r="A1922" s="22" t="str">
        <f>Revenue!A1923</f>
        <v>P0160</v>
      </c>
      <c r="B1922" s="22" t="str">
        <f>Revenue!B1923</f>
        <v>Feb</v>
      </c>
      <c r="C1922" s="23" t="str">
        <f t="shared" si="93"/>
        <v>P0160|Feb</v>
      </c>
      <c r="D1922" s="24">
        <f>Revenue!J1923</f>
        <v>2516.5260000000003</v>
      </c>
      <c r="E1922" s="25">
        <f>_xlfn.XLOOKUP($C1922,ExpensesTbl[Key],ExpensesTbl[Total Operating Expenses])</f>
        <v>1898.37</v>
      </c>
      <c r="F1922" s="25">
        <f t="shared" si="94"/>
        <v>618.1560000000004</v>
      </c>
      <c r="G1922" s="23" t="str">
        <f>_xlfn.XLOOKUP($A1922,PropertiesTbl[Property ID],PropertiesTbl[Property Name])</f>
        <v>Golden Den</v>
      </c>
    </row>
    <row r="1923" spans="1:7" x14ac:dyDescent="0.25">
      <c r="A1923" s="22" t="str">
        <f>Revenue!A1924</f>
        <v>P0160</v>
      </c>
      <c r="B1923" s="22" t="str">
        <f>Revenue!B1924</f>
        <v>Mar</v>
      </c>
      <c r="C1923" s="23" t="str">
        <f t="shared" si="93"/>
        <v>P0160|Mar</v>
      </c>
      <c r="D1923" s="24">
        <f>Revenue!J1924</f>
        <v>2313.8529000000003</v>
      </c>
      <c r="E1923" s="25">
        <f>_xlfn.XLOOKUP($C1923,ExpensesTbl[Key],ExpensesTbl[Total Operating Expenses])</f>
        <v>1816.9799999999998</v>
      </c>
      <c r="F1923" s="25">
        <f t="shared" si="94"/>
        <v>496.87290000000053</v>
      </c>
      <c r="G1923" s="23" t="str">
        <f>_xlfn.XLOOKUP($A1923,PropertiesTbl[Property ID],PropertiesTbl[Property Name])</f>
        <v>Golden Den</v>
      </c>
    </row>
    <row r="1924" spans="1:7" x14ac:dyDescent="0.25">
      <c r="A1924" s="22" t="str">
        <f>Revenue!A1925</f>
        <v>P0161</v>
      </c>
      <c r="B1924" s="22" t="str">
        <f>Revenue!B1925</f>
        <v>Apr</v>
      </c>
      <c r="C1924" s="23" t="str">
        <f t="shared" si="93"/>
        <v>P0161|Apr</v>
      </c>
      <c r="D1924" s="24">
        <f>Revenue!J1925</f>
        <v>698.1345</v>
      </c>
      <c r="E1924" s="25">
        <f>_xlfn.XLOOKUP($C1924,ExpensesTbl[Key],ExpensesTbl[Total Operating Expenses])</f>
        <v>1155.82</v>
      </c>
      <c r="F1924" s="25">
        <f t="shared" si="94"/>
        <v>-457.68549999999993</v>
      </c>
      <c r="G1924" s="23" t="str">
        <f>_xlfn.XLOOKUP($A1924,PropertiesTbl[Property ID],PropertiesTbl[Property Name])</f>
        <v>Cinder Landing</v>
      </c>
    </row>
    <row r="1925" spans="1:7" x14ac:dyDescent="0.25">
      <c r="A1925" s="22" t="str">
        <f>Revenue!A1926</f>
        <v>P0161</v>
      </c>
      <c r="B1925" s="22" t="str">
        <f>Revenue!B1926</f>
        <v>May</v>
      </c>
      <c r="C1925" s="23" t="str">
        <f t="shared" ref="C1925:C1988" si="95">A1925&amp;"|"&amp;B1925</f>
        <v>P0161|May</v>
      </c>
      <c r="D1925" s="24">
        <f>Revenue!J1926</f>
        <v>705.50650000000007</v>
      </c>
      <c r="E1925" s="25">
        <f>_xlfn.XLOOKUP($C1925,ExpensesTbl[Key],ExpensesTbl[Total Operating Expenses])</f>
        <v>1254.98</v>
      </c>
      <c r="F1925" s="25">
        <f t="shared" ref="F1925:F1988" si="96">D1925-E1925</f>
        <v>-549.47349999999994</v>
      </c>
      <c r="G1925" s="23" t="str">
        <f>_xlfn.XLOOKUP($A1925,PropertiesTbl[Property ID],PropertiesTbl[Property Name])</f>
        <v>Cinder Landing</v>
      </c>
    </row>
    <row r="1926" spans="1:7" x14ac:dyDescent="0.25">
      <c r="A1926" s="22" t="str">
        <f>Revenue!A1927</f>
        <v>P0161</v>
      </c>
      <c r="B1926" s="22" t="str">
        <f>Revenue!B1927</f>
        <v>Jun</v>
      </c>
      <c r="C1926" s="23" t="str">
        <f t="shared" si="95"/>
        <v>P0161|Jun</v>
      </c>
      <c r="D1926" s="24">
        <f>Revenue!J1927</f>
        <v>863.54859999999996</v>
      </c>
      <c r="E1926" s="25">
        <f>_xlfn.XLOOKUP($C1926,ExpensesTbl[Key],ExpensesTbl[Total Operating Expenses])</f>
        <v>1291.27</v>
      </c>
      <c r="F1926" s="25">
        <f t="shared" si="96"/>
        <v>-427.72140000000002</v>
      </c>
      <c r="G1926" s="23" t="str">
        <f>_xlfn.XLOOKUP($A1926,PropertiesTbl[Property ID],PropertiesTbl[Property Name])</f>
        <v>Cinder Landing</v>
      </c>
    </row>
    <row r="1927" spans="1:7" x14ac:dyDescent="0.25">
      <c r="A1927" s="22" t="str">
        <f>Revenue!A1928</f>
        <v>P0161</v>
      </c>
      <c r="B1927" s="22" t="str">
        <f>Revenue!B1928</f>
        <v>Jul</v>
      </c>
      <c r="C1927" s="23" t="str">
        <f t="shared" si="95"/>
        <v>P0161|Jul</v>
      </c>
      <c r="D1927" s="24">
        <f>Revenue!J1928</f>
        <v>1193.3680000000002</v>
      </c>
      <c r="E1927" s="25">
        <f>_xlfn.XLOOKUP($C1927,ExpensesTbl[Key],ExpensesTbl[Total Operating Expenses])</f>
        <v>1586.58</v>
      </c>
      <c r="F1927" s="25">
        <f t="shared" si="96"/>
        <v>-393.21199999999976</v>
      </c>
      <c r="G1927" s="23" t="str">
        <f>_xlfn.XLOOKUP($A1927,PropertiesTbl[Property ID],PropertiesTbl[Property Name])</f>
        <v>Cinder Landing</v>
      </c>
    </row>
    <row r="1928" spans="1:7" x14ac:dyDescent="0.25">
      <c r="A1928" s="22" t="str">
        <f>Revenue!A1929</f>
        <v>P0161</v>
      </c>
      <c r="B1928" s="22" t="str">
        <f>Revenue!B1929</f>
        <v>Aug</v>
      </c>
      <c r="C1928" s="23" t="str">
        <f t="shared" si="95"/>
        <v>P0161|Aug</v>
      </c>
      <c r="D1928" s="24">
        <f>Revenue!J1929</f>
        <v>1106.3008</v>
      </c>
      <c r="E1928" s="25">
        <f>_xlfn.XLOOKUP($C1928,ExpensesTbl[Key],ExpensesTbl[Total Operating Expenses])</f>
        <v>1527.95</v>
      </c>
      <c r="F1928" s="25">
        <f t="shared" si="96"/>
        <v>-421.64920000000006</v>
      </c>
      <c r="G1928" s="23" t="str">
        <f>_xlfn.XLOOKUP($A1928,PropertiesTbl[Property ID],PropertiesTbl[Property Name])</f>
        <v>Cinder Landing</v>
      </c>
    </row>
    <row r="1929" spans="1:7" x14ac:dyDescent="0.25">
      <c r="A1929" s="22" t="str">
        <f>Revenue!A1930</f>
        <v>P0161</v>
      </c>
      <c r="B1929" s="22" t="str">
        <f>Revenue!B1930</f>
        <v>Sep</v>
      </c>
      <c r="C1929" s="23" t="str">
        <f t="shared" si="95"/>
        <v>P0161|Sep</v>
      </c>
      <c r="D1929" s="24">
        <f>Revenue!J1930</f>
        <v>832.70260000000007</v>
      </c>
      <c r="E1929" s="25">
        <f>_xlfn.XLOOKUP($C1929,ExpensesTbl[Key],ExpensesTbl[Total Operating Expenses])</f>
        <v>1222.7800000000002</v>
      </c>
      <c r="F1929" s="25">
        <f t="shared" si="96"/>
        <v>-390.07740000000013</v>
      </c>
      <c r="G1929" s="23" t="str">
        <f>_xlfn.XLOOKUP($A1929,PropertiesTbl[Property ID],PropertiesTbl[Property Name])</f>
        <v>Cinder Landing</v>
      </c>
    </row>
    <row r="1930" spans="1:7" x14ac:dyDescent="0.25">
      <c r="A1930" s="22" t="str">
        <f>Revenue!A1931</f>
        <v>P0161</v>
      </c>
      <c r="B1930" s="22" t="str">
        <f>Revenue!B1931</f>
        <v>Oct</v>
      </c>
      <c r="C1930" s="23" t="str">
        <f t="shared" si="95"/>
        <v>P0161|Oct</v>
      </c>
      <c r="D1930" s="24">
        <f>Revenue!J1931</f>
        <v>666.12450000000001</v>
      </c>
      <c r="E1930" s="25">
        <f>_xlfn.XLOOKUP($C1930,ExpensesTbl[Key],ExpensesTbl[Total Operating Expenses])</f>
        <v>1201.1499999999999</v>
      </c>
      <c r="F1930" s="25">
        <f t="shared" si="96"/>
        <v>-535.02549999999985</v>
      </c>
      <c r="G1930" s="23" t="str">
        <f>_xlfn.XLOOKUP($A1930,PropertiesTbl[Property ID],PropertiesTbl[Property Name])</f>
        <v>Cinder Landing</v>
      </c>
    </row>
    <row r="1931" spans="1:7" x14ac:dyDescent="0.25">
      <c r="A1931" s="22" t="str">
        <f>Revenue!A1932</f>
        <v>P0161</v>
      </c>
      <c r="B1931" s="22" t="str">
        <f>Revenue!B1932</f>
        <v>Nov</v>
      </c>
      <c r="C1931" s="23" t="str">
        <f t="shared" si="95"/>
        <v>P0161|Nov</v>
      </c>
      <c r="D1931" s="24">
        <f>Revenue!J1932</f>
        <v>753.90949999999998</v>
      </c>
      <c r="E1931" s="25">
        <f>_xlfn.XLOOKUP($C1931,ExpensesTbl[Key],ExpensesTbl[Total Operating Expenses])</f>
        <v>1213.3799999999999</v>
      </c>
      <c r="F1931" s="25">
        <f t="shared" si="96"/>
        <v>-459.4704999999999</v>
      </c>
      <c r="G1931" s="23" t="str">
        <f>_xlfn.XLOOKUP($A1931,PropertiesTbl[Property ID],PropertiesTbl[Property Name])</f>
        <v>Cinder Landing</v>
      </c>
    </row>
    <row r="1932" spans="1:7" x14ac:dyDescent="0.25">
      <c r="A1932" s="22" t="str">
        <f>Revenue!A1933</f>
        <v>P0161</v>
      </c>
      <c r="B1932" s="22" t="str">
        <f>Revenue!B1933</f>
        <v>Dec</v>
      </c>
      <c r="C1932" s="23" t="str">
        <f t="shared" si="95"/>
        <v>P0161|Dec</v>
      </c>
      <c r="D1932" s="24">
        <f>Revenue!J1933</f>
        <v>2890.5328000000004</v>
      </c>
      <c r="E1932" s="25">
        <f>_xlfn.XLOOKUP($C1932,ExpensesTbl[Key],ExpensesTbl[Total Operating Expenses])</f>
        <v>1434.3700000000003</v>
      </c>
      <c r="F1932" s="25">
        <f t="shared" si="96"/>
        <v>1456.1628000000001</v>
      </c>
      <c r="G1932" s="23" t="str">
        <f>_xlfn.XLOOKUP($A1932,PropertiesTbl[Property ID],PropertiesTbl[Property Name])</f>
        <v>Cinder Landing</v>
      </c>
    </row>
    <row r="1933" spans="1:7" x14ac:dyDescent="0.25">
      <c r="A1933" s="22" t="str">
        <f>Revenue!A1934</f>
        <v>P0161</v>
      </c>
      <c r="B1933" s="22" t="str">
        <f>Revenue!B1934</f>
        <v>Jan</v>
      </c>
      <c r="C1933" s="23" t="str">
        <f t="shared" si="95"/>
        <v>P0161|Jan</v>
      </c>
      <c r="D1933" s="24">
        <f>Revenue!J1934</f>
        <v>2165.77</v>
      </c>
      <c r="E1933" s="25">
        <f>_xlfn.XLOOKUP($C1933,ExpensesTbl[Key],ExpensesTbl[Total Operating Expenses])</f>
        <v>1369.2400000000002</v>
      </c>
      <c r="F1933" s="25">
        <f t="shared" si="96"/>
        <v>796.52999999999975</v>
      </c>
      <c r="G1933" s="23" t="str">
        <f>_xlfn.XLOOKUP($A1933,PropertiesTbl[Property ID],PropertiesTbl[Property Name])</f>
        <v>Cinder Landing</v>
      </c>
    </row>
    <row r="1934" spans="1:7" x14ac:dyDescent="0.25">
      <c r="A1934" s="22" t="str">
        <f>Revenue!A1935</f>
        <v>P0161</v>
      </c>
      <c r="B1934" s="22" t="str">
        <f>Revenue!B1935</f>
        <v>Feb</v>
      </c>
      <c r="C1934" s="23" t="str">
        <f t="shared" si="95"/>
        <v>P0161|Feb</v>
      </c>
      <c r="D1934" s="24">
        <f>Revenue!J1935</f>
        <v>1988.26</v>
      </c>
      <c r="E1934" s="25">
        <f>_xlfn.XLOOKUP($C1934,ExpensesTbl[Key],ExpensesTbl[Total Operating Expenses])</f>
        <v>1492.44</v>
      </c>
      <c r="F1934" s="25">
        <f t="shared" si="96"/>
        <v>495.81999999999994</v>
      </c>
      <c r="G1934" s="23" t="str">
        <f>_xlfn.XLOOKUP($A1934,PropertiesTbl[Property ID],PropertiesTbl[Property Name])</f>
        <v>Cinder Landing</v>
      </c>
    </row>
    <row r="1935" spans="1:7" x14ac:dyDescent="0.25">
      <c r="A1935" s="22" t="str">
        <f>Revenue!A1936</f>
        <v>P0161</v>
      </c>
      <c r="B1935" s="22" t="str">
        <f>Revenue!B1936</f>
        <v>Mar</v>
      </c>
      <c r="C1935" s="23" t="str">
        <f t="shared" si="95"/>
        <v>P0161|Mar</v>
      </c>
      <c r="D1935" s="24">
        <f>Revenue!J1936</f>
        <v>1622.4359999999999</v>
      </c>
      <c r="E1935" s="25">
        <f>_xlfn.XLOOKUP($C1935,ExpensesTbl[Key],ExpensesTbl[Total Operating Expenses])</f>
        <v>1283.4500000000003</v>
      </c>
      <c r="F1935" s="25">
        <f t="shared" si="96"/>
        <v>338.98599999999965</v>
      </c>
      <c r="G1935" s="23" t="str">
        <f>_xlfn.XLOOKUP($A1935,PropertiesTbl[Property ID],PropertiesTbl[Property Name])</f>
        <v>Cinder Landing</v>
      </c>
    </row>
    <row r="1936" spans="1:7" x14ac:dyDescent="0.25">
      <c r="A1936" s="22" t="str">
        <f>Revenue!A1937</f>
        <v>P0162</v>
      </c>
      <c r="B1936" s="22" t="str">
        <f>Revenue!B1937</f>
        <v>Apr</v>
      </c>
      <c r="C1936" s="23" t="str">
        <f t="shared" si="95"/>
        <v>P0162|Apr</v>
      </c>
      <c r="D1936" s="24">
        <f>Revenue!J1937</f>
        <v>1441.5784000000001</v>
      </c>
      <c r="E1936" s="25">
        <f>_xlfn.XLOOKUP($C1936,ExpensesTbl[Key],ExpensesTbl[Total Operating Expenses])</f>
        <v>2490.42</v>
      </c>
      <c r="F1936" s="25">
        <f t="shared" si="96"/>
        <v>-1048.8416</v>
      </c>
      <c r="G1936" s="23" t="str">
        <f>_xlfn.XLOOKUP($A1936,PropertiesTbl[Property ID],PropertiesTbl[Property Name])</f>
        <v>Ridge Landing</v>
      </c>
    </row>
    <row r="1937" spans="1:7" x14ac:dyDescent="0.25">
      <c r="A1937" s="22" t="str">
        <f>Revenue!A1938</f>
        <v>P0162</v>
      </c>
      <c r="B1937" s="22" t="str">
        <f>Revenue!B1938</f>
        <v>May</v>
      </c>
      <c r="C1937" s="23" t="str">
        <f t="shared" si="95"/>
        <v>P0162|May</v>
      </c>
      <c r="D1937" s="24">
        <f>Revenue!J1938</f>
        <v>1716.0496000000001</v>
      </c>
      <c r="E1937" s="25">
        <f>_xlfn.XLOOKUP($C1937,ExpensesTbl[Key],ExpensesTbl[Total Operating Expenses])</f>
        <v>2941.1400000000003</v>
      </c>
      <c r="F1937" s="25">
        <f t="shared" si="96"/>
        <v>-1225.0904000000003</v>
      </c>
      <c r="G1937" s="23" t="str">
        <f>_xlfn.XLOOKUP($A1937,PropertiesTbl[Property ID],PropertiesTbl[Property Name])</f>
        <v>Ridge Landing</v>
      </c>
    </row>
    <row r="1938" spans="1:7" x14ac:dyDescent="0.25">
      <c r="A1938" s="22" t="str">
        <f>Revenue!A1939</f>
        <v>P0162</v>
      </c>
      <c r="B1938" s="22" t="str">
        <f>Revenue!B1939</f>
        <v>Jun</v>
      </c>
      <c r="C1938" s="23" t="str">
        <f t="shared" si="95"/>
        <v>P0162|Jun</v>
      </c>
      <c r="D1938" s="24">
        <f>Revenue!J1939</f>
        <v>1886.8181</v>
      </c>
      <c r="E1938" s="25">
        <f>_xlfn.XLOOKUP($C1938,ExpensesTbl[Key],ExpensesTbl[Total Operating Expenses])</f>
        <v>3063.78</v>
      </c>
      <c r="F1938" s="25">
        <f t="shared" si="96"/>
        <v>-1176.9619000000002</v>
      </c>
      <c r="G1938" s="23" t="str">
        <f>_xlfn.XLOOKUP($A1938,PropertiesTbl[Property ID],PropertiesTbl[Property Name])</f>
        <v>Ridge Landing</v>
      </c>
    </row>
    <row r="1939" spans="1:7" x14ac:dyDescent="0.25">
      <c r="A1939" s="22" t="str">
        <f>Revenue!A1940</f>
        <v>P0162</v>
      </c>
      <c r="B1939" s="22" t="str">
        <f>Revenue!B1940</f>
        <v>Jul</v>
      </c>
      <c r="C1939" s="23" t="str">
        <f t="shared" si="95"/>
        <v>P0162|Jul</v>
      </c>
      <c r="D1939" s="24">
        <f>Revenue!J1940</f>
        <v>2827.8069999999998</v>
      </c>
      <c r="E1939" s="25">
        <f>_xlfn.XLOOKUP($C1939,ExpensesTbl[Key],ExpensesTbl[Total Operating Expenses])</f>
        <v>4312.54</v>
      </c>
      <c r="F1939" s="25">
        <f t="shared" si="96"/>
        <v>-1484.7330000000002</v>
      </c>
      <c r="G1939" s="23" t="str">
        <f>_xlfn.XLOOKUP($A1939,PropertiesTbl[Property ID],PropertiesTbl[Property Name])</f>
        <v>Ridge Landing</v>
      </c>
    </row>
    <row r="1940" spans="1:7" x14ac:dyDescent="0.25">
      <c r="A1940" s="22" t="str">
        <f>Revenue!A1941</f>
        <v>P0162</v>
      </c>
      <c r="B1940" s="22" t="str">
        <f>Revenue!B1941</f>
        <v>Aug</v>
      </c>
      <c r="C1940" s="23" t="str">
        <f t="shared" si="95"/>
        <v>P0162|Aug</v>
      </c>
      <c r="D1940" s="24">
        <f>Revenue!J1941</f>
        <v>2721.3980000000001</v>
      </c>
      <c r="E1940" s="25">
        <f>_xlfn.XLOOKUP($C1940,ExpensesTbl[Key],ExpensesTbl[Total Operating Expenses])</f>
        <v>4189.72</v>
      </c>
      <c r="F1940" s="25">
        <f t="shared" si="96"/>
        <v>-1468.3220000000001</v>
      </c>
      <c r="G1940" s="23" t="str">
        <f>_xlfn.XLOOKUP($A1940,PropertiesTbl[Property ID],PropertiesTbl[Property Name])</f>
        <v>Ridge Landing</v>
      </c>
    </row>
    <row r="1941" spans="1:7" x14ac:dyDescent="0.25">
      <c r="A1941" s="22" t="str">
        <f>Revenue!A1942</f>
        <v>P0162</v>
      </c>
      <c r="B1941" s="22" t="str">
        <f>Revenue!B1942</f>
        <v>Sep</v>
      </c>
      <c r="C1941" s="23" t="str">
        <f t="shared" si="95"/>
        <v>P0162|Sep</v>
      </c>
      <c r="D1941" s="24">
        <f>Revenue!J1942</f>
        <v>1780.6904</v>
      </c>
      <c r="E1941" s="25">
        <f>_xlfn.XLOOKUP($C1941,ExpensesTbl[Key],ExpensesTbl[Total Operating Expenses])</f>
        <v>2767.57</v>
      </c>
      <c r="F1941" s="25">
        <f t="shared" si="96"/>
        <v>-986.87960000000021</v>
      </c>
      <c r="G1941" s="23" t="str">
        <f>_xlfn.XLOOKUP($A1941,PropertiesTbl[Property ID],PropertiesTbl[Property Name])</f>
        <v>Ridge Landing</v>
      </c>
    </row>
    <row r="1942" spans="1:7" x14ac:dyDescent="0.25">
      <c r="A1942" s="22" t="str">
        <f>Revenue!A1943</f>
        <v>P0162</v>
      </c>
      <c r="B1942" s="22" t="str">
        <f>Revenue!B1943</f>
        <v>Oct</v>
      </c>
      <c r="C1942" s="23" t="str">
        <f t="shared" si="95"/>
        <v>P0162|Oct</v>
      </c>
      <c r="D1942" s="24">
        <f>Revenue!J1943</f>
        <v>1378.6060000000002</v>
      </c>
      <c r="E1942" s="25">
        <f>_xlfn.XLOOKUP($C1942,ExpensesTbl[Key],ExpensesTbl[Total Operating Expenses])</f>
        <v>2651.63</v>
      </c>
      <c r="F1942" s="25">
        <f t="shared" si="96"/>
        <v>-1273.0239999999999</v>
      </c>
      <c r="G1942" s="23" t="str">
        <f>_xlfn.XLOOKUP($A1942,PropertiesTbl[Property ID],PropertiesTbl[Property Name])</f>
        <v>Ridge Landing</v>
      </c>
    </row>
    <row r="1943" spans="1:7" x14ac:dyDescent="0.25">
      <c r="A1943" s="22" t="str">
        <f>Revenue!A1944</f>
        <v>P0162</v>
      </c>
      <c r="B1943" s="22" t="str">
        <f>Revenue!B1944</f>
        <v>Nov</v>
      </c>
      <c r="C1943" s="23" t="str">
        <f t="shared" si="95"/>
        <v>P0162|Nov</v>
      </c>
      <c r="D1943" s="24">
        <f>Revenue!J1944</f>
        <v>1529.8096</v>
      </c>
      <c r="E1943" s="25">
        <f>_xlfn.XLOOKUP($C1943,ExpensesTbl[Key],ExpensesTbl[Total Operating Expenses])</f>
        <v>2574.27</v>
      </c>
      <c r="F1943" s="25">
        <f t="shared" si="96"/>
        <v>-1044.4603999999999</v>
      </c>
      <c r="G1943" s="23" t="str">
        <f>_xlfn.XLOOKUP($A1943,PropertiesTbl[Property ID],PropertiesTbl[Property Name])</f>
        <v>Ridge Landing</v>
      </c>
    </row>
    <row r="1944" spans="1:7" x14ac:dyDescent="0.25">
      <c r="A1944" s="22" t="str">
        <f>Revenue!A1945</f>
        <v>P0162</v>
      </c>
      <c r="B1944" s="22" t="str">
        <f>Revenue!B1945</f>
        <v>Dec</v>
      </c>
      <c r="C1944" s="23" t="str">
        <f t="shared" si="95"/>
        <v>P0162|Dec</v>
      </c>
      <c r="D1944" s="24">
        <f>Revenue!J1945</f>
        <v>6260.1179999999995</v>
      </c>
      <c r="E1944" s="25">
        <f>_xlfn.XLOOKUP($C1944,ExpensesTbl[Key],ExpensesTbl[Total Operating Expenses])</f>
        <v>3187.58</v>
      </c>
      <c r="F1944" s="25">
        <f t="shared" si="96"/>
        <v>3072.5379999999996</v>
      </c>
      <c r="G1944" s="23" t="str">
        <f>_xlfn.XLOOKUP($A1944,PropertiesTbl[Property ID],PropertiesTbl[Property Name])</f>
        <v>Ridge Landing</v>
      </c>
    </row>
    <row r="1945" spans="1:7" x14ac:dyDescent="0.25">
      <c r="A1945" s="22" t="str">
        <f>Revenue!A1946</f>
        <v>P0162</v>
      </c>
      <c r="B1945" s="22" t="str">
        <f>Revenue!B1946</f>
        <v>Jan</v>
      </c>
      <c r="C1945" s="23" t="str">
        <f t="shared" si="95"/>
        <v>P0162|Jan</v>
      </c>
      <c r="D1945" s="24">
        <f>Revenue!J1946</f>
        <v>5667.6420000000007</v>
      </c>
      <c r="E1945" s="25">
        <f>_xlfn.XLOOKUP($C1945,ExpensesTbl[Key],ExpensesTbl[Total Operating Expenses])</f>
        <v>3156.7000000000003</v>
      </c>
      <c r="F1945" s="25">
        <f t="shared" si="96"/>
        <v>2510.9420000000005</v>
      </c>
      <c r="G1945" s="23" t="str">
        <f>_xlfn.XLOOKUP($A1945,PropertiesTbl[Property ID],PropertiesTbl[Property Name])</f>
        <v>Ridge Landing</v>
      </c>
    </row>
    <row r="1946" spans="1:7" x14ac:dyDescent="0.25">
      <c r="A1946" s="22" t="str">
        <f>Revenue!A1947</f>
        <v>P0162</v>
      </c>
      <c r="B1946" s="22" t="str">
        <f>Revenue!B1947</f>
        <v>Feb</v>
      </c>
      <c r="C1946" s="23" t="str">
        <f t="shared" si="95"/>
        <v>P0162|Feb</v>
      </c>
      <c r="D1946" s="24">
        <f>Revenue!J1947</f>
        <v>5317.3152</v>
      </c>
      <c r="E1946" s="25">
        <f>_xlfn.XLOOKUP($C1946,ExpensesTbl[Key],ExpensesTbl[Total Operating Expenses])</f>
        <v>3035.71</v>
      </c>
      <c r="F1946" s="25">
        <f t="shared" si="96"/>
        <v>2281.6052</v>
      </c>
      <c r="G1946" s="23" t="str">
        <f>_xlfn.XLOOKUP($A1946,PropertiesTbl[Property ID],PropertiesTbl[Property Name])</f>
        <v>Ridge Landing</v>
      </c>
    </row>
    <row r="1947" spans="1:7" x14ac:dyDescent="0.25">
      <c r="A1947" s="22" t="str">
        <f>Revenue!A1948</f>
        <v>P0162</v>
      </c>
      <c r="B1947" s="22" t="str">
        <f>Revenue!B1948</f>
        <v>Mar</v>
      </c>
      <c r="C1947" s="23" t="str">
        <f t="shared" si="95"/>
        <v>P0162|Mar</v>
      </c>
      <c r="D1947" s="24">
        <f>Revenue!J1948</f>
        <v>4070.2137000000002</v>
      </c>
      <c r="E1947" s="25">
        <f>_xlfn.XLOOKUP($C1947,ExpensesTbl[Key],ExpensesTbl[Total Operating Expenses])</f>
        <v>2882.71</v>
      </c>
      <c r="F1947" s="25">
        <f t="shared" si="96"/>
        <v>1187.5037000000002</v>
      </c>
      <c r="G1947" s="23" t="str">
        <f>_xlfn.XLOOKUP($A1947,PropertiesTbl[Property ID],PropertiesTbl[Property Name])</f>
        <v>Ridge Landing</v>
      </c>
    </row>
    <row r="1948" spans="1:7" x14ac:dyDescent="0.25">
      <c r="A1948" s="22" t="str">
        <f>Revenue!A1949</f>
        <v>P0163</v>
      </c>
      <c r="B1948" s="22" t="str">
        <f>Revenue!B1949</f>
        <v>Apr</v>
      </c>
      <c r="C1948" s="23" t="str">
        <f t="shared" si="95"/>
        <v>P0163|Apr</v>
      </c>
      <c r="D1948" s="24">
        <f>Revenue!J1949</f>
        <v>1533.1019999999999</v>
      </c>
      <c r="E1948" s="25">
        <f>_xlfn.XLOOKUP($C1948,ExpensesTbl[Key],ExpensesTbl[Total Operating Expenses])</f>
        <v>3084.43</v>
      </c>
      <c r="F1948" s="25">
        <f t="shared" si="96"/>
        <v>-1551.328</v>
      </c>
      <c r="G1948" s="23" t="str">
        <f>_xlfn.XLOOKUP($A1948,PropertiesTbl[Property ID],PropertiesTbl[Property Name])</f>
        <v>Timber Landing</v>
      </c>
    </row>
    <row r="1949" spans="1:7" x14ac:dyDescent="0.25">
      <c r="A1949" s="22" t="str">
        <f>Revenue!A1950</f>
        <v>P0163</v>
      </c>
      <c r="B1949" s="22" t="str">
        <f>Revenue!B1950</f>
        <v>May</v>
      </c>
      <c r="C1949" s="23" t="str">
        <f t="shared" si="95"/>
        <v>P0163|May</v>
      </c>
      <c r="D1949" s="24">
        <f>Revenue!J1950</f>
        <v>2020.9344000000001</v>
      </c>
      <c r="E1949" s="25">
        <f>_xlfn.XLOOKUP($C1949,ExpensesTbl[Key],ExpensesTbl[Total Operating Expenses])</f>
        <v>3628.43</v>
      </c>
      <c r="F1949" s="25">
        <f t="shared" si="96"/>
        <v>-1607.4955999999997</v>
      </c>
      <c r="G1949" s="23" t="str">
        <f>_xlfn.XLOOKUP($A1949,PropertiesTbl[Property ID],PropertiesTbl[Property Name])</f>
        <v>Timber Landing</v>
      </c>
    </row>
    <row r="1950" spans="1:7" x14ac:dyDescent="0.25">
      <c r="A1950" s="22" t="str">
        <f>Revenue!A1951</f>
        <v>P0163</v>
      </c>
      <c r="B1950" s="22" t="str">
        <f>Revenue!B1951</f>
        <v>Jun</v>
      </c>
      <c r="C1950" s="23" t="str">
        <f t="shared" si="95"/>
        <v>P0163|Jun</v>
      </c>
      <c r="D1950" s="24">
        <f>Revenue!J1951</f>
        <v>1957.4382000000001</v>
      </c>
      <c r="E1950" s="25">
        <f>_xlfn.XLOOKUP($C1950,ExpensesTbl[Key],ExpensesTbl[Total Operating Expenses])</f>
        <v>3811.4700000000003</v>
      </c>
      <c r="F1950" s="25">
        <f t="shared" si="96"/>
        <v>-1854.0318000000002</v>
      </c>
      <c r="G1950" s="23" t="str">
        <f>_xlfn.XLOOKUP($A1950,PropertiesTbl[Property ID],PropertiesTbl[Property Name])</f>
        <v>Timber Landing</v>
      </c>
    </row>
    <row r="1951" spans="1:7" x14ac:dyDescent="0.25">
      <c r="A1951" s="22" t="str">
        <f>Revenue!A1952</f>
        <v>P0163</v>
      </c>
      <c r="B1951" s="22" t="str">
        <f>Revenue!B1952</f>
        <v>Jul</v>
      </c>
      <c r="C1951" s="23" t="str">
        <f t="shared" si="95"/>
        <v>P0163|Jul</v>
      </c>
      <c r="D1951" s="24">
        <f>Revenue!J1952</f>
        <v>3093.8805000000002</v>
      </c>
      <c r="E1951" s="25">
        <f>_xlfn.XLOOKUP($C1951,ExpensesTbl[Key],ExpensesTbl[Total Operating Expenses])</f>
        <v>5191.1899999999996</v>
      </c>
      <c r="F1951" s="25">
        <f t="shared" si="96"/>
        <v>-2097.3094999999994</v>
      </c>
      <c r="G1951" s="23" t="str">
        <f>_xlfn.XLOOKUP($A1951,PropertiesTbl[Property ID],PropertiesTbl[Property Name])</f>
        <v>Timber Landing</v>
      </c>
    </row>
    <row r="1952" spans="1:7" x14ac:dyDescent="0.25">
      <c r="A1952" s="22" t="str">
        <f>Revenue!A1953</f>
        <v>P0163</v>
      </c>
      <c r="B1952" s="22" t="str">
        <f>Revenue!B1953</f>
        <v>Aug</v>
      </c>
      <c r="C1952" s="23" t="str">
        <f t="shared" si="95"/>
        <v>P0163|Aug</v>
      </c>
      <c r="D1952" s="24">
        <f>Revenue!J1953</f>
        <v>3290.5673999999999</v>
      </c>
      <c r="E1952" s="25">
        <f>_xlfn.XLOOKUP($C1952,ExpensesTbl[Key],ExpensesTbl[Total Operating Expenses])</f>
        <v>5034.41</v>
      </c>
      <c r="F1952" s="25">
        <f t="shared" si="96"/>
        <v>-1743.8425999999999</v>
      </c>
      <c r="G1952" s="23" t="str">
        <f>_xlfn.XLOOKUP($A1952,PropertiesTbl[Property ID],PropertiesTbl[Property Name])</f>
        <v>Timber Landing</v>
      </c>
    </row>
    <row r="1953" spans="1:7" x14ac:dyDescent="0.25">
      <c r="A1953" s="22" t="str">
        <f>Revenue!A1954</f>
        <v>P0163</v>
      </c>
      <c r="B1953" s="22" t="str">
        <f>Revenue!B1954</f>
        <v>Sep</v>
      </c>
      <c r="C1953" s="23" t="str">
        <f t="shared" si="95"/>
        <v>P0163|Sep</v>
      </c>
      <c r="D1953" s="24">
        <f>Revenue!J1954</f>
        <v>1940.3856000000001</v>
      </c>
      <c r="E1953" s="25">
        <f>_xlfn.XLOOKUP($C1953,ExpensesTbl[Key],ExpensesTbl[Total Operating Expenses])</f>
        <v>3409.7999999999997</v>
      </c>
      <c r="F1953" s="25">
        <f t="shared" si="96"/>
        <v>-1469.4143999999997</v>
      </c>
      <c r="G1953" s="23" t="str">
        <f>_xlfn.XLOOKUP($A1953,PropertiesTbl[Property ID],PropertiesTbl[Property Name])</f>
        <v>Timber Landing</v>
      </c>
    </row>
    <row r="1954" spans="1:7" x14ac:dyDescent="0.25">
      <c r="A1954" s="22" t="str">
        <f>Revenue!A1955</f>
        <v>P0163</v>
      </c>
      <c r="B1954" s="22" t="str">
        <f>Revenue!B1955</f>
        <v>Oct</v>
      </c>
      <c r="C1954" s="23" t="str">
        <f t="shared" si="95"/>
        <v>P0163|Oct</v>
      </c>
      <c r="D1954" s="24">
        <f>Revenue!J1955</f>
        <v>1639.6565000000001</v>
      </c>
      <c r="E1954" s="25">
        <f>_xlfn.XLOOKUP($C1954,ExpensesTbl[Key],ExpensesTbl[Total Operating Expenses])</f>
        <v>3260.87</v>
      </c>
      <c r="F1954" s="25">
        <f t="shared" si="96"/>
        <v>-1621.2134999999998</v>
      </c>
      <c r="G1954" s="23" t="str">
        <f>_xlfn.XLOOKUP($A1954,PropertiesTbl[Property ID],PropertiesTbl[Property Name])</f>
        <v>Timber Landing</v>
      </c>
    </row>
    <row r="1955" spans="1:7" x14ac:dyDescent="0.25">
      <c r="A1955" s="22" t="str">
        <f>Revenue!A1956</f>
        <v>P0163</v>
      </c>
      <c r="B1955" s="22" t="str">
        <f>Revenue!B1956</f>
        <v>Nov</v>
      </c>
      <c r="C1955" s="23" t="str">
        <f t="shared" si="95"/>
        <v>P0163|Nov</v>
      </c>
      <c r="D1955" s="24">
        <f>Revenue!J1956</f>
        <v>2081.1713999999997</v>
      </c>
      <c r="E1955" s="25">
        <f>_xlfn.XLOOKUP($C1955,ExpensesTbl[Key],ExpensesTbl[Total Operating Expenses])</f>
        <v>3154.08</v>
      </c>
      <c r="F1955" s="25">
        <f t="shared" si="96"/>
        <v>-1072.9086000000002</v>
      </c>
      <c r="G1955" s="23" t="str">
        <f>_xlfn.XLOOKUP($A1955,PropertiesTbl[Property ID],PropertiesTbl[Property Name])</f>
        <v>Timber Landing</v>
      </c>
    </row>
    <row r="1956" spans="1:7" x14ac:dyDescent="0.25">
      <c r="A1956" s="22" t="str">
        <f>Revenue!A1957</f>
        <v>P0163</v>
      </c>
      <c r="B1956" s="22" t="str">
        <f>Revenue!B1957</f>
        <v>Dec</v>
      </c>
      <c r="C1956" s="23" t="str">
        <f t="shared" si="95"/>
        <v>P0163|Dec</v>
      </c>
      <c r="D1956" s="24">
        <f>Revenue!J1957</f>
        <v>6137.4168000000009</v>
      </c>
      <c r="E1956" s="25">
        <f>_xlfn.XLOOKUP($C1956,ExpensesTbl[Key],ExpensesTbl[Total Operating Expenses])</f>
        <v>3712.52</v>
      </c>
      <c r="F1956" s="25">
        <f t="shared" si="96"/>
        <v>2424.8968000000009</v>
      </c>
      <c r="G1956" s="23" t="str">
        <f>_xlfn.XLOOKUP($A1956,PropertiesTbl[Property ID],PropertiesTbl[Property Name])</f>
        <v>Timber Landing</v>
      </c>
    </row>
    <row r="1957" spans="1:7" x14ac:dyDescent="0.25">
      <c r="A1957" s="22" t="str">
        <f>Revenue!A1958</f>
        <v>P0163</v>
      </c>
      <c r="B1957" s="22" t="str">
        <f>Revenue!B1958</f>
        <v>Jan</v>
      </c>
      <c r="C1957" s="23" t="str">
        <f t="shared" si="95"/>
        <v>P0163|Jan</v>
      </c>
      <c r="D1957" s="24">
        <f>Revenue!J1958</f>
        <v>4994.8258999999998</v>
      </c>
      <c r="E1957" s="25">
        <f>_xlfn.XLOOKUP($C1957,ExpensesTbl[Key],ExpensesTbl[Total Operating Expenses])</f>
        <v>3570.09</v>
      </c>
      <c r="F1957" s="25">
        <f t="shared" si="96"/>
        <v>1424.7358999999997</v>
      </c>
      <c r="G1957" s="23" t="str">
        <f>_xlfn.XLOOKUP($A1957,PropertiesTbl[Property ID],PropertiesTbl[Property Name])</f>
        <v>Timber Landing</v>
      </c>
    </row>
    <row r="1958" spans="1:7" x14ac:dyDescent="0.25">
      <c r="A1958" s="22" t="str">
        <f>Revenue!A1959</f>
        <v>P0163</v>
      </c>
      <c r="B1958" s="22" t="str">
        <f>Revenue!B1959</f>
        <v>Feb</v>
      </c>
      <c r="C1958" s="23" t="str">
        <f t="shared" si="95"/>
        <v>P0163|Feb</v>
      </c>
      <c r="D1958" s="24">
        <f>Revenue!J1959</f>
        <v>5138.4441000000006</v>
      </c>
      <c r="E1958" s="25">
        <f>_xlfn.XLOOKUP($C1958,ExpensesTbl[Key],ExpensesTbl[Total Operating Expenses])</f>
        <v>3587.03</v>
      </c>
      <c r="F1958" s="25">
        <f t="shared" si="96"/>
        <v>1551.4141000000004</v>
      </c>
      <c r="G1958" s="23" t="str">
        <f>_xlfn.XLOOKUP($A1958,PropertiesTbl[Property ID],PropertiesTbl[Property Name])</f>
        <v>Timber Landing</v>
      </c>
    </row>
    <row r="1959" spans="1:7" x14ac:dyDescent="0.25">
      <c r="A1959" s="22" t="str">
        <f>Revenue!A1960</f>
        <v>P0163</v>
      </c>
      <c r="B1959" s="22" t="str">
        <f>Revenue!B1960</f>
        <v>Mar</v>
      </c>
      <c r="C1959" s="23" t="str">
        <f t="shared" si="95"/>
        <v>P0163|Mar</v>
      </c>
      <c r="D1959" s="24">
        <f>Revenue!J1960</f>
        <v>3452.0711999999999</v>
      </c>
      <c r="E1959" s="25">
        <f>_xlfn.XLOOKUP($C1959,ExpensesTbl[Key],ExpensesTbl[Total Operating Expenses])</f>
        <v>3384.37</v>
      </c>
      <c r="F1959" s="25">
        <f t="shared" si="96"/>
        <v>67.701199999999972</v>
      </c>
      <c r="G1959" s="23" t="str">
        <f>_xlfn.XLOOKUP($A1959,PropertiesTbl[Property ID],PropertiesTbl[Property Name])</f>
        <v>Timber Landing</v>
      </c>
    </row>
    <row r="1960" spans="1:7" x14ac:dyDescent="0.25">
      <c r="A1960" s="22" t="str">
        <f>Revenue!A1961</f>
        <v>P0164</v>
      </c>
      <c r="B1960" s="22" t="str">
        <f>Revenue!B1961</f>
        <v>Apr</v>
      </c>
      <c r="C1960" s="23" t="str">
        <f t="shared" si="95"/>
        <v>P0164|Apr</v>
      </c>
      <c r="D1960" s="24">
        <f>Revenue!J1961</f>
        <v>1329.4997999999998</v>
      </c>
      <c r="E1960" s="25">
        <f>_xlfn.XLOOKUP($C1960,ExpensesTbl[Key],ExpensesTbl[Total Operating Expenses])</f>
        <v>1990.78</v>
      </c>
      <c r="F1960" s="25">
        <f t="shared" si="96"/>
        <v>-661.28020000000015</v>
      </c>
      <c r="G1960" s="23" t="str">
        <f>_xlfn.XLOOKUP($A1960,PropertiesTbl[Property ID],PropertiesTbl[Property Name])</f>
        <v>Juniper Manor</v>
      </c>
    </row>
    <row r="1961" spans="1:7" x14ac:dyDescent="0.25">
      <c r="A1961" s="22" t="str">
        <f>Revenue!A1962</f>
        <v>P0164</v>
      </c>
      <c r="B1961" s="22" t="str">
        <f>Revenue!B1962</f>
        <v>May</v>
      </c>
      <c r="C1961" s="23" t="str">
        <f t="shared" si="95"/>
        <v>P0164|May</v>
      </c>
      <c r="D1961" s="24">
        <f>Revenue!J1962</f>
        <v>1534.3832</v>
      </c>
      <c r="E1961" s="25">
        <f>_xlfn.XLOOKUP($C1961,ExpensesTbl[Key],ExpensesTbl[Total Operating Expenses])</f>
        <v>2296.65</v>
      </c>
      <c r="F1961" s="25">
        <f t="shared" si="96"/>
        <v>-762.2668000000001</v>
      </c>
      <c r="G1961" s="23" t="str">
        <f>_xlfn.XLOOKUP($A1961,PropertiesTbl[Property ID],PropertiesTbl[Property Name])</f>
        <v>Juniper Manor</v>
      </c>
    </row>
    <row r="1962" spans="1:7" x14ac:dyDescent="0.25">
      <c r="A1962" s="22" t="str">
        <f>Revenue!A1963</f>
        <v>P0164</v>
      </c>
      <c r="B1962" s="22" t="str">
        <f>Revenue!B1963</f>
        <v>Jun</v>
      </c>
      <c r="C1962" s="23" t="str">
        <f t="shared" si="95"/>
        <v>P0164|Jun</v>
      </c>
      <c r="D1962" s="24">
        <f>Revenue!J1963</f>
        <v>1757.2989000000002</v>
      </c>
      <c r="E1962" s="25">
        <f>_xlfn.XLOOKUP($C1962,ExpensesTbl[Key],ExpensesTbl[Total Operating Expenses])</f>
        <v>2409.16</v>
      </c>
      <c r="F1962" s="25">
        <f t="shared" si="96"/>
        <v>-651.86109999999962</v>
      </c>
      <c r="G1962" s="23" t="str">
        <f>_xlfn.XLOOKUP($A1962,PropertiesTbl[Property ID],PropertiesTbl[Property Name])</f>
        <v>Juniper Manor</v>
      </c>
    </row>
    <row r="1963" spans="1:7" x14ac:dyDescent="0.25">
      <c r="A1963" s="22" t="str">
        <f>Revenue!A1964</f>
        <v>P0164</v>
      </c>
      <c r="B1963" s="22" t="str">
        <f>Revenue!B1964</f>
        <v>Jul</v>
      </c>
      <c r="C1963" s="23" t="str">
        <f t="shared" si="95"/>
        <v>P0164|Jul</v>
      </c>
      <c r="D1963" s="24">
        <f>Revenue!J1964</f>
        <v>2730.5088000000001</v>
      </c>
      <c r="E1963" s="25">
        <f>_xlfn.XLOOKUP($C1963,ExpensesTbl[Key],ExpensesTbl[Total Operating Expenses])</f>
        <v>3370.19</v>
      </c>
      <c r="F1963" s="25">
        <f t="shared" si="96"/>
        <v>-639.68119999999999</v>
      </c>
      <c r="G1963" s="23" t="str">
        <f>_xlfn.XLOOKUP($A1963,PropertiesTbl[Property ID],PropertiesTbl[Property Name])</f>
        <v>Juniper Manor</v>
      </c>
    </row>
    <row r="1964" spans="1:7" x14ac:dyDescent="0.25">
      <c r="A1964" s="22" t="str">
        <f>Revenue!A1965</f>
        <v>P0164</v>
      </c>
      <c r="B1964" s="22" t="str">
        <f>Revenue!B1965</f>
        <v>Aug</v>
      </c>
      <c r="C1964" s="23" t="str">
        <f t="shared" si="95"/>
        <v>P0164|Aug</v>
      </c>
      <c r="D1964" s="24">
        <f>Revenue!J1965</f>
        <v>2505.2554</v>
      </c>
      <c r="E1964" s="25">
        <f>_xlfn.XLOOKUP($C1964,ExpensesTbl[Key],ExpensesTbl[Total Operating Expenses])</f>
        <v>3277.83</v>
      </c>
      <c r="F1964" s="25">
        <f t="shared" si="96"/>
        <v>-772.57459999999992</v>
      </c>
      <c r="G1964" s="23" t="str">
        <f>_xlfn.XLOOKUP($A1964,PropertiesTbl[Property ID],PropertiesTbl[Property Name])</f>
        <v>Juniper Manor</v>
      </c>
    </row>
    <row r="1965" spans="1:7" x14ac:dyDescent="0.25">
      <c r="A1965" s="22" t="str">
        <f>Revenue!A1966</f>
        <v>P0164</v>
      </c>
      <c r="B1965" s="22" t="str">
        <f>Revenue!B1966</f>
        <v>Sep</v>
      </c>
      <c r="C1965" s="23" t="str">
        <f t="shared" si="95"/>
        <v>P0164|Sep</v>
      </c>
      <c r="D1965" s="24">
        <f>Revenue!J1966</f>
        <v>1708.5952</v>
      </c>
      <c r="E1965" s="25">
        <f>_xlfn.XLOOKUP($C1965,ExpensesTbl[Key],ExpensesTbl[Total Operating Expenses])</f>
        <v>2168.12</v>
      </c>
      <c r="F1965" s="25">
        <f t="shared" si="96"/>
        <v>-459.52479999999991</v>
      </c>
      <c r="G1965" s="23" t="str">
        <f>_xlfn.XLOOKUP($A1965,PropertiesTbl[Property ID],PropertiesTbl[Property Name])</f>
        <v>Juniper Manor</v>
      </c>
    </row>
    <row r="1966" spans="1:7" x14ac:dyDescent="0.25">
      <c r="A1966" s="22" t="str">
        <f>Revenue!A1967</f>
        <v>P0164</v>
      </c>
      <c r="B1966" s="22" t="str">
        <f>Revenue!B1967</f>
        <v>Oct</v>
      </c>
      <c r="C1966" s="23" t="str">
        <f t="shared" si="95"/>
        <v>P0164|Oct</v>
      </c>
      <c r="D1966" s="24">
        <f>Revenue!J1967</f>
        <v>1415.5291</v>
      </c>
      <c r="E1966" s="25">
        <f>_xlfn.XLOOKUP($C1966,ExpensesTbl[Key],ExpensesTbl[Total Operating Expenses])</f>
        <v>2121.1799999999998</v>
      </c>
      <c r="F1966" s="25">
        <f t="shared" si="96"/>
        <v>-705.65089999999987</v>
      </c>
      <c r="G1966" s="23" t="str">
        <f>_xlfn.XLOOKUP($A1966,PropertiesTbl[Property ID],PropertiesTbl[Property Name])</f>
        <v>Juniper Manor</v>
      </c>
    </row>
    <row r="1967" spans="1:7" x14ac:dyDescent="0.25">
      <c r="A1967" s="22" t="str">
        <f>Revenue!A1968</f>
        <v>P0164</v>
      </c>
      <c r="B1967" s="22" t="str">
        <f>Revenue!B1968</f>
        <v>Nov</v>
      </c>
      <c r="C1967" s="23" t="str">
        <f t="shared" si="95"/>
        <v>P0164|Nov</v>
      </c>
      <c r="D1967" s="24">
        <f>Revenue!J1968</f>
        <v>1773.4680000000001</v>
      </c>
      <c r="E1967" s="25">
        <f>_xlfn.XLOOKUP($C1967,ExpensesTbl[Key],ExpensesTbl[Total Operating Expenses])</f>
        <v>2155.4999999999995</v>
      </c>
      <c r="F1967" s="25">
        <f t="shared" si="96"/>
        <v>-382.03199999999947</v>
      </c>
      <c r="G1967" s="23" t="str">
        <f>_xlfn.XLOOKUP($A1967,PropertiesTbl[Property ID],PropertiesTbl[Property Name])</f>
        <v>Juniper Manor</v>
      </c>
    </row>
    <row r="1968" spans="1:7" x14ac:dyDescent="0.25">
      <c r="A1968" s="22" t="str">
        <f>Revenue!A1969</f>
        <v>P0164</v>
      </c>
      <c r="B1968" s="22" t="str">
        <f>Revenue!B1969</f>
        <v>Dec</v>
      </c>
      <c r="C1968" s="23" t="str">
        <f t="shared" si="95"/>
        <v>P0164|Dec</v>
      </c>
      <c r="D1968" s="24">
        <f>Revenue!J1969</f>
        <v>5365.3950000000004</v>
      </c>
      <c r="E1968" s="25">
        <f>_xlfn.XLOOKUP($C1968,ExpensesTbl[Key],ExpensesTbl[Total Operating Expenses])</f>
        <v>2691.5</v>
      </c>
      <c r="F1968" s="25">
        <f t="shared" si="96"/>
        <v>2673.8950000000004</v>
      </c>
      <c r="G1968" s="23" t="str">
        <f>_xlfn.XLOOKUP($A1968,PropertiesTbl[Property ID],PropertiesTbl[Property Name])</f>
        <v>Juniper Manor</v>
      </c>
    </row>
    <row r="1969" spans="1:7" x14ac:dyDescent="0.25">
      <c r="A1969" s="22" t="str">
        <f>Revenue!A1970</f>
        <v>P0164</v>
      </c>
      <c r="B1969" s="22" t="str">
        <f>Revenue!B1970</f>
        <v>Jan</v>
      </c>
      <c r="C1969" s="23" t="str">
        <f t="shared" si="95"/>
        <v>P0164|Jan</v>
      </c>
      <c r="D1969" s="24">
        <f>Revenue!J1970</f>
        <v>4921.0380000000005</v>
      </c>
      <c r="E1969" s="25">
        <f>_xlfn.XLOOKUP($C1969,ExpensesTbl[Key],ExpensesTbl[Total Operating Expenses])</f>
        <v>2540.4700000000003</v>
      </c>
      <c r="F1969" s="25">
        <f t="shared" si="96"/>
        <v>2380.5680000000002</v>
      </c>
      <c r="G1969" s="23" t="str">
        <f>_xlfn.XLOOKUP($A1969,PropertiesTbl[Property ID],PropertiesTbl[Property Name])</f>
        <v>Juniper Manor</v>
      </c>
    </row>
    <row r="1970" spans="1:7" x14ac:dyDescent="0.25">
      <c r="A1970" s="22" t="str">
        <f>Revenue!A1971</f>
        <v>P0164</v>
      </c>
      <c r="B1970" s="22" t="str">
        <f>Revenue!B1971</f>
        <v>Feb</v>
      </c>
      <c r="C1970" s="23" t="str">
        <f t="shared" si="95"/>
        <v>P0164|Feb</v>
      </c>
      <c r="D1970" s="24">
        <f>Revenue!J1971</f>
        <v>4099.2160000000003</v>
      </c>
      <c r="E1970" s="25">
        <f>_xlfn.XLOOKUP($C1970,ExpensesTbl[Key],ExpensesTbl[Total Operating Expenses])</f>
        <v>2409.1000000000004</v>
      </c>
      <c r="F1970" s="25">
        <f t="shared" si="96"/>
        <v>1690.116</v>
      </c>
      <c r="G1970" s="23" t="str">
        <f>_xlfn.XLOOKUP($A1970,PropertiesTbl[Property ID],PropertiesTbl[Property Name])</f>
        <v>Juniper Manor</v>
      </c>
    </row>
    <row r="1971" spans="1:7" x14ac:dyDescent="0.25">
      <c r="A1971" s="22" t="str">
        <f>Revenue!A1972</f>
        <v>P0164</v>
      </c>
      <c r="B1971" s="22" t="str">
        <f>Revenue!B1972</f>
        <v>Mar</v>
      </c>
      <c r="C1971" s="23" t="str">
        <f t="shared" si="95"/>
        <v>P0164|Mar</v>
      </c>
      <c r="D1971" s="24">
        <f>Revenue!J1972</f>
        <v>3694.4349999999999</v>
      </c>
      <c r="E1971" s="25">
        <f>_xlfn.XLOOKUP($C1971,ExpensesTbl[Key],ExpensesTbl[Total Operating Expenses])</f>
        <v>2425.7200000000003</v>
      </c>
      <c r="F1971" s="25">
        <f t="shared" si="96"/>
        <v>1268.7149999999997</v>
      </c>
      <c r="G1971" s="23" t="str">
        <f>_xlfn.XLOOKUP($A1971,PropertiesTbl[Property ID],PropertiesTbl[Property Name])</f>
        <v>Juniper Manor</v>
      </c>
    </row>
    <row r="1972" spans="1:7" x14ac:dyDescent="0.25">
      <c r="A1972" s="22" t="str">
        <f>Revenue!A1973</f>
        <v>P0165</v>
      </c>
      <c r="B1972" s="22" t="str">
        <f>Revenue!B1973</f>
        <v>Apr</v>
      </c>
      <c r="C1972" s="23" t="str">
        <f t="shared" si="95"/>
        <v>P0165|Apr</v>
      </c>
      <c r="D1972" s="24">
        <f>Revenue!J1973</f>
        <v>1304.789</v>
      </c>
      <c r="E1972" s="25">
        <f>_xlfn.XLOOKUP($C1972,ExpensesTbl[Key],ExpensesTbl[Total Operating Expenses])</f>
        <v>2506.2400000000002</v>
      </c>
      <c r="F1972" s="25">
        <f t="shared" si="96"/>
        <v>-1201.4510000000002</v>
      </c>
      <c r="G1972" s="23" t="str">
        <f>_xlfn.XLOOKUP($A1972,PropertiesTbl[Property ID],PropertiesTbl[Property Name])</f>
        <v>Cloudline Haven</v>
      </c>
    </row>
    <row r="1973" spans="1:7" x14ac:dyDescent="0.25">
      <c r="A1973" s="22" t="str">
        <f>Revenue!A1974</f>
        <v>P0165</v>
      </c>
      <c r="B1973" s="22" t="str">
        <f>Revenue!B1974</f>
        <v>May</v>
      </c>
      <c r="C1973" s="23" t="str">
        <f t="shared" si="95"/>
        <v>P0165|May</v>
      </c>
      <c r="D1973" s="24">
        <f>Revenue!J1974</f>
        <v>1583.4118000000001</v>
      </c>
      <c r="E1973" s="25">
        <f>_xlfn.XLOOKUP($C1973,ExpensesTbl[Key],ExpensesTbl[Total Operating Expenses])</f>
        <v>2919.3900000000003</v>
      </c>
      <c r="F1973" s="25">
        <f t="shared" si="96"/>
        <v>-1335.9782000000002</v>
      </c>
      <c r="G1973" s="23" t="str">
        <f>_xlfn.XLOOKUP($A1973,PropertiesTbl[Property ID],PropertiesTbl[Property Name])</f>
        <v>Cloudline Haven</v>
      </c>
    </row>
    <row r="1974" spans="1:7" x14ac:dyDescent="0.25">
      <c r="A1974" s="22" t="str">
        <f>Revenue!A1975</f>
        <v>P0165</v>
      </c>
      <c r="B1974" s="22" t="str">
        <f>Revenue!B1975</f>
        <v>Jun</v>
      </c>
      <c r="C1974" s="23" t="str">
        <f t="shared" si="95"/>
        <v>P0165|Jun</v>
      </c>
      <c r="D1974" s="24">
        <f>Revenue!J1975</f>
        <v>1694.7969000000001</v>
      </c>
      <c r="E1974" s="25">
        <f>_xlfn.XLOOKUP($C1974,ExpensesTbl[Key],ExpensesTbl[Total Operating Expenses])</f>
        <v>3266.7700000000004</v>
      </c>
      <c r="F1974" s="25">
        <f t="shared" si="96"/>
        <v>-1571.9731000000004</v>
      </c>
      <c r="G1974" s="23" t="str">
        <f>_xlfn.XLOOKUP($A1974,PropertiesTbl[Property ID],PropertiesTbl[Property Name])</f>
        <v>Cloudline Haven</v>
      </c>
    </row>
    <row r="1975" spans="1:7" x14ac:dyDescent="0.25">
      <c r="A1975" s="22" t="str">
        <f>Revenue!A1976</f>
        <v>P0165</v>
      </c>
      <c r="B1975" s="22" t="str">
        <f>Revenue!B1976</f>
        <v>Jul</v>
      </c>
      <c r="C1975" s="23" t="str">
        <f t="shared" si="95"/>
        <v>P0165|Jul</v>
      </c>
      <c r="D1975" s="24">
        <f>Revenue!J1976</f>
        <v>3102.0356999999999</v>
      </c>
      <c r="E1975" s="25">
        <f>_xlfn.XLOOKUP($C1975,ExpensesTbl[Key],ExpensesTbl[Total Operating Expenses])</f>
        <v>4332.72</v>
      </c>
      <c r="F1975" s="25">
        <f t="shared" si="96"/>
        <v>-1230.6843000000003</v>
      </c>
      <c r="G1975" s="23" t="str">
        <f>_xlfn.XLOOKUP($A1975,PropertiesTbl[Property ID],PropertiesTbl[Property Name])</f>
        <v>Cloudline Haven</v>
      </c>
    </row>
    <row r="1976" spans="1:7" x14ac:dyDescent="0.25">
      <c r="A1976" s="22" t="str">
        <f>Revenue!A1977</f>
        <v>P0165</v>
      </c>
      <c r="B1976" s="22" t="str">
        <f>Revenue!B1977</f>
        <v>Aug</v>
      </c>
      <c r="C1976" s="23" t="str">
        <f t="shared" si="95"/>
        <v>P0165|Aug</v>
      </c>
      <c r="D1976" s="24">
        <f>Revenue!J1977</f>
        <v>2420.3278</v>
      </c>
      <c r="E1976" s="25">
        <f>_xlfn.XLOOKUP($C1976,ExpensesTbl[Key],ExpensesTbl[Total Operating Expenses])</f>
        <v>4049.1800000000003</v>
      </c>
      <c r="F1976" s="25">
        <f t="shared" si="96"/>
        <v>-1628.8522000000003</v>
      </c>
      <c r="G1976" s="23" t="str">
        <f>_xlfn.XLOOKUP($A1976,PropertiesTbl[Property ID],PropertiesTbl[Property Name])</f>
        <v>Cloudline Haven</v>
      </c>
    </row>
    <row r="1977" spans="1:7" x14ac:dyDescent="0.25">
      <c r="A1977" s="22" t="str">
        <f>Revenue!A1978</f>
        <v>P0165</v>
      </c>
      <c r="B1977" s="22" t="str">
        <f>Revenue!B1978</f>
        <v>Sep</v>
      </c>
      <c r="C1977" s="23" t="str">
        <f t="shared" si="95"/>
        <v>P0165|Sep</v>
      </c>
      <c r="D1977" s="24">
        <f>Revenue!J1978</f>
        <v>1826.2221999999999</v>
      </c>
      <c r="E1977" s="25">
        <f>_xlfn.XLOOKUP($C1977,ExpensesTbl[Key],ExpensesTbl[Total Operating Expenses])</f>
        <v>2761.53</v>
      </c>
      <c r="F1977" s="25">
        <f t="shared" si="96"/>
        <v>-935.30780000000027</v>
      </c>
      <c r="G1977" s="23" t="str">
        <f>_xlfn.XLOOKUP($A1977,PropertiesTbl[Property ID],PropertiesTbl[Property Name])</f>
        <v>Cloudline Haven</v>
      </c>
    </row>
    <row r="1978" spans="1:7" x14ac:dyDescent="0.25">
      <c r="A1978" s="22" t="str">
        <f>Revenue!A1979</f>
        <v>P0165</v>
      </c>
      <c r="B1978" s="22" t="str">
        <f>Revenue!B1979</f>
        <v>Oct</v>
      </c>
      <c r="C1978" s="23" t="str">
        <f t="shared" si="95"/>
        <v>P0165|Oct</v>
      </c>
      <c r="D1978" s="24">
        <f>Revenue!J1979</f>
        <v>1455.0808</v>
      </c>
      <c r="E1978" s="25">
        <f>_xlfn.XLOOKUP($C1978,ExpensesTbl[Key],ExpensesTbl[Total Operating Expenses])</f>
        <v>2664.35</v>
      </c>
      <c r="F1978" s="25">
        <f t="shared" si="96"/>
        <v>-1209.2692</v>
      </c>
      <c r="G1978" s="23" t="str">
        <f>_xlfn.XLOOKUP($A1978,PropertiesTbl[Property ID],PropertiesTbl[Property Name])</f>
        <v>Cloudline Haven</v>
      </c>
    </row>
    <row r="1979" spans="1:7" x14ac:dyDescent="0.25">
      <c r="A1979" s="22" t="str">
        <f>Revenue!A1980</f>
        <v>P0165</v>
      </c>
      <c r="B1979" s="22" t="str">
        <f>Revenue!B1980</f>
        <v>Nov</v>
      </c>
      <c r="C1979" s="23" t="str">
        <f t="shared" si="95"/>
        <v>P0165|Nov</v>
      </c>
      <c r="D1979" s="24">
        <f>Revenue!J1980</f>
        <v>1622.2893999999999</v>
      </c>
      <c r="E1979" s="25">
        <f>_xlfn.XLOOKUP($C1979,ExpensesTbl[Key],ExpensesTbl[Total Operating Expenses])</f>
        <v>2566.34</v>
      </c>
      <c r="F1979" s="25">
        <f t="shared" si="96"/>
        <v>-944.05060000000026</v>
      </c>
      <c r="G1979" s="23" t="str">
        <f>_xlfn.XLOOKUP($A1979,PropertiesTbl[Property ID],PropertiesTbl[Property Name])</f>
        <v>Cloudline Haven</v>
      </c>
    </row>
    <row r="1980" spans="1:7" x14ac:dyDescent="0.25">
      <c r="A1980" s="22" t="str">
        <f>Revenue!A1981</f>
        <v>P0165</v>
      </c>
      <c r="B1980" s="22" t="str">
        <f>Revenue!B1981</f>
        <v>Dec</v>
      </c>
      <c r="C1980" s="23" t="str">
        <f t="shared" si="95"/>
        <v>P0165|Dec</v>
      </c>
      <c r="D1980" s="24">
        <f>Revenue!J1981</f>
        <v>5763.8352999999997</v>
      </c>
      <c r="E1980" s="25">
        <f>_xlfn.XLOOKUP($C1980,ExpensesTbl[Key],ExpensesTbl[Total Operating Expenses])</f>
        <v>3033.01</v>
      </c>
      <c r="F1980" s="25">
        <f t="shared" si="96"/>
        <v>2730.8252999999995</v>
      </c>
      <c r="G1980" s="23" t="str">
        <f>_xlfn.XLOOKUP($A1980,PropertiesTbl[Property ID],PropertiesTbl[Property Name])</f>
        <v>Cloudline Haven</v>
      </c>
    </row>
    <row r="1981" spans="1:7" x14ac:dyDescent="0.25">
      <c r="A1981" s="22" t="str">
        <f>Revenue!A1982</f>
        <v>P0165</v>
      </c>
      <c r="B1981" s="22" t="str">
        <f>Revenue!B1982</f>
        <v>Jan</v>
      </c>
      <c r="C1981" s="23" t="str">
        <f t="shared" si="95"/>
        <v>P0165|Jan</v>
      </c>
      <c r="D1981" s="24">
        <f>Revenue!J1982</f>
        <v>5255.0217999999995</v>
      </c>
      <c r="E1981" s="25">
        <f>_xlfn.XLOOKUP($C1981,ExpensesTbl[Key],ExpensesTbl[Total Operating Expenses])</f>
        <v>3039.3500000000004</v>
      </c>
      <c r="F1981" s="25">
        <f t="shared" si="96"/>
        <v>2215.6717999999992</v>
      </c>
      <c r="G1981" s="23" t="str">
        <f>_xlfn.XLOOKUP($A1981,PropertiesTbl[Property ID],PropertiesTbl[Property Name])</f>
        <v>Cloudline Haven</v>
      </c>
    </row>
    <row r="1982" spans="1:7" x14ac:dyDescent="0.25">
      <c r="A1982" s="22" t="str">
        <f>Revenue!A1983</f>
        <v>P0165</v>
      </c>
      <c r="B1982" s="22" t="str">
        <f>Revenue!B1983</f>
        <v>Feb</v>
      </c>
      <c r="C1982" s="23" t="str">
        <f t="shared" si="95"/>
        <v>P0165|Feb</v>
      </c>
      <c r="D1982" s="24">
        <f>Revenue!J1983</f>
        <v>3692.5829999999996</v>
      </c>
      <c r="E1982" s="25">
        <f>_xlfn.XLOOKUP($C1982,ExpensesTbl[Key],ExpensesTbl[Total Operating Expenses])</f>
        <v>2924.04</v>
      </c>
      <c r="F1982" s="25">
        <f t="shared" si="96"/>
        <v>768.54299999999967</v>
      </c>
      <c r="G1982" s="23" t="str">
        <f>_xlfn.XLOOKUP($A1982,PropertiesTbl[Property ID],PropertiesTbl[Property Name])</f>
        <v>Cloudline Haven</v>
      </c>
    </row>
    <row r="1983" spans="1:7" x14ac:dyDescent="0.25">
      <c r="A1983" s="22" t="str">
        <f>Revenue!A1984</f>
        <v>P0165</v>
      </c>
      <c r="B1983" s="22" t="str">
        <f>Revenue!B1984</f>
        <v>Mar</v>
      </c>
      <c r="C1983" s="23" t="str">
        <f t="shared" si="95"/>
        <v>P0165|Mar</v>
      </c>
      <c r="D1983" s="24">
        <f>Revenue!J1984</f>
        <v>3654.5104999999999</v>
      </c>
      <c r="E1983" s="25">
        <f>_xlfn.XLOOKUP($C1983,ExpensesTbl[Key],ExpensesTbl[Total Operating Expenses])</f>
        <v>2903.3700000000003</v>
      </c>
      <c r="F1983" s="25">
        <f t="shared" si="96"/>
        <v>751.14049999999952</v>
      </c>
      <c r="G1983" s="23" t="str">
        <f>_xlfn.XLOOKUP($A1983,PropertiesTbl[Property ID],PropertiesTbl[Property Name])</f>
        <v>Cloudline Haven</v>
      </c>
    </row>
    <row r="1984" spans="1:7" x14ac:dyDescent="0.25">
      <c r="A1984" s="22" t="str">
        <f>Revenue!A1985</f>
        <v>P0166</v>
      </c>
      <c r="B1984" s="22" t="str">
        <f>Revenue!B1985</f>
        <v>Apr</v>
      </c>
      <c r="C1984" s="23" t="str">
        <f t="shared" si="95"/>
        <v>P0166|Apr</v>
      </c>
      <c r="D1984" s="24">
        <f>Revenue!J1985</f>
        <v>1563.56</v>
      </c>
      <c r="E1984" s="25">
        <f>_xlfn.XLOOKUP($C1984,ExpensesTbl[Key],ExpensesTbl[Total Operating Expenses])</f>
        <v>3082.83</v>
      </c>
      <c r="F1984" s="25">
        <f t="shared" si="96"/>
        <v>-1519.27</v>
      </c>
      <c r="G1984" s="23" t="str">
        <f>_xlfn.XLOOKUP($A1984,PropertiesTbl[Property ID],PropertiesTbl[Property Name])</f>
        <v>Highland Retreat</v>
      </c>
    </row>
    <row r="1985" spans="1:7" x14ac:dyDescent="0.25">
      <c r="A1985" s="22" t="str">
        <f>Revenue!A1986</f>
        <v>P0166</v>
      </c>
      <c r="B1985" s="22" t="str">
        <f>Revenue!B1986</f>
        <v>May</v>
      </c>
      <c r="C1985" s="23" t="str">
        <f t="shared" si="95"/>
        <v>P0166|May</v>
      </c>
      <c r="D1985" s="24">
        <f>Revenue!J1986</f>
        <v>2146.9567999999995</v>
      </c>
      <c r="E1985" s="25">
        <f>_xlfn.XLOOKUP($C1985,ExpensesTbl[Key],ExpensesTbl[Total Operating Expenses])</f>
        <v>3605.15</v>
      </c>
      <c r="F1985" s="25">
        <f t="shared" si="96"/>
        <v>-1458.1932000000006</v>
      </c>
      <c r="G1985" s="23" t="str">
        <f>_xlfn.XLOOKUP($A1985,PropertiesTbl[Property ID],PropertiesTbl[Property Name])</f>
        <v>Highland Retreat</v>
      </c>
    </row>
    <row r="1986" spans="1:7" x14ac:dyDescent="0.25">
      <c r="A1986" s="22" t="str">
        <f>Revenue!A1987</f>
        <v>P0166</v>
      </c>
      <c r="B1986" s="22" t="str">
        <f>Revenue!B1987</f>
        <v>Jun</v>
      </c>
      <c r="C1986" s="23" t="str">
        <f t="shared" si="95"/>
        <v>P0166|Jun</v>
      </c>
      <c r="D1986" s="24">
        <f>Revenue!J1987</f>
        <v>2178.2586999999999</v>
      </c>
      <c r="E1986" s="25">
        <f>_xlfn.XLOOKUP($C1986,ExpensesTbl[Key],ExpensesTbl[Total Operating Expenses])</f>
        <v>3797.99</v>
      </c>
      <c r="F1986" s="25">
        <f t="shared" si="96"/>
        <v>-1619.7312999999999</v>
      </c>
      <c r="G1986" s="23" t="str">
        <f>_xlfn.XLOOKUP($A1986,PropertiesTbl[Property ID],PropertiesTbl[Property Name])</f>
        <v>Highland Retreat</v>
      </c>
    </row>
    <row r="1987" spans="1:7" x14ac:dyDescent="0.25">
      <c r="A1987" s="22" t="str">
        <f>Revenue!A1988</f>
        <v>P0166</v>
      </c>
      <c r="B1987" s="22" t="str">
        <f>Revenue!B1988</f>
        <v>Jul</v>
      </c>
      <c r="C1987" s="23" t="str">
        <f t="shared" si="95"/>
        <v>P0166|Jul</v>
      </c>
      <c r="D1987" s="24">
        <f>Revenue!J1988</f>
        <v>2895.4476</v>
      </c>
      <c r="E1987" s="25">
        <f>_xlfn.XLOOKUP($C1987,ExpensesTbl[Key],ExpensesTbl[Total Operating Expenses])</f>
        <v>5199.3799999999992</v>
      </c>
      <c r="F1987" s="25">
        <f t="shared" si="96"/>
        <v>-2303.9323999999992</v>
      </c>
      <c r="G1987" s="23" t="str">
        <f>_xlfn.XLOOKUP($A1987,PropertiesTbl[Property ID],PropertiesTbl[Property Name])</f>
        <v>Highland Retreat</v>
      </c>
    </row>
    <row r="1988" spans="1:7" x14ac:dyDescent="0.25">
      <c r="A1988" s="22" t="str">
        <f>Revenue!A1989</f>
        <v>P0166</v>
      </c>
      <c r="B1988" s="22" t="str">
        <f>Revenue!B1989</f>
        <v>Aug</v>
      </c>
      <c r="C1988" s="23" t="str">
        <f t="shared" si="95"/>
        <v>P0166|Aug</v>
      </c>
      <c r="D1988" s="24">
        <f>Revenue!J1989</f>
        <v>3209.3384000000001</v>
      </c>
      <c r="E1988" s="25">
        <f>_xlfn.XLOOKUP($C1988,ExpensesTbl[Key],ExpensesTbl[Total Operating Expenses])</f>
        <v>5160.26</v>
      </c>
      <c r="F1988" s="25">
        <f t="shared" si="96"/>
        <v>-1950.9216000000001</v>
      </c>
      <c r="G1988" s="23" t="str">
        <f>_xlfn.XLOOKUP($A1988,PropertiesTbl[Property ID],PropertiesTbl[Property Name])</f>
        <v>Highland Retreat</v>
      </c>
    </row>
    <row r="1989" spans="1:7" x14ac:dyDescent="0.25">
      <c r="A1989" s="22" t="str">
        <f>Revenue!A1990</f>
        <v>P0166</v>
      </c>
      <c r="B1989" s="22" t="str">
        <f>Revenue!B1990</f>
        <v>Sep</v>
      </c>
      <c r="C1989" s="23" t="str">
        <f t="shared" ref="C1989:C2052" si="97">A1989&amp;"|"&amp;B1989</f>
        <v>P0166|Sep</v>
      </c>
      <c r="D1989" s="24">
        <f>Revenue!J1990</f>
        <v>2064.7008000000001</v>
      </c>
      <c r="E1989" s="25">
        <f>_xlfn.XLOOKUP($C1989,ExpensesTbl[Key],ExpensesTbl[Total Operating Expenses])</f>
        <v>3390.8599999999997</v>
      </c>
      <c r="F1989" s="25">
        <f t="shared" ref="F1989:F2052" si="98">D1989-E1989</f>
        <v>-1326.1591999999996</v>
      </c>
      <c r="G1989" s="23" t="str">
        <f>_xlfn.XLOOKUP($A1989,PropertiesTbl[Property ID],PropertiesTbl[Property Name])</f>
        <v>Highland Retreat</v>
      </c>
    </row>
    <row r="1990" spans="1:7" x14ac:dyDescent="0.25">
      <c r="A1990" s="22" t="str">
        <f>Revenue!A1991</f>
        <v>P0166</v>
      </c>
      <c r="B1990" s="22" t="str">
        <f>Revenue!B1991</f>
        <v>Oct</v>
      </c>
      <c r="C1990" s="23" t="str">
        <f t="shared" si="97"/>
        <v>P0166|Oct</v>
      </c>
      <c r="D1990" s="24">
        <f>Revenue!J1991</f>
        <v>1947.1949999999999</v>
      </c>
      <c r="E1990" s="25">
        <f>_xlfn.XLOOKUP($C1990,ExpensesTbl[Key],ExpensesTbl[Total Operating Expenses])</f>
        <v>3272.99</v>
      </c>
      <c r="F1990" s="25">
        <f t="shared" si="98"/>
        <v>-1325.7949999999998</v>
      </c>
      <c r="G1990" s="23" t="str">
        <f>_xlfn.XLOOKUP($A1990,PropertiesTbl[Property ID],PropertiesTbl[Property Name])</f>
        <v>Highland Retreat</v>
      </c>
    </row>
    <row r="1991" spans="1:7" x14ac:dyDescent="0.25">
      <c r="A1991" s="22" t="str">
        <f>Revenue!A1992</f>
        <v>P0166</v>
      </c>
      <c r="B1991" s="22" t="str">
        <f>Revenue!B1992</f>
        <v>Nov</v>
      </c>
      <c r="C1991" s="23" t="str">
        <f t="shared" si="97"/>
        <v>P0166|Nov</v>
      </c>
      <c r="D1991" s="24">
        <f>Revenue!J1992</f>
        <v>1808.6789999999999</v>
      </c>
      <c r="E1991" s="25">
        <f>_xlfn.XLOOKUP($C1991,ExpensesTbl[Key],ExpensesTbl[Total Operating Expenses])</f>
        <v>3146.31</v>
      </c>
      <c r="F1991" s="25">
        <f t="shared" si="98"/>
        <v>-1337.6310000000001</v>
      </c>
      <c r="G1991" s="23" t="str">
        <f>_xlfn.XLOOKUP($A1991,PropertiesTbl[Property ID],PropertiesTbl[Property Name])</f>
        <v>Highland Retreat</v>
      </c>
    </row>
    <row r="1992" spans="1:7" x14ac:dyDescent="0.25">
      <c r="A1992" s="22" t="str">
        <f>Revenue!A1993</f>
        <v>P0166</v>
      </c>
      <c r="B1992" s="22" t="str">
        <f>Revenue!B1993</f>
        <v>Dec</v>
      </c>
      <c r="C1992" s="23" t="str">
        <f t="shared" si="97"/>
        <v>P0166|Dec</v>
      </c>
      <c r="D1992" s="24">
        <f>Revenue!J1993</f>
        <v>7308.6324000000004</v>
      </c>
      <c r="E1992" s="25">
        <f>_xlfn.XLOOKUP($C1992,ExpensesTbl[Key],ExpensesTbl[Total Operating Expenses])</f>
        <v>3902.44</v>
      </c>
      <c r="F1992" s="25">
        <f t="shared" si="98"/>
        <v>3406.1924000000004</v>
      </c>
      <c r="G1992" s="23" t="str">
        <f>_xlfn.XLOOKUP($A1992,PropertiesTbl[Property ID],PropertiesTbl[Property Name])</f>
        <v>Highland Retreat</v>
      </c>
    </row>
    <row r="1993" spans="1:7" x14ac:dyDescent="0.25">
      <c r="A1993" s="22" t="str">
        <f>Revenue!A1994</f>
        <v>P0166</v>
      </c>
      <c r="B1993" s="22" t="str">
        <f>Revenue!B1994</f>
        <v>Jan</v>
      </c>
      <c r="C1993" s="23" t="str">
        <f t="shared" si="97"/>
        <v>P0166|Jan</v>
      </c>
      <c r="D1993" s="24">
        <f>Revenue!J1994</f>
        <v>6106.1052</v>
      </c>
      <c r="E1993" s="25">
        <f>_xlfn.XLOOKUP($C1993,ExpensesTbl[Key],ExpensesTbl[Total Operating Expenses])</f>
        <v>3755.1400000000003</v>
      </c>
      <c r="F1993" s="25">
        <f t="shared" si="98"/>
        <v>2350.9651999999996</v>
      </c>
      <c r="G1993" s="23" t="str">
        <f>_xlfn.XLOOKUP($A1993,PropertiesTbl[Property ID],PropertiesTbl[Property Name])</f>
        <v>Highland Retreat</v>
      </c>
    </row>
    <row r="1994" spans="1:7" x14ac:dyDescent="0.25">
      <c r="A1994" s="22" t="str">
        <f>Revenue!A1995</f>
        <v>P0166</v>
      </c>
      <c r="B1994" s="22" t="str">
        <f>Revenue!B1995</f>
        <v>Feb</v>
      </c>
      <c r="C1994" s="23" t="str">
        <f t="shared" si="97"/>
        <v>P0166|Feb</v>
      </c>
      <c r="D1994" s="24">
        <f>Revenue!J1995</f>
        <v>5191.1539000000002</v>
      </c>
      <c r="E1994" s="25">
        <f>_xlfn.XLOOKUP($C1994,ExpensesTbl[Key],ExpensesTbl[Total Operating Expenses])</f>
        <v>3554.03</v>
      </c>
      <c r="F1994" s="25">
        <f t="shared" si="98"/>
        <v>1637.1239</v>
      </c>
      <c r="G1994" s="23" t="str">
        <f>_xlfn.XLOOKUP($A1994,PropertiesTbl[Property ID],PropertiesTbl[Property Name])</f>
        <v>Highland Retreat</v>
      </c>
    </row>
    <row r="1995" spans="1:7" x14ac:dyDescent="0.25">
      <c r="A1995" s="22" t="str">
        <f>Revenue!A1996</f>
        <v>P0166</v>
      </c>
      <c r="B1995" s="22" t="str">
        <f>Revenue!B1996</f>
        <v>Mar</v>
      </c>
      <c r="C1995" s="23" t="str">
        <f t="shared" si="97"/>
        <v>P0166|Mar</v>
      </c>
      <c r="D1995" s="24">
        <f>Revenue!J1996</f>
        <v>4294.8739000000005</v>
      </c>
      <c r="E1995" s="25">
        <f>_xlfn.XLOOKUP($C1995,ExpensesTbl[Key],ExpensesTbl[Total Operating Expenses])</f>
        <v>3540.11</v>
      </c>
      <c r="F1995" s="25">
        <f t="shared" si="98"/>
        <v>754.76390000000038</v>
      </c>
      <c r="G1995" s="23" t="str">
        <f>_xlfn.XLOOKUP($A1995,PropertiesTbl[Property ID],PropertiesTbl[Property Name])</f>
        <v>Highland Retreat</v>
      </c>
    </row>
    <row r="1996" spans="1:7" x14ac:dyDescent="0.25">
      <c r="A1996" s="22" t="str">
        <f>Revenue!A1997</f>
        <v>P0167</v>
      </c>
      <c r="B1996" s="22" t="str">
        <f>Revenue!B1997</f>
        <v>Apr</v>
      </c>
      <c r="C1996" s="23" t="str">
        <f t="shared" si="97"/>
        <v>P0167|Apr</v>
      </c>
      <c r="D1996" s="24">
        <f>Revenue!J1997</f>
        <v>733.74599999999998</v>
      </c>
      <c r="E1996" s="25">
        <f>_xlfn.XLOOKUP($C1996,ExpensesTbl[Key],ExpensesTbl[Total Operating Expenses])</f>
        <v>1877.6299999999999</v>
      </c>
      <c r="F1996" s="25">
        <f t="shared" si="98"/>
        <v>-1143.884</v>
      </c>
      <c r="G1996" s="23" t="str">
        <f>_xlfn.XLOOKUP($A1996,PropertiesTbl[Property ID],PropertiesTbl[Property Name])</f>
        <v>Cloudline Hideaway</v>
      </c>
    </row>
    <row r="1997" spans="1:7" x14ac:dyDescent="0.25">
      <c r="A1997" s="22" t="str">
        <f>Revenue!A1998</f>
        <v>P0167</v>
      </c>
      <c r="B1997" s="22" t="str">
        <f>Revenue!B1998</f>
        <v>May</v>
      </c>
      <c r="C1997" s="23" t="str">
        <f t="shared" si="97"/>
        <v>P0167|May</v>
      </c>
      <c r="D1997" s="24">
        <f>Revenue!J1998</f>
        <v>1075.0784999999998</v>
      </c>
      <c r="E1997" s="25">
        <f>_xlfn.XLOOKUP($C1997,ExpensesTbl[Key],ExpensesTbl[Total Operating Expenses])</f>
        <v>2316.0500000000002</v>
      </c>
      <c r="F1997" s="25">
        <f t="shared" si="98"/>
        <v>-1240.9715000000003</v>
      </c>
      <c r="G1997" s="23" t="str">
        <f>_xlfn.XLOOKUP($A1997,PropertiesTbl[Property ID],PropertiesTbl[Property Name])</f>
        <v>Cloudline Hideaway</v>
      </c>
    </row>
    <row r="1998" spans="1:7" x14ac:dyDescent="0.25">
      <c r="A1998" s="22" t="str">
        <f>Revenue!A1999</f>
        <v>P0167</v>
      </c>
      <c r="B1998" s="22" t="str">
        <f>Revenue!B1999</f>
        <v>Jun</v>
      </c>
      <c r="C1998" s="23" t="str">
        <f t="shared" si="97"/>
        <v>P0167|Jun</v>
      </c>
      <c r="D1998" s="24">
        <f>Revenue!J1999</f>
        <v>1114.8</v>
      </c>
      <c r="E1998" s="25">
        <f>_xlfn.XLOOKUP($C1998,ExpensesTbl[Key],ExpensesTbl[Total Operating Expenses])</f>
        <v>2426.89</v>
      </c>
      <c r="F1998" s="25">
        <f t="shared" si="98"/>
        <v>-1312.09</v>
      </c>
      <c r="G1998" s="23" t="str">
        <f>_xlfn.XLOOKUP($A1998,PropertiesTbl[Property ID],PropertiesTbl[Property Name])</f>
        <v>Cloudline Hideaway</v>
      </c>
    </row>
    <row r="1999" spans="1:7" x14ac:dyDescent="0.25">
      <c r="A1999" s="22" t="str">
        <f>Revenue!A2000</f>
        <v>P0167</v>
      </c>
      <c r="B1999" s="22" t="str">
        <f>Revenue!B2000</f>
        <v>Jul</v>
      </c>
      <c r="C1999" s="23" t="str">
        <f t="shared" si="97"/>
        <v>P0167|Jul</v>
      </c>
      <c r="D1999" s="24">
        <f>Revenue!J2000</f>
        <v>1743.6704</v>
      </c>
      <c r="E1999" s="25">
        <f>_xlfn.XLOOKUP($C1999,ExpensesTbl[Key],ExpensesTbl[Total Operating Expenses])</f>
        <v>3267.4900000000002</v>
      </c>
      <c r="F1999" s="25">
        <f t="shared" si="98"/>
        <v>-1523.8196000000003</v>
      </c>
      <c r="G1999" s="23" t="str">
        <f>_xlfn.XLOOKUP($A1999,PropertiesTbl[Property ID],PropertiesTbl[Property Name])</f>
        <v>Cloudline Hideaway</v>
      </c>
    </row>
    <row r="2000" spans="1:7" x14ac:dyDescent="0.25">
      <c r="A2000" s="22" t="str">
        <f>Revenue!A2001</f>
        <v>P0167</v>
      </c>
      <c r="B2000" s="22" t="str">
        <f>Revenue!B2001</f>
        <v>Aug</v>
      </c>
      <c r="C2000" s="23" t="str">
        <f t="shared" si="97"/>
        <v>P0167|Aug</v>
      </c>
      <c r="D2000" s="24">
        <f>Revenue!J2001</f>
        <v>1433.6584</v>
      </c>
      <c r="E2000" s="25">
        <f>_xlfn.XLOOKUP($C2000,ExpensesTbl[Key],ExpensesTbl[Total Operating Expenses])</f>
        <v>3147.5</v>
      </c>
      <c r="F2000" s="25">
        <f t="shared" si="98"/>
        <v>-1713.8416</v>
      </c>
      <c r="G2000" s="23" t="str">
        <f>_xlfn.XLOOKUP($A2000,PropertiesTbl[Property ID],PropertiesTbl[Property Name])</f>
        <v>Cloudline Hideaway</v>
      </c>
    </row>
    <row r="2001" spans="1:7" x14ac:dyDescent="0.25">
      <c r="A2001" s="22" t="str">
        <f>Revenue!A2002</f>
        <v>P0167</v>
      </c>
      <c r="B2001" s="22" t="str">
        <f>Revenue!B2002</f>
        <v>Sep</v>
      </c>
      <c r="C2001" s="23" t="str">
        <f t="shared" si="97"/>
        <v>P0167|Sep</v>
      </c>
      <c r="D2001" s="24">
        <f>Revenue!J2002</f>
        <v>1034.7265</v>
      </c>
      <c r="E2001" s="25">
        <f>_xlfn.XLOOKUP($C2001,ExpensesTbl[Key],ExpensesTbl[Total Operating Expenses])</f>
        <v>2197.2199999999998</v>
      </c>
      <c r="F2001" s="25">
        <f t="shared" si="98"/>
        <v>-1162.4934999999998</v>
      </c>
      <c r="G2001" s="23" t="str">
        <f>_xlfn.XLOOKUP($A2001,PropertiesTbl[Property ID],PropertiesTbl[Property Name])</f>
        <v>Cloudline Hideaway</v>
      </c>
    </row>
    <row r="2002" spans="1:7" x14ac:dyDescent="0.25">
      <c r="A2002" s="22" t="str">
        <f>Revenue!A2003</f>
        <v>P0167</v>
      </c>
      <c r="B2002" s="22" t="str">
        <f>Revenue!B2003</f>
        <v>Oct</v>
      </c>
      <c r="C2002" s="23" t="str">
        <f t="shared" si="97"/>
        <v>P0167|Oct</v>
      </c>
      <c r="D2002" s="24">
        <f>Revenue!J2003</f>
        <v>1076.7760000000001</v>
      </c>
      <c r="E2002" s="25">
        <f>_xlfn.XLOOKUP($C2002,ExpensesTbl[Key],ExpensesTbl[Total Operating Expenses])</f>
        <v>2099.4499999999998</v>
      </c>
      <c r="F2002" s="25">
        <f t="shared" si="98"/>
        <v>-1022.6739999999998</v>
      </c>
      <c r="G2002" s="23" t="str">
        <f>_xlfn.XLOOKUP($A2002,PropertiesTbl[Property ID],PropertiesTbl[Property Name])</f>
        <v>Cloudline Hideaway</v>
      </c>
    </row>
    <row r="2003" spans="1:7" x14ac:dyDescent="0.25">
      <c r="A2003" s="22" t="str">
        <f>Revenue!A2004</f>
        <v>P0167</v>
      </c>
      <c r="B2003" s="22" t="str">
        <f>Revenue!B2004</f>
        <v>Nov</v>
      </c>
      <c r="C2003" s="23" t="str">
        <f t="shared" si="97"/>
        <v>P0167|Nov</v>
      </c>
      <c r="D2003" s="24">
        <f>Revenue!J2004</f>
        <v>963.18900000000008</v>
      </c>
      <c r="E2003" s="25">
        <f>_xlfn.XLOOKUP($C2003,ExpensesTbl[Key],ExpensesTbl[Total Operating Expenses])</f>
        <v>2055.77</v>
      </c>
      <c r="F2003" s="25">
        <f t="shared" si="98"/>
        <v>-1092.5809999999999</v>
      </c>
      <c r="G2003" s="23" t="str">
        <f>_xlfn.XLOOKUP($A2003,PropertiesTbl[Property ID],PropertiesTbl[Property Name])</f>
        <v>Cloudline Hideaway</v>
      </c>
    </row>
    <row r="2004" spans="1:7" x14ac:dyDescent="0.25">
      <c r="A2004" s="22" t="str">
        <f>Revenue!A2005</f>
        <v>P0167</v>
      </c>
      <c r="B2004" s="22" t="str">
        <f>Revenue!B2005</f>
        <v>Dec</v>
      </c>
      <c r="C2004" s="23" t="str">
        <f t="shared" si="97"/>
        <v>P0167|Dec</v>
      </c>
      <c r="D2004" s="24">
        <f>Revenue!J2005</f>
        <v>3339.2889</v>
      </c>
      <c r="E2004" s="25">
        <f>_xlfn.XLOOKUP($C2004,ExpensesTbl[Key],ExpensesTbl[Total Operating Expenses])</f>
        <v>2429.4</v>
      </c>
      <c r="F2004" s="25">
        <f t="shared" si="98"/>
        <v>909.88889999999992</v>
      </c>
      <c r="G2004" s="23" t="str">
        <f>_xlfn.XLOOKUP($A2004,PropertiesTbl[Property ID],PropertiesTbl[Property Name])</f>
        <v>Cloudline Hideaway</v>
      </c>
    </row>
    <row r="2005" spans="1:7" x14ac:dyDescent="0.25">
      <c r="A2005" s="22" t="str">
        <f>Revenue!A2006</f>
        <v>P0167</v>
      </c>
      <c r="B2005" s="22" t="str">
        <f>Revenue!B2006</f>
        <v>Jan</v>
      </c>
      <c r="C2005" s="23" t="str">
        <f t="shared" si="97"/>
        <v>P0167|Jan</v>
      </c>
      <c r="D2005" s="24">
        <f>Revenue!J2006</f>
        <v>3245.8689999999997</v>
      </c>
      <c r="E2005" s="25">
        <f>_xlfn.XLOOKUP($C2005,ExpensesTbl[Key],ExpensesTbl[Total Operating Expenses])</f>
        <v>2326.6600000000003</v>
      </c>
      <c r="F2005" s="25">
        <f t="shared" si="98"/>
        <v>919.20899999999938</v>
      </c>
      <c r="G2005" s="23" t="str">
        <f>_xlfn.XLOOKUP($A2005,PropertiesTbl[Property ID],PropertiesTbl[Property Name])</f>
        <v>Cloudline Hideaway</v>
      </c>
    </row>
    <row r="2006" spans="1:7" x14ac:dyDescent="0.25">
      <c r="A2006" s="22" t="str">
        <f>Revenue!A2007</f>
        <v>P0167</v>
      </c>
      <c r="B2006" s="22" t="str">
        <f>Revenue!B2007</f>
        <v>Feb</v>
      </c>
      <c r="C2006" s="23" t="str">
        <f t="shared" si="97"/>
        <v>P0167|Feb</v>
      </c>
      <c r="D2006" s="24">
        <f>Revenue!J2007</f>
        <v>2654.8487999999998</v>
      </c>
      <c r="E2006" s="25">
        <f>_xlfn.XLOOKUP($C2006,ExpensesTbl[Key],ExpensesTbl[Total Operating Expenses])</f>
        <v>2196.52</v>
      </c>
      <c r="F2006" s="25">
        <f t="shared" si="98"/>
        <v>458.32879999999977</v>
      </c>
      <c r="G2006" s="23" t="str">
        <f>_xlfn.XLOOKUP($A2006,PropertiesTbl[Property ID],PropertiesTbl[Property Name])</f>
        <v>Cloudline Hideaway</v>
      </c>
    </row>
    <row r="2007" spans="1:7" x14ac:dyDescent="0.25">
      <c r="A2007" s="22" t="str">
        <f>Revenue!A2008</f>
        <v>P0167</v>
      </c>
      <c r="B2007" s="22" t="str">
        <f>Revenue!B2008</f>
        <v>Mar</v>
      </c>
      <c r="C2007" s="23" t="str">
        <f t="shared" si="97"/>
        <v>P0167|Mar</v>
      </c>
      <c r="D2007" s="24">
        <f>Revenue!J2008</f>
        <v>2542.2318</v>
      </c>
      <c r="E2007" s="25">
        <f>_xlfn.XLOOKUP($C2007,ExpensesTbl[Key],ExpensesTbl[Total Operating Expenses])</f>
        <v>2211.6799999999998</v>
      </c>
      <c r="F2007" s="25">
        <f t="shared" si="98"/>
        <v>330.55180000000018</v>
      </c>
      <c r="G2007" s="23" t="str">
        <f>_xlfn.XLOOKUP($A2007,PropertiesTbl[Property ID],PropertiesTbl[Property Name])</f>
        <v>Cloudline Hideaway</v>
      </c>
    </row>
    <row r="2008" spans="1:7" x14ac:dyDescent="0.25">
      <c r="A2008" s="22" t="str">
        <f>Revenue!A2009</f>
        <v>P0168</v>
      </c>
      <c r="B2008" s="22" t="str">
        <f>Revenue!B2009</f>
        <v>Apr</v>
      </c>
      <c r="C2008" s="23" t="str">
        <f t="shared" si="97"/>
        <v>P0168|Apr</v>
      </c>
      <c r="D2008" s="24">
        <f>Revenue!J2009</f>
        <v>1553.6659999999999</v>
      </c>
      <c r="E2008" s="25">
        <f>_xlfn.XLOOKUP($C2008,ExpensesTbl[Key],ExpensesTbl[Total Operating Expenses])</f>
        <v>3056.3399999999997</v>
      </c>
      <c r="F2008" s="25">
        <f t="shared" si="98"/>
        <v>-1502.6739999999998</v>
      </c>
      <c r="G2008" s="23" t="str">
        <f>_xlfn.XLOOKUP($A2008,PropertiesTbl[Property ID],PropertiesTbl[Property Name])</f>
        <v>Boulder Point</v>
      </c>
    </row>
    <row r="2009" spans="1:7" x14ac:dyDescent="0.25">
      <c r="A2009" s="22" t="str">
        <f>Revenue!A2010</f>
        <v>P0168</v>
      </c>
      <c r="B2009" s="22" t="str">
        <f>Revenue!B2010</f>
        <v>May</v>
      </c>
      <c r="C2009" s="23" t="str">
        <f t="shared" si="97"/>
        <v>P0168|May</v>
      </c>
      <c r="D2009" s="24">
        <f>Revenue!J2010</f>
        <v>1856.1119999999999</v>
      </c>
      <c r="E2009" s="25">
        <f>_xlfn.XLOOKUP($C2009,ExpensesTbl[Key],ExpensesTbl[Total Operating Expenses])</f>
        <v>3592.83</v>
      </c>
      <c r="F2009" s="25">
        <f t="shared" si="98"/>
        <v>-1736.7180000000001</v>
      </c>
      <c r="G2009" s="23" t="str">
        <f>_xlfn.XLOOKUP($A2009,PropertiesTbl[Property ID],PropertiesTbl[Property Name])</f>
        <v>Boulder Point</v>
      </c>
    </row>
    <row r="2010" spans="1:7" x14ac:dyDescent="0.25">
      <c r="A2010" s="22" t="str">
        <f>Revenue!A2011</f>
        <v>P0168</v>
      </c>
      <c r="B2010" s="22" t="str">
        <f>Revenue!B2011</f>
        <v>Jun</v>
      </c>
      <c r="C2010" s="23" t="str">
        <f t="shared" si="97"/>
        <v>P0168|Jun</v>
      </c>
      <c r="D2010" s="24">
        <f>Revenue!J2011</f>
        <v>2292.3015999999998</v>
      </c>
      <c r="E2010" s="25">
        <f>_xlfn.XLOOKUP($C2010,ExpensesTbl[Key],ExpensesTbl[Total Operating Expenses])</f>
        <v>3795.71</v>
      </c>
      <c r="F2010" s="25">
        <f t="shared" si="98"/>
        <v>-1503.4084000000003</v>
      </c>
      <c r="G2010" s="23" t="str">
        <f>_xlfn.XLOOKUP($A2010,PropertiesTbl[Property ID],PropertiesTbl[Property Name])</f>
        <v>Boulder Point</v>
      </c>
    </row>
    <row r="2011" spans="1:7" x14ac:dyDescent="0.25">
      <c r="A2011" s="22" t="str">
        <f>Revenue!A2012</f>
        <v>P0168</v>
      </c>
      <c r="B2011" s="22" t="str">
        <f>Revenue!B2012</f>
        <v>Jul</v>
      </c>
      <c r="C2011" s="23" t="str">
        <f t="shared" si="97"/>
        <v>P0168|Jul</v>
      </c>
      <c r="D2011" s="24">
        <f>Revenue!J2012</f>
        <v>2779.2512999999999</v>
      </c>
      <c r="E2011" s="25">
        <f>_xlfn.XLOOKUP($C2011,ExpensesTbl[Key],ExpensesTbl[Total Operating Expenses])</f>
        <v>5207.2299999999996</v>
      </c>
      <c r="F2011" s="25">
        <f t="shared" si="98"/>
        <v>-2427.9786999999997</v>
      </c>
      <c r="G2011" s="23" t="str">
        <f>_xlfn.XLOOKUP($A2011,PropertiesTbl[Property ID],PropertiesTbl[Property Name])</f>
        <v>Boulder Point</v>
      </c>
    </row>
    <row r="2012" spans="1:7" x14ac:dyDescent="0.25">
      <c r="A2012" s="22" t="str">
        <f>Revenue!A2013</f>
        <v>P0168</v>
      </c>
      <c r="B2012" s="22" t="str">
        <f>Revenue!B2013</f>
        <v>Aug</v>
      </c>
      <c r="C2012" s="23" t="str">
        <f t="shared" si="97"/>
        <v>P0168|Aug</v>
      </c>
      <c r="D2012" s="24">
        <f>Revenue!J2013</f>
        <v>2966.5971</v>
      </c>
      <c r="E2012" s="25">
        <f>_xlfn.XLOOKUP($C2012,ExpensesTbl[Key],ExpensesTbl[Total Operating Expenses])</f>
        <v>5032.03</v>
      </c>
      <c r="F2012" s="25">
        <f t="shared" si="98"/>
        <v>-2065.4328999999998</v>
      </c>
      <c r="G2012" s="23" t="str">
        <f>_xlfn.XLOOKUP($A2012,PropertiesTbl[Property ID],PropertiesTbl[Property Name])</f>
        <v>Boulder Point</v>
      </c>
    </row>
    <row r="2013" spans="1:7" x14ac:dyDescent="0.25">
      <c r="A2013" s="22" t="str">
        <f>Revenue!A2014</f>
        <v>P0168</v>
      </c>
      <c r="B2013" s="22" t="str">
        <f>Revenue!B2014</f>
        <v>Sep</v>
      </c>
      <c r="C2013" s="23" t="str">
        <f t="shared" si="97"/>
        <v>P0168|Sep</v>
      </c>
      <c r="D2013" s="24">
        <f>Revenue!J2014</f>
        <v>2200.4620000000004</v>
      </c>
      <c r="E2013" s="25">
        <f>_xlfn.XLOOKUP($C2013,ExpensesTbl[Key],ExpensesTbl[Total Operating Expenses])</f>
        <v>3418.3599999999997</v>
      </c>
      <c r="F2013" s="25">
        <f t="shared" si="98"/>
        <v>-1217.8979999999992</v>
      </c>
      <c r="G2013" s="23" t="str">
        <f>_xlfn.XLOOKUP($A2013,PropertiesTbl[Property ID],PropertiesTbl[Property Name])</f>
        <v>Boulder Point</v>
      </c>
    </row>
    <row r="2014" spans="1:7" x14ac:dyDescent="0.25">
      <c r="A2014" s="22" t="str">
        <f>Revenue!A2015</f>
        <v>P0168</v>
      </c>
      <c r="B2014" s="22" t="str">
        <f>Revenue!B2015</f>
        <v>Oct</v>
      </c>
      <c r="C2014" s="23" t="str">
        <f t="shared" si="97"/>
        <v>P0168|Oct</v>
      </c>
      <c r="D2014" s="24">
        <f>Revenue!J2015</f>
        <v>1979.3117</v>
      </c>
      <c r="E2014" s="25">
        <f>_xlfn.XLOOKUP($C2014,ExpensesTbl[Key],ExpensesTbl[Total Operating Expenses])</f>
        <v>3273.5299999999997</v>
      </c>
      <c r="F2014" s="25">
        <f t="shared" si="98"/>
        <v>-1294.2182999999998</v>
      </c>
      <c r="G2014" s="23" t="str">
        <f>_xlfn.XLOOKUP($A2014,PropertiesTbl[Property ID],PropertiesTbl[Property Name])</f>
        <v>Boulder Point</v>
      </c>
    </row>
    <row r="2015" spans="1:7" x14ac:dyDescent="0.25">
      <c r="A2015" s="22" t="str">
        <f>Revenue!A2016</f>
        <v>P0168</v>
      </c>
      <c r="B2015" s="22" t="str">
        <f>Revenue!B2016</f>
        <v>Nov</v>
      </c>
      <c r="C2015" s="23" t="str">
        <f t="shared" si="97"/>
        <v>P0168|Nov</v>
      </c>
      <c r="D2015" s="24">
        <f>Revenue!J2016</f>
        <v>1894.2330000000002</v>
      </c>
      <c r="E2015" s="25">
        <f>_xlfn.XLOOKUP($C2015,ExpensesTbl[Key],ExpensesTbl[Total Operating Expenses])</f>
        <v>3174.36</v>
      </c>
      <c r="F2015" s="25">
        <f t="shared" si="98"/>
        <v>-1280.127</v>
      </c>
      <c r="G2015" s="23" t="str">
        <f>_xlfn.XLOOKUP($A2015,PropertiesTbl[Property ID],PropertiesTbl[Property Name])</f>
        <v>Boulder Point</v>
      </c>
    </row>
    <row r="2016" spans="1:7" x14ac:dyDescent="0.25">
      <c r="A2016" s="22" t="str">
        <f>Revenue!A2017</f>
        <v>P0168</v>
      </c>
      <c r="B2016" s="22" t="str">
        <f>Revenue!B2017</f>
        <v>Dec</v>
      </c>
      <c r="C2016" s="23" t="str">
        <f t="shared" si="97"/>
        <v>P0168|Dec</v>
      </c>
      <c r="D2016" s="24">
        <f>Revenue!J2017</f>
        <v>6866.4591</v>
      </c>
      <c r="E2016" s="25">
        <f>_xlfn.XLOOKUP($C2016,ExpensesTbl[Key],ExpensesTbl[Total Operating Expenses])</f>
        <v>3710.73</v>
      </c>
      <c r="F2016" s="25">
        <f t="shared" si="98"/>
        <v>3155.7291</v>
      </c>
      <c r="G2016" s="23" t="str">
        <f>_xlfn.XLOOKUP($A2016,PropertiesTbl[Property ID],PropertiesTbl[Property Name])</f>
        <v>Boulder Point</v>
      </c>
    </row>
    <row r="2017" spans="1:7" x14ac:dyDescent="0.25">
      <c r="A2017" s="22" t="str">
        <f>Revenue!A2018</f>
        <v>P0168</v>
      </c>
      <c r="B2017" s="22" t="str">
        <f>Revenue!B2018</f>
        <v>Jan</v>
      </c>
      <c r="C2017" s="23" t="str">
        <f t="shared" si="97"/>
        <v>P0168|Jan</v>
      </c>
      <c r="D2017" s="24">
        <f>Revenue!J2018</f>
        <v>5750.8523999999998</v>
      </c>
      <c r="E2017" s="25">
        <f>_xlfn.XLOOKUP($C2017,ExpensesTbl[Key],ExpensesTbl[Total Operating Expenses])</f>
        <v>3730.6</v>
      </c>
      <c r="F2017" s="25">
        <f t="shared" si="98"/>
        <v>2020.2523999999999</v>
      </c>
      <c r="G2017" s="23" t="str">
        <f>_xlfn.XLOOKUP($A2017,PropertiesTbl[Property ID],PropertiesTbl[Property Name])</f>
        <v>Boulder Point</v>
      </c>
    </row>
    <row r="2018" spans="1:7" x14ac:dyDescent="0.25">
      <c r="A2018" s="22" t="str">
        <f>Revenue!A2019</f>
        <v>P0168</v>
      </c>
      <c r="B2018" s="22" t="str">
        <f>Revenue!B2019</f>
        <v>Feb</v>
      </c>
      <c r="C2018" s="23" t="str">
        <f t="shared" si="97"/>
        <v>P0168|Feb</v>
      </c>
      <c r="D2018" s="24">
        <f>Revenue!J2019</f>
        <v>4814.3962000000001</v>
      </c>
      <c r="E2018" s="25">
        <f>_xlfn.XLOOKUP($C2018,ExpensesTbl[Key],ExpensesTbl[Total Operating Expenses])</f>
        <v>3564.82</v>
      </c>
      <c r="F2018" s="25">
        <f t="shared" si="98"/>
        <v>1249.5762</v>
      </c>
      <c r="G2018" s="23" t="str">
        <f>_xlfn.XLOOKUP($A2018,PropertiesTbl[Property ID],PropertiesTbl[Property Name])</f>
        <v>Boulder Point</v>
      </c>
    </row>
    <row r="2019" spans="1:7" x14ac:dyDescent="0.25">
      <c r="A2019" s="22" t="str">
        <f>Revenue!A2020</f>
        <v>P0168</v>
      </c>
      <c r="B2019" s="22" t="str">
        <f>Revenue!B2020</f>
        <v>Mar</v>
      </c>
      <c r="C2019" s="23" t="str">
        <f t="shared" si="97"/>
        <v>P0168|Mar</v>
      </c>
      <c r="D2019" s="24">
        <f>Revenue!J2020</f>
        <v>4523.7453999999998</v>
      </c>
      <c r="E2019" s="25">
        <f>_xlfn.XLOOKUP($C2019,ExpensesTbl[Key],ExpensesTbl[Total Operating Expenses])</f>
        <v>3560.29</v>
      </c>
      <c r="F2019" s="25">
        <f t="shared" si="98"/>
        <v>963.45539999999983</v>
      </c>
      <c r="G2019" s="23" t="str">
        <f>_xlfn.XLOOKUP($A2019,PropertiesTbl[Property ID],PropertiesTbl[Property Name])</f>
        <v>Boulder Point</v>
      </c>
    </row>
    <row r="2020" spans="1:7" x14ac:dyDescent="0.25">
      <c r="A2020" s="22" t="str">
        <f>Revenue!A2021</f>
        <v>P0169</v>
      </c>
      <c r="B2020" s="22" t="str">
        <f>Revenue!B2021</f>
        <v>Apr</v>
      </c>
      <c r="C2020" s="23" t="str">
        <f t="shared" si="97"/>
        <v>P0169|Apr</v>
      </c>
      <c r="D2020" s="24">
        <f>Revenue!J2021</f>
        <v>641.48650000000009</v>
      </c>
      <c r="E2020" s="25">
        <f>_xlfn.XLOOKUP($C2020,ExpensesTbl[Key],ExpensesTbl[Total Operating Expenses])</f>
        <v>1153.82</v>
      </c>
      <c r="F2020" s="25">
        <f t="shared" si="98"/>
        <v>-512.33349999999984</v>
      </c>
      <c r="G2020" s="23" t="str">
        <f>_xlfn.XLOOKUP($A2020,PropertiesTbl[Property ID],PropertiesTbl[Property Name])</f>
        <v>Starlight Chalet</v>
      </c>
    </row>
    <row r="2021" spans="1:7" x14ac:dyDescent="0.25">
      <c r="A2021" s="22" t="str">
        <f>Revenue!A2022</f>
        <v>P0169</v>
      </c>
      <c r="B2021" s="22" t="str">
        <f>Revenue!B2022</f>
        <v>May</v>
      </c>
      <c r="C2021" s="23" t="str">
        <f t="shared" si="97"/>
        <v>P0169|May</v>
      </c>
      <c r="D2021" s="24">
        <f>Revenue!J2022</f>
        <v>723.34480000000008</v>
      </c>
      <c r="E2021" s="25">
        <f>_xlfn.XLOOKUP($C2021,ExpensesTbl[Key],ExpensesTbl[Total Operating Expenses])</f>
        <v>1264.02</v>
      </c>
      <c r="F2021" s="25">
        <f t="shared" si="98"/>
        <v>-540.6751999999999</v>
      </c>
      <c r="G2021" s="23" t="str">
        <f>_xlfn.XLOOKUP($A2021,PropertiesTbl[Property ID],PropertiesTbl[Property Name])</f>
        <v>Starlight Chalet</v>
      </c>
    </row>
    <row r="2022" spans="1:7" x14ac:dyDescent="0.25">
      <c r="A2022" s="22" t="str">
        <f>Revenue!A2023</f>
        <v>P0169</v>
      </c>
      <c r="B2022" s="22" t="str">
        <f>Revenue!B2023</f>
        <v>Jun</v>
      </c>
      <c r="C2022" s="23" t="str">
        <f t="shared" si="97"/>
        <v>P0169|Jun</v>
      </c>
      <c r="D2022" s="24">
        <f>Revenue!J2023</f>
        <v>901.28160000000003</v>
      </c>
      <c r="E2022" s="25">
        <f>_xlfn.XLOOKUP($C2022,ExpensesTbl[Key],ExpensesTbl[Total Operating Expenses])</f>
        <v>1301.9900000000002</v>
      </c>
      <c r="F2022" s="25">
        <f t="shared" si="98"/>
        <v>-400.70840000000021</v>
      </c>
      <c r="G2022" s="23" t="str">
        <f>_xlfn.XLOOKUP($A2022,PropertiesTbl[Property ID],PropertiesTbl[Property Name])</f>
        <v>Starlight Chalet</v>
      </c>
    </row>
    <row r="2023" spans="1:7" x14ac:dyDescent="0.25">
      <c r="A2023" s="22" t="str">
        <f>Revenue!A2024</f>
        <v>P0169</v>
      </c>
      <c r="B2023" s="22" t="str">
        <f>Revenue!B2024</f>
        <v>Jul</v>
      </c>
      <c r="C2023" s="23" t="str">
        <f t="shared" si="97"/>
        <v>P0169|Jul</v>
      </c>
      <c r="D2023" s="24">
        <f>Revenue!J2024</f>
        <v>1218.4812999999999</v>
      </c>
      <c r="E2023" s="25">
        <f>_xlfn.XLOOKUP($C2023,ExpensesTbl[Key],ExpensesTbl[Total Operating Expenses])</f>
        <v>1566.4</v>
      </c>
      <c r="F2023" s="25">
        <f t="shared" si="98"/>
        <v>-347.91870000000017</v>
      </c>
      <c r="G2023" s="23" t="str">
        <f>_xlfn.XLOOKUP($A2023,PropertiesTbl[Property ID],PropertiesTbl[Property Name])</f>
        <v>Starlight Chalet</v>
      </c>
    </row>
    <row r="2024" spans="1:7" x14ac:dyDescent="0.25">
      <c r="A2024" s="22" t="str">
        <f>Revenue!A2025</f>
        <v>P0169</v>
      </c>
      <c r="B2024" s="22" t="str">
        <f>Revenue!B2025</f>
        <v>Aug</v>
      </c>
      <c r="C2024" s="23" t="str">
        <f t="shared" si="97"/>
        <v>P0169|Aug</v>
      </c>
      <c r="D2024" s="24">
        <f>Revenue!J2025</f>
        <v>1472.3575999999998</v>
      </c>
      <c r="E2024" s="25">
        <f>_xlfn.XLOOKUP($C2024,ExpensesTbl[Key],ExpensesTbl[Total Operating Expenses])</f>
        <v>1599.22</v>
      </c>
      <c r="F2024" s="25">
        <f t="shared" si="98"/>
        <v>-126.86240000000021</v>
      </c>
      <c r="G2024" s="23" t="str">
        <f>_xlfn.XLOOKUP($A2024,PropertiesTbl[Property ID],PropertiesTbl[Property Name])</f>
        <v>Starlight Chalet</v>
      </c>
    </row>
    <row r="2025" spans="1:7" x14ac:dyDescent="0.25">
      <c r="A2025" s="22" t="str">
        <f>Revenue!A2026</f>
        <v>P0169</v>
      </c>
      <c r="B2025" s="22" t="str">
        <f>Revenue!B2026</f>
        <v>Sep</v>
      </c>
      <c r="C2025" s="23" t="str">
        <f t="shared" si="97"/>
        <v>P0169|Sep</v>
      </c>
      <c r="D2025" s="24">
        <f>Revenue!J2026</f>
        <v>862.21</v>
      </c>
      <c r="E2025" s="25">
        <f>_xlfn.XLOOKUP($C2025,ExpensesTbl[Key],ExpensesTbl[Total Operating Expenses])</f>
        <v>1220.1500000000001</v>
      </c>
      <c r="F2025" s="25">
        <f t="shared" si="98"/>
        <v>-357.94000000000005</v>
      </c>
      <c r="G2025" s="23" t="str">
        <f>_xlfn.XLOOKUP($A2025,PropertiesTbl[Property ID],PropertiesTbl[Property Name])</f>
        <v>Starlight Chalet</v>
      </c>
    </row>
    <row r="2026" spans="1:7" x14ac:dyDescent="0.25">
      <c r="A2026" s="22" t="str">
        <f>Revenue!A2027</f>
        <v>P0169</v>
      </c>
      <c r="B2026" s="22" t="str">
        <f>Revenue!B2027</f>
        <v>Oct</v>
      </c>
      <c r="C2026" s="23" t="str">
        <f t="shared" si="97"/>
        <v>P0169|Oct</v>
      </c>
      <c r="D2026" s="24">
        <f>Revenue!J2027</f>
        <v>734.51919999999996</v>
      </c>
      <c r="E2026" s="25">
        <f>_xlfn.XLOOKUP($C2026,ExpensesTbl[Key],ExpensesTbl[Total Operating Expenses])</f>
        <v>1221.75</v>
      </c>
      <c r="F2026" s="25">
        <f t="shared" si="98"/>
        <v>-487.23080000000004</v>
      </c>
      <c r="G2026" s="23" t="str">
        <f>_xlfn.XLOOKUP($A2026,PropertiesTbl[Property ID],PropertiesTbl[Property Name])</f>
        <v>Starlight Chalet</v>
      </c>
    </row>
    <row r="2027" spans="1:7" x14ac:dyDescent="0.25">
      <c r="A2027" s="22" t="str">
        <f>Revenue!A2028</f>
        <v>P0169</v>
      </c>
      <c r="B2027" s="22" t="str">
        <f>Revenue!B2028</f>
        <v>Nov</v>
      </c>
      <c r="C2027" s="23" t="str">
        <f t="shared" si="97"/>
        <v>P0169|Nov</v>
      </c>
      <c r="D2027" s="24">
        <f>Revenue!J2028</f>
        <v>806.53200000000004</v>
      </c>
      <c r="E2027" s="25">
        <f>_xlfn.XLOOKUP($C2027,ExpensesTbl[Key],ExpensesTbl[Total Operating Expenses])</f>
        <v>1212.5899999999999</v>
      </c>
      <c r="F2027" s="25">
        <f t="shared" si="98"/>
        <v>-406.05799999999988</v>
      </c>
      <c r="G2027" s="23" t="str">
        <f>_xlfn.XLOOKUP($A2027,PropertiesTbl[Property ID],PropertiesTbl[Property Name])</f>
        <v>Starlight Chalet</v>
      </c>
    </row>
    <row r="2028" spans="1:7" x14ac:dyDescent="0.25">
      <c r="A2028" s="22" t="str">
        <f>Revenue!A2029</f>
        <v>P0169</v>
      </c>
      <c r="B2028" s="22" t="str">
        <f>Revenue!B2029</f>
        <v>Dec</v>
      </c>
      <c r="C2028" s="23" t="str">
        <f t="shared" si="97"/>
        <v>P0169|Dec</v>
      </c>
      <c r="D2028" s="24">
        <f>Revenue!J2029</f>
        <v>2921.8620000000001</v>
      </c>
      <c r="E2028" s="25">
        <f>_xlfn.XLOOKUP($C2028,ExpensesTbl[Key],ExpensesTbl[Total Operating Expenses])</f>
        <v>1526.79</v>
      </c>
      <c r="F2028" s="25">
        <f t="shared" si="98"/>
        <v>1395.0720000000001</v>
      </c>
      <c r="G2028" s="23" t="str">
        <f>_xlfn.XLOOKUP($A2028,PropertiesTbl[Property ID],PropertiesTbl[Property Name])</f>
        <v>Starlight Chalet</v>
      </c>
    </row>
    <row r="2029" spans="1:7" x14ac:dyDescent="0.25">
      <c r="A2029" s="22" t="str">
        <f>Revenue!A2030</f>
        <v>P0169</v>
      </c>
      <c r="B2029" s="22" t="str">
        <f>Revenue!B2030</f>
        <v>Jan</v>
      </c>
      <c r="C2029" s="23" t="str">
        <f t="shared" si="97"/>
        <v>P0169|Jan</v>
      </c>
      <c r="D2029" s="24">
        <f>Revenue!J2030</f>
        <v>2713.0695000000001</v>
      </c>
      <c r="E2029" s="25">
        <f>_xlfn.XLOOKUP($C2029,ExpensesTbl[Key],ExpensesTbl[Total Operating Expenses])</f>
        <v>1500.0700000000002</v>
      </c>
      <c r="F2029" s="25">
        <f t="shared" si="98"/>
        <v>1212.9994999999999</v>
      </c>
      <c r="G2029" s="23" t="str">
        <f>_xlfn.XLOOKUP($A2029,PropertiesTbl[Property ID],PropertiesTbl[Property Name])</f>
        <v>Starlight Chalet</v>
      </c>
    </row>
    <row r="2030" spans="1:7" x14ac:dyDescent="0.25">
      <c r="A2030" s="22" t="str">
        <f>Revenue!A2031</f>
        <v>P0169</v>
      </c>
      <c r="B2030" s="22" t="str">
        <f>Revenue!B2031</f>
        <v>Feb</v>
      </c>
      <c r="C2030" s="23" t="str">
        <f t="shared" si="97"/>
        <v>P0169|Feb</v>
      </c>
      <c r="D2030" s="24">
        <f>Revenue!J2031</f>
        <v>2263.4860000000003</v>
      </c>
      <c r="E2030" s="25">
        <f>_xlfn.XLOOKUP($C2030,ExpensesTbl[Key],ExpensesTbl[Total Operating Expenses])</f>
        <v>1434.79</v>
      </c>
      <c r="F2030" s="25">
        <f t="shared" si="98"/>
        <v>828.69600000000037</v>
      </c>
      <c r="G2030" s="23" t="str">
        <f>_xlfn.XLOOKUP($A2030,PropertiesTbl[Property ID],PropertiesTbl[Property Name])</f>
        <v>Starlight Chalet</v>
      </c>
    </row>
    <row r="2031" spans="1:7" x14ac:dyDescent="0.25">
      <c r="A2031" s="22" t="str">
        <f>Revenue!A2032</f>
        <v>P0169</v>
      </c>
      <c r="B2031" s="22" t="str">
        <f>Revenue!B2032</f>
        <v>Mar</v>
      </c>
      <c r="C2031" s="23" t="str">
        <f t="shared" si="97"/>
        <v>P0169|Mar</v>
      </c>
      <c r="D2031" s="24">
        <f>Revenue!J2032</f>
        <v>1676.89</v>
      </c>
      <c r="E2031" s="25">
        <f>_xlfn.XLOOKUP($C2031,ExpensesTbl[Key],ExpensesTbl[Total Operating Expenses])</f>
        <v>1352.1400000000003</v>
      </c>
      <c r="F2031" s="25">
        <f t="shared" si="98"/>
        <v>324.74999999999977</v>
      </c>
      <c r="G2031" s="23" t="str">
        <f>_xlfn.XLOOKUP($A2031,PropertiesTbl[Property ID],PropertiesTbl[Property Name])</f>
        <v>Starlight Chalet</v>
      </c>
    </row>
    <row r="2032" spans="1:7" x14ac:dyDescent="0.25">
      <c r="A2032" s="22" t="str">
        <f>Revenue!A2033</f>
        <v>P0170</v>
      </c>
      <c r="B2032" s="22" t="str">
        <f>Revenue!B2033</f>
        <v>Apr</v>
      </c>
      <c r="C2032" s="23" t="str">
        <f t="shared" si="97"/>
        <v>P0170|Apr</v>
      </c>
      <c r="D2032" s="24">
        <f>Revenue!J2033</f>
        <v>782.13300000000004</v>
      </c>
      <c r="E2032" s="25">
        <f>_xlfn.XLOOKUP($C2032,ExpensesTbl[Key],ExpensesTbl[Total Operating Expenses])</f>
        <v>1554.23</v>
      </c>
      <c r="F2032" s="25">
        <f t="shared" si="98"/>
        <v>-772.09699999999998</v>
      </c>
      <c r="G2032" s="23" t="str">
        <f>_xlfn.XLOOKUP($A2032,PropertiesTbl[Property ID],PropertiesTbl[Property Name])</f>
        <v>Frost Lodge</v>
      </c>
    </row>
    <row r="2033" spans="1:7" x14ac:dyDescent="0.25">
      <c r="A2033" s="22" t="str">
        <f>Revenue!A2034</f>
        <v>P0170</v>
      </c>
      <c r="B2033" s="22" t="str">
        <f>Revenue!B2034</f>
        <v>May</v>
      </c>
      <c r="C2033" s="23" t="str">
        <f t="shared" si="97"/>
        <v>P0170|May</v>
      </c>
      <c r="D2033" s="24">
        <f>Revenue!J2034</f>
        <v>878.22120000000007</v>
      </c>
      <c r="E2033" s="25">
        <f>_xlfn.XLOOKUP($C2033,ExpensesTbl[Key],ExpensesTbl[Total Operating Expenses])</f>
        <v>1750.4</v>
      </c>
      <c r="F2033" s="25">
        <f t="shared" si="98"/>
        <v>-872.17880000000002</v>
      </c>
      <c r="G2033" s="23" t="str">
        <f>_xlfn.XLOOKUP($A2033,PropertiesTbl[Property ID],PropertiesTbl[Property Name])</f>
        <v>Frost Lodge</v>
      </c>
    </row>
    <row r="2034" spans="1:7" x14ac:dyDescent="0.25">
      <c r="A2034" s="22" t="str">
        <f>Revenue!A2035</f>
        <v>P0170</v>
      </c>
      <c r="B2034" s="22" t="str">
        <f>Revenue!B2035</f>
        <v>Jun</v>
      </c>
      <c r="C2034" s="23" t="str">
        <f t="shared" si="97"/>
        <v>P0170|Jun</v>
      </c>
      <c r="D2034" s="24">
        <f>Revenue!J2035</f>
        <v>987.71480000000008</v>
      </c>
      <c r="E2034" s="25">
        <f>_xlfn.XLOOKUP($C2034,ExpensesTbl[Key],ExpensesTbl[Total Operating Expenses])</f>
        <v>1834.0500000000002</v>
      </c>
      <c r="F2034" s="25">
        <f t="shared" si="98"/>
        <v>-846.3352000000001</v>
      </c>
      <c r="G2034" s="23" t="str">
        <f>_xlfn.XLOOKUP($A2034,PropertiesTbl[Property ID],PropertiesTbl[Property Name])</f>
        <v>Frost Lodge</v>
      </c>
    </row>
    <row r="2035" spans="1:7" x14ac:dyDescent="0.25">
      <c r="A2035" s="22" t="str">
        <f>Revenue!A2036</f>
        <v>P0170</v>
      </c>
      <c r="B2035" s="22" t="str">
        <f>Revenue!B2036</f>
        <v>Jul</v>
      </c>
      <c r="C2035" s="23" t="str">
        <f t="shared" si="97"/>
        <v>P0170|Jul</v>
      </c>
      <c r="D2035" s="24">
        <f>Revenue!J2036</f>
        <v>1300.0159999999998</v>
      </c>
      <c r="E2035" s="25">
        <f>_xlfn.XLOOKUP($C2035,ExpensesTbl[Key],ExpensesTbl[Total Operating Expenses])</f>
        <v>2397.34</v>
      </c>
      <c r="F2035" s="25">
        <f t="shared" si="98"/>
        <v>-1097.3240000000003</v>
      </c>
      <c r="G2035" s="23" t="str">
        <f>_xlfn.XLOOKUP($A2035,PropertiesTbl[Property ID],PropertiesTbl[Property Name])</f>
        <v>Frost Lodge</v>
      </c>
    </row>
    <row r="2036" spans="1:7" x14ac:dyDescent="0.25">
      <c r="A2036" s="22" t="str">
        <f>Revenue!A2037</f>
        <v>P0170</v>
      </c>
      <c r="B2036" s="22" t="str">
        <f>Revenue!B2037</f>
        <v>Aug</v>
      </c>
      <c r="C2036" s="23" t="str">
        <f t="shared" si="97"/>
        <v>P0170|Aug</v>
      </c>
      <c r="D2036" s="24">
        <f>Revenue!J2037</f>
        <v>1350.2814000000001</v>
      </c>
      <c r="E2036" s="25">
        <f>_xlfn.XLOOKUP($C2036,ExpensesTbl[Key],ExpensesTbl[Total Operating Expenses])</f>
        <v>2335.09</v>
      </c>
      <c r="F2036" s="25">
        <f t="shared" si="98"/>
        <v>-984.80860000000007</v>
      </c>
      <c r="G2036" s="23" t="str">
        <f>_xlfn.XLOOKUP($A2036,PropertiesTbl[Property ID],PropertiesTbl[Property Name])</f>
        <v>Frost Lodge</v>
      </c>
    </row>
    <row r="2037" spans="1:7" x14ac:dyDescent="0.25">
      <c r="A2037" s="22" t="str">
        <f>Revenue!A2038</f>
        <v>P0170</v>
      </c>
      <c r="B2037" s="22" t="str">
        <f>Revenue!B2038</f>
        <v>Sep</v>
      </c>
      <c r="C2037" s="23" t="str">
        <f t="shared" si="97"/>
        <v>P0170|Sep</v>
      </c>
      <c r="D2037" s="24">
        <f>Revenue!J2038</f>
        <v>875.89320000000009</v>
      </c>
      <c r="E2037" s="25">
        <f>_xlfn.XLOOKUP($C2037,ExpensesTbl[Key],ExpensesTbl[Total Operating Expenses])</f>
        <v>1694.3</v>
      </c>
      <c r="F2037" s="25">
        <f t="shared" si="98"/>
        <v>-818.40679999999986</v>
      </c>
      <c r="G2037" s="23" t="str">
        <f>_xlfn.XLOOKUP($A2037,PropertiesTbl[Property ID],PropertiesTbl[Property Name])</f>
        <v>Frost Lodge</v>
      </c>
    </row>
    <row r="2038" spans="1:7" x14ac:dyDescent="0.25">
      <c r="A2038" s="22" t="str">
        <f>Revenue!A2039</f>
        <v>P0170</v>
      </c>
      <c r="B2038" s="22" t="str">
        <f>Revenue!B2039</f>
        <v>Oct</v>
      </c>
      <c r="C2038" s="23" t="str">
        <f t="shared" si="97"/>
        <v>P0170|Oct</v>
      </c>
      <c r="D2038" s="24">
        <f>Revenue!J2039</f>
        <v>828.20799999999997</v>
      </c>
      <c r="E2038" s="25">
        <f>_xlfn.XLOOKUP($C2038,ExpensesTbl[Key],ExpensesTbl[Total Operating Expenses])</f>
        <v>1620.5100000000002</v>
      </c>
      <c r="F2038" s="25">
        <f t="shared" si="98"/>
        <v>-792.30200000000025</v>
      </c>
      <c r="G2038" s="23" t="str">
        <f>_xlfn.XLOOKUP($A2038,PropertiesTbl[Property ID],PropertiesTbl[Property Name])</f>
        <v>Frost Lodge</v>
      </c>
    </row>
    <row r="2039" spans="1:7" x14ac:dyDescent="0.25">
      <c r="A2039" s="22" t="str">
        <f>Revenue!A2040</f>
        <v>P0170</v>
      </c>
      <c r="B2039" s="22" t="str">
        <f>Revenue!B2040</f>
        <v>Nov</v>
      </c>
      <c r="C2039" s="23" t="str">
        <f t="shared" si="97"/>
        <v>P0170|Nov</v>
      </c>
      <c r="D2039" s="24">
        <f>Revenue!J2040</f>
        <v>880.89840000000004</v>
      </c>
      <c r="E2039" s="25">
        <f>_xlfn.XLOOKUP($C2039,ExpensesTbl[Key],ExpensesTbl[Total Operating Expenses])</f>
        <v>1592.97</v>
      </c>
      <c r="F2039" s="25">
        <f t="shared" si="98"/>
        <v>-712.07159999999999</v>
      </c>
      <c r="G2039" s="23" t="str">
        <f>_xlfn.XLOOKUP($A2039,PropertiesTbl[Property ID],PropertiesTbl[Property Name])</f>
        <v>Frost Lodge</v>
      </c>
    </row>
    <row r="2040" spans="1:7" x14ac:dyDescent="0.25">
      <c r="A2040" s="22" t="str">
        <f>Revenue!A2041</f>
        <v>P0170</v>
      </c>
      <c r="B2040" s="22" t="str">
        <f>Revenue!B2041</f>
        <v>Dec</v>
      </c>
      <c r="C2040" s="23" t="str">
        <f t="shared" si="97"/>
        <v>P0170|Dec</v>
      </c>
      <c r="D2040" s="24">
        <f>Revenue!J2041</f>
        <v>3577.7752</v>
      </c>
      <c r="E2040" s="25">
        <f>_xlfn.XLOOKUP($C2040,ExpensesTbl[Key],ExpensesTbl[Total Operating Expenses])</f>
        <v>2260.25</v>
      </c>
      <c r="F2040" s="25">
        <f t="shared" si="98"/>
        <v>1317.5252</v>
      </c>
      <c r="G2040" s="23" t="str">
        <f>_xlfn.XLOOKUP($A2040,PropertiesTbl[Property ID],PropertiesTbl[Property Name])</f>
        <v>Frost Lodge</v>
      </c>
    </row>
    <row r="2041" spans="1:7" x14ac:dyDescent="0.25">
      <c r="A2041" s="22" t="str">
        <f>Revenue!A2042</f>
        <v>P0170</v>
      </c>
      <c r="B2041" s="22" t="str">
        <f>Revenue!B2042</f>
        <v>Jan</v>
      </c>
      <c r="C2041" s="23" t="str">
        <f t="shared" si="97"/>
        <v>P0170|Jan</v>
      </c>
      <c r="D2041" s="24">
        <f>Revenue!J2042</f>
        <v>3056.0497</v>
      </c>
      <c r="E2041" s="25">
        <f>_xlfn.XLOOKUP($C2041,ExpensesTbl[Key],ExpensesTbl[Total Operating Expenses])</f>
        <v>1904.24</v>
      </c>
      <c r="F2041" s="25">
        <f t="shared" si="98"/>
        <v>1151.8097</v>
      </c>
      <c r="G2041" s="23" t="str">
        <f>_xlfn.XLOOKUP($A2041,PropertiesTbl[Property ID],PropertiesTbl[Property Name])</f>
        <v>Frost Lodge</v>
      </c>
    </row>
    <row r="2042" spans="1:7" x14ac:dyDescent="0.25">
      <c r="A2042" s="22" t="str">
        <f>Revenue!A2043</f>
        <v>P0170</v>
      </c>
      <c r="B2042" s="22" t="str">
        <f>Revenue!B2043</f>
        <v>Feb</v>
      </c>
      <c r="C2042" s="23" t="str">
        <f t="shared" si="97"/>
        <v>P0170|Feb</v>
      </c>
      <c r="D2042" s="24">
        <f>Revenue!J2043</f>
        <v>2365.9225000000001</v>
      </c>
      <c r="E2042" s="25">
        <f>_xlfn.XLOOKUP($C2042,ExpensesTbl[Key],ExpensesTbl[Total Operating Expenses])</f>
        <v>1821.04</v>
      </c>
      <c r="F2042" s="25">
        <f t="shared" si="98"/>
        <v>544.88250000000016</v>
      </c>
      <c r="G2042" s="23" t="str">
        <f>_xlfn.XLOOKUP($A2042,PropertiesTbl[Property ID],PropertiesTbl[Property Name])</f>
        <v>Frost Lodge</v>
      </c>
    </row>
    <row r="2043" spans="1:7" x14ac:dyDescent="0.25">
      <c r="A2043" s="22" t="str">
        <f>Revenue!A2044</f>
        <v>P0170</v>
      </c>
      <c r="B2043" s="22" t="str">
        <f>Revenue!B2044</f>
        <v>Mar</v>
      </c>
      <c r="C2043" s="23" t="str">
        <f t="shared" si="97"/>
        <v>P0170|Mar</v>
      </c>
      <c r="D2043" s="24">
        <f>Revenue!J2044</f>
        <v>1846.3420000000001</v>
      </c>
      <c r="E2043" s="25">
        <f>_xlfn.XLOOKUP($C2043,ExpensesTbl[Key],ExpensesTbl[Total Operating Expenses])</f>
        <v>1835.4799999999998</v>
      </c>
      <c r="F2043" s="25">
        <f t="shared" si="98"/>
        <v>10.862000000000307</v>
      </c>
      <c r="G2043" s="23" t="str">
        <f>_xlfn.XLOOKUP($A2043,PropertiesTbl[Property ID],PropertiesTbl[Property Name])</f>
        <v>Frost Lodge</v>
      </c>
    </row>
    <row r="2044" spans="1:7" x14ac:dyDescent="0.25">
      <c r="A2044" s="22" t="str">
        <f>Revenue!A2045</f>
        <v>P0171</v>
      </c>
      <c r="B2044" s="22" t="str">
        <f>Revenue!B2045</f>
        <v>Apr</v>
      </c>
      <c r="C2044" s="23" t="str">
        <f t="shared" si="97"/>
        <v>P0171|Apr</v>
      </c>
      <c r="D2044" s="24">
        <f>Revenue!J2045</f>
        <v>936.94500000000005</v>
      </c>
      <c r="E2044" s="25">
        <f>_xlfn.XLOOKUP($C2044,ExpensesTbl[Key],ExpensesTbl[Total Operating Expenses])</f>
        <v>1554.56</v>
      </c>
      <c r="F2044" s="25">
        <f t="shared" si="98"/>
        <v>-617.6149999999999</v>
      </c>
      <c r="G2044" s="23" t="str">
        <f>_xlfn.XLOOKUP($A2044,PropertiesTbl[Property ID],PropertiesTbl[Property Name])</f>
        <v>Snowline Landing</v>
      </c>
    </row>
    <row r="2045" spans="1:7" x14ac:dyDescent="0.25">
      <c r="A2045" s="22" t="str">
        <f>Revenue!A2046</f>
        <v>P0171</v>
      </c>
      <c r="B2045" s="22" t="str">
        <f>Revenue!B2046</f>
        <v>May</v>
      </c>
      <c r="C2045" s="23" t="str">
        <f t="shared" si="97"/>
        <v>P0171|May</v>
      </c>
      <c r="D2045" s="24">
        <f>Revenue!J2046</f>
        <v>970.52639999999997</v>
      </c>
      <c r="E2045" s="25">
        <f>_xlfn.XLOOKUP($C2045,ExpensesTbl[Key],ExpensesTbl[Total Operating Expenses])</f>
        <v>1988.48</v>
      </c>
      <c r="F2045" s="25">
        <f t="shared" si="98"/>
        <v>-1017.9536000000001</v>
      </c>
      <c r="G2045" s="23" t="str">
        <f>_xlfn.XLOOKUP($A2045,PropertiesTbl[Property ID],PropertiesTbl[Property Name])</f>
        <v>Snowline Landing</v>
      </c>
    </row>
    <row r="2046" spans="1:7" x14ac:dyDescent="0.25">
      <c r="A2046" s="22" t="str">
        <f>Revenue!A2047</f>
        <v>P0171</v>
      </c>
      <c r="B2046" s="22" t="str">
        <f>Revenue!B2047</f>
        <v>Jun</v>
      </c>
      <c r="C2046" s="23" t="str">
        <f t="shared" si="97"/>
        <v>P0171|Jun</v>
      </c>
      <c r="D2046" s="24">
        <f>Revenue!J2047</f>
        <v>1236.6944000000001</v>
      </c>
      <c r="E2046" s="25">
        <f>_xlfn.XLOOKUP($C2046,ExpensesTbl[Key],ExpensesTbl[Total Operating Expenses])</f>
        <v>1835.98</v>
      </c>
      <c r="F2046" s="25">
        <f t="shared" si="98"/>
        <v>-599.28559999999993</v>
      </c>
      <c r="G2046" s="23" t="str">
        <f>_xlfn.XLOOKUP($A2046,PropertiesTbl[Property ID],PropertiesTbl[Property Name])</f>
        <v>Snowline Landing</v>
      </c>
    </row>
    <row r="2047" spans="1:7" x14ac:dyDescent="0.25">
      <c r="A2047" s="22" t="str">
        <f>Revenue!A2048</f>
        <v>P0171</v>
      </c>
      <c r="B2047" s="22" t="str">
        <f>Revenue!B2048</f>
        <v>Jul</v>
      </c>
      <c r="C2047" s="23" t="str">
        <f t="shared" si="97"/>
        <v>P0171|Jul</v>
      </c>
      <c r="D2047" s="24">
        <f>Revenue!J2048</f>
        <v>1865.3430000000001</v>
      </c>
      <c r="E2047" s="25">
        <f>_xlfn.XLOOKUP($C2047,ExpensesTbl[Key],ExpensesTbl[Total Operating Expenses])</f>
        <v>2473.62</v>
      </c>
      <c r="F2047" s="25">
        <f t="shared" si="98"/>
        <v>-608.27699999999982</v>
      </c>
      <c r="G2047" s="23" t="str">
        <f>_xlfn.XLOOKUP($A2047,PropertiesTbl[Property ID],PropertiesTbl[Property Name])</f>
        <v>Snowline Landing</v>
      </c>
    </row>
    <row r="2048" spans="1:7" x14ac:dyDescent="0.25">
      <c r="A2048" s="22" t="str">
        <f>Revenue!A2049</f>
        <v>P0171</v>
      </c>
      <c r="B2048" s="22" t="str">
        <f>Revenue!B2049</f>
        <v>Aug</v>
      </c>
      <c r="C2048" s="23" t="str">
        <f t="shared" si="97"/>
        <v>P0171|Aug</v>
      </c>
      <c r="D2048" s="24">
        <f>Revenue!J2049</f>
        <v>1747.682</v>
      </c>
      <c r="E2048" s="25">
        <f>_xlfn.XLOOKUP($C2048,ExpensesTbl[Key],ExpensesTbl[Total Operating Expenses])</f>
        <v>2411.37</v>
      </c>
      <c r="F2048" s="25">
        <f t="shared" si="98"/>
        <v>-663.68799999999987</v>
      </c>
      <c r="G2048" s="23" t="str">
        <f>_xlfn.XLOOKUP($A2048,PropertiesTbl[Property ID],PropertiesTbl[Property Name])</f>
        <v>Snowline Landing</v>
      </c>
    </row>
    <row r="2049" spans="1:7" x14ac:dyDescent="0.25">
      <c r="A2049" s="22" t="str">
        <f>Revenue!A2050</f>
        <v>P0171</v>
      </c>
      <c r="B2049" s="22" t="str">
        <f>Revenue!B2050</f>
        <v>Sep</v>
      </c>
      <c r="C2049" s="23" t="str">
        <f t="shared" si="97"/>
        <v>P0171|Sep</v>
      </c>
      <c r="D2049" s="24">
        <f>Revenue!J2050</f>
        <v>1152.1686000000002</v>
      </c>
      <c r="E2049" s="25">
        <f>_xlfn.XLOOKUP($C2049,ExpensesTbl[Key],ExpensesTbl[Total Operating Expenses])</f>
        <v>1705.45</v>
      </c>
      <c r="F2049" s="25">
        <f t="shared" si="98"/>
        <v>-553.28139999999985</v>
      </c>
      <c r="G2049" s="23" t="str">
        <f>_xlfn.XLOOKUP($A2049,PropertiesTbl[Property ID],PropertiesTbl[Property Name])</f>
        <v>Snowline Landing</v>
      </c>
    </row>
    <row r="2050" spans="1:7" x14ac:dyDescent="0.25">
      <c r="A2050" s="22" t="str">
        <f>Revenue!A2051</f>
        <v>P0171</v>
      </c>
      <c r="B2050" s="22" t="str">
        <f>Revenue!B2051</f>
        <v>Oct</v>
      </c>
      <c r="C2050" s="23" t="str">
        <f t="shared" si="97"/>
        <v>P0171|Oct</v>
      </c>
      <c r="D2050" s="24">
        <f>Revenue!J2051</f>
        <v>1019.5307999999999</v>
      </c>
      <c r="E2050" s="25">
        <f>_xlfn.XLOOKUP($C2050,ExpensesTbl[Key],ExpensesTbl[Total Operating Expenses])</f>
        <v>1629.98</v>
      </c>
      <c r="F2050" s="25">
        <f t="shared" si="98"/>
        <v>-610.44920000000013</v>
      </c>
      <c r="G2050" s="23" t="str">
        <f>_xlfn.XLOOKUP($A2050,PropertiesTbl[Property ID],PropertiesTbl[Property Name])</f>
        <v>Snowline Landing</v>
      </c>
    </row>
    <row r="2051" spans="1:7" x14ac:dyDescent="0.25">
      <c r="A2051" s="22" t="str">
        <f>Revenue!A2052</f>
        <v>P0171</v>
      </c>
      <c r="B2051" s="22" t="str">
        <f>Revenue!B2052</f>
        <v>Nov</v>
      </c>
      <c r="C2051" s="23" t="str">
        <f t="shared" si="97"/>
        <v>P0171|Nov</v>
      </c>
      <c r="D2051" s="24">
        <f>Revenue!J2052</f>
        <v>1091.2331999999999</v>
      </c>
      <c r="E2051" s="25">
        <f>_xlfn.XLOOKUP($C2051,ExpensesTbl[Key],ExpensesTbl[Total Operating Expenses])</f>
        <v>1596.93</v>
      </c>
      <c r="F2051" s="25">
        <f t="shared" si="98"/>
        <v>-505.69680000000017</v>
      </c>
      <c r="G2051" s="23" t="str">
        <f>_xlfn.XLOOKUP($A2051,PropertiesTbl[Property ID],PropertiesTbl[Property Name])</f>
        <v>Snowline Landing</v>
      </c>
    </row>
    <row r="2052" spans="1:7" x14ac:dyDescent="0.25">
      <c r="A2052" s="22" t="str">
        <f>Revenue!A2053</f>
        <v>P0171</v>
      </c>
      <c r="B2052" s="22" t="str">
        <f>Revenue!B2053</f>
        <v>Dec</v>
      </c>
      <c r="C2052" s="23" t="str">
        <f t="shared" si="97"/>
        <v>P0171|Dec</v>
      </c>
      <c r="D2052" s="24">
        <f>Revenue!J2053</f>
        <v>4601.6489999999994</v>
      </c>
      <c r="E2052" s="25">
        <f>_xlfn.XLOOKUP($C2052,ExpensesTbl[Key],ExpensesTbl[Total Operating Expenses])</f>
        <v>2004.45</v>
      </c>
      <c r="F2052" s="25">
        <f t="shared" si="98"/>
        <v>2597.1989999999996</v>
      </c>
      <c r="G2052" s="23" t="str">
        <f>_xlfn.XLOOKUP($A2052,PropertiesTbl[Property ID],PropertiesTbl[Property Name])</f>
        <v>Snowline Landing</v>
      </c>
    </row>
    <row r="2053" spans="1:7" x14ac:dyDescent="0.25">
      <c r="A2053" s="22" t="str">
        <f>Revenue!A2054</f>
        <v>P0171</v>
      </c>
      <c r="B2053" s="22" t="str">
        <f>Revenue!B2054</f>
        <v>Jan</v>
      </c>
      <c r="C2053" s="23" t="str">
        <f t="shared" ref="C2053:C2116" si="99">A2053&amp;"|"&amp;B2053</f>
        <v>P0171|Jan</v>
      </c>
      <c r="D2053" s="24">
        <f>Revenue!J2054</f>
        <v>3521.1938</v>
      </c>
      <c r="E2053" s="25">
        <f>_xlfn.XLOOKUP($C2053,ExpensesTbl[Key],ExpensesTbl[Total Operating Expenses])</f>
        <v>1912.47</v>
      </c>
      <c r="F2053" s="25">
        <f t="shared" ref="F2053:F2116" si="100">D2053-E2053</f>
        <v>1608.7238</v>
      </c>
      <c r="G2053" s="23" t="str">
        <f>_xlfn.XLOOKUP($A2053,PropertiesTbl[Property ID],PropertiesTbl[Property Name])</f>
        <v>Snowline Landing</v>
      </c>
    </row>
    <row r="2054" spans="1:7" x14ac:dyDescent="0.25">
      <c r="A2054" s="22" t="str">
        <f>Revenue!A2055</f>
        <v>P0171</v>
      </c>
      <c r="B2054" s="22" t="str">
        <f>Revenue!B2055</f>
        <v>Feb</v>
      </c>
      <c r="C2054" s="23" t="str">
        <f t="shared" si="99"/>
        <v>P0171|Feb</v>
      </c>
      <c r="D2054" s="24">
        <f>Revenue!J2055</f>
        <v>2716.2684000000004</v>
      </c>
      <c r="E2054" s="25">
        <f>_xlfn.XLOOKUP($C2054,ExpensesTbl[Key],ExpensesTbl[Total Operating Expenses])</f>
        <v>1897.8999999999999</v>
      </c>
      <c r="F2054" s="25">
        <f t="shared" si="100"/>
        <v>818.36840000000052</v>
      </c>
      <c r="G2054" s="23" t="str">
        <f>_xlfn.XLOOKUP($A2054,PropertiesTbl[Property ID],PropertiesTbl[Property Name])</f>
        <v>Snowline Landing</v>
      </c>
    </row>
    <row r="2055" spans="1:7" x14ac:dyDescent="0.25">
      <c r="A2055" s="22" t="str">
        <f>Revenue!A2056</f>
        <v>P0171</v>
      </c>
      <c r="B2055" s="22" t="str">
        <f>Revenue!B2056</f>
        <v>Mar</v>
      </c>
      <c r="C2055" s="23" t="str">
        <f t="shared" si="99"/>
        <v>P0171|Mar</v>
      </c>
      <c r="D2055" s="24">
        <f>Revenue!J2056</f>
        <v>2315.3370000000004</v>
      </c>
      <c r="E2055" s="25">
        <f>_xlfn.XLOOKUP($C2055,ExpensesTbl[Key],ExpensesTbl[Total Operating Expenses])</f>
        <v>1810.6499999999999</v>
      </c>
      <c r="F2055" s="25">
        <f t="shared" si="100"/>
        <v>504.68700000000058</v>
      </c>
      <c r="G2055" s="23" t="str">
        <f>_xlfn.XLOOKUP($A2055,PropertiesTbl[Property ID],PropertiesTbl[Property Name])</f>
        <v>Snowline Landing</v>
      </c>
    </row>
    <row r="2056" spans="1:7" x14ac:dyDescent="0.25">
      <c r="A2056" s="22" t="str">
        <f>Revenue!A2057</f>
        <v>P0172</v>
      </c>
      <c r="B2056" s="22" t="str">
        <f>Revenue!B2057</f>
        <v>Apr</v>
      </c>
      <c r="C2056" s="23" t="str">
        <f t="shared" si="99"/>
        <v>P0172|Apr</v>
      </c>
      <c r="D2056" s="24">
        <f>Revenue!J2057</f>
        <v>968.08199999999988</v>
      </c>
      <c r="E2056" s="25">
        <f>_xlfn.XLOOKUP($C2056,ExpensesTbl[Key],ExpensesTbl[Total Operating Expenses])</f>
        <v>1742.8200000000002</v>
      </c>
      <c r="F2056" s="25">
        <f t="shared" si="100"/>
        <v>-774.73800000000028</v>
      </c>
      <c r="G2056" s="23" t="str">
        <f>_xlfn.XLOOKUP($A2056,PropertiesTbl[Property ID],PropertiesTbl[Property Name])</f>
        <v>Sierra Perch</v>
      </c>
    </row>
    <row r="2057" spans="1:7" x14ac:dyDescent="0.25">
      <c r="A2057" s="22" t="str">
        <f>Revenue!A2058</f>
        <v>P0172</v>
      </c>
      <c r="B2057" s="22" t="str">
        <f>Revenue!B2058</f>
        <v>May</v>
      </c>
      <c r="C2057" s="23" t="str">
        <f t="shared" si="99"/>
        <v>P0172|May</v>
      </c>
      <c r="D2057" s="24">
        <f>Revenue!J2058</f>
        <v>974.71679999999992</v>
      </c>
      <c r="E2057" s="25">
        <f>_xlfn.XLOOKUP($C2057,ExpensesTbl[Key],ExpensesTbl[Total Operating Expenses])</f>
        <v>1776.74</v>
      </c>
      <c r="F2057" s="25">
        <f t="shared" si="100"/>
        <v>-802.02320000000009</v>
      </c>
      <c r="G2057" s="23" t="str">
        <f>_xlfn.XLOOKUP($A2057,PropertiesTbl[Property ID],PropertiesTbl[Property Name])</f>
        <v>Sierra Perch</v>
      </c>
    </row>
    <row r="2058" spans="1:7" x14ac:dyDescent="0.25">
      <c r="A2058" s="22" t="str">
        <f>Revenue!A2059</f>
        <v>P0172</v>
      </c>
      <c r="B2058" s="22" t="str">
        <f>Revenue!B2059</f>
        <v>Jun</v>
      </c>
      <c r="C2058" s="23" t="str">
        <f t="shared" si="99"/>
        <v>P0172|Jun</v>
      </c>
      <c r="D2058" s="24">
        <f>Revenue!J2059</f>
        <v>1161.6746000000001</v>
      </c>
      <c r="E2058" s="25">
        <f>_xlfn.XLOOKUP($C2058,ExpensesTbl[Key],ExpensesTbl[Total Operating Expenses])</f>
        <v>1855.7</v>
      </c>
      <c r="F2058" s="25">
        <f t="shared" si="100"/>
        <v>-694.02539999999999</v>
      </c>
      <c r="G2058" s="23" t="str">
        <f>_xlfn.XLOOKUP($A2058,PropertiesTbl[Property ID],PropertiesTbl[Property Name])</f>
        <v>Sierra Perch</v>
      </c>
    </row>
    <row r="2059" spans="1:7" x14ac:dyDescent="0.25">
      <c r="A2059" s="22" t="str">
        <f>Revenue!A2060</f>
        <v>P0172</v>
      </c>
      <c r="B2059" s="22" t="str">
        <f>Revenue!B2060</f>
        <v>Jul</v>
      </c>
      <c r="C2059" s="23" t="str">
        <f t="shared" si="99"/>
        <v>P0172|Jul</v>
      </c>
      <c r="D2059" s="24">
        <f>Revenue!J2060</f>
        <v>1869.2230000000002</v>
      </c>
      <c r="E2059" s="25">
        <f>_xlfn.XLOOKUP($C2059,ExpensesTbl[Key],ExpensesTbl[Total Operating Expenses])</f>
        <v>2494.71</v>
      </c>
      <c r="F2059" s="25">
        <f t="shared" si="100"/>
        <v>-625.48699999999985</v>
      </c>
      <c r="G2059" s="23" t="str">
        <f>_xlfn.XLOOKUP($A2059,PropertiesTbl[Property ID],PropertiesTbl[Property Name])</f>
        <v>Sierra Perch</v>
      </c>
    </row>
    <row r="2060" spans="1:7" x14ac:dyDescent="0.25">
      <c r="A2060" s="22" t="str">
        <f>Revenue!A2061</f>
        <v>P0172</v>
      </c>
      <c r="B2060" s="22" t="str">
        <f>Revenue!B2061</f>
        <v>Aug</v>
      </c>
      <c r="C2060" s="23" t="str">
        <f t="shared" si="99"/>
        <v>P0172|Aug</v>
      </c>
      <c r="D2060" s="24">
        <f>Revenue!J2061</f>
        <v>1694.0409999999999</v>
      </c>
      <c r="E2060" s="25">
        <f>_xlfn.XLOOKUP($C2060,ExpensesTbl[Key],ExpensesTbl[Total Operating Expenses])</f>
        <v>2414.3200000000002</v>
      </c>
      <c r="F2060" s="25">
        <f t="shared" si="100"/>
        <v>-720.27900000000022</v>
      </c>
      <c r="G2060" s="23" t="str">
        <f>_xlfn.XLOOKUP($A2060,PropertiesTbl[Property ID],PropertiesTbl[Property Name])</f>
        <v>Sierra Perch</v>
      </c>
    </row>
    <row r="2061" spans="1:7" x14ac:dyDescent="0.25">
      <c r="A2061" s="22" t="str">
        <f>Revenue!A2062</f>
        <v>P0172</v>
      </c>
      <c r="B2061" s="22" t="str">
        <f>Revenue!B2062</f>
        <v>Sep</v>
      </c>
      <c r="C2061" s="23" t="str">
        <f t="shared" si="99"/>
        <v>P0172|Sep</v>
      </c>
      <c r="D2061" s="24">
        <f>Revenue!J2062</f>
        <v>1075.5192000000002</v>
      </c>
      <c r="E2061" s="25">
        <f>_xlfn.XLOOKUP($C2061,ExpensesTbl[Key],ExpensesTbl[Total Operating Expenses])</f>
        <v>1686.34</v>
      </c>
      <c r="F2061" s="25">
        <f t="shared" si="100"/>
        <v>-610.82079999999974</v>
      </c>
      <c r="G2061" s="23" t="str">
        <f>_xlfn.XLOOKUP($A2061,PropertiesTbl[Property ID],PropertiesTbl[Property Name])</f>
        <v>Sierra Perch</v>
      </c>
    </row>
    <row r="2062" spans="1:7" x14ac:dyDescent="0.25">
      <c r="A2062" s="22" t="str">
        <f>Revenue!A2063</f>
        <v>P0172</v>
      </c>
      <c r="B2062" s="22" t="str">
        <f>Revenue!B2063</f>
        <v>Oct</v>
      </c>
      <c r="C2062" s="23" t="str">
        <f t="shared" si="99"/>
        <v>P0172|Oct</v>
      </c>
      <c r="D2062" s="24">
        <f>Revenue!J2063</f>
        <v>967.2672</v>
      </c>
      <c r="E2062" s="25">
        <f>_xlfn.XLOOKUP($C2062,ExpensesTbl[Key],ExpensesTbl[Total Operating Expenses])</f>
        <v>1631.31</v>
      </c>
      <c r="F2062" s="25">
        <f t="shared" si="100"/>
        <v>-664.04279999999994</v>
      </c>
      <c r="G2062" s="23" t="str">
        <f>_xlfn.XLOOKUP($A2062,PropertiesTbl[Property ID],PropertiesTbl[Property Name])</f>
        <v>Sierra Perch</v>
      </c>
    </row>
    <row r="2063" spans="1:7" x14ac:dyDescent="0.25">
      <c r="A2063" s="22" t="str">
        <f>Revenue!A2064</f>
        <v>P0172</v>
      </c>
      <c r="B2063" s="22" t="str">
        <f>Revenue!B2064</f>
        <v>Nov</v>
      </c>
      <c r="C2063" s="23" t="str">
        <f t="shared" si="99"/>
        <v>P0172|Nov</v>
      </c>
      <c r="D2063" s="24">
        <f>Revenue!J2064</f>
        <v>1024.7106000000001</v>
      </c>
      <c r="E2063" s="25">
        <f>_xlfn.XLOOKUP($C2063,ExpensesTbl[Key],ExpensesTbl[Total Operating Expenses])</f>
        <v>1612.8600000000001</v>
      </c>
      <c r="F2063" s="25">
        <f t="shared" si="100"/>
        <v>-588.14940000000001</v>
      </c>
      <c r="G2063" s="23" t="str">
        <f>_xlfn.XLOOKUP($A2063,PropertiesTbl[Property ID],PropertiesTbl[Property Name])</f>
        <v>Sierra Perch</v>
      </c>
    </row>
    <row r="2064" spans="1:7" x14ac:dyDescent="0.25">
      <c r="A2064" s="22" t="str">
        <f>Revenue!A2065</f>
        <v>P0172</v>
      </c>
      <c r="B2064" s="22" t="str">
        <f>Revenue!B2065</f>
        <v>Dec</v>
      </c>
      <c r="C2064" s="23" t="str">
        <f t="shared" si="99"/>
        <v>P0172|Dec</v>
      </c>
      <c r="D2064" s="24">
        <f>Revenue!J2065</f>
        <v>3973.0890000000004</v>
      </c>
      <c r="E2064" s="25">
        <f>_xlfn.XLOOKUP($C2064,ExpensesTbl[Key],ExpensesTbl[Total Operating Expenses])</f>
        <v>1980.32</v>
      </c>
      <c r="F2064" s="25">
        <f t="shared" si="100"/>
        <v>1992.7690000000005</v>
      </c>
      <c r="G2064" s="23" t="str">
        <f>_xlfn.XLOOKUP($A2064,PropertiesTbl[Property ID],PropertiesTbl[Property Name])</f>
        <v>Sierra Perch</v>
      </c>
    </row>
    <row r="2065" spans="1:7" x14ac:dyDescent="0.25">
      <c r="A2065" s="22" t="str">
        <f>Revenue!A2066</f>
        <v>P0172</v>
      </c>
      <c r="B2065" s="22" t="str">
        <f>Revenue!B2066</f>
        <v>Jan</v>
      </c>
      <c r="C2065" s="23" t="str">
        <f t="shared" si="99"/>
        <v>P0172|Jan</v>
      </c>
      <c r="D2065" s="24">
        <f>Revenue!J2066</f>
        <v>3192.3638000000001</v>
      </c>
      <c r="E2065" s="25">
        <f>_xlfn.XLOOKUP($C2065,ExpensesTbl[Key],ExpensesTbl[Total Operating Expenses])</f>
        <v>1912.47</v>
      </c>
      <c r="F2065" s="25">
        <f t="shared" si="100"/>
        <v>1279.8938000000001</v>
      </c>
      <c r="G2065" s="23" t="str">
        <f>_xlfn.XLOOKUP($A2065,PropertiesTbl[Property ID],PropertiesTbl[Property Name])</f>
        <v>Sierra Perch</v>
      </c>
    </row>
    <row r="2066" spans="1:7" x14ac:dyDescent="0.25">
      <c r="A2066" s="22" t="str">
        <f>Revenue!A2067</f>
        <v>P0172</v>
      </c>
      <c r="B2066" s="22" t="str">
        <f>Revenue!B2067</f>
        <v>Feb</v>
      </c>
      <c r="C2066" s="23" t="str">
        <f t="shared" si="99"/>
        <v>P0172|Feb</v>
      </c>
      <c r="D2066" s="24">
        <f>Revenue!J2067</f>
        <v>2595.0074</v>
      </c>
      <c r="E2066" s="25">
        <f>_xlfn.XLOOKUP($C2066,ExpensesTbl[Key],ExpensesTbl[Total Operating Expenses])</f>
        <v>1821.95</v>
      </c>
      <c r="F2066" s="25">
        <f t="shared" si="100"/>
        <v>773.05739999999992</v>
      </c>
      <c r="G2066" s="23" t="str">
        <f>_xlfn.XLOOKUP($A2066,PropertiesTbl[Property ID],PropertiesTbl[Property Name])</f>
        <v>Sierra Perch</v>
      </c>
    </row>
    <row r="2067" spans="1:7" x14ac:dyDescent="0.25">
      <c r="A2067" s="22" t="str">
        <f>Revenue!A2068</f>
        <v>P0172</v>
      </c>
      <c r="B2067" s="22" t="str">
        <f>Revenue!B2068</f>
        <v>Mar</v>
      </c>
      <c r="C2067" s="23" t="str">
        <f t="shared" si="99"/>
        <v>P0172|Mar</v>
      </c>
      <c r="D2067" s="24">
        <f>Revenue!J2068</f>
        <v>2132.88</v>
      </c>
      <c r="E2067" s="25">
        <f>_xlfn.XLOOKUP($C2067,ExpensesTbl[Key],ExpensesTbl[Total Operating Expenses])</f>
        <v>1814.77</v>
      </c>
      <c r="F2067" s="25">
        <f t="shared" si="100"/>
        <v>318.11000000000013</v>
      </c>
      <c r="G2067" s="23" t="str">
        <f>_xlfn.XLOOKUP($A2067,PropertiesTbl[Property ID],PropertiesTbl[Property Name])</f>
        <v>Sierra Perch</v>
      </c>
    </row>
    <row r="2068" spans="1:7" x14ac:dyDescent="0.25">
      <c r="A2068" s="22" t="str">
        <f>Revenue!A2069</f>
        <v>P0173</v>
      </c>
      <c r="B2068" s="22" t="str">
        <f>Revenue!B2069</f>
        <v>Apr</v>
      </c>
      <c r="C2068" s="23" t="str">
        <f t="shared" si="99"/>
        <v>P0173|Apr</v>
      </c>
      <c r="D2068" s="24">
        <f>Revenue!J2069</f>
        <v>1534.4115000000002</v>
      </c>
      <c r="E2068" s="25">
        <f>_xlfn.XLOOKUP($C2068,ExpensesTbl[Key],ExpensesTbl[Total Operating Expenses])</f>
        <v>3062.5</v>
      </c>
      <c r="F2068" s="25">
        <f t="shared" si="100"/>
        <v>-1528.0884999999998</v>
      </c>
      <c r="G2068" s="23" t="str">
        <f>_xlfn.XLOOKUP($A2068,PropertiesTbl[Property ID],PropertiesTbl[Property Name])</f>
        <v>Boulder Chalet</v>
      </c>
    </row>
    <row r="2069" spans="1:7" x14ac:dyDescent="0.25">
      <c r="A2069" s="22" t="str">
        <f>Revenue!A2070</f>
        <v>P0173</v>
      </c>
      <c r="B2069" s="22" t="str">
        <f>Revenue!B2070</f>
        <v>May</v>
      </c>
      <c r="C2069" s="23" t="str">
        <f t="shared" si="99"/>
        <v>P0173|May</v>
      </c>
      <c r="D2069" s="24">
        <f>Revenue!J2070</f>
        <v>1640.9659999999999</v>
      </c>
      <c r="E2069" s="25">
        <f>_xlfn.XLOOKUP($C2069,ExpensesTbl[Key],ExpensesTbl[Total Operating Expenses])</f>
        <v>3613.41</v>
      </c>
      <c r="F2069" s="25">
        <f t="shared" si="100"/>
        <v>-1972.444</v>
      </c>
      <c r="G2069" s="23" t="str">
        <f>_xlfn.XLOOKUP($A2069,PropertiesTbl[Property ID],PropertiesTbl[Property Name])</f>
        <v>Boulder Chalet</v>
      </c>
    </row>
    <row r="2070" spans="1:7" x14ac:dyDescent="0.25">
      <c r="A2070" s="22" t="str">
        <f>Revenue!A2071</f>
        <v>P0173</v>
      </c>
      <c r="B2070" s="22" t="str">
        <f>Revenue!B2071</f>
        <v>Jun</v>
      </c>
      <c r="C2070" s="23" t="str">
        <f t="shared" si="99"/>
        <v>P0173|Jun</v>
      </c>
      <c r="D2070" s="24">
        <f>Revenue!J2071</f>
        <v>2196.7275</v>
      </c>
      <c r="E2070" s="25">
        <f>_xlfn.XLOOKUP($C2070,ExpensesTbl[Key],ExpensesTbl[Total Operating Expenses])</f>
        <v>3791.2299999999996</v>
      </c>
      <c r="F2070" s="25">
        <f t="shared" si="100"/>
        <v>-1594.5024999999996</v>
      </c>
      <c r="G2070" s="23" t="str">
        <f>_xlfn.XLOOKUP($A2070,PropertiesTbl[Property ID],PropertiesTbl[Property Name])</f>
        <v>Boulder Chalet</v>
      </c>
    </row>
    <row r="2071" spans="1:7" x14ac:dyDescent="0.25">
      <c r="A2071" s="22" t="str">
        <f>Revenue!A2072</f>
        <v>P0173</v>
      </c>
      <c r="B2071" s="22" t="str">
        <f>Revenue!B2072</f>
        <v>Jul</v>
      </c>
      <c r="C2071" s="23" t="str">
        <f t="shared" si="99"/>
        <v>P0173|Jul</v>
      </c>
      <c r="D2071" s="24">
        <f>Revenue!J2072</f>
        <v>2570.3424</v>
      </c>
      <c r="E2071" s="25">
        <f>_xlfn.XLOOKUP($C2071,ExpensesTbl[Key],ExpensesTbl[Total Operating Expenses])</f>
        <v>5193.5599999999995</v>
      </c>
      <c r="F2071" s="25">
        <f t="shared" si="100"/>
        <v>-2623.2175999999995</v>
      </c>
      <c r="G2071" s="23" t="str">
        <f>_xlfn.XLOOKUP($A2071,PropertiesTbl[Property ID],PropertiesTbl[Property Name])</f>
        <v>Boulder Chalet</v>
      </c>
    </row>
    <row r="2072" spans="1:7" x14ac:dyDescent="0.25">
      <c r="A2072" s="22" t="str">
        <f>Revenue!A2073</f>
        <v>P0173</v>
      </c>
      <c r="B2072" s="22" t="str">
        <f>Revenue!B2073</f>
        <v>Aug</v>
      </c>
      <c r="C2072" s="23" t="str">
        <f t="shared" si="99"/>
        <v>P0173|Aug</v>
      </c>
      <c r="D2072" s="24">
        <f>Revenue!J2073</f>
        <v>2558.3144000000002</v>
      </c>
      <c r="E2072" s="25">
        <f>_xlfn.XLOOKUP($C2072,ExpensesTbl[Key],ExpensesTbl[Total Operating Expenses])</f>
        <v>5051.5599999999995</v>
      </c>
      <c r="F2072" s="25">
        <f t="shared" si="100"/>
        <v>-2493.2455999999993</v>
      </c>
      <c r="G2072" s="23" t="str">
        <f>_xlfn.XLOOKUP($A2072,PropertiesTbl[Property ID],PropertiesTbl[Property Name])</f>
        <v>Boulder Chalet</v>
      </c>
    </row>
    <row r="2073" spans="1:7" x14ac:dyDescent="0.25">
      <c r="A2073" s="22" t="str">
        <f>Revenue!A2074</f>
        <v>P0173</v>
      </c>
      <c r="B2073" s="22" t="str">
        <f>Revenue!B2074</f>
        <v>Sep</v>
      </c>
      <c r="C2073" s="23" t="str">
        <f t="shared" si="99"/>
        <v>P0173|Sep</v>
      </c>
      <c r="D2073" s="24">
        <f>Revenue!J2074</f>
        <v>1922.9838</v>
      </c>
      <c r="E2073" s="25">
        <f>_xlfn.XLOOKUP($C2073,ExpensesTbl[Key],ExpensesTbl[Total Operating Expenses])</f>
        <v>3409.2799999999997</v>
      </c>
      <c r="F2073" s="25">
        <f t="shared" si="100"/>
        <v>-1486.2961999999998</v>
      </c>
      <c r="G2073" s="23" t="str">
        <f>_xlfn.XLOOKUP($A2073,PropertiesTbl[Property ID],PropertiesTbl[Property Name])</f>
        <v>Boulder Chalet</v>
      </c>
    </row>
    <row r="2074" spans="1:7" x14ac:dyDescent="0.25">
      <c r="A2074" s="22" t="str">
        <f>Revenue!A2075</f>
        <v>P0173</v>
      </c>
      <c r="B2074" s="22" t="str">
        <f>Revenue!B2075</f>
        <v>Oct</v>
      </c>
      <c r="C2074" s="23" t="str">
        <f t="shared" si="99"/>
        <v>P0173|Oct</v>
      </c>
      <c r="D2074" s="24">
        <f>Revenue!J2075</f>
        <v>1661.9180000000001</v>
      </c>
      <c r="E2074" s="25">
        <f>_xlfn.XLOOKUP($C2074,ExpensesTbl[Key],ExpensesTbl[Total Operating Expenses])</f>
        <v>3271.56</v>
      </c>
      <c r="F2074" s="25">
        <f t="shared" si="100"/>
        <v>-1609.6419999999998</v>
      </c>
      <c r="G2074" s="23" t="str">
        <f>_xlfn.XLOOKUP($A2074,PropertiesTbl[Property ID],PropertiesTbl[Property Name])</f>
        <v>Boulder Chalet</v>
      </c>
    </row>
    <row r="2075" spans="1:7" x14ac:dyDescent="0.25">
      <c r="A2075" s="22" t="str">
        <f>Revenue!A2076</f>
        <v>P0173</v>
      </c>
      <c r="B2075" s="22" t="str">
        <f>Revenue!B2076</f>
        <v>Nov</v>
      </c>
      <c r="C2075" s="23" t="str">
        <f t="shared" si="99"/>
        <v>P0173|Nov</v>
      </c>
      <c r="D2075" s="24">
        <f>Revenue!J2076</f>
        <v>2017.5588</v>
      </c>
      <c r="E2075" s="25">
        <f>_xlfn.XLOOKUP($C2075,ExpensesTbl[Key],ExpensesTbl[Total Operating Expenses])</f>
        <v>3175.85</v>
      </c>
      <c r="F2075" s="25">
        <f t="shared" si="100"/>
        <v>-1158.2911999999999</v>
      </c>
      <c r="G2075" s="23" t="str">
        <f>_xlfn.XLOOKUP($A2075,PropertiesTbl[Property ID],PropertiesTbl[Property Name])</f>
        <v>Boulder Chalet</v>
      </c>
    </row>
    <row r="2076" spans="1:7" x14ac:dyDescent="0.25">
      <c r="A2076" s="22" t="str">
        <f>Revenue!A2077</f>
        <v>P0173</v>
      </c>
      <c r="B2076" s="22" t="str">
        <f>Revenue!B2077</f>
        <v>Dec</v>
      </c>
      <c r="C2076" s="23" t="str">
        <f t="shared" si="99"/>
        <v>P0173|Dec</v>
      </c>
      <c r="D2076" s="24">
        <f>Revenue!J2077</f>
        <v>6542.7215999999999</v>
      </c>
      <c r="E2076" s="25">
        <f>_xlfn.XLOOKUP($C2076,ExpensesTbl[Key],ExpensesTbl[Total Operating Expenses])</f>
        <v>3699.94</v>
      </c>
      <c r="F2076" s="25">
        <f t="shared" si="100"/>
        <v>2842.7815999999998</v>
      </c>
      <c r="G2076" s="23" t="str">
        <f>_xlfn.XLOOKUP($A2076,PropertiesTbl[Property ID],PropertiesTbl[Property Name])</f>
        <v>Boulder Chalet</v>
      </c>
    </row>
    <row r="2077" spans="1:7" x14ac:dyDescent="0.25">
      <c r="A2077" s="22" t="str">
        <f>Revenue!A2078</f>
        <v>P0173</v>
      </c>
      <c r="B2077" s="22" t="str">
        <f>Revenue!B2078</f>
        <v>Jan</v>
      </c>
      <c r="C2077" s="23" t="str">
        <f t="shared" si="99"/>
        <v>P0173|Jan</v>
      </c>
      <c r="D2077" s="24">
        <f>Revenue!J2078</f>
        <v>5759.4659999999994</v>
      </c>
      <c r="E2077" s="25">
        <f>_xlfn.XLOOKUP($C2077,ExpensesTbl[Key],ExpensesTbl[Total Operating Expenses])</f>
        <v>3715.8500000000004</v>
      </c>
      <c r="F2077" s="25">
        <f t="shared" si="100"/>
        <v>2043.6159999999991</v>
      </c>
      <c r="G2077" s="23" t="str">
        <f>_xlfn.XLOOKUP($A2077,PropertiesTbl[Property ID],PropertiesTbl[Property Name])</f>
        <v>Boulder Chalet</v>
      </c>
    </row>
    <row r="2078" spans="1:7" x14ac:dyDescent="0.25">
      <c r="A2078" s="22" t="str">
        <f>Revenue!A2079</f>
        <v>P0173</v>
      </c>
      <c r="B2078" s="22" t="str">
        <f>Revenue!B2079</f>
        <v>Feb</v>
      </c>
      <c r="C2078" s="23" t="str">
        <f t="shared" si="99"/>
        <v>P0173|Feb</v>
      </c>
      <c r="D2078" s="24">
        <f>Revenue!J2079</f>
        <v>4064.5098000000003</v>
      </c>
      <c r="E2078" s="25">
        <f>_xlfn.XLOOKUP($C2078,ExpensesTbl[Key],ExpensesTbl[Total Operating Expenses])</f>
        <v>3403.36</v>
      </c>
      <c r="F2078" s="25">
        <f t="shared" si="100"/>
        <v>661.14980000000014</v>
      </c>
      <c r="G2078" s="23" t="str">
        <f>_xlfn.XLOOKUP($A2078,PropertiesTbl[Property ID],PropertiesTbl[Property Name])</f>
        <v>Boulder Chalet</v>
      </c>
    </row>
    <row r="2079" spans="1:7" x14ac:dyDescent="0.25">
      <c r="A2079" s="22" t="str">
        <f>Revenue!A2080</f>
        <v>P0173</v>
      </c>
      <c r="B2079" s="22" t="str">
        <f>Revenue!B2080</f>
        <v>Mar</v>
      </c>
      <c r="C2079" s="23" t="str">
        <f t="shared" si="99"/>
        <v>P0173|Mar</v>
      </c>
      <c r="D2079" s="24">
        <f>Revenue!J2080</f>
        <v>3704.1354000000001</v>
      </c>
      <c r="E2079" s="25">
        <f>_xlfn.XLOOKUP($C2079,ExpensesTbl[Key],ExpensesTbl[Total Operating Expenses])</f>
        <v>3372.15</v>
      </c>
      <c r="F2079" s="25">
        <f t="shared" si="100"/>
        <v>331.98540000000003</v>
      </c>
      <c r="G2079" s="23" t="str">
        <f>_xlfn.XLOOKUP($A2079,PropertiesTbl[Property ID],PropertiesTbl[Property Name])</f>
        <v>Boulder Chalet</v>
      </c>
    </row>
    <row r="2080" spans="1:7" x14ac:dyDescent="0.25">
      <c r="A2080" s="22" t="str">
        <f>Revenue!A2081</f>
        <v>P0174</v>
      </c>
      <c r="B2080" s="22" t="str">
        <f>Revenue!B2081</f>
        <v>Apr</v>
      </c>
      <c r="C2080" s="23" t="str">
        <f t="shared" si="99"/>
        <v>P0174|Apr</v>
      </c>
      <c r="D2080" s="24">
        <f>Revenue!J2081</f>
        <v>556.36900000000003</v>
      </c>
      <c r="E2080" s="25">
        <f>_xlfn.XLOOKUP($C2080,ExpensesTbl[Key],ExpensesTbl[Total Operating Expenses])</f>
        <v>1161.4899999999998</v>
      </c>
      <c r="F2080" s="25">
        <f t="shared" si="100"/>
        <v>-605.12099999999975</v>
      </c>
      <c r="G2080" s="23" t="str">
        <f>_xlfn.XLOOKUP($A2080,PropertiesTbl[Property ID],PropertiesTbl[Property Name])</f>
        <v>Birch Perch</v>
      </c>
    </row>
    <row r="2081" spans="1:7" x14ac:dyDescent="0.25">
      <c r="A2081" s="22" t="str">
        <f>Revenue!A2082</f>
        <v>P0174</v>
      </c>
      <c r="B2081" s="22" t="str">
        <f>Revenue!B2082</f>
        <v>May</v>
      </c>
      <c r="C2081" s="23" t="str">
        <f t="shared" si="99"/>
        <v>P0174|May</v>
      </c>
      <c r="D2081" s="24">
        <f>Revenue!J2082</f>
        <v>561.21900000000005</v>
      </c>
      <c r="E2081" s="25">
        <f>_xlfn.XLOOKUP($C2081,ExpensesTbl[Key],ExpensesTbl[Total Operating Expenses])</f>
        <v>1275.77</v>
      </c>
      <c r="F2081" s="25">
        <f t="shared" si="100"/>
        <v>-714.55099999999993</v>
      </c>
      <c r="G2081" s="23" t="str">
        <f>_xlfn.XLOOKUP($A2081,PropertiesTbl[Property ID],PropertiesTbl[Property Name])</f>
        <v>Birch Perch</v>
      </c>
    </row>
    <row r="2082" spans="1:7" x14ac:dyDescent="0.25">
      <c r="A2082" s="22" t="str">
        <f>Revenue!A2083</f>
        <v>P0174</v>
      </c>
      <c r="B2082" s="22" t="str">
        <f>Revenue!B2083</f>
        <v>Jun</v>
      </c>
      <c r="C2082" s="23" t="str">
        <f t="shared" si="99"/>
        <v>P0174|Jun</v>
      </c>
      <c r="D2082" s="24">
        <f>Revenue!J2083</f>
        <v>819.63670000000002</v>
      </c>
      <c r="E2082" s="25">
        <f>_xlfn.XLOOKUP($C2082,ExpensesTbl[Key],ExpensesTbl[Total Operating Expenses])</f>
        <v>1289.3499999999999</v>
      </c>
      <c r="F2082" s="25">
        <f t="shared" si="100"/>
        <v>-469.71329999999989</v>
      </c>
      <c r="G2082" s="23" t="str">
        <f>_xlfn.XLOOKUP($A2082,PropertiesTbl[Property ID],PropertiesTbl[Property Name])</f>
        <v>Birch Perch</v>
      </c>
    </row>
    <row r="2083" spans="1:7" x14ac:dyDescent="0.25">
      <c r="A2083" s="22" t="str">
        <f>Revenue!A2084</f>
        <v>P0174</v>
      </c>
      <c r="B2083" s="22" t="str">
        <f>Revenue!B2084</f>
        <v>Jul</v>
      </c>
      <c r="C2083" s="23" t="str">
        <f t="shared" si="99"/>
        <v>P0174|Jul</v>
      </c>
      <c r="D2083" s="24">
        <f>Revenue!J2084</f>
        <v>900.97120000000007</v>
      </c>
      <c r="E2083" s="25">
        <f>_xlfn.XLOOKUP($C2083,ExpensesTbl[Key],ExpensesTbl[Total Operating Expenses])</f>
        <v>1573.33</v>
      </c>
      <c r="F2083" s="25">
        <f t="shared" si="100"/>
        <v>-672.35879999999986</v>
      </c>
      <c r="G2083" s="23" t="str">
        <f>_xlfn.XLOOKUP($A2083,PropertiesTbl[Property ID],PropertiesTbl[Property Name])</f>
        <v>Birch Perch</v>
      </c>
    </row>
    <row r="2084" spans="1:7" x14ac:dyDescent="0.25">
      <c r="A2084" s="22" t="str">
        <f>Revenue!A2085</f>
        <v>P0174</v>
      </c>
      <c r="B2084" s="22" t="str">
        <f>Revenue!B2085</f>
        <v>Aug</v>
      </c>
      <c r="C2084" s="23" t="str">
        <f t="shared" si="99"/>
        <v>P0174|Aug</v>
      </c>
      <c r="D2084" s="24">
        <f>Revenue!J2085</f>
        <v>968.09519999999998</v>
      </c>
      <c r="E2084" s="25">
        <f>_xlfn.XLOOKUP($C2084,ExpensesTbl[Key],ExpensesTbl[Total Operating Expenses])</f>
        <v>1548</v>
      </c>
      <c r="F2084" s="25">
        <f t="shared" si="100"/>
        <v>-579.90480000000002</v>
      </c>
      <c r="G2084" s="23" t="str">
        <f>_xlfn.XLOOKUP($A2084,PropertiesTbl[Property ID],PropertiesTbl[Property Name])</f>
        <v>Birch Perch</v>
      </c>
    </row>
    <row r="2085" spans="1:7" x14ac:dyDescent="0.25">
      <c r="A2085" s="22" t="str">
        <f>Revenue!A2086</f>
        <v>P0174</v>
      </c>
      <c r="B2085" s="22" t="str">
        <f>Revenue!B2086</f>
        <v>Sep</v>
      </c>
      <c r="C2085" s="23" t="str">
        <f t="shared" si="99"/>
        <v>P0174|Sep</v>
      </c>
      <c r="D2085" s="24">
        <f>Revenue!J2086</f>
        <v>672.53620000000001</v>
      </c>
      <c r="E2085" s="25">
        <f>_xlfn.XLOOKUP($C2085,ExpensesTbl[Key],ExpensesTbl[Total Operating Expenses])</f>
        <v>1317.2400000000002</v>
      </c>
      <c r="F2085" s="25">
        <f t="shared" si="100"/>
        <v>-644.70380000000023</v>
      </c>
      <c r="G2085" s="23" t="str">
        <f>_xlfn.XLOOKUP($A2085,PropertiesTbl[Property ID],PropertiesTbl[Property Name])</f>
        <v>Birch Perch</v>
      </c>
    </row>
    <row r="2086" spans="1:7" x14ac:dyDescent="0.25">
      <c r="A2086" s="22" t="str">
        <f>Revenue!A2087</f>
        <v>P0174</v>
      </c>
      <c r="B2086" s="22" t="str">
        <f>Revenue!B2087</f>
        <v>Oct</v>
      </c>
      <c r="C2086" s="23" t="str">
        <f t="shared" si="99"/>
        <v>P0174|Oct</v>
      </c>
      <c r="D2086" s="24">
        <f>Revenue!J2087</f>
        <v>609.08849999999995</v>
      </c>
      <c r="E2086" s="25">
        <f>_xlfn.XLOOKUP($C2086,ExpensesTbl[Key],ExpensesTbl[Total Operating Expenses])</f>
        <v>1192.3599999999999</v>
      </c>
      <c r="F2086" s="25">
        <f t="shared" si="100"/>
        <v>-583.27149999999995</v>
      </c>
      <c r="G2086" s="23" t="str">
        <f>_xlfn.XLOOKUP($A2086,PropertiesTbl[Property ID],PropertiesTbl[Property Name])</f>
        <v>Birch Perch</v>
      </c>
    </row>
    <row r="2087" spans="1:7" x14ac:dyDescent="0.25">
      <c r="A2087" s="22" t="str">
        <f>Revenue!A2088</f>
        <v>P0174</v>
      </c>
      <c r="B2087" s="22" t="str">
        <f>Revenue!B2088</f>
        <v>Nov</v>
      </c>
      <c r="C2087" s="23" t="str">
        <f t="shared" si="99"/>
        <v>P0174|Nov</v>
      </c>
      <c r="D2087" s="24">
        <f>Revenue!J2088</f>
        <v>589.44599999999991</v>
      </c>
      <c r="E2087" s="25">
        <f>_xlfn.XLOOKUP($C2087,ExpensesTbl[Key],ExpensesTbl[Total Operating Expenses])</f>
        <v>1199.1600000000001</v>
      </c>
      <c r="F2087" s="25">
        <f t="shared" si="100"/>
        <v>-609.71400000000017</v>
      </c>
      <c r="G2087" s="23" t="str">
        <f>_xlfn.XLOOKUP($A2087,PropertiesTbl[Property ID],PropertiesTbl[Property Name])</f>
        <v>Birch Perch</v>
      </c>
    </row>
    <row r="2088" spans="1:7" x14ac:dyDescent="0.25">
      <c r="A2088" s="22" t="str">
        <f>Revenue!A2089</f>
        <v>P0174</v>
      </c>
      <c r="B2088" s="22" t="str">
        <f>Revenue!B2089</f>
        <v>Dec</v>
      </c>
      <c r="C2088" s="23" t="str">
        <f t="shared" si="99"/>
        <v>P0174|Dec</v>
      </c>
      <c r="D2088" s="24">
        <f>Revenue!J2089</f>
        <v>2299.2208000000001</v>
      </c>
      <c r="E2088" s="25">
        <f>_xlfn.XLOOKUP($C2088,ExpensesTbl[Key],ExpensesTbl[Total Operating Expenses])</f>
        <v>1447.3600000000001</v>
      </c>
      <c r="F2088" s="25">
        <f t="shared" si="100"/>
        <v>851.86079999999993</v>
      </c>
      <c r="G2088" s="23" t="str">
        <f>_xlfn.XLOOKUP($A2088,PropertiesTbl[Property ID],PropertiesTbl[Property Name])</f>
        <v>Birch Perch</v>
      </c>
    </row>
    <row r="2089" spans="1:7" x14ac:dyDescent="0.25">
      <c r="A2089" s="22" t="str">
        <f>Revenue!A2090</f>
        <v>P0174</v>
      </c>
      <c r="B2089" s="22" t="str">
        <f>Revenue!B2090</f>
        <v>Jan</v>
      </c>
      <c r="C2089" s="23" t="str">
        <f t="shared" si="99"/>
        <v>P0174|Jan</v>
      </c>
      <c r="D2089" s="24">
        <f>Revenue!J2090</f>
        <v>1689.9849999999999</v>
      </c>
      <c r="E2089" s="25">
        <f>_xlfn.XLOOKUP($C2089,ExpensesTbl[Key],ExpensesTbl[Total Operating Expenses])</f>
        <v>1359.3900000000003</v>
      </c>
      <c r="F2089" s="25">
        <f t="shared" si="100"/>
        <v>330.59499999999957</v>
      </c>
      <c r="G2089" s="23" t="str">
        <f>_xlfn.XLOOKUP($A2089,PropertiesTbl[Property ID],PropertiesTbl[Property Name])</f>
        <v>Birch Perch</v>
      </c>
    </row>
    <row r="2090" spans="1:7" x14ac:dyDescent="0.25">
      <c r="A2090" s="22" t="str">
        <f>Revenue!A2091</f>
        <v>P0174</v>
      </c>
      <c r="B2090" s="22" t="str">
        <f>Revenue!B2091</f>
        <v>Feb</v>
      </c>
      <c r="C2090" s="23" t="str">
        <f t="shared" si="99"/>
        <v>P0174|Feb</v>
      </c>
      <c r="D2090" s="24">
        <f>Revenue!J2091</f>
        <v>1397.8131000000001</v>
      </c>
      <c r="E2090" s="25">
        <f>_xlfn.XLOOKUP($C2090,ExpensesTbl[Key],ExpensesTbl[Total Operating Expenses])</f>
        <v>1565.7800000000002</v>
      </c>
      <c r="F2090" s="25">
        <f t="shared" si="100"/>
        <v>-167.96690000000012</v>
      </c>
      <c r="G2090" s="23" t="str">
        <f>_xlfn.XLOOKUP($A2090,PropertiesTbl[Property ID],PropertiesTbl[Property Name])</f>
        <v>Birch Perch</v>
      </c>
    </row>
    <row r="2091" spans="1:7" x14ac:dyDescent="0.25">
      <c r="A2091" s="22" t="str">
        <f>Revenue!A2092</f>
        <v>P0174</v>
      </c>
      <c r="B2091" s="22" t="str">
        <f>Revenue!B2092</f>
        <v>Mar</v>
      </c>
      <c r="C2091" s="23" t="str">
        <f t="shared" si="99"/>
        <v>P0174|Mar</v>
      </c>
      <c r="D2091" s="24">
        <f>Revenue!J2092</f>
        <v>1437.106</v>
      </c>
      <c r="E2091" s="25">
        <f>_xlfn.XLOOKUP($C2091,ExpensesTbl[Key],ExpensesTbl[Total Operating Expenses])</f>
        <v>1365.52</v>
      </c>
      <c r="F2091" s="25">
        <f t="shared" si="100"/>
        <v>71.586000000000013</v>
      </c>
      <c r="G2091" s="23" t="str">
        <f>_xlfn.XLOOKUP($A2091,PropertiesTbl[Property ID],PropertiesTbl[Property Name])</f>
        <v>Birch Perch</v>
      </c>
    </row>
    <row r="2092" spans="1:7" x14ac:dyDescent="0.25">
      <c r="A2092" s="22" t="str">
        <f>Revenue!A2093</f>
        <v>P0175</v>
      </c>
      <c r="B2092" s="22" t="str">
        <f>Revenue!B2093</f>
        <v>Apr</v>
      </c>
      <c r="C2092" s="23" t="str">
        <f t="shared" si="99"/>
        <v>P0175|Apr</v>
      </c>
      <c r="D2092" s="24">
        <f>Revenue!J2093</f>
        <v>1681.828</v>
      </c>
      <c r="E2092" s="25">
        <f>_xlfn.XLOOKUP($C2092,ExpensesTbl[Key],ExpensesTbl[Total Operating Expenses])</f>
        <v>2509.69</v>
      </c>
      <c r="F2092" s="25">
        <f t="shared" si="100"/>
        <v>-827.86200000000008</v>
      </c>
      <c r="G2092" s="23" t="str">
        <f>_xlfn.XLOOKUP($A2092,PropertiesTbl[Property ID],PropertiesTbl[Property Name])</f>
        <v>Bearpaw Cottage</v>
      </c>
    </row>
    <row r="2093" spans="1:7" x14ac:dyDescent="0.25">
      <c r="A2093" s="22" t="str">
        <f>Revenue!A2094</f>
        <v>P0175</v>
      </c>
      <c r="B2093" s="22" t="str">
        <f>Revenue!B2094</f>
        <v>May</v>
      </c>
      <c r="C2093" s="23" t="str">
        <f t="shared" si="99"/>
        <v>P0175|May</v>
      </c>
      <c r="D2093" s="24">
        <f>Revenue!J2094</f>
        <v>1941.2059999999999</v>
      </c>
      <c r="E2093" s="25">
        <f>_xlfn.XLOOKUP($C2093,ExpensesTbl[Key],ExpensesTbl[Total Operating Expenses])</f>
        <v>2932.5200000000004</v>
      </c>
      <c r="F2093" s="25">
        <f t="shared" si="100"/>
        <v>-991.31400000000053</v>
      </c>
      <c r="G2093" s="23" t="str">
        <f>_xlfn.XLOOKUP($A2093,PropertiesTbl[Property ID],PropertiesTbl[Property Name])</f>
        <v>Bearpaw Cottage</v>
      </c>
    </row>
    <row r="2094" spans="1:7" x14ac:dyDescent="0.25">
      <c r="A2094" s="22" t="str">
        <f>Revenue!A2095</f>
        <v>P0175</v>
      </c>
      <c r="B2094" s="22" t="str">
        <f>Revenue!B2095</f>
        <v>Jun</v>
      </c>
      <c r="C2094" s="23" t="str">
        <f t="shared" si="99"/>
        <v>P0175|Jun</v>
      </c>
      <c r="D2094" s="24">
        <f>Revenue!J2095</f>
        <v>2977.3809999999999</v>
      </c>
      <c r="E2094" s="25">
        <f>_xlfn.XLOOKUP($C2094,ExpensesTbl[Key],ExpensesTbl[Total Operating Expenses])</f>
        <v>3187.6500000000005</v>
      </c>
      <c r="F2094" s="25">
        <f t="shared" si="100"/>
        <v>-210.26900000000069</v>
      </c>
      <c r="G2094" s="23" t="str">
        <f>_xlfn.XLOOKUP($A2094,PropertiesTbl[Property ID],PropertiesTbl[Property Name])</f>
        <v>Bearpaw Cottage</v>
      </c>
    </row>
    <row r="2095" spans="1:7" x14ac:dyDescent="0.25">
      <c r="A2095" s="22" t="str">
        <f>Revenue!A2096</f>
        <v>P0175</v>
      </c>
      <c r="B2095" s="22" t="str">
        <f>Revenue!B2096</f>
        <v>Jul</v>
      </c>
      <c r="C2095" s="23" t="str">
        <f t="shared" si="99"/>
        <v>P0175|Jul</v>
      </c>
      <c r="D2095" s="24">
        <f>Revenue!J2096</f>
        <v>3297.4033999999997</v>
      </c>
      <c r="E2095" s="25">
        <f>_xlfn.XLOOKUP($C2095,ExpensesTbl[Key],ExpensesTbl[Total Operating Expenses])</f>
        <v>4316.41</v>
      </c>
      <c r="F2095" s="25">
        <f t="shared" si="100"/>
        <v>-1019.0066000000002</v>
      </c>
      <c r="G2095" s="23" t="str">
        <f>_xlfn.XLOOKUP($A2095,PropertiesTbl[Property ID],PropertiesTbl[Property Name])</f>
        <v>Bearpaw Cottage</v>
      </c>
    </row>
    <row r="2096" spans="1:7" x14ac:dyDescent="0.25">
      <c r="A2096" s="22" t="str">
        <f>Revenue!A2097</f>
        <v>P0175</v>
      </c>
      <c r="B2096" s="22" t="str">
        <f>Revenue!B2097</f>
        <v>Aug</v>
      </c>
      <c r="C2096" s="23" t="str">
        <f t="shared" si="99"/>
        <v>P0175|Aug</v>
      </c>
      <c r="D2096" s="24">
        <f>Revenue!J2097</f>
        <v>3133.4055000000003</v>
      </c>
      <c r="E2096" s="25">
        <f>_xlfn.XLOOKUP($C2096,ExpensesTbl[Key],ExpensesTbl[Total Operating Expenses])</f>
        <v>4183.91</v>
      </c>
      <c r="F2096" s="25">
        <f t="shared" si="100"/>
        <v>-1050.5044999999996</v>
      </c>
      <c r="G2096" s="23" t="str">
        <f>_xlfn.XLOOKUP($A2096,PropertiesTbl[Property ID],PropertiesTbl[Property Name])</f>
        <v>Bearpaw Cottage</v>
      </c>
    </row>
    <row r="2097" spans="1:7" x14ac:dyDescent="0.25">
      <c r="A2097" s="22" t="str">
        <f>Revenue!A2098</f>
        <v>P0175</v>
      </c>
      <c r="B2097" s="22" t="str">
        <f>Revenue!B2098</f>
        <v>Sep</v>
      </c>
      <c r="C2097" s="23" t="str">
        <f t="shared" si="99"/>
        <v>P0175|Sep</v>
      </c>
      <c r="D2097" s="24">
        <f>Revenue!J2098</f>
        <v>2144.2948999999999</v>
      </c>
      <c r="E2097" s="25">
        <f>_xlfn.XLOOKUP($C2097,ExpensesTbl[Key],ExpensesTbl[Total Operating Expenses])</f>
        <v>2762.25</v>
      </c>
      <c r="F2097" s="25">
        <f t="shared" si="100"/>
        <v>-617.95510000000013</v>
      </c>
      <c r="G2097" s="23" t="str">
        <f>_xlfn.XLOOKUP($A2097,PropertiesTbl[Property ID],PropertiesTbl[Property Name])</f>
        <v>Bearpaw Cottage</v>
      </c>
    </row>
    <row r="2098" spans="1:7" x14ac:dyDescent="0.25">
      <c r="A2098" s="22" t="str">
        <f>Revenue!A2099</f>
        <v>P0175</v>
      </c>
      <c r="B2098" s="22" t="str">
        <f>Revenue!B2099</f>
        <v>Oct</v>
      </c>
      <c r="C2098" s="23" t="str">
        <f t="shared" si="99"/>
        <v>P0175|Oct</v>
      </c>
      <c r="D2098" s="24">
        <f>Revenue!J2099</f>
        <v>1884.1021000000001</v>
      </c>
      <c r="E2098" s="25">
        <f>_xlfn.XLOOKUP($C2098,ExpensesTbl[Key],ExpensesTbl[Total Operating Expenses])</f>
        <v>2638.19</v>
      </c>
      <c r="F2098" s="25">
        <f t="shared" si="100"/>
        <v>-754.08789999999999</v>
      </c>
      <c r="G2098" s="23" t="str">
        <f>_xlfn.XLOOKUP($A2098,PropertiesTbl[Property ID],PropertiesTbl[Property Name])</f>
        <v>Bearpaw Cottage</v>
      </c>
    </row>
    <row r="2099" spans="1:7" x14ac:dyDescent="0.25">
      <c r="A2099" s="22" t="str">
        <f>Revenue!A2100</f>
        <v>P0175</v>
      </c>
      <c r="B2099" s="22" t="str">
        <f>Revenue!B2100</f>
        <v>Nov</v>
      </c>
      <c r="C2099" s="23" t="str">
        <f t="shared" si="99"/>
        <v>P0175|Nov</v>
      </c>
      <c r="D2099" s="24">
        <f>Revenue!J2100</f>
        <v>1991.5878</v>
      </c>
      <c r="E2099" s="25">
        <f>_xlfn.XLOOKUP($C2099,ExpensesTbl[Key],ExpensesTbl[Total Operating Expenses])</f>
        <v>2578.96</v>
      </c>
      <c r="F2099" s="25">
        <f t="shared" si="100"/>
        <v>-587.37220000000002</v>
      </c>
      <c r="G2099" s="23" t="str">
        <f>_xlfn.XLOOKUP($A2099,PropertiesTbl[Property ID],PropertiesTbl[Property Name])</f>
        <v>Bearpaw Cottage</v>
      </c>
    </row>
    <row r="2100" spans="1:7" x14ac:dyDescent="0.25">
      <c r="A2100" s="22" t="str">
        <f>Revenue!A2101</f>
        <v>P0175</v>
      </c>
      <c r="B2100" s="22" t="str">
        <f>Revenue!B2101</f>
        <v>Dec</v>
      </c>
      <c r="C2100" s="23" t="str">
        <f t="shared" si="99"/>
        <v>P0175|Dec</v>
      </c>
      <c r="D2100" s="24">
        <f>Revenue!J2101</f>
        <v>7080.3014999999996</v>
      </c>
      <c r="E2100" s="25">
        <f>_xlfn.XLOOKUP($C2100,ExpensesTbl[Key],ExpensesTbl[Total Operating Expenses])</f>
        <v>3162.09</v>
      </c>
      <c r="F2100" s="25">
        <f t="shared" si="100"/>
        <v>3918.2114999999994</v>
      </c>
      <c r="G2100" s="23" t="str">
        <f>_xlfn.XLOOKUP($A2100,PropertiesTbl[Property ID],PropertiesTbl[Property Name])</f>
        <v>Bearpaw Cottage</v>
      </c>
    </row>
    <row r="2101" spans="1:7" x14ac:dyDescent="0.25">
      <c r="A2101" s="22" t="str">
        <f>Revenue!A2102</f>
        <v>P0175</v>
      </c>
      <c r="B2101" s="22" t="str">
        <f>Revenue!B2102</f>
        <v>Jan</v>
      </c>
      <c r="C2101" s="23" t="str">
        <f t="shared" si="99"/>
        <v>P0175|Jan</v>
      </c>
      <c r="D2101" s="24">
        <f>Revenue!J2102</f>
        <v>6791.0474999999997</v>
      </c>
      <c r="E2101" s="25">
        <f>_xlfn.XLOOKUP($C2101,ExpensesTbl[Key],ExpensesTbl[Total Operating Expenses])</f>
        <v>3338.09</v>
      </c>
      <c r="F2101" s="25">
        <f t="shared" si="100"/>
        <v>3452.9574999999995</v>
      </c>
      <c r="G2101" s="23" t="str">
        <f>_xlfn.XLOOKUP($A2101,PropertiesTbl[Property ID],PropertiesTbl[Property Name])</f>
        <v>Bearpaw Cottage</v>
      </c>
    </row>
    <row r="2102" spans="1:7" x14ac:dyDescent="0.25">
      <c r="A2102" s="22" t="str">
        <f>Revenue!A2103</f>
        <v>P0175</v>
      </c>
      <c r="B2102" s="22" t="str">
        <f>Revenue!B2103</f>
        <v>Feb</v>
      </c>
      <c r="C2102" s="23" t="str">
        <f t="shared" si="99"/>
        <v>P0175|Feb</v>
      </c>
      <c r="D2102" s="24">
        <f>Revenue!J2103</f>
        <v>5278.2435999999998</v>
      </c>
      <c r="E2102" s="25">
        <f>_xlfn.XLOOKUP($C2102,ExpensesTbl[Key],ExpensesTbl[Total Operating Expenses])</f>
        <v>3026.2000000000003</v>
      </c>
      <c r="F2102" s="25">
        <f t="shared" si="100"/>
        <v>2252.0435999999995</v>
      </c>
      <c r="G2102" s="23" t="str">
        <f>_xlfn.XLOOKUP($A2102,PropertiesTbl[Property ID],PropertiesTbl[Property Name])</f>
        <v>Bearpaw Cottage</v>
      </c>
    </row>
    <row r="2103" spans="1:7" x14ac:dyDescent="0.25">
      <c r="A2103" s="22" t="str">
        <f>Revenue!A2104</f>
        <v>P0175</v>
      </c>
      <c r="B2103" s="22" t="str">
        <f>Revenue!B2104</f>
        <v>Mar</v>
      </c>
      <c r="C2103" s="23" t="str">
        <f t="shared" si="99"/>
        <v>P0175|Mar</v>
      </c>
      <c r="D2103" s="24">
        <f>Revenue!J2104</f>
        <v>4890.8450000000003</v>
      </c>
      <c r="E2103" s="25">
        <f>_xlfn.XLOOKUP($C2103,ExpensesTbl[Key],ExpensesTbl[Total Operating Expenses])</f>
        <v>3017.7000000000003</v>
      </c>
      <c r="F2103" s="25">
        <f t="shared" si="100"/>
        <v>1873.145</v>
      </c>
      <c r="G2103" s="23" t="str">
        <f>_xlfn.XLOOKUP($A2103,PropertiesTbl[Property ID],PropertiesTbl[Property Name])</f>
        <v>Bearpaw Cottage</v>
      </c>
    </row>
    <row r="2104" spans="1:7" x14ac:dyDescent="0.25">
      <c r="A2104" s="22" t="str">
        <f>Revenue!A2105</f>
        <v>P0176</v>
      </c>
      <c r="B2104" s="22" t="str">
        <f>Revenue!B2105</f>
        <v>Apr</v>
      </c>
      <c r="C2104" s="23" t="str">
        <f t="shared" si="99"/>
        <v>P0176|Apr</v>
      </c>
      <c r="D2104" s="24">
        <f>Revenue!J2105</f>
        <v>612.14400000000001</v>
      </c>
      <c r="E2104" s="25">
        <f>_xlfn.XLOOKUP($C2104,ExpensesTbl[Key],ExpensesTbl[Total Operating Expenses])</f>
        <v>1152.7199999999998</v>
      </c>
      <c r="F2104" s="25">
        <f t="shared" si="100"/>
        <v>-540.57599999999979</v>
      </c>
      <c r="G2104" s="23" t="str">
        <f>_xlfn.XLOOKUP($A2104,PropertiesTbl[Property ID],PropertiesTbl[Property Name])</f>
        <v>Cedar Chalet</v>
      </c>
    </row>
    <row r="2105" spans="1:7" x14ac:dyDescent="0.25">
      <c r="A2105" s="22" t="str">
        <f>Revenue!A2106</f>
        <v>P0176</v>
      </c>
      <c r="B2105" s="22" t="str">
        <f>Revenue!B2106</f>
        <v>May</v>
      </c>
      <c r="C2105" s="23" t="str">
        <f t="shared" si="99"/>
        <v>P0176|May</v>
      </c>
      <c r="D2105" s="24">
        <f>Revenue!J2106</f>
        <v>677.3667999999999</v>
      </c>
      <c r="E2105" s="25">
        <f>_xlfn.XLOOKUP($C2105,ExpensesTbl[Key],ExpensesTbl[Total Operating Expenses])</f>
        <v>1269.5300000000002</v>
      </c>
      <c r="F2105" s="25">
        <f t="shared" si="100"/>
        <v>-592.1632000000003</v>
      </c>
      <c r="G2105" s="23" t="str">
        <f>_xlfn.XLOOKUP($A2105,PropertiesTbl[Property ID],PropertiesTbl[Property Name])</f>
        <v>Cedar Chalet</v>
      </c>
    </row>
    <row r="2106" spans="1:7" x14ac:dyDescent="0.25">
      <c r="A2106" s="22" t="str">
        <f>Revenue!A2107</f>
        <v>P0176</v>
      </c>
      <c r="B2106" s="22" t="str">
        <f>Revenue!B2107</f>
        <v>Jun</v>
      </c>
      <c r="C2106" s="23" t="str">
        <f t="shared" si="99"/>
        <v>P0176|Jun</v>
      </c>
      <c r="D2106" s="24">
        <f>Revenue!J2107</f>
        <v>809.51959999999997</v>
      </c>
      <c r="E2106" s="25">
        <f>_xlfn.XLOOKUP($C2106,ExpensesTbl[Key],ExpensesTbl[Total Operating Expenses])</f>
        <v>1287.0500000000002</v>
      </c>
      <c r="F2106" s="25">
        <f t="shared" si="100"/>
        <v>-477.53040000000021</v>
      </c>
      <c r="G2106" s="23" t="str">
        <f>_xlfn.XLOOKUP($A2106,PropertiesTbl[Property ID],PropertiesTbl[Property Name])</f>
        <v>Cedar Chalet</v>
      </c>
    </row>
    <row r="2107" spans="1:7" x14ac:dyDescent="0.25">
      <c r="A2107" s="22" t="str">
        <f>Revenue!A2108</f>
        <v>P0176</v>
      </c>
      <c r="B2107" s="22" t="str">
        <f>Revenue!B2108</f>
        <v>Jul</v>
      </c>
      <c r="C2107" s="23" t="str">
        <f t="shared" si="99"/>
        <v>P0176|Jul</v>
      </c>
      <c r="D2107" s="24">
        <f>Revenue!J2108</f>
        <v>1115.6419000000001</v>
      </c>
      <c r="E2107" s="25">
        <f>_xlfn.XLOOKUP($C2107,ExpensesTbl[Key],ExpensesTbl[Total Operating Expenses])</f>
        <v>1567.83</v>
      </c>
      <c r="F2107" s="25">
        <f t="shared" si="100"/>
        <v>-452.18809999999985</v>
      </c>
      <c r="G2107" s="23" t="str">
        <f>_xlfn.XLOOKUP($A2107,PropertiesTbl[Property ID],PropertiesTbl[Property Name])</f>
        <v>Cedar Chalet</v>
      </c>
    </row>
    <row r="2108" spans="1:7" x14ac:dyDescent="0.25">
      <c r="A2108" s="22" t="str">
        <f>Revenue!A2109</f>
        <v>P0176</v>
      </c>
      <c r="B2108" s="22" t="str">
        <f>Revenue!B2109</f>
        <v>Aug</v>
      </c>
      <c r="C2108" s="23" t="str">
        <f t="shared" si="99"/>
        <v>P0176|Aug</v>
      </c>
      <c r="D2108" s="24">
        <f>Revenue!J2109</f>
        <v>1066.8412000000001</v>
      </c>
      <c r="E2108" s="25">
        <f>_xlfn.XLOOKUP($C2108,ExpensesTbl[Key],ExpensesTbl[Total Operating Expenses])</f>
        <v>1526.64</v>
      </c>
      <c r="F2108" s="25">
        <f t="shared" si="100"/>
        <v>-459.79880000000003</v>
      </c>
      <c r="G2108" s="23" t="str">
        <f>_xlfn.XLOOKUP($A2108,PropertiesTbl[Property ID],PropertiesTbl[Property Name])</f>
        <v>Cedar Chalet</v>
      </c>
    </row>
    <row r="2109" spans="1:7" x14ac:dyDescent="0.25">
      <c r="A2109" s="22" t="str">
        <f>Revenue!A2110</f>
        <v>P0176</v>
      </c>
      <c r="B2109" s="22" t="str">
        <f>Revenue!B2110</f>
        <v>Sep</v>
      </c>
      <c r="C2109" s="23" t="str">
        <f t="shared" si="99"/>
        <v>P0176|Sep</v>
      </c>
      <c r="D2109" s="24">
        <f>Revenue!J2110</f>
        <v>789.46</v>
      </c>
      <c r="E2109" s="25">
        <f>_xlfn.XLOOKUP($C2109,ExpensesTbl[Key],ExpensesTbl[Total Operating Expenses])</f>
        <v>1222.9900000000002</v>
      </c>
      <c r="F2109" s="25">
        <f t="shared" si="100"/>
        <v>-433.5300000000002</v>
      </c>
      <c r="G2109" s="23" t="str">
        <f>_xlfn.XLOOKUP($A2109,PropertiesTbl[Property ID],PropertiesTbl[Property Name])</f>
        <v>Cedar Chalet</v>
      </c>
    </row>
    <row r="2110" spans="1:7" x14ac:dyDescent="0.25">
      <c r="A2110" s="22" t="str">
        <f>Revenue!A2111</f>
        <v>P0176</v>
      </c>
      <c r="B2110" s="22" t="str">
        <f>Revenue!B2111</f>
        <v>Oct</v>
      </c>
      <c r="C2110" s="23" t="str">
        <f t="shared" si="99"/>
        <v>P0176|Oct</v>
      </c>
      <c r="D2110" s="24">
        <f>Revenue!J2111</f>
        <v>705.30280000000005</v>
      </c>
      <c r="E2110" s="25">
        <f>_xlfn.XLOOKUP($C2110,ExpensesTbl[Key],ExpensesTbl[Total Operating Expenses])</f>
        <v>1189.68</v>
      </c>
      <c r="F2110" s="25">
        <f t="shared" si="100"/>
        <v>-484.37720000000002</v>
      </c>
      <c r="G2110" s="23" t="str">
        <f>_xlfn.XLOOKUP($A2110,PropertiesTbl[Property ID],PropertiesTbl[Property Name])</f>
        <v>Cedar Chalet</v>
      </c>
    </row>
    <row r="2111" spans="1:7" x14ac:dyDescent="0.25">
      <c r="A2111" s="22" t="str">
        <f>Revenue!A2112</f>
        <v>P0176</v>
      </c>
      <c r="B2111" s="22" t="str">
        <f>Revenue!B2112</f>
        <v>Nov</v>
      </c>
      <c r="C2111" s="23" t="str">
        <f t="shared" si="99"/>
        <v>P0176|Nov</v>
      </c>
      <c r="D2111" s="24">
        <f>Revenue!J2112</f>
        <v>692.73159999999996</v>
      </c>
      <c r="E2111" s="25">
        <f>_xlfn.XLOOKUP($C2111,ExpensesTbl[Key],ExpensesTbl[Total Operating Expenses])</f>
        <v>1204.78</v>
      </c>
      <c r="F2111" s="25">
        <f t="shared" si="100"/>
        <v>-512.04840000000002</v>
      </c>
      <c r="G2111" s="23" t="str">
        <f>_xlfn.XLOOKUP($A2111,PropertiesTbl[Property ID],PropertiesTbl[Property Name])</f>
        <v>Cedar Chalet</v>
      </c>
    </row>
    <row r="2112" spans="1:7" x14ac:dyDescent="0.25">
      <c r="A2112" s="22" t="str">
        <f>Revenue!A2113</f>
        <v>P0176</v>
      </c>
      <c r="B2112" s="22" t="str">
        <f>Revenue!B2113</f>
        <v>Dec</v>
      </c>
      <c r="C2112" s="23" t="str">
        <f t="shared" si="99"/>
        <v>P0176|Dec</v>
      </c>
      <c r="D2112" s="24">
        <f>Revenue!J2113</f>
        <v>2731.8001999999997</v>
      </c>
      <c r="E2112" s="25">
        <f>_xlfn.XLOOKUP($C2112,ExpensesTbl[Key],ExpensesTbl[Total Operating Expenses])</f>
        <v>1502.92</v>
      </c>
      <c r="F2112" s="25">
        <f t="shared" si="100"/>
        <v>1228.8801999999996</v>
      </c>
      <c r="G2112" s="23" t="str">
        <f>_xlfn.XLOOKUP($A2112,PropertiesTbl[Property ID],PropertiesTbl[Property Name])</f>
        <v>Cedar Chalet</v>
      </c>
    </row>
    <row r="2113" spans="1:7" x14ac:dyDescent="0.25">
      <c r="A2113" s="22" t="str">
        <f>Revenue!A2114</f>
        <v>P0176</v>
      </c>
      <c r="B2113" s="22" t="str">
        <f>Revenue!B2114</f>
        <v>Jan</v>
      </c>
      <c r="C2113" s="23" t="str">
        <f t="shared" si="99"/>
        <v>P0176|Jan</v>
      </c>
      <c r="D2113" s="24">
        <f>Revenue!J2114</f>
        <v>2197.4871999999996</v>
      </c>
      <c r="E2113" s="25">
        <f>_xlfn.XLOOKUP($C2113,ExpensesTbl[Key],ExpensesTbl[Total Operating Expenses])</f>
        <v>1448.9300000000003</v>
      </c>
      <c r="F2113" s="25">
        <f t="shared" si="100"/>
        <v>748.55719999999928</v>
      </c>
      <c r="G2113" s="23" t="str">
        <f>_xlfn.XLOOKUP($A2113,PropertiesTbl[Property ID],PropertiesTbl[Property Name])</f>
        <v>Cedar Chalet</v>
      </c>
    </row>
    <row r="2114" spans="1:7" x14ac:dyDescent="0.25">
      <c r="A2114" s="22" t="str">
        <f>Revenue!A2115</f>
        <v>P0176</v>
      </c>
      <c r="B2114" s="22" t="str">
        <f>Revenue!B2115</f>
        <v>Feb</v>
      </c>
      <c r="C2114" s="23" t="str">
        <f t="shared" si="99"/>
        <v>P0176|Feb</v>
      </c>
      <c r="D2114" s="24">
        <f>Revenue!J2115</f>
        <v>1798.1496999999999</v>
      </c>
      <c r="E2114" s="25">
        <f>_xlfn.XLOOKUP($C2114,ExpensesTbl[Key],ExpensesTbl[Total Operating Expenses])</f>
        <v>1610.56</v>
      </c>
      <c r="F2114" s="25">
        <f t="shared" si="100"/>
        <v>187.58969999999999</v>
      </c>
      <c r="G2114" s="23" t="str">
        <f>_xlfn.XLOOKUP($A2114,PropertiesTbl[Property ID],PropertiesTbl[Property Name])</f>
        <v>Cedar Chalet</v>
      </c>
    </row>
    <row r="2115" spans="1:7" x14ac:dyDescent="0.25">
      <c r="A2115" s="22" t="str">
        <f>Revenue!A2116</f>
        <v>P0176</v>
      </c>
      <c r="B2115" s="22" t="str">
        <f>Revenue!B2116</f>
        <v>Mar</v>
      </c>
      <c r="C2115" s="23" t="str">
        <f t="shared" si="99"/>
        <v>P0176|Mar</v>
      </c>
      <c r="D2115" s="24">
        <f>Revenue!J2116</f>
        <v>1690.9549999999999</v>
      </c>
      <c r="E2115" s="25">
        <f>_xlfn.XLOOKUP($C2115,ExpensesTbl[Key],ExpensesTbl[Total Operating Expenses])</f>
        <v>1377.2200000000003</v>
      </c>
      <c r="F2115" s="25">
        <f t="shared" si="100"/>
        <v>313.73499999999967</v>
      </c>
      <c r="G2115" s="23" t="str">
        <f>_xlfn.XLOOKUP($A2115,PropertiesTbl[Property ID],PropertiesTbl[Property Name])</f>
        <v>Cedar Chalet</v>
      </c>
    </row>
    <row r="2116" spans="1:7" x14ac:dyDescent="0.25">
      <c r="A2116" s="22" t="str">
        <f>Revenue!A2117</f>
        <v>P0177</v>
      </c>
      <c r="B2116" s="22" t="str">
        <f>Revenue!B2117</f>
        <v>Apr</v>
      </c>
      <c r="C2116" s="23" t="str">
        <f t="shared" si="99"/>
        <v>P0177|Apr</v>
      </c>
      <c r="D2116" s="24">
        <f>Revenue!J2117</f>
        <v>918.72840000000008</v>
      </c>
      <c r="E2116" s="25">
        <f>_xlfn.XLOOKUP($C2116,ExpensesTbl[Key],ExpensesTbl[Total Operating Expenses])</f>
        <v>1551.97</v>
      </c>
      <c r="F2116" s="25">
        <f t="shared" si="100"/>
        <v>-633.24159999999995</v>
      </c>
      <c r="G2116" s="23" t="str">
        <f>_xlfn.XLOOKUP($A2116,PropertiesTbl[Property ID],PropertiesTbl[Property Name])</f>
        <v>Sierra Manor</v>
      </c>
    </row>
    <row r="2117" spans="1:7" x14ac:dyDescent="0.25">
      <c r="A2117" s="22" t="str">
        <f>Revenue!A2118</f>
        <v>P0177</v>
      </c>
      <c r="B2117" s="22" t="str">
        <f>Revenue!B2118</f>
        <v>May</v>
      </c>
      <c r="C2117" s="23" t="str">
        <f t="shared" ref="C2117:C2180" si="101">A2117&amp;"|"&amp;B2117</f>
        <v>P0177|May</v>
      </c>
      <c r="D2117" s="24">
        <f>Revenue!J2118</f>
        <v>1194.3248000000001</v>
      </c>
      <c r="E2117" s="25">
        <f>_xlfn.XLOOKUP($C2117,ExpensesTbl[Key],ExpensesTbl[Total Operating Expenses])</f>
        <v>1773.45</v>
      </c>
      <c r="F2117" s="25">
        <f t="shared" ref="F2117:F2180" si="102">D2117-E2117</f>
        <v>-579.12519999999995</v>
      </c>
      <c r="G2117" s="23" t="str">
        <f>_xlfn.XLOOKUP($A2117,PropertiesTbl[Property ID],PropertiesTbl[Property Name])</f>
        <v>Sierra Manor</v>
      </c>
    </row>
    <row r="2118" spans="1:7" x14ac:dyDescent="0.25">
      <c r="A2118" s="22" t="str">
        <f>Revenue!A2119</f>
        <v>P0177</v>
      </c>
      <c r="B2118" s="22" t="str">
        <f>Revenue!B2119</f>
        <v>Jun</v>
      </c>
      <c r="C2118" s="23" t="str">
        <f t="shared" si="101"/>
        <v>P0177|Jun</v>
      </c>
      <c r="D2118" s="24">
        <f>Revenue!J2119</f>
        <v>1260.828</v>
      </c>
      <c r="E2118" s="25">
        <f>_xlfn.XLOOKUP($C2118,ExpensesTbl[Key],ExpensesTbl[Total Operating Expenses])</f>
        <v>1831.0900000000001</v>
      </c>
      <c r="F2118" s="25">
        <f t="shared" si="102"/>
        <v>-570.26200000000017</v>
      </c>
      <c r="G2118" s="23" t="str">
        <f>_xlfn.XLOOKUP($A2118,PropertiesTbl[Property ID],PropertiesTbl[Property Name])</f>
        <v>Sierra Manor</v>
      </c>
    </row>
    <row r="2119" spans="1:7" x14ac:dyDescent="0.25">
      <c r="A2119" s="22" t="str">
        <f>Revenue!A2120</f>
        <v>P0177</v>
      </c>
      <c r="B2119" s="22" t="str">
        <f>Revenue!B2120</f>
        <v>Jul</v>
      </c>
      <c r="C2119" s="23" t="str">
        <f t="shared" si="101"/>
        <v>P0177|Jul</v>
      </c>
      <c r="D2119" s="24">
        <f>Revenue!J2120</f>
        <v>2192.8344000000002</v>
      </c>
      <c r="E2119" s="25">
        <f>_xlfn.XLOOKUP($C2119,ExpensesTbl[Key],ExpensesTbl[Total Operating Expenses])</f>
        <v>2482.7399999999998</v>
      </c>
      <c r="F2119" s="25">
        <f t="shared" si="102"/>
        <v>-289.90559999999959</v>
      </c>
      <c r="G2119" s="23" t="str">
        <f>_xlfn.XLOOKUP($A2119,PropertiesTbl[Property ID],PropertiesTbl[Property Name])</f>
        <v>Sierra Manor</v>
      </c>
    </row>
    <row r="2120" spans="1:7" x14ac:dyDescent="0.25">
      <c r="A2120" s="22" t="str">
        <f>Revenue!A2121</f>
        <v>P0177</v>
      </c>
      <c r="B2120" s="22" t="str">
        <f>Revenue!B2121</f>
        <v>Aug</v>
      </c>
      <c r="C2120" s="23" t="str">
        <f t="shared" si="101"/>
        <v>P0177|Aug</v>
      </c>
      <c r="D2120" s="24">
        <f>Revenue!J2121</f>
        <v>1898.5073</v>
      </c>
      <c r="E2120" s="25">
        <f>_xlfn.XLOOKUP($C2120,ExpensesTbl[Key],ExpensesTbl[Total Operating Expenses])</f>
        <v>2409.89</v>
      </c>
      <c r="F2120" s="25">
        <f t="shared" si="102"/>
        <v>-511.38269999999989</v>
      </c>
      <c r="G2120" s="23" t="str">
        <f>_xlfn.XLOOKUP($A2120,PropertiesTbl[Property ID],PropertiesTbl[Property Name])</f>
        <v>Sierra Manor</v>
      </c>
    </row>
    <row r="2121" spans="1:7" x14ac:dyDescent="0.25">
      <c r="A2121" s="22" t="str">
        <f>Revenue!A2122</f>
        <v>P0177</v>
      </c>
      <c r="B2121" s="22" t="str">
        <f>Revenue!B2122</f>
        <v>Sep</v>
      </c>
      <c r="C2121" s="23" t="str">
        <f t="shared" si="101"/>
        <v>P0177|Sep</v>
      </c>
      <c r="D2121" s="24">
        <f>Revenue!J2122</f>
        <v>1083.7932999999998</v>
      </c>
      <c r="E2121" s="25">
        <f>_xlfn.XLOOKUP($C2121,ExpensesTbl[Key],ExpensesTbl[Total Operating Expenses])</f>
        <v>1675.99</v>
      </c>
      <c r="F2121" s="25">
        <f t="shared" si="102"/>
        <v>-592.19670000000019</v>
      </c>
      <c r="G2121" s="23" t="str">
        <f>_xlfn.XLOOKUP($A2121,PropertiesTbl[Property ID],PropertiesTbl[Property Name])</f>
        <v>Sierra Manor</v>
      </c>
    </row>
    <row r="2122" spans="1:7" x14ac:dyDescent="0.25">
      <c r="A2122" s="22" t="str">
        <f>Revenue!A2123</f>
        <v>P0177</v>
      </c>
      <c r="B2122" s="22" t="str">
        <f>Revenue!B2123</f>
        <v>Oct</v>
      </c>
      <c r="C2122" s="23" t="str">
        <f t="shared" si="101"/>
        <v>P0177|Oct</v>
      </c>
      <c r="D2122" s="24">
        <f>Revenue!J2123</f>
        <v>963.19320000000005</v>
      </c>
      <c r="E2122" s="25">
        <f>_xlfn.XLOOKUP($C2122,ExpensesTbl[Key],ExpensesTbl[Total Operating Expenses])</f>
        <v>1638.6100000000001</v>
      </c>
      <c r="F2122" s="25">
        <f t="shared" si="102"/>
        <v>-675.41680000000008</v>
      </c>
      <c r="G2122" s="23" t="str">
        <f>_xlfn.XLOOKUP($A2122,PropertiesTbl[Property ID],PropertiesTbl[Property Name])</f>
        <v>Sierra Manor</v>
      </c>
    </row>
    <row r="2123" spans="1:7" x14ac:dyDescent="0.25">
      <c r="A2123" s="22" t="str">
        <f>Revenue!A2124</f>
        <v>P0177</v>
      </c>
      <c r="B2123" s="22" t="str">
        <f>Revenue!B2124</f>
        <v>Nov</v>
      </c>
      <c r="C2123" s="23" t="str">
        <f t="shared" si="101"/>
        <v>P0177|Nov</v>
      </c>
      <c r="D2123" s="24">
        <f>Revenue!J2124</f>
        <v>1277.3289999999997</v>
      </c>
      <c r="E2123" s="25">
        <f>_xlfn.XLOOKUP($C2123,ExpensesTbl[Key],ExpensesTbl[Total Operating Expenses])</f>
        <v>1685.2300000000002</v>
      </c>
      <c r="F2123" s="25">
        <f t="shared" si="102"/>
        <v>-407.90100000000052</v>
      </c>
      <c r="G2123" s="23" t="str">
        <f>_xlfn.XLOOKUP($A2123,PropertiesTbl[Property ID],PropertiesTbl[Property Name])</f>
        <v>Sierra Manor</v>
      </c>
    </row>
    <row r="2124" spans="1:7" x14ac:dyDescent="0.25">
      <c r="A2124" s="22" t="str">
        <f>Revenue!A2125</f>
        <v>P0177</v>
      </c>
      <c r="B2124" s="22" t="str">
        <f>Revenue!B2125</f>
        <v>Dec</v>
      </c>
      <c r="C2124" s="23" t="str">
        <f t="shared" si="101"/>
        <v>P0177|Dec</v>
      </c>
      <c r="D2124" s="24">
        <f>Revenue!J2125</f>
        <v>4104.4754999999996</v>
      </c>
      <c r="E2124" s="25">
        <f>_xlfn.XLOOKUP($C2124,ExpensesTbl[Key],ExpensesTbl[Total Operating Expenses])</f>
        <v>1984.68</v>
      </c>
      <c r="F2124" s="25">
        <f t="shared" si="102"/>
        <v>2119.7954999999993</v>
      </c>
      <c r="G2124" s="23" t="str">
        <f>_xlfn.XLOOKUP($A2124,PropertiesTbl[Property ID],PropertiesTbl[Property Name])</f>
        <v>Sierra Manor</v>
      </c>
    </row>
    <row r="2125" spans="1:7" x14ac:dyDescent="0.25">
      <c r="A2125" s="22" t="str">
        <f>Revenue!A2126</f>
        <v>P0177</v>
      </c>
      <c r="B2125" s="22" t="str">
        <f>Revenue!B2126</f>
        <v>Jan</v>
      </c>
      <c r="C2125" s="23" t="str">
        <f t="shared" si="101"/>
        <v>P0177|Jan</v>
      </c>
      <c r="D2125" s="24">
        <f>Revenue!J2126</f>
        <v>3632.3668000000002</v>
      </c>
      <c r="E2125" s="25">
        <f>_xlfn.XLOOKUP($C2125,ExpensesTbl[Key],ExpensesTbl[Total Operating Expenses])</f>
        <v>1988.57</v>
      </c>
      <c r="F2125" s="25">
        <f t="shared" si="102"/>
        <v>1643.7968000000003</v>
      </c>
      <c r="G2125" s="23" t="str">
        <f>_xlfn.XLOOKUP($A2125,PropertiesTbl[Property ID],PropertiesTbl[Property Name])</f>
        <v>Sierra Manor</v>
      </c>
    </row>
    <row r="2126" spans="1:7" x14ac:dyDescent="0.25">
      <c r="A2126" s="22" t="str">
        <f>Revenue!A2127</f>
        <v>P0177</v>
      </c>
      <c r="B2126" s="22" t="str">
        <f>Revenue!B2127</f>
        <v>Feb</v>
      </c>
      <c r="C2126" s="23" t="str">
        <f t="shared" si="101"/>
        <v>P0177|Feb</v>
      </c>
      <c r="D2126" s="24">
        <f>Revenue!J2127</f>
        <v>3190.8506000000002</v>
      </c>
      <c r="E2126" s="25">
        <f>_xlfn.XLOOKUP($C2126,ExpensesTbl[Key],ExpensesTbl[Total Operating Expenses])</f>
        <v>1907.53</v>
      </c>
      <c r="F2126" s="25">
        <f t="shared" si="102"/>
        <v>1283.3206000000002</v>
      </c>
      <c r="G2126" s="23" t="str">
        <f>_xlfn.XLOOKUP($A2126,PropertiesTbl[Property ID],PropertiesTbl[Property Name])</f>
        <v>Sierra Manor</v>
      </c>
    </row>
    <row r="2127" spans="1:7" x14ac:dyDescent="0.25">
      <c r="A2127" s="22" t="str">
        <f>Revenue!A2128</f>
        <v>P0177</v>
      </c>
      <c r="B2127" s="22" t="str">
        <f>Revenue!B2128</f>
        <v>Mar</v>
      </c>
      <c r="C2127" s="23" t="str">
        <f t="shared" si="101"/>
        <v>P0177|Mar</v>
      </c>
      <c r="D2127" s="24">
        <f>Revenue!J2128</f>
        <v>2378.7264999999998</v>
      </c>
      <c r="E2127" s="25">
        <f>_xlfn.XLOOKUP($C2127,ExpensesTbl[Key],ExpensesTbl[Total Operating Expenses])</f>
        <v>1805.58</v>
      </c>
      <c r="F2127" s="25">
        <f t="shared" si="102"/>
        <v>573.14649999999983</v>
      </c>
      <c r="G2127" s="23" t="str">
        <f>_xlfn.XLOOKUP($A2127,PropertiesTbl[Property ID],PropertiesTbl[Property Name])</f>
        <v>Sierra Manor</v>
      </c>
    </row>
    <row r="2128" spans="1:7" x14ac:dyDescent="0.25">
      <c r="A2128" s="22" t="str">
        <f>Revenue!A2129</f>
        <v>P0178</v>
      </c>
      <c r="B2128" s="22" t="str">
        <f>Revenue!B2129</f>
        <v>Apr</v>
      </c>
      <c r="C2128" s="23" t="str">
        <f t="shared" si="101"/>
        <v>P0178|Apr</v>
      </c>
      <c r="D2128" s="24">
        <f>Revenue!J2129</f>
        <v>957.07799999999997</v>
      </c>
      <c r="E2128" s="25">
        <f>_xlfn.XLOOKUP($C2128,ExpensesTbl[Key],ExpensesTbl[Total Operating Expenses])</f>
        <v>1987.09</v>
      </c>
      <c r="F2128" s="25">
        <f t="shared" si="102"/>
        <v>-1030.0119999999999</v>
      </c>
      <c r="G2128" s="23" t="str">
        <f>_xlfn.XLOOKUP($A2128,PropertiesTbl[Property ID],PropertiesTbl[Property Name])</f>
        <v>Frost Retreat</v>
      </c>
    </row>
    <row r="2129" spans="1:7" x14ac:dyDescent="0.25">
      <c r="A2129" s="22" t="str">
        <f>Revenue!A2130</f>
        <v>P0178</v>
      </c>
      <c r="B2129" s="22" t="str">
        <f>Revenue!B2130</f>
        <v>May</v>
      </c>
      <c r="C2129" s="23" t="str">
        <f t="shared" si="101"/>
        <v>P0178|May</v>
      </c>
      <c r="D2129" s="24">
        <f>Revenue!J2130</f>
        <v>1213.7982</v>
      </c>
      <c r="E2129" s="25">
        <f>_xlfn.XLOOKUP($C2129,ExpensesTbl[Key],ExpensesTbl[Total Operating Expenses])</f>
        <v>2302.61</v>
      </c>
      <c r="F2129" s="25">
        <f t="shared" si="102"/>
        <v>-1088.8118000000002</v>
      </c>
      <c r="G2129" s="23" t="str">
        <f>_xlfn.XLOOKUP($A2129,PropertiesTbl[Property ID],PropertiesTbl[Property Name])</f>
        <v>Frost Retreat</v>
      </c>
    </row>
    <row r="2130" spans="1:7" x14ac:dyDescent="0.25">
      <c r="A2130" s="22" t="str">
        <f>Revenue!A2131</f>
        <v>P0178</v>
      </c>
      <c r="B2130" s="22" t="str">
        <f>Revenue!B2131</f>
        <v>Jun</v>
      </c>
      <c r="C2130" s="23" t="str">
        <f t="shared" si="101"/>
        <v>P0178|Jun</v>
      </c>
      <c r="D2130" s="24">
        <f>Revenue!J2131</f>
        <v>1652.18</v>
      </c>
      <c r="E2130" s="25">
        <f>_xlfn.XLOOKUP($C2130,ExpensesTbl[Key],ExpensesTbl[Total Operating Expenses])</f>
        <v>2399.98</v>
      </c>
      <c r="F2130" s="25">
        <f t="shared" si="102"/>
        <v>-747.8</v>
      </c>
      <c r="G2130" s="23" t="str">
        <f>_xlfn.XLOOKUP($A2130,PropertiesTbl[Property ID],PropertiesTbl[Property Name])</f>
        <v>Frost Retreat</v>
      </c>
    </row>
    <row r="2131" spans="1:7" x14ac:dyDescent="0.25">
      <c r="A2131" s="22" t="str">
        <f>Revenue!A2132</f>
        <v>P0178</v>
      </c>
      <c r="B2131" s="22" t="str">
        <f>Revenue!B2132</f>
        <v>Jul</v>
      </c>
      <c r="C2131" s="23" t="str">
        <f t="shared" si="101"/>
        <v>P0178|Jul</v>
      </c>
      <c r="D2131" s="24">
        <f>Revenue!J2132</f>
        <v>2249.2530000000002</v>
      </c>
      <c r="E2131" s="25">
        <f>_xlfn.XLOOKUP($C2131,ExpensesTbl[Key],ExpensesTbl[Total Operating Expenses])</f>
        <v>3363.2</v>
      </c>
      <c r="F2131" s="25">
        <f t="shared" si="102"/>
        <v>-1113.9469999999997</v>
      </c>
      <c r="G2131" s="23" t="str">
        <f>_xlfn.XLOOKUP($A2131,PropertiesTbl[Property ID],PropertiesTbl[Property Name])</f>
        <v>Frost Retreat</v>
      </c>
    </row>
    <row r="2132" spans="1:7" x14ac:dyDescent="0.25">
      <c r="A2132" s="22" t="str">
        <f>Revenue!A2133</f>
        <v>P0178</v>
      </c>
      <c r="B2132" s="22" t="str">
        <f>Revenue!B2133</f>
        <v>Aug</v>
      </c>
      <c r="C2132" s="23" t="str">
        <f t="shared" si="101"/>
        <v>P0178|Aug</v>
      </c>
      <c r="D2132" s="24">
        <f>Revenue!J2133</f>
        <v>2050.7910000000002</v>
      </c>
      <c r="E2132" s="25">
        <f>_xlfn.XLOOKUP($C2132,ExpensesTbl[Key],ExpensesTbl[Total Operating Expenses])</f>
        <v>3245.23</v>
      </c>
      <c r="F2132" s="25">
        <f t="shared" si="102"/>
        <v>-1194.4389999999999</v>
      </c>
      <c r="G2132" s="23" t="str">
        <f>_xlfn.XLOOKUP($A2132,PropertiesTbl[Property ID],PropertiesTbl[Property Name])</f>
        <v>Frost Retreat</v>
      </c>
    </row>
    <row r="2133" spans="1:7" x14ac:dyDescent="0.25">
      <c r="A2133" s="22" t="str">
        <f>Revenue!A2134</f>
        <v>P0178</v>
      </c>
      <c r="B2133" s="22" t="str">
        <f>Revenue!B2134</f>
        <v>Sep</v>
      </c>
      <c r="C2133" s="23" t="str">
        <f t="shared" si="101"/>
        <v>P0178|Sep</v>
      </c>
      <c r="D2133" s="24">
        <f>Revenue!J2134</f>
        <v>1250.115</v>
      </c>
      <c r="E2133" s="25">
        <f>_xlfn.XLOOKUP($C2133,ExpensesTbl[Key],ExpensesTbl[Total Operating Expenses])</f>
        <v>2195.39</v>
      </c>
      <c r="F2133" s="25">
        <f t="shared" si="102"/>
        <v>-945.27499999999986</v>
      </c>
      <c r="G2133" s="23" t="str">
        <f>_xlfn.XLOOKUP($A2133,PropertiesTbl[Property ID],PropertiesTbl[Property Name])</f>
        <v>Frost Retreat</v>
      </c>
    </row>
    <row r="2134" spans="1:7" x14ac:dyDescent="0.25">
      <c r="A2134" s="22" t="str">
        <f>Revenue!A2135</f>
        <v>P0178</v>
      </c>
      <c r="B2134" s="22" t="str">
        <f>Revenue!B2135</f>
        <v>Oct</v>
      </c>
      <c r="C2134" s="23" t="str">
        <f t="shared" si="101"/>
        <v>P0178|Oct</v>
      </c>
      <c r="D2134" s="24">
        <f>Revenue!J2135</f>
        <v>1153.9104</v>
      </c>
      <c r="E2134" s="25">
        <f>_xlfn.XLOOKUP($C2134,ExpensesTbl[Key],ExpensesTbl[Total Operating Expenses])</f>
        <v>2119.06</v>
      </c>
      <c r="F2134" s="25">
        <f t="shared" si="102"/>
        <v>-965.14959999999996</v>
      </c>
      <c r="G2134" s="23" t="str">
        <f>_xlfn.XLOOKUP($A2134,PropertiesTbl[Property ID],PropertiesTbl[Property Name])</f>
        <v>Frost Retreat</v>
      </c>
    </row>
    <row r="2135" spans="1:7" x14ac:dyDescent="0.25">
      <c r="A2135" s="22" t="str">
        <f>Revenue!A2136</f>
        <v>P0178</v>
      </c>
      <c r="B2135" s="22" t="str">
        <f>Revenue!B2136</f>
        <v>Nov</v>
      </c>
      <c r="C2135" s="23" t="str">
        <f t="shared" si="101"/>
        <v>P0178|Nov</v>
      </c>
      <c r="D2135" s="24">
        <f>Revenue!J2136</f>
        <v>1153.6776</v>
      </c>
      <c r="E2135" s="25">
        <f>_xlfn.XLOOKUP($C2135,ExpensesTbl[Key],ExpensesTbl[Total Operating Expenses])</f>
        <v>2036.63</v>
      </c>
      <c r="F2135" s="25">
        <f t="shared" si="102"/>
        <v>-882.95240000000013</v>
      </c>
      <c r="G2135" s="23" t="str">
        <f>_xlfn.XLOOKUP($A2135,PropertiesTbl[Property ID],PropertiesTbl[Property Name])</f>
        <v>Frost Retreat</v>
      </c>
    </row>
    <row r="2136" spans="1:7" x14ac:dyDescent="0.25">
      <c r="A2136" s="22" t="str">
        <f>Revenue!A2137</f>
        <v>P0178</v>
      </c>
      <c r="B2136" s="22" t="str">
        <f>Revenue!B2137</f>
        <v>Dec</v>
      </c>
      <c r="C2136" s="23" t="str">
        <f t="shared" si="101"/>
        <v>P0178|Dec</v>
      </c>
      <c r="D2136" s="24">
        <f>Revenue!J2137</f>
        <v>4550.7114000000001</v>
      </c>
      <c r="E2136" s="25">
        <f>_xlfn.XLOOKUP($C2136,ExpensesTbl[Key],ExpensesTbl[Total Operating Expenses])</f>
        <v>2523.1200000000003</v>
      </c>
      <c r="F2136" s="25">
        <f t="shared" si="102"/>
        <v>2027.5913999999998</v>
      </c>
      <c r="G2136" s="23" t="str">
        <f>_xlfn.XLOOKUP($A2136,PropertiesTbl[Property ID],PropertiesTbl[Property Name])</f>
        <v>Frost Retreat</v>
      </c>
    </row>
    <row r="2137" spans="1:7" x14ac:dyDescent="0.25">
      <c r="A2137" s="22" t="str">
        <f>Revenue!A2138</f>
        <v>P0178</v>
      </c>
      <c r="B2137" s="22" t="str">
        <f>Revenue!B2138</f>
        <v>Jan</v>
      </c>
      <c r="C2137" s="23" t="str">
        <f t="shared" si="101"/>
        <v>P0178|Jan</v>
      </c>
      <c r="D2137" s="24">
        <f>Revenue!J2138</f>
        <v>4169.9580999999998</v>
      </c>
      <c r="E2137" s="25">
        <f>_xlfn.XLOOKUP($C2137,ExpensesTbl[Key],ExpensesTbl[Total Operating Expenses])</f>
        <v>2427.6200000000003</v>
      </c>
      <c r="F2137" s="25">
        <f t="shared" si="102"/>
        <v>1742.3380999999995</v>
      </c>
      <c r="G2137" s="23" t="str">
        <f>_xlfn.XLOOKUP($A2137,PropertiesTbl[Property ID],PropertiesTbl[Property Name])</f>
        <v>Frost Retreat</v>
      </c>
    </row>
    <row r="2138" spans="1:7" x14ac:dyDescent="0.25">
      <c r="A2138" s="22" t="str">
        <f>Revenue!A2139</f>
        <v>P0178</v>
      </c>
      <c r="B2138" s="22" t="str">
        <f>Revenue!B2139</f>
        <v>Feb</v>
      </c>
      <c r="C2138" s="23" t="str">
        <f t="shared" si="101"/>
        <v>P0178|Feb</v>
      </c>
      <c r="D2138" s="24">
        <f>Revenue!J2139</f>
        <v>3279.2370000000001</v>
      </c>
      <c r="E2138" s="25">
        <f>_xlfn.XLOOKUP($C2138,ExpensesTbl[Key],ExpensesTbl[Total Operating Expenses])</f>
        <v>2326.2800000000002</v>
      </c>
      <c r="F2138" s="25">
        <f t="shared" si="102"/>
        <v>952.95699999999988</v>
      </c>
      <c r="G2138" s="23" t="str">
        <f>_xlfn.XLOOKUP($A2138,PropertiesTbl[Property ID],PropertiesTbl[Property Name])</f>
        <v>Frost Retreat</v>
      </c>
    </row>
    <row r="2139" spans="1:7" x14ac:dyDescent="0.25">
      <c r="A2139" s="22" t="str">
        <f>Revenue!A2140</f>
        <v>P0178</v>
      </c>
      <c r="B2139" s="22" t="str">
        <f>Revenue!B2140</f>
        <v>Mar</v>
      </c>
      <c r="C2139" s="23" t="str">
        <f t="shared" si="101"/>
        <v>P0178|Mar</v>
      </c>
      <c r="D2139" s="24">
        <f>Revenue!J2140</f>
        <v>3101.2031999999999</v>
      </c>
      <c r="E2139" s="25">
        <f>_xlfn.XLOOKUP($C2139,ExpensesTbl[Key],ExpensesTbl[Total Operating Expenses])</f>
        <v>2297.88</v>
      </c>
      <c r="F2139" s="25">
        <f t="shared" si="102"/>
        <v>803.32319999999982</v>
      </c>
      <c r="G2139" s="23" t="str">
        <f>_xlfn.XLOOKUP($A2139,PropertiesTbl[Property ID],PropertiesTbl[Property Name])</f>
        <v>Frost Retreat</v>
      </c>
    </row>
    <row r="2140" spans="1:7" x14ac:dyDescent="0.25">
      <c r="A2140" s="22" t="str">
        <f>Revenue!A2141</f>
        <v>P0179</v>
      </c>
      <c r="B2140" s="22" t="str">
        <f>Revenue!B2141</f>
        <v>Apr</v>
      </c>
      <c r="C2140" s="23" t="str">
        <f t="shared" si="101"/>
        <v>P0179|Apr</v>
      </c>
      <c r="D2140" s="24">
        <f>Revenue!J2141</f>
        <v>811.86349999999993</v>
      </c>
      <c r="E2140" s="25">
        <f>_xlfn.XLOOKUP($C2140,ExpensesTbl[Key],ExpensesTbl[Total Operating Expenses])</f>
        <v>1570.78</v>
      </c>
      <c r="F2140" s="25">
        <f t="shared" si="102"/>
        <v>-758.91650000000004</v>
      </c>
      <c r="G2140" s="23" t="str">
        <f>_xlfn.XLOOKUP($A2140,PropertiesTbl[Property ID],PropertiesTbl[Property Name])</f>
        <v>Cloudline Cabin</v>
      </c>
    </row>
    <row r="2141" spans="1:7" x14ac:dyDescent="0.25">
      <c r="A2141" s="22" t="str">
        <f>Revenue!A2142</f>
        <v>P0179</v>
      </c>
      <c r="B2141" s="22" t="str">
        <f>Revenue!B2142</f>
        <v>May</v>
      </c>
      <c r="C2141" s="23" t="str">
        <f t="shared" si="101"/>
        <v>P0179|May</v>
      </c>
      <c r="D2141" s="24">
        <f>Revenue!J2142</f>
        <v>1101.7188999999998</v>
      </c>
      <c r="E2141" s="25">
        <f>_xlfn.XLOOKUP($C2141,ExpensesTbl[Key],ExpensesTbl[Total Operating Expenses])</f>
        <v>1770.0800000000002</v>
      </c>
      <c r="F2141" s="25">
        <f t="shared" si="102"/>
        <v>-668.36110000000031</v>
      </c>
      <c r="G2141" s="23" t="str">
        <f>_xlfn.XLOOKUP($A2141,PropertiesTbl[Property ID],PropertiesTbl[Property Name])</f>
        <v>Cloudline Cabin</v>
      </c>
    </row>
    <row r="2142" spans="1:7" x14ac:dyDescent="0.25">
      <c r="A2142" s="22" t="str">
        <f>Revenue!A2143</f>
        <v>P0179</v>
      </c>
      <c r="B2142" s="22" t="str">
        <f>Revenue!B2143</f>
        <v>Jun</v>
      </c>
      <c r="C2142" s="23" t="str">
        <f t="shared" si="101"/>
        <v>P0179|Jun</v>
      </c>
      <c r="D2142" s="24">
        <f>Revenue!J2143</f>
        <v>1255.3184000000001</v>
      </c>
      <c r="E2142" s="25">
        <f>_xlfn.XLOOKUP($C2142,ExpensesTbl[Key],ExpensesTbl[Total Operating Expenses])</f>
        <v>1843.13</v>
      </c>
      <c r="F2142" s="25">
        <f t="shared" si="102"/>
        <v>-587.8116</v>
      </c>
      <c r="G2142" s="23" t="str">
        <f>_xlfn.XLOOKUP($A2142,PropertiesTbl[Property ID],PropertiesTbl[Property Name])</f>
        <v>Cloudline Cabin</v>
      </c>
    </row>
    <row r="2143" spans="1:7" x14ac:dyDescent="0.25">
      <c r="A2143" s="22" t="str">
        <f>Revenue!A2144</f>
        <v>P0179</v>
      </c>
      <c r="B2143" s="22" t="str">
        <f>Revenue!B2144</f>
        <v>Jul</v>
      </c>
      <c r="C2143" s="23" t="str">
        <f t="shared" si="101"/>
        <v>P0179|Jul</v>
      </c>
      <c r="D2143" s="24">
        <f>Revenue!J2144</f>
        <v>1987.6017999999999</v>
      </c>
      <c r="E2143" s="25">
        <f>_xlfn.XLOOKUP($C2143,ExpensesTbl[Key],ExpensesTbl[Total Operating Expenses])</f>
        <v>2472.5100000000002</v>
      </c>
      <c r="F2143" s="25">
        <f t="shared" si="102"/>
        <v>-484.90820000000031</v>
      </c>
      <c r="G2143" s="23" t="str">
        <f>_xlfn.XLOOKUP($A2143,PropertiesTbl[Property ID],PropertiesTbl[Property Name])</f>
        <v>Cloudline Cabin</v>
      </c>
    </row>
    <row r="2144" spans="1:7" x14ac:dyDescent="0.25">
      <c r="A2144" s="22" t="str">
        <f>Revenue!A2145</f>
        <v>P0179</v>
      </c>
      <c r="B2144" s="22" t="str">
        <f>Revenue!B2145</f>
        <v>Aug</v>
      </c>
      <c r="C2144" s="23" t="str">
        <f t="shared" si="101"/>
        <v>P0179|Aug</v>
      </c>
      <c r="D2144" s="24">
        <f>Revenue!J2145</f>
        <v>1857.6412</v>
      </c>
      <c r="E2144" s="25">
        <f>_xlfn.XLOOKUP($C2144,ExpensesTbl[Key],ExpensesTbl[Total Operating Expenses])</f>
        <v>2412.46</v>
      </c>
      <c r="F2144" s="25">
        <f t="shared" si="102"/>
        <v>-554.81880000000001</v>
      </c>
      <c r="G2144" s="23" t="str">
        <f>_xlfn.XLOOKUP($A2144,PropertiesTbl[Property ID],PropertiesTbl[Property Name])</f>
        <v>Cloudline Cabin</v>
      </c>
    </row>
    <row r="2145" spans="1:7" x14ac:dyDescent="0.25">
      <c r="A2145" s="22" t="str">
        <f>Revenue!A2146</f>
        <v>P0179</v>
      </c>
      <c r="B2145" s="22" t="str">
        <f>Revenue!B2146</f>
        <v>Sep</v>
      </c>
      <c r="C2145" s="23" t="str">
        <f t="shared" si="101"/>
        <v>P0179|Sep</v>
      </c>
      <c r="D2145" s="24">
        <f>Revenue!J2146</f>
        <v>1024.5360000000003</v>
      </c>
      <c r="E2145" s="25">
        <f>_xlfn.XLOOKUP($C2145,ExpensesTbl[Key],ExpensesTbl[Total Operating Expenses])</f>
        <v>1663.77</v>
      </c>
      <c r="F2145" s="25">
        <f t="shared" si="102"/>
        <v>-639.2339999999997</v>
      </c>
      <c r="G2145" s="23" t="str">
        <f>_xlfn.XLOOKUP($A2145,PropertiesTbl[Property ID],PropertiesTbl[Property Name])</f>
        <v>Cloudline Cabin</v>
      </c>
    </row>
    <row r="2146" spans="1:7" x14ac:dyDescent="0.25">
      <c r="A2146" s="22" t="str">
        <f>Revenue!A2147</f>
        <v>P0179</v>
      </c>
      <c r="B2146" s="22" t="str">
        <f>Revenue!B2147</f>
        <v>Oct</v>
      </c>
      <c r="C2146" s="23" t="str">
        <f t="shared" si="101"/>
        <v>P0179|Oct</v>
      </c>
      <c r="D2146" s="24">
        <f>Revenue!J2147</f>
        <v>939.62220000000002</v>
      </c>
      <c r="E2146" s="25">
        <f>_xlfn.XLOOKUP($C2146,ExpensesTbl[Key],ExpensesTbl[Total Operating Expenses])</f>
        <v>1621.17</v>
      </c>
      <c r="F2146" s="25">
        <f t="shared" si="102"/>
        <v>-681.54780000000005</v>
      </c>
      <c r="G2146" s="23" t="str">
        <f>_xlfn.XLOOKUP($A2146,PropertiesTbl[Property ID],PropertiesTbl[Property Name])</f>
        <v>Cloudline Cabin</v>
      </c>
    </row>
    <row r="2147" spans="1:7" x14ac:dyDescent="0.25">
      <c r="A2147" s="22" t="str">
        <f>Revenue!A2148</f>
        <v>P0179</v>
      </c>
      <c r="B2147" s="22" t="str">
        <f>Revenue!B2148</f>
        <v>Nov</v>
      </c>
      <c r="C2147" s="23" t="str">
        <f t="shared" si="101"/>
        <v>P0179|Nov</v>
      </c>
      <c r="D2147" s="24">
        <f>Revenue!J2148</f>
        <v>1110.9533000000001</v>
      </c>
      <c r="E2147" s="25">
        <f>_xlfn.XLOOKUP($C2147,ExpensesTbl[Key],ExpensesTbl[Total Operating Expenses])</f>
        <v>1607.7900000000002</v>
      </c>
      <c r="F2147" s="25">
        <f t="shared" si="102"/>
        <v>-496.83670000000006</v>
      </c>
      <c r="G2147" s="23" t="str">
        <f>_xlfn.XLOOKUP($A2147,PropertiesTbl[Property ID],PropertiesTbl[Property Name])</f>
        <v>Cloudline Cabin</v>
      </c>
    </row>
    <row r="2148" spans="1:7" x14ac:dyDescent="0.25">
      <c r="A2148" s="22" t="str">
        <f>Revenue!A2149</f>
        <v>P0179</v>
      </c>
      <c r="B2148" s="22" t="str">
        <f>Revenue!B2149</f>
        <v>Dec</v>
      </c>
      <c r="C2148" s="23" t="str">
        <f t="shared" si="101"/>
        <v>P0179|Dec</v>
      </c>
      <c r="D2148" s="24">
        <f>Revenue!J2149</f>
        <v>4059.8070000000002</v>
      </c>
      <c r="E2148" s="25">
        <f>_xlfn.XLOOKUP($C2148,ExpensesTbl[Key],ExpensesTbl[Total Operating Expenses])</f>
        <v>2010.02</v>
      </c>
      <c r="F2148" s="25">
        <f t="shared" si="102"/>
        <v>2049.7870000000003</v>
      </c>
      <c r="G2148" s="23" t="str">
        <f>_xlfn.XLOOKUP($A2148,PropertiesTbl[Property ID],PropertiesTbl[Property Name])</f>
        <v>Cloudline Cabin</v>
      </c>
    </row>
    <row r="2149" spans="1:7" x14ac:dyDescent="0.25">
      <c r="A2149" s="22" t="str">
        <f>Revenue!A2150</f>
        <v>P0179</v>
      </c>
      <c r="B2149" s="22" t="str">
        <f>Revenue!B2150</f>
        <v>Jan</v>
      </c>
      <c r="C2149" s="23" t="str">
        <f t="shared" si="101"/>
        <v>P0179|Jan</v>
      </c>
      <c r="D2149" s="24">
        <f>Revenue!J2150</f>
        <v>4058.2065000000007</v>
      </c>
      <c r="E2149" s="25">
        <f>_xlfn.XLOOKUP($C2149,ExpensesTbl[Key],ExpensesTbl[Total Operating Expenses])</f>
        <v>2000.6</v>
      </c>
      <c r="F2149" s="25">
        <f t="shared" si="102"/>
        <v>2057.6065000000008</v>
      </c>
      <c r="G2149" s="23" t="str">
        <f>_xlfn.XLOOKUP($A2149,PropertiesTbl[Property ID],PropertiesTbl[Property Name])</f>
        <v>Cloudline Cabin</v>
      </c>
    </row>
    <row r="2150" spans="1:7" x14ac:dyDescent="0.25">
      <c r="A2150" s="22" t="str">
        <f>Revenue!A2151</f>
        <v>P0179</v>
      </c>
      <c r="B2150" s="22" t="str">
        <f>Revenue!B2151</f>
        <v>Feb</v>
      </c>
      <c r="C2150" s="23" t="str">
        <f t="shared" si="101"/>
        <v>P0179|Feb</v>
      </c>
      <c r="D2150" s="24">
        <f>Revenue!J2151</f>
        <v>3633.6361999999999</v>
      </c>
      <c r="E2150" s="25">
        <f>_xlfn.XLOOKUP($C2150,ExpensesTbl[Key],ExpensesTbl[Total Operating Expenses])</f>
        <v>1906.9199999999998</v>
      </c>
      <c r="F2150" s="25">
        <f t="shared" si="102"/>
        <v>1726.7162000000001</v>
      </c>
      <c r="G2150" s="23" t="str">
        <f>_xlfn.XLOOKUP($A2150,PropertiesTbl[Property ID],PropertiesTbl[Property Name])</f>
        <v>Cloudline Cabin</v>
      </c>
    </row>
    <row r="2151" spans="1:7" x14ac:dyDescent="0.25">
      <c r="A2151" s="22" t="str">
        <f>Revenue!A2152</f>
        <v>P0179</v>
      </c>
      <c r="B2151" s="22" t="str">
        <f>Revenue!B2152</f>
        <v>Mar</v>
      </c>
      <c r="C2151" s="23" t="str">
        <f t="shared" si="101"/>
        <v>P0179|Mar</v>
      </c>
      <c r="D2151" s="24">
        <f>Revenue!J2152</f>
        <v>2958.7004999999999</v>
      </c>
      <c r="E2151" s="25">
        <f>_xlfn.XLOOKUP($C2151,ExpensesTbl[Key],ExpensesTbl[Total Operating Expenses])</f>
        <v>2116.79</v>
      </c>
      <c r="F2151" s="25">
        <f t="shared" si="102"/>
        <v>841.91049999999996</v>
      </c>
      <c r="G2151" s="23" t="str">
        <f>_xlfn.XLOOKUP($A2151,PropertiesTbl[Property ID],PropertiesTbl[Property Name])</f>
        <v>Cloudline Cabin</v>
      </c>
    </row>
    <row r="2152" spans="1:7" x14ac:dyDescent="0.25">
      <c r="A2152" s="22" t="str">
        <f>Revenue!A2153</f>
        <v>P0180</v>
      </c>
      <c r="B2152" s="22" t="str">
        <f>Revenue!B2153</f>
        <v>Apr</v>
      </c>
      <c r="C2152" s="23" t="str">
        <f t="shared" si="101"/>
        <v>P0180|Apr</v>
      </c>
      <c r="D2152" s="24">
        <f>Revenue!J2153</f>
        <v>993.50150000000008</v>
      </c>
      <c r="E2152" s="25">
        <f>_xlfn.XLOOKUP($C2152,ExpensesTbl[Key],ExpensesTbl[Total Operating Expenses])</f>
        <v>1989.4199999999998</v>
      </c>
      <c r="F2152" s="25">
        <f t="shared" si="102"/>
        <v>-995.91849999999977</v>
      </c>
      <c r="G2152" s="23" t="str">
        <f>_xlfn.XLOOKUP($A2152,PropertiesTbl[Property ID],PropertiesTbl[Property Name])</f>
        <v>Trailside House</v>
      </c>
    </row>
    <row r="2153" spans="1:7" x14ac:dyDescent="0.25">
      <c r="A2153" s="22" t="str">
        <f>Revenue!A2154</f>
        <v>P0180</v>
      </c>
      <c r="B2153" s="22" t="str">
        <f>Revenue!B2154</f>
        <v>May</v>
      </c>
      <c r="C2153" s="23" t="str">
        <f t="shared" si="101"/>
        <v>P0180|May</v>
      </c>
      <c r="D2153" s="24">
        <f>Revenue!J2154</f>
        <v>932.24600000000009</v>
      </c>
      <c r="E2153" s="25">
        <f>_xlfn.XLOOKUP($C2153,ExpensesTbl[Key],ExpensesTbl[Total Operating Expenses])</f>
        <v>2295.9700000000003</v>
      </c>
      <c r="F2153" s="25">
        <f t="shared" si="102"/>
        <v>-1363.7240000000002</v>
      </c>
      <c r="G2153" s="23" t="str">
        <f>_xlfn.XLOOKUP($A2153,PropertiesTbl[Property ID],PropertiesTbl[Property Name])</f>
        <v>Trailside House</v>
      </c>
    </row>
    <row r="2154" spans="1:7" x14ac:dyDescent="0.25">
      <c r="A2154" s="22" t="str">
        <f>Revenue!A2155</f>
        <v>P0180</v>
      </c>
      <c r="B2154" s="22" t="str">
        <f>Revenue!B2155</f>
        <v>Jun</v>
      </c>
      <c r="C2154" s="23" t="str">
        <f t="shared" si="101"/>
        <v>P0180|Jun</v>
      </c>
      <c r="D2154" s="24">
        <f>Revenue!J2155</f>
        <v>1358.6288999999999</v>
      </c>
      <c r="E2154" s="25">
        <f>_xlfn.XLOOKUP($C2154,ExpensesTbl[Key],ExpensesTbl[Total Operating Expenses])</f>
        <v>2403.2599999999998</v>
      </c>
      <c r="F2154" s="25">
        <f t="shared" si="102"/>
        <v>-1044.6310999999998</v>
      </c>
      <c r="G2154" s="23" t="str">
        <f>_xlfn.XLOOKUP($A2154,PropertiesTbl[Property ID],PropertiesTbl[Property Name])</f>
        <v>Trailside House</v>
      </c>
    </row>
    <row r="2155" spans="1:7" x14ac:dyDescent="0.25">
      <c r="A2155" s="22" t="str">
        <f>Revenue!A2156</f>
        <v>P0180</v>
      </c>
      <c r="B2155" s="22" t="str">
        <f>Revenue!B2156</f>
        <v>Jul</v>
      </c>
      <c r="C2155" s="23" t="str">
        <f t="shared" si="101"/>
        <v>P0180|Jul</v>
      </c>
      <c r="D2155" s="24">
        <f>Revenue!J2156</f>
        <v>1889.4711</v>
      </c>
      <c r="E2155" s="25">
        <f>_xlfn.XLOOKUP($C2155,ExpensesTbl[Key],ExpensesTbl[Total Operating Expenses])</f>
        <v>3271.33</v>
      </c>
      <c r="F2155" s="25">
        <f t="shared" si="102"/>
        <v>-1381.8588999999999</v>
      </c>
      <c r="G2155" s="23" t="str">
        <f>_xlfn.XLOOKUP($A2155,PropertiesTbl[Property ID],PropertiesTbl[Property Name])</f>
        <v>Trailside House</v>
      </c>
    </row>
    <row r="2156" spans="1:7" x14ac:dyDescent="0.25">
      <c r="A2156" s="22" t="str">
        <f>Revenue!A2157</f>
        <v>P0180</v>
      </c>
      <c r="B2156" s="22" t="str">
        <f>Revenue!B2157</f>
        <v>Aug</v>
      </c>
      <c r="C2156" s="23" t="str">
        <f t="shared" si="101"/>
        <v>P0180|Aug</v>
      </c>
      <c r="D2156" s="24">
        <f>Revenue!J2157</f>
        <v>1667.7</v>
      </c>
      <c r="E2156" s="25">
        <f>_xlfn.XLOOKUP($C2156,ExpensesTbl[Key],ExpensesTbl[Total Operating Expenses])</f>
        <v>3144.67</v>
      </c>
      <c r="F2156" s="25">
        <f t="shared" si="102"/>
        <v>-1476.97</v>
      </c>
      <c r="G2156" s="23" t="str">
        <f>_xlfn.XLOOKUP($A2156,PropertiesTbl[Property ID],PropertiesTbl[Property Name])</f>
        <v>Trailside House</v>
      </c>
    </row>
    <row r="2157" spans="1:7" x14ac:dyDescent="0.25">
      <c r="A2157" s="22" t="str">
        <f>Revenue!A2158</f>
        <v>P0180</v>
      </c>
      <c r="B2157" s="22" t="str">
        <f>Revenue!B2158</f>
        <v>Sep</v>
      </c>
      <c r="C2157" s="23" t="str">
        <f t="shared" si="101"/>
        <v>P0180|Sep</v>
      </c>
      <c r="D2157" s="24">
        <f>Revenue!J2158</f>
        <v>1283.9874</v>
      </c>
      <c r="E2157" s="25">
        <f>_xlfn.XLOOKUP($C2157,ExpensesTbl[Key],ExpensesTbl[Total Operating Expenses])</f>
        <v>2194.21</v>
      </c>
      <c r="F2157" s="25">
        <f t="shared" si="102"/>
        <v>-910.22260000000006</v>
      </c>
      <c r="G2157" s="23" t="str">
        <f>_xlfn.XLOOKUP($A2157,PropertiesTbl[Property ID],PropertiesTbl[Property Name])</f>
        <v>Trailside House</v>
      </c>
    </row>
    <row r="2158" spans="1:7" x14ac:dyDescent="0.25">
      <c r="A2158" s="22" t="str">
        <f>Revenue!A2159</f>
        <v>P0180</v>
      </c>
      <c r="B2158" s="22" t="str">
        <f>Revenue!B2159</f>
        <v>Oct</v>
      </c>
      <c r="C2158" s="23" t="str">
        <f t="shared" si="101"/>
        <v>P0180|Oct</v>
      </c>
      <c r="D2158" s="24">
        <f>Revenue!J2159</f>
        <v>1066.8819999999998</v>
      </c>
      <c r="E2158" s="25">
        <f>_xlfn.XLOOKUP($C2158,ExpensesTbl[Key],ExpensesTbl[Total Operating Expenses])</f>
        <v>2097.69</v>
      </c>
      <c r="F2158" s="25">
        <f t="shared" si="102"/>
        <v>-1030.8080000000002</v>
      </c>
      <c r="G2158" s="23" t="str">
        <f>_xlfn.XLOOKUP($A2158,PropertiesTbl[Property ID],PropertiesTbl[Property Name])</f>
        <v>Trailside House</v>
      </c>
    </row>
    <row r="2159" spans="1:7" x14ac:dyDescent="0.25">
      <c r="A2159" s="22" t="str">
        <f>Revenue!A2160</f>
        <v>P0180</v>
      </c>
      <c r="B2159" s="22" t="str">
        <f>Revenue!B2160</f>
        <v>Nov</v>
      </c>
      <c r="C2159" s="23" t="str">
        <f t="shared" si="101"/>
        <v>P0180|Nov</v>
      </c>
      <c r="D2159" s="24">
        <f>Revenue!J2160</f>
        <v>1105.4395</v>
      </c>
      <c r="E2159" s="25">
        <f>_xlfn.XLOOKUP($C2159,ExpensesTbl[Key],ExpensesTbl[Total Operating Expenses])</f>
        <v>2050.9499999999998</v>
      </c>
      <c r="F2159" s="25">
        <f t="shared" si="102"/>
        <v>-945.51049999999987</v>
      </c>
      <c r="G2159" s="23" t="str">
        <f>_xlfn.XLOOKUP($A2159,PropertiesTbl[Property ID],PropertiesTbl[Property Name])</f>
        <v>Trailside House</v>
      </c>
    </row>
    <row r="2160" spans="1:7" x14ac:dyDescent="0.25">
      <c r="A2160" s="22" t="str">
        <f>Revenue!A2161</f>
        <v>P0180</v>
      </c>
      <c r="B2160" s="22" t="str">
        <f>Revenue!B2161</f>
        <v>Dec</v>
      </c>
      <c r="C2160" s="23" t="str">
        <f t="shared" si="101"/>
        <v>P0180|Dec</v>
      </c>
      <c r="D2160" s="24">
        <f>Revenue!J2161</f>
        <v>4349.2043999999996</v>
      </c>
      <c r="E2160" s="25">
        <f>_xlfn.XLOOKUP($C2160,ExpensesTbl[Key],ExpensesTbl[Total Operating Expenses])</f>
        <v>2686.53</v>
      </c>
      <c r="F2160" s="25">
        <f t="shared" si="102"/>
        <v>1662.6743999999994</v>
      </c>
      <c r="G2160" s="23" t="str">
        <f>_xlfn.XLOOKUP($A2160,PropertiesTbl[Property ID],PropertiesTbl[Property Name])</f>
        <v>Trailside House</v>
      </c>
    </row>
    <row r="2161" spans="1:7" x14ac:dyDescent="0.25">
      <c r="A2161" s="22" t="str">
        <f>Revenue!A2162</f>
        <v>P0180</v>
      </c>
      <c r="B2161" s="22" t="str">
        <f>Revenue!B2162</f>
        <v>Jan</v>
      </c>
      <c r="C2161" s="23" t="str">
        <f t="shared" si="101"/>
        <v>P0180|Jan</v>
      </c>
      <c r="D2161" s="24">
        <f>Revenue!J2162</f>
        <v>3914.6831999999999</v>
      </c>
      <c r="E2161" s="25">
        <f>_xlfn.XLOOKUP($C2161,ExpensesTbl[Key],ExpensesTbl[Total Operating Expenses])</f>
        <v>2431.17</v>
      </c>
      <c r="F2161" s="25">
        <f t="shared" si="102"/>
        <v>1483.5131999999999</v>
      </c>
      <c r="G2161" s="23" t="str">
        <f>_xlfn.XLOOKUP($A2161,PropertiesTbl[Property ID],PropertiesTbl[Property Name])</f>
        <v>Trailside House</v>
      </c>
    </row>
    <row r="2162" spans="1:7" x14ac:dyDescent="0.25">
      <c r="A2162" s="22" t="str">
        <f>Revenue!A2163</f>
        <v>P0180</v>
      </c>
      <c r="B2162" s="22" t="str">
        <f>Revenue!B2163</f>
        <v>Feb</v>
      </c>
      <c r="C2162" s="23" t="str">
        <f t="shared" si="101"/>
        <v>P0180|Feb</v>
      </c>
      <c r="D2162" s="24">
        <f>Revenue!J2163</f>
        <v>3307.4058000000005</v>
      </c>
      <c r="E2162" s="25">
        <f>_xlfn.XLOOKUP($C2162,ExpensesTbl[Key],ExpensesTbl[Total Operating Expenses])</f>
        <v>2323.36</v>
      </c>
      <c r="F2162" s="25">
        <f t="shared" si="102"/>
        <v>984.04580000000033</v>
      </c>
      <c r="G2162" s="23" t="str">
        <f>_xlfn.XLOOKUP($A2162,PropertiesTbl[Property ID],PropertiesTbl[Property Name])</f>
        <v>Trailside House</v>
      </c>
    </row>
    <row r="2163" spans="1:7" x14ac:dyDescent="0.25">
      <c r="A2163" s="22" t="str">
        <f>Revenue!A2164</f>
        <v>P0180</v>
      </c>
      <c r="B2163" s="22" t="str">
        <f>Revenue!B2164</f>
        <v>Mar</v>
      </c>
      <c r="C2163" s="23" t="str">
        <f t="shared" si="101"/>
        <v>P0180|Mar</v>
      </c>
      <c r="D2163" s="24">
        <f>Revenue!J2164</f>
        <v>2301.7203000000004</v>
      </c>
      <c r="E2163" s="25">
        <f>_xlfn.XLOOKUP($C2163,ExpensesTbl[Key],ExpensesTbl[Total Operating Expenses])</f>
        <v>2183.25</v>
      </c>
      <c r="F2163" s="25">
        <f t="shared" si="102"/>
        <v>118.47030000000041</v>
      </c>
      <c r="G2163" s="23" t="str">
        <f>_xlfn.XLOOKUP($A2163,PropertiesTbl[Property ID],PropertiesTbl[Property Name])</f>
        <v>Trailside House</v>
      </c>
    </row>
    <row r="2164" spans="1:7" x14ac:dyDescent="0.25">
      <c r="A2164" s="22" t="str">
        <f>Revenue!A2165</f>
        <v>P0181</v>
      </c>
      <c r="B2164" s="22" t="str">
        <f>Revenue!B2165</f>
        <v>Apr</v>
      </c>
      <c r="C2164" s="23" t="str">
        <f t="shared" si="101"/>
        <v>P0181|Apr</v>
      </c>
      <c r="D2164" s="24">
        <f>Revenue!J2165</f>
        <v>1142.0957999999998</v>
      </c>
      <c r="E2164" s="25">
        <f>_xlfn.XLOOKUP($C2164,ExpensesTbl[Key],ExpensesTbl[Total Operating Expenses])</f>
        <v>2238.37</v>
      </c>
      <c r="F2164" s="25">
        <f t="shared" si="102"/>
        <v>-1096.2742000000001</v>
      </c>
      <c r="G2164" s="23" t="str">
        <f>_xlfn.XLOOKUP($A2164,PropertiesTbl[Property ID],PropertiesTbl[Property Name])</f>
        <v>Highland Landing</v>
      </c>
    </row>
    <row r="2165" spans="1:7" x14ac:dyDescent="0.25">
      <c r="A2165" s="22" t="str">
        <f>Revenue!A2166</f>
        <v>P0181</v>
      </c>
      <c r="B2165" s="22" t="str">
        <f>Revenue!B2166</f>
        <v>May</v>
      </c>
      <c r="C2165" s="23" t="str">
        <f t="shared" si="101"/>
        <v>P0181|May</v>
      </c>
      <c r="D2165" s="24">
        <f>Revenue!J2166</f>
        <v>1127.7203999999999</v>
      </c>
      <c r="E2165" s="25">
        <f>_xlfn.XLOOKUP($C2165,ExpensesTbl[Key],ExpensesTbl[Total Operating Expenses])</f>
        <v>2326.4300000000003</v>
      </c>
      <c r="F2165" s="25">
        <f t="shared" si="102"/>
        <v>-1198.7096000000004</v>
      </c>
      <c r="G2165" s="23" t="str">
        <f>_xlfn.XLOOKUP($A2165,PropertiesTbl[Property ID],PropertiesTbl[Property Name])</f>
        <v>Highland Landing</v>
      </c>
    </row>
    <row r="2166" spans="1:7" x14ac:dyDescent="0.25">
      <c r="A2166" s="22" t="str">
        <f>Revenue!A2167</f>
        <v>P0181</v>
      </c>
      <c r="B2166" s="22" t="str">
        <f>Revenue!B2167</f>
        <v>Jun</v>
      </c>
      <c r="C2166" s="23" t="str">
        <f t="shared" si="101"/>
        <v>P0181|Jun</v>
      </c>
      <c r="D2166" s="24">
        <f>Revenue!J2167</f>
        <v>1486.2809</v>
      </c>
      <c r="E2166" s="25">
        <f>_xlfn.XLOOKUP($C2166,ExpensesTbl[Key],ExpensesTbl[Total Operating Expenses])</f>
        <v>2423.15</v>
      </c>
      <c r="F2166" s="25">
        <f t="shared" si="102"/>
        <v>-936.86910000000012</v>
      </c>
      <c r="G2166" s="23" t="str">
        <f>_xlfn.XLOOKUP($A2166,PropertiesTbl[Property ID],PropertiesTbl[Property Name])</f>
        <v>Highland Landing</v>
      </c>
    </row>
    <row r="2167" spans="1:7" x14ac:dyDescent="0.25">
      <c r="A2167" s="22" t="str">
        <f>Revenue!A2168</f>
        <v>P0181</v>
      </c>
      <c r="B2167" s="22" t="str">
        <f>Revenue!B2168</f>
        <v>Jul</v>
      </c>
      <c r="C2167" s="23" t="str">
        <f t="shared" si="101"/>
        <v>P0181|Jul</v>
      </c>
      <c r="D2167" s="24">
        <f>Revenue!J2168</f>
        <v>2042.5953000000002</v>
      </c>
      <c r="E2167" s="25">
        <f>_xlfn.XLOOKUP($C2167,ExpensesTbl[Key],ExpensesTbl[Total Operating Expenses])</f>
        <v>3256.7</v>
      </c>
      <c r="F2167" s="25">
        <f t="shared" si="102"/>
        <v>-1214.1046999999996</v>
      </c>
      <c r="G2167" s="23" t="str">
        <f>_xlfn.XLOOKUP($A2167,PropertiesTbl[Property ID],PropertiesTbl[Property Name])</f>
        <v>Highland Landing</v>
      </c>
    </row>
    <row r="2168" spans="1:7" x14ac:dyDescent="0.25">
      <c r="A2168" s="22" t="str">
        <f>Revenue!A2169</f>
        <v>P0181</v>
      </c>
      <c r="B2168" s="22" t="str">
        <f>Revenue!B2169</f>
        <v>Aug</v>
      </c>
      <c r="C2168" s="23" t="str">
        <f t="shared" si="101"/>
        <v>P0181|Aug</v>
      </c>
      <c r="D2168" s="24">
        <f>Revenue!J2169</f>
        <v>1818.9424000000001</v>
      </c>
      <c r="E2168" s="25">
        <f>_xlfn.XLOOKUP($C2168,ExpensesTbl[Key],ExpensesTbl[Total Operating Expenses])</f>
        <v>3150.9700000000003</v>
      </c>
      <c r="F2168" s="25">
        <f t="shared" si="102"/>
        <v>-1332.0276000000001</v>
      </c>
      <c r="G2168" s="23" t="str">
        <f>_xlfn.XLOOKUP($A2168,PropertiesTbl[Property ID],PropertiesTbl[Property Name])</f>
        <v>Highland Landing</v>
      </c>
    </row>
    <row r="2169" spans="1:7" x14ac:dyDescent="0.25">
      <c r="A2169" s="22" t="str">
        <f>Revenue!A2170</f>
        <v>P0181</v>
      </c>
      <c r="B2169" s="22" t="str">
        <f>Revenue!B2170</f>
        <v>Sep</v>
      </c>
      <c r="C2169" s="23" t="str">
        <f t="shared" si="101"/>
        <v>P0181|Sep</v>
      </c>
      <c r="D2169" s="24">
        <f>Revenue!J2170</f>
        <v>1373.4989999999998</v>
      </c>
      <c r="E2169" s="25">
        <f>_xlfn.XLOOKUP($C2169,ExpensesTbl[Key],ExpensesTbl[Total Operating Expenses])</f>
        <v>2168.2799999999997</v>
      </c>
      <c r="F2169" s="25">
        <f t="shared" si="102"/>
        <v>-794.78099999999995</v>
      </c>
      <c r="G2169" s="23" t="str">
        <f>_xlfn.XLOOKUP($A2169,PropertiesTbl[Property ID],PropertiesTbl[Property Name])</f>
        <v>Highland Landing</v>
      </c>
    </row>
    <row r="2170" spans="1:7" x14ac:dyDescent="0.25">
      <c r="A2170" s="22" t="str">
        <f>Revenue!A2171</f>
        <v>P0181</v>
      </c>
      <c r="B2170" s="22" t="str">
        <f>Revenue!B2171</f>
        <v>Oct</v>
      </c>
      <c r="C2170" s="23" t="str">
        <f t="shared" si="101"/>
        <v>P0181|Oct</v>
      </c>
      <c r="D2170" s="24">
        <f>Revenue!J2171</f>
        <v>1312.8546000000001</v>
      </c>
      <c r="E2170" s="25">
        <f>_xlfn.XLOOKUP($C2170,ExpensesTbl[Key],ExpensesTbl[Total Operating Expenses])</f>
        <v>2096.86</v>
      </c>
      <c r="F2170" s="25">
        <f t="shared" si="102"/>
        <v>-784.00540000000001</v>
      </c>
      <c r="G2170" s="23" t="str">
        <f>_xlfn.XLOOKUP($A2170,PropertiesTbl[Property ID],PropertiesTbl[Property Name])</f>
        <v>Highland Landing</v>
      </c>
    </row>
    <row r="2171" spans="1:7" x14ac:dyDescent="0.25">
      <c r="A2171" s="22" t="str">
        <f>Revenue!A2172</f>
        <v>P0181</v>
      </c>
      <c r="B2171" s="22" t="str">
        <f>Revenue!B2172</f>
        <v>Nov</v>
      </c>
      <c r="C2171" s="23" t="str">
        <f t="shared" si="101"/>
        <v>P0181|Nov</v>
      </c>
      <c r="D2171" s="24">
        <f>Revenue!J2172</f>
        <v>1242.6653999999999</v>
      </c>
      <c r="E2171" s="25">
        <f>_xlfn.XLOOKUP($C2171,ExpensesTbl[Key],ExpensesTbl[Total Operating Expenses])</f>
        <v>2046.66</v>
      </c>
      <c r="F2171" s="25">
        <f t="shared" si="102"/>
        <v>-803.99460000000022</v>
      </c>
      <c r="G2171" s="23" t="str">
        <f>_xlfn.XLOOKUP($A2171,PropertiesTbl[Property ID],PropertiesTbl[Property Name])</f>
        <v>Highland Landing</v>
      </c>
    </row>
    <row r="2172" spans="1:7" x14ac:dyDescent="0.25">
      <c r="A2172" s="22" t="str">
        <f>Revenue!A2173</f>
        <v>P0181</v>
      </c>
      <c r="B2172" s="22" t="str">
        <f>Revenue!B2173</f>
        <v>Dec</v>
      </c>
      <c r="C2172" s="23" t="str">
        <f t="shared" si="101"/>
        <v>P0181|Dec</v>
      </c>
      <c r="D2172" s="24">
        <f>Revenue!J2173</f>
        <v>4459.9008000000003</v>
      </c>
      <c r="E2172" s="25">
        <f>_xlfn.XLOOKUP($C2172,ExpensesTbl[Key],ExpensesTbl[Total Operating Expenses])</f>
        <v>2428.4100000000003</v>
      </c>
      <c r="F2172" s="25">
        <f t="shared" si="102"/>
        <v>2031.4908</v>
      </c>
      <c r="G2172" s="23" t="str">
        <f>_xlfn.XLOOKUP($A2172,PropertiesTbl[Property ID],PropertiesTbl[Property Name])</f>
        <v>Highland Landing</v>
      </c>
    </row>
    <row r="2173" spans="1:7" x14ac:dyDescent="0.25">
      <c r="A2173" s="22" t="str">
        <f>Revenue!A2174</f>
        <v>P0181</v>
      </c>
      <c r="B2173" s="22" t="str">
        <f>Revenue!B2174</f>
        <v>Jan</v>
      </c>
      <c r="C2173" s="23" t="str">
        <f t="shared" si="101"/>
        <v>P0181|Jan</v>
      </c>
      <c r="D2173" s="24">
        <f>Revenue!J2174</f>
        <v>4056.9240000000009</v>
      </c>
      <c r="E2173" s="25">
        <f>_xlfn.XLOOKUP($C2173,ExpensesTbl[Key],ExpensesTbl[Total Operating Expenses])</f>
        <v>2416.2200000000003</v>
      </c>
      <c r="F2173" s="25">
        <f t="shared" si="102"/>
        <v>1640.7040000000006</v>
      </c>
      <c r="G2173" s="23" t="str">
        <f>_xlfn.XLOOKUP($A2173,PropertiesTbl[Property ID],PropertiesTbl[Property Name])</f>
        <v>Highland Landing</v>
      </c>
    </row>
    <row r="2174" spans="1:7" x14ac:dyDescent="0.25">
      <c r="A2174" s="22" t="str">
        <f>Revenue!A2175</f>
        <v>P0181</v>
      </c>
      <c r="B2174" s="22" t="str">
        <f>Revenue!B2175</f>
        <v>Feb</v>
      </c>
      <c r="C2174" s="23" t="str">
        <f t="shared" si="101"/>
        <v>P0181|Feb</v>
      </c>
      <c r="D2174" s="24">
        <f>Revenue!J2175</f>
        <v>3186.02</v>
      </c>
      <c r="E2174" s="25">
        <f>_xlfn.XLOOKUP($C2174,ExpensesTbl[Key],ExpensesTbl[Total Operating Expenses])</f>
        <v>2326.5100000000002</v>
      </c>
      <c r="F2174" s="25">
        <f t="shared" si="102"/>
        <v>859.50999999999976</v>
      </c>
      <c r="G2174" s="23" t="str">
        <f>_xlfn.XLOOKUP($A2174,PropertiesTbl[Property ID],PropertiesTbl[Property Name])</f>
        <v>Highland Landing</v>
      </c>
    </row>
    <row r="2175" spans="1:7" x14ac:dyDescent="0.25">
      <c r="A2175" s="22" t="str">
        <f>Revenue!A2176</f>
        <v>P0181</v>
      </c>
      <c r="B2175" s="22" t="str">
        <f>Revenue!B2176</f>
        <v>Mar</v>
      </c>
      <c r="C2175" s="23" t="str">
        <f t="shared" si="101"/>
        <v>P0181|Mar</v>
      </c>
      <c r="D2175" s="24">
        <f>Revenue!J2176</f>
        <v>2809.3690000000001</v>
      </c>
      <c r="E2175" s="25">
        <f>_xlfn.XLOOKUP($C2175,ExpensesTbl[Key],ExpensesTbl[Total Operating Expenses])</f>
        <v>2303.2800000000002</v>
      </c>
      <c r="F2175" s="25">
        <f t="shared" si="102"/>
        <v>506.08899999999994</v>
      </c>
      <c r="G2175" s="23" t="str">
        <f>_xlfn.XLOOKUP($A2175,PropertiesTbl[Property ID],PropertiesTbl[Property Name])</f>
        <v>Highland Landing</v>
      </c>
    </row>
    <row r="2176" spans="1:7" x14ac:dyDescent="0.25">
      <c r="A2176" s="22" t="str">
        <f>Revenue!A2177</f>
        <v>P0182</v>
      </c>
      <c r="B2176" s="22" t="str">
        <f>Revenue!B2177</f>
        <v>Apr</v>
      </c>
      <c r="C2176" s="23" t="str">
        <f t="shared" si="101"/>
        <v>P0182|Apr</v>
      </c>
      <c r="D2176" s="24">
        <f>Revenue!J2177</f>
        <v>945.96600000000001</v>
      </c>
      <c r="E2176" s="25">
        <f>_xlfn.XLOOKUP($C2176,ExpensesTbl[Key],ExpensesTbl[Total Operating Expenses])</f>
        <v>1555.8200000000002</v>
      </c>
      <c r="F2176" s="25">
        <f t="shared" si="102"/>
        <v>-609.85400000000016</v>
      </c>
      <c r="G2176" s="23" t="str">
        <f>_xlfn.XLOOKUP($A2176,PropertiesTbl[Property ID],PropertiesTbl[Property Name])</f>
        <v>Trailside Landing</v>
      </c>
    </row>
    <row r="2177" spans="1:7" x14ac:dyDescent="0.25">
      <c r="A2177" s="22" t="str">
        <f>Revenue!A2178</f>
        <v>P0182</v>
      </c>
      <c r="B2177" s="22" t="str">
        <f>Revenue!B2178</f>
        <v>May</v>
      </c>
      <c r="C2177" s="23" t="str">
        <f t="shared" si="101"/>
        <v>P0182|May</v>
      </c>
      <c r="D2177" s="24">
        <f>Revenue!J2178</f>
        <v>1158.2116999999998</v>
      </c>
      <c r="E2177" s="25">
        <f>_xlfn.XLOOKUP($C2177,ExpensesTbl[Key],ExpensesTbl[Total Operating Expenses])</f>
        <v>1765.59</v>
      </c>
      <c r="F2177" s="25">
        <f t="shared" si="102"/>
        <v>-607.37830000000008</v>
      </c>
      <c r="G2177" s="23" t="str">
        <f>_xlfn.XLOOKUP($A2177,PropertiesTbl[Property ID],PropertiesTbl[Property Name])</f>
        <v>Trailside Landing</v>
      </c>
    </row>
    <row r="2178" spans="1:7" x14ac:dyDescent="0.25">
      <c r="A2178" s="22" t="str">
        <f>Revenue!A2179</f>
        <v>P0182</v>
      </c>
      <c r="B2178" s="22" t="str">
        <f>Revenue!B2179</f>
        <v>Jun</v>
      </c>
      <c r="C2178" s="23" t="str">
        <f t="shared" si="101"/>
        <v>P0182|Jun</v>
      </c>
      <c r="D2178" s="24">
        <f>Revenue!J2179</f>
        <v>1298.6191999999999</v>
      </c>
      <c r="E2178" s="25">
        <f>_xlfn.XLOOKUP($C2178,ExpensesTbl[Key],ExpensesTbl[Total Operating Expenses])</f>
        <v>1834.3400000000001</v>
      </c>
      <c r="F2178" s="25">
        <f t="shared" si="102"/>
        <v>-535.72080000000028</v>
      </c>
      <c r="G2178" s="23" t="str">
        <f>_xlfn.XLOOKUP($A2178,PropertiesTbl[Property ID],PropertiesTbl[Property Name])</f>
        <v>Trailside Landing</v>
      </c>
    </row>
    <row r="2179" spans="1:7" x14ac:dyDescent="0.25">
      <c r="A2179" s="22" t="str">
        <f>Revenue!A2180</f>
        <v>P0182</v>
      </c>
      <c r="B2179" s="22" t="str">
        <f>Revenue!B2180</f>
        <v>Jul</v>
      </c>
      <c r="C2179" s="23" t="str">
        <f t="shared" si="101"/>
        <v>P0182|Jul</v>
      </c>
      <c r="D2179" s="24">
        <f>Revenue!J2180</f>
        <v>1844.7789999999998</v>
      </c>
      <c r="E2179" s="25">
        <f>_xlfn.XLOOKUP($C2179,ExpensesTbl[Key],ExpensesTbl[Total Operating Expenses])</f>
        <v>2498.4499999999998</v>
      </c>
      <c r="F2179" s="25">
        <f t="shared" si="102"/>
        <v>-653.67100000000005</v>
      </c>
      <c r="G2179" s="23" t="str">
        <f>_xlfn.XLOOKUP($A2179,PropertiesTbl[Property ID],PropertiesTbl[Property Name])</f>
        <v>Trailside Landing</v>
      </c>
    </row>
    <row r="2180" spans="1:7" x14ac:dyDescent="0.25">
      <c r="A2180" s="22" t="str">
        <f>Revenue!A2181</f>
        <v>P0182</v>
      </c>
      <c r="B2180" s="22" t="str">
        <f>Revenue!B2181</f>
        <v>Aug</v>
      </c>
      <c r="C2180" s="23" t="str">
        <f t="shared" si="101"/>
        <v>P0182|Aug</v>
      </c>
      <c r="D2180" s="24">
        <f>Revenue!J2181</f>
        <v>1878.6319999999998</v>
      </c>
      <c r="E2180" s="25">
        <f>_xlfn.XLOOKUP($C2180,ExpensesTbl[Key],ExpensesTbl[Total Operating Expenses])</f>
        <v>2410.7000000000003</v>
      </c>
      <c r="F2180" s="25">
        <f t="shared" si="102"/>
        <v>-532.06800000000044</v>
      </c>
      <c r="G2180" s="23" t="str">
        <f>_xlfn.XLOOKUP($A2180,PropertiesTbl[Property ID],PropertiesTbl[Property Name])</f>
        <v>Trailside Landing</v>
      </c>
    </row>
    <row r="2181" spans="1:7" x14ac:dyDescent="0.25">
      <c r="A2181" s="22" t="str">
        <f>Revenue!A2182</f>
        <v>P0182</v>
      </c>
      <c r="B2181" s="22" t="str">
        <f>Revenue!B2182</f>
        <v>Sep</v>
      </c>
      <c r="C2181" s="23" t="str">
        <f t="shared" ref="C2181:C2244" si="103">A2181&amp;"|"&amp;B2181</f>
        <v>P0182|Sep</v>
      </c>
      <c r="D2181" s="24">
        <f>Revenue!J2182</f>
        <v>1242.1361000000002</v>
      </c>
      <c r="E2181" s="25">
        <f>_xlfn.XLOOKUP($C2181,ExpensesTbl[Key],ExpensesTbl[Total Operating Expenses])</f>
        <v>1691.66</v>
      </c>
      <c r="F2181" s="25">
        <f t="shared" ref="F2181:F2244" si="104">D2181-E2181</f>
        <v>-449.52389999999991</v>
      </c>
      <c r="G2181" s="23" t="str">
        <f>_xlfn.XLOOKUP($A2181,PropertiesTbl[Property ID],PropertiesTbl[Property Name])</f>
        <v>Trailside Landing</v>
      </c>
    </row>
    <row r="2182" spans="1:7" x14ac:dyDescent="0.25">
      <c r="A2182" s="22" t="str">
        <f>Revenue!A2183</f>
        <v>P0182</v>
      </c>
      <c r="B2182" s="22" t="str">
        <f>Revenue!B2183</f>
        <v>Oct</v>
      </c>
      <c r="C2182" s="23" t="str">
        <f t="shared" si="103"/>
        <v>P0182|Oct</v>
      </c>
      <c r="D2182" s="24">
        <f>Revenue!J2183</f>
        <v>1142.9341999999999</v>
      </c>
      <c r="E2182" s="25">
        <f>_xlfn.XLOOKUP($C2182,ExpensesTbl[Key],ExpensesTbl[Total Operating Expenses])</f>
        <v>1630.38</v>
      </c>
      <c r="F2182" s="25">
        <f t="shared" si="104"/>
        <v>-487.44580000000019</v>
      </c>
      <c r="G2182" s="23" t="str">
        <f>_xlfn.XLOOKUP($A2182,PropertiesTbl[Property ID],PropertiesTbl[Property Name])</f>
        <v>Trailside Landing</v>
      </c>
    </row>
    <row r="2183" spans="1:7" x14ac:dyDescent="0.25">
      <c r="A2183" s="22" t="str">
        <f>Revenue!A2184</f>
        <v>P0182</v>
      </c>
      <c r="B2183" s="22" t="str">
        <f>Revenue!B2184</f>
        <v>Nov</v>
      </c>
      <c r="C2183" s="23" t="str">
        <f t="shared" si="103"/>
        <v>P0182|Nov</v>
      </c>
      <c r="D2183" s="24">
        <f>Revenue!J2184</f>
        <v>1186.3223</v>
      </c>
      <c r="E2183" s="25">
        <f>_xlfn.XLOOKUP($C2183,ExpensesTbl[Key],ExpensesTbl[Total Operating Expenses])</f>
        <v>1623.94</v>
      </c>
      <c r="F2183" s="25">
        <f t="shared" si="104"/>
        <v>-437.61770000000001</v>
      </c>
      <c r="G2183" s="23" t="str">
        <f>_xlfn.XLOOKUP($A2183,PropertiesTbl[Property ID],PropertiesTbl[Property Name])</f>
        <v>Trailside Landing</v>
      </c>
    </row>
    <row r="2184" spans="1:7" x14ac:dyDescent="0.25">
      <c r="A2184" s="22" t="str">
        <f>Revenue!A2185</f>
        <v>P0182</v>
      </c>
      <c r="B2184" s="22" t="str">
        <f>Revenue!B2185</f>
        <v>Dec</v>
      </c>
      <c r="C2184" s="23" t="str">
        <f t="shared" si="103"/>
        <v>P0182|Dec</v>
      </c>
      <c r="D2184" s="24">
        <f>Revenue!J2185</f>
        <v>4139.7155999999995</v>
      </c>
      <c r="E2184" s="25">
        <f>_xlfn.XLOOKUP($C2184,ExpensesTbl[Key],ExpensesTbl[Total Operating Expenses])</f>
        <v>2003.85</v>
      </c>
      <c r="F2184" s="25">
        <f t="shared" si="104"/>
        <v>2135.8655999999996</v>
      </c>
      <c r="G2184" s="23" t="str">
        <f>_xlfn.XLOOKUP($A2184,PropertiesTbl[Property ID],PropertiesTbl[Property Name])</f>
        <v>Trailside Landing</v>
      </c>
    </row>
    <row r="2185" spans="1:7" x14ac:dyDescent="0.25">
      <c r="A2185" s="22" t="str">
        <f>Revenue!A2186</f>
        <v>P0182</v>
      </c>
      <c r="B2185" s="22" t="str">
        <f>Revenue!B2186</f>
        <v>Jan</v>
      </c>
      <c r="C2185" s="23" t="str">
        <f t="shared" si="103"/>
        <v>P0182|Jan</v>
      </c>
      <c r="D2185" s="24">
        <f>Revenue!J2186</f>
        <v>4209.09</v>
      </c>
      <c r="E2185" s="25">
        <f>_xlfn.XLOOKUP($C2185,ExpensesTbl[Key],ExpensesTbl[Total Operating Expenses])</f>
        <v>2025.22</v>
      </c>
      <c r="F2185" s="25">
        <f t="shared" si="104"/>
        <v>2183.87</v>
      </c>
      <c r="G2185" s="23" t="str">
        <f>_xlfn.XLOOKUP($A2185,PropertiesTbl[Property ID],PropertiesTbl[Property Name])</f>
        <v>Trailside Landing</v>
      </c>
    </row>
    <row r="2186" spans="1:7" x14ac:dyDescent="0.25">
      <c r="A2186" s="22" t="str">
        <f>Revenue!A2187</f>
        <v>P0182</v>
      </c>
      <c r="B2186" s="22" t="str">
        <f>Revenue!B2187</f>
        <v>Feb</v>
      </c>
      <c r="C2186" s="23" t="str">
        <f t="shared" si="103"/>
        <v>P0182|Feb</v>
      </c>
      <c r="D2186" s="24">
        <f>Revenue!J2187</f>
        <v>3134.3771999999999</v>
      </c>
      <c r="E2186" s="25">
        <f>_xlfn.XLOOKUP($C2186,ExpensesTbl[Key],ExpensesTbl[Total Operating Expenses])</f>
        <v>1906.72</v>
      </c>
      <c r="F2186" s="25">
        <f t="shared" si="104"/>
        <v>1227.6571999999999</v>
      </c>
      <c r="G2186" s="23" t="str">
        <f>_xlfn.XLOOKUP($A2186,PropertiesTbl[Property ID],PropertiesTbl[Property Name])</f>
        <v>Trailside Landing</v>
      </c>
    </row>
    <row r="2187" spans="1:7" x14ac:dyDescent="0.25">
      <c r="A2187" s="22" t="str">
        <f>Revenue!A2188</f>
        <v>P0182</v>
      </c>
      <c r="B2187" s="22" t="str">
        <f>Revenue!B2188</f>
        <v>Mar</v>
      </c>
      <c r="C2187" s="23" t="str">
        <f t="shared" si="103"/>
        <v>P0182|Mar</v>
      </c>
      <c r="D2187" s="24">
        <f>Revenue!J2188</f>
        <v>2938.6505999999999</v>
      </c>
      <c r="E2187" s="25">
        <f>_xlfn.XLOOKUP($C2187,ExpensesTbl[Key],ExpensesTbl[Total Operating Expenses])</f>
        <v>1913.72</v>
      </c>
      <c r="F2187" s="25">
        <f t="shared" si="104"/>
        <v>1024.9305999999999</v>
      </c>
      <c r="G2187" s="23" t="str">
        <f>_xlfn.XLOOKUP($A2187,PropertiesTbl[Property ID],PropertiesTbl[Property Name])</f>
        <v>Trailside Landing</v>
      </c>
    </row>
    <row r="2188" spans="1:7" x14ac:dyDescent="0.25">
      <c r="A2188" s="22" t="str">
        <f>Revenue!A2189</f>
        <v>P0183</v>
      </c>
      <c r="B2188" s="22" t="str">
        <f>Revenue!B2189</f>
        <v>Apr</v>
      </c>
      <c r="C2188" s="23" t="str">
        <f t="shared" si="103"/>
        <v>P0183|Apr</v>
      </c>
      <c r="D2188" s="24">
        <f>Revenue!J2189</f>
        <v>1368.9059999999999</v>
      </c>
      <c r="E2188" s="25">
        <f>_xlfn.XLOOKUP($C2188,ExpensesTbl[Key],ExpensesTbl[Total Operating Expenses])</f>
        <v>2502.5600000000004</v>
      </c>
      <c r="F2188" s="25">
        <f t="shared" si="104"/>
        <v>-1133.6540000000005</v>
      </c>
      <c r="G2188" s="23" t="str">
        <f>_xlfn.XLOOKUP($A2188,PropertiesTbl[Property ID],PropertiesTbl[Property Name])</f>
        <v>Frost Hollow</v>
      </c>
    </row>
    <row r="2189" spans="1:7" x14ac:dyDescent="0.25">
      <c r="A2189" s="22" t="str">
        <f>Revenue!A2190</f>
        <v>P0183</v>
      </c>
      <c r="B2189" s="22" t="str">
        <f>Revenue!B2190</f>
        <v>May</v>
      </c>
      <c r="C2189" s="23" t="str">
        <f t="shared" si="103"/>
        <v>P0183|May</v>
      </c>
      <c r="D2189" s="24">
        <f>Revenue!J2190</f>
        <v>1729.7654</v>
      </c>
      <c r="E2189" s="25">
        <f>_xlfn.XLOOKUP($C2189,ExpensesTbl[Key],ExpensesTbl[Total Operating Expenses])</f>
        <v>2932.8</v>
      </c>
      <c r="F2189" s="25">
        <f t="shared" si="104"/>
        <v>-1203.0346000000002</v>
      </c>
      <c r="G2189" s="23" t="str">
        <f>_xlfn.XLOOKUP($A2189,PropertiesTbl[Property ID],PropertiesTbl[Property Name])</f>
        <v>Frost Hollow</v>
      </c>
    </row>
    <row r="2190" spans="1:7" x14ac:dyDescent="0.25">
      <c r="A2190" s="22" t="str">
        <f>Revenue!A2191</f>
        <v>P0183</v>
      </c>
      <c r="B2190" s="22" t="str">
        <f>Revenue!B2191</f>
        <v>Jun</v>
      </c>
      <c r="C2190" s="23" t="str">
        <f t="shared" si="103"/>
        <v>P0183|Jun</v>
      </c>
      <c r="D2190" s="24">
        <f>Revenue!J2191</f>
        <v>2114.8360000000002</v>
      </c>
      <c r="E2190" s="25">
        <f>_xlfn.XLOOKUP($C2190,ExpensesTbl[Key],ExpensesTbl[Total Operating Expenses])</f>
        <v>3073.5000000000005</v>
      </c>
      <c r="F2190" s="25">
        <f t="shared" si="104"/>
        <v>-958.66400000000021</v>
      </c>
      <c r="G2190" s="23" t="str">
        <f>_xlfn.XLOOKUP($A2190,PropertiesTbl[Property ID],PropertiesTbl[Property Name])</f>
        <v>Frost Hollow</v>
      </c>
    </row>
    <row r="2191" spans="1:7" x14ac:dyDescent="0.25">
      <c r="A2191" s="22" t="str">
        <f>Revenue!A2192</f>
        <v>P0183</v>
      </c>
      <c r="B2191" s="22" t="str">
        <f>Revenue!B2192</f>
        <v>Jul</v>
      </c>
      <c r="C2191" s="23" t="str">
        <f t="shared" si="103"/>
        <v>P0183|Jul</v>
      </c>
      <c r="D2191" s="24">
        <f>Revenue!J2192</f>
        <v>3468.0263999999997</v>
      </c>
      <c r="E2191" s="25">
        <f>_xlfn.XLOOKUP($C2191,ExpensesTbl[Key],ExpensesTbl[Total Operating Expenses])</f>
        <v>4317.8500000000004</v>
      </c>
      <c r="F2191" s="25">
        <f t="shared" si="104"/>
        <v>-849.82360000000062</v>
      </c>
      <c r="G2191" s="23" t="str">
        <f>_xlfn.XLOOKUP($A2191,PropertiesTbl[Property ID],PropertiesTbl[Property Name])</f>
        <v>Frost Hollow</v>
      </c>
    </row>
    <row r="2192" spans="1:7" x14ac:dyDescent="0.25">
      <c r="A2192" s="22" t="str">
        <f>Revenue!A2193</f>
        <v>P0183</v>
      </c>
      <c r="B2192" s="22" t="str">
        <f>Revenue!B2193</f>
        <v>Aug</v>
      </c>
      <c r="C2192" s="23" t="str">
        <f t="shared" si="103"/>
        <v>P0183|Aug</v>
      </c>
      <c r="D2192" s="24">
        <f>Revenue!J2193</f>
        <v>3107.1573000000003</v>
      </c>
      <c r="E2192" s="25">
        <f>_xlfn.XLOOKUP($C2192,ExpensesTbl[Key],ExpensesTbl[Total Operating Expenses])</f>
        <v>4202.58</v>
      </c>
      <c r="F2192" s="25">
        <f t="shared" si="104"/>
        <v>-1095.4226999999996</v>
      </c>
      <c r="G2192" s="23" t="str">
        <f>_xlfn.XLOOKUP($A2192,PropertiesTbl[Property ID],PropertiesTbl[Property Name])</f>
        <v>Frost Hollow</v>
      </c>
    </row>
    <row r="2193" spans="1:7" x14ac:dyDescent="0.25">
      <c r="A2193" s="22" t="str">
        <f>Revenue!A2194</f>
        <v>P0183</v>
      </c>
      <c r="B2193" s="22" t="str">
        <f>Revenue!B2194</f>
        <v>Sep</v>
      </c>
      <c r="C2193" s="23" t="str">
        <f t="shared" si="103"/>
        <v>P0183|Sep</v>
      </c>
      <c r="D2193" s="24">
        <f>Revenue!J2194</f>
        <v>2054.5311000000002</v>
      </c>
      <c r="E2193" s="25">
        <f>_xlfn.XLOOKUP($C2193,ExpensesTbl[Key],ExpensesTbl[Total Operating Expenses])</f>
        <v>2743.88</v>
      </c>
      <c r="F2193" s="25">
        <f t="shared" si="104"/>
        <v>-689.34889999999996</v>
      </c>
      <c r="G2193" s="23" t="str">
        <f>_xlfn.XLOOKUP($A2193,PropertiesTbl[Property ID],PropertiesTbl[Property Name])</f>
        <v>Frost Hollow</v>
      </c>
    </row>
    <row r="2194" spans="1:7" x14ac:dyDescent="0.25">
      <c r="A2194" s="22" t="str">
        <f>Revenue!A2195</f>
        <v>P0183</v>
      </c>
      <c r="B2194" s="22" t="str">
        <f>Revenue!B2195</f>
        <v>Oct</v>
      </c>
      <c r="C2194" s="23" t="str">
        <f t="shared" si="103"/>
        <v>P0183|Oct</v>
      </c>
      <c r="D2194" s="24">
        <f>Revenue!J2195</f>
        <v>1782.6595000000002</v>
      </c>
      <c r="E2194" s="25">
        <f>_xlfn.XLOOKUP($C2194,ExpensesTbl[Key],ExpensesTbl[Total Operating Expenses])</f>
        <v>2650.3</v>
      </c>
      <c r="F2194" s="25">
        <f t="shared" si="104"/>
        <v>-867.64049999999997</v>
      </c>
      <c r="G2194" s="23" t="str">
        <f>_xlfn.XLOOKUP($A2194,PropertiesTbl[Property ID],PropertiesTbl[Property Name])</f>
        <v>Frost Hollow</v>
      </c>
    </row>
    <row r="2195" spans="1:7" x14ac:dyDescent="0.25">
      <c r="A2195" s="22" t="str">
        <f>Revenue!A2196</f>
        <v>P0183</v>
      </c>
      <c r="B2195" s="22" t="str">
        <f>Revenue!B2196</f>
        <v>Nov</v>
      </c>
      <c r="C2195" s="23" t="str">
        <f t="shared" si="103"/>
        <v>P0183|Nov</v>
      </c>
      <c r="D2195" s="24">
        <f>Revenue!J2196</f>
        <v>1905.4226999999998</v>
      </c>
      <c r="E2195" s="25">
        <f>_xlfn.XLOOKUP($C2195,ExpensesTbl[Key],ExpensesTbl[Total Operating Expenses])</f>
        <v>2571.75</v>
      </c>
      <c r="F2195" s="25">
        <f t="shared" si="104"/>
        <v>-666.32730000000015</v>
      </c>
      <c r="G2195" s="23" t="str">
        <f>_xlfn.XLOOKUP($A2195,PropertiesTbl[Property ID],PropertiesTbl[Property Name])</f>
        <v>Frost Hollow</v>
      </c>
    </row>
    <row r="2196" spans="1:7" x14ac:dyDescent="0.25">
      <c r="A2196" s="22" t="str">
        <f>Revenue!A2197</f>
        <v>P0183</v>
      </c>
      <c r="B2196" s="22" t="str">
        <f>Revenue!B2197</f>
        <v>Dec</v>
      </c>
      <c r="C2196" s="23" t="str">
        <f t="shared" si="103"/>
        <v>P0183|Dec</v>
      </c>
      <c r="D2196" s="24">
        <f>Revenue!J2197</f>
        <v>7815.5130000000008</v>
      </c>
      <c r="E2196" s="25">
        <f>_xlfn.XLOOKUP($C2196,ExpensesTbl[Key],ExpensesTbl[Total Operating Expenses])</f>
        <v>3161.1200000000003</v>
      </c>
      <c r="F2196" s="25">
        <f t="shared" si="104"/>
        <v>4654.393</v>
      </c>
      <c r="G2196" s="23" t="str">
        <f>_xlfn.XLOOKUP($A2196,PropertiesTbl[Property ID],PropertiesTbl[Property Name])</f>
        <v>Frost Hollow</v>
      </c>
    </row>
    <row r="2197" spans="1:7" x14ac:dyDescent="0.25">
      <c r="A2197" s="22" t="str">
        <f>Revenue!A2198</f>
        <v>P0183</v>
      </c>
      <c r="B2197" s="22" t="str">
        <f>Revenue!B2198</f>
        <v>Jan</v>
      </c>
      <c r="C2197" s="23" t="str">
        <f t="shared" si="103"/>
        <v>P0183|Jan</v>
      </c>
      <c r="D2197" s="24">
        <f>Revenue!J2198</f>
        <v>6117.2936</v>
      </c>
      <c r="E2197" s="25">
        <f>_xlfn.XLOOKUP($C2197,ExpensesTbl[Key],ExpensesTbl[Total Operating Expenses])</f>
        <v>3015.9700000000003</v>
      </c>
      <c r="F2197" s="25">
        <f t="shared" si="104"/>
        <v>3101.3235999999997</v>
      </c>
      <c r="G2197" s="23" t="str">
        <f>_xlfn.XLOOKUP($A2197,PropertiesTbl[Property ID],PropertiesTbl[Property Name])</f>
        <v>Frost Hollow</v>
      </c>
    </row>
    <row r="2198" spans="1:7" x14ac:dyDescent="0.25">
      <c r="A2198" s="22" t="str">
        <f>Revenue!A2199</f>
        <v>P0183</v>
      </c>
      <c r="B2198" s="22" t="str">
        <f>Revenue!B2199</f>
        <v>Feb</v>
      </c>
      <c r="C2198" s="23" t="str">
        <f t="shared" si="103"/>
        <v>P0183|Feb</v>
      </c>
      <c r="D2198" s="24">
        <f>Revenue!J2199</f>
        <v>4961.6356000000005</v>
      </c>
      <c r="E2198" s="25">
        <f>_xlfn.XLOOKUP($C2198,ExpensesTbl[Key],ExpensesTbl[Total Operating Expenses])</f>
        <v>3016.5</v>
      </c>
      <c r="F2198" s="25">
        <f t="shared" si="104"/>
        <v>1945.1356000000005</v>
      </c>
      <c r="G2198" s="23" t="str">
        <f>_xlfn.XLOOKUP($A2198,PropertiesTbl[Property ID],PropertiesTbl[Property Name])</f>
        <v>Frost Hollow</v>
      </c>
    </row>
    <row r="2199" spans="1:7" x14ac:dyDescent="0.25">
      <c r="A2199" s="22" t="str">
        <f>Revenue!A2200</f>
        <v>P0183</v>
      </c>
      <c r="B2199" s="22" t="str">
        <f>Revenue!B2200</f>
        <v>Mar</v>
      </c>
      <c r="C2199" s="23" t="str">
        <f t="shared" si="103"/>
        <v>P0183|Mar</v>
      </c>
      <c r="D2199" s="24">
        <f>Revenue!J2200</f>
        <v>4360.2243000000008</v>
      </c>
      <c r="E2199" s="25">
        <f>_xlfn.XLOOKUP($C2199,ExpensesTbl[Key],ExpensesTbl[Total Operating Expenses])</f>
        <v>2911.7700000000004</v>
      </c>
      <c r="F2199" s="25">
        <f t="shared" si="104"/>
        <v>1448.4543000000003</v>
      </c>
      <c r="G2199" s="23" t="str">
        <f>_xlfn.XLOOKUP($A2199,PropertiesTbl[Property ID],PropertiesTbl[Property Name])</f>
        <v>Frost Hollow</v>
      </c>
    </row>
    <row r="2200" spans="1:7" x14ac:dyDescent="0.25">
      <c r="A2200" s="22" t="str">
        <f>Revenue!A2201</f>
        <v>P0184</v>
      </c>
      <c r="B2200" s="22" t="str">
        <f>Revenue!B2201</f>
        <v>Apr</v>
      </c>
      <c r="C2200" s="23" t="str">
        <f t="shared" si="103"/>
        <v>P0184|Apr</v>
      </c>
      <c r="D2200" s="24">
        <f>Revenue!J2201</f>
        <v>857.32740000000001</v>
      </c>
      <c r="E2200" s="25">
        <f>_xlfn.XLOOKUP($C2200,ExpensesTbl[Key],ExpensesTbl[Total Operating Expenses])</f>
        <v>1702.83</v>
      </c>
      <c r="F2200" s="25">
        <f t="shared" si="104"/>
        <v>-845.50259999999992</v>
      </c>
      <c r="G2200" s="23" t="str">
        <f>_xlfn.XLOOKUP($A2200,PropertiesTbl[Property ID],PropertiesTbl[Property Name])</f>
        <v>Birch Cottage</v>
      </c>
    </row>
    <row r="2201" spans="1:7" x14ac:dyDescent="0.25">
      <c r="A2201" s="22" t="str">
        <f>Revenue!A2202</f>
        <v>P0184</v>
      </c>
      <c r="B2201" s="22" t="str">
        <f>Revenue!B2202</f>
        <v>May</v>
      </c>
      <c r="C2201" s="23" t="str">
        <f t="shared" si="103"/>
        <v>P0184|May</v>
      </c>
      <c r="D2201" s="24">
        <f>Revenue!J2202</f>
        <v>1098.8768</v>
      </c>
      <c r="E2201" s="25">
        <f>_xlfn.XLOOKUP($C2201,ExpensesTbl[Key],ExpensesTbl[Total Operating Expenses])</f>
        <v>1757.72</v>
      </c>
      <c r="F2201" s="25">
        <f t="shared" si="104"/>
        <v>-658.84320000000002</v>
      </c>
      <c r="G2201" s="23" t="str">
        <f>_xlfn.XLOOKUP($A2201,PropertiesTbl[Property ID],PropertiesTbl[Property Name])</f>
        <v>Birch Cottage</v>
      </c>
    </row>
    <row r="2202" spans="1:7" x14ac:dyDescent="0.25">
      <c r="A2202" s="22" t="str">
        <f>Revenue!A2203</f>
        <v>P0184</v>
      </c>
      <c r="B2202" s="22" t="str">
        <f>Revenue!B2203</f>
        <v>Jun</v>
      </c>
      <c r="C2202" s="23" t="str">
        <f t="shared" si="103"/>
        <v>P0184|Jun</v>
      </c>
      <c r="D2202" s="24">
        <f>Revenue!J2203</f>
        <v>1158.2407999999998</v>
      </c>
      <c r="E2202" s="25">
        <f>_xlfn.XLOOKUP($C2202,ExpensesTbl[Key],ExpensesTbl[Total Operating Expenses])</f>
        <v>1841.5600000000002</v>
      </c>
      <c r="F2202" s="25">
        <f t="shared" si="104"/>
        <v>-683.31920000000036</v>
      </c>
      <c r="G2202" s="23" t="str">
        <f>_xlfn.XLOOKUP($A2202,PropertiesTbl[Property ID],PropertiesTbl[Property Name])</f>
        <v>Birch Cottage</v>
      </c>
    </row>
    <row r="2203" spans="1:7" x14ac:dyDescent="0.25">
      <c r="A2203" s="22" t="str">
        <f>Revenue!A2204</f>
        <v>P0184</v>
      </c>
      <c r="B2203" s="22" t="str">
        <f>Revenue!B2204</f>
        <v>Jul</v>
      </c>
      <c r="C2203" s="23" t="str">
        <f t="shared" si="103"/>
        <v>P0184|Jul</v>
      </c>
      <c r="D2203" s="24">
        <f>Revenue!J2204</f>
        <v>1638.9449999999999</v>
      </c>
      <c r="E2203" s="25">
        <f>_xlfn.XLOOKUP($C2203,ExpensesTbl[Key],ExpensesTbl[Total Operating Expenses])</f>
        <v>2500.44</v>
      </c>
      <c r="F2203" s="25">
        <f t="shared" si="104"/>
        <v>-861.49500000000012</v>
      </c>
      <c r="G2203" s="23" t="str">
        <f>_xlfn.XLOOKUP($A2203,PropertiesTbl[Property ID],PropertiesTbl[Property Name])</f>
        <v>Birch Cottage</v>
      </c>
    </row>
    <row r="2204" spans="1:7" x14ac:dyDescent="0.25">
      <c r="A2204" s="22" t="str">
        <f>Revenue!A2205</f>
        <v>P0184</v>
      </c>
      <c r="B2204" s="22" t="str">
        <f>Revenue!B2205</f>
        <v>Aug</v>
      </c>
      <c r="C2204" s="23" t="str">
        <f t="shared" si="103"/>
        <v>P0184|Aug</v>
      </c>
      <c r="D2204" s="24">
        <f>Revenue!J2205</f>
        <v>1497.9069999999999</v>
      </c>
      <c r="E2204" s="25">
        <f>_xlfn.XLOOKUP($C2204,ExpensesTbl[Key],ExpensesTbl[Total Operating Expenses])</f>
        <v>2560.1</v>
      </c>
      <c r="F2204" s="25">
        <f t="shared" si="104"/>
        <v>-1062.193</v>
      </c>
      <c r="G2204" s="23" t="str">
        <f>_xlfn.XLOOKUP($A2204,PropertiesTbl[Property ID],PropertiesTbl[Property Name])</f>
        <v>Birch Cottage</v>
      </c>
    </row>
    <row r="2205" spans="1:7" x14ac:dyDescent="0.25">
      <c r="A2205" s="22" t="str">
        <f>Revenue!A2206</f>
        <v>P0184</v>
      </c>
      <c r="B2205" s="22" t="str">
        <f>Revenue!B2206</f>
        <v>Sep</v>
      </c>
      <c r="C2205" s="23" t="str">
        <f t="shared" si="103"/>
        <v>P0184|Sep</v>
      </c>
      <c r="D2205" s="24">
        <f>Revenue!J2206</f>
        <v>931.93979999999999</v>
      </c>
      <c r="E2205" s="25">
        <f>_xlfn.XLOOKUP($C2205,ExpensesTbl[Key],ExpensesTbl[Total Operating Expenses])</f>
        <v>1674.81</v>
      </c>
      <c r="F2205" s="25">
        <f t="shared" si="104"/>
        <v>-742.87019999999995</v>
      </c>
      <c r="G2205" s="23" t="str">
        <f>_xlfn.XLOOKUP($A2205,PropertiesTbl[Property ID],PropertiesTbl[Property Name])</f>
        <v>Birch Cottage</v>
      </c>
    </row>
    <row r="2206" spans="1:7" x14ac:dyDescent="0.25">
      <c r="A2206" s="22" t="str">
        <f>Revenue!A2207</f>
        <v>P0184</v>
      </c>
      <c r="B2206" s="22" t="str">
        <f>Revenue!B2207</f>
        <v>Oct</v>
      </c>
      <c r="C2206" s="23" t="str">
        <f t="shared" si="103"/>
        <v>P0184|Oct</v>
      </c>
      <c r="D2206" s="24">
        <f>Revenue!J2207</f>
        <v>1001.3626999999999</v>
      </c>
      <c r="E2206" s="25">
        <f>_xlfn.XLOOKUP($C2206,ExpensesTbl[Key],ExpensesTbl[Total Operating Expenses])</f>
        <v>1640.52</v>
      </c>
      <c r="F2206" s="25">
        <f t="shared" si="104"/>
        <v>-639.15730000000008</v>
      </c>
      <c r="G2206" s="23" t="str">
        <f>_xlfn.XLOOKUP($A2206,PropertiesTbl[Property ID],PropertiesTbl[Property Name])</f>
        <v>Birch Cottage</v>
      </c>
    </row>
    <row r="2207" spans="1:7" x14ac:dyDescent="0.25">
      <c r="A2207" s="22" t="str">
        <f>Revenue!A2208</f>
        <v>P0184</v>
      </c>
      <c r="B2207" s="22" t="str">
        <f>Revenue!B2208</f>
        <v>Nov</v>
      </c>
      <c r="C2207" s="23" t="str">
        <f t="shared" si="103"/>
        <v>P0184|Nov</v>
      </c>
      <c r="D2207" s="24">
        <f>Revenue!J2208</f>
        <v>1066.6145999999999</v>
      </c>
      <c r="E2207" s="25">
        <f>_xlfn.XLOOKUP($C2207,ExpensesTbl[Key],ExpensesTbl[Total Operating Expenses])</f>
        <v>1616.9800000000002</v>
      </c>
      <c r="F2207" s="25">
        <f t="shared" si="104"/>
        <v>-550.36540000000036</v>
      </c>
      <c r="G2207" s="23" t="str">
        <f>_xlfn.XLOOKUP($A2207,PropertiesTbl[Property ID],PropertiesTbl[Property Name])</f>
        <v>Birch Cottage</v>
      </c>
    </row>
    <row r="2208" spans="1:7" x14ac:dyDescent="0.25">
      <c r="A2208" s="22" t="str">
        <f>Revenue!A2209</f>
        <v>P0184</v>
      </c>
      <c r="B2208" s="22" t="str">
        <f>Revenue!B2209</f>
        <v>Dec</v>
      </c>
      <c r="C2208" s="23" t="str">
        <f t="shared" si="103"/>
        <v>P0184|Dec</v>
      </c>
      <c r="D2208" s="24">
        <f>Revenue!J2209</f>
        <v>3617.5646000000002</v>
      </c>
      <c r="E2208" s="25">
        <f>_xlfn.XLOOKUP($C2208,ExpensesTbl[Key],ExpensesTbl[Total Operating Expenses])</f>
        <v>2005.09</v>
      </c>
      <c r="F2208" s="25">
        <f t="shared" si="104"/>
        <v>1612.4746000000002</v>
      </c>
      <c r="G2208" s="23" t="str">
        <f>_xlfn.XLOOKUP($A2208,PropertiesTbl[Property ID],PropertiesTbl[Property Name])</f>
        <v>Birch Cottage</v>
      </c>
    </row>
    <row r="2209" spans="1:7" x14ac:dyDescent="0.25">
      <c r="A2209" s="22" t="str">
        <f>Revenue!A2210</f>
        <v>P0184</v>
      </c>
      <c r="B2209" s="22" t="str">
        <f>Revenue!B2210</f>
        <v>Jan</v>
      </c>
      <c r="C2209" s="23" t="str">
        <f t="shared" si="103"/>
        <v>P0184|Jan</v>
      </c>
      <c r="D2209" s="24">
        <f>Revenue!J2210</f>
        <v>3156.8036000000002</v>
      </c>
      <c r="E2209" s="25">
        <f>_xlfn.XLOOKUP($C2209,ExpensesTbl[Key],ExpensesTbl[Total Operating Expenses])</f>
        <v>1915.83</v>
      </c>
      <c r="F2209" s="25">
        <f t="shared" si="104"/>
        <v>1240.9736000000003</v>
      </c>
      <c r="G2209" s="23" t="str">
        <f>_xlfn.XLOOKUP($A2209,PropertiesTbl[Property ID],PropertiesTbl[Property Name])</f>
        <v>Birch Cottage</v>
      </c>
    </row>
    <row r="2210" spans="1:7" x14ac:dyDescent="0.25">
      <c r="A2210" s="22" t="str">
        <f>Revenue!A2211</f>
        <v>P0184</v>
      </c>
      <c r="B2210" s="22" t="str">
        <f>Revenue!B2211</f>
        <v>Feb</v>
      </c>
      <c r="C2210" s="23" t="str">
        <f t="shared" si="103"/>
        <v>P0184|Feb</v>
      </c>
      <c r="D2210" s="24">
        <f>Revenue!J2211</f>
        <v>2916.7092000000002</v>
      </c>
      <c r="E2210" s="25">
        <f>_xlfn.XLOOKUP($C2210,ExpensesTbl[Key],ExpensesTbl[Total Operating Expenses])</f>
        <v>1910.78</v>
      </c>
      <c r="F2210" s="25">
        <f t="shared" si="104"/>
        <v>1005.9292000000003</v>
      </c>
      <c r="G2210" s="23" t="str">
        <f>_xlfn.XLOOKUP($A2210,PropertiesTbl[Property ID],PropertiesTbl[Property Name])</f>
        <v>Birch Cottage</v>
      </c>
    </row>
    <row r="2211" spans="1:7" x14ac:dyDescent="0.25">
      <c r="A2211" s="22" t="str">
        <f>Revenue!A2212</f>
        <v>P0184</v>
      </c>
      <c r="B2211" s="22" t="str">
        <f>Revenue!B2212</f>
        <v>Mar</v>
      </c>
      <c r="C2211" s="23" t="str">
        <f t="shared" si="103"/>
        <v>P0184|Mar</v>
      </c>
      <c r="D2211" s="24">
        <f>Revenue!J2212</f>
        <v>2166.5195999999996</v>
      </c>
      <c r="E2211" s="25">
        <f>_xlfn.XLOOKUP($C2211,ExpensesTbl[Key],ExpensesTbl[Total Operating Expenses])</f>
        <v>1801.05</v>
      </c>
      <c r="F2211" s="25">
        <f t="shared" si="104"/>
        <v>365.46959999999967</v>
      </c>
      <c r="G2211" s="23" t="str">
        <f>_xlfn.XLOOKUP($A2211,PropertiesTbl[Property ID],PropertiesTbl[Property Name])</f>
        <v>Birch Cottage</v>
      </c>
    </row>
    <row r="2212" spans="1:7" x14ac:dyDescent="0.25">
      <c r="A2212" s="22" t="str">
        <f>Revenue!A2213</f>
        <v>P0185</v>
      </c>
      <c r="B2212" s="22" t="str">
        <f>Revenue!B2213</f>
        <v>Apr</v>
      </c>
      <c r="C2212" s="23" t="str">
        <f t="shared" si="103"/>
        <v>P0185|Apr</v>
      </c>
      <c r="D2212" s="24">
        <f>Revenue!J2213</f>
        <v>922.91879999999992</v>
      </c>
      <c r="E2212" s="25">
        <f>_xlfn.XLOOKUP($C2212,ExpensesTbl[Key],ExpensesTbl[Total Operating Expenses])</f>
        <v>1546.14</v>
      </c>
      <c r="F2212" s="25">
        <f t="shared" si="104"/>
        <v>-623.22120000000018</v>
      </c>
      <c r="G2212" s="23" t="str">
        <f>_xlfn.XLOOKUP($A2212,PropertiesTbl[Property ID],PropertiesTbl[Property Name])</f>
        <v>Granite Perch</v>
      </c>
    </row>
    <row r="2213" spans="1:7" x14ac:dyDescent="0.25">
      <c r="A2213" s="22" t="str">
        <f>Revenue!A2214</f>
        <v>P0185</v>
      </c>
      <c r="B2213" s="22" t="str">
        <f>Revenue!B2214</f>
        <v>May</v>
      </c>
      <c r="C2213" s="23" t="str">
        <f t="shared" si="103"/>
        <v>P0185|May</v>
      </c>
      <c r="D2213" s="24">
        <f>Revenue!J2214</f>
        <v>1086.2376999999999</v>
      </c>
      <c r="E2213" s="25">
        <f>_xlfn.XLOOKUP($C2213,ExpensesTbl[Key],ExpensesTbl[Total Operating Expenses])</f>
        <v>1769.09</v>
      </c>
      <c r="F2213" s="25">
        <f t="shared" si="104"/>
        <v>-682.85230000000001</v>
      </c>
      <c r="G2213" s="23" t="str">
        <f>_xlfn.XLOOKUP($A2213,PropertiesTbl[Property ID],PropertiesTbl[Property Name])</f>
        <v>Granite Perch</v>
      </c>
    </row>
    <row r="2214" spans="1:7" x14ac:dyDescent="0.25">
      <c r="A2214" s="22" t="str">
        <f>Revenue!A2215</f>
        <v>P0185</v>
      </c>
      <c r="B2214" s="22" t="str">
        <f>Revenue!B2215</f>
        <v>Jun</v>
      </c>
      <c r="C2214" s="23" t="str">
        <f t="shared" si="103"/>
        <v>P0185|Jun</v>
      </c>
      <c r="D2214" s="24">
        <f>Revenue!J2215</f>
        <v>1183.9263999999998</v>
      </c>
      <c r="E2214" s="25">
        <f>_xlfn.XLOOKUP($C2214,ExpensesTbl[Key],ExpensesTbl[Total Operating Expenses])</f>
        <v>1835.43</v>
      </c>
      <c r="F2214" s="25">
        <f t="shared" si="104"/>
        <v>-651.50360000000023</v>
      </c>
      <c r="G2214" s="23" t="str">
        <f>_xlfn.XLOOKUP($A2214,PropertiesTbl[Property ID],PropertiesTbl[Property Name])</f>
        <v>Granite Perch</v>
      </c>
    </row>
    <row r="2215" spans="1:7" x14ac:dyDescent="0.25">
      <c r="A2215" s="22" t="str">
        <f>Revenue!A2216</f>
        <v>P0185</v>
      </c>
      <c r="B2215" s="22" t="str">
        <f>Revenue!B2216</f>
        <v>Jul</v>
      </c>
      <c r="C2215" s="23" t="str">
        <f t="shared" si="103"/>
        <v>P0185|Jul</v>
      </c>
      <c r="D2215" s="24">
        <f>Revenue!J2216</f>
        <v>1908.2169999999999</v>
      </c>
      <c r="E2215" s="25">
        <f>_xlfn.XLOOKUP($C2215,ExpensesTbl[Key],ExpensesTbl[Total Operating Expenses])</f>
        <v>2473.15</v>
      </c>
      <c r="F2215" s="25">
        <f t="shared" si="104"/>
        <v>-564.93300000000022</v>
      </c>
      <c r="G2215" s="23" t="str">
        <f>_xlfn.XLOOKUP($A2215,PropertiesTbl[Property ID],PropertiesTbl[Property Name])</f>
        <v>Granite Perch</v>
      </c>
    </row>
    <row r="2216" spans="1:7" x14ac:dyDescent="0.25">
      <c r="A2216" s="22" t="str">
        <f>Revenue!A2217</f>
        <v>P0185</v>
      </c>
      <c r="B2216" s="22" t="str">
        <f>Revenue!B2217</f>
        <v>Aug</v>
      </c>
      <c r="C2216" s="23" t="str">
        <f t="shared" si="103"/>
        <v>P0185|Aug</v>
      </c>
      <c r="D2216" s="24">
        <f>Revenue!J2217</f>
        <v>1797.4624000000001</v>
      </c>
      <c r="E2216" s="25">
        <f>_xlfn.XLOOKUP($C2216,ExpensesTbl[Key],ExpensesTbl[Total Operating Expenses])</f>
        <v>2416.11</v>
      </c>
      <c r="F2216" s="25">
        <f t="shared" si="104"/>
        <v>-618.64760000000001</v>
      </c>
      <c r="G2216" s="23" t="str">
        <f>_xlfn.XLOOKUP($A2216,PropertiesTbl[Property ID],PropertiesTbl[Property Name])</f>
        <v>Granite Perch</v>
      </c>
    </row>
    <row r="2217" spans="1:7" x14ac:dyDescent="0.25">
      <c r="A2217" s="22" t="str">
        <f>Revenue!A2218</f>
        <v>P0185</v>
      </c>
      <c r="B2217" s="22" t="str">
        <f>Revenue!B2218</f>
        <v>Sep</v>
      </c>
      <c r="C2217" s="23" t="str">
        <f t="shared" si="103"/>
        <v>P0185|Sep</v>
      </c>
      <c r="D2217" s="24">
        <f>Revenue!J2218</f>
        <v>1023.3623000000001</v>
      </c>
      <c r="E2217" s="25">
        <f>_xlfn.XLOOKUP($C2217,ExpensesTbl[Key],ExpensesTbl[Total Operating Expenses])</f>
        <v>1663.03</v>
      </c>
      <c r="F2217" s="25">
        <f t="shared" si="104"/>
        <v>-639.66769999999985</v>
      </c>
      <c r="G2217" s="23" t="str">
        <f>_xlfn.XLOOKUP($A2217,PropertiesTbl[Property ID],PropertiesTbl[Property Name])</f>
        <v>Granite Perch</v>
      </c>
    </row>
    <row r="2218" spans="1:7" x14ac:dyDescent="0.25">
      <c r="A2218" s="22" t="str">
        <f>Revenue!A2219</f>
        <v>P0185</v>
      </c>
      <c r="B2218" s="22" t="str">
        <f>Revenue!B2219</f>
        <v>Oct</v>
      </c>
      <c r="C2218" s="23" t="str">
        <f t="shared" si="103"/>
        <v>P0185|Oct</v>
      </c>
      <c r="D2218" s="24">
        <f>Revenue!J2219</f>
        <v>1081.8242</v>
      </c>
      <c r="E2218" s="25">
        <f>_xlfn.XLOOKUP($C2218,ExpensesTbl[Key],ExpensesTbl[Total Operating Expenses])</f>
        <v>1620.2600000000002</v>
      </c>
      <c r="F2218" s="25">
        <f t="shared" si="104"/>
        <v>-538.4358000000002</v>
      </c>
      <c r="G2218" s="23" t="str">
        <f>_xlfn.XLOOKUP($A2218,PropertiesTbl[Property ID],PropertiesTbl[Property Name])</f>
        <v>Granite Perch</v>
      </c>
    </row>
    <row r="2219" spans="1:7" x14ac:dyDescent="0.25">
      <c r="A2219" s="22" t="str">
        <f>Revenue!A2220</f>
        <v>P0185</v>
      </c>
      <c r="B2219" s="22" t="str">
        <f>Revenue!B2220</f>
        <v>Nov</v>
      </c>
      <c r="C2219" s="23" t="str">
        <f t="shared" si="103"/>
        <v>P0185|Nov</v>
      </c>
      <c r="D2219" s="24">
        <f>Revenue!J2220</f>
        <v>971.69039999999995</v>
      </c>
      <c r="E2219" s="25">
        <f>_xlfn.XLOOKUP($C2219,ExpensesTbl[Key],ExpensesTbl[Total Operating Expenses])</f>
        <v>1595.97</v>
      </c>
      <c r="F2219" s="25">
        <f t="shared" si="104"/>
        <v>-624.27960000000007</v>
      </c>
      <c r="G2219" s="23" t="str">
        <f>_xlfn.XLOOKUP($A2219,PropertiesTbl[Property ID],PropertiesTbl[Property Name])</f>
        <v>Granite Perch</v>
      </c>
    </row>
    <row r="2220" spans="1:7" x14ac:dyDescent="0.25">
      <c r="A2220" s="22" t="str">
        <f>Revenue!A2221</f>
        <v>P0185</v>
      </c>
      <c r="B2220" s="22" t="str">
        <f>Revenue!B2221</f>
        <v>Dec</v>
      </c>
      <c r="C2220" s="23" t="str">
        <f t="shared" si="103"/>
        <v>P0185|Dec</v>
      </c>
      <c r="D2220" s="24">
        <f>Revenue!J2221</f>
        <v>3804.8910000000001</v>
      </c>
      <c r="E2220" s="25">
        <f>_xlfn.XLOOKUP($C2220,ExpensesTbl[Key],ExpensesTbl[Total Operating Expenses])</f>
        <v>2004.76</v>
      </c>
      <c r="F2220" s="25">
        <f t="shared" si="104"/>
        <v>1800.1310000000001</v>
      </c>
      <c r="G2220" s="23" t="str">
        <f>_xlfn.XLOOKUP($A2220,PropertiesTbl[Property ID],PropertiesTbl[Property Name])</f>
        <v>Granite Perch</v>
      </c>
    </row>
    <row r="2221" spans="1:7" x14ac:dyDescent="0.25">
      <c r="A2221" s="22" t="str">
        <f>Revenue!A2222</f>
        <v>P0185</v>
      </c>
      <c r="B2221" s="22" t="str">
        <f>Revenue!B2222</f>
        <v>Jan</v>
      </c>
      <c r="C2221" s="23" t="str">
        <f t="shared" si="103"/>
        <v>P0185|Jan</v>
      </c>
      <c r="D2221" s="24">
        <f>Revenue!J2222</f>
        <v>3207.0883999999996</v>
      </c>
      <c r="E2221" s="25">
        <f>_xlfn.XLOOKUP($C2221,ExpensesTbl[Key],ExpensesTbl[Total Operating Expenses])</f>
        <v>1924.74</v>
      </c>
      <c r="F2221" s="25">
        <f t="shared" si="104"/>
        <v>1282.3483999999996</v>
      </c>
      <c r="G2221" s="23" t="str">
        <f>_xlfn.XLOOKUP($A2221,PropertiesTbl[Property ID],PropertiesTbl[Property Name])</f>
        <v>Granite Perch</v>
      </c>
    </row>
    <row r="2222" spans="1:7" x14ac:dyDescent="0.25">
      <c r="A2222" s="22" t="str">
        <f>Revenue!A2223</f>
        <v>P0185</v>
      </c>
      <c r="B2222" s="22" t="str">
        <f>Revenue!B2223</f>
        <v>Feb</v>
      </c>
      <c r="C2222" s="23" t="str">
        <f t="shared" si="103"/>
        <v>P0185|Feb</v>
      </c>
      <c r="D2222" s="24">
        <f>Revenue!J2223</f>
        <v>3136.3753999999999</v>
      </c>
      <c r="E2222" s="25">
        <f>_xlfn.XLOOKUP($C2222,ExpensesTbl[Key],ExpensesTbl[Total Operating Expenses])</f>
        <v>1892.83</v>
      </c>
      <c r="F2222" s="25">
        <f t="shared" si="104"/>
        <v>1243.5454</v>
      </c>
      <c r="G2222" s="23" t="str">
        <f>_xlfn.XLOOKUP($A2222,PropertiesTbl[Property ID],PropertiesTbl[Property Name])</f>
        <v>Granite Perch</v>
      </c>
    </row>
    <row r="2223" spans="1:7" x14ac:dyDescent="0.25">
      <c r="A2223" s="22" t="str">
        <f>Revenue!A2224</f>
        <v>P0185</v>
      </c>
      <c r="B2223" s="22" t="str">
        <f>Revenue!B2224</f>
        <v>Mar</v>
      </c>
      <c r="C2223" s="23" t="str">
        <f t="shared" si="103"/>
        <v>P0185|Mar</v>
      </c>
      <c r="D2223" s="24">
        <f>Revenue!J2224</f>
        <v>2116.4579000000003</v>
      </c>
      <c r="E2223" s="25">
        <f>_xlfn.XLOOKUP($C2223,ExpensesTbl[Key],ExpensesTbl[Total Operating Expenses])</f>
        <v>1809.9399999999998</v>
      </c>
      <c r="F2223" s="25">
        <f t="shared" si="104"/>
        <v>306.51790000000051</v>
      </c>
      <c r="G2223" s="23" t="str">
        <f>_xlfn.XLOOKUP($A2223,PropertiesTbl[Property ID],PropertiesTbl[Property Name])</f>
        <v>Granite Perch</v>
      </c>
    </row>
    <row r="2224" spans="1:7" x14ac:dyDescent="0.25">
      <c r="A2224" s="22" t="str">
        <f>Revenue!A2225</f>
        <v>P0186</v>
      </c>
      <c r="B2224" s="22" t="str">
        <f>Revenue!B2225</f>
        <v>Apr</v>
      </c>
      <c r="C2224" s="23" t="str">
        <f t="shared" si="103"/>
        <v>P0186|Apr</v>
      </c>
      <c r="D2224" s="24">
        <f>Revenue!J2225</f>
        <v>931.88159999999993</v>
      </c>
      <c r="E2224" s="25">
        <f>_xlfn.XLOOKUP($C2224,ExpensesTbl[Key],ExpensesTbl[Total Operating Expenses])</f>
        <v>1552.22</v>
      </c>
      <c r="F2224" s="25">
        <f t="shared" si="104"/>
        <v>-620.33840000000009</v>
      </c>
      <c r="G2224" s="23" t="str">
        <f>_xlfn.XLOOKUP($A2224,PropertiesTbl[Property ID],PropertiesTbl[Property Name])</f>
        <v>Birch Escape</v>
      </c>
    </row>
    <row r="2225" spans="1:7" x14ac:dyDescent="0.25">
      <c r="A2225" s="22" t="str">
        <f>Revenue!A2226</f>
        <v>P0186</v>
      </c>
      <c r="B2225" s="22" t="str">
        <f>Revenue!B2226</f>
        <v>May</v>
      </c>
      <c r="C2225" s="23" t="str">
        <f t="shared" si="103"/>
        <v>P0186|May</v>
      </c>
      <c r="D2225" s="24">
        <f>Revenue!J2226</f>
        <v>1013.1869999999999</v>
      </c>
      <c r="E2225" s="25">
        <f>_xlfn.XLOOKUP($C2225,ExpensesTbl[Key],ExpensesTbl[Total Operating Expenses])</f>
        <v>1761.6100000000001</v>
      </c>
      <c r="F2225" s="25">
        <f t="shared" si="104"/>
        <v>-748.42300000000023</v>
      </c>
      <c r="G2225" s="23" t="str">
        <f>_xlfn.XLOOKUP($A2225,PropertiesTbl[Property ID],PropertiesTbl[Property Name])</f>
        <v>Birch Escape</v>
      </c>
    </row>
    <row r="2226" spans="1:7" x14ac:dyDescent="0.25">
      <c r="A2226" s="22" t="str">
        <f>Revenue!A2227</f>
        <v>P0186</v>
      </c>
      <c r="B2226" s="22" t="str">
        <f>Revenue!B2227</f>
        <v>Jun</v>
      </c>
      <c r="C2226" s="23" t="str">
        <f t="shared" si="103"/>
        <v>P0186|Jun</v>
      </c>
      <c r="D2226" s="24">
        <f>Revenue!J2227</f>
        <v>1199.6306999999999</v>
      </c>
      <c r="E2226" s="25">
        <f>_xlfn.XLOOKUP($C2226,ExpensesTbl[Key],ExpensesTbl[Total Operating Expenses])</f>
        <v>1822.73</v>
      </c>
      <c r="F2226" s="25">
        <f t="shared" si="104"/>
        <v>-623.09930000000008</v>
      </c>
      <c r="G2226" s="23" t="str">
        <f>_xlfn.XLOOKUP($A2226,PropertiesTbl[Property ID],PropertiesTbl[Property Name])</f>
        <v>Birch Escape</v>
      </c>
    </row>
    <row r="2227" spans="1:7" x14ac:dyDescent="0.25">
      <c r="A2227" s="22" t="str">
        <f>Revenue!A2228</f>
        <v>P0186</v>
      </c>
      <c r="B2227" s="22" t="str">
        <f>Revenue!B2228</f>
        <v>Jul</v>
      </c>
      <c r="C2227" s="23" t="str">
        <f t="shared" si="103"/>
        <v>P0186|Jul</v>
      </c>
      <c r="D2227" s="24">
        <f>Revenue!J2228</f>
        <v>1524.2703000000001</v>
      </c>
      <c r="E2227" s="25">
        <f>_xlfn.XLOOKUP($C2227,ExpensesTbl[Key],ExpensesTbl[Total Operating Expenses])</f>
        <v>2400.4700000000003</v>
      </c>
      <c r="F2227" s="25">
        <f t="shared" si="104"/>
        <v>-876.19970000000012</v>
      </c>
      <c r="G2227" s="23" t="str">
        <f>_xlfn.XLOOKUP($A2227,PropertiesTbl[Property ID],PropertiesTbl[Property Name])</f>
        <v>Birch Escape</v>
      </c>
    </row>
    <row r="2228" spans="1:7" x14ac:dyDescent="0.25">
      <c r="A2228" s="22" t="str">
        <f>Revenue!A2229</f>
        <v>P0186</v>
      </c>
      <c r="B2228" s="22" t="str">
        <f>Revenue!B2229</f>
        <v>Aug</v>
      </c>
      <c r="C2228" s="23" t="str">
        <f t="shared" si="103"/>
        <v>P0186|Aug</v>
      </c>
      <c r="D2228" s="24">
        <f>Revenue!J2229</f>
        <v>1435.7384</v>
      </c>
      <c r="E2228" s="25">
        <f>_xlfn.XLOOKUP($C2228,ExpensesTbl[Key],ExpensesTbl[Total Operating Expenses])</f>
        <v>2313.54</v>
      </c>
      <c r="F2228" s="25">
        <f t="shared" si="104"/>
        <v>-877.80160000000001</v>
      </c>
      <c r="G2228" s="23" t="str">
        <f>_xlfn.XLOOKUP($A2228,PropertiesTbl[Property ID],PropertiesTbl[Property Name])</f>
        <v>Birch Escape</v>
      </c>
    </row>
    <row r="2229" spans="1:7" x14ac:dyDescent="0.25">
      <c r="A2229" s="22" t="str">
        <f>Revenue!A2230</f>
        <v>P0186</v>
      </c>
      <c r="B2229" s="22" t="str">
        <f>Revenue!B2230</f>
        <v>Sep</v>
      </c>
      <c r="C2229" s="23" t="str">
        <f t="shared" si="103"/>
        <v>P0186|Sep</v>
      </c>
      <c r="D2229" s="24">
        <f>Revenue!J2230</f>
        <v>1154.7488000000001</v>
      </c>
      <c r="E2229" s="25">
        <f>_xlfn.XLOOKUP($C2229,ExpensesTbl[Key],ExpensesTbl[Total Operating Expenses])</f>
        <v>1667.96</v>
      </c>
      <c r="F2229" s="25">
        <f t="shared" si="104"/>
        <v>-513.21119999999996</v>
      </c>
      <c r="G2229" s="23" t="str">
        <f>_xlfn.XLOOKUP($A2229,PropertiesTbl[Property ID],PropertiesTbl[Property Name])</f>
        <v>Birch Escape</v>
      </c>
    </row>
    <row r="2230" spans="1:7" x14ac:dyDescent="0.25">
      <c r="A2230" s="22" t="str">
        <f>Revenue!A2231</f>
        <v>P0186</v>
      </c>
      <c r="B2230" s="22" t="str">
        <f>Revenue!B2231</f>
        <v>Oct</v>
      </c>
      <c r="C2230" s="23" t="str">
        <f t="shared" si="103"/>
        <v>P0186|Oct</v>
      </c>
      <c r="D2230" s="24">
        <f>Revenue!J2231</f>
        <v>991.07100000000003</v>
      </c>
      <c r="E2230" s="25">
        <f>_xlfn.XLOOKUP($C2230,ExpensesTbl[Key],ExpensesTbl[Total Operating Expenses])</f>
        <v>1637.1999999999998</v>
      </c>
      <c r="F2230" s="25">
        <f t="shared" si="104"/>
        <v>-646.12899999999979</v>
      </c>
      <c r="G2230" s="23" t="str">
        <f>_xlfn.XLOOKUP($A2230,PropertiesTbl[Property ID],PropertiesTbl[Property Name])</f>
        <v>Birch Escape</v>
      </c>
    </row>
    <row r="2231" spans="1:7" x14ac:dyDescent="0.25">
      <c r="A2231" s="22" t="str">
        <f>Revenue!A2232</f>
        <v>P0186</v>
      </c>
      <c r="B2231" s="22" t="str">
        <f>Revenue!B2232</f>
        <v>Nov</v>
      </c>
      <c r="C2231" s="23" t="str">
        <f t="shared" si="103"/>
        <v>P0186|Nov</v>
      </c>
      <c r="D2231" s="24">
        <f>Revenue!J2232</f>
        <v>1006.9014000000001</v>
      </c>
      <c r="E2231" s="25">
        <f>_xlfn.XLOOKUP($C2231,ExpensesTbl[Key],ExpensesTbl[Total Operating Expenses])</f>
        <v>1596.42</v>
      </c>
      <c r="F2231" s="25">
        <f t="shared" si="104"/>
        <v>-589.51859999999999</v>
      </c>
      <c r="G2231" s="23" t="str">
        <f>_xlfn.XLOOKUP($A2231,PropertiesTbl[Property ID],PropertiesTbl[Property Name])</f>
        <v>Birch Escape</v>
      </c>
    </row>
    <row r="2232" spans="1:7" x14ac:dyDescent="0.25">
      <c r="A2232" s="22" t="str">
        <f>Revenue!A2233</f>
        <v>P0186</v>
      </c>
      <c r="B2232" s="22" t="str">
        <f>Revenue!B2233</f>
        <v>Dec</v>
      </c>
      <c r="C2232" s="23" t="str">
        <f t="shared" si="103"/>
        <v>P0186|Dec</v>
      </c>
      <c r="D2232" s="24">
        <f>Revenue!J2233</f>
        <v>3942.8056000000001</v>
      </c>
      <c r="E2232" s="25">
        <f>_xlfn.XLOOKUP($C2232,ExpensesTbl[Key],ExpensesTbl[Total Operating Expenses])</f>
        <v>1985.36</v>
      </c>
      <c r="F2232" s="25">
        <f t="shared" si="104"/>
        <v>1957.4456000000002</v>
      </c>
      <c r="G2232" s="23" t="str">
        <f>_xlfn.XLOOKUP($A2232,PropertiesTbl[Property ID],PropertiesTbl[Property Name])</f>
        <v>Birch Escape</v>
      </c>
    </row>
    <row r="2233" spans="1:7" x14ac:dyDescent="0.25">
      <c r="A2233" s="22" t="str">
        <f>Revenue!A2234</f>
        <v>P0186</v>
      </c>
      <c r="B2233" s="22" t="str">
        <f>Revenue!B2234</f>
        <v>Jan</v>
      </c>
      <c r="C2233" s="23" t="str">
        <f t="shared" si="103"/>
        <v>P0186|Jan</v>
      </c>
      <c r="D2233" s="24">
        <f>Revenue!J2234</f>
        <v>3634.8487</v>
      </c>
      <c r="E2233" s="25">
        <f>_xlfn.XLOOKUP($C2233,ExpensesTbl[Key],ExpensesTbl[Total Operating Expenses])</f>
        <v>2007.05</v>
      </c>
      <c r="F2233" s="25">
        <f t="shared" si="104"/>
        <v>1627.7987000000001</v>
      </c>
      <c r="G2233" s="23" t="str">
        <f>_xlfn.XLOOKUP($A2233,PropertiesTbl[Property ID],PropertiesTbl[Property Name])</f>
        <v>Birch Escape</v>
      </c>
    </row>
    <row r="2234" spans="1:7" x14ac:dyDescent="0.25">
      <c r="A2234" s="22" t="str">
        <f>Revenue!A2235</f>
        <v>P0186</v>
      </c>
      <c r="B2234" s="22" t="str">
        <f>Revenue!B2235</f>
        <v>Feb</v>
      </c>
      <c r="C2234" s="23" t="str">
        <f t="shared" si="103"/>
        <v>P0186|Feb</v>
      </c>
      <c r="D2234" s="24">
        <f>Revenue!J2235</f>
        <v>2929.7460000000001</v>
      </c>
      <c r="E2234" s="25">
        <f>_xlfn.XLOOKUP($C2234,ExpensesTbl[Key],ExpensesTbl[Total Operating Expenses])</f>
        <v>1909.9399999999998</v>
      </c>
      <c r="F2234" s="25">
        <f t="shared" si="104"/>
        <v>1019.8060000000003</v>
      </c>
      <c r="G2234" s="23" t="str">
        <f>_xlfn.XLOOKUP($A2234,PropertiesTbl[Property ID],PropertiesTbl[Property Name])</f>
        <v>Birch Escape</v>
      </c>
    </row>
    <row r="2235" spans="1:7" x14ac:dyDescent="0.25">
      <c r="A2235" s="22" t="str">
        <f>Revenue!A2236</f>
        <v>P0186</v>
      </c>
      <c r="B2235" s="22" t="str">
        <f>Revenue!B2236</f>
        <v>Mar</v>
      </c>
      <c r="C2235" s="23" t="str">
        <f t="shared" si="103"/>
        <v>P0186|Mar</v>
      </c>
      <c r="D2235" s="24">
        <f>Revenue!J2236</f>
        <v>2273.3360000000002</v>
      </c>
      <c r="E2235" s="25">
        <f>_xlfn.XLOOKUP($C2235,ExpensesTbl[Key],ExpensesTbl[Total Operating Expenses])</f>
        <v>1808.82</v>
      </c>
      <c r="F2235" s="25">
        <f t="shared" si="104"/>
        <v>464.5160000000003</v>
      </c>
      <c r="G2235" s="23" t="str">
        <f>_xlfn.XLOOKUP($A2235,PropertiesTbl[Property ID],PropertiesTbl[Property Name])</f>
        <v>Birch Escape</v>
      </c>
    </row>
    <row r="2236" spans="1:7" x14ac:dyDescent="0.25">
      <c r="A2236" s="22" t="str">
        <f>Revenue!A2237</f>
        <v>P0187</v>
      </c>
      <c r="B2236" s="22" t="str">
        <f>Revenue!B2237</f>
        <v>Apr</v>
      </c>
      <c r="C2236" s="23" t="str">
        <f t="shared" si="103"/>
        <v>P0187|Apr</v>
      </c>
      <c r="D2236" s="24">
        <f>Revenue!J2237</f>
        <v>725.14549999999997</v>
      </c>
      <c r="E2236" s="25">
        <f>_xlfn.XLOOKUP($C2236,ExpensesTbl[Key],ExpensesTbl[Total Operating Expenses])</f>
        <v>1538.94</v>
      </c>
      <c r="F2236" s="25">
        <f t="shared" si="104"/>
        <v>-813.79450000000008</v>
      </c>
      <c r="G2236" s="23" t="str">
        <f>_xlfn.XLOOKUP($A2236,PropertiesTbl[Property ID],PropertiesTbl[Property Name])</f>
        <v>Cinder Manor</v>
      </c>
    </row>
    <row r="2237" spans="1:7" x14ac:dyDescent="0.25">
      <c r="A2237" s="22" t="str">
        <f>Revenue!A2238</f>
        <v>P0187</v>
      </c>
      <c r="B2237" s="22" t="str">
        <f>Revenue!B2238</f>
        <v>May</v>
      </c>
      <c r="C2237" s="23" t="str">
        <f t="shared" si="103"/>
        <v>P0187|May</v>
      </c>
      <c r="D2237" s="24">
        <f>Revenue!J2238</f>
        <v>895.27379999999994</v>
      </c>
      <c r="E2237" s="25">
        <f>_xlfn.XLOOKUP($C2237,ExpensesTbl[Key],ExpensesTbl[Total Operating Expenses])</f>
        <v>1776.93</v>
      </c>
      <c r="F2237" s="25">
        <f t="shared" si="104"/>
        <v>-881.65620000000013</v>
      </c>
      <c r="G2237" s="23" t="str">
        <f>_xlfn.XLOOKUP($A2237,PropertiesTbl[Property ID],PropertiesTbl[Property Name])</f>
        <v>Cinder Manor</v>
      </c>
    </row>
    <row r="2238" spans="1:7" x14ac:dyDescent="0.25">
      <c r="A2238" s="22" t="str">
        <f>Revenue!A2239</f>
        <v>P0187</v>
      </c>
      <c r="B2238" s="22" t="str">
        <f>Revenue!B2239</f>
        <v>Jun</v>
      </c>
      <c r="C2238" s="23" t="str">
        <f t="shared" si="103"/>
        <v>P0187|Jun</v>
      </c>
      <c r="D2238" s="24">
        <f>Revenue!J2239</f>
        <v>998.37509999999997</v>
      </c>
      <c r="E2238" s="25">
        <f>_xlfn.XLOOKUP($C2238,ExpensesTbl[Key],ExpensesTbl[Total Operating Expenses])</f>
        <v>1837.3000000000002</v>
      </c>
      <c r="F2238" s="25">
        <f t="shared" si="104"/>
        <v>-838.92490000000021</v>
      </c>
      <c r="G2238" s="23" t="str">
        <f>_xlfn.XLOOKUP($A2238,PropertiesTbl[Property ID],PropertiesTbl[Property Name])</f>
        <v>Cinder Manor</v>
      </c>
    </row>
    <row r="2239" spans="1:7" x14ac:dyDescent="0.25">
      <c r="A2239" s="22" t="str">
        <f>Revenue!A2240</f>
        <v>P0187</v>
      </c>
      <c r="B2239" s="22" t="str">
        <f>Revenue!B2240</f>
        <v>Jul</v>
      </c>
      <c r="C2239" s="23" t="str">
        <f t="shared" si="103"/>
        <v>P0187|Jul</v>
      </c>
      <c r="D2239" s="24">
        <f>Revenue!J2240</f>
        <v>1259.2275</v>
      </c>
      <c r="E2239" s="25">
        <f>_xlfn.XLOOKUP($C2239,ExpensesTbl[Key],ExpensesTbl[Total Operating Expenses])</f>
        <v>2402.86</v>
      </c>
      <c r="F2239" s="25">
        <f t="shared" si="104"/>
        <v>-1143.6325000000002</v>
      </c>
      <c r="G2239" s="23" t="str">
        <f>_xlfn.XLOOKUP($A2239,PropertiesTbl[Property ID],PropertiesTbl[Property Name])</f>
        <v>Cinder Manor</v>
      </c>
    </row>
    <row r="2240" spans="1:7" x14ac:dyDescent="0.25">
      <c r="A2240" s="22" t="str">
        <f>Revenue!A2241</f>
        <v>P0187</v>
      </c>
      <c r="B2240" s="22" t="str">
        <f>Revenue!B2241</f>
        <v>Aug</v>
      </c>
      <c r="C2240" s="23" t="str">
        <f t="shared" si="103"/>
        <v>P0187|Aug</v>
      </c>
      <c r="D2240" s="24">
        <f>Revenue!J2241</f>
        <v>1131.0808</v>
      </c>
      <c r="E2240" s="25">
        <f>_xlfn.XLOOKUP($C2240,ExpensesTbl[Key],ExpensesTbl[Total Operating Expenses])</f>
        <v>2329.09</v>
      </c>
      <c r="F2240" s="25">
        <f t="shared" si="104"/>
        <v>-1198.0092000000002</v>
      </c>
      <c r="G2240" s="23" t="str">
        <f>_xlfn.XLOOKUP($A2240,PropertiesTbl[Property ID],PropertiesTbl[Property Name])</f>
        <v>Cinder Manor</v>
      </c>
    </row>
    <row r="2241" spans="1:7" x14ac:dyDescent="0.25">
      <c r="A2241" s="22" t="str">
        <f>Revenue!A2242</f>
        <v>P0187</v>
      </c>
      <c r="B2241" s="22" t="str">
        <f>Revenue!B2242</f>
        <v>Sep</v>
      </c>
      <c r="C2241" s="23" t="str">
        <f t="shared" si="103"/>
        <v>P0187|Sep</v>
      </c>
      <c r="D2241" s="24">
        <f>Revenue!J2242</f>
        <v>878.91960000000006</v>
      </c>
      <c r="E2241" s="25">
        <f>_xlfn.XLOOKUP($C2241,ExpensesTbl[Key],ExpensesTbl[Total Operating Expenses])</f>
        <v>1688.34</v>
      </c>
      <c r="F2241" s="25">
        <f t="shared" si="104"/>
        <v>-809.42039999999986</v>
      </c>
      <c r="G2241" s="23" t="str">
        <f>_xlfn.XLOOKUP($A2241,PropertiesTbl[Property ID],PropertiesTbl[Property Name])</f>
        <v>Cinder Manor</v>
      </c>
    </row>
    <row r="2242" spans="1:7" x14ac:dyDescent="0.25">
      <c r="A2242" s="22" t="str">
        <f>Revenue!A2243</f>
        <v>P0187</v>
      </c>
      <c r="B2242" s="22" t="str">
        <f>Revenue!B2243</f>
        <v>Oct</v>
      </c>
      <c r="C2242" s="23" t="str">
        <f t="shared" si="103"/>
        <v>P0187|Oct</v>
      </c>
      <c r="D2242" s="24">
        <f>Revenue!J2243</f>
        <v>795.51900000000001</v>
      </c>
      <c r="E2242" s="25">
        <f>_xlfn.XLOOKUP($C2242,ExpensesTbl[Key],ExpensesTbl[Total Operating Expenses])</f>
        <v>1633.5900000000001</v>
      </c>
      <c r="F2242" s="25">
        <f t="shared" si="104"/>
        <v>-838.07100000000014</v>
      </c>
      <c r="G2242" s="23" t="str">
        <f>_xlfn.XLOOKUP($A2242,PropertiesTbl[Property ID],PropertiesTbl[Property Name])</f>
        <v>Cinder Manor</v>
      </c>
    </row>
    <row r="2243" spans="1:7" x14ac:dyDescent="0.25">
      <c r="A2243" s="22" t="str">
        <f>Revenue!A2244</f>
        <v>P0187</v>
      </c>
      <c r="B2243" s="22" t="str">
        <f>Revenue!B2244</f>
        <v>Nov</v>
      </c>
      <c r="C2243" s="23" t="str">
        <f t="shared" si="103"/>
        <v>P0187|Nov</v>
      </c>
      <c r="D2243" s="24">
        <f>Revenue!J2244</f>
        <v>920.35800000000006</v>
      </c>
      <c r="E2243" s="25">
        <f>_xlfn.XLOOKUP($C2243,ExpensesTbl[Key],ExpensesTbl[Total Operating Expenses])</f>
        <v>1583.7900000000002</v>
      </c>
      <c r="F2243" s="25">
        <f t="shared" si="104"/>
        <v>-663.43200000000013</v>
      </c>
      <c r="G2243" s="23" t="str">
        <f>_xlfn.XLOOKUP($A2243,PropertiesTbl[Property ID],PropertiesTbl[Property Name])</f>
        <v>Cinder Manor</v>
      </c>
    </row>
    <row r="2244" spans="1:7" x14ac:dyDescent="0.25">
      <c r="A2244" s="22" t="str">
        <f>Revenue!A2245</f>
        <v>P0187</v>
      </c>
      <c r="B2244" s="22" t="str">
        <f>Revenue!B2245</f>
        <v>Dec</v>
      </c>
      <c r="C2244" s="23" t="str">
        <f t="shared" si="103"/>
        <v>P0187|Dec</v>
      </c>
      <c r="D2244" s="24">
        <f>Revenue!J2245</f>
        <v>3201.6951999999997</v>
      </c>
      <c r="E2244" s="25">
        <f>_xlfn.XLOOKUP($C2244,ExpensesTbl[Key],ExpensesTbl[Total Operating Expenses])</f>
        <v>1895.7</v>
      </c>
      <c r="F2244" s="25">
        <f t="shared" si="104"/>
        <v>1305.9951999999996</v>
      </c>
      <c r="G2244" s="23" t="str">
        <f>_xlfn.XLOOKUP($A2244,PropertiesTbl[Property ID],PropertiesTbl[Property Name])</f>
        <v>Cinder Manor</v>
      </c>
    </row>
    <row r="2245" spans="1:7" x14ac:dyDescent="0.25">
      <c r="A2245" s="22" t="str">
        <f>Revenue!A2246</f>
        <v>P0187</v>
      </c>
      <c r="B2245" s="22" t="str">
        <f>Revenue!B2246</f>
        <v>Jan</v>
      </c>
      <c r="C2245" s="23" t="str">
        <f t="shared" ref="C2245:C2308" si="105">A2245&amp;"|"&amp;B2245</f>
        <v>P0187|Jan</v>
      </c>
      <c r="D2245" s="24">
        <f>Revenue!J2246</f>
        <v>2356.7462999999998</v>
      </c>
      <c r="E2245" s="25">
        <f>_xlfn.XLOOKUP($C2245,ExpensesTbl[Key],ExpensesTbl[Total Operating Expenses])</f>
        <v>1819.1699999999998</v>
      </c>
      <c r="F2245" s="25">
        <f t="shared" ref="F2245:F2308" si="106">D2245-E2245</f>
        <v>537.57629999999995</v>
      </c>
      <c r="G2245" s="23" t="str">
        <f>_xlfn.XLOOKUP($A2245,PropertiesTbl[Property ID],PropertiesTbl[Property Name])</f>
        <v>Cinder Manor</v>
      </c>
    </row>
    <row r="2246" spans="1:7" x14ac:dyDescent="0.25">
      <c r="A2246" s="22" t="str">
        <f>Revenue!A2247</f>
        <v>P0187</v>
      </c>
      <c r="B2246" s="22" t="str">
        <f>Revenue!B2247</f>
        <v>Feb</v>
      </c>
      <c r="C2246" s="23" t="str">
        <f t="shared" si="105"/>
        <v>P0187|Feb</v>
      </c>
      <c r="D2246" s="24">
        <f>Revenue!J2247</f>
        <v>2313.4079999999994</v>
      </c>
      <c r="E2246" s="25">
        <f>_xlfn.XLOOKUP($C2246,ExpensesTbl[Key],ExpensesTbl[Total Operating Expenses])</f>
        <v>1919.9999999999998</v>
      </c>
      <c r="F2246" s="25">
        <f t="shared" si="106"/>
        <v>393.40799999999967</v>
      </c>
      <c r="G2246" s="23" t="str">
        <f>_xlfn.XLOOKUP($A2246,PropertiesTbl[Property ID],PropertiesTbl[Property Name])</f>
        <v>Cinder Manor</v>
      </c>
    </row>
    <row r="2247" spans="1:7" x14ac:dyDescent="0.25">
      <c r="A2247" s="22" t="str">
        <f>Revenue!A2248</f>
        <v>P0187</v>
      </c>
      <c r="B2247" s="22" t="str">
        <f>Revenue!B2248</f>
        <v>Mar</v>
      </c>
      <c r="C2247" s="23" t="str">
        <f t="shared" si="105"/>
        <v>P0187|Mar</v>
      </c>
      <c r="D2247" s="24">
        <f>Revenue!J2248</f>
        <v>1718.6499000000001</v>
      </c>
      <c r="E2247" s="25">
        <f>_xlfn.XLOOKUP($C2247,ExpensesTbl[Key],ExpensesTbl[Total Operating Expenses])</f>
        <v>1732.1499999999999</v>
      </c>
      <c r="F2247" s="25">
        <f t="shared" si="106"/>
        <v>-13.500099999999748</v>
      </c>
      <c r="G2247" s="23" t="str">
        <f>_xlfn.XLOOKUP($A2247,PropertiesTbl[Property ID],PropertiesTbl[Property Name])</f>
        <v>Cinder Manor</v>
      </c>
    </row>
    <row r="2248" spans="1:7" x14ac:dyDescent="0.25">
      <c r="A2248" s="22" t="str">
        <f>Revenue!A2249</f>
        <v>P0188</v>
      </c>
      <c r="B2248" s="22" t="str">
        <f>Revenue!B2249</f>
        <v>Apr</v>
      </c>
      <c r="C2248" s="23" t="str">
        <f t="shared" si="105"/>
        <v>P0188|Apr</v>
      </c>
      <c r="D2248" s="24">
        <f>Revenue!J2249</f>
        <v>738.53150000000005</v>
      </c>
      <c r="E2248" s="25">
        <f>_xlfn.XLOOKUP($C2248,ExpensesTbl[Key],ExpensesTbl[Total Operating Expenses])</f>
        <v>1548</v>
      </c>
      <c r="F2248" s="25">
        <f t="shared" si="106"/>
        <v>-809.46849999999995</v>
      </c>
      <c r="G2248" s="23" t="str">
        <f>_xlfn.XLOOKUP($A2248,PropertiesTbl[Property ID],PropertiesTbl[Property Name])</f>
        <v>Lakeview Refuge</v>
      </c>
    </row>
    <row r="2249" spans="1:7" x14ac:dyDescent="0.25">
      <c r="A2249" s="22" t="str">
        <f>Revenue!A2250</f>
        <v>P0188</v>
      </c>
      <c r="B2249" s="22" t="str">
        <f>Revenue!B2250</f>
        <v>May</v>
      </c>
      <c r="C2249" s="23" t="str">
        <f t="shared" si="105"/>
        <v>P0188|May</v>
      </c>
      <c r="D2249" s="24">
        <f>Revenue!J2250</f>
        <v>815.404</v>
      </c>
      <c r="E2249" s="25">
        <f>_xlfn.XLOOKUP($C2249,ExpensesTbl[Key],ExpensesTbl[Total Operating Expenses])</f>
        <v>1774.8</v>
      </c>
      <c r="F2249" s="25">
        <f t="shared" si="106"/>
        <v>-959.39599999999996</v>
      </c>
      <c r="G2249" s="23" t="str">
        <f>_xlfn.XLOOKUP($A2249,PropertiesTbl[Property ID],PropertiesTbl[Property Name])</f>
        <v>Lakeview Refuge</v>
      </c>
    </row>
    <row r="2250" spans="1:7" x14ac:dyDescent="0.25">
      <c r="A2250" s="22" t="str">
        <f>Revenue!A2251</f>
        <v>P0188</v>
      </c>
      <c r="B2250" s="22" t="str">
        <f>Revenue!B2251</f>
        <v>Jun</v>
      </c>
      <c r="C2250" s="23" t="str">
        <f t="shared" si="105"/>
        <v>P0188|Jun</v>
      </c>
      <c r="D2250" s="24">
        <f>Revenue!J2251</f>
        <v>933.16199999999992</v>
      </c>
      <c r="E2250" s="25">
        <f>_xlfn.XLOOKUP($C2250,ExpensesTbl[Key],ExpensesTbl[Total Operating Expenses])</f>
        <v>1845.5800000000002</v>
      </c>
      <c r="F2250" s="25">
        <f t="shared" si="106"/>
        <v>-912.41800000000023</v>
      </c>
      <c r="G2250" s="23" t="str">
        <f>_xlfn.XLOOKUP($A2250,PropertiesTbl[Property ID],PropertiesTbl[Property Name])</f>
        <v>Lakeview Refuge</v>
      </c>
    </row>
    <row r="2251" spans="1:7" x14ac:dyDescent="0.25">
      <c r="A2251" s="22" t="str">
        <f>Revenue!A2252</f>
        <v>P0188</v>
      </c>
      <c r="B2251" s="22" t="str">
        <f>Revenue!B2252</f>
        <v>Jul</v>
      </c>
      <c r="C2251" s="23" t="str">
        <f t="shared" si="105"/>
        <v>P0188|Jul</v>
      </c>
      <c r="D2251" s="24">
        <f>Revenue!J2252</f>
        <v>1444.0416</v>
      </c>
      <c r="E2251" s="25">
        <f>_xlfn.XLOOKUP($C2251,ExpensesTbl[Key],ExpensesTbl[Total Operating Expenses])</f>
        <v>2396.29</v>
      </c>
      <c r="F2251" s="25">
        <f t="shared" si="106"/>
        <v>-952.24839999999995</v>
      </c>
      <c r="G2251" s="23" t="str">
        <f>_xlfn.XLOOKUP($A2251,PropertiesTbl[Property ID],PropertiesTbl[Property Name])</f>
        <v>Lakeview Refuge</v>
      </c>
    </row>
    <row r="2252" spans="1:7" x14ac:dyDescent="0.25">
      <c r="A2252" s="22" t="str">
        <f>Revenue!A2253</f>
        <v>P0188</v>
      </c>
      <c r="B2252" s="22" t="str">
        <f>Revenue!B2253</f>
        <v>Aug</v>
      </c>
      <c r="C2252" s="23" t="str">
        <f t="shared" si="105"/>
        <v>P0188|Aug</v>
      </c>
      <c r="D2252" s="24">
        <f>Revenue!J2253</f>
        <v>1276.7748000000001</v>
      </c>
      <c r="E2252" s="25">
        <f>_xlfn.XLOOKUP($C2252,ExpensesTbl[Key],ExpensesTbl[Total Operating Expenses])</f>
        <v>2343.62</v>
      </c>
      <c r="F2252" s="25">
        <f t="shared" si="106"/>
        <v>-1066.8451999999997</v>
      </c>
      <c r="G2252" s="23" t="str">
        <f>_xlfn.XLOOKUP($A2252,PropertiesTbl[Property ID],PropertiesTbl[Property Name])</f>
        <v>Lakeview Refuge</v>
      </c>
    </row>
    <row r="2253" spans="1:7" x14ac:dyDescent="0.25">
      <c r="A2253" s="22" t="str">
        <f>Revenue!A2254</f>
        <v>P0188</v>
      </c>
      <c r="B2253" s="22" t="str">
        <f>Revenue!B2254</f>
        <v>Sep</v>
      </c>
      <c r="C2253" s="23" t="str">
        <f t="shared" si="105"/>
        <v>P0188|Sep</v>
      </c>
      <c r="D2253" s="24">
        <f>Revenue!J2254</f>
        <v>918.26279999999997</v>
      </c>
      <c r="E2253" s="25">
        <f>_xlfn.XLOOKUP($C2253,ExpensesTbl[Key],ExpensesTbl[Total Operating Expenses])</f>
        <v>1681.98</v>
      </c>
      <c r="F2253" s="25">
        <f t="shared" si="106"/>
        <v>-763.71720000000005</v>
      </c>
      <c r="G2253" s="23" t="str">
        <f>_xlfn.XLOOKUP($A2253,PropertiesTbl[Property ID],PropertiesTbl[Property Name])</f>
        <v>Lakeview Refuge</v>
      </c>
    </row>
    <row r="2254" spans="1:7" x14ac:dyDescent="0.25">
      <c r="A2254" s="22" t="str">
        <f>Revenue!A2255</f>
        <v>P0188</v>
      </c>
      <c r="B2254" s="22" t="str">
        <f>Revenue!B2255</f>
        <v>Oct</v>
      </c>
      <c r="C2254" s="23" t="str">
        <f t="shared" si="105"/>
        <v>P0188|Oct</v>
      </c>
      <c r="D2254" s="24">
        <f>Revenue!J2255</f>
        <v>752.79049999999995</v>
      </c>
      <c r="E2254" s="25">
        <f>_xlfn.XLOOKUP($C2254,ExpensesTbl[Key],ExpensesTbl[Total Operating Expenses])</f>
        <v>1627.65</v>
      </c>
      <c r="F2254" s="25">
        <f t="shared" si="106"/>
        <v>-874.85950000000014</v>
      </c>
      <c r="G2254" s="23" t="str">
        <f>_xlfn.XLOOKUP($A2254,PropertiesTbl[Property ID],PropertiesTbl[Property Name])</f>
        <v>Lakeview Refuge</v>
      </c>
    </row>
    <row r="2255" spans="1:7" x14ac:dyDescent="0.25">
      <c r="A2255" s="22" t="str">
        <f>Revenue!A2256</f>
        <v>P0188</v>
      </c>
      <c r="B2255" s="22" t="str">
        <f>Revenue!B2256</f>
        <v>Nov</v>
      </c>
      <c r="C2255" s="23" t="str">
        <f t="shared" si="105"/>
        <v>P0188|Nov</v>
      </c>
      <c r="D2255" s="24">
        <f>Revenue!J2256</f>
        <v>892.18920000000003</v>
      </c>
      <c r="E2255" s="25">
        <f>_xlfn.XLOOKUP($C2255,ExpensesTbl[Key],ExpensesTbl[Total Operating Expenses])</f>
        <v>1791.41</v>
      </c>
      <c r="F2255" s="25">
        <f t="shared" si="106"/>
        <v>-899.22080000000005</v>
      </c>
      <c r="G2255" s="23" t="str">
        <f>_xlfn.XLOOKUP($A2255,PropertiesTbl[Property ID],PropertiesTbl[Property Name])</f>
        <v>Lakeview Refuge</v>
      </c>
    </row>
    <row r="2256" spans="1:7" x14ac:dyDescent="0.25">
      <c r="A2256" s="22" t="str">
        <f>Revenue!A2257</f>
        <v>P0188</v>
      </c>
      <c r="B2256" s="22" t="str">
        <f>Revenue!B2257</f>
        <v>Dec</v>
      </c>
      <c r="C2256" s="23" t="str">
        <f t="shared" si="105"/>
        <v>P0188|Dec</v>
      </c>
      <c r="D2256" s="24">
        <f>Revenue!J2257</f>
        <v>3226.2847000000002</v>
      </c>
      <c r="E2256" s="25">
        <f>_xlfn.XLOOKUP($C2256,ExpensesTbl[Key],ExpensesTbl[Total Operating Expenses])</f>
        <v>1906.05</v>
      </c>
      <c r="F2256" s="25">
        <f t="shared" si="106"/>
        <v>1320.2347000000002</v>
      </c>
      <c r="G2256" s="23" t="str">
        <f>_xlfn.XLOOKUP($A2256,PropertiesTbl[Property ID],PropertiesTbl[Property Name])</f>
        <v>Lakeview Refuge</v>
      </c>
    </row>
    <row r="2257" spans="1:7" x14ac:dyDescent="0.25">
      <c r="A2257" s="22" t="str">
        <f>Revenue!A2258</f>
        <v>P0188</v>
      </c>
      <c r="B2257" s="22" t="str">
        <f>Revenue!B2258</f>
        <v>Jan</v>
      </c>
      <c r="C2257" s="23" t="str">
        <f t="shared" si="105"/>
        <v>P0188|Jan</v>
      </c>
      <c r="D2257" s="24">
        <f>Revenue!J2258</f>
        <v>2794.9548</v>
      </c>
      <c r="E2257" s="25">
        <f>_xlfn.XLOOKUP($C2257,ExpensesTbl[Key],ExpensesTbl[Total Operating Expenses])</f>
        <v>1907.9199999999998</v>
      </c>
      <c r="F2257" s="25">
        <f t="shared" si="106"/>
        <v>887.03480000000013</v>
      </c>
      <c r="G2257" s="23" t="str">
        <f>_xlfn.XLOOKUP($A2257,PropertiesTbl[Property ID],PropertiesTbl[Property Name])</f>
        <v>Lakeview Refuge</v>
      </c>
    </row>
    <row r="2258" spans="1:7" x14ac:dyDescent="0.25">
      <c r="A2258" s="22" t="str">
        <f>Revenue!A2259</f>
        <v>P0188</v>
      </c>
      <c r="B2258" s="22" t="str">
        <f>Revenue!B2259</f>
        <v>Feb</v>
      </c>
      <c r="C2258" s="23" t="str">
        <f t="shared" si="105"/>
        <v>P0188|Feb</v>
      </c>
      <c r="D2258" s="24">
        <f>Revenue!J2259</f>
        <v>2290.893</v>
      </c>
      <c r="E2258" s="25">
        <f>_xlfn.XLOOKUP($C2258,ExpensesTbl[Key],ExpensesTbl[Total Operating Expenses])</f>
        <v>1837.49</v>
      </c>
      <c r="F2258" s="25">
        <f t="shared" si="106"/>
        <v>453.40300000000002</v>
      </c>
      <c r="G2258" s="23" t="str">
        <f>_xlfn.XLOOKUP($A2258,PropertiesTbl[Property ID],PropertiesTbl[Property Name])</f>
        <v>Lakeview Refuge</v>
      </c>
    </row>
    <row r="2259" spans="1:7" x14ac:dyDescent="0.25">
      <c r="A2259" s="22" t="str">
        <f>Revenue!A2260</f>
        <v>P0188</v>
      </c>
      <c r="B2259" s="22" t="str">
        <f>Revenue!B2260</f>
        <v>Mar</v>
      </c>
      <c r="C2259" s="23" t="str">
        <f t="shared" si="105"/>
        <v>P0188|Mar</v>
      </c>
      <c r="D2259" s="24">
        <f>Revenue!J2260</f>
        <v>1682.2458000000001</v>
      </c>
      <c r="E2259" s="25">
        <f>_xlfn.XLOOKUP($C2259,ExpensesTbl[Key],ExpensesTbl[Total Operating Expenses])</f>
        <v>1734.1699999999998</v>
      </c>
      <c r="F2259" s="25">
        <f t="shared" si="106"/>
        <v>-51.924199999999701</v>
      </c>
      <c r="G2259" s="23" t="str">
        <f>_xlfn.XLOOKUP($A2259,PropertiesTbl[Property ID],PropertiesTbl[Property Name])</f>
        <v>Lakeview Refuge</v>
      </c>
    </row>
    <row r="2260" spans="1:7" x14ac:dyDescent="0.25">
      <c r="A2260" s="22" t="str">
        <f>Revenue!A2261</f>
        <v>P0189</v>
      </c>
      <c r="B2260" s="22" t="str">
        <f>Revenue!B2261</f>
        <v>Apr</v>
      </c>
      <c r="C2260" s="23" t="str">
        <f t="shared" si="105"/>
        <v>P0189|Apr</v>
      </c>
      <c r="D2260" s="24">
        <f>Revenue!J2261</f>
        <v>2102.3464999999997</v>
      </c>
      <c r="E2260" s="25">
        <f>_xlfn.XLOOKUP($C2260,ExpensesTbl[Key],ExpensesTbl[Total Operating Expenses])</f>
        <v>3062.2699999999995</v>
      </c>
      <c r="F2260" s="25">
        <f t="shared" si="106"/>
        <v>-959.92349999999988</v>
      </c>
      <c r="G2260" s="23" t="str">
        <f>_xlfn.XLOOKUP($A2260,PropertiesTbl[Property ID],PropertiesTbl[Property Name])</f>
        <v>Alpine Nest</v>
      </c>
    </row>
    <row r="2261" spans="1:7" x14ac:dyDescent="0.25">
      <c r="A2261" s="22" t="str">
        <f>Revenue!A2262</f>
        <v>P0189</v>
      </c>
      <c r="B2261" s="22" t="str">
        <f>Revenue!B2262</f>
        <v>May</v>
      </c>
      <c r="C2261" s="23" t="str">
        <f t="shared" si="105"/>
        <v>P0189|May</v>
      </c>
      <c r="D2261" s="24">
        <f>Revenue!J2262</f>
        <v>2201.7521000000002</v>
      </c>
      <c r="E2261" s="25">
        <f>_xlfn.XLOOKUP($C2261,ExpensesTbl[Key],ExpensesTbl[Total Operating Expenses])</f>
        <v>3619.77</v>
      </c>
      <c r="F2261" s="25">
        <f t="shared" si="106"/>
        <v>-1418.0178999999998</v>
      </c>
      <c r="G2261" s="23" t="str">
        <f>_xlfn.XLOOKUP($A2261,PropertiesTbl[Property ID],PropertiesTbl[Property Name])</f>
        <v>Alpine Nest</v>
      </c>
    </row>
    <row r="2262" spans="1:7" x14ac:dyDescent="0.25">
      <c r="A2262" s="22" t="str">
        <f>Revenue!A2263</f>
        <v>P0189</v>
      </c>
      <c r="B2262" s="22" t="str">
        <f>Revenue!B2263</f>
        <v>Jun</v>
      </c>
      <c r="C2262" s="23" t="str">
        <f t="shared" si="105"/>
        <v>P0189|Jun</v>
      </c>
      <c r="D2262" s="24">
        <f>Revenue!J2263</f>
        <v>2489.4832000000001</v>
      </c>
      <c r="E2262" s="25">
        <f>_xlfn.XLOOKUP($C2262,ExpensesTbl[Key],ExpensesTbl[Total Operating Expenses])</f>
        <v>3797.54</v>
      </c>
      <c r="F2262" s="25">
        <f t="shared" si="106"/>
        <v>-1308.0567999999998</v>
      </c>
      <c r="G2262" s="23" t="str">
        <f>_xlfn.XLOOKUP($A2262,PropertiesTbl[Property ID],PropertiesTbl[Property Name])</f>
        <v>Alpine Nest</v>
      </c>
    </row>
    <row r="2263" spans="1:7" x14ac:dyDescent="0.25">
      <c r="A2263" s="22" t="str">
        <f>Revenue!A2264</f>
        <v>P0189</v>
      </c>
      <c r="B2263" s="22" t="str">
        <f>Revenue!B2264</f>
        <v>Jul</v>
      </c>
      <c r="C2263" s="23" t="str">
        <f t="shared" si="105"/>
        <v>P0189|Jul</v>
      </c>
      <c r="D2263" s="24">
        <f>Revenue!J2264</f>
        <v>3806.9650999999999</v>
      </c>
      <c r="E2263" s="25">
        <f>_xlfn.XLOOKUP($C2263,ExpensesTbl[Key],ExpensesTbl[Total Operating Expenses])</f>
        <v>5358.5599999999995</v>
      </c>
      <c r="F2263" s="25">
        <f t="shared" si="106"/>
        <v>-1551.5948999999996</v>
      </c>
      <c r="G2263" s="23" t="str">
        <f>_xlfn.XLOOKUP($A2263,PropertiesTbl[Property ID],PropertiesTbl[Property Name])</f>
        <v>Alpine Nest</v>
      </c>
    </row>
    <row r="2264" spans="1:7" x14ac:dyDescent="0.25">
      <c r="A2264" s="22" t="str">
        <f>Revenue!A2265</f>
        <v>P0189</v>
      </c>
      <c r="B2264" s="22" t="str">
        <f>Revenue!B2265</f>
        <v>Aug</v>
      </c>
      <c r="C2264" s="23" t="str">
        <f t="shared" si="105"/>
        <v>P0189|Aug</v>
      </c>
      <c r="D2264" s="24">
        <f>Revenue!J2265</f>
        <v>3217.1759999999999</v>
      </c>
      <c r="E2264" s="25">
        <f>_xlfn.XLOOKUP($C2264,ExpensesTbl[Key],ExpensesTbl[Total Operating Expenses])</f>
        <v>5208.9799999999996</v>
      </c>
      <c r="F2264" s="25">
        <f t="shared" si="106"/>
        <v>-1991.8039999999996</v>
      </c>
      <c r="G2264" s="23" t="str">
        <f>_xlfn.XLOOKUP($A2264,PropertiesTbl[Property ID],PropertiesTbl[Property Name])</f>
        <v>Alpine Nest</v>
      </c>
    </row>
    <row r="2265" spans="1:7" x14ac:dyDescent="0.25">
      <c r="A2265" s="22" t="str">
        <f>Revenue!A2266</f>
        <v>P0189</v>
      </c>
      <c r="B2265" s="22" t="str">
        <f>Revenue!B2266</f>
        <v>Sep</v>
      </c>
      <c r="C2265" s="23" t="str">
        <f t="shared" si="105"/>
        <v>P0189|Sep</v>
      </c>
      <c r="D2265" s="24">
        <f>Revenue!J2266</f>
        <v>2605.1848</v>
      </c>
      <c r="E2265" s="25">
        <f>_xlfn.XLOOKUP($C2265,ExpensesTbl[Key],ExpensesTbl[Total Operating Expenses])</f>
        <v>3420.1099999999997</v>
      </c>
      <c r="F2265" s="25">
        <f t="shared" si="106"/>
        <v>-814.92519999999968</v>
      </c>
      <c r="G2265" s="23" t="str">
        <f>_xlfn.XLOOKUP($A2265,PropertiesTbl[Property ID],PropertiesTbl[Property Name])</f>
        <v>Alpine Nest</v>
      </c>
    </row>
    <row r="2266" spans="1:7" x14ac:dyDescent="0.25">
      <c r="A2266" s="22" t="str">
        <f>Revenue!A2267</f>
        <v>P0189</v>
      </c>
      <c r="B2266" s="22" t="str">
        <f>Revenue!B2267</f>
        <v>Oct</v>
      </c>
      <c r="C2266" s="23" t="str">
        <f t="shared" si="105"/>
        <v>P0189|Oct</v>
      </c>
      <c r="D2266" s="24">
        <f>Revenue!J2267</f>
        <v>2277.0531999999998</v>
      </c>
      <c r="E2266" s="25">
        <f>_xlfn.XLOOKUP($C2266,ExpensesTbl[Key],ExpensesTbl[Total Operating Expenses])</f>
        <v>3288.2599999999998</v>
      </c>
      <c r="F2266" s="25">
        <f t="shared" si="106"/>
        <v>-1011.2067999999999</v>
      </c>
      <c r="G2266" s="23" t="str">
        <f>_xlfn.XLOOKUP($A2266,PropertiesTbl[Property ID],PropertiesTbl[Property Name])</f>
        <v>Alpine Nest</v>
      </c>
    </row>
    <row r="2267" spans="1:7" x14ac:dyDescent="0.25">
      <c r="A2267" s="22" t="str">
        <f>Revenue!A2268</f>
        <v>P0189</v>
      </c>
      <c r="B2267" s="22" t="str">
        <f>Revenue!B2268</f>
        <v>Nov</v>
      </c>
      <c r="C2267" s="23" t="str">
        <f t="shared" si="105"/>
        <v>P0189|Nov</v>
      </c>
      <c r="D2267" s="24">
        <f>Revenue!J2268</f>
        <v>2521.0652</v>
      </c>
      <c r="E2267" s="25">
        <f>_xlfn.XLOOKUP($C2267,ExpensesTbl[Key],ExpensesTbl[Total Operating Expenses])</f>
        <v>3345.97</v>
      </c>
      <c r="F2267" s="25">
        <f t="shared" si="106"/>
        <v>-824.9047999999998</v>
      </c>
      <c r="G2267" s="23" t="str">
        <f>_xlfn.XLOOKUP($A2267,PropertiesTbl[Property ID],PropertiesTbl[Property Name])</f>
        <v>Alpine Nest</v>
      </c>
    </row>
    <row r="2268" spans="1:7" x14ac:dyDescent="0.25">
      <c r="A2268" s="22" t="str">
        <f>Revenue!A2269</f>
        <v>P0189</v>
      </c>
      <c r="B2268" s="22" t="str">
        <f>Revenue!B2269</f>
        <v>Dec</v>
      </c>
      <c r="C2268" s="23" t="str">
        <f t="shared" si="105"/>
        <v>P0189|Dec</v>
      </c>
      <c r="D2268" s="24">
        <f>Revenue!J2269</f>
        <v>8385.2159999999985</v>
      </c>
      <c r="E2268" s="25">
        <f>_xlfn.XLOOKUP($C2268,ExpensesTbl[Key],ExpensesTbl[Total Operating Expenses])</f>
        <v>3869.55</v>
      </c>
      <c r="F2268" s="25">
        <f t="shared" si="106"/>
        <v>4515.6659999999983</v>
      </c>
      <c r="G2268" s="23" t="str">
        <f>_xlfn.XLOOKUP($A2268,PropertiesTbl[Property ID],PropertiesTbl[Property Name])</f>
        <v>Alpine Nest</v>
      </c>
    </row>
    <row r="2269" spans="1:7" x14ac:dyDescent="0.25">
      <c r="A2269" s="22" t="str">
        <f>Revenue!A2270</f>
        <v>P0189</v>
      </c>
      <c r="B2269" s="22" t="str">
        <f>Revenue!B2270</f>
        <v>Jan</v>
      </c>
      <c r="C2269" s="23" t="str">
        <f t="shared" si="105"/>
        <v>P0189|Jan</v>
      </c>
      <c r="D2269" s="24">
        <f>Revenue!J2270</f>
        <v>7209.2474000000002</v>
      </c>
      <c r="E2269" s="25">
        <f>_xlfn.XLOOKUP($C2269,ExpensesTbl[Key],ExpensesTbl[Total Operating Expenses])</f>
        <v>3726.36</v>
      </c>
      <c r="F2269" s="25">
        <f t="shared" si="106"/>
        <v>3482.8874000000001</v>
      </c>
      <c r="G2269" s="23" t="str">
        <f>_xlfn.XLOOKUP($A2269,PropertiesTbl[Property ID],PropertiesTbl[Property Name])</f>
        <v>Alpine Nest</v>
      </c>
    </row>
    <row r="2270" spans="1:7" x14ac:dyDescent="0.25">
      <c r="A2270" s="22" t="str">
        <f>Revenue!A2271</f>
        <v>P0189</v>
      </c>
      <c r="B2270" s="22" t="str">
        <f>Revenue!B2271</f>
        <v>Feb</v>
      </c>
      <c r="C2270" s="23" t="str">
        <f t="shared" si="105"/>
        <v>P0189|Feb</v>
      </c>
      <c r="D2270" s="24">
        <f>Revenue!J2271</f>
        <v>5548.5491999999995</v>
      </c>
      <c r="E2270" s="25">
        <f>_xlfn.XLOOKUP($C2270,ExpensesTbl[Key],ExpensesTbl[Total Operating Expenses])</f>
        <v>3715.8900000000003</v>
      </c>
      <c r="F2270" s="25">
        <f t="shared" si="106"/>
        <v>1832.6591999999991</v>
      </c>
      <c r="G2270" s="23" t="str">
        <f>_xlfn.XLOOKUP($A2270,PropertiesTbl[Property ID],PropertiesTbl[Property Name])</f>
        <v>Alpine Nest</v>
      </c>
    </row>
    <row r="2271" spans="1:7" x14ac:dyDescent="0.25">
      <c r="A2271" s="22" t="str">
        <f>Revenue!A2272</f>
        <v>P0189</v>
      </c>
      <c r="B2271" s="22" t="str">
        <f>Revenue!B2272</f>
        <v>Mar</v>
      </c>
      <c r="C2271" s="23" t="str">
        <f t="shared" si="105"/>
        <v>P0189|Mar</v>
      </c>
      <c r="D2271" s="24">
        <f>Revenue!J2272</f>
        <v>4649.1178999999993</v>
      </c>
      <c r="E2271" s="25">
        <f>_xlfn.XLOOKUP($C2271,ExpensesTbl[Key],ExpensesTbl[Total Operating Expenses])</f>
        <v>3561.67</v>
      </c>
      <c r="F2271" s="25">
        <f t="shared" si="106"/>
        <v>1087.4478999999992</v>
      </c>
      <c r="G2271" s="23" t="str">
        <f>_xlfn.XLOOKUP($A2271,PropertiesTbl[Property ID],PropertiesTbl[Property Name])</f>
        <v>Alpine Nest</v>
      </c>
    </row>
    <row r="2272" spans="1:7" x14ac:dyDescent="0.25">
      <c r="A2272" s="22" t="str">
        <f>Revenue!A2273</f>
        <v>P0190</v>
      </c>
      <c r="B2272" s="22" t="str">
        <f>Revenue!B2273</f>
        <v>Apr</v>
      </c>
      <c r="C2272" s="23" t="str">
        <f t="shared" si="105"/>
        <v>P0190|Apr</v>
      </c>
      <c r="D2272" s="24">
        <f>Revenue!J2273</f>
        <v>1288.5414999999998</v>
      </c>
      <c r="E2272" s="25">
        <f>_xlfn.XLOOKUP($C2272,ExpensesTbl[Key],ExpensesTbl[Total Operating Expenses])</f>
        <v>2515.34</v>
      </c>
      <c r="F2272" s="25">
        <f t="shared" si="106"/>
        <v>-1226.7985000000003</v>
      </c>
      <c r="G2272" s="23" t="str">
        <f>_xlfn.XLOOKUP($A2272,PropertiesTbl[Property ID],PropertiesTbl[Property Name])</f>
        <v>Silver Villa</v>
      </c>
    </row>
    <row r="2273" spans="1:7" x14ac:dyDescent="0.25">
      <c r="A2273" s="22" t="str">
        <f>Revenue!A2274</f>
        <v>P0190</v>
      </c>
      <c r="B2273" s="22" t="str">
        <f>Revenue!B2274</f>
        <v>May</v>
      </c>
      <c r="C2273" s="23" t="str">
        <f t="shared" si="105"/>
        <v>P0190|May</v>
      </c>
      <c r="D2273" s="24">
        <f>Revenue!J2274</f>
        <v>1776.0732000000003</v>
      </c>
      <c r="E2273" s="25">
        <f>_xlfn.XLOOKUP($C2273,ExpensesTbl[Key],ExpensesTbl[Total Operating Expenses])</f>
        <v>2916.42</v>
      </c>
      <c r="F2273" s="25">
        <f t="shared" si="106"/>
        <v>-1140.3467999999998</v>
      </c>
      <c r="G2273" s="23" t="str">
        <f>_xlfn.XLOOKUP($A2273,PropertiesTbl[Property ID],PropertiesTbl[Property Name])</f>
        <v>Silver Villa</v>
      </c>
    </row>
    <row r="2274" spans="1:7" x14ac:dyDescent="0.25">
      <c r="A2274" s="22" t="str">
        <f>Revenue!A2275</f>
        <v>P0190</v>
      </c>
      <c r="B2274" s="22" t="str">
        <f>Revenue!B2275</f>
        <v>Jun</v>
      </c>
      <c r="C2274" s="23" t="str">
        <f t="shared" si="105"/>
        <v>P0190|Jun</v>
      </c>
      <c r="D2274" s="24">
        <f>Revenue!J2275</f>
        <v>1997.2719999999999</v>
      </c>
      <c r="E2274" s="25">
        <f>_xlfn.XLOOKUP($C2274,ExpensesTbl[Key],ExpensesTbl[Total Operating Expenses])</f>
        <v>3076.9600000000005</v>
      </c>
      <c r="F2274" s="25">
        <f t="shared" si="106"/>
        <v>-1079.6880000000006</v>
      </c>
      <c r="G2274" s="23" t="str">
        <f>_xlfn.XLOOKUP($A2274,PropertiesTbl[Property ID],PropertiesTbl[Property Name])</f>
        <v>Silver Villa</v>
      </c>
    </row>
    <row r="2275" spans="1:7" x14ac:dyDescent="0.25">
      <c r="A2275" s="22" t="str">
        <f>Revenue!A2276</f>
        <v>P0190</v>
      </c>
      <c r="B2275" s="22" t="str">
        <f>Revenue!B2276</f>
        <v>Jul</v>
      </c>
      <c r="C2275" s="23" t="str">
        <f t="shared" si="105"/>
        <v>P0190|Jul</v>
      </c>
      <c r="D2275" s="24">
        <f>Revenue!J2276</f>
        <v>3041.4301</v>
      </c>
      <c r="E2275" s="25">
        <f>_xlfn.XLOOKUP($C2275,ExpensesTbl[Key],ExpensesTbl[Total Operating Expenses])</f>
        <v>4329.32</v>
      </c>
      <c r="F2275" s="25">
        <f t="shared" si="106"/>
        <v>-1287.8898999999997</v>
      </c>
      <c r="G2275" s="23" t="str">
        <f>_xlfn.XLOOKUP($A2275,PropertiesTbl[Property ID],PropertiesTbl[Property Name])</f>
        <v>Silver Villa</v>
      </c>
    </row>
    <row r="2276" spans="1:7" x14ac:dyDescent="0.25">
      <c r="A2276" s="22" t="str">
        <f>Revenue!A2277</f>
        <v>P0190</v>
      </c>
      <c r="B2276" s="22" t="str">
        <f>Revenue!B2277</f>
        <v>Aug</v>
      </c>
      <c r="C2276" s="23" t="str">
        <f t="shared" si="105"/>
        <v>P0190|Aug</v>
      </c>
      <c r="D2276" s="24">
        <f>Revenue!J2277</f>
        <v>2788.4250000000002</v>
      </c>
      <c r="E2276" s="25">
        <f>_xlfn.XLOOKUP($C2276,ExpensesTbl[Key],ExpensesTbl[Total Operating Expenses])</f>
        <v>4189.07</v>
      </c>
      <c r="F2276" s="25">
        <f t="shared" si="106"/>
        <v>-1400.6449999999995</v>
      </c>
      <c r="G2276" s="23" t="str">
        <f>_xlfn.XLOOKUP($A2276,PropertiesTbl[Property ID],PropertiesTbl[Property Name])</f>
        <v>Silver Villa</v>
      </c>
    </row>
    <row r="2277" spans="1:7" x14ac:dyDescent="0.25">
      <c r="A2277" s="22" t="str">
        <f>Revenue!A2278</f>
        <v>P0190</v>
      </c>
      <c r="B2277" s="22" t="str">
        <f>Revenue!B2278</f>
        <v>Sep</v>
      </c>
      <c r="C2277" s="23" t="str">
        <f t="shared" si="105"/>
        <v>P0190|Sep</v>
      </c>
      <c r="D2277" s="24">
        <f>Revenue!J2278</f>
        <v>1569.4438</v>
      </c>
      <c r="E2277" s="25">
        <f>_xlfn.XLOOKUP($C2277,ExpensesTbl[Key],ExpensesTbl[Total Operating Expenses])</f>
        <v>2763.57</v>
      </c>
      <c r="F2277" s="25">
        <f t="shared" si="106"/>
        <v>-1194.1262000000002</v>
      </c>
      <c r="G2277" s="23" t="str">
        <f>_xlfn.XLOOKUP($A2277,PropertiesTbl[Property ID],PropertiesTbl[Property Name])</f>
        <v>Silver Villa</v>
      </c>
    </row>
    <row r="2278" spans="1:7" x14ac:dyDescent="0.25">
      <c r="A2278" s="22" t="str">
        <f>Revenue!A2279</f>
        <v>P0190</v>
      </c>
      <c r="B2278" s="22" t="str">
        <f>Revenue!B2279</f>
        <v>Oct</v>
      </c>
      <c r="C2278" s="23" t="str">
        <f t="shared" si="105"/>
        <v>P0190|Oct</v>
      </c>
      <c r="D2278" s="24">
        <f>Revenue!J2279</f>
        <v>1507.4025999999999</v>
      </c>
      <c r="E2278" s="25">
        <f>_xlfn.XLOOKUP($C2278,ExpensesTbl[Key],ExpensesTbl[Total Operating Expenses])</f>
        <v>2645.9100000000003</v>
      </c>
      <c r="F2278" s="25">
        <f t="shared" si="106"/>
        <v>-1138.5074000000004</v>
      </c>
      <c r="G2278" s="23" t="str">
        <f>_xlfn.XLOOKUP($A2278,PropertiesTbl[Property ID],PropertiesTbl[Property Name])</f>
        <v>Silver Villa</v>
      </c>
    </row>
    <row r="2279" spans="1:7" x14ac:dyDescent="0.25">
      <c r="A2279" s="22" t="str">
        <f>Revenue!A2280</f>
        <v>P0190</v>
      </c>
      <c r="B2279" s="22" t="str">
        <f>Revenue!B2280</f>
        <v>Nov</v>
      </c>
      <c r="C2279" s="23" t="str">
        <f t="shared" si="105"/>
        <v>P0190|Nov</v>
      </c>
      <c r="D2279" s="24">
        <f>Revenue!J2280</f>
        <v>1679.7328</v>
      </c>
      <c r="E2279" s="25">
        <f>_xlfn.XLOOKUP($C2279,ExpensesTbl[Key],ExpensesTbl[Total Operating Expenses])</f>
        <v>2546.5700000000002</v>
      </c>
      <c r="F2279" s="25">
        <f t="shared" si="106"/>
        <v>-866.83720000000017</v>
      </c>
      <c r="G2279" s="23" t="str">
        <f>_xlfn.XLOOKUP($A2279,PropertiesTbl[Property ID],PropertiesTbl[Property Name])</f>
        <v>Silver Villa</v>
      </c>
    </row>
    <row r="2280" spans="1:7" x14ac:dyDescent="0.25">
      <c r="A2280" s="22" t="str">
        <f>Revenue!A2281</f>
        <v>P0190</v>
      </c>
      <c r="B2280" s="22" t="str">
        <f>Revenue!B2281</f>
        <v>Dec</v>
      </c>
      <c r="C2280" s="23" t="str">
        <f t="shared" si="105"/>
        <v>P0190|Dec</v>
      </c>
      <c r="D2280" s="24">
        <f>Revenue!J2281</f>
        <v>6381.3486000000003</v>
      </c>
      <c r="E2280" s="25">
        <f>_xlfn.XLOOKUP($C2280,ExpensesTbl[Key],ExpensesTbl[Total Operating Expenses])</f>
        <v>3149.8900000000003</v>
      </c>
      <c r="F2280" s="25">
        <f t="shared" si="106"/>
        <v>3231.4585999999999</v>
      </c>
      <c r="G2280" s="23" t="str">
        <f>_xlfn.XLOOKUP($A2280,PropertiesTbl[Property ID],PropertiesTbl[Property Name])</f>
        <v>Silver Villa</v>
      </c>
    </row>
    <row r="2281" spans="1:7" x14ac:dyDescent="0.25">
      <c r="A2281" s="22" t="str">
        <f>Revenue!A2282</f>
        <v>P0190</v>
      </c>
      <c r="B2281" s="22" t="str">
        <f>Revenue!B2282</f>
        <v>Jan</v>
      </c>
      <c r="C2281" s="23" t="str">
        <f t="shared" si="105"/>
        <v>P0190|Jan</v>
      </c>
      <c r="D2281" s="24">
        <f>Revenue!J2282</f>
        <v>5873.7282000000005</v>
      </c>
      <c r="E2281" s="25">
        <f>_xlfn.XLOOKUP($C2281,ExpensesTbl[Key],ExpensesTbl[Total Operating Expenses])</f>
        <v>3160.4900000000002</v>
      </c>
      <c r="F2281" s="25">
        <f t="shared" si="106"/>
        <v>2713.2382000000002</v>
      </c>
      <c r="G2281" s="23" t="str">
        <f>_xlfn.XLOOKUP($A2281,PropertiesTbl[Property ID],PropertiesTbl[Property Name])</f>
        <v>Silver Villa</v>
      </c>
    </row>
    <row r="2282" spans="1:7" x14ac:dyDescent="0.25">
      <c r="A2282" s="22" t="str">
        <f>Revenue!A2283</f>
        <v>P0190</v>
      </c>
      <c r="B2282" s="22" t="str">
        <f>Revenue!B2283</f>
        <v>Feb</v>
      </c>
      <c r="C2282" s="23" t="str">
        <f t="shared" si="105"/>
        <v>P0190|Feb</v>
      </c>
      <c r="D2282" s="24">
        <f>Revenue!J2283</f>
        <v>4444.7031999999999</v>
      </c>
      <c r="E2282" s="25">
        <f>_xlfn.XLOOKUP($C2282,ExpensesTbl[Key],ExpensesTbl[Total Operating Expenses])</f>
        <v>3032.1000000000004</v>
      </c>
      <c r="F2282" s="25">
        <f t="shared" si="106"/>
        <v>1412.6031999999996</v>
      </c>
      <c r="G2282" s="23" t="str">
        <f>_xlfn.XLOOKUP($A2282,PropertiesTbl[Property ID],PropertiesTbl[Property Name])</f>
        <v>Silver Villa</v>
      </c>
    </row>
    <row r="2283" spans="1:7" x14ac:dyDescent="0.25">
      <c r="A2283" s="22" t="str">
        <f>Revenue!A2284</f>
        <v>P0190</v>
      </c>
      <c r="B2283" s="22" t="str">
        <f>Revenue!B2284</f>
        <v>Mar</v>
      </c>
      <c r="C2283" s="23" t="str">
        <f t="shared" si="105"/>
        <v>P0190|Mar</v>
      </c>
      <c r="D2283" s="24">
        <f>Revenue!J2284</f>
        <v>3700.1781000000001</v>
      </c>
      <c r="E2283" s="25">
        <f>_xlfn.XLOOKUP($C2283,ExpensesTbl[Key],ExpensesTbl[Total Operating Expenses])</f>
        <v>2890.3500000000004</v>
      </c>
      <c r="F2283" s="25">
        <f t="shared" si="106"/>
        <v>809.82809999999972</v>
      </c>
      <c r="G2283" s="23" t="str">
        <f>_xlfn.XLOOKUP($A2283,PropertiesTbl[Property ID],PropertiesTbl[Property Name])</f>
        <v>Silver Villa</v>
      </c>
    </row>
    <row r="2284" spans="1:7" x14ac:dyDescent="0.25">
      <c r="A2284" s="22" t="str">
        <f>Revenue!A2285</f>
        <v>P0191</v>
      </c>
      <c r="B2284" s="22" t="str">
        <f>Revenue!B2285</f>
        <v>Apr</v>
      </c>
      <c r="C2284" s="23" t="str">
        <f t="shared" si="105"/>
        <v>P0191|Apr</v>
      </c>
      <c r="D2284" s="24">
        <f>Revenue!J2285</f>
        <v>831.13739999999996</v>
      </c>
      <c r="E2284" s="25">
        <f>_xlfn.XLOOKUP($C2284,ExpensesTbl[Key],ExpensesTbl[Total Operating Expenses])</f>
        <v>1550.48</v>
      </c>
      <c r="F2284" s="25">
        <f t="shared" si="106"/>
        <v>-719.34260000000006</v>
      </c>
      <c r="G2284" s="23" t="str">
        <f>_xlfn.XLOOKUP($A2284,PropertiesTbl[Property ID],PropertiesTbl[Property Name])</f>
        <v>Trailside Nest</v>
      </c>
    </row>
    <row r="2285" spans="1:7" x14ac:dyDescent="0.25">
      <c r="A2285" s="22" t="str">
        <f>Revenue!A2286</f>
        <v>P0191</v>
      </c>
      <c r="B2285" s="22" t="str">
        <f>Revenue!B2286</f>
        <v>May</v>
      </c>
      <c r="C2285" s="23" t="str">
        <f t="shared" si="105"/>
        <v>P0191|May</v>
      </c>
      <c r="D2285" s="24">
        <f>Revenue!J2286</f>
        <v>999.66519999999991</v>
      </c>
      <c r="E2285" s="25">
        <f>_xlfn.XLOOKUP($C2285,ExpensesTbl[Key],ExpensesTbl[Total Operating Expenses])</f>
        <v>2043.8100000000002</v>
      </c>
      <c r="F2285" s="25">
        <f t="shared" si="106"/>
        <v>-1044.1448000000003</v>
      </c>
      <c r="G2285" s="23" t="str">
        <f>_xlfn.XLOOKUP($A2285,PropertiesTbl[Property ID],PropertiesTbl[Property Name])</f>
        <v>Trailside Nest</v>
      </c>
    </row>
    <row r="2286" spans="1:7" x14ac:dyDescent="0.25">
      <c r="A2286" s="22" t="str">
        <f>Revenue!A2287</f>
        <v>P0191</v>
      </c>
      <c r="B2286" s="22" t="str">
        <f>Revenue!B2287</f>
        <v>Jun</v>
      </c>
      <c r="C2286" s="23" t="str">
        <f t="shared" si="105"/>
        <v>P0191|Jun</v>
      </c>
      <c r="D2286" s="24">
        <f>Revenue!J2287</f>
        <v>1166.3112000000001</v>
      </c>
      <c r="E2286" s="25">
        <f>_xlfn.XLOOKUP($C2286,ExpensesTbl[Key],ExpensesTbl[Total Operating Expenses])</f>
        <v>1835.42</v>
      </c>
      <c r="F2286" s="25">
        <f t="shared" si="106"/>
        <v>-669.10879999999997</v>
      </c>
      <c r="G2286" s="23" t="str">
        <f>_xlfn.XLOOKUP($A2286,PropertiesTbl[Property ID],PropertiesTbl[Property Name])</f>
        <v>Trailside Nest</v>
      </c>
    </row>
    <row r="2287" spans="1:7" x14ac:dyDescent="0.25">
      <c r="A2287" s="22" t="str">
        <f>Revenue!A2288</f>
        <v>P0191</v>
      </c>
      <c r="B2287" s="22" t="str">
        <f>Revenue!B2288</f>
        <v>Jul</v>
      </c>
      <c r="C2287" s="23" t="str">
        <f t="shared" si="105"/>
        <v>P0191|Jul</v>
      </c>
      <c r="D2287" s="24">
        <f>Revenue!J2288</f>
        <v>1804.6404</v>
      </c>
      <c r="E2287" s="25">
        <f>_xlfn.XLOOKUP($C2287,ExpensesTbl[Key],ExpensesTbl[Total Operating Expenses])</f>
        <v>2477.8199999999997</v>
      </c>
      <c r="F2287" s="25">
        <f t="shared" si="106"/>
        <v>-673.17959999999971</v>
      </c>
      <c r="G2287" s="23" t="str">
        <f>_xlfn.XLOOKUP($A2287,PropertiesTbl[Property ID],PropertiesTbl[Property Name])</f>
        <v>Trailside Nest</v>
      </c>
    </row>
    <row r="2288" spans="1:7" x14ac:dyDescent="0.25">
      <c r="A2288" s="22" t="str">
        <f>Revenue!A2289</f>
        <v>P0191</v>
      </c>
      <c r="B2288" s="22" t="str">
        <f>Revenue!B2289</f>
        <v>Aug</v>
      </c>
      <c r="C2288" s="23" t="str">
        <f t="shared" si="105"/>
        <v>P0191|Aug</v>
      </c>
      <c r="D2288" s="24">
        <f>Revenue!J2289</f>
        <v>1643.213</v>
      </c>
      <c r="E2288" s="25">
        <f>_xlfn.XLOOKUP($C2288,ExpensesTbl[Key],ExpensesTbl[Total Operating Expenses])</f>
        <v>2417.8200000000002</v>
      </c>
      <c r="F2288" s="25">
        <f t="shared" si="106"/>
        <v>-774.6070000000002</v>
      </c>
      <c r="G2288" s="23" t="str">
        <f>_xlfn.XLOOKUP($A2288,PropertiesTbl[Property ID],PropertiesTbl[Property Name])</f>
        <v>Trailside Nest</v>
      </c>
    </row>
    <row r="2289" spans="1:7" x14ac:dyDescent="0.25">
      <c r="A2289" s="22" t="str">
        <f>Revenue!A2290</f>
        <v>P0191</v>
      </c>
      <c r="B2289" s="22" t="str">
        <f>Revenue!B2290</f>
        <v>Sep</v>
      </c>
      <c r="C2289" s="23" t="str">
        <f t="shared" si="105"/>
        <v>P0191|Sep</v>
      </c>
      <c r="D2289" s="24">
        <f>Revenue!J2290</f>
        <v>1215.0440000000001</v>
      </c>
      <c r="E2289" s="25">
        <f>_xlfn.XLOOKUP($C2289,ExpensesTbl[Key],ExpensesTbl[Total Operating Expenses])</f>
        <v>1682.61</v>
      </c>
      <c r="F2289" s="25">
        <f t="shared" si="106"/>
        <v>-467.5659999999998</v>
      </c>
      <c r="G2289" s="23" t="str">
        <f>_xlfn.XLOOKUP($A2289,PropertiesTbl[Property ID],PropertiesTbl[Property Name])</f>
        <v>Trailside Nest</v>
      </c>
    </row>
    <row r="2290" spans="1:7" x14ac:dyDescent="0.25">
      <c r="A2290" s="22" t="str">
        <f>Revenue!A2291</f>
        <v>P0191</v>
      </c>
      <c r="B2290" s="22" t="str">
        <f>Revenue!B2291</f>
        <v>Oct</v>
      </c>
      <c r="C2290" s="23" t="str">
        <f t="shared" si="105"/>
        <v>P0191|Oct</v>
      </c>
      <c r="D2290" s="24">
        <f>Revenue!J2291</f>
        <v>989.14069999999992</v>
      </c>
      <c r="E2290" s="25">
        <f>_xlfn.XLOOKUP($C2290,ExpensesTbl[Key],ExpensesTbl[Total Operating Expenses])</f>
        <v>1634.02</v>
      </c>
      <c r="F2290" s="25">
        <f t="shared" si="106"/>
        <v>-644.87930000000006</v>
      </c>
      <c r="G2290" s="23" t="str">
        <f>_xlfn.XLOOKUP($A2290,PropertiesTbl[Property ID],PropertiesTbl[Property Name])</f>
        <v>Trailside Nest</v>
      </c>
    </row>
    <row r="2291" spans="1:7" x14ac:dyDescent="0.25">
      <c r="A2291" s="22" t="str">
        <f>Revenue!A2292</f>
        <v>P0191</v>
      </c>
      <c r="B2291" s="22" t="str">
        <f>Revenue!B2292</f>
        <v>Nov</v>
      </c>
      <c r="C2291" s="23" t="str">
        <f t="shared" si="105"/>
        <v>P0191|Nov</v>
      </c>
      <c r="D2291" s="24">
        <f>Revenue!J2292</f>
        <v>897.95099999999991</v>
      </c>
      <c r="E2291" s="25">
        <f>_xlfn.XLOOKUP($C2291,ExpensesTbl[Key],ExpensesTbl[Total Operating Expenses])</f>
        <v>1619.0200000000002</v>
      </c>
      <c r="F2291" s="25">
        <f t="shared" si="106"/>
        <v>-721.0690000000003</v>
      </c>
      <c r="G2291" s="23" t="str">
        <f>_xlfn.XLOOKUP($A2291,PropertiesTbl[Property ID],PropertiesTbl[Property Name])</f>
        <v>Trailside Nest</v>
      </c>
    </row>
    <row r="2292" spans="1:7" x14ac:dyDescent="0.25">
      <c r="A2292" s="22" t="str">
        <f>Revenue!A2293</f>
        <v>P0191</v>
      </c>
      <c r="B2292" s="22" t="str">
        <f>Revenue!B2293</f>
        <v>Dec</v>
      </c>
      <c r="C2292" s="23" t="str">
        <f t="shared" si="105"/>
        <v>P0191|Dec</v>
      </c>
      <c r="D2292" s="24">
        <f>Revenue!J2293</f>
        <v>3837.9195</v>
      </c>
      <c r="E2292" s="25">
        <f>_xlfn.XLOOKUP($C2292,ExpensesTbl[Key],ExpensesTbl[Total Operating Expenses])</f>
        <v>1988.1699999999998</v>
      </c>
      <c r="F2292" s="25">
        <f t="shared" si="106"/>
        <v>1849.7495000000001</v>
      </c>
      <c r="G2292" s="23" t="str">
        <f>_xlfn.XLOOKUP($A2292,PropertiesTbl[Property ID],PropertiesTbl[Property Name])</f>
        <v>Trailside Nest</v>
      </c>
    </row>
    <row r="2293" spans="1:7" x14ac:dyDescent="0.25">
      <c r="A2293" s="22" t="str">
        <f>Revenue!A2294</f>
        <v>P0191</v>
      </c>
      <c r="B2293" s="22" t="str">
        <f>Revenue!B2294</f>
        <v>Jan</v>
      </c>
      <c r="C2293" s="23" t="str">
        <f t="shared" si="105"/>
        <v>P0191|Jan</v>
      </c>
      <c r="D2293" s="24">
        <f>Revenue!J2294</f>
        <v>3521.8934999999997</v>
      </c>
      <c r="E2293" s="25">
        <f>_xlfn.XLOOKUP($C2293,ExpensesTbl[Key],ExpensesTbl[Total Operating Expenses])</f>
        <v>2017.9199999999998</v>
      </c>
      <c r="F2293" s="25">
        <f t="shared" si="106"/>
        <v>1503.9734999999998</v>
      </c>
      <c r="G2293" s="23" t="str">
        <f>_xlfn.XLOOKUP($A2293,PropertiesTbl[Property ID],PropertiesTbl[Property Name])</f>
        <v>Trailside Nest</v>
      </c>
    </row>
    <row r="2294" spans="1:7" x14ac:dyDescent="0.25">
      <c r="A2294" s="22" t="str">
        <f>Revenue!A2295</f>
        <v>P0191</v>
      </c>
      <c r="B2294" s="22" t="str">
        <f>Revenue!B2295</f>
        <v>Feb</v>
      </c>
      <c r="C2294" s="23" t="str">
        <f t="shared" si="105"/>
        <v>P0191|Feb</v>
      </c>
      <c r="D2294" s="24">
        <f>Revenue!J2295</f>
        <v>3078.7476999999999</v>
      </c>
      <c r="E2294" s="25">
        <f>_xlfn.XLOOKUP($C2294,ExpensesTbl[Key],ExpensesTbl[Total Operating Expenses])</f>
        <v>1907.24</v>
      </c>
      <c r="F2294" s="25">
        <f t="shared" si="106"/>
        <v>1171.5076999999999</v>
      </c>
      <c r="G2294" s="23" t="str">
        <f>_xlfn.XLOOKUP($A2294,PropertiesTbl[Property ID],PropertiesTbl[Property Name])</f>
        <v>Trailside Nest</v>
      </c>
    </row>
    <row r="2295" spans="1:7" x14ac:dyDescent="0.25">
      <c r="A2295" s="22" t="str">
        <f>Revenue!A2296</f>
        <v>P0191</v>
      </c>
      <c r="B2295" s="22" t="str">
        <f>Revenue!B2296</f>
        <v>Mar</v>
      </c>
      <c r="C2295" s="23" t="str">
        <f t="shared" si="105"/>
        <v>P0191|Mar</v>
      </c>
      <c r="D2295" s="24">
        <f>Revenue!J2296</f>
        <v>2158.6044000000002</v>
      </c>
      <c r="E2295" s="25">
        <f>_xlfn.XLOOKUP($C2295,ExpensesTbl[Key],ExpensesTbl[Total Operating Expenses])</f>
        <v>1809.3899999999999</v>
      </c>
      <c r="F2295" s="25">
        <f t="shared" si="106"/>
        <v>349.2144000000003</v>
      </c>
      <c r="G2295" s="23" t="str">
        <f>_xlfn.XLOOKUP($A2295,PropertiesTbl[Property ID],PropertiesTbl[Property Name])</f>
        <v>Trailside Nest</v>
      </c>
    </row>
    <row r="2296" spans="1:7" x14ac:dyDescent="0.25">
      <c r="A2296" s="22" t="str">
        <f>Revenue!A2297</f>
        <v>P0192</v>
      </c>
      <c r="B2296" s="22" t="str">
        <f>Revenue!B2297</f>
        <v>Apr</v>
      </c>
      <c r="C2296" s="23" t="str">
        <f t="shared" si="105"/>
        <v>P0192|Apr</v>
      </c>
      <c r="D2296" s="24">
        <f>Revenue!J2297</f>
        <v>717.67650000000003</v>
      </c>
      <c r="E2296" s="25">
        <f>_xlfn.XLOOKUP($C2296,ExpensesTbl[Key],ExpensesTbl[Total Operating Expenses])</f>
        <v>1552.31</v>
      </c>
      <c r="F2296" s="25">
        <f t="shared" si="106"/>
        <v>-834.63349999999991</v>
      </c>
      <c r="G2296" s="23" t="str">
        <f>_xlfn.XLOOKUP($A2296,PropertiesTbl[Property ID],PropertiesTbl[Property Name])</f>
        <v>Meadow Hollow</v>
      </c>
    </row>
    <row r="2297" spans="1:7" x14ac:dyDescent="0.25">
      <c r="A2297" s="22" t="str">
        <f>Revenue!A2298</f>
        <v>P0192</v>
      </c>
      <c r="B2297" s="22" t="str">
        <f>Revenue!B2298</f>
        <v>May</v>
      </c>
      <c r="C2297" s="23" t="str">
        <f t="shared" si="105"/>
        <v>P0192|May</v>
      </c>
      <c r="D2297" s="24">
        <f>Revenue!J2298</f>
        <v>853.5444</v>
      </c>
      <c r="E2297" s="25">
        <f>_xlfn.XLOOKUP($C2297,ExpensesTbl[Key],ExpensesTbl[Total Operating Expenses])</f>
        <v>1766.49</v>
      </c>
      <c r="F2297" s="25">
        <f t="shared" si="106"/>
        <v>-912.94560000000001</v>
      </c>
      <c r="G2297" s="23" t="str">
        <f>_xlfn.XLOOKUP($A2297,PropertiesTbl[Property ID],PropertiesTbl[Property Name])</f>
        <v>Meadow Hollow</v>
      </c>
    </row>
    <row r="2298" spans="1:7" x14ac:dyDescent="0.25">
      <c r="A2298" s="22" t="str">
        <f>Revenue!A2299</f>
        <v>P0192</v>
      </c>
      <c r="B2298" s="22" t="str">
        <f>Revenue!B2299</f>
        <v>Jun</v>
      </c>
      <c r="C2298" s="23" t="str">
        <f t="shared" si="105"/>
        <v>P0192|Jun</v>
      </c>
      <c r="D2298" s="24">
        <f>Revenue!J2299</f>
        <v>885.03060000000005</v>
      </c>
      <c r="E2298" s="25">
        <f>_xlfn.XLOOKUP($C2298,ExpensesTbl[Key],ExpensesTbl[Total Operating Expenses])</f>
        <v>1841.73</v>
      </c>
      <c r="F2298" s="25">
        <f t="shared" si="106"/>
        <v>-956.69939999999997</v>
      </c>
      <c r="G2298" s="23" t="str">
        <f>_xlfn.XLOOKUP($A2298,PropertiesTbl[Property ID],PropertiesTbl[Property Name])</f>
        <v>Meadow Hollow</v>
      </c>
    </row>
    <row r="2299" spans="1:7" x14ac:dyDescent="0.25">
      <c r="A2299" s="22" t="str">
        <f>Revenue!A2300</f>
        <v>P0192</v>
      </c>
      <c r="B2299" s="22" t="str">
        <f>Revenue!B2300</f>
        <v>Jul</v>
      </c>
      <c r="C2299" s="23" t="str">
        <f t="shared" si="105"/>
        <v>P0192|Jul</v>
      </c>
      <c r="D2299" s="24">
        <f>Revenue!J2300</f>
        <v>1333.6944000000001</v>
      </c>
      <c r="E2299" s="25">
        <f>_xlfn.XLOOKUP($C2299,ExpensesTbl[Key],ExpensesTbl[Total Operating Expenses])</f>
        <v>2385.4899999999998</v>
      </c>
      <c r="F2299" s="25">
        <f t="shared" si="106"/>
        <v>-1051.7955999999997</v>
      </c>
      <c r="G2299" s="23" t="str">
        <f>_xlfn.XLOOKUP($A2299,PropertiesTbl[Property ID],PropertiesTbl[Property Name])</f>
        <v>Meadow Hollow</v>
      </c>
    </row>
    <row r="2300" spans="1:7" x14ac:dyDescent="0.25">
      <c r="A2300" s="22" t="str">
        <f>Revenue!A2301</f>
        <v>P0192</v>
      </c>
      <c r="B2300" s="22" t="str">
        <f>Revenue!B2301</f>
        <v>Aug</v>
      </c>
      <c r="C2300" s="23" t="str">
        <f t="shared" si="105"/>
        <v>P0192|Aug</v>
      </c>
      <c r="D2300" s="24">
        <f>Revenue!J2301</f>
        <v>1205.4992000000002</v>
      </c>
      <c r="E2300" s="25">
        <f>_xlfn.XLOOKUP($C2300,ExpensesTbl[Key],ExpensesTbl[Total Operating Expenses])</f>
        <v>2318.34</v>
      </c>
      <c r="F2300" s="25">
        <f t="shared" si="106"/>
        <v>-1112.8407999999999</v>
      </c>
      <c r="G2300" s="23" t="str">
        <f>_xlfn.XLOOKUP($A2300,PropertiesTbl[Property ID],PropertiesTbl[Property Name])</f>
        <v>Meadow Hollow</v>
      </c>
    </row>
    <row r="2301" spans="1:7" x14ac:dyDescent="0.25">
      <c r="A2301" s="22" t="str">
        <f>Revenue!A2302</f>
        <v>P0192</v>
      </c>
      <c r="B2301" s="22" t="str">
        <f>Revenue!B2302</f>
        <v>Sep</v>
      </c>
      <c r="C2301" s="23" t="str">
        <f t="shared" si="105"/>
        <v>P0192|Sep</v>
      </c>
      <c r="D2301" s="24">
        <f>Revenue!J2302</f>
        <v>910.755</v>
      </c>
      <c r="E2301" s="25">
        <f>_xlfn.XLOOKUP($C2301,ExpensesTbl[Key],ExpensesTbl[Total Operating Expenses])</f>
        <v>1676.77</v>
      </c>
      <c r="F2301" s="25">
        <f t="shared" si="106"/>
        <v>-766.01499999999999</v>
      </c>
      <c r="G2301" s="23" t="str">
        <f>_xlfn.XLOOKUP($A2301,PropertiesTbl[Property ID],PropertiesTbl[Property Name])</f>
        <v>Meadow Hollow</v>
      </c>
    </row>
    <row r="2302" spans="1:7" x14ac:dyDescent="0.25">
      <c r="A2302" s="22" t="str">
        <f>Revenue!A2303</f>
        <v>P0192</v>
      </c>
      <c r="B2302" s="22" t="str">
        <f>Revenue!B2303</f>
        <v>Oct</v>
      </c>
      <c r="C2302" s="23" t="str">
        <f t="shared" si="105"/>
        <v>P0192|Oct</v>
      </c>
      <c r="D2302" s="24">
        <f>Revenue!J2303</f>
        <v>806.3442</v>
      </c>
      <c r="E2302" s="25">
        <f>_xlfn.XLOOKUP($C2302,ExpensesTbl[Key],ExpensesTbl[Total Operating Expenses])</f>
        <v>1819.4900000000002</v>
      </c>
      <c r="F2302" s="25">
        <f t="shared" si="106"/>
        <v>-1013.1458000000002</v>
      </c>
      <c r="G2302" s="23" t="str">
        <f>_xlfn.XLOOKUP($A2302,PropertiesTbl[Property ID],PropertiesTbl[Property Name])</f>
        <v>Meadow Hollow</v>
      </c>
    </row>
    <row r="2303" spans="1:7" x14ac:dyDescent="0.25">
      <c r="A2303" s="22" t="str">
        <f>Revenue!A2304</f>
        <v>P0192</v>
      </c>
      <c r="B2303" s="22" t="str">
        <f>Revenue!B2304</f>
        <v>Nov</v>
      </c>
      <c r="C2303" s="23" t="str">
        <f t="shared" si="105"/>
        <v>P0192|Nov</v>
      </c>
      <c r="D2303" s="24">
        <f>Revenue!J2304</f>
        <v>910.755</v>
      </c>
      <c r="E2303" s="25">
        <f>_xlfn.XLOOKUP($C2303,ExpensesTbl[Key],ExpensesTbl[Total Operating Expenses])</f>
        <v>1603.44</v>
      </c>
      <c r="F2303" s="25">
        <f t="shared" si="106"/>
        <v>-692.68500000000006</v>
      </c>
      <c r="G2303" s="23" t="str">
        <f>_xlfn.XLOOKUP($A2303,PropertiesTbl[Property ID],PropertiesTbl[Property Name])</f>
        <v>Meadow Hollow</v>
      </c>
    </row>
    <row r="2304" spans="1:7" x14ac:dyDescent="0.25">
      <c r="A2304" s="22" t="str">
        <f>Revenue!A2305</f>
        <v>P0192</v>
      </c>
      <c r="B2304" s="22" t="str">
        <f>Revenue!B2305</f>
        <v>Dec</v>
      </c>
      <c r="C2304" s="23" t="str">
        <f t="shared" si="105"/>
        <v>P0192|Dec</v>
      </c>
      <c r="D2304" s="24">
        <f>Revenue!J2305</f>
        <v>3290.0913</v>
      </c>
      <c r="E2304" s="25">
        <f>_xlfn.XLOOKUP($C2304,ExpensesTbl[Key],ExpensesTbl[Total Operating Expenses])</f>
        <v>2134.4</v>
      </c>
      <c r="F2304" s="25">
        <f t="shared" si="106"/>
        <v>1155.6913</v>
      </c>
      <c r="G2304" s="23" t="str">
        <f>_xlfn.XLOOKUP($A2304,PropertiesTbl[Property ID],PropertiesTbl[Property Name])</f>
        <v>Meadow Hollow</v>
      </c>
    </row>
    <row r="2305" spans="1:7" x14ac:dyDescent="0.25">
      <c r="A2305" s="22" t="str">
        <f>Revenue!A2306</f>
        <v>P0192</v>
      </c>
      <c r="B2305" s="22" t="str">
        <f>Revenue!B2306</f>
        <v>Jan</v>
      </c>
      <c r="C2305" s="23" t="str">
        <f t="shared" si="105"/>
        <v>P0192|Jan</v>
      </c>
      <c r="D2305" s="24">
        <f>Revenue!J2306</f>
        <v>2528.3199</v>
      </c>
      <c r="E2305" s="25">
        <f>_xlfn.XLOOKUP($C2305,ExpensesTbl[Key],ExpensesTbl[Total Operating Expenses])</f>
        <v>1836.7</v>
      </c>
      <c r="F2305" s="25">
        <f t="shared" si="106"/>
        <v>691.61989999999992</v>
      </c>
      <c r="G2305" s="23" t="str">
        <f>_xlfn.XLOOKUP($A2305,PropertiesTbl[Property ID],PropertiesTbl[Property Name])</f>
        <v>Meadow Hollow</v>
      </c>
    </row>
    <row r="2306" spans="1:7" x14ac:dyDescent="0.25">
      <c r="A2306" s="22" t="str">
        <f>Revenue!A2307</f>
        <v>P0192</v>
      </c>
      <c r="B2306" s="22" t="str">
        <f>Revenue!B2307</f>
        <v>Feb</v>
      </c>
      <c r="C2306" s="23" t="str">
        <f t="shared" si="105"/>
        <v>P0192|Feb</v>
      </c>
      <c r="D2306" s="24">
        <f>Revenue!J2307</f>
        <v>2126.5749999999998</v>
      </c>
      <c r="E2306" s="25">
        <f>_xlfn.XLOOKUP($C2306,ExpensesTbl[Key],ExpensesTbl[Total Operating Expenses])</f>
        <v>1820.1899999999998</v>
      </c>
      <c r="F2306" s="25">
        <f t="shared" si="106"/>
        <v>306.38499999999999</v>
      </c>
      <c r="G2306" s="23" t="str">
        <f>_xlfn.XLOOKUP($A2306,PropertiesTbl[Property ID],PropertiesTbl[Property Name])</f>
        <v>Meadow Hollow</v>
      </c>
    </row>
    <row r="2307" spans="1:7" x14ac:dyDescent="0.25">
      <c r="A2307" s="22" t="str">
        <f>Revenue!A2308</f>
        <v>P0192</v>
      </c>
      <c r="B2307" s="22" t="str">
        <f>Revenue!B2308</f>
        <v>Mar</v>
      </c>
      <c r="C2307" s="23" t="str">
        <f t="shared" si="105"/>
        <v>P0192|Mar</v>
      </c>
      <c r="D2307" s="24">
        <f>Revenue!J2308</f>
        <v>2006.9739999999999</v>
      </c>
      <c r="E2307" s="25">
        <f>_xlfn.XLOOKUP($C2307,ExpensesTbl[Key],ExpensesTbl[Total Operating Expenses])</f>
        <v>1803.03</v>
      </c>
      <c r="F2307" s="25">
        <f t="shared" si="106"/>
        <v>203.94399999999996</v>
      </c>
      <c r="G2307" s="23" t="str">
        <f>_xlfn.XLOOKUP($A2307,PropertiesTbl[Property ID],PropertiesTbl[Property Name])</f>
        <v>Meadow Hollow</v>
      </c>
    </row>
    <row r="2308" spans="1:7" x14ac:dyDescent="0.25">
      <c r="A2308" s="22" t="str">
        <f>Revenue!A2309</f>
        <v>P0193</v>
      </c>
      <c r="B2308" s="22" t="str">
        <f>Revenue!B2309</f>
        <v>Apr</v>
      </c>
      <c r="C2308" s="23" t="str">
        <f t="shared" si="105"/>
        <v>P0193|Apr</v>
      </c>
      <c r="D2308" s="24">
        <f>Revenue!J2309</f>
        <v>840.28449999999998</v>
      </c>
      <c r="E2308" s="25">
        <f>_xlfn.XLOOKUP($C2308,ExpensesTbl[Key],ExpensesTbl[Total Operating Expenses])</f>
        <v>1795.95</v>
      </c>
      <c r="F2308" s="25">
        <f t="shared" si="106"/>
        <v>-955.66550000000007</v>
      </c>
      <c r="G2308" s="23" t="str">
        <f>_xlfn.XLOOKUP($A2308,PropertiesTbl[Property ID],PropertiesTbl[Property Name])</f>
        <v>Summit Nest</v>
      </c>
    </row>
    <row r="2309" spans="1:7" x14ac:dyDescent="0.25">
      <c r="A2309" s="22" t="str">
        <f>Revenue!A2310</f>
        <v>P0193</v>
      </c>
      <c r="B2309" s="22" t="str">
        <f>Revenue!B2310</f>
        <v>May</v>
      </c>
      <c r="C2309" s="23" t="str">
        <f t="shared" ref="C2309:C2372" si="107">A2309&amp;"|"&amp;B2309</f>
        <v>P0193|May</v>
      </c>
      <c r="D2309" s="24">
        <f>Revenue!J2310</f>
        <v>980.94420000000002</v>
      </c>
      <c r="E2309" s="25">
        <f>_xlfn.XLOOKUP($C2309,ExpensesTbl[Key],ExpensesTbl[Total Operating Expenses])</f>
        <v>1775.42</v>
      </c>
      <c r="F2309" s="25">
        <f t="shared" ref="F2309:F2372" si="108">D2309-E2309</f>
        <v>-794.47580000000005</v>
      </c>
      <c r="G2309" s="23" t="str">
        <f>_xlfn.XLOOKUP($A2309,PropertiesTbl[Property ID],PropertiesTbl[Property Name])</f>
        <v>Summit Nest</v>
      </c>
    </row>
    <row r="2310" spans="1:7" x14ac:dyDescent="0.25">
      <c r="A2310" s="22" t="str">
        <f>Revenue!A2311</f>
        <v>P0193</v>
      </c>
      <c r="B2310" s="22" t="str">
        <f>Revenue!B2311</f>
        <v>Jun</v>
      </c>
      <c r="C2310" s="23" t="str">
        <f t="shared" si="107"/>
        <v>P0193|Jun</v>
      </c>
      <c r="D2310" s="24">
        <f>Revenue!J2311</f>
        <v>1230.8647000000001</v>
      </c>
      <c r="E2310" s="25">
        <f>_xlfn.XLOOKUP($C2310,ExpensesTbl[Key],ExpensesTbl[Total Operating Expenses])</f>
        <v>1841.96</v>
      </c>
      <c r="F2310" s="25">
        <f t="shared" si="108"/>
        <v>-611.09529999999995</v>
      </c>
      <c r="G2310" s="23" t="str">
        <f>_xlfn.XLOOKUP($A2310,PropertiesTbl[Property ID],PropertiesTbl[Property Name])</f>
        <v>Summit Nest</v>
      </c>
    </row>
    <row r="2311" spans="1:7" x14ac:dyDescent="0.25">
      <c r="A2311" s="22" t="str">
        <f>Revenue!A2312</f>
        <v>P0193</v>
      </c>
      <c r="B2311" s="22" t="str">
        <f>Revenue!B2312</f>
        <v>Jul</v>
      </c>
      <c r="C2311" s="23" t="str">
        <f t="shared" si="107"/>
        <v>P0193|Jul</v>
      </c>
      <c r="D2311" s="24">
        <f>Revenue!J2312</f>
        <v>1489.1271999999999</v>
      </c>
      <c r="E2311" s="25">
        <f>_xlfn.XLOOKUP($C2311,ExpensesTbl[Key],ExpensesTbl[Total Operating Expenses])</f>
        <v>2394.02</v>
      </c>
      <c r="F2311" s="25">
        <f t="shared" si="108"/>
        <v>-904.89280000000008</v>
      </c>
      <c r="G2311" s="23" t="str">
        <f>_xlfn.XLOOKUP($A2311,PropertiesTbl[Property ID],PropertiesTbl[Property Name])</f>
        <v>Summit Nest</v>
      </c>
    </row>
    <row r="2312" spans="1:7" x14ac:dyDescent="0.25">
      <c r="A2312" s="22" t="str">
        <f>Revenue!A2313</f>
        <v>P0193</v>
      </c>
      <c r="B2312" s="22" t="str">
        <f>Revenue!B2313</f>
        <v>Aug</v>
      </c>
      <c r="C2312" s="23" t="str">
        <f t="shared" si="107"/>
        <v>P0193|Aug</v>
      </c>
      <c r="D2312" s="24">
        <f>Revenue!J2313</f>
        <v>1440.1131</v>
      </c>
      <c r="E2312" s="25">
        <f>_xlfn.XLOOKUP($C2312,ExpensesTbl[Key],ExpensesTbl[Total Operating Expenses])</f>
        <v>2330.7400000000002</v>
      </c>
      <c r="F2312" s="25">
        <f t="shared" si="108"/>
        <v>-890.62690000000021</v>
      </c>
      <c r="G2312" s="23" t="str">
        <f>_xlfn.XLOOKUP($A2312,PropertiesTbl[Property ID],PropertiesTbl[Property Name])</f>
        <v>Summit Nest</v>
      </c>
    </row>
    <row r="2313" spans="1:7" x14ac:dyDescent="0.25">
      <c r="A2313" s="22" t="str">
        <f>Revenue!A2314</f>
        <v>P0193</v>
      </c>
      <c r="B2313" s="22" t="str">
        <f>Revenue!B2314</f>
        <v>Sep</v>
      </c>
      <c r="C2313" s="23" t="str">
        <f t="shared" si="107"/>
        <v>P0193|Sep</v>
      </c>
      <c r="D2313" s="24">
        <f>Revenue!J2314</f>
        <v>1038.1548</v>
      </c>
      <c r="E2313" s="25">
        <f>_xlfn.XLOOKUP($C2313,ExpensesTbl[Key],ExpensesTbl[Total Operating Expenses])</f>
        <v>1694.81</v>
      </c>
      <c r="F2313" s="25">
        <f t="shared" si="108"/>
        <v>-656.65519999999992</v>
      </c>
      <c r="G2313" s="23" t="str">
        <f>_xlfn.XLOOKUP($A2313,PropertiesTbl[Property ID],PropertiesTbl[Property Name])</f>
        <v>Summit Nest</v>
      </c>
    </row>
    <row r="2314" spans="1:7" x14ac:dyDescent="0.25">
      <c r="A2314" s="22" t="str">
        <f>Revenue!A2315</f>
        <v>P0193</v>
      </c>
      <c r="B2314" s="22" t="str">
        <f>Revenue!B2315</f>
        <v>Oct</v>
      </c>
      <c r="C2314" s="23" t="str">
        <f t="shared" si="107"/>
        <v>P0193|Oct</v>
      </c>
      <c r="D2314" s="24">
        <f>Revenue!J2315</f>
        <v>984.6690000000001</v>
      </c>
      <c r="E2314" s="25">
        <f>_xlfn.XLOOKUP($C2314,ExpensesTbl[Key],ExpensesTbl[Total Operating Expenses])</f>
        <v>1882.48</v>
      </c>
      <c r="F2314" s="25">
        <f t="shared" si="108"/>
        <v>-897.81099999999992</v>
      </c>
      <c r="G2314" s="23" t="str">
        <f>_xlfn.XLOOKUP($A2314,PropertiesTbl[Property ID],PropertiesTbl[Property Name])</f>
        <v>Summit Nest</v>
      </c>
    </row>
    <row r="2315" spans="1:7" x14ac:dyDescent="0.25">
      <c r="A2315" s="22" t="str">
        <f>Revenue!A2316</f>
        <v>P0193</v>
      </c>
      <c r="B2315" s="22" t="str">
        <f>Revenue!B2316</f>
        <v>Nov</v>
      </c>
      <c r="C2315" s="23" t="str">
        <f t="shared" si="107"/>
        <v>P0193|Nov</v>
      </c>
      <c r="D2315" s="24">
        <f>Revenue!J2316</f>
        <v>1069.2335999999998</v>
      </c>
      <c r="E2315" s="25">
        <f>_xlfn.XLOOKUP($C2315,ExpensesTbl[Key],ExpensesTbl[Total Operating Expenses])</f>
        <v>1595.5700000000002</v>
      </c>
      <c r="F2315" s="25">
        <f t="shared" si="108"/>
        <v>-526.33640000000037</v>
      </c>
      <c r="G2315" s="23" t="str">
        <f>_xlfn.XLOOKUP($A2315,PropertiesTbl[Property ID],PropertiesTbl[Property Name])</f>
        <v>Summit Nest</v>
      </c>
    </row>
    <row r="2316" spans="1:7" x14ac:dyDescent="0.25">
      <c r="A2316" s="22" t="str">
        <f>Revenue!A2317</f>
        <v>P0193</v>
      </c>
      <c r="B2316" s="22" t="str">
        <f>Revenue!B2317</f>
        <v>Dec</v>
      </c>
      <c r="C2316" s="23" t="str">
        <f t="shared" si="107"/>
        <v>P0193|Dec</v>
      </c>
      <c r="D2316" s="24">
        <f>Revenue!J2317</f>
        <v>3321.4210000000003</v>
      </c>
      <c r="E2316" s="25">
        <f>_xlfn.XLOOKUP($C2316,ExpensesTbl[Key],ExpensesTbl[Total Operating Expenses])</f>
        <v>1823.4599999999998</v>
      </c>
      <c r="F2316" s="25">
        <f t="shared" si="108"/>
        <v>1497.9610000000005</v>
      </c>
      <c r="G2316" s="23" t="str">
        <f>_xlfn.XLOOKUP($A2316,PropertiesTbl[Property ID],PropertiesTbl[Property Name])</f>
        <v>Summit Nest</v>
      </c>
    </row>
    <row r="2317" spans="1:7" x14ac:dyDescent="0.25">
      <c r="A2317" s="22" t="str">
        <f>Revenue!A2318</f>
        <v>P0193</v>
      </c>
      <c r="B2317" s="22" t="str">
        <f>Revenue!B2318</f>
        <v>Jan</v>
      </c>
      <c r="C2317" s="23" t="str">
        <f t="shared" si="107"/>
        <v>P0193|Jan</v>
      </c>
      <c r="D2317" s="24">
        <f>Revenue!J2318</f>
        <v>3012.7379000000001</v>
      </c>
      <c r="E2317" s="25">
        <f>_xlfn.XLOOKUP($C2317,ExpensesTbl[Key],ExpensesTbl[Total Operating Expenses])</f>
        <v>1826.5</v>
      </c>
      <c r="F2317" s="25">
        <f t="shared" si="108"/>
        <v>1186.2379000000001</v>
      </c>
      <c r="G2317" s="23" t="str">
        <f>_xlfn.XLOOKUP($A2317,PropertiesTbl[Property ID],PropertiesTbl[Property Name])</f>
        <v>Summit Nest</v>
      </c>
    </row>
    <row r="2318" spans="1:7" x14ac:dyDescent="0.25">
      <c r="A2318" s="22" t="str">
        <f>Revenue!A2319</f>
        <v>P0193</v>
      </c>
      <c r="B2318" s="22" t="str">
        <f>Revenue!B2319</f>
        <v>Feb</v>
      </c>
      <c r="C2318" s="23" t="str">
        <f t="shared" si="107"/>
        <v>P0193|Feb</v>
      </c>
      <c r="D2318" s="24">
        <f>Revenue!J2319</f>
        <v>2707.2558000000004</v>
      </c>
      <c r="E2318" s="25">
        <f>_xlfn.XLOOKUP($C2318,ExpensesTbl[Key],ExpensesTbl[Total Operating Expenses])</f>
        <v>1836.51</v>
      </c>
      <c r="F2318" s="25">
        <f t="shared" si="108"/>
        <v>870.74580000000037</v>
      </c>
      <c r="G2318" s="23" t="str">
        <f>_xlfn.XLOOKUP($A2318,PropertiesTbl[Property ID],PropertiesTbl[Property Name])</f>
        <v>Summit Nest</v>
      </c>
    </row>
    <row r="2319" spans="1:7" x14ac:dyDescent="0.25">
      <c r="A2319" s="22" t="str">
        <f>Revenue!A2320</f>
        <v>P0193</v>
      </c>
      <c r="B2319" s="22" t="str">
        <f>Revenue!B2320</f>
        <v>Mar</v>
      </c>
      <c r="C2319" s="23" t="str">
        <f t="shared" si="107"/>
        <v>P0193|Mar</v>
      </c>
      <c r="D2319" s="24">
        <f>Revenue!J2320</f>
        <v>1955.5821000000001</v>
      </c>
      <c r="E2319" s="25">
        <f>_xlfn.XLOOKUP($C2319,ExpensesTbl[Key],ExpensesTbl[Total Operating Expenses])</f>
        <v>1705.6399999999999</v>
      </c>
      <c r="F2319" s="25">
        <f t="shared" si="108"/>
        <v>249.94210000000021</v>
      </c>
      <c r="G2319" s="23" t="str">
        <f>_xlfn.XLOOKUP($A2319,PropertiesTbl[Property ID],PropertiesTbl[Property Name])</f>
        <v>Summit Nest</v>
      </c>
    </row>
    <row r="2320" spans="1:7" x14ac:dyDescent="0.25">
      <c r="A2320" s="22" t="str">
        <f>Revenue!A2321</f>
        <v>P0194</v>
      </c>
      <c r="B2320" s="22" t="str">
        <f>Revenue!B2321</f>
        <v>Apr</v>
      </c>
      <c r="C2320" s="23" t="str">
        <f t="shared" si="107"/>
        <v>P0194|Apr</v>
      </c>
      <c r="D2320" s="24">
        <f>Revenue!J2321</f>
        <v>982.2494999999999</v>
      </c>
      <c r="E2320" s="25">
        <f>_xlfn.XLOOKUP($C2320,ExpensesTbl[Key],ExpensesTbl[Total Operating Expenses])</f>
        <v>1995.3</v>
      </c>
      <c r="F2320" s="25">
        <f t="shared" si="108"/>
        <v>-1013.0505000000001</v>
      </c>
      <c r="G2320" s="23" t="str">
        <f>_xlfn.XLOOKUP($A2320,PropertiesTbl[Property ID],PropertiesTbl[Property Name])</f>
        <v>Summit Overlook</v>
      </c>
    </row>
    <row r="2321" spans="1:7" x14ac:dyDescent="0.25">
      <c r="A2321" s="22" t="str">
        <f>Revenue!A2322</f>
        <v>P0194</v>
      </c>
      <c r="B2321" s="22" t="str">
        <f>Revenue!B2322</f>
        <v>May</v>
      </c>
      <c r="C2321" s="23" t="str">
        <f t="shared" si="107"/>
        <v>P0194|May</v>
      </c>
      <c r="D2321" s="24">
        <f>Revenue!J2322</f>
        <v>1195.7562</v>
      </c>
      <c r="E2321" s="25">
        <f>_xlfn.XLOOKUP($C2321,ExpensesTbl[Key],ExpensesTbl[Total Operating Expenses])</f>
        <v>2319.62</v>
      </c>
      <c r="F2321" s="25">
        <f t="shared" si="108"/>
        <v>-1123.8637999999999</v>
      </c>
      <c r="G2321" s="23" t="str">
        <f>_xlfn.XLOOKUP($A2321,PropertiesTbl[Property ID],PropertiesTbl[Property Name])</f>
        <v>Summit Overlook</v>
      </c>
    </row>
    <row r="2322" spans="1:7" x14ac:dyDescent="0.25">
      <c r="A2322" s="22" t="str">
        <f>Revenue!A2323</f>
        <v>P0194</v>
      </c>
      <c r="B2322" s="22" t="str">
        <f>Revenue!B2323</f>
        <v>Jun</v>
      </c>
      <c r="C2322" s="23" t="str">
        <f t="shared" si="107"/>
        <v>P0194|Jun</v>
      </c>
      <c r="D2322" s="24">
        <f>Revenue!J2323</f>
        <v>1308.7903000000001</v>
      </c>
      <c r="E2322" s="25">
        <f>_xlfn.XLOOKUP($C2322,ExpensesTbl[Key],ExpensesTbl[Total Operating Expenses])</f>
        <v>2420.4899999999998</v>
      </c>
      <c r="F2322" s="25">
        <f t="shared" si="108"/>
        <v>-1111.6996999999997</v>
      </c>
      <c r="G2322" s="23" t="str">
        <f>_xlfn.XLOOKUP($A2322,PropertiesTbl[Property ID],PropertiesTbl[Property Name])</f>
        <v>Summit Overlook</v>
      </c>
    </row>
    <row r="2323" spans="1:7" x14ac:dyDescent="0.25">
      <c r="A2323" s="22" t="str">
        <f>Revenue!A2324</f>
        <v>P0194</v>
      </c>
      <c r="B2323" s="22" t="str">
        <f>Revenue!B2324</f>
        <v>Jul</v>
      </c>
      <c r="C2323" s="23" t="str">
        <f t="shared" si="107"/>
        <v>P0194|Jul</v>
      </c>
      <c r="D2323" s="24">
        <f>Revenue!J2324</f>
        <v>2153.5139999999997</v>
      </c>
      <c r="E2323" s="25">
        <f>_xlfn.XLOOKUP($C2323,ExpensesTbl[Key],ExpensesTbl[Total Operating Expenses])</f>
        <v>3368.9300000000003</v>
      </c>
      <c r="F2323" s="25">
        <f t="shared" si="108"/>
        <v>-1215.4160000000006</v>
      </c>
      <c r="G2323" s="23" t="str">
        <f>_xlfn.XLOOKUP($A2323,PropertiesTbl[Property ID],PropertiesTbl[Property Name])</f>
        <v>Summit Overlook</v>
      </c>
    </row>
    <row r="2324" spans="1:7" x14ac:dyDescent="0.25">
      <c r="A2324" s="22" t="str">
        <f>Revenue!A2325</f>
        <v>P0194</v>
      </c>
      <c r="B2324" s="22" t="str">
        <f>Revenue!B2325</f>
        <v>Aug</v>
      </c>
      <c r="C2324" s="23" t="str">
        <f t="shared" si="107"/>
        <v>P0194|Aug</v>
      </c>
      <c r="D2324" s="24">
        <f>Revenue!J2325</f>
        <v>1846.8687</v>
      </c>
      <c r="E2324" s="25">
        <f>_xlfn.XLOOKUP($C2324,ExpensesTbl[Key],ExpensesTbl[Total Operating Expenses])</f>
        <v>3170.6400000000003</v>
      </c>
      <c r="F2324" s="25">
        <f t="shared" si="108"/>
        <v>-1323.7713000000003</v>
      </c>
      <c r="G2324" s="23" t="str">
        <f>_xlfn.XLOOKUP($A2324,PropertiesTbl[Property ID],PropertiesTbl[Property Name])</f>
        <v>Summit Overlook</v>
      </c>
    </row>
    <row r="2325" spans="1:7" x14ac:dyDescent="0.25">
      <c r="A2325" s="22" t="str">
        <f>Revenue!A2326</f>
        <v>P0194</v>
      </c>
      <c r="B2325" s="22" t="str">
        <f>Revenue!B2326</f>
        <v>Sep</v>
      </c>
      <c r="C2325" s="23" t="str">
        <f t="shared" si="107"/>
        <v>P0194|Sep</v>
      </c>
      <c r="D2325" s="24">
        <f>Revenue!J2326</f>
        <v>1549.9032</v>
      </c>
      <c r="E2325" s="25">
        <f>_xlfn.XLOOKUP($C2325,ExpensesTbl[Key],ExpensesTbl[Total Operating Expenses])</f>
        <v>2170.36</v>
      </c>
      <c r="F2325" s="25">
        <f t="shared" si="108"/>
        <v>-620.45680000000016</v>
      </c>
      <c r="G2325" s="23" t="str">
        <f>_xlfn.XLOOKUP($A2325,PropertiesTbl[Property ID],PropertiesTbl[Property Name])</f>
        <v>Summit Overlook</v>
      </c>
    </row>
    <row r="2326" spans="1:7" x14ac:dyDescent="0.25">
      <c r="A2326" s="22" t="str">
        <f>Revenue!A2327</f>
        <v>P0194</v>
      </c>
      <c r="B2326" s="22" t="str">
        <f>Revenue!B2327</f>
        <v>Oct</v>
      </c>
      <c r="C2326" s="23" t="str">
        <f t="shared" si="107"/>
        <v>P0194|Oct</v>
      </c>
      <c r="D2326" s="24">
        <f>Revenue!J2327</f>
        <v>1172.7672</v>
      </c>
      <c r="E2326" s="25">
        <f>_xlfn.XLOOKUP($C2326,ExpensesTbl[Key],ExpensesTbl[Total Operating Expenses])</f>
        <v>2102.42</v>
      </c>
      <c r="F2326" s="25">
        <f t="shared" si="108"/>
        <v>-929.65280000000007</v>
      </c>
      <c r="G2326" s="23" t="str">
        <f>_xlfn.XLOOKUP($A2326,PropertiesTbl[Property ID],PropertiesTbl[Property Name])</f>
        <v>Summit Overlook</v>
      </c>
    </row>
    <row r="2327" spans="1:7" x14ac:dyDescent="0.25">
      <c r="A2327" s="22" t="str">
        <f>Revenue!A2328</f>
        <v>P0194</v>
      </c>
      <c r="B2327" s="22" t="str">
        <f>Revenue!B2328</f>
        <v>Nov</v>
      </c>
      <c r="C2327" s="23" t="str">
        <f t="shared" si="107"/>
        <v>P0194|Nov</v>
      </c>
      <c r="D2327" s="24">
        <f>Revenue!J2328</f>
        <v>1203.2639999999999</v>
      </c>
      <c r="E2327" s="25">
        <f>_xlfn.XLOOKUP($C2327,ExpensesTbl[Key],ExpensesTbl[Total Operating Expenses])</f>
        <v>2045.69</v>
      </c>
      <c r="F2327" s="25">
        <f t="shared" si="108"/>
        <v>-842.42600000000016</v>
      </c>
      <c r="G2327" s="23" t="str">
        <f>_xlfn.XLOOKUP($A2327,PropertiesTbl[Property ID],PropertiesTbl[Property Name])</f>
        <v>Summit Overlook</v>
      </c>
    </row>
    <row r="2328" spans="1:7" x14ac:dyDescent="0.25">
      <c r="A2328" s="22" t="str">
        <f>Revenue!A2329</f>
        <v>P0194</v>
      </c>
      <c r="B2328" s="22" t="str">
        <f>Revenue!B2329</f>
        <v>Dec</v>
      </c>
      <c r="C2328" s="23" t="str">
        <f t="shared" si="107"/>
        <v>P0194|Dec</v>
      </c>
      <c r="D2328" s="24">
        <f>Revenue!J2329</f>
        <v>4646.1787999999997</v>
      </c>
      <c r="E2328" s="25">
        <f>_xlfn.XLOOKUP($C2328,ExpensesTbl[Key],ExpensesTbl[Total Operating Expenses])</f>
        <v>2543.7600000000002</v>
      </c>
      <c r="F2328" s="25">
        <f t="shared" si="108"/>
        <v>2102.4187999999995</v>
      </c>
      <c r="G2328" s="23" t="str">
        <f>_xlfn.XLOOKUP($A2328,PropertiesTbl[Property ID],PropertiesTbl[Property Name])</f>
        <v>Summit Overlook</v>
      </c>
    </row>
    <row r="2329" spans="1:7" x14ac:dyDescent="0.25">
      <c r="A2329" s="22" t="str">
        <f>Revenue!A2330</f>
        <v>P0194</v>
      </c>
      <c r="B2329" s="22" t="str">
        <f>Revenue!B2330</f>
        <v>Jan</v>
      </c>
      <c r="C2329" s="23" t="str">
        <f t="shared" si="107"/>
        <v>P0194|Jan</v>
      </c>
      <c r="D2329" s="24">
        <f>Revenue!J2330</f>
        <v>3734.8451999999997</v>
      </c>
      <c r="E2329" s="25">
        <f>_xlfn.XLOOKUP($C2329,ExpensesTbl[Key],ExpensesTbl[Total Operating Expenses])</f>
        <v>2439.0800000000004</v>
      </c>
      <c r="F2329" s="25">
        <f t="shared" si="108"/>
        <v>1295.7651999999994</v>
      </c>
      <c r="G2329" s="23" t="str">
        <f>_xlfn.XLOOKUP($A2329,PropertiesTbl[Property ID],PropertiesTbl[Property Name])</f>
        <v>Summit Overlook</v>
      </c>
    </row>
    <row r="2330" spans="1:7" x14ac:dyDescent="0.25">
      <c r="A2330" s="22" t="str">
        <f>Revenue!A2331</f>
        <v>P0194</v>
      </c>
      <c r="B2330" s="22" t="str">
        <f>Revenue!B2331</f>
        <v>Feb</v>
      </c>
      <c r="C2330" s="23" t="str">
        <f t="shared" si="107"/>
        <v>P0194|Feb</v>
      </c>
      <c r="D2330" s="24">
        <f>Revenue!J2331</f>
        <v>3101.9015999999997</v>
      </c>
      <c r="E2330" s="25">
        <f>_xlfn.XLOOKUP($C2330,ExpensesTbl[Key],ExpensesTbl[Total Operating Expenses])</f>
        <v>2327.5500000000002</v>
      </c>
      <c r="F2330" s="25">
        <f t="shared" si="108"/>
        <v>774.35159999999951</v>
      </c>
      <c r="G2330" s="23" t="str">
        <f>_xlfn.XLOOKUP($A2330,PropertiesTbl[Property ID],PropertiesTbl[Property Name])</f>
        <v>Summit Overlook</v>
      </c>
    </row>
    <row r="2331" spans="1:7" x14ac:dyDescent="0.25">
      <c r="A2331" s="22" t="str">
        <f>Revenue!A2332</f>
        <v>P0194</v>
      </c>
      <c r="B2331" s="22" t="str">
        <f>Revenue!B2332</f>
        <v>Mar</v>
      </c>
      <c r="C2331" s="23" t="str">
        <f t="shared" si="107"/>
        <v>P0194|Mar</v>
      </c>
      <c r="D2331" s="24">
        <f>Revenue!J2332</f>
        <v>2705.6178000000004</v>
      </c>
      <c r="E2331" s="25">
        <f>_xlfn.XLOOKUP($C2331,ExpensesTbl[Key],ExpensesTbl[Total Operating Expenses])</f>
        <v>2323.44</v>
      </c>
      <c r="F2331" s="25">
        <f t="shared" si="108"/>
        <v>382.17780000000039</v>
      </c>
      <c r="G2331" s="23" t="str">
        <f>_xlfn.XLOOKUP($A2331,PropertiesTbl[Property ID],PropertiesTbl[Property Name])</f>
        <v>Summit Overlook</v>
      </c>
    </row>
    <row r="2332" spans="1:7" x14ac:dyDescent="0.25">
      <c r="A2332" s="22" t="str">
        <f>Revenue!A2333</f>
        <v>P0195</v>
      </c>
      <c r="B2332" s="22" t="str">
        <f>Revenue!B2333</f>
        <v>Apr</v>
      </c>
      <c r="C2332" s="23" t="str">
        <f t="shared" si="107"/>
        <v>P0195|Apr</v>
      </c>
      <c r="D2332" s="24">
        <f>Revenue!J2333</f>
        <v>824.21159999999998</v>
      </c>
      <c r="E2332" s="25">
        <f>_xlfn.XLOOKUP($C2332,ExpensesTbl[Key],ExpensesTbl[Total Operating Expenses])</f>
        <v>1563.16</v>
      </c>
      <c r="F2332" s="25">
        <f t="shared" si="108"/>
        <v>-738.94840000000011</v>
      </c>
      <c r="G2332" s="23" t="str">
        <f>_xlfn.XLOOKUP($A2332,PropertiesTbl[Property ID],PropertiesTbl[Property Name])</f>
        <v>Sierra Refuge</v>
      </c>
    </row>
    <row r="2333" spans="1:7" x14ac:dyDescent="0.25">
      <c r="A2333" s="22" t="str">
        <f>Revenue!A2334</f>
        <v>P0195</v>
      </c>
      <c r="B2333" s="22" t="str">
        <f>Revenue!B2334</f>
        <v>May</v>
      </c>
      <c r="C2333" s="23" t="str">
        <f t="shared" si="107"/>
        <v>P0195|May</v>
      </c>
      <c r="D2333" s="24">
        <f>Revenue!J2334</f>
        <v>887.82420000000002</v>
      </c>
      <c r="E2333" s="25">
        <f>_xlfn.XLOOKUP($C2333,ExpensesTbl[Key],ExpensesTbl[Total Operating Expenses])</f>
        <v>1787.02</v>
      </c>
      <c r="F2333" s="25">
        <f t="shared" si="108"/>
        <v>-899.19579999999996</v>
      </c>
      <c r="G2333" s="23" t="str">
        <f>_xlfn.XLOOKUP($A2333,PropertiesTbl[Property ID],PropertiesTbl[Property Name])</f>
        <v>Sierra Refuge</v>
      </c>
    </row>
    <row r="2334" spans="1:7" x14ac:dyDescent="0.25">
      <c r="A2334" s="22" t="str">
        <f>Revenue!A2335</f>
        <v>P0195</v>
      </c>
      <c r="B2334" s="22" t="str">
        <f>Revenue!B2335</f>
        <v>Jun</v>
      </c>
      <c r="C2334" s="23" t="str">
        <f t="shared" si="107"/>
        <v>P0195|Jun</v>
      </c>
      <c r="D2334" s="24">
        <f>Revenue!J2335</f>
        <v>1156.9215999999999</v>
      </c>
      <c r="E2334" s="25">
        <f>_xlfn.XLOOKUP($C2334,ExpensesTbl[Key],ExpensesTbl[Total Operating Expenses])</f>
        <v>1850.67</v>
      </c>
      <c r="F2334" s="25">
        <f t="shared" si="108"/>
        <v>-693.74840000000017</v>
      </c>
      <c r="G2334" s="23" t="str">
        <f>_xlfn.XLOOKUP($A2334,PropertiesTbl[Property ID],PropertiesTbl[Property Name])</f>
        <v>Sierra Refuge</v>
      </c>
    </row>
    <row r="2335" spans="1:7" x14ac:dyDescent="0.25">
      <c r="A2335" s="22" t="str">
        <f>Revenue!A2336</f>
        <v>P0195</v>
      </c>
      <c r="B2335" s="22" t="str">
        <f>Revenue!B2336</f>
        <v>Jul</v>
      </c>
      <c r="C2335" s="23" t="str">
        <f t="shared" si="107"/>
        <v>P0195|Jul</v>
      </c>
      <c r="D2335" s="24">
        <f>Revenue!J2336</f>
        <v>1802.4773</v>
      </c>
      <c r="E2335" s="25">
        <f>_xlfn.XLOOKUP($C2335,ExpensesTbl[Key],ExpensesTbl[Total Operating Expenses])</f>
        <v>2476.5</v>
      </c>
      <c r="F2335" s="25">
        <f t="shared" si="108"/>
        <v>-674.02269999999999</v>
      </c>
      <c r="G2335" s="23" t="str">
        <f>_xlfn.XLOOKUP($A2335,PropertiesTbl[Property ID],PropertiesTbl[Property Name])</f>
        <v>Sierra Refuge</v>
      </c>
    </row>
    <row r="2336" spans="1:7" x14ac:dyDescent="0.25">
      <c r="A2336" s="22" t="str">
        <f>Revenue!A2337</f>
        <v>P0195</v>
      </c>
      <c r="B2336" s="22" t="str">
        <f>Revenue!B2337</f>
        <v>Aug</v>
      </c>
      <c r="C2336" s="23" t="str">
        <f t="shared" si="107"/>
        <v>P0195|Aug</v>
      </c>
      <c r="D2336" s="24">
        <f>Revenue!J2337</f>
        <v>1450.5890999999999</v>
      </c>
      <c r="E2336" s="25">
        <f>_xlfn.XLOOKUP($C2336,ExpensesTbl[Key],ExpensesTbl[Total Operating Expenses])</f>
        <v>2330.08</v>
      </c>
      <c r="F2336" s="25">
        <f t="shared" si="108"/>
        <v>-879.49090000000001</v>
      </c>
      <c r="G2336" s="23" t="str">
        <f>_xlfn.XLOOKUP($A2336,PropertiesTbl[Property ID],PropertiesTbl[Property Name])</f>
        <v>Sierra Refuge</v>
      </c>
    </row>
    <row r="2337" spans="1:7" x14ac:dyDescent="0.25">
      <c r="A2337" s="22" t="str">
        <f>Revenue!A2338</f>
        <v>P0195</v>
      </c>
      <c r="B2337" s="22" t="str">
        <f>Revenue!B2338</f>
        <v>Sep</v>
      </c>
      <c r="C2337" s="23" t="str">
        <f t="shared" si="107"/>
        <v>P0195|Sep</v>
      </c>
      <c r="D2337" s="24">
        <f>Revenue!J2338</f>
        <v>1027.9794999999999</v>
      </c>
      <c r="E2337" s="25">
        <f>_xlfn.XLOOKUP($C2337,ExpensesTbl[Key],ExpensesTbl[Total Operating Expenses])</f>
        <v>1691.1</v>
      </c>
      <c r="F2337" s="25">
        <f t="shared" si="108"/>
        <v>-663.12049999999999</v>
      </c>
      <c r="G2337" s="23" t="str">
        <f>_xlfn.XLOOKUP($A2337,PropertiesTbl[Property ID],PropertiesTbl[Property Name])</f>
        <v>Sierra Refuge</v>
      </c>
    </row>
    <row r="2338" spans="1:7" x14ac:dyDescent="0.25">
      <c r="A2338" s="22" t="str">
        <f>Revenue!A2339</f>
        <v>P0195</v>
      </c>
      <c r="B2338" s="22" t="str">
        <f>Revenue!B2339</f>
        <v>Oct</v>
      </c>
      <c r="C2338" s="23" t="str">
        <f t="shared" si="107"/>
        <v>P0195|Oct</v>
      </c>
      <c r="D2338" s="24">
        <f>Revenue!J2339</f>
        <v>958.99310000000003</v>
      </c>
      <c r="E2338" s="25">
        <f>_xlfn.XLOOKUP($C2338,ExpensesTbl[Key],ExpensesTbl[Total Operating Expenses])</f>
        <v>1640.75</v>
      </c>
      <c r="F2338" s="25">
        <f t="shared" si="108"/>
        <v>-681.75689999999997</v>
      </c>
      <c r="G2338" s="23" t="str">
        <f>_xlfn.XLOOKUP($A2338,PropertiesTbl[Property ID],PropertiesTbl[Property Name])</f>
        <v>Sierra Refuge</v>
      </c>
    </row>
    <row r="2339" spans="1:7" x14ac:dyDescent="0.25">
      <c r="A2339" s="22" t="str">
        <f>Revenue!A2340</f>
        <v>P0195</v>
      </c>
      <c r="B2339" s="22" t="str">
        <f>Revenue!B2340</f>
        <v>Nov</v>
      </c>
      <c r="C2339" s="23" t="str">
        <f t="shared" si="107"/>
        <v>P0195|Nov</v>
      </c>
      <c r="D2339" s="24">
        <f>Revenue!J2340</f>
        <v>1090.1080000000002</v>
      </c>
      <c r="E2339" s="25">
        <f>_xlfn.XLOOKUP($C2339,ExpensesTbl[Key],ExpensesTbl[Total Operating Expenses])</f>
        <v>1602.49</v>
      </c>
      <c r="F2339" s="25">
        <f t="shared" si="108"/>
        <v>-512.38199999999983</v>
      </c>
      <c r="G2339" s="23" t="str">
        <f>_xlfn.XLOOKUP($A2339,PropertiesTbl[Property ID],PropertiesTbl[Property Name])</f>
        <v>Sierra Refuge</v>
      </c>
    </row>
    <row r="2340" spans="1:7" x14ac:dyDescent="0.25">
      <c r="A2340" s="22" t="str">
        <f>Revenue!A2341</f>
        <v>P0195</v>
      </c>
      <c r="B2340" s="22" t="str">
        <f>Revenue!B2341</f>
        <v>Dec</v>
      </c>
      <c r="C2340" s="23" t="str">
        <f t="shared" si="107"/>
        <v>P0195|Dec</v>
      </c>
      <c r="D2340" s="24">
        <f>Revenue!J2341</f>
        <v>3758.7674999999999</v>
      </c>
      <c r="E2340" s="25">
        <f>_xlfn.XLOOKUP($C2340,ExpensesTbl[Key],ExpensesTbl[Total Operating Expenses])</f>
        <v>1989.6699999999998</v>
      </c>
      <c r="F2340" s="25">
        <f t="shared" si="108"/>
        <v>1769.0975000000001</v>
      </c>
      <c r="G2340" s="23" t="str">
        <f>_xlfn.XLOOKUP($A2340,PropertiesTbl[Property ID],PropertiesTbl[Property Name])</f>
        <v>Sierra Refuge</v>
      </c>
    </row>
    <row r="2341" spans="1:7" x14ac:dyDescent="0.25">
      <c r="A2341" s="22" t="str">
        <f>Revenue!A2342</f>
        <v>P0195</v>
      </c>
      <c r="B2341" s="22" t="str">
        <f>Revenue!B2342</f>
        <v>Jan</v>
      </c>
      <c r="C2341" s="23" t="str">
        <f t="shared" si="107"/>
        <v>P0195|Jan</v>
      </c>
      <c r="D2341" s="24">
        <f>Revenue!J2342</f>
        <v>3102.2507999999998</v>
      </c>
      <c r="E2341" s="25">
        <f>_xlfn.XLOOKUP($C2341,ExpensesTbl[Key],ExpensesTbl[Total Operating Expenses])</f>
        <v>1904.45</v>
      </c>
      <c r="F2341" s="25">
        <f t="shared" si="108"/>
        <v>1197.8007999999998</v>
      </c>
      <c r="G2341" s="23" t="str">
        <f>_xlfn.XLOOKUP($A2341,PropertiesTbl[Property ID],PropertiesTbl[Property Name])</f>
        <v>Sierra Refuge</v>
      </c>
    </row>
    <row r="2342" spans="1:7" x14ac:dyDescent="0.25">
      <c r="A2342" s="22" t="str">
        <f>Revenue!A2343</f>
        <v>P0195</v>
      </c>
      <c r="B2342" s="22" t="str">
        <f>Revenue!B2343</f>
        <v>Feb</v>
      </c>
      <c r="C2342" s="23" t="str">
        <f t="shared" si="107"/>
        <v>P0195|Feb</v>
      </c>
      <c r="D2342" s="24">
        <f>Revenue!J2343</f>
        <v>2478.5796</v>
      </c>
      <c r="E2342" s="25">
        <f>_xlfn.XLOOKUP($C2342,ExpensesTbl[Key],ExpensesTbl[Total Operating Expenses])</f>
        <v>1924.6</v>
      </c>
      <c r="F2342" s="25">
        <f t="shared" si="108"/>
        <v>553.97960000000012</v>
      </c>
      <c r="G2342" s="23" t="str">
        <f>_xlfn.XLOOKUP($A2342,PropertiesTbl[Property ID],PropertiesTbl[Property Name])</f>
        <v>Sierra Refuge</v>
      </c>
    </row>
    <row r="2343" spans="1:7" x14ac:dyDescent="0.25">
      <c r="A2343" s="22" t="str">
        <f>Revenue!A2344</f>
        <v>P0195</v>
      </c>
      <c r="B2343" s="22" t="str">
        <f>Revenue!B2344</f>
        <v>Mar</v>
      </c>
      <c r="C2343" s="23" t="str">
        <f t="shared" si="107"/>
        <v>P0195|Mar</v>
      </c>
      <c r="D2343" s="24">
        <f>Revenue!J2344</f>
        <v>2015.51</v>
      </c>
      <c r="E2343" s="25">
        <f>_xlfn.XLOOKUP($C2343,ExpensesTbl[Key],ExpensesTbl[Total Operating Expenses])</f>
        <v>1802.43</v>
      </c>
      <c r="F2343" s="25">
        <f t="shared" si="108"/>
        <v>213.07999999999993</v>
      </c>
      <c r="G2343" s="23" t="str">
        <f>_xlfn.XLOOKUP($A2343,PropertiesTbl[Property ID],PropertiesTbl[Property Name])</f>
        <v>Sierra Refuge</v>
      </c>
    </row>
    <row r="2344" spans="1:7" x14ac:dyDescent="0.25">
      <c r="A2344" s="22" t="str">
        <f>Revenue!A2345</f>
        <v>P0196</v>
      </c>
      <c r="B2344" s="22" t="str">
        <f>Revenue!B2345</f>
        <v>Apr</v>
      </c>
      <c r="C2344" s="23" t="str">
        <f t="shared" si="107"/>
        <v>P0196|Apr</v>
      </c>
      <c r="D2344" s="24">
        <f>Revenue!J2345</f>
        <v>1190.9256</v>
      </c>
      <c r="E2344" s="25">
        <f>_xlfn.XLOOKUP($C2344,ExpensesTbl[Key],ExpensesTbl[Total Operating Expenses])</f>
        <v>1981.1</v>
      </c>
      <c r="F2344" s="25">
        <f t="shared" si="108"/>
        <v>-790.17439999999988</v>
      </c>
      <c r="G2344" s="23" t="str">
        <f>_xlfn.XLOOKUP($A2344,PropertiesTbl[Property ID],PropertiesTbl[Property Name])</f>
        <v>Snowline Overlook</v>
      </c>
    </row>
    <row r="2345" spans="1:7" x14ac:dyDescent="0.25">
      <c r="A2345" s="22" t="str">
        <f>Revenue!A2346</f>
        <v>P0196</v>
      </c>
      <c r="B2345" s="22" t="str">
        <f>Revenue!B2346</f>
        <v>May</v>
      </c>
      <c r="C2345" s="23" t="str">
        <f t="shared" si="107"/>
        <v>P0196|May</v>
      </c>
      <c r="D2345" s="24">
        <f>Revenue!J2346</f>
        <v>1392.0065999999999</v>
      </c>
      <c r="E2345" s="25">
        <f>_xlfn.XLOOKUP($C2345,ExpensesTbl[Key],ExpensesTbl[Total Operating Expenses])</f>
        <v>2297.65</v>
      </c>
      <c r="F2345" s="25">
        <f t="shared" si="108"/>
        <v>-905.64340000000016</v>
      </c>
      <c r="G2345" s="23" t="str">
        <f>_xlfn.XLOOKUP($A2345,PropertiesTbl[Property ID],PropertiesTbl[Property Name])</f>
        <v>Snowline Overlook</v>
      </c>
    </row>
    <row r="2346" spans="1:7" x14ac:dyDescent="0.25">
      <c r="A2346" s="22" t="str">
        <f>Revenue!A2347</f>
        <v>P0196</v>
      </c>
      <c r="B2346" s="22" t="str">
        <f>Revenue!B2347</f>
        <v>Jun</v>
      </c>
      <c r="C2346" s="23" t="str">
        <f t="shared" si="107"/>
        <v>P0196|Jun</v>
      </c>
      <c r="D2346" s="24">
        <f>Revenue!J2347</f>
        <v>1579.4687999999999</v>
      </c>
      <c r="E2346" s="25">
        <f>_xlfn.XLOOKUP($C2346,ExpensesTbl[Key],ExpensesTbl[Total Operating Expenses])</f>
        <v>2444.4</v>
      </c>
      <c r="F2346" s="25">
        <f t="shared" si="108"/>
        <v>-864.93120000000022</v>
      </c>
      <c r="G2346" s="23" t="str">
        <f>_xlfn.XLOOKUP($A2346,PropertiesTbl[Property ID],PropertiesTbl[Property Name])</f>
        <v>Snowline Overlook</v>
      </c>
    </row>
    <row r="2347" spans="1:7" x14ac:dyDescent="0.25">
      <c r="A2347" s="22" t="str">
        <f>Revenue!A2348</f>
        <v>P0196</v>
      </c>
      <c r="B2347" s="22" t="str">
        <f>Revenue!B2348</f>
        <v>Jul</v>
      </c>
      <c r="C2347" s="23" t="str">
        <f t="shared" si="107"/>
        <v>P0196|Jul</v>
      </c>
      <c r="D2347" s="24">
        <f>Revenue!J2348</f>
        <v>2433.165</v>
      </c>
      <c r="E2347" s="25">
        <f>_xlfn.XLOOKUP($C2347,ExpensesTbl[Key],ExpensesTbl[Total Operating Expenses])</f>
        <v>3379.8100000000004</v>
      </c>
      <c r="F2347" s="25">
        <f t="shared" si="108"/>
        <v>-946.64500000000044</v>
      </c>
      <c r="G2347" s="23" t="str">
        <f>_xlfn.XLOOKUP($A2347,PropertiesTbl[Property ID],PropertiesTbl[Property Name])</f>
        <v>Snowline Overlook</v>
      </c>
    </row>
    <row r="2348" spans="1:7" x14ac:dyDescent="0.25">
      <c r="A2348" s="22" t="str">
        <f>Revenue!A2349</f>
        <v>P0196</v>
      </c>
      <c r="B2348" s="22" t="str">
        <f>Revenue!B2349</f>
        <v>Aug</v>
      </c>
      <c r="C2348" s="23" t="str">
        <f t="shared" si="107"/>
        <v>P0196|Aug</v>
      </c>
      <c r="D2348" s="24">
        <f>Revenue!J2349</f>
        <v>2481.471</v>
      </c>
      <c r="E2348" s="25">
        <f>_xlfn.XLOOKUP($C2348,ExpensesTbl[Key],ExpensesTbl[Total Operating Expenses])</f>
        <v>3257.88</v>
      </c>
      <c r="F2348" s="25">
        <f t="shared" si="108"/>
        <v>-776.40900000000011</v>
      </c>
      <c r="G2348" s="23" t="str">
        <f>_xlfn.XLOOKUP($A2348,PropertiesTbl[Property ID],PropertiesTbl[Property Name])</f>
        <v>Snowline Overlook</v>
      </c>
    </row>
    <row r="2349" spans="1:7" x14ac:dyDescent="0.25">
      <c r="A2349" s="22" t="str">
        <f>Revenue!A2350</f>
        <v>P0196</v>
      </c>
      <c r="B2349" s="22" t="str">
        <f>Revenue!B2350</f>
        <v>Sep</v>
      </c>
      <c r="C2349" s="23" t="str">
        <f t="shared" si="107"/>
        <v>P0196|Sep</v>
      </c>
      <c r="D2349" s="24">
        <f>Revenue!J2350</f>
        <v>1532.385</v>
      </c>
      <c r="E2349" s="25">
        <f>_xlfn.XLOOKUP($C2349,ExpensesTbl[Key],ExpensesTbl[Total Operating Expenses])</f>
        <v>2184.8000000000002</v>
      </c>
      <c r="F2349" s="25">
        <f t="shared" si="108"/>
        <v>-652.41500000000019</v>
      </c>
      <c r="G2349" s="23" t="str">
        <f>_xlfn.XLOOKUP($A2349,PropertiesTbl[Property ID],PropertiesTbl[Property Name])</f>
        <v>Snowline Overlook</v>
      </c>
    </row>
    <row r="2350" spans="1:7" x14ac:dyDescent="0.25">
      <c r="A2350" s="22" t="str">
        <f>Revenue!A2351</f>
        <v>P0196</v>
      </c>
      <c r="B2350" s="22" t="str">
        <f>Revenue!B2351</f>
        <v>Oct</v>
      </c>
      <c r="C2350" s="23" t="str">
        <f t="shared" si="107"/>
        <v>P0196|Oct</v>
      </c>
      <c r="D2350" s="24">
        <f>Revenue!J2351</f>
        <v>1458.1024</v>
      </c>
      <c r="E2350" s="25">
        <f>_xlfn.XLOOKUP($C2350,ExpensesTbl[Key],ExpensesTbl[Total Operating Expenses])</f>
        <v>2106.85</v>
      </c>
      <c r="F2350" s="25">
        <f t="shared" si="108"/>
        <v>-648.74759999999992</v>
      </c>
      <c r="G2350" s="23" t="str">
        <f>_xlfn.XLOOKUP($A2350,PropertiesTbl[Property ID],PropertiesTbl[Property Name])</f>
        <v>Snowline Overlook</v>
      </c>
    </row>
    <row r="2351" spans="1:7" x14ac:dyDescent="0.25">
      <c r="A2351" s="22" t="str">
        <f>Revenue!A2352</f>
        <v>P0196</v>
      </c>
      <c r="B2351" s="22" t="str">
        <f>Revenue!B2352</f>
        <v>Nov</v>
      </c>
      <c r="C2351" s="23" t="str">
        <f t="shared" si="107"/>
        <v>P0196|Nov</v>
      </c>
      <c r="D2351" s="24">
        <f>Revenue!J2352</f>
        <v>1510.6570000000002</v>
      </c>
      <c r="E2351" s="25">
        <f>_xlfn.XLOOKUP($C2351,ExpensesTbl[Key],ExpensesTbl[Total Operating Expenses])</f>
        <v>2264.39</v>
      </c>
      <c r="F2351" s="25">
        <f t="shared" si="108"/>
        <v>-753.73299999999972</v>
      </c>
      <c r="G2351" s="23" t="str">
        <f>_xlfn.XLOOKUP($A2351,PropertiesTbl[Property ID],PropertiesTbl[Property Name])</f>
        <v>Snowline Overlook</v>
      </c>
    </row>
    <row r="2352" spans="1:7" x14ac:dyDescent="0.25">
      <c r="A2352" s="22" t="str">
        <f>Revenue!A2353</f>
        <v>P0196</v>
      </c>
      <c r="B2352" s="22" t="str">
        <f>Revenue!B2353</f>
        <v>Dec</v>
      </c>
      <c r="C2352" s="23" t="str">
        <f t="shared" si="107"/>
        <v>P0196|Dec</v>
      </c>
      <c r="D2352" s="24">
        <f>Revenue!J2353</f>
        <v>4693.1469999999999</v>
      </c>
      <c r="E2352" s="25">
        <f>_xlfn.XLOOKUP($C2352,ExpensesTbl[Key],ExpensesTbl[Total Operating Expenses])</f>
        <v>2443.15</v>
      </c>
      <c r="F2352" s="25">
        <f t="shared" si="108"/>
        <v>2249.9969999999998</v>
      </c>
      <c r="G2352" s="23" t="str">
        <f>_xlfn.XLOOKUP($A2352,PropertiesTbl[Property ID],PropertiesTbl[Property Name])</f>
        <v>Snowline Overlook</v>
      </c>
    </row>
    <row r="2353" spans="1:7" x14ac:dyDescent="0.25">
      <c r="A2353" s="22" t="str">
        <f>Revenue!A2354</f>
        <v>P0196</v>
      </c>
      <c r="B2353" s="22" t="str">
        <f>Revenue!B2354</f>
        <v>Jan</v>
      </c>
      <c r="C2353" s="23" t="str">
        <f t="shared" si="107"/>
        <v>P0196|Jan</v>
      </c>
      <c r="D2353" s="24">
        <f>Revenue!J2354</f>
        <v>4973.7090000000007</v>
      </c>
      <c r="E2353" s="25">
        <f>_xlfn.XLOOKUP($C2353,ExpensesTbl[Key],ExpensesTbl[Total Operating Expenses])</f>
        <v>2551.8000000000002</v>
      </c>
      <c r="F2353" s="25">
        <f t="shared" si="108"/>
        <v>2421.9090000000006</v>
      </c>
      <c r="G2353" s="23" t="str">
        <f>_xlfn.XLOOKUP($A2353,PropertiesTbl[Property ID],PropertiesTbl[Property Name])</f>
        <v>Snowline Overlook</v>
      </c>
    </row>
    <row r="2354" spans="1:7" x14ac:dyDescent="0.25">
      <c r="A2354" s="22" t="str">
        <f>Revenue!A2355</f>
        <v>P0196</v>
      </c>
      <c r="B2354" s="22" t="str">
        <f>Revenue!B2355</f>
        <v>Feb</v>
      </c>
      <c r="C2354" s="23" t="str">
        <f t="shared" si="107"/>
        <v>P0196|Feb</v>
      </c>
      <c r="D2354" s="24">
        <f>Revenue!J2355</f>
        <v>3467.029</v>
      </c>
      <c r="E2354" s="25">
        <f>_xlfn.XLOOKUP($C2354,ExpensesTbl[Key],ExpensesTbl[Total Operating Expenses])</f>
        <v>2331.71</v>
      </c>
      <c r="F2354" s="25">
        <f t="shared" si="108"/>
        <v>1135.319</v>
      </c>
      <c r="G2354" s="23" t="str">
        <f>_xlfn.XLOOKUP($A2354,PropertiesTbl[Property ID],PropertiesTbl[Property Name])</f>
        <v>Snowline Overlook</v>
      </c>
    </row>
    <row r="2355" spans="1:7" x14ac:dyDescent="0.25">
      <c r="A2355" s="22" t="str">
        <f>Revenue!A2356</f>
        <v>P0196</v>
      </c>
      <c r="B2355" s="22" t="str">
        <f>Revenue!B2356</f>
        <v>Mar</v>
      </c>
      <c r="C2355" s="23" t="str">
        <f t="shared" si="107"/>
        <v>P0196|Mar</v>
      </c>
      <c r="D2355" s="24">
        <f>Revenue!J2356</f>
        <v>2938.7573000000002</v>
      </c>
      <c r="E2355" s="25">
        <f>_xlfn.XLOOKUP($C2355,ExpensesTbl[Key],ExpensesTbl[Total Operating Expenses])</f>
        <v>2316.1400000000003</v>
      </c>
      <c r="F2355" s="25">
        <f t="shared" si="108"/>
        <v>622.61729999999989</v>
      </c>
      <c r="G2355" s="23" t="str">
        <f>_xlfn.XLOOKUP($A2355,PropertiesTbl[Property ID],PropertiesTbl[Property Name])</f>
        <v>Snowline Overlook</v>
      </c>
    </row>
    <row r="2356" spans="1:7" x14ac:dyDescent="0.25">
      <c r="A2356" s="22" t="str">
        <f>Revenue!A2357</f>
        <v>P0197</v>
      </c>
      <c r="B2356" s="22" t="str">
        <f>Revenue!B2357</f>
        <v>Apr</v>
      </c>
      <c r="C2356" s="23" t="str">
        <f t="shared" si="107"/>
        <v>P0197|Apr</v>
      </c>
      <c r="D2356" s="24">
        <f>Revenue!J2357</f>
        <v>1974.6071999999997</v>
      </c>
      <c r="E2356" s="25">
        <f>_xlfn.XLOOKUP($C2356,ExpensesTbl[Key],ExpensesTbl[Total Operating Expenses])</f>
        <v>3084.18</v>
      </c>
      <c r="F2356" s="25">
        <f t="shared" si="108"/>
        <v>-1109.5728000000001</v>
      </c>
      <c r="G2356" s="23" t="str">
        <f>_xlfn.XLOOKUP($A2356,PropertiesTbl[Property ID],PropertiesTbl[Property Name])</f>
        <v>Bearpaw Villa</v>
      </c>
    </row>
    <row r="2357" spans="1:7" x14ac:dyDescent="0.25">
      <c r="A2357" s="22" t="str">
        <f>Revenue!A2358</f>
        <v>P0197</v>
      </c>
      <c r="B2357" s="22" t="str">
        <f>Revenue!B2358</f>
        <v>May</v>
      </c>
      <c r="C2357" s="23" t="str">
        <f t="shared" si="107"/>
        <v>P0197|May</v>
      </c>
      <c r="D2357" s="24">
        <f>Revenue!J2358</f>
        <v>2038.5107999999998</v>
      </c>
      <c r="E2357" s="25">
        <f>_xlfn.XLOOKUP($C2357,ExpensesTbl[Key],ExpensesTbl[Total Operating Expenses])</f>
        <v>3630.0099999999998</v>
      </c>
      <c r="F2357" s="25">
        <f t="shared" si="108"/>
        <v>-1591.4992</v>
      </c>
      <c r="G2357" s="23" t="str">
        <f>_xlfn.XLOOKUP($A2357,PropertiesTbl[Property ID],PropertiesTbl[Property Name])</f>
        <v>Bearpaw Villa</v>
      </c>
    </row>
    <row r="2358" spans="1:7" x14ac:dyDescent="0.25">
      <c r="A2358" s="22" t="str">
        <f>Revenue!A2359</f>
        <v>P0197</v>
      </c>
      <c r="B2358" s="22" t="str">
        <f>Revenue!B2359</f>
        <v>Jun</v>
      </c>
      <c r="C2358" s="23" t="str">
        <f t="shared" si="107"/>
        <v>P0197|Jun</v>
      </c>
      <c r="D2358" s="24">
        <f>Revenue!J2359</f>
        <v>2455.3392000000003</v>
      </c>
      <c r="E2358" s="25">
        <f>_xlfn.XLOOKUP($C2358,ExpensesTbl[Key],ExpensesTbl[Total Operating Expenses])</f>
        <v>3796.37</v>
      </c>
      <c r="F2358" s="25">
        <f t="shared" si="108"/>
        <v>-1341.0307999999995</v>
      </c>
      <c r="G2358" s="23" t="str">
        <f>_xlfn.XLOOKUP($A2358,PropertiesTbl[Property ID],PropertiesTbl[Property Name])</f>
        <v>Bearpaw Villa</v>
      </c>
    </row>
    <row r="2359" spans="1:7" x14ac:dyDescent="0.25">
      <c r="A2359" s="22" t="str">
        <f>Revenue!A2360</f>
        <v>P0197</v>
      </c>
      <c r="B2359" s="22" t="str">
        <f>Revenue!B2360</f>
        <v>Jul</v>
      </c>
      <c r="C2359" s="23" t="str">
        <f t="shared" si="107"/>
        <v>P0197|Jul</v>
      </c>
      <c r="D2359" s="24">
        <f>Revenue!J2360</f>
        <v>3500.8039999999996</v>
      </c>
      <c r="E2359" s="25">
        <f>_xlfn.XLOOKUP($C2359,ExpensesTbl[Key],ExpensesTbl[Total Operating Expenses])</f>
        <v>5370.5</v>
      </c>
      <c r="F2359" s="25">
        <f t="shared" si="108"/>
        <v>-1869.6960000000004</v>
      </c>
      <c r="G2359" s="23" t="str">
        <f>_xlfn.XLOOKUP($A2359,PropertiesTbl[Property ID],PropertiesTbl[Property Name])</f>
        <v>Bearpaw Villa</v>
      </c>
    </row>
    <row r="2360" spans="1:7" x14ac:dyDescent="0.25">
      <c r="A2360" s="22" t="str">
        <f>Revenue!A2361</f>
        <v>P0197</v>
      </c>
      <c r="B2360" s="22" t="str">
        <f>Revenue!B2361</f>
        <v>Aug</v>
      </c>
      <c r="C2360" s="23" t="str">
        <f t="shared" si="107"/>
        <v>P0197|Aug</v>
      </c>
      <c r="D2360" s="24">
        <f>Revenue!J2361</f>
        <v>2698.3048000000003</v>
      </c>
      <c r="E2360" s="25">
        <f>_xlfn.XLOOKUP($C2360,ExpensesTbl[Key],ExpensesTbl[Total Operating Expenses])</f>
        <v>5034.33</v>
      </c>
      <c r="F2360" s="25">
        <f t="shared" si="108"/>
        <v>-2336.0251999999996</v>
      </c>
      <c r="G2360" s="23" t="str">
        <f>_xlfn.XLOOKUP($A2360,PropertiesTbl[Property ID],PropertiesTbl[Property Name])</f>
        <v>Bearpaw Villa</v>
      </c>
    </row>
    <row r="2361" spans="1:7" x14ac:dyDescent="0.25">
      <c r="A2361" s="22" t="str">
        <f>Revenue!A2362</f>
        <v>P0197</v>
      </c>
      <c r="B2361" s="22" t="str">
        <f>Revenue!B2362</f>
        <v>Sep</v>
      </c>
      <c r="C2361" s="23" t="str">
        <f t="shared" si="107"/>
        <v>P0197|Sep</v>
      </c>
      <c r="D2361" s="24">
        <f>Revenue!J2362</f>
        <v>1921.6452000000002</v>
      </c>
      <c r="E2361" s="25">
        <f>_xlfn.XLOOKUP($C2361,ExpensesTbl[Key],ExpensesTbl[Total Operating Expenses])</f>
        <v>3656.87</v>
      </c>
      <c r="F2361" s="25">
        <f t="shared" si="108"/>
        <v>-1735.2247999999997</v>
      </c>
      <c r="G2361" s="23" t="str">
        <f>_xlfn.XLOOKUP($A2361,PropertiesTbl[Property ID],PropertiesTbl[Property Name])</f>
        <v>Bearpaw Villa</v>
      </c>
    </row>
    <row r="2362" spans="1:7" x14ac:dyDescent="0.25">
      <c r="A2362" s="22" t="str">
        <f>Revenue!A2363</f>
        <v>P0197</v>
      </c>
      <c r="B2362" s="22" t="str">
        <f>Revenue!B2363</f>
        <v>Oct</v>
      </c>
      <c r="C2362" s="23" t="str">
        <f t="shared" si="107"/>
        <v>P0197|Oct</v>
      </c>
      <c r="D2362" s="24">
        <f>Revenue!J2363</f>
        <v>1996.1994</v>
      </c>
      <c r="E2362" s="25">
        <f>_xlfn.XLOOKUP($C2362,ExpensesTbl[Key],ExpensesTbl[Total Operating Expenses])</f>
        <v>3278.18</v>
      </c>
      <c r="F2362" s="25">
        <f t="shared" si="108"/>
        <v>-1281.9805999999999</v>
      </c>
      <c r="G2362" s="23" t="str">
        <f>_xlfn.XLOOKUP($A2362,PropertiesTbl[Property ID],PropertiesTbl[Property Name])</f>
        <v>Bearpaw Villa</v>
      </c>
    </row>
    <row r="2363" spans="1:7" x14ac:dyDescent="0.25">
      <c r="A2363" s="22" t="str">
        <f>Revenue!A2364</f>
        <v>P0197</v>
      </c>
      <c r="B2363" s="22" t="str">
        <f>Revenue!B2364</f>
        <v>Nov</v>
      </c>
      <c r="C2363" s="23" t="str">
        <f t="shared" si="107"/>
        <v>P0197|Nov</v>
      </c>
      <c r="D2363" s="24">
        <f>Revenue!J2364</f>
        <v>2373.6542999999997</v>
      </c>
      <c r="E2363" s="25">
        <f>_xlfn.XLOOKUP($C2363,ExpensesTbl[Key],ExpensesTbl[Total Operating Expenses])</f>
        <v>3328.52</v>
      </c>
      <c r="F2363" s="25">
        <f t="shared" si="108"/>
        <v>-954.86570000000029</v>
      </c>
      <c r="G2363" s="23" t="str">
        <f>_xlfn.XLOOKUP($A2363,PropertiesTbl[Property ID],PropertiesTbl[Property Name])</f>
        <v>Bearpaw Villa</v>
      </c>
    </row>
    <row r="2364" spans="1:7" x14ac:dyDescent="0.25">
      <c r="A2364" s="22" t="str">
        <f>Revenue!A2365</f>
        <v>P0197</v>
      </c>
      <c r="B2364" s="22" t="str">
        <f>Revenue!B2365</f>
        <v>Dec</v>
      </c>
      <c r="C2364" s="23" t="str">
        <f t="shared" si="107"/>
        <v>P0197|Dec</v>
      </c>
      <c r="D2364" s="24">
        <f>Revenue!J2365</f>
        <v>6540.8688999999995</v>
      </c>
      <c r="E2364" s="25">
        <f>_xlfn.XLOOKUP($C2364,ExpensesTbl[Key],ExpensesTbl[Total Operating Expenses])</f>
        <v>3858.99</v>
      </c>
      <c r="F2364" s="25">
        <f t="shared" si="108"/>
        <v>2681.8788999999997</v>
      </c>
      <c r="G2364" s="23" t="str">
        <f>_xlfn.XLOOKUP($A2364,PropertiesTbl[Property ID],PropertiesTbl[Property Name])</f>
        <v>Bearpaw Villa</v>
      </c>
    </row>
    <row r="2365" spans="1:7" x14ac:dyDescent="0.25">
      <c r="A2365" s="22" t="str">
        <f>Revenue!A2366</f>
        <v>P0197</v>
      </c>
      <c r="B2365" s="22" t="str">
        <f>Revenue!B2366</f>
        <v>Jan</v>
      </c>
      <c r="C2365" s="23" t="str">
        <f t="shared" si="107"/>
        <v>P0197|Jan</v>
      </c>
      <c r="D2365" s="24">
        <f>Revenue!J2366</f>
        <v>6598.3705000000009</v>
      </c>
      <c r="E2365" s="25">
        <f>_xlfn.XLOOKUP($C2365,ExpensesTbl[Key],ExpensesTbl[Total Operating Expenses])</f>
        <v>3715.36</v>
      </c>
      <c r="F2365" s="25">
        <f t="shared" si="108"/>
        <v>2883.0105000000008</v>
      </c>
      <c r="G2365" s="23" t="str">
        <f>_xlfn.XLOOKUP($A2365,PropertiesTbl[Property ID],PropertiesTbl[Property Name])</f>
        <v>Bearpaw Villa</v>
      </c>
    </row>
    <row r="2366" spans="1:7" x14ac:dyDescent="0.25">
      <c r="A2366" s="22" t="str">
        <f>Revenue!A2367</f>
        <v>P0197</v>
      </c>
      <c r="B2366" s="22" t="str">
        <f>Revenue!B2367</f>
        <v>Feb</v>
      </c>
      <c r="C2366" s="23" t="str">
        <f t="shared" si="107"/>
        <v>P0197|Feb</v>
      </c>
      <c r="D2366" s="24">
        <f>Revenue!J2367</f>
        <v>5168.9602999999997</v>
      </c>
      <c r="E2366" s="25">
        <f>_xlfn.XLOOKUP($C2366,ExpensesTbl[Key],ExpensesTbl[Total Operating Expenses])</f>
        <v>3829.27</v>
      </c>
      <c r="F2366" s="25">
        <f t="shared" si="108"/>
        <v>1339.6902999999998</v>
      </c>
      <c r="G2366" s="23" t="str">
        <f>_xlfn.XLOOKUP($A2366,PropertiesTbl[Property ID],PropertiesTbl[Property Name])</f>
        <v>Bearpaw Villa</v>
      </c>
    </row>
    <row r="2367" spans="1:7" x14ac:dyDescent="0.25">
      <c r="A2367" s="22" t="str">
        <f>Revenue!A2368</f>
        <v>P0197</v>
      </c>
      <c r="B2367" s="22" t="str">
        <f>Revenue!B2368</f>
        <v>Mar</v>
      </c>
      <c r="C2367" s="23" t="str">
        <f t="shared" si="107"/>
        <v>P0197|Mar</v>
      </c>
      <c r="D2367" s="24">
        <f>Revenue!J2368</f>
        <v>4474.9350000000004</v>
      </c>
      <c r="E2367" s="25">
        <f>_xlfn.XLOOKUP($C2367,ExpensesTbl[Key],ExpensesTbl[Total Operating Expenses])</f>
        <v>3534.71</v>
      </c>
      <c r="F2367" s="25">
        <f t="shared" si="108"/>
        <v>940.22500000000036</v>
      </c>
      <c r="G2367" s="23" t="str">
        <f>_xlfn.XLOOKUP($A2367,PropertiesTbl[Property ID],PropertiesTbl[Property Name])</f>
        <v>Bearpaw Villa</v>
      </c>
    </row>
    <row r="2368" spans="1:7" x14ac:dyDescent="0.25">
      <c r="A2368" s="22" t="str">
        <f>Revenue!A2369</f>
        <v>P0198</v>
      </c>
      <c r="B2368" s="22" t="str">
        <f>Revenue!B2369</f>
        <v>Apr</v>
      </c>
      <c r="C2368" s="23" t="str">
        <f t="shared" si="107"/>
        <v>P0198|Apr</v>
      </c>
      <c r="D2368" s="24">
        <f>Revenue!J2369</f>
        <v>1113.442</v>
      </c>
      <c r="E2368" s="25">
        <f>_xlfn.XLOOKUP($C2368,ExpensesTbl[Key],ExpensesTbl[Total Operating Expenses])</f>
        <v>1975.1599999999999</v>
      </c>
      <c r="F2368" s="25">
        <f t="shared" si="108"/>
        <v>-861.71799999999985</v>
      </c>
      <c r="G2368" s="23" t="str">
        <f>_xlfn.XLOOKUP($A2368,PropertiesTbl[Property ID],PropertiesTbl[Property Name])</f>
        <v>Snowline Cabin</v>
      </c>
    </row>
    <row r="2369" spans="1:7" x14ac:dyDescent="0.25">
      <c r="A2369" s="22" t="str">
        <f>Revenue!A2370</f>
        <v>P0198</v>
      </c>
      <c r="B2369" s="22" t="str">
        <f>Revenue!B2370</f>
        <v>May</v>
      </c>
      <c r="C2369" s="23" t="str">
        <f t="shared" si="107"/>
        <v>P0198|May</v>
      </c>
      <c r="D2369" s="24">
        <f>Revenue!J2370</f>
        <v>1158.4014999999999</v>
      </c>
      <c r="E2369" s="25">
        <f>_xlfn.XLOOKUP($C2369,ExpensesTbl[Key],ExpensesTbl[Total Operating Expenses])</f>
        <v>2300.12</v>
      </c>
      <c r="F2369" s="25">
        <f t="shared" si="108"/>
        <v>-1141.7184999999999</v>
      </c>
      <c r="G2369" s="23" t="str">
        <f>_xlfn.XLOOKUP($A2369,PropertiesTbl[Property ID],PropertiesTbl[Property Name])</f>
        <v>Snowline Cabin</v>
      </c>
    </row>
    <row r="2370" spans="1:7" x14ac:dyDescent="0.25">
      <c r="A2370" s="22" t="str">
        <f>Revenue!A2371</f>
        <v>P0198</v>
      </c>
      <c r="B2370" s="22" t="str">
        <f>Revenue!B2371</f>
        <v>Jun</v>
      </c>
      <c r="C2370" s="23" t="str">
        <f t="shared" si="107"/>
        <v>P0198|Jun</v>
      </c>
      <c r="D2370" s="24">
        <f>Revenue!J2371</f>
        <v>1246.1574000000001</v>
      </c>
      <c r="E2370" s="25">
        <f>_xlfn.XLOOKUP($C2370,ExpensesTbl[Key],ExpensesTbl[Total Operating Expenses])</f>
        <v>2407.79</v>
      </c>
      <c r="F2370" s="25">
        <f t="shared" si="108"/>
        <v>-1161.6325999999999</v>
      </c>
      <c r="G2370" s="23" t="str">
        <f>_xlfn.XLOOKUP($A2370,PropertiesTbl[Property ID],PropertiesTbl[Property Name])</f>
        <v>Snowline Cabin</v>
      </c>
    </row>
    <row r="2371" spans="1:7" x14ac:dyDescent="0.25">
      <c r="A2371" s="22" t="str">
        <f>Revenue!A2372</f>
        <v>P0198</v>
      </c>
      <c r="B2371" s="22" t="str">
        <f>Revenue!B2372</f>
        <v>Jul</v>
      </c>
      <c r="C2371" s="23" t="str">
        <f t="shared" si="107"/>
        <v>P0198|Jul</v>
      </c>
      <c r="D2371" s="24">
        <f>Revenue!J2372</f>
        <v>1955.2080000000001</v>
      </c>
      <c r="E2371" s="25">
        <f>_xlfn.XLOOKUP($C2371,ExpensesTbl[Key],ExpensesTbl[Total Operating Expenses])</f>
        <v>3273.04</v>
      </c>
      <c r="F2371" s="25">
        <f t="shared" si="108"/>
        <v>-1317.8319999999999</v>
      </c>
      <c r="G2371" s="23" t="str">
        <f>_xlfn.XLOOKUP($A2371,PropertiesTbl[Property ID],PropertiesTbl[Property Name])</f>
        <v>Snowline Cabin</v>
      </c>
    </row>
    <row r="2372" spans="1:7" x14ac:dyDescent="0.25">
      <c r="A2372" s="22" t="str">
        <f>Revenue!A2373</f>
        <v>P0198</v>
      </c>
      <c r="B2372" s="22" t="str">
        <f>Revenue!B2373</f>
        <v>Aug</v>
      </c>
      <c r="C2372" s="23" t="str">
        <f t="shared" si="107"/>
        <v>P0198|Aug</v>
      </c>
      <c r="D2372" s="24">
        <f>Revenue!J2373</f>
        <v>1947.6032</v>
      </c>
      <c r="E2372" s="25">
        <f>_xlfn.XLOOKUP($C2372,ExpensesTbl[Key],ExpensesTbl[Total Operating Expenses])</f>
        <v>3160.21</v>
      </c>
      <c r="F2372" s="25">
        <f t="shared" si="108"/>
        <v>-1212.6068</v>
      </c>
      <c r="G2372" s="23" t="str">
        <f>_xlfn.XLOOKUP($A2372,PropertiesTbl[Property ID],PropertiesTbl[Property Name])</f>
        <v>Snowline Cabin</v>
      </c>
    </row>
    <row r="2373" spans="1:7" x14ac:dyDescent="0.25">
      <c r="A2373" s="22" t="str">
        <f>Revenue!A2374</f>
        <v>P0198</v>
      </c>
      <c r="B2373" s="22" t="str">
        <f>Revenue!B2374</f>
        <v>Sep</v>
      </c>
      <c r="C2373" s="23" t="str">
        <f t="shared" ref="C2373:C2436" si="109">A2373&amp;"|"&amp;B2373</f>
        <v>P0198|Sep</v>
      </c>
      <c r="D2373" s="24">
        <f>Revenue!J2374</f>
        <v>1110.0469999999998</v>
      </c>
      <c r="E2373" s="25">
        <f>_xlfn.XLOOKUP($C2373,ExpensesTbl[Key],ExpensesTbl[Total Operating Expenses])</f>
        <v>2174.04</v>
      </c>
      <c r="F2373" s="25">
        <f t="shared" ref="F2373:F2436" si="110">D2373-E2373</f>
        <v>-1063.9930000000002</v>
      </c>
      <c r="G2373" s="23" t="str">
        <f>_xlfn.XLOOKUP($A2373,PropertiesTbl[Property ID],PropertiesTbl[Property Name])</f>
        <v>Snowline Cabin</v>
      </c>
    </row>
    <row r="2374" spans="1:7" x14ac:dyDescent="0.25">
      <c r="A2374" s="22" t="str">
        <f>Revenue!A2375</f>
        <v>P0198</v>
      </c>
      <c r="B2374" s="22" t="str">
        <f>Revenue!B2375</f>
        <v>Oct</v>
      </c>
      <c r="C2374" s="23" t="str">
        <f t="shared" si="109"/>
        <v>P0198|Oct</v>
      </c>
      <c r="D2374" s="24">
        <f>Revenue!J2375</f>
        <v>1101.9475</v>
      </c>
      <c r="E2374" s="25">
        <f>_xlfn.XLOOKUP($C2374,ExpensesTbl[Key],ExpensesTbl[Total Operating Expenses])</f>
        <v>2102.2399999999998</v>
      </c>
      <c r="F2374" s="25">
        <f t="shared" si="110"/>
        <v>-1000.2924999999998</v>
      </c>
      <c r="G2374" s="23" t="str">
        <f>_xlfn.XLOOKUP($A2374,PropertiesTbl[Property ID],PropertiesTbl[Property Name])</f>
        <v>Snowline Cabin</v>
      </c>
    </row>
    <row r="2375" spans="1:7" x14ac:dyDescent="0.25">
      <c r="A2375" s="22" t="str">
        <f>Revenue!A2376</f>
        <v>P0198</v>
      </c>
      <c r="B2375" s="22" t="str">
        <f>Revenue!B2376</f>
        <v>Nov</v>
      </c>
      <c r="C2375" s="23" t="str">
        <f t="shared" si="109"/>
        <v>P0198|Nov</v>
      </c>
      <c r="D2375" s="24">
        <f>Revenue!J2376</f>
        <v>1197.4925000000001</v>
      </c>
      <c r="E2375" s="25">
        <f>_xlfn.XLOOKUP($C2375,ExpensesTbl[Key],ExpensesTbl[Total Operating Expenses])</f>
        <v>2060.62</v>
      </c>
      <c r="F2375" s="25">
        <f t="shared" si="110"/>
        <v>-863.12749999999983</v>
      </c>
      <c r="G2375" s="23" t="str">
        <f>_xlfn.XLOOKUP($A2375,PropertiesTbl[Property ID],PropertiesTbl[Property Name])</f>
        <v>Snowline Cabin</v>
      </c>
    </row>
    <row r="2376" spans="1:7" x14ac:dyDescent="0.25">
      <c r="A2376" s="22" t="str">
        <f>Revenue!A2377</f>
        <v>P0198</v>
      </c>
      <c r="B2376" s="22" t="str">
        <f>Revenue!B2377</f>
        <v>Dec</v>
      </c>
      <c r="C2376" s="23" t="str">
        <f t="shared" si="109"/>
        <v>P0198|Dec</v>
      </c>
      <c r="D2376" s="24">
        <f>Revenue!J2377</f>
        <v>4852.7896000000001</v>
      </c>
      <c r="E2376" s="25">
        <f>_xlfn.XLOOKUP($C2376,ExpensesTbl[Key],ExpensesTbl[Total Operating Expenses])</f>
        <v>2415.9100000000003</v>
      </c>
      <c r="F2376" s="25">
        <f t="shared" si="110"/>
        <v>2436.8795999999998</v>
      </c>
      <c r="G2376" s="23" t="str">
        <f>_xlfn.XLOOKUP($A2376,PropertiesTbl[Property ID],PropertiesTbl[Property Name])</f>
        <v>Snowline Cabin</v>
      </c>
    </row>
    <row r="2377" spans="1:7" x14ac:dyDescent="0.25">
      <c r="A2377" s="22" t="str">
        <f>Revenue!A2378</f>
        <v>P0198</v>
      </c>
      <c r="B2377" s="22" t="str">
        <f>Revenue!B2378</f>
        <v>Jan</v>
      </c>
      <c r="C2377" s="23" t="str">
        <f t="shared" si="109"/>
        <v>P0198|Jan</v>
      </c>
      <c r="D2377" s="24">
        <f>Revenue!J2378</f>
        <v>3481.6759999999999</v>
      </c>
      <c r="E2377" s="25">
        <f>_xlfn.XLOOKUP($C2377,ExpensesTbl[Key],ExpensesTbl[Total Operating Expenses])</f>
        <v>2315.98</v>
      </c>
      <c r="F2377" s="25">
        <f t="shared" si="110"/>
        <v>1165.6959999999999</v>
      </c>
      <c r="G2377" s="23" t="str">
        <f>_xlfn.XLOOKUP($A2377,PropertiesTbl[Property ID],PropertiesTbl[Property Name])</f>
        <v>Snowline Cabin</v>
      </c>
    </row>
    <row r="2378" spans="1:7" x14ac:dyDescent="0.25">
      <c r="A2378" s="22" t="str">
        <f>Revenue!A2379</f>
        <v>P0198</v>
      </c>
      <c r="B2378" s="22" t="str">
        <f>Revenue!B2379</f>
        <v>Feb</v>
      </c>
      <c r="C2378" s="23" t="str">
        <f t="shared" si="109"/>
        <v>P0198|Feb</v>
      </c>
      <c r="D2378" s="24">
        <f>Revenue!J2379</f>
        <v>3300.1502</v>
      </c>
      <c r="E2378" s="25">
        <f>_xlfn.XLOOKUP($C2378,ExpensesTbl[Key],ExpensesTbl[Total Operating Expenses])</f>
        <v>2328.0300000000002</v>
      </c>
      <c r="F2378" s="25">
        <f t="shared" si="110"/>
        <v>972.12019999999984</v>
      </c>
      <c r="G2378" s="23" t="str">
        <f>_xlfn.XLOOKUP($A2378,PropertiesTbl[Property ID],PropertiesTbl[Property Name])</f>
        <v>Snowline Cabin</v>
      </c>
    </row>
    <row r="2379" spans="1:7" x14ac:dyDescent="0.25">
      <c r="A2379" s="22" t="str">
        <f>Revenue!A2380</f>
        <v>P0198</v>
      </c>
      <c r="B2379" s="22" t="str">
        <f>Revenue!B2380</f>
        <v>Mar</v>
      </c>
      <c r="C2379" s="23" t="str">
        <f t="shared" si="109"/>
        <v>P0198|Mar</v>
      </c>
      <c r="D2379" s="24">
        <f>Revenue!J2380</f>
        <v>2376.5751999999998</v>
      </c>
      <c r="E2379" s="25">
        <f>_xlfn.XLOOKUP($C2379,ExpensesTbl[Key],ExpensesTbl[Total Operating Expenses])</f>
        <v>2211.31</v>
      </c>
      <c r="F2379" s="25">
        <f t="shared" si="110"/>
        <v>165.26519999999982</v>
      </c>
      <c r="G2379" s="23" t="str">
        <f>_xlfn.XLOOKUP($A2379,PropertiesTbl[Property ID],PropertiesTbl[Property Name])</f>
        <v>Snowline Cabin</v>
      </c>
    </row>
    <row r="2380" spans="1:7" x14ac:dyDescent="0.25">
      <c r="A2380" s="22" t="str">
        <f>Revenue!A2381</f>
        <v>P0199</v>
      </c>
      <c r="B2380" s="22" t="str">
        <f>Revenue!B2381</f>
        <v>Apr</v>
      </c>
      <c r="C2380" s="23" t="str">
        <f t="shared" si="109"/>
        <v>P0199|Apr</v>
      </c>
      <c r="D2380" s="24">
        <f>Revenue!J2381</f>
        <v>1205.9412</v>
      </c>
      <c r="E2380" s="25">
        <f>_xlfn.XLOOKUP($C2380,ExpensesTbl[Key],ExpensesTbl[Total Operating Expenses])</f>
        <v>1997.49</v>
      </c>
      <c r="F2380" s="25">
        <f t="shared" si="110"/>
        <v>-791.54880000000003</v>
      </c>
      <c r="G2380" s="23" t="str">
        <f>_xlfn.XLOOKUP($A2380,PropertiesTbl[Property ID],PropertiesTbl[Property Name])</f>
        <v>Starlight Villa</v>
      </c>
    </row>
    <row r="2381" spans="1:7" x14ac:dyDescent="0.25">
      <c r="A2381" s="22" t="str">
        <f>Revenue!A2382</f>
        <v>P0199</v>
      </c>
      <c r="B2381" s="22" t="str">
        <f>Revenue!B2382</f>
        <v>May</v>
      </c>
      <c r="C2381" s="23" t="str">
        <f t="shared" si="109"/>
        <v>P0199|May</v>
      </c>
      <c r="D2381" s="24">
        <f>Revenue!J2382</f>
        <v>1218.3378</v>
      </c>
      <c r="E2381" s="25">
        <f>_xlfn.XLOOKUP($C2381,ExpensesTbl[Key],ExpensesTbl[Total Operating Expenses])</f>
        <v>2312.0700000000002</v>
      </c>
      <c r="F2381" s="25">
        <f t="shared" si="110"/>
        <v>-1093.7322000000001</v>
      </c>
      <c r="G2381" s="23" t="str">
        <f>_xlfn.XLOOKUP($A2381,PropertiesTbl[Property ID],PropertiesTbl[Property Name])</f>
        <v>Starlight Villa</v>
      </c>
    </row>
    <row r="2382" spans="1:7" x14ac:dyDescent="0.25">
      <c r="A2382" s="22" t="str">
        <f>Revenue!A2383</f>
        <v>P0199</v>
      </c>
      <c r="B2382" s="22" t="str">
        <f>Revenue!B2383</f>
        <v>Jun</v>
      </c>
      <c r="C2382" s="23" t="str">
        <f t="shared" si="109"/>
        <v>P0199|Jun</v>
      </c>
      <c r="D2382" s="24">
        <f>Revenue!J2383</f>
        <v>1624.6319999999998</v>
      </c>
      <c r="E2382" s="25">
        <f>_xlfn.XLOOKUP($C2382,ExpensesTbl[Key],ExpensesTbl[Total Operating Expenses])</f>
        <v>2405.37</v>
      </c>
      <c r="F2382" s="25">
        <f t="shared" si="110"/>
        <v>-780.73800000000006</v>
      </c>
      <c r="G2382" s="23" t="str">
        <f>_xlfn.XLOOKUP($A2382,PropertiesTbl[Property ID],PropertiesTbl[Property Name])</f>
        <v>Starlight Villa</v>
      </c>
    </row>
    <row r="2383" spans="1:7" x14ac:dyDescent="0.25">
      <c r="A2383" s="22" t="str">
        <f>Revenue!A2384</f>
        <v>P0199</v>
      </c>
      <c r="B2383" s="22" t="str">
        <f>Revenue!B2384</f>
        <v>Jul</v>
      </c>
      <c r="C2383" s="23" t="str">
        <f t="shared" si="109"/>
        <v>P0199|Jul</v>
      </c>
      <c r="D2383" s="24">
        <f>Revenue!J2384</f>
        <v>2105.9751000000001</v>
      </c>
      <c r="E2383" s="25">
        <f>_xlfn.XLOOKUP($C2383,ExpensesTbl[Key],ExpensesTbl[Total Operating Expenses])</f>
        <v>3265.33</v>
      </c>
      <c r="F2383" s="25">
        <f t="shared" si="110"/>
        <v>-1159.3548999999998</v>
      </c>
      <c r="G2383" s="23" t="str">
        <f>_xlfn.XLOOKUP($A2383,PropertiesTbl[Property ID],PropertiesTbl[Property Name])</f>
        <v>Starlight Villa</v>
      </c>
    </row>
    <row r="2384" spans="1:7" x14ac:dyDescent="0.25">
      <c r="A2384" s="22" t="str">
        <f>Revenue!A2385</f>
        <v>P0199</v>
      </c>
      <c r="B2384" s="22" t="str">
        <f>Revenue!B2385</f>
        <v>Aug</v>
      </c>
      <c r="C2384" s="23" t="str">
        <f t="shared" si="109"/>
        <v>P0199|Aug</v>
      </c>
      <c r="D2384" s="24">
        <f>Revenue!J2385</f>
        <v>1883.1854999999998</v>
      </c>
      <c r="E2384" s="25">
        <f>_xlfn.XLOOKUP($C2384,ExpensesTbl[Key],ExpensesTbl[Total Operating Expenses])</f>
        <v>3163.83</v>
      </c>
      <c r="F2384" s="25">
        <f t="shared" si="110"/>
        <v>-1280.6445000000001</v>
      </c>
      <c r="G2384" s="23" t="str">
        <f>_xlfn.XLOOKUP($A2384,PropertiesTbl[Property ID],PropertiesTbl[Property Name])</f>
        <v>Starlight Villa</v>
      </c>
    </row>
    <row r="2385" spans="1:7" x14ac:dyDescent="0.25">
      <c r="A2385" s="22" t="str">
        <f>Revenue!A2386</f>
        <v>P0199</v>
      </c>
      <c r="B2385" s="22" t="str">
        <f>Revenue!B2386</f>
        <v>Sep</v>
      </c>
      <c r="C2385" s="23" t="str">
        <f t="shared" si="109"/>
        <v>P0199|Sep</v>
      </c>
      <c r="D2385" s="24">
        <f>Revenue!J2386</f>
        <v>1311.5742</v>
      </c>
      <c r="E2385" s="25">
        <f>_xlfn.XLOOKUP($C2385,ExpensesTbl[Key],ExpensesTbl[Total Operating Expenses])</f>
        <v>2178.71</v>
      </c>
      <c r="F2385" s="25">
        <f t="shared" si="110"/>
        <v>-867.13580000000002</v>
      </c>
      <c r="G2385" s="23" t="str">
        <f>_xlfn.XLOOKUP($A2385,PropertiesTbl[Property ID],PropertiesTbl[Property Name])</f>
        <v>Starlight Villa</v>
      </c>
    </row>
    <row r="2386" spans="1:7" x14ac:dyDescent="0.25">
      <c r="A2386" s="22" t="str">
        <f>Revenue!A2387</f>
        <v>P0199</v>
      </c>
      <c r="B2386" s="22" t="str">
        <f>Revenue!B2387</f>
        <v>Oct</v>
      </c>
      <c r="C2386" s="23" t="str">
        <f t="shared" si="109"/>
        <v>P0199|Oct</v>
      </c>
      <c r="D2386" s="24">
        <f>Revenue!J2387</f>
        <v>1324.0871999999999</v>
      </c>
      <c r="E2386" s="25">
        <f>_xlfn.XLOOKUP($C2386,ExpensesTbl[Key],ExpensesTbl[Total Operating Expenses])</f>
        <v>2132.4699999999998</v>
      </c>
      <c r="F2386" s="25">
        <f t="shared" si="110"/>
        <v>-808.38279999999986</v>
      </c>
      <c r="G2386" s="23" t="str">
        <f>_xlfn.XLOOKUP($A2386,PropertiesTbl[Property ID],PropertiesTbl[Property Name])</f>
        <v>Starlight Villa</v>
      </c>
    </row>
    <row r="2387" spans="1:7" x14ac:dyDescent="0.25">
      <c r="A2387" s="22" t="str">
        <f>Revenue!A2388</f>
        <v>P0199</v>
      </c>
      <c r="B2387" s="22" t="str">
        <f>Revenue!B2388</f>
        <v>Nov</v>
      </c>
      <c r="C2387" s="23" t="str">
        <f t="shared" si="109"/>
        <v>P0199|Nov</v>
      </c>
      <c r="D2387" s="24">
        <f>Revenue!J2388</f>
        <v>1299.6432</v>
      </c>
      <c r="E2387" s="25">
        <f>_xlfn.XLOOKUP($C2387,ExpensesTbl[Key],ExpensesTbl[Total Operating Expenses])</f>
        <v>2051.0299999999997</v>
      </c>
      <c r="F2387" s="25">
        <f t="shared" si="110"/>
        <v>-751.38679999999977</v>
      </c>
      <c r="G2387" s="23" t="str">
        <f>_xlfn.XLOOKUP($A2387,PropertiesTbl[Property ID],PropertiesTbl[Property Name])</f>
        <v>Starlight Villa</v>
      </c>
    </row>
    <row r="2388" spans="1:7" x14ac:dyDescent="0.25">
      <c r="A2388" s="22" t="str">
        <f>Revenue!A2389</f>
        <v>P0199</v>
      </c>
      <c r="B2388" s="22" t="str">
        <f>Revenue!B2389</f>
        <v>Dec</v>
      </c>
      <c r="C2388" s="23" t="str">
        <f t="shared" si="109"/>
        <v>P0199|Dec</v>
      </c>
      <c r="D2388" s="24">
        <f>Revenue!J2389</f>
        <v>5483.3954999999996</v>
      </c>
      <c r="E2388" s="25">
        <f>_xlfn.XLOOKUP($C2388,ExpensesTbl[Key],ExpensesTbl[Total Operating Expenses])</f>
        <v>2530.7600000000002</v>
      </c>
      <c r="F2388" s="25">
        <f t="shared" si="110"/>
        <v>2952.6354999999994</v>
      </c>
      <c r="G2388" s="23" t="str">
        <f>_xlfn.XLOOKUP($A2388,PropertiesTbl[Property ID],PropertiesTbl[Property Name])</f>
        <v>Starlight Villa</v>
      </c>
    </row>
    <row r="2389" spans="1:7" x14ac:dyDescent="0.25">
      <c r="A2389" s="22" t="str">
        <f>Revenue!A2390</f>
        <v>P0199</v>
      </c>
      <c r="B2389" s="22" t="str">
        <f>Revenue!B2390</f>
        <v>Jan</v>
      </c>
      <c r="C2389" s="23" t="str">
        <f t="shared" si="109"/>
        <v>P0199|Jan</v>
      </c>
      <c r="D2389" s="24">
        <f>Revenue!J2390</f>
        <v>3610.53</v>
      </c>
      <c r="E2389" s="25">
        <f>_xlfn.XLOOKUP($C2389,ExpensesTbl[Key],ExpensesTbl[Total Operating Expenses])</f>
        <v>2441.67</v>
      </c>
      <c r="F2389" s="25">
        <f t="shared" si="110"/>
        <v>1168.8600000000001</v>
      </c>
      <c r="G2389" s="23" t="str">
        <f>_xlfn.XLOOKUP($A2389,PropertiesTbl[Property ID],PropertiesTbl[Property Name])</f>
        <v>Starlight Villa</v>
      </c>
    </row>
    <row r="2390" spans="1:7" x14ac:dyDescent="0.25">
      <c r="A2390" s="22" t="str">
        <f>Revenue!A2391</f>
        <v>P0199</v>
      </c>
      <c r="B2390" s="22" t="str">
        <f>Revenue!B2391</f>
        <v>Feb</v>
      </c>
      <c r="C2390" s="23" t="str">
        <f t="shared" si="109"/>
        <v>P0199|Feb</v>
      </c>
      <c r="D2390" s="24">
        <f>Revenue!J2391</f>
        <v>3142.855</v>
      </c>
      <c r="E2390" s="25">
        <f>_xlfn.XLOOKUP($C2390,ExpensesTbl[Key],ExpensesTbl[Total Operating Expenses])</f>
        <v>2336.7600000000002</v>
      </c>
      <c r="F2390" s="25">
        <f t="shared" si="110"/>
        <v>806.0949999999998</v>
      </c>
      <c r="G2390" s="23" t="str">
        <f>_xlfn.XLOOKUP($A2390,PropertiesTbl[Property ID],PropertiesTbl[Property Name])</f>
        <v>Starlight Villa</v>
      </c>
    </row>
    <row r="2391" spans="1:7" x14ac:dyDescent="0.25">
      <c r="A2391" s="22" t="str">
        <f>Revenue!A2392</f>
        <v>P0199</v>
      </c>
      <c r="B2391" s="22" t="str">
        <f>Revenue!B2392</f>
        <v>Mar</v>
      </c>
      <c r="C2391" s="23" t="str">
        <f t="shared" si="109"/>
        <v>P0199|Mar</v>
      </c>
      <c r="D2391" s="24">
        <f>Revenue!J2392</f>
        <v>2757.6680000000001</v>
      </c>
      <c r="E2391" s="25">
        <f>_xlfn.XLOOKUP($C2391,ExpensesTbl[Key],ExpensesTbl[Total Operating Expenses])</f>
        <v>2320.5600000000004</v>
      </c>
      <c r="F2391" s="25">
        <f t="shared" si="110"/>
        <v>437.10799999999972</v>
      </c>
      <c r="G2391" s="23" t="str">
        <f>_xlfn.XLOOKUP($A2391,PropertiesTbl[Property ID],PropertiesTbl[Property Name])</f>
        <v>Starlight Villa</v>
      </c>
    </row>
    <row r="2392" spans="1:7" x14ac:dyDescent="0.25">
      <c r="A2392" s="22" t="str">
        <f>Revenue!A2393</f>
        <v>P0200</v>
      </c>
      <c r="B2392" s="22" t="str">
        <f>Revenue!B2393</f>
        <v>Apr</v>
      </c>
      <c r="C2392" s="23" t="str">
        <f t="shared" si="109"/>
        <v>P0200|Apr</v>
      </c>
      <c r="D2392" s="24">
        <f>Revenue!J2393</f>
        <v>984.28650000000005</v>
      </c>
      <c r="E2392" s="25">
        <f>_xlfn.XLOOKUP($C2392,ExpensesTbl[Key],ExpensesTbl[Total Operating Expenses])</f>
        <v>2016.51</v>
      </c>
      <c r="F2392" s="25">
        <f t="shared" si="110"/>
        <v>-1032.2235000000001</v>
      </c>
      <c r="G2392" s="23" t="str">
        <f>_xlfn.XLOOKUP($A2392,PropertiesTbl[Property ID],PropertiesTbl[Property Name])</f>
        <v>Pine House</v>
      </c>
    </row>
    <row r="2393" spans="1:7" x14ac:dyDescent="0.25">
      <c r="A2393" s="22" t="str">
        <f>Revenue!A2394</f>
        <v>P0200</v>
      </c>
      <c r="B2393" s="22" t="str">
        <f>Revenue!B2394</f>
        <v>May</v>
      </c>
      <c r="C2393" s="23" t="str">
        <f t="shared" si="109"/>
        <v>P0200|May</v>
      </c>
      <c r="D2393" s="24">
        <f>Revenue!J2394</f>
        <v>1170.6137999999999</v>
      </c>
      <c r="E2393" s="25">
        <f>_xlfn.XLOOKUP($C2393,ExpensesTbl[Key],ExpensesTbl[Total Operating Expenses])</f>
        <v>2314.29</v>
      </c>
      <c r="F2393" s="25">
        <f t="shared" si="110"/>
        <v>-1143.6762000000001</v>
      </c>
      <c r="G2393" s="23" t="str">
        <f>_xlfn.XLOOKUP($A2393,PropertiesTbl[Property ID],PropertiesTbl[Property Name])</f>
        <v>Pine House</v>
      </c>
    </row>
    <row r="2394" spans="1:7" x14ac:dyDescent="0.25">
      <c r="A2394" s="22" t="str">
        <f>Revenue!A2395</f>
        <v>P0200</v>
      </c>
      <c r="B2394" s="22" t="str">
        <f>Revenue!B2395</f>
        <v>Jun</v>
      </c>
      <c r="C2394" s="23" t="str">
        <f t="shared" si="109"/>
        <v>P0200|Jun</v>
      </c>
      <c r="D2394" s="24">
        <f>Revenue!J2395</f>
        <v>1293.5128</v>
      </c>
      <c r="E2394" s="25">
        <f>_xlfn.XLOOKUP($C2394,ExpensesTbl[Key],ExpensesTbl[Total Operating Expenses])</f>
        <v>2434.13</v>
      </c>
      <c r="F2394" s="25">
        <f t="shared" si="110"/>
        <v>-1140.6172000000001</v>
      </c>
      <c r="G2394" s="23" t="str">
        <f>_xlfn.XLOOKUP($A2394,PropertiesTbl[Property ID],PropertiesTbl[Property Name])</f>
        <v>Pine House</v>
      </c>
    </row>
    <row r="2395" spans="1:7" x14ac:dyDescent="0.25">
      <c r="A2395" s="22" t="str">
        <f>Revenue!A2396</f>
        <v>P0200</v>
      </c>
      <c r="B2395" s="22" t="str">
        <f>Revenue!B2396</f>
        <v>Jul</v>
      </c>
      <c r="C2395" s="23" t="str">
        <f t="shared" si="109"/>
        <v>P0200|Jul</v>
      </c>
      <c r="D2395" s="24">
        <f>Revenue!J2396</f>
        <v>2138.3820000000001</v>
      </c>
      <c r="E2395" s="25">
        <f>_xlfn.XLOOKUP($C2395,ExpensesTbl[Key],ExpensesTbl[Total Operating Expenses])</f>
        <v>3360.42</v>
      </c>
      <c r="F2395" s="25">
        <f t="shared" si="110"/>
        <v>-1222.038</v>
      </c>
      <c r="G2395" s="23" t="str">
        <f>_xlfn.XLOOKUP($A2395,PropertiesTbl[Property ID],PropertiesTbl[Property Name])</f>
        <v>Pine House</v>
      </c>
    </row>
    <row r="2396" spans="1:7" x14ac:dyDescent="0.25">
      <c r="A2396" s="22" t="str">
        <f>Revenue!A2397</f>
        <v>P0200</v>
      </c>
      <c r="B2396" s="22" t="str">
        <f>Revenue!B2397</f>
        <v>Aug</v>
      </c>
      <c r="C2396" s="23" t="str">
        <f t="shared" si="109"/>
        <v>P0200|Aug</v>
      </c>
      <c r="D2396" s="24">
        <f>Revenue!J2397</f>
        <v>1762.7115000000001</v>
      </c>
      <c r="E2396" s="25">
        <f>_xlfn.XLOOKUP($C2396,ExpensesTbl[Key],ExpensesTbl[Total Operating Expenses])</f>
        <v>3157.31</v>
      </c>
      <c r="F2396" s="25">
        <f t="shared" si="110"/>
        <v>-1394.5984999999998</v>
      </c>
      <c r="G2396" s="23" t="str">
        <f>_xlfn.XLOOKUP($A2396,PropertiesTbl[Property ID],PropertiesTbl[Property Name])</f>
        <v>Pine House</v>
      </c>
    </row>
    <row r="2397" spans="1:7" x14ac:dyDescent="0.25">
      <c r="A2397" s="22" t="str">
        <f>Revenue!A2398</f>
        <v>P0200</v>
      </c>
      <c r="B2397" s="22" t="str">
        <f>Revenue!B2398</f>
        <v>Sep</v>
      </c>
      <c r="C2397" s="23" t="str">
        <f t="shared" si="109"/>
        <v>P0200|Sep</v>
      </c>
      <c r="D2397" s="24">
        <f>Revenue!J2398</f>
        <v>1374.4496000000001</v>
      </c>
      <c r="E2397" s="25">
        <f>_xlfn.XLOOKUP($C2397,ExpensesTbl[Key],ExpensesTbl[Total Operating Expenses])</f>
        <v>2188.91</v>
      </c>
      <c r="F2397" s="25">
        <f t="shared" si="110"/>
        <v>-814.46039999999971</v>
      </c>
      <c r="G2397" s="23" t="str">
        <f>_xlfn.XLOOKUP($A2397,PropertiesTbl[Property ID],PropertiesTbl[Property Name])</f>
        <v>Pine House</v>
      </c>
    </row>
    <row r="2398" spans="1:7" x14ac:dyDescent="0.25">
      <c r="A2398" s="22" t="str">
        <f>Revenue!A2399</f>
        <v>P0200</v>
      </c>
      <c r="B2398" s="22" t="str">
        <f>Revenue!B2399</f>
        <v>Oct</v>
      </c>
      <c r="C2398" s="23" t="str">
        <f t="shared" si="109"/>
        <v>P0200|Oct</v>
      </c>
      <c r="D2398" s="24">
        <f>Revenue!J2399</f>
        <v>1182.8357999999998</v>
      </c>
      <c r="E2398" s="25">
        <f>_xlfn.XLOOKUP($C2398,ExpensesTbl[Key],ExpensesTbl[Total Operating Expenses])</f>
        <v>2110.63</v>
      </c>
      <c r="F2398" s="25">
        <f t="shared" si="110"/>
        <v>-927.79420000000027</v>
      </c>
      <c r="G2398" s="23" t="str">
        <f>_xlfn.XLOOKUP($A2398,PropertiesTbl[Property ID],PropertiesTbl[Property Name])</f>
        <v>Pine House</v>
      </c>
    </row>
    <row r="2399" spans="1:7" x14ac:dyDescent="0.25">
      <c r="A2399" s="22" t="str">
        <f>Revenue!A2400</f>
        <v>P0200</v>
      </c>
      <c r="B2399" s="22" t="str">
        <f>Revenue!B2400</f>
        <v>Nov</v>
      </c>
      <c r="C2399" s="23" t="str">
        <f t="shared" si="109"/>
        <v>P0200|Nov</v>
      </c>
      <c r="D2399" s="24">
        <f>Revenue!J2400</f>
        <v>1329.0924</v>
      </c>
      <c r="E2399" s="25">
        <f>_xlfn.XLOOKUP($C2399,ExpensesTbl[Key],ExpensesTbl[Total Operating Expenses])</f>
        <v>2054.21</v>
      </c>
      <c r="F2399" s="25">
        <f t="shared" si="110"/>
        <v>-725.11760000000004</v>
      </c>
      <c r="G2399" s="23" t="str">
        <f>_xlfn.XLOOKUP($A2399,PropertiesTbl[Property ID],PropertiesTbl[Property Name])</f>
        <v>Pine House</v>
      </c>
    </row>
    <row r="2400" spans="1:7" x14ac:dyDescent="0.25">
      <c r="A2400" s="22" t="str">
        <f>Revenue!A2401</f>
        <v>P0200</v>
      </c>
      <c r="B2400" s="22" t="str">
        <f>Revenue!B2401</f>
        <v>Dec</v>
      </c>
      <c r="C2400" s="23" t="str">
        <f t="shared" si="109"/>
        <v>P0200|Dec</v>
      </c>
      <c r="D2400" s="24">
        <f>Revenue!J2401</f>
        <v>5070.3209999999999</v>
      </c>
      <c r="E2400" s="25">
        <f>_xlfn.XLOOKUP($C2400,ExpensesTbl[Key],ExpensesTbl[Total Operating Expenses])</f>
        <v>2536.69</v>
      </c>
      <c r="F2400" s="25">
        <f t="shared" si="110"/>
        <v>2533.6309999999999</v>
      </c>
      <c r="G2400" s="23" t="str">
        <f>_xlfn.XLOOKUP($A2400,PropertiesTbl[Property ID],PropertiesTbl[Property Name])</f>
        <v>Pine House</v>
      </c>
    </row>
    <row r="2401" spans="1:7" x14ac:dyDescent="0.25">
      <c r="A2401" s="22" t="str">
        <f>Revenue!A2402</f>
        <v>P0200</v>
      </c>
      <c r="B2401" s="22" t="str">
        <f>Revenue!B2402</f>
        <v>Jan</v>
      </c>
      <c r="C2401" s="23" t="str">
        <f t="shared" si="109"/>
        <v>P0200|Jan</v>
      </c>
      <c r="D2401" s="24">
        <f>Revenue!J2402</f>
        <v>4028.3477999999996</v>
      </c>
      <c r="E2401" s="25">
        <f>_xlfn.XLOOKUP($C2401,ExpensesTbl[Key],ExpensesTbl[Total Operating Expenses])</f>
        <v>2422.42</v>
      </c>
      <c r="F2401" s="25">
        <f t="shared" si="110"/>
        <v>1605.9277999999995</v>
      </c>
      <c r="G2401" s="23" t="str">
        <f>_xlfn.XLOOKUP($A2401,PropertiesTbl[Property ID],PropertiesTbl[Property Name])</f>
        <v>Pine House</v>
      </c>
    </row>
    <row r="2402" spans="1:7" x14ac:dyDescent="0.25">
      <c r="A2402" s="22" t="str">
        <f>Revenue!A2403</f>
        <v>P0200</v>
      </c>
      <c r="B2402" s="22" t="str">
        <f>Revenue!B2403</f>
        <v>Feb</v>
      </c>
      <c r="C2402" s="23" t="str">
        <f t="shared" si="109"/>
        <v>P0200|Feb</v>
      </c>
      <c r="D2402" s="24">
        <f>Revenue!J2403</f>
        <v>3479.3471999999997</v>
      </c>
      <c r="E2402" s="25">
        <f>_xlfn.XLOOKUP($C2402,ExpensesTbl[Key],ExpensesTbl[Total Operating Expenses])</f>
        <v>2446.7000000000003</v>
      </c>
      <c r="F2402" s="25">
        <f t="shared" si="110"/>
        <v>1032.6471999999994</v>
      </c>
      <c r="G2402" s="23" t="str">
        <f>_xlfn.XLOOKUP($A2402,PropertiesTbl[Property ID],PropertiesTbl[Property Name])</f>
        <v>Pine House</v>
      </c>
    </row>
    <row r="2403" spans="1:7" x14ac:dyDescent="0.25">
      <c r="A2403" s="22" t="str">
        <f>Revenue!A2404</f>
        <v>P0200</v>
      </c>
      <c r="B2403" s="22" t="str">
        <f>Revenue!B2404</f>
        <v>Mar</v>
      </c>
      <c r="C2403" s="23" t="str">
        <f t="shared" si="109"/>
        <v>P0200|Mar</v>
      </c>
      <c r="D2403" s="24">
        <f>Revenue!J2404</f>
        <v>2620.607</v>
      </c>
      <c r="E2403" s="25">
        <f>_xlfn.XLOOKUP($C2403,ExpensesTbl[Key],ExpensesTbl[Total Operating Expenses])</f>
        <v>2317.17</v>
      </c>
      <c r="F2403" s="25">
        <f t="shared" si="110"/>
        <v>303.4369999999999</v>
      </c>
      <c r="G2403" s="23" t="str">
        <f>_xlfn.XLOOKUP($A2403,PropertiesTbl[Property ID],PropertiesTbl[Property Name])</f>
        <v>Pine House</v>
      </c>
    </row>
    <row r="2404" spans="1:7" x14ac:dyDescent="0.25">
      <c r="A2404" s="22" t="str">
        <f>Revenue!A2405</f>
        <v>P0201</v>
      </c>
      <c r="B2404" s="22" t="str">
        <f>Revenue!B2405</f>
        <v>Apr</v>
      </c>
      <c r="C2404" s="23" t="str">
        <f t="shared" si="109"/>
        <v>P0201|Apr</v>
      </c>
      <c r="D2404" s="24">
        <f>Revenue!J2405</f>
        <v>1545.7564000000002</v>
      </c>
      <c r="E2404" s="25">
        <f>_xlfn.XLOOKUP($C2404,ExpensesTbl[Key],ExpensesTbl[Total Operating Expenses])</f>
        <v>2505.4100000000003</v>
      </c>
      <c r="F2404" s="25">
        <f t="shared" si="110"/>
        <v>-959.6536000000001</v>
      </c>
      <c r="G2404" s="23" t="str">
        <f>_xlfn.XLOOKUP($A2404,PropertiesTbl[Property ID],PropertiesTbl[Property Name])</f>
        <v>Frost Manor</v>
      </c>
    </row>
    <row r="2405" spans="1:7" x14ac:dyDescent="0.25">
      <c r="A2405" s="22" t="str">
        <f>Revenue!A2406</f>
        <v>P0201</v>
      </c>
      <c r="B2405" s="22" t="str">
        <f>Revenue!B2406</f>
        <v>May</v>
      </c>
      <c r="C2405" s="23" t="str">
        <f t="shared" si="109"/>
        <v>P0201|May</v>
      </c>
      <c r="D2405" s="24">
        <f>Revenue!J2406</f>
        <v>1845.5349000000001</v>
      </c>
      <c r="E2405" s="25">
        <f>_xlfn.XLOOKUP($C2405,ExpensesTbl[Key],ExpensesTbl[Total Operating Expenses])</f>
        <v>2936.3</v>
      </c>
      <c r="F2405" s="25">
        <f t="shared" si="110"/>
        <v>-1090.7651000000001</v>
      </c>
      <c r="G2405" s="23" t="str">
        <f>_xlfn.XLOOKUP($A2405,PropertiesTbl[Property ID],PropertiesTbl[Property Name])</f>
        <v>Frost Manor</v>
      </c>
    </row>
    <row r="2406" spans="1:7" x14ac:dyDescent="0.25">
      <c r="A2406" s="22" t="str">
        <f>Revenue!A2407</f>
        <v>P0201</v>
      </c>
      <c r="B2406" s="22" t="str">
        <f>Revenue!B2407</f>
        <v>Jun</v>
      </c>
      <c r="C2406" s="23" t="str">
        <f t="shared" si="109"/>
        <v>P0201|Jun</v>
      </c>
      <c r="D2406" s="24">
        <f>Revenue!J2407</f>
        <v>2089.1503999999995</v>
      </c>
      <c r="E2406" s="25">
        <f>_xlfn.XLOOKUP($C2406,ExpensesTbl[Key],ExpensesTbl[Total Operating Expenses])</f>
        <v>3063.2700000000004</v>
      </c>
      <c r="F2406" s="25">
        <f t="shared" si="110"/>
        <v>-974.1196000000009</v>
      </c>
      <c r="G2406" s="23" t="str">
        <f>_xlfn.XLOOKUP($A2406,PropertiesTbl[Property ID],PropertiesTbl[Property Name])</f>
        <v>Frost Manor</v>
      </c>
    </row>
    <row r="2407" spans="1:7" x14ac:dyDescent="0.25">
      <c r="A2407" s="22" t="str">
        <f>Revenue!A2408</f>
        <v>P0201</v>
      </c>
      <c r="B2407" s="22" t="str">
        <f>Revenue!B2408</f>
        <v>Jul</v>
      </c>
      <c r="C2407" s="23" t="str">
        <f t="shared" si="109"/>
        <v>P0201|Jul</v>
      </c>
      <c r="D2407" s="24">
        <f>Revenue!J2408</f>
        <v>2893.2819999999997</v>
      </c>
      <c r="E2407" s="25">
        <f>_xlfn.XLOOKUP($C2407,ExpensesTbl[Key],ExpensesTbl[Total Operating Expenses])</f>
        <v>4311.9799999999996</v>
      </c>
      <c r="F2407" s="25">
        <f t="shared" si="110"/>
        <v>-1418.6979999999999</v>
      </c>
      <c r="G2407" s="23" t="str">
        <f>_xlfn.XLOOKUP($A2407,PropertiesTbl[Property ID],PropertiesTbl[Property Name])</f>
        <v>Frost Manor</v>
      </c>
    </row>
    <row r="2408" spans="1:7" x14ac:dyDescent="0.25">
      <c r="A2408" s="22" t="str">
        <f>Revenue!A2409</f>
        <v>P0201</v>
      </c>
      <c r="B2408" s="22" t="str">
        <f>Revenue!B2409</f>
        <v>Aug</v>
      </c>
      <c r="C2408" s="23" t="str">
        <f t="shared" si="109"/>
        <v>P0201|Aug</v>
      </c>
      <c r="D2408" s="24">
        <f>Revenue!J2409</f>
        <v>3219.59</v>
      </c>
      <c r="E2408" s="25">
        <f>_xlfn.XLOOKUP($C2408,ExpensesTbl[Key],ExpensesTbl[Total Operating Expenses])</f>
        <v>4166.5300000000007</v>
      </c>
      <c r="F2408" s="25">
        <f t="shared" si="110"/>
        <v>-946.94000000000051</v>
      </c>
      <c r="G2408" s="23" t="str">
        <f>_xlfn.XLOOKUP($A2408,PropertiesTbl[Property ID],PropertiesTbl[Property Name])</f>
        <v>Frost Manor</v>
      </c>
    </row>
    <row r="2409" spans="1:7" x14ac:dyDescent="0.25">
      <c r="A2409" s="22" t="str">
        <f>Revenue!A2410</f>
        <v>P0201</v>
      </c>
      <c r="B2409" s="22" t="str">
        <f>Revenue!B2410</f>
        <v>Sep</v>
      </c>
      <c r="C2409" s="23" t="str">
        <f t="shared" si="109"/>
        <v>P0201|Sep</v>
      </c>
      <c r="D2409" s="24">
        <f>Revenue!J2410</f>
        <v>1988.1928</v>
      </c>
      <c r="E2409" s="25">
        <f>_xlfn.XLOOKUP($C2409,ExpensesTbl[Key],ExpensesTbl[Total Operating Expenses])</f>
        <v>2737.84</v>
      </c>
      <c r="F2409" s="25">
        <f t="shared" si="110"/>
        <v>-749.64720000000011</v>
      </c>
      <c r="G2409" s="23" t="str">
        <f>_xlfn.XLOOKUP($A2409,PropertiesTbl[Property ID],PropertiesTbl[Property Name])</f>
        <v>Frost Manor</v>
      </c>
    </row>
    <row r="2410" spans="1:7" x14ac:dyDescent="0.25">
      <c r="A2410" s="22" t="str">
        <f>Revenue!A2411</f>
        <v>P0201</v>
      </c>
      <c r="B2410" s="22" t="str">
        <f>Revenue!B2411</f>
        <v>Oct</v>
      </c>
      <c r="C2410" s="23" t="str">
        <f t="shared" si="109"/>
        <v>P0201|Oct</v>
      </c>
      <c r="D2410" s="24">
        <f>Revenue!J2411</f>
        <v>1698.6478</v>
      </c>
      <c r="E2410" s="25">
        <f>_xlfn.XLOOKUP($C2410,ExpensesTbl[Key],ExpensesTbl[Total Operating Expenses])</f>
        <v>2650.75</v>
      </c>
      <c r="F2410" s="25">
        <f t="shared" si="110"/>
        <v>-952.10220000000004</v>
      </c>
      <c r="G2410" s="23" t="str">
        <f>_xlfn.XLOOKUP($A2410,PropertiesTbl[Property ID],PropertiesTbl[Property Name])</f>
        <v>Frost Manor</v>
      </c>
    </row>
    <row r="2411" spans="1:7" x14ac:dyDescent="0.25">
      <c r="A2411" s="22" t="str">
        <f>Revenue!A2412</f>
        <v>P0201</v>
      </c>
      <c r="B2411" s="22" t="str">
        <f>Revenue!B2412</f>
        <v>Nov</v>
      </c>
      <c r="C2411" s="23" t="str">
        <f t="shared" si="109"/>
        <v>P0201|Nov</v>
      </c>
      <c r="D2411" s="24">
        <f>Revenue!J2412</f>
        <v>1571.5971999999999</v>
      </c>
      <c r="E2411" s="25">
        <f>_xlfn.XLOOKUP($C2411,ExpensesTbl[Key],ExpensesTbl[Total Operating Expenses])</f>
        <v>2565.63</v>
      </c>
      <c r="F2411" s="25">
        <f t="shared" si="110"/>
        <v>-994.03280000000018</v>
      </c>
      <c r="G2411" s="23" t="str">
        <f>_xlfn.XLOOKUP($A2411,PropertiesTbl[Property ID],PropertiesTbl[Property Name])</f>
        <v>Frost Manor</v>
      </c>
    </row>
    <row r="2412" spans="1:7" x14ac:dyDescent="0.25">
      <c r="A2412" s="22" t="str">
        <f>Revenue!A2413</f>
        <v>P0201</v>
      </c>
      <c r="B2412" s="22" t="str">
        <f>Revenue!B2413</f>
        <v>Dec</v>
      </c>
      <c r="C2412" s="23" t="str">
        <f t="shared" si="109"/>
        <v>P0201|Dec</v>
      </c>
      <c r="D2412" s="24">
        <f>Revenue!J2413</f>
        <v>7021.2284999999993</v>
      </c>
      <c r="E2412" s="25">
        <f>_xlfn.XLOOKUP($C2412,ExpensesTbl[Key],ExpensesTbl[Total Operating Expenses])</f>
        <v>3144.8700000000003</v>
      </c>
      <c r="F2412" s="25">
        <f t="shared" si="110"/>
        <v>3876.3584999999989</v>
      </c>
      <c r="G2412" s="23" t="str">
        <f>_xlfn.XLOOKUP($A2412,PropertiesTbl[Property ID],PropertiesTbl[Property Name])</f>
        <v>Frost Manor</v>
      </c>
    </row>
    <row r="2413" spans="1:7" x14ac:dyDescent="0.25">
      <c r="A2413" s="22" t="str">
        <f>Revenue!A2414</f>
        <v>P0201</v>
      </c>
      <c r="B2413" s="22" t="str">
        <f>Revenue!B2414</f>
        <v>Jan</v>
      </c>
      <c r="C2413" s="23" t="str">
        <f t="shared" si="109"/>
        <v>P0201|Jan</v>
      </c>
      <c r="D2413" s="24">
        <f>Revenue!J2414</f>
        <v>5874.4071999999996</v>
      </c>
      <c r="E2413" s="25">
        <f>_xlfn.XLOOKUP($C2413,ExpensesTbl[Key],ExpensesTbl[Total Operating Expenses])</f>
        <v>3329.08</v>
      </c>
      <c r="F2413" s="25">
        <f t="shared" si="110"/>
        <v>2545.3271999999997</v>
      </c>
      <c r="G2413" s="23" t="str">
        <f>_xlfn.XLOOKUP($A2413,PropertiesTbl[Property ID],PropertiesTbl[Property Name])</f>
        <v>Frost Manor</v>
      </c>
    </row>
    <row r="2414" spans="1:7" x14ac:dyDescent="0.25">
      <c r="A2414" s="22" t="str">
        <f>Revenue!A2415</f>
        <v>P0201</v>
      </c>
      <c r="B2414" s="22" t="str">
        <f>Revenue!B2415</f>
        <v>Feb</v>
      </c>
      <c r="C2414" s="23" t="str">
        <f t="shared" si="109"/>
        <v>P0201|Feb</v>
      </c>
      <c r="D2414" s="24">
        <f>Revenue!J2415</f>
        <v>4258.9660000000003</v>
      </c>
      <c r="E2414" s="25">
        <f>_xlfn.XLOOKUP($C2414,ExpensesTbl[Key],ExpensesTbl[Total Operating Expenses])</f>
        <v>2904.5800000000004</v>
      </c>
      <c r="F2414" s="25">
        <f t="shared" si="110"/>
        <v>1354.386</v>
      </c>
      <c r="G2414" s="23" t="str">
        <f>_xlfn.XLOOKUP($A2414,PropertiesTbl[Property ID],PropertiesTbl[Property Name])</f>
        <v>Frost Manor</v>
      </c>
    </row>
    <row r="2415" spans="1:7" x14ac:dyDescent="0.25">
      <c r="A2415" s="22" t="str">
        <f>Revenue!A2416</f>
        <v>P0201</v>
      </c>
      <c r="B2415" s="22" t="str">
        <f>Revenue!B2416</f>
        <v>Mar</v>
      </c>
      <c r="C2415" s="23" t="str">
        <f t="shared" si="109"/>
        <v>P0201|Mar</v>
      </c>
      <c r="D2415" s="24">
        <f>Revenue!J2416</f>
        <v>4127.2981999999993</v>
      </c>
      <c r="E2415" s="25">
        <f>_xlfn.XLOOKUP($C2415,ExpensesTbl[Key],ExpensesTbl[Total Operating Expenses])</f>
        <v>2888.9300000000003</v>
      </c>
      <c r="F2415" s="25">
        <f t="shared" si="110"/>
        <v>1238.368199999999</v>
      </c>
      <c r="G2415" s="23" t="str">
        <f>_xlfn.XLOOKUP($A2415,PropertiesTbl[Property ID],PropertiesTbl[Property Name])</f>
        <v>Frost Manor</v>
      </c>
    </row>
    <row r="2416" spans="1:7" x14ac:dyDescent="0.25">
      <c r="A2416" s="22" t="str">
        <f>Revenue!A2417</f>
        <v>P0202</v>
      </c>
      <c r="B2416" s="22" t="str">
        <f>Revenue!B2417</f>
        <v>Apr</v>
      </c>
      <c r="C2416" s="23" t="str">
        <f t="shared" si="109"/>
        <v>P0202|Apr</v>
      </c>
      <c r="D2416" s="24">
        <f>Revenue!J2417</f>
        <v>696.39820000000009</v>
      </c>
      <c r="E2416" s="25">
        <f>_xlfn.XLOOKUP($C2416,ExpensesTbl[Key],ExpensesTbl[Total Operating Expenses])</f>
        <v>1157.48</v>
      </c>
      <c r="F2416" s="25">
        <f t="shared" si="110"/>
        <v>-461.08179999999993</v>
      </c>
      <c r="G2416" s="23" t="str">
        <f>_xlfn.XLOOKUP($A2416,PropertiesTbl[Property ID],PropertiesTbl[Property Name])</f>
        <v>Trailside Retreat</v>
      </c>
    </row>
    <row r="2417" spans="1:7" x14ac:dyDescent="0.25">
      <c r="A2417" s="22" t="str">
        <f>Revenue!A2418</f>
        <v>P0202</v>
      </c>
      <c r="B2417" s="22" t="str">
        <f>Revenue!B2418</f>
        <v>May</v>
      </c>
      <c r="C2417" s="23" t="str">
        <f t="shared" si="109"/>
        <v>P0202|May</v>
      </c>
      <c r="D2417" s="24">
        <f>Revenue!J2418</f>
        <v>829.88959999999997</v>
      </c>
      <c r="E2417" s="25">
        <f>_xlfn.XLOOKUP($C2417,ExpensesTbl[Key],ExpensesTbl[Total Operating Expenses])</f>
        <v>1250.83</v>
      </c>
      <c r="F2417" s="25">
        <f t="shared" si="110"/>
        <v>-420.94039999999995</v>
      </c>
      <c r="G2417" s="23" t="str">
        <f>_xlfn.XLOOKUP($A2417,PropertiesTbl[Property ID],PropertiesTbl[Property Name])</f>
        <v>Trailside Retreat</v>
      </c>
    </row>
    <row r="2418" spans="1:7" x14ac:dyDescent="0.25">
      <c r="A2418" s="22" t="str">
        <f>Revenue!A2419</f>
        <v>P0202</v>
      </c>
      <c r="B2418" s="22" t="str">
        <f>Revenue!B2419</f>
        <v>Jun</v>
      </c>
      <c r="C2418" s="23" t="str">
        <f t="shared" si="109"/>
        <v>P0202|Jun</v>
      </c>
      <c r="D2418" s="24">
        <f>Revenue!J2419</f>
        <v>995.17759999999998</v>
      </c>
      <c r="E2418" s="25">
        <f>_xlfn.XLOOKUP($C2418,ExpensesTbl[Key],ExpensesTbl[Total Operating Expenses])</f>
        <v>1289.5300000000002</v>
      </c>
      <c r="F2418" s="25">
        <f t="shared" si="110"/>
        <v>-294.35240000000022</v>
      </c>
      <c r="G2418" s="23" t="str">
        <f>_xlfn.XLOOKUP($A2418,PropertiesTbl[Property ID],PropertiesTbl[Property Name])</f>
        <v>Trailside Retreat</v>
      </c>
    </row>
    <row r="2419" spans="1:7" x14ac:dyDescent="0.25">
      <c r="A2419" s="22" t="str">
        <f>Revenue!A2420</f>
        <v>P0202</v>
      </c>
      <c r="B2419" s="22" t="str">
        <f>Revenue!B2420</f>
        <v>Jul</v>
      </c>
      <c r="C2419" s="23" t="str">
        <f t="shared" si="109"/>
        <v>P0202|Jul</v>
      </c>
      <c r="D2419" s="24">
        <f>Revenue!J2420</f>
        <v>1458.3799000000001</v>
      </c>
      <c r="E2419" s="25">
        <f>_xlfn.XLOOKUP($C2419,ExpensesTbl[Key],ExpensesTbl[Total Operating Expenses])</f>
        <v>1633.3400000000001</v>
      </c>
      <c r="F2419" s="25">
        <f t="shared" si="110"/>
        <v>-174.96010000000001</v>
      </c>
      <c r="G2419" s="23" t="str">
        <f>_xlfn.XLOOKUP($A2419,PropertiesTbl[Property ID],PropertiesTbl[Property Name])</f>
        <v>Trailside Retreat</v>
      </c>
    </row>
    <row r="2420" spans="1:7" x14ac:dyDescent="0.25">
      <c r="A2420" s="22" t="str">
        <f>Revenue!A2421</f>
        <v>P0202</v>
      </c>
      <c r="B2420" s="22" t="str">
        <f>Revenue!B2421</f>
        <v>Aug</v>
      </c>
      <c r="C2420" s="23" t="str">
        <f t="shared" si="109"/>
        <v>P0202|Aug</v>
      </c>
      <c r="D2420" s="24">
        <f>Revenue!J2421</f>
        <v>1376.6380000000001</v>
      </c>
      <c r="E2420" s="25">
        <f>_xlfn.XLOOKUP($C2420,ExpensesTbl[Key],ExpensesTbl[Total Operating Expenses])</f>
        <v>1610.36</v>
      </c>
      <c r="F2420" s="25">
        <f t="shared" si="110"/>
        <v>-233.72199999999975</v>
      </c>
      <c r="G2420" s="23" t="str">
        <f>_xlfn.XLOOKUP($A2420,PropertiesTbl[Property ID],PropertiesTbl[Property Name])</f>
        <v>Trailside Retreat</v>
      </c>
    </row>
    <row r="2421" spans="1:7" x14ac:dyDescent="0.25">
      <c r="A2421" s="22" t="str">
        <f>Revenue!A2422</f>
        <v>P0202</v>
      </c>
      <c r="B2421" s="22" t="str">
        <f>Revenue!B2422</f>
        <v>Sep</v>
      </c>
      <c r="C2421" s="23" t="str">
        <f t="shared" si="109"/>
        <v>P0202|Sep</v>
      </c>
      <c r="D2421" s="24">
        <f>Revenue!J2422</f>
        <v>903.96850000000006</v>
      </c>
      <c r="E2421" s="25">
        <f>_xlfn.XLOOKUP($C2421,ExpensesTbl[Key],ExpensesTbl[Total Operating Expenses])</f>
        <v>1218.6800000000003</v>
      </c>
      <c r="F2421" s="25">
        <f t="shared" si="110"/>
        <v>-314.71150000000023</v>
      </c>
      <c r="G2421" s="23" t="str">
        <f>_xlfn.XLOOKUP($A2421,PropertiesTbl[Property ID],PropertiesTbl[Property Name])</f>
        <v>Trailside Retreat</v>
      </c>
    </row>
    <row r="2422" spans="1:7" x14ac:dyDescent="0.25">
      <c r="A2422" s="22" t="str">
        <f>Revenue!A2423</f>
        <v>P0202</v>
      </c>
      <c r="B2422" s="22" t="str">
        <f>Revenue!B2423</f>
        <v>Oct</v>
      </c>
      <c r="C2422" s="23" t="str">
        <f t="shared" si="109"/>
        <v>P0202|Oct</v>
      </c>
      <c r="D2422" s="24">
        <f>Revenue!J2423</f>
        <v>841.22889999999995</v>
      </c>
      <c r="E2422" s="25">
        <f>_xlfn.XLOOKUP($C2422,ExpensesTbl[Key],ExpensesTbl[Total Operating Expenses])</f>
        <v>1216.7</v>
      </c>
      <c r="F2422" s="25">
        <f t="shared" si="110"/>
        <v>-375.47110000000009</v>
      </c>
      <c r="G2422" s="23" t="str">
        <f>_xlfn.XLOOKUP($A2422,PropertiesTbl[Property ID],PropertiesTbl[Property Name])</f>
        <v>Trailside Retreat</v>
      </c>
    </row>
    <row r="2423" spans="1:7" x14ac:dyDescent="0.25">
      <c r="A2423" s="22" t="str">
        <f>Revenue!A2424</f>
        <v>P0202</v>
      </c>
      <c r="B2423" s="22" t="str">
        <f>Revenue!B2424</f>
        <v>Nov</v>
      </c>
      <c r="C2423" s="23" t="str">
        <f t="shared" si="109"/>
        <v>P0202|Nov</v>
      </c>
      <c r="D2423" s="24">
        <f>Revenue!J2424</f>
        <v>805.98879999999997</v>
      </c>
      <c r="E2423" s="25">
        <f>_xlfn.XLOOKUP($C2423,ExpensesTbl[Key],ExpensesTbl[Total Operating Expenses])</f>
        <v>1194.8999999999999</v>
      </c>
      <c r="F2423" s="25">
        <f t="shared" si="110"/>
        <v>-388.91119999999989</v>
      </c>
      <c r="G2423" s="23" t="str">
        <f>_xlfn.XLOOKUP($A2423,PropertiesTbl[Property ID],PropertiesTbl[Property Name])</f>
        <v>Trailside Retreat</v>
      </c>
    </row>
    <row r="2424" spans="1:7" x14ac:dyDescent="0.25">
      <c r="A2424" s="22" t="str">
        <f>Revenue!A2425</f>
        <v>P0202</v>
      </c>
      <c r="B2424" s="22" t="str">
        <f>Revenue!B2425</f>
        <v>Dec</v>
      </c>
      <c r="C2424" s="23" t="str">
        <f t="shared" si="109"/>
        <v>P0202|Dec</v>
      </c>
      <c r="D2424" s="24">
        <f>Revenue!J2425</f>
        <v>3359.5260000000003</v>
      </c>
      <c r="E2424" s="25">
        <f>_xlfn.XLOOKUP($C2424,ExpensesTbl[Key],ExpensesTbl[Total Operating Expenses])</f>
        <v>1523.04</v>
      </c>
      <c r="F2424" s="25">
        <f t="shared" si="110"/>
        <v>1836.4860000000003</v>
      </c>
      <c r="G2424" s="23" t="str">
        <f>_xlfn.XLOOKUP($A2424,PropertiesTbl[Property ID],PropertiesTbl[Property Name])</f>
        <v>Trailside Retreat</v>
      </c>
    </row>
    <row r="2425" spans="1:7" x14ac:dyDescent="0.25">
      <c r="A2425" s="22" t="str">
        <f>Revenue!A2426</f>
        <v>P0202</v>
      </c>
      <c r="B2425" s="22" t="str">
        <f>Revenue!B2426</f>
        <v>Jan</v>
      </c>
      <c r="C2425" s="23" t="str">
        <f t="shared" si="109"/>
        <v>P0202|Jan</v>
      </c>
      <c r="D2425" s="24">
        <f>Revenue!J2426</f>
        <v>2483.6469000000002</v>
      </c>
      <c r="E2425" s="25">
        <f>_xlfn.XLOOKUP($C2425,ExpensesTbl[Key],ExpensesTbl[Total Operating Expenses])</f>
        <v>1451.1000000000004</v>
      </c>
      <c r="F2425" s="25">
        <f t="shared" si="110"/>
        <v>1032.5468999999998</v>
      </c>
      <c r="G2425" s="23" t="str">
        <f>_xlfn.XLOOKUP($A2425,PropertiesTbl[Property ID],PropertiesTbl[Property Name])</f>
        <v>Trailside Retreat</v>
      </c>
    </row>
    <row r="2426" spans="1:7" x14ac:dyDescent="0.25">
      <c r="A2426" s="22" t="str">
        <f>Revenue!A2427</f>
        <v>P0202</v>
      </c>
      <c r="B2426" s="22" t="str">
        <f>Revenue!B2427</f>
        <v>Feb</v>
      </c>
      <c r="C2426" s="23" t="str">
        <f t="shared" si="109"/>
        <v>P0202|Feb</v>
      </c>
      <c r="D2426" s="24">
        <f>Revenue!J2427</f>
        <v>2263.2532000000001</v>
      </c>
      <c r="E2426" s="25">
        <f>_xlfn.XLOOKUP($C2426,ExpensesTbl[Key],ExpensesTbl[Total Operating Expenses])</f>
        <v>1435.8400000000001</v>
      </c>
      <c r="F2426" s="25">
        <f t="shared" si="110"/>
        <v>827.41319999999996</v>
      </c>
      <c r="G2426" s="23" t="str">
        <f>_xlfn.XLOOKUP($A2426,PropertiesTbl[Property ID],PropertiesTbl[Property Name])</f>
        <v>Trailside Retreat</v>
      </c>
    </row>
    <row r="2427" spans="1:7" x14ac:dyDescent="0.25">
      <c r="A2427" s="22" t="str">
        <f>Revenue!A2428</f>
        <v>P0202</v>
      </c>
      <c r="B2427" s="22" t="str">
        <f>Revenue!B2428</f>
        <v>Mar</v>
      </c>
      <c r="C2427" s="23" t="str">
        <f t="shared" si="109"/>
        <v>P0202|Mar</v>
      </c>
      <c r="D2427" s="24">
        <f>Revenue!J2428</f>
        <v>1864.9439</v>
      </c>
      <c r="E2427" s="25">
        <f>_xlfn.XLOOKUP($C2427,ExpensesTbl[Key],ExpensesTbl[Total Operating Expenses])</f>
        <v>1349.42</v>
      </c>
      <c r="F2427" s="25">
        <f t="shared" si="110"/>
        <v>515.52389999999991</v>
      </c>
      <c r="G2427" s="23" t="str">
        <f>_xlfn.XLOOKUP($A2427,PropertiesTbl[Property ID],PropertiesTbl[Property Name])</f>
        <v>Trailside Retreat</v>
      </c>
    </row>
    <row r="2428" spans="1:7" x14ac:dyDescent="0.25">
      <c r="A2428" s="22" t="str">
        <f>Revenue!A2429</f>
        <v>P0203</v>
      </c>
      <c r="B2428" s="22" t="str">
        <f>Revenue!B2429</f>
        <v>Apr</v>
      </c>
      <c r="C2428" s="23" t="str">
        <f t="shared" si="109"/>
        <v>P0203|Apr</v>
      </c>
      <c r="D2428" s="24">
        <f>Revenue!J2429</f>
        <v>1583.4409000000001</v>
      </c>
      <c r="E2428" s="25">
        <f>_xlfn.XLOOKUP($C2428,ExpensesTbl[Key],ExpensesTbl[Total Operating Expenses])</f>
        <v>2512.3100000000004</v>
      </c>
      <c r="F2428" s="25">
        <f t="shared" si="110"/>
        <v>-928.86910000000034</v>
      </c>
      <c r="G2428" s="23" t="str">
        <f>_xlfn.XLOOKUP($A2428,PropertiesTbl[Property ID],PropertiesTbl[Property Name])</f>
        <v>Meadow House</v>
      </c>
    </row>
    <row r="2429" spans="1:7" x14ac:dyDescent="0.25">
      <c r="A2429" s="22" t="str">
        <f>Revenue!A2430</f>
        <v>P0203</v>
      </c>
      <c r="B2429" s="22" t="str">
        <f>Revenue!B2430</f>
        <v>May</v>
      </c>
      <c r="C2429" s="23" t="str">
        <f t="shared" si="109"/>
        <v>P0203|May</v>
      </c>
      <c r="D2429" s="24">
        <f>Revenue!J2430</f>
        <v>1793.6496</v>
      </c>
      <c r="E2429" s="25">
        <f>_xlfn.XLOOKUP($C2429,ExpensesTbl[Key],ExpensesTbl[Total Operating Expenses])</f>
        <v>3062.79</v>
      </c>
      <c r="F2429" s="25">
        <f t="shared" si="110"/>
        <v>-1269.1404</v>
      </c>
      <c r="G2429" s="23" t="str">
        <f>_xlfn.XLOOKUP($A2429,PropertiesTbl[Property ID],PropertiesTbl[Property Name])</f>
        <v>Meadow House</v>
      </c>
    </row>
    <row r="2430" spans="1:7" x14ac:dyDescent="0.25">
      <c r="A2430" s="22" t="str">
        <f>Revenue!A2431</f>
        <v>P0203</v>
      </c>
      <c r="B2430" s="22" t="str">
        <f>Revenue!B2431</f>
        <v>Jun</v>
      </c>
      <c r="C2430" s="23" t="str">
        <f t="shared" si="109"/>
        <v>P0203|Jun</v>
      </c>
      <c r="D2430" s="24">
        <f>Revenue!J2431</f>
        <v>2078.1990999999998</v>
      </c>
      <c r="E2430" s="25">
        <f>_xlfn.XLOOKUP($C2430,ExpensesTbl[Key],ExpensesTbl[Total Operating Expenses])</f>
        <v>3097.1600000000003</v>
      </c>
      <c r="F2430" s="25">
        <f t="shared" si="110"/>
        <v>-1018.9609000000005</v>
      </c>
      <c r="G2430" s="23" t="str">
        <f>_xlfn.XLOOKUP($A2430,PropertiesTbl[Property ID],PropertiesTbl[Property Name])</f>
        <v>Meadow House</v>
      </c>
    </row>
    <row r="2431" spans="1:7" x14ac:dyDescent="0.25">
      <c r="A2431" s="22" t="str">
        <f>Revenue!A2432</f>
        <v>P0203</v>
      </c>
      <c r="B2431" s="22" t="str">
        <f>Revenue!B2432</f>
        <v>Jul</v>
      </c>
      <c r="C2431" s="23" t="str">
        <f t="shared" si="109"/>
        <v>P0203|Jul</v>
      </c>
      <c r="D2431" s="24">
        <f>Revenue!J2432</f>
        <v>2684.5186000000003</v>
      </c>
      <c r="E2431" s="25">
        <f>_xlfn.XLOOKUP($C2431,ExpensesTbl[Key],ExpensesTbl[Total Operating Expenses])</f>
        <v>4323.57</v>
      </c>
      <c r="F2431" s="25">
        <f t="shared" si="110"/>
        <v>-1639.0513999999994</v>
      </c>
      <c r="G2431" s="23" t="str">
        <f>_xlfn.XLOOKUP($A2431,PropertiesTbl[Property ID],PropertiesTbl[Property Name])</f>
        <v>Meadow House</v>
      </c>
    </row>
    <row r="2432" spans="1:7" x14ac:dyDescent="0.25">
      <c r="A2432" s="22" t="str">
        <f>Revenue!A2433</f>
        <v>P0203</v>
      </c>
      <c r="B2432" s="22" t="str">
        <f>Revenue!B2433</f>
        <v>Aug</v>
      </c>
      <c r="C2432" s="23" t="str">
        <f t="shared" si="109"/>
        <v>P0203|Aug</v>
      </c>
      <c r="D2432" s="24">
        <f>Revenue!J2433</f>
        <v>2895.9204</v>
      </c>
      <c r="E2432" s="25">
        <f>_xlfn.XLOOKUP($C2432,ExpensesTbl[Key],ExpensesTbl[Total Operating Expenses])</f>
        <v>4194.83</v>
      </c>
      <c r="F2432" s="25">
        <f t="shared" si="110"/>
        <v>-1298.9096</v>
      </c>
      <c r="G2432" s="23" t="str">
        <f>_xlfn.XLOOKUP($A2432,PropertiesTbl[Property ID],PropertiesTbl[Property Name])</f>
        <v>Meadow House</v>
      </c>
    </row>
    <row r="2433" spans="1:7" x14ac:dyDescent="0.25">
      <c r="A2433" s="22" t="str">
        <f>Revenue!A2434</f>
        <v>P0203</v>
      </c>
      <c r="B2433" s="22" t="str">
        <f>Revenue!B2434</f>
        <v>Sep</v>
      </c>
      <c r="C2433" s="23" t="str">
        <f t="shared" si="109"/>
        <v>P0203|Sep</v>
      </c>
      <c r="D2433" s="24">
        <f>Revenue!J2434</f>
        <v>2231.3927999999996</v>
      </c>
      <c r="E2433" s="25">
        <f>_xlfn.XLOOKUP($C2433,ExpensesTbl[Key],ExpensesTbl[Total Operating Expenses])</f>
        <v>2880.7400000000002</v>
      </c>
      <c r="F2433" s="25">
        <f t="shared" si="110"/>
        <v>-649.34720000000061</v>
      </c>
      <c r="G2433" s="23" t="str">
        <f>_xlfn.XLOOKUP($A2433,PropertiesTbl[Property ID],PropertiesTbl[Property Name])</f>
        <v>Meadow House</v>
      </c>
    </row>
    <row r="2434" spans="1:7" x14ac:dyDescent="0.25">
      <c r="A2434" s="22" t="str">
        <f>Revenue!A2435</f>
        <v>P0203</v>
      </c>
      <c r="B2434" s="22" t="str">
        <f>Revenue!B2435</f>
        <v>Oct</v>
      </c>
      <c r="C2434" s="23" t="str">
        <f t="shared" si="109"/>
        <v>P0203|Oct</v>
      </c>
      <c r="D2434" s="24">
        <f>Revenue!J2435</f>
        <v>1704.8461000000002</v>
      </c>
      <c r="E2434" s="25">
        <f>_xlfn.XLOOKUP($C2434,ExpensesTbl[Key],ExpensesTbl[Total Operating Expenses])</f>
        <v>2654.03</v>
      </c>
      <c r="F2434" s="25">
        <f t="shared" si="110"/>
        <v>-949.18389999999999</v>
      </c>
      <c r="G2434" s="23" t="str">
        <f>_xlfn.XLOOKUP($A2434,PropertiesTbl[Property ID],PropertiesTbl[Property Name])</f>
        <v>Meadow House</v>
      </c>
    </row>
    <row r="2435" spans="1:7" x14ac:dyDescent="0.25">
      <c r="A2435" s="22" t="str">
        <f>Revenue!A2436</f>
        <v>P0203</v>
      </c>
      <c r="B2435" s="22" t="str">
        <f>Revenue!B2436</f>
        <v>Nov</v>
      </c>
      <c r="C2435" s="23" t="str">
        <f t="shared" si="109"/>
        <v>P0203|Nov</v>
      </c>
      <c r="D2435" s="24">
        <f>Revenue!J2436</f>
        <v>1746.6724999999999</v>
      </c>
      <c r="E2435" s="25">
        <f>_xlfn.XLOOKUP($C2435,ExpensesTbl[Key],ExpensesTbl[Total Operating Expenses])</f>
        <v>2566.6000000000004</v>
      </c>
      <c r="F2435" s="25">
        <f t="shared" si="110"/>
        <v>-819.92750000000046</v>
      </c>
      <c r="G2435" s="23" t="str">
        <f>_xlfn.XLOOKUP($A2435,PropertiesTbl[Property ID],PropertiesTbl[Property Name])</f>
        <v>Meadow House</v>
      </c>
    </row>
    <row r="2436" spans="1:7" x14ac:dyDescent="0.25">
      <c r="A2436" s="22" t="str">
        <f>Revenue!A2437</f>
        <v>P0203</v>
      </c>
      <c r="B2436" s="22" t="str">
        <f>Revenue!B2437</f>
        <v>Dec</v>
      </c>
      <c r="C2436" s="23" t="str">
        <f t="shared" si="109"/>
        <v>P0203|Dec</v>
      </c>
      <c r="D2436" s="24">
        <f>Revenue!J2437</f>
        <v>6444.1755000000003</v>
      </c>
      <c r="E2436" s="25">
        <f>_xlfn.XLOOKUP($C2436,ExpensesTbl[Key],ExpensesTbl[Total Operating Expenses])</f>
        <v>3156.29</v>
      </c>
      <c r="F2436" s="25">
        <f t="shared" si="110"/>
        <v>3287.8855000000003</v>
      </c>
      <c r="G2436" s="23" t="str">
        <f>_xlfn.XLOOKUP($A2436,PropertiesTbl[Property ID],PropertiesTbl[Property Name])</f>
        <v>Meadow House</v>
      </c>
    </row>
    <row r="2437" spans="1:7" x14ac:dyDescent="0.25">
      <c r="A2437" s="22" t="str">
        <f>Revenue!A2438</f>
        <v>P0203</v>
      </c>
      <c r="B2437" s="22" t="str">
        <f>Revenue!B2438</f>
        <v>Jan</v>
      </c>
      <c r="C2437" s="23" t="str">
        <f t="shared" ref="C2437:C2500" si="111">A2437&amp;"|"&amp;B2437</f>
        <v>P0203|Jan</v>
      </c>
      <c r="D2437" s="24">
        <f>Revenue!J2438</f>
        <v>6023.5349999999999</v>
      </c>
      <c r="E2437" s="25">
        <f>_xlfn.XLOOKUP($C2437,ExpensesTbl[Key],ExpensesTbl[Total Operating Expenses])</f>
        <v>3159.04</v>
      </c>
      <c r="F2437" s="25">
        <f t="shared" ref="F2437:F2500" si="112">D2437-E2437</f>
        <v>2864.4949999999999</v>
      </c>
      <c r="G2437" s="23" t="str">
        <f>_xlfn.XLOOKUP($A2437,PropertiesTbl[Property ID],PropertiesTbl[Property Name])</f>
        <v>Meadow House</v>
      </c>
    </row>
    <row r="2438" spans="1:7" x14ac:dyDescent="0.25">
      <c r="A2438" s="22" t="str">
        <f>Revenue!A2439</f>
        <v>P0203</v>
      </c>
      <c r="B2438" s="22" t="str">
        <f>Revenue!B2439</f>
        <v>Feb</v>
      </c>
      <c r="C2438" s="23" t="str">
        <f t="shared" si="111"/>
        <v>P0203|Feb</v>
      </c>
      <c r="D2438" s="24">
        <f>Revenue!J2439</f>
        <v>4154.0524000000005</v>
      </c>
      <c r="E2438" s="25">
        <f>_xlfn.XLOOKUP($C2438,ExpensesTbl[Key],ExpensesTbl[Total Operating Expenses])</f>
        <v>3044.2000000000003</v>
      </c>
      <c r="F2438" s="25">
        <f t="shared" si="112"/>
        <v>1109.8524000000002</v>
      </c>
      <c r="G2438" s="23" t="str">
        <f>_xlfn.XLOOKUP($A2438,PropertiesTbl[Property ID],PropertiesTbl[Property Name])</f>
        <v>Meadow House</v>
      </c>
    </row>
    <row r="2439" spans="1:7" x14ac:dyDescent="0.25">
      <c r="A2439" s="22" t="str">
        <f>Revenue!A2440</f>
        <v>P0203</v>
      </c>
      <c r="B2439" s="22" t="str">
        <f>Revenue!B2440</f>
        <v>Mar</v>
      </c>
      <c r="C2439" s="23" t="str">
        <f t="shared" si="111"/>
        <v>P0203|Mar</v>
      </c>
      <c r="D2439" s="24">
        <f>Revenue!J2440</f>
        <v>4044.0140000000006</v>
      </c>
      <c r="E2439" s="25">
        <f>_xlfn.XLOOKUP($C2439,ExpensesTbl[Key],ExpensesTbl[Total Operating Expenses])</f>
        <v>2889.3500000000004</v>
      </c>
      <c r="F2439" s="25">
        <f t="shared" si="112"/>
        <v>1154.6640000000002</v>
      </c>
      <c r="G2439" s="23" t="str">
        <f>_xlfn.XLOOKUP($A2439,PropertiesTbl[Property ID],PropertiesTbl[Property Name])</f>
        <v>Meadow House</v>
      </c>
    </row>
    <row r="2440" spans="1:7" x14ac:dyDescent="0.25">
      <c r="A2440" s="22" t="str">
        <f>Revenue!A2441</f>
        <v>P0204</v>
      </c>
      <c r="B2440" s="22" t="str">
        <f>Revenue!B2441</f>
        <v>Apr</v>
      </c>
      <c r="C2440" s="23" t="str">
        <f t="shared" si="111"/>
        <v>P0204|Apr</v>
      </c>
      <c r="D2440" s="24">
        <f>Revenue!J2441</f>
        <v>1570.3015</v>
      </c>
      <c r="E2440" s="25">
        <f>_xlfn.XLOOKUP($C2440,ExpensesTbl[Key],ExpensesTbl[Total Operating Expenses])</f>
        <v>3077.18</v>
      </c>
      <c r="F2440" s="25">
        <f t="shared" si="112"/>
        <v>-1506.8784999999998</v>
      </c>
      <c r="G2440" s="23" t="str">
        <f>_xlfn.XLOOKUP($A2440,PropertiesTbl[Property ID],PropertiesTbl[Property Name])</f>
        <v>Sierra Point</v>
      </c>
    </row>
    <row r="2441" spans="1:7" x14ac:dyDescent="0.25">
      <c r="A2441" s="22" t="str">
        <f>Revenue!A2442</f>
        <v>P0204</v>
      </c>
      <c r="B2441" s="22" t="str">
        <f>Revenue!B2442</f>
        <v>May</v>
      </c>
      <c r="C2441" s="23" t="str">
        <f t="shared" si="111"/>
        <v>P0204|May</v>
      </c>
      <c r="D2441" s="24">
        <f>Revenue!J2442</f>
        <v>2060.6559000000002</v>
      </c>
      <c r="E2441" s="25">
        <f>_xlfn.XLOOKUP($C2441,ExpensesTbl[Key],ExpensesTbl[Total Operating Expenses])</f>
        <v>3598.86</v>
      </c>
      <c r="F2441" s="25">
        <f t="shared" si="112"/>
        <v>-1538.2040999999999</v>
      </c>
      <c r="G2441" s="23" t="str">
        <f>_xlfn.XLOOKUP($A2441,PropertiesTbl[Property ID],PropertiesTbl[Property Name])</f>
        <v>Sierra Point</v>
      </c>
    </row>
    <row r="2442" spans="1:7" x14ac:dyDescent="0.25">
      <c r="A2442" s="22" t="str">
        <f>Revenue!A2443</f>
        <v>P0204</v>
      </c>
      <c r="B2442" s="22" t="str">
        <f>Revenue!B2443</f>
        <v>Jun</v>
      </c>
      <c r="C2442" s="23" t="str">
        <f t="shared" si="111"/>
        <v>P0204|Jun</v>
      </c>
      <c r="D2442" s="24">
        <f>Revenue!J2443</f>
        <v>2251.3870000000002</v>
      </c>
      <c r="E2442" s="25">
        <f>_xlfn.XLOOKUP($C2442,ExpensesTbl[Key],ExpensesTbl[Total Operating Expenses])</f>
        <v>3772.2</v>
      </c>
      <c r="F2442" s="25">
        <f t="shared" si="112"/>
        <v>-1520.8129999999996</v>
      </c>
      <c r="G2442" s="23" t="str">
        <f>_xlfn.XLOOKUP($A2442,PropertiesTbl[Property ID],PropertiesTbl[Property Name])</f>
        <v>Sierra Point</v>
      </c>
    </row>
    <row r="2443" spans="1:7" x14ac:dyDescent="0.25">
      <c r="A2443" s="22" t="str">
        <f>Revenue!A2444</f>
        <v>P0204</v>
      </c>
      <c r="B2443" s="22" t="str">
        <f>Revenue!B2444</f>
        <v>Jul</v>
      </c>
      <c r="C2443" s="23" t="str">
        <f t="shared" si="111"/>
        <v>P0204|Jul</v>
      </c>
      <c r="D2443" s="24">
        <f>Revenue!J2444</f>
        <v>3939.1664000000005</v>
      </c>
      <c r="E2443" s="25">
        <f>_xlfn.XLOOKUP($C2443,ExpensesTbl[Key],ExpensesTbl[Total Operating Expenses])</f>
        <v>5354.84</v>
      </c>
      <c r="F2443" s="25">
        <f t="shared" si="112"/>
        <v>-1415.6735999999996</v>
      </c>
      <c r="G2443" s="23" t="str">
        <f>_xlfn.XLOOKUP($A2443,PropertiesTbl[Property ID],PropertiesTbl[Property Name])</f>
        <v>Sierra Point</v>
      </c>
    </row>
    <row r="2444" spans="1:7" x14ac:dyDescent="0.25">
      <c r="A2444" s="22" t="str">
        <f>Revenue!A2445</f>
        <v>P0204</v>
      </c>
      <c r="B2444" s="22" t="str">
        <f>Revenue!B2445</f>
        <v>Aug</v>
      </c>
      <c r="C2444" s="23" t="str">
        <f t="shared" si="111"/>
        <v>P0204|Aug</v>
      </c>
      <c r="D2444" s="24">
        <f>Revenue!J2445</f>
        <v>3410.1684</v>
      </c>
      <c r="E2444" s="25">
        <f>_xlfn.XLOOKUP($C2444,ExpensesTbl[Key],ExpensesTbl[Total Operating Expenses])</f>
        <v>5022.34</v>
      </c>
      <c r="F2444" s="25">
        <f t="shared" si="112"/>
        <v>-1612.1716000000001</v>
      </c>
      <c r="G2444" s="23" t="str">
        <f>_xlfn.XLOOKUP($A2444,PropertiesTbl[Property ID],PropertiesTbl[Property Name])</f>
        <v>Sierra Point</v>
      </c>
    </row>
    <row r="2445" spans="1:7" x14ac:dyDescent="0.25">
      <c r="A2445" s="22" t="str">
        <f>Revenue!A2446</f>
        <v>P0204</v>
      </c>
      <c r="B2445" s="22" t="str">
        <f>Revenue!B2446</f>
        <v>Sep</v>
      </c>
      <c r="C2445" s="23" t="str">
        <f t="shared" si="111"/>
        <v>P0204|Sep</v>
      </c>
      <c r="D2445" s="24">
        <f>Revenue!J2446</f>
        <v>2012.0298000000003</v>
      </c>
      <c r="E2445" s="25">
        <f>_xlfn.XLOOKUP($C2445,ExpensesTbl[Key],ExpensesTbl[Total Operating Expenses])</f>
        <v>3404.79</v>
      </c>
      <c r="F2445" s="25">
        <f t="shared" si="112"/>
        <v>-1392.7601999999997</v>
      </c>
      <c r="G2445" s="23" t="str">
        <f>_xlfn.XLOOKUP($A2445,PropertiesTbl[Property ID],PropertiesTbl[Property Name])</f>
        <v>Sierra Point</v>
      </c>
    </row>
    <row r="2446" spans="1:7" x14ac:dyDescent="0.25">
      <c r="A2446" s="22" t="str">
        <f>Revenue!A2447</f>
        <v>P0204</v>
      </c>
      <c r="B2446" s="22" t="str">
        <f>Revenue!B2447</f>
        <v>Oct</v>
      </c>
      <c r="C2446" s="23" t="str">
        <f t="shared" si="111"/>
        <v>P0204|Oct</v>
      </c>
      <c r="D2446" s="24">
        <f>Revenue!J2447</f>
        <v>1851.8052</v>
      </c>
      <c r="E2446" s="25">
        <f>_xlfn.XLOOKUP($C2446,ExpensesTbl[Key],ExpensesTbl[Total Operating Expenses])</f>
        <v>3275.95</v>
      </c>
      <c r="F2446" s="25">
        <f t="shared" si="112"/>
        <v>-1424.1447999999998</v>
      </c>
      <c r="G2446" s="23" t="str">
        <f>_xlfn.XLOOKUP($A2446,PropertiesTbl[Property ID],PropertiesTbl[Property Name])</f>
        <v>Sierra Point</v>
      </c>
    </row>
    <row r="2447" spans="1:7" x14ac:dyDescent="0.25">
      <c r="A2447" s="22" t="str">
        <f>Revenue!A2448</f>
        <v>P0204</v>
      </c>
      <c r="B2447" s="22" t="str">
        <f>Revenue!B2448</f>
        <v>Nov</v>
      </c>
      <c r="C2447" s="23" t="str">
        <f t="shared" si="111"/>
        <v>P0204|Nov</v>
      </c>
      <c r="D2447" s="24">
        <f>Revenue!J2448</f>
        <v>1952.0255999999999</v>
      </c>
      <c r="E2447" s="25">
        <f>_xlfn.XLOOKUP($C2447,ExpensesTbl[Key],ExpensesTbl[Total Operating Expenses])</f>
        <v>3170.96</v>
      </c>
      <c r="F2447" s="25">
        <f t="shared" si="112"/>
        <v>-1218.9344000000001</v>
      </c>
      <c r="G2447" s="23" t="str">
        <f>_xlfn.XLOOKUP($A2447,PropertiesTbl[Property ID],PropertiesTbl[Property Name])</f>
        <v>Sierra Point</v>
      </c>
    </row>
    <row r="2448" spans="1:7" x14ac:dyDescent="0.25">
      <c r="A2448" s="22" t="str">
        <f>Revenue!A2449</f>
        <v>P0204</v>
      </c>
      <c r="B2448" s="22" t="str">
        <f>Revenue!B2449</f>
        <v>Dec</v>
      </c>
      <c r="C2448" s="23" t="str">
        <f t="shared" si="111"/>
        <v>P0204|Dec</v>
      </c>
      <c r="D2448" s="24">
        <f>Revenue!J2449</f>
        <v>8168.2755000000016</v>
      </c>
      <c r="E2448" s="25">
        <f>_xlfn.XLOOKUP($C2448,ExpensesTbl[Key],ExpensesTbl[Total Operating Expenses])</f>
        <v>3866.9</v>
      </c>
      <c r="F2448" s="25">
        <f t="shared" si="112"/>
        <v>4301.3755000000019</v>
      </c>
      <c r="G2448" s="23" t="str">
        <f>_xlfn.XLOOKUP($A2448,PropertiesTbl[Property ID],PropertiesTbl[Property Name])</f>
        <v>Sierra Point</v>
      </c>
    </row>
    <row r="2449" spans="1:7" x14ac:dyDescent="0.25">
      <c r="A2449" s="22" t="str">
        <f>Revenue!A2450</f>
        <v>P0204</v>
      </c>
      <c r="B2449" s="22" t="str">
        <f>Revenue!B2450</f>
        <v>Jan</v>
      </c>
      <c r="C2449" s="23" t="str">
        <f t="shared" si="111"/>
        <v>P0204|Jan</v>
      </c>
      <c r="D2449" s="24">
        <f>Revenue!J2450</f>
        <v>7316.9161999999997</v>
      </c>
      <c r="E2449" s="25">
        <f>_xlfn.XLOOKUP($C2449,ExpensesTbl[Key],ExpensesTbl[Total Operating Expenses])</f>
        <v>3896.65</v>
      </c>
      <c r="F2449" s="25">
        <f t="shared" si="112"/>
        <v>3420.2661999999996</v>
      </c>
      <c r="G2449" s="23" t="str">
        <f>_xlfn.XLOOKUP($A2449,PropertiesTbl[Property ID],PropertiesTbl[Property Name])</f>
        <v>Sierra Point</v>
      </c>
    </row>
    <row r="2450" spans="1:7" x14ac:dyDescent="0.25">
      <c r="A2450" s="22" t="str">
        <f>Revenue!A2451</f>
        <v>P0204</v>
      </c>
      <c r="B2450" s="22" t="str">
        <f>Revenue!B2451</f>
        <v>Feb</v>
      </c>
      <c r="C2450" s="23" t="str">
        <f t="shared" si="111"/>
        <v>P0204|Feb</v>
      </c>
      <c r="D2450" s="24">
        <f>Revenue!J2451</f>
        <v>5226.1514999999999</v>
      </c>
      <c r="E2450" s="25">
        <f>_xlfn.XLOOKUP($C2450,ExpensesTbl[Key],ExpensesTbl[Total Operating Expenses])</f>
        <v>3557.23</v>
      </c>
      <c r="F2450" s="25">
        <f t="shared" si="112"/>
        <v>1668.9214999999999</v>
      </c>
      <c r="G2450" s="23" t="str">
        <f>_xlfn.XLOOKUP($A2450,PropertiesTbl[Property ID],PropertiesTbl[Property Name])</f>
        <v>Sierra Point</v>
      </c>
    </row>
    <row r="2451" spans="1:7" x14ac:dyDescent="0.25">
      <c r="A2451" s="22" t="str">
        <f>Revenue!A2452</f>
        <v>P0204</v>
      </c>
      <c r="B2451" s="22" t="str">
        <f>Revenue!B2452</f>
        <v>Mar</v>
      </c>
      <c r="C2451" s="23" t="str">
        <f t="shared" si="111"/>
        <v>P0204|Mar</v>
      </c>
      <c r="D2451" s="24">
        <f>Revenue!J2452</f>
        <v>3780.2609999999995</v>
      </c>
      <c r="E2451" s="25">
        <f>_xlfn.XLOOKUP($C2451,ExpensesTbl[Key],ExpensesTbl[Total Operating Expenses])</f>
        <v>3386.33</v>
      </c>
      <c r="F2451" s="25">
        <f t="shared" si="112"/>
        <v>393.93099999999959</v>
      </c>
      <c r="G2451" s="23" t="str">
        <f>_xlfn.XLOOKUP($A2451,PropertiesTbl[Property ID],PropertiesTbl[Property Name])</f>
        <v>Sierra Point</v>
      </c>
    </row>
    <row r="2452" spans="1:7" x14ac:dyDescent="0.25">
      <c r="A2452" s="22" t="str">
        <f>Revenue!A2453</f>
        <v>P0205</v>
      </c>
      <c r="B2452" s="22" t="str">
        <f>Revenue!B2453</f>
        <v>Apr</v>
      </c>
      <c r="C2452" s="23" t="str">
        <f t="shared" si="111"/>
        <v>P0205|Apr</v>
      </c>
      <c r="D2452" s="24">
        <f>Revenue!J2453</f>
        <v>647.14440000000002</v>
      </c>
      <c r="E2452" s="25">
        <f>_xlfn.XLOOKUP($C2452,ExpensesTbl[Key],ExpensesTbl[Total Operating Expenses])</f>
        <v>1882.74</v>
      </c>
      <c r="F2452" s="25">
        <f t="shared" si="112"/>
        <v>-1235.5956000000001</v>
      </c>
      <c r="G2452" s="23" t="str">
        <f>_xlfn.XLOOKUP($A2452,PropertiesTbl[Property ID],PropertiesTbl[Property Name])</f>
        <v>Granite Nest</v>
      </c>
    </row>
    <row r="2453" spans="1:7" x14ac:dyDescent="0.25">
      <c r="A2453" s="22" t="str">
        <f>Revenue!A2454</f>
        <v>P0205</v>
      </c>
      <c r="B2453" s="22" t="str">
        <f>Revenue!B2454</f>
        <v>May</v>
      </c>
      <c r="C2453" s="23" t="str">
        <f t="shared" si="111"/>
        <v>P0205|May</v>
      </c>
      <c r="D2453" s="24">
        <f>Revenue!J2454</f>
        <v>1028.6155000000001</v>
      </c>
      <c r="E2453" s="25">
        <f>_xlfn.XLOOKUP($C2453,ExpensesTbl[Key],ExpensesTbl[Total Operating Expenses])</f>
        <v>2319.2399999999998</v>
      </c>
      <c r="F2453" s="25">
        <f t="shared" si="112"/>
        <v>-1290.6244999999997</v>
      </c>
      <c r="G2453" s="23" t="str">
        <f>_xlfn.XLOOKUP($A2453,PropertiesTbl[Property ID],PropertiesTbl[Property Name])</f>
        <v>Granite Nest</v>
      </c>
    </row>
    <row r="2454" spans="1:7" x14ac:dyDescent="0.25">
      <c r="A2454" s="22" t="str">
        <f>Revenue!A2455</f>
        <v>P0205</v>
      </c>
      <c r="B2454" s="22" t="str">
        <f>Revenue!B2455</f>
        <v>Jun</v>
      </c>
      <c r="C2454" s="23" t="str">
        <f t="shared" si="111"/>
        <v>P0205|Jun</v>
      </c>
      <c r="D2454" s="24">
        <f>Revenue!J2455</f>
        <v>1175.7354</v>
      </c>
      <c r="E2454" s="25">
        <f>_xlfn.XLOOKUP($C2454,ExpensesTbl[Key],ExpensesTbl[Total Operating Expenses])</f>
        <v>2434.5500000000002</v>
      </c>
      <c r="F2454" s="25">
        <f t="shared" si="112"/>
        <v>-1258.8146000000002</v>
      </c>
      <c r="G2454" s="23" t="str">
        <f>_xlfn.XLOOKUP($A2454,PropertiesTbl[Property ID],PropertiesTbl[Property Name])</f>
        <v>Granite Nest</v>
      </c>
    </row>
    <row r="2455" spans="1:7" x14ac:dyDescent="0.25">
      <c r="A2455" s="22" t="str">
        <f>Revenue!A2456</f>
        <v>P0205</v>
      </c>
      <c r="B2455" s="22" t="str">
        <f>Revenue!B2456</f>
        <v>Jul</v>
      </c>
      <c r="C2455" s="23" t="str">
        <f t="shared" si="111"/>
        <v>P0205|Jul</v>
      </c>
      <c r="D2455" s="24">
        <f>Revenue!J2456</f>
        <v>1652.6456000000001</v>
      </c>
      <c r="E2455" s="25">
        <f>_xlfn.XLOOKUP($C2455,ExpensesTbl[Key],ExpensesTbl[Total Operating Expenses])</f>
        <v>3246.02</v>
      </c>
      <c r="F2455" s="25">
        <f t="shared" si="112"/>
        <v>-1593.3743999999999</v>
      </c>
      <c r="G2455" s="23" t="str">
        <f>_xlfn.XLOOKUP($A2455,PropertiesTbl[Property ID],PropertiesTbl[Property Name])</f>
        <v>Granite Nest</v>
      </c>
    </row>
    <row r="2456" spans="1:7" x14ac:dyDescent="0.25">
      <c r="A2456" s="22" t="str">
        <f>Revenue!A2457</f>
        <v>P0205</v>
      </c>
      <c r="B2456" s="22" t="str">
        <f>Revenue!B2457</f>
        <v>Aug</v>
      </c>
      <c r="C2456" s="23" t="str">
        <f t="shared" si="111"/>
        <v>P0205|Aug</v>
      </c>
      <c r="D2456" s="24">
        <f>Revenue!J2457</f>
        <v>1397.8072</v>
      </c>
      <c r="E2456" s="25">
        <f>_xlfn.XLOOKUP($C2456,ExpensesTbl[Key],ExpensesTbl[Total Operating Expenses])</f>
        <v>3159.94</v>
      </c>
      <c r="F2456" s="25">
        <f t="shared" si="112"/>
        <v>-1762.1328000000001</v>
      </c>
      <c r="G2456" s="23" t="str">
        <f>_xlfn.XLOOKUP($A2456,PropertiesTbl[Property ID],PropertiesTbl[Property Name])</f>
        <v>Granite Nest</v>
      </c>
    </row>
    <row r="2457" spans="1:7" x14ac:dyDescent="0.25">
      <c r="A2457" s="22" t="str">
        <f>Revenue!A2458</f>
        <v>P0205</v>
      </c>
      <c r="B2457" s="22" t="str">
        <f>Revenue!B2458</f>
        <v>Sep</v>
      </c>
      <c r="C2457" s="23" t="str">
        <f t="shared" si="111"/>
        <v>P0205|Sep</v>
      </c>
      <c r="D2457" s="24">
        <f>Revenue!J2458</f>
        <v>1220.0837999999999</v>
      </c>
      <c r="E2457" s="25">
        <f>_xlfn.XLOOKUP($C2457,ExpensesTbl[Key],ExpensesTbl[Total Operating Expenses])</f>
        <v>2181.9499999999998</v>
      </c>
      <c r="F2457" s="25">
        <f t="shared" si="112"/>
        <v>-961.86619999999994</v>
      </c>
      <c r="G2457" s="23" t="str">
        <f>_xlfn.XLOOKUP($A2457,PropertiesTbl[Property ID],PropertiesTbl[Property Name])</f>
        <v>Granite Nest</v>
      </c>
    </row>
    <row r="2458" spans="1:7" x14ac:dyDescent="0.25">
      <c r="A2458" s="22" t="str">
        <f>Revenue!A2459</f>
        <v>P0205</v>
      </c>
      <c r="B2458" s="22" t="str">
        <f>Revenue!B2459</f>
        <v>Oct</v>
      </c>
      <c r="C2458" s="23" t="str">
        <f t="shared" si="111"/>
        <v>P0205|Oct</v>
      </c>
      <c r="D2458" s="24">
        <f>Revenue!J2459</f>
        <v>1050.5374999999999</v>
      </c>
      <c r="E2458" s="25">
        <f>_xlfn.XLOOKUP($C2458,ExpensesTbl[Key],ExpensesTbl[Total Operating Expenses])</f>
        <v>2099.33</v>
      </c>
      <c r="F2458" s="25">
        <f t="shared" si="112"/>
        <v>-1048.7925</v>
      </c>
      <c r="G2458" s="23" t="str">
        <f>_xlfn.XLOOKUP($A2458,PropertiesTbl[Property ID],PropertiesTbl[Property Name])</f>
        <v>Granite Nest</v>
      </c>
    </row>
    <row r="2459" spans="1:7" x14ac:dyDescent="0.25">
      <c r="A2459" s="22" t="str">
        <f>Revenue!A2460</f>
        <v>P0205</v>
      </c>
      <c r="B2459" s="22" t="str">
        <f>Revenue!B2460</f>
        <v>Nov</v>
      </c>
      <c r="C2459" s="23" t="str">
        <f t="shared" si="111"/>
        <v>P0205|Nov</v>
      </c>
      <c r="D2459" s="24">
        <f>Revenue!J2460</f>
        <v>1043.6990000000001</v>
      </c>
      <c r="E2459" s="25">
        <f>_xlfn.XLOOKUP($C2459,ExpensesTbl[Key],ExpensesTbl[Total Operating Expenses])</f>
        <v>2190.4</v>
      </c>
      <c r="F2459" s="25">
        <f t="shared" si="112"/>
        <v>-1146.701</v>
      </c>
      <c r="G2459" s="23" t="str">
        <f>_xlfn.XLOOKUP($A2459,PropertiesTbl[Property ID],PropertiesTbl[Property Name])</f>
        <v>Granite Nest</v>
      </c>
    </row>
    <row r="2460" spans="1:7" x14ac:dyDescent="0.25">
      <c r="A2460" s="22" t="str">
        <f>Revenue!A2461</f>
        <v>P0205</v>
      </c>
      <c r="B2460" s="22" t="str">
        <f>Revenue!B2461</f>
        <v>Dec</v>
      </c>
      <c r="C2460" s="23" t="str">
        <f t="shared" si="111"/>
        <v>P0205|Dec</v>
      </c>
      <c r="D2460" s="24">
        <f>Revenue!J2461</f>
        <v>3788.5056000000004</v>
      </c>
      <c r="E2460" s="25">
        <f>_xlfn.XLOOKUP($C2460,ExpensesTbl[Key],ExpensesTbl[Total Operating Expenses])</f>
        <v>2434.54</v>
      </c>
      <c r="F2460" s="25">
        <f t="shared" si="112"/>
        <v>1353.9656000000004</v>
      </c>
      <c r="G2460" s="23" t="str">
        <f>_xlfn.XLOOKUP($A2460,PropertiesTbl[Property ID],PropertiesTbl[Property Name])</f>
        <v>Granite Nest</v>
      </c>
    </row>
    <row r="2461" spans="1:7" x14ac:dyDescent="0.25">
      <c r="A2461" s="22" t="str">
        <f>Revenue!A2462</f>
        <v>P0205</v>
      </c>
      <c r="B2461" s="22" t="str">
        <f>Revenue!B2462</f>
        <v>Jan</v>
      </c>
      <c r="C2461" s="23" t="str">
        <f t="shared" si="111"/>
        <v>P0205|Jan</v>
      </c>
      <c r="D2461" s="24">
        <f>Revenue!J2462</f>
        <v>3178.8420000000006</v>
      </c>
      <c r="E2461" s="25">
        <f>_xlfn.XLOOKUP($C2461,ExpensesTbl[Key],ExpensesTbl[Total Operating Expenses])</f>
        <v>2349.0300000000002</v>
      </c>
      <c r="F2461" s="25">
        <f t="shared" si="112"/>
        <v>829.81200000000035</v>
      </c>
      <c r="G2461" s="23" t="str">
        <f>_xlfn.XLOOKUP($A2461,PropertiesTbl[Property ID],PropertiesTbl[Property Name])</f>
        <v>Granite Nest</v>
      </c>
    </row>
    <row r="2462" spans="1:7" x14ac:dyDescent="0.25">
      <c r="A2462" s="22" t="str">
        <f>Revenue!A2463</f>
        <v>P0205</v>
      </c>
      <c r="B2462" s="22" t="str">
        <f>Revenue!B2463</f>
        <v>Feb</v>
      </c>
      <c r="C2462" s="23" t="str">
        <f t="shared" si="111"/>
        <v>P0205|Feb</v>
      </c>
      <c r="D2462" s="24">
        <f>Revenue!J2463</f>
        <v>2582.6517000000003</v>
      </c>
      <c r="E2462" s="25">
        <f>_xlfn.XLOOKUP($C2462,ExpensesTbl[Key],ExpensesTbl[Total Operating Expenses])</f>
        <v>2211.69</v>
      </c>
      <c r="F2462" s="25">
        <f t="shared" si="112"/>
        <v>370.96170000000029</v>
      </c>
      <c r="G2462" s="23" t="str">
        <f>_xlfn.XLOOKUP($A2462,PropertiesTbl[Property ID],PropertiesTbl[Property Name])</f>
        <v>Granite Nest</v>
      </c>
    </row>
    <row r="2463" spans="1:7" x14ac:dyDescent="0.25">
      <c r="A2463" s="22" t="str">
        <f>Revenue!A2464</f>
        <v>P0205</v>
      </c>
      <c r="B2463" s="22" t="str">
        <f>Revenue!B2464</f>
        <v>Mar</v>
      </c>
      <c r="C2463" s="23" t="str">
        <f t="shared" si="111"/>
        <v>P0205|Mar</v>
      </c>
      <c r="D2463" s="24">
        <f>Revenue!J2464</f>
        <v>2120.9220000000005</v>
      </c>
      <c r="E2463" s="25">
        <f>_xlfn.XLOOKUP($C2463,ExpensesTbl[Key],ExpensesTbl[Total Operating Expenses])</f>
        <v>2218.44</v>
      </c>
      <c r="F2463" s="25">
        <f t="shared" si="112"/>
        <v>-97.517999999999574</v>
      </c>
      <c r="G2463" s="23" t="str">
        <f>_xlfn.XLOOKUP($A2463,PropertiesTbl[Property ID],PropertiesTbl[Property Name])</f>
        <v>Granite Nest</v>
      </c>
    </row>
    <row r="2464" spans="1:7" x14ac:dyDescent="0.25">
      <c r="A2464" s="22" t="str">
        <f>Revenue!A2465</f>
        <v>P0206</v>
      </c>
      <c r="B2464" s="22" t="str">
        <f>Revenue!B2465</f>
        <v>Apr</v>
      </c>
      <c r="C2464" s="23" t="str">
        <f t="shared" si="111"/>
        <v>P0206|Apr</v>
      </c>
      <c r="D2464" s="24">
        <f>Revenue!J2465</f>
        <v>729.55900000000008</v>
      </c>
      <c r="E2464" s="25">
        <f>_xlfn.XLOOKUP($C2464,ExpensesTbl[Key],ExpensesTbl[Total Operating Expenses])</f>
        <v>1554.58</v>
      </c>
      <c r="F2464" s="25">
        <f t="shared" si="112"/>
        <v>-825.02099999999984</v>
      </c>
      <c r="G2464" s="23" t="str">
        <f>_xlfn.XLOOKUP($A2464,PropertiesTbl[Property ID],PropertiesTbl[Property Name])</f>
        <v>Birch Chalet</v>
      </c>
    </row>
    <row r="2465" spans="1:7" x14ac:dyDescent="0.25">
      <c r="A2465" s="22" t="str">
        <f>Revenue!A2466</f>
        <v>P0206</v>
      </c>
      <c r="B2465" s="22" t="str">
        <f>Revenue!B2466</f>
        <v>May</v>
      </c>
      <c r="C2465" s="23" t="str">
        <f t="shared" si="111"/>
        <v>P0206|May</v>
      </c>
      <c r="D2465" s="24">
        <f>Revenue!J2466</f>
        <v>892.59659999999997</v>
      </c>
      <c r="E2465" s="25">
        <f>_xlfn.XLOOKUP($C2465,ExpensesTbl[Key],ExpensesTbl[Total Operating Expenses])</f>
        <v>1758.25</v>
      </c>
      <c r="F2465" s="25">
        <f t="shared" si="112"/>
        <v>-865.65340000000003</v>
      </c>
      <c r="G2465" s="23" t="str">
        <f>_xlfn.XLOOKUP($A2465,PropertiesTbl[Property ID],PropertiesTbl[Property Name])</f>
        <v>Birch Chalet</v>
      </c>
    </row>
    <row r="2466" spans="1:7" x14ac:dyDescent="0.25">
      <c r="A2466" s="22" t="str">
        <f>Revenue!A2467</f>
        <v>P0206</v>
      </c>
      <c r="B2466" s="22" t="str">
        <f>Revenue!B2467</f>
        <v>Jun</v>
      </c>
      <c r="C2466" s="23" t="str">
        <f t="shared" si="111"/>
        <v>P0206|Jun</v>
      </c>
      <c r="D2466" s="24">
        <f>Revenue!J2467</f>
        <v>1052.2876999999999</v>
      </c>
      <c r="E2466" s="25">
        <f>_xlfn.XLOOKUP($C2466,ExpensesTbl[Key],ExpensesTbl[Total Operating Expenses])</f>
        <v>1834.63</v>
      </c>
      <c r="F2466" s="25">
        <f t="shared" si="112"/>
        <v>-782.34230000000025</v>
      </c>
      <c r="G2466" s="23" t="str">
        <f>_xlfn.XLOOKUP($A2466,PropertiesTbl[Property ID],PropertiesTbl[Property Name])</f>
        <v>Birch Chalet</v>
      </c>
    </row>
    <row r="2467" spans="1:7" x14ac:dyDescent="0.25">
      <c r="A2467" s="22" t="str">
        <f>Revenue!A2468</f>
        <v>P0206</v>
      </c>
      <c r="B2467" s="22" t="str">
        <f>Revenue!B2468</f>
        <v>Jul</v>
      </c>
      <c r="C2467" s="23" t="str">
        <f t="shared" si="111"/>
        <v>P0206|Jul</v>
      </c>
      <c r="D2467" s="24">
        <f>Revenue!J2468</f>
        <v>1358.8368</v>
      </c>
      <c r="E2467" s="25">
        <f>_xlfn.XLOOKUP($C2467,ExpensesTbl[Key],ExpensesTbl[Total Operating Expenses])</f>
        <v>2407.11</v>
      </c>
      <c r="F2467" s="25">
        <f t="shared" si="112"/>
        <v>-1048.2732000000001</v>
      </c>
      <c r="G2467" s="23" t="str">
        <f>_xlfn.XLOOKUP($A2467,PropertiesTbl[Property ID],PropertiesTbl[Property Name])</f>
        <v>Birch Chalet</v>
      </c>
    </row>
    <row r="2468" spans="1:7" x14ac:dyDescent="0.25">
      <c r="A2468" s="22" t="str">
        <f>Revenue!A2469</f>
        <v>P0206</v>
      </c>
      <c r="B2468" s="22" t="str">
        <f>Revenue!B2469</f>
        <v>Aug</v>
      </c>
      <c r="C2468" s="23" t="str">
        <f t="shared" si="111"/>
        <v>P0206|Aug</v>
      </c>
      <c r="D2468" s="24">
        <f>Revenue!J2469</f>
        <v>1341.0275999999999</v>
      </c>
      <c r="E2468" s="25">
        <f>_xlfn.XLOOKUP($C2468,ExpensesTbl[Key],ExpensesTbl[Total Operating Expenses])</f>
        <v>2324.94</v>
      </c>
      <c r="F2468" s="25">
        <f t="shared" si="112"/>
        <v>-983.91240000000016</v>
      </c>
      <c r="G2468" s="23" t="str">
        <f>_xlfn.XLOOKUP($A2468,PropertiesTbl[Property ID],PropertiesTbl[Property Name])</f>
        <v>Birch Chalet</v>
      </c>
    </row>
    <row r="2469" spans="1:7" x14ac:dyDescent="0.25">
      <c r="A2469" s="22" t="str">
        <f>Revenue!A2470</f>
        <v>P0206</v>
      </c>
      <c r="B2469" s="22" t="str">
        <f>Revenue!B2470</f>
        <v>Sep</v>
      </c>
      <c r="C2469" s="23" t="str">
        <f t="shared" si="111"/>
        <v>P0206|Sep</v>
      </c>
      <c r="D2469" s="24">
        <f>Revenue!J2470</f>
        <v>903.13080000000002</v>
      </c>
      <c r="E2469" s="25">
        <f>_xlfn.XLOOKUP($C2469,ExpensesTbl[Key],ExpensesTbl[Total Operating Expenses])</f>
        <v>1921.96</v>
      </c>
      <c r="F2469" s="25">
        <f t="shared" si="112"/>
        <v>-1018.8292</v>
      </c>
      <c r="G2469" s="23" t="str">
        <f>_xlfn.XLOOKUP($A2469,PropertiesTbl[Property ID],PropertiesTbl[Property Name])</f>
        <v>Birch Chalet</v>
      </c>
    </row>
    <row r="2470" spans="1:7" x14ac:dyDescent="0.25">
      <c r="A2470" s="22" t="str">
        <f>Revenue!A2471</f>
        <v>P0206</v>
      </c>
      <c r="B2470" s="22" t="str">
        <f>Revenue!B2471</f>
        <v>Oct</v>
      </c>
      <c r="C2470" s="23" t="str">
        <f t="shared" si="111"/>
        <v>P0206|Oct</v>
      </c>
      <c r="D2470" s="24">
        <f>Revenue!J2471</f>
        <v>886.25279999999998</v>
      </c>
      <c r="E2470" s="25">
        <f>_xlfn.XLOOKUP($C2470,ExpensesTbl[Key],ExpensesTbl[Total Operating Expenses])</f>
        <v>1633.6</v>
      </c>
      <c r="F2470" s="25">
        <f t="shared" si="112"/>
        <v>-747.34719999999993</v>
      </c>
      <c r="G2470" s="23" t="str">
        <f>_xlfn.XLOOKUP($A2470,PropertiesTbl[Property ID],PropertiesTbl[Property Name])</f>
        <v>Birch Chalet</v>
      </c>
    </row>
    <row r="2471" spans="1:7" x14ac:dyDescent="0.25">
      <c r="A2471" s="22" t="str">
        <f>Revenue!A2472</f>
        <v>P0206</v>
      </c>
      <c r="B2471" s="22" t="str">
        <f>Revenue!B2472</f>
        <v>Nov</v>
      </c>
      <c r="C2471" s="23" t="str">
        <f t="shared" si="111"/>
        <v>P0206|Nov</v>
      </c>
      <c r="D2471" s="24">
        <f>Revenue!J2472</f>
        <v>923.73360000000002</v>
      </c>
      <c r="E2471" s="25">
        <f>_xlfn.XLOOKUP($C2471,ExpensesTbl[Key],ExpensesTbl[Total Operating Expenses])</f>
        <v>1582.2800000000002</v>
      </c>
      <c r="F2471" s="25">
        <f t="shared" si="112"/>
        <v>-658.54640000000018</v>
      </c>
      <c r="G2471" s="23" t="str">
        <f>_xlfn.XLOOKUP($A2471,PropertiesTbl[Property ID],PropertiesTbl[Property Name])</f>
        <v>Birch Chalet</v>
      </c>
    </row>
    <row r="2472" spans="1:7" x14ac:dyDescent="0.25">
      <c r="A2472" s="22" t="str">
        <f>Revenue!A2473</f>
        <v>P0206</v>
      </c>
      <c r="B2472" s="22" t="str">
        <f>Revenue!B2473</f>
        <v>Dec</v>
      </c>
      <c r="C2472" s="23" t="str">
        <f t="shared" si="111"/>
        <v>P0206|Dec</v>
      </c>
      <c r="D2472" s="24">
        <f>Revenue!J2473</f>
        <v>3689.8101999999999</v>
      </c>
      <c r="E2472" s="25">
        <f>_xlfn.XLOOKUP($C2472,ExpensesTbl[Key],ExpensesTbl[Total Operating Expenses])</f>
        <v>1995.49</v>
      </c>
      <c r="F2472" s="25">
        <f t="shared" si="112"/>
        <v>1694.3201999999999</v>
      </c>
      <c r="G2472" s="23" t="str">
        <f>_xlfn.XLOOKUP($A2472,PropertiesTbl[Property ID],PropertiesTbl[Property Name])</f>
        <v>Birch Chalet</v>
      </c>
    </row>
    <row r="2473" spans="1:7" x14ac:dyDescent="0.25">
      <c r="A2473" s="22" t="str">
        <f>Revenue!A2474</f>
        <v>P0206</v>
      </c>
      <c r="B2473" s="22" t="str">
        <f>Revenue!B2474</f>
        <v>Jan</v>
      </c>
      <c r="C2473" s="23" t="str">
        <f t="shared" si="111"/>
        <v>P0206|Jan</v>
      </c>
      <c r="D2473" s="24">
        <f>Revenue!J2474</f>
        <v>2651.0844000000002</v>
      </c>
      <c r="E2473" s="25">
        <f>_xlfn.XLOOKUP($C2473,ExpensesTbl[Key],ExpensesTbl[Total Operating Expenses])</f>
        <v>1906.01</v>
      </c>
      <c r="F2473" s="25">
        <f t="shared" si="112"/>
        <v>745.0744000000002</v>
      </c>
      <c r="G2473" s="23" t="str">
        <f>_xlfn.XLOOKUP($A2473,PropertiesTbl[Property ID],PropertiesTbl[Property Name])</f>
        <v>Birch Chalet</v>
      </c>
    </row>
    <row r="2474" spans="1:7" x14ac:dyDescent="0.25">
      <c r="A2474" s="22" t="str">
        <f>Revenue!A2475</f>
        <v>P0206</v>
      </c>
      <c r="B2474" s="22" t="str">
        <f>Revenue!B2475</f>
        <v>Feb</v>
      </c>
      <c r="C2474" s="23" t="str">
        <f t="shared" si="111"/>
        <v>P0206|Feb</v>
      </c>
      <c r="D2474" s="24">
        <f>Revenue!J2475</f>
        <v>2129.3686000000002</v>
      </c>
      <c r="E2474" s="25">
        <f>_xlfn.XLOOKUP($C2474,ExpensesTbl[Key],ExpensesTbl[Total Operating Expenses])</f>
        <v>1998.6299999999999</v>
      </c>
      <c r="F2474" s="25">
        <f t="shared" si="112"/>
        <v>130.73860000000036</v>
      </c>
      <c r="G2474" s="23" t="str">
        <f>_xlfn.XLOOKUP($A2474,PropertiesTbl[Property ID],PropertiesTbl[Property Name])</f>
        <v>Birch Chalet</v>
      </c>
    </row>
    <row r="2475" spans="1:7" x14ac:dyDescent="0.25">
      <c r="A2475" s="22" t="str">
        <f>Revenue!A2476</f>
        <v>P0206</v>
      </c>
      <c r="B2475" s="22" t="str">
        <f>Revenue!B2476</f>
        <v>Mar</v>
      </c>
      <c r="C2475" s="23" t="str">
        <f t="shared" si="111"/>
        <v>P0206|Mar</v>
      </c>
      <c r="D2475" s="24">
        <f>Revenue!J2476</f>
        <v>1762.2999</v>
      </c>
      <c r="E2475" s="25">
        <f>_xlfn.XLOOKUP($C2475,ExpensesTbl[Key],ExpensesTbl[Total Operating Expenses])</f>
        <v>1724.8799999999999</v>
      </c>
      <c r="F2475" s="25">
        <f t="shared" si="112"/>
        <v>37.419900000000098</v>
      </c>
      <c r="G2475" s="23" t="str">
        <f>_xlfn.XLOOKUP($A2475,PropertiesTbl[Property ID],PropertiesTbl[Property Name])</f>
        <v>Birch Chalet</v>
      </c>
    </row>
    <row r="2476" spans="1:7" x14ac:dyDescent="0.25">
      <c r="A2476" s="22" t="str">
        <f>Revenue!A2477</f>
        <v>P0207</v>
      </c>
      <c r="B2476" s="22" t="str">
        <f>Revenue!B2477</f>
        <v>Apr</v>
      </c>
      <c r="C2476" s="23" t="str">
        <f t="shared" si="111"/>
        <v>P0207|Apr</v>
      </c>
      <c r="D2476" s="24">
        <f>Revenue!J2477</f>
        <v>3057.0454999999997</v>
      </c>
      <c r="E2476" s="25">
        <f>_xlfn.XLOOKUP($C2476,ExpensesTbl[Key],ExpensesTbl[Total Operating Expenses])</f>
        <v>2498.3200000000002</v>
      </c>
      <c r="F2476" s="25">
        <f t="shared" si="112"/>
        <v>558.72549999999956</v>
      </c>
      <c r="G2476" s="23" t="str">
        <f>_xlfn.XLOOKUP($A2476,PropertiesTbl[Property ID],PropertiesTbl[Property Name])</f>
        <v>Alpine Cottage</v>
      </c>
    </row>
    <row r="2477" spans="1:7" x14ac:dyDescent="0.25">
      <c r="A2477" s="22" t="str">
        <f>Revenue!A2478</f>
        <v>P0207</v>
      </c>
      <c r="B2477" s="22" t="str">
        <f>Revenue!B2478</f>
        <v>May</v>
      </c>
      <c r="C2477" s="23" t="str">
        <f t="shared" si="111"/>
        <v>P0207|May</v>
      </c>
      <c r="D2477" s="24">
        <f>Revenue!J2478</f>
        <v>3652.1308000000004</v>
      </c>
      <c r="E2477" s="25">
        <f>_xlfn.XLOOKUP($C2477,ExpensesTbl[Key],ExpensesTbl[Total Operating Expenses])</f>
        <v>2899.5</v>
      </c>
      <c r="F2477" s="25">
        <f t="shared" si="112"/>
        <v>752.63080000000036</v>
      </c>
      <c r="G2477" s="23" t="str">
        <f>_xlfn.XLOOKUP($A2477,PropertiesTbl[Property ID],PropertiesTbl[Property Name])</f>
        <v>Alpine Cottage</v>
      </c>
    </row>
    <row r="2478" spans="1:7" x14ac:dyDescent="0.25">
      <c r="A2478" s="22" t="str">
        <f>Revenue!A2479</f>
        <v>P0207</v>
      </c>
      <c r="B2478" s="22" t="str">
        <f>Revenue!B2479</f>
        <v>Jun</v>
      </c>
      <c r="C2478" s="23" t="str">
        <f t="shared" si="111"/>
        <v>P0207|Jun</v>
      </c>
      <c r="D2478" s="24">
        <f>Revenue!J2479</f>
        <v>3819.3393999999994</v>
      </c>
      <c r="E2478" s="25">
        <f>_xlfn.XLOOKUP($C2478,ExpensesTbl[Key],ExpensesTbl[Total Operating Expenses])</f>
        <v>3066.4700000000003</v>
      </c>
      <c r="F2478" s="25">
        <f t="shared" si="112"/>
        <v>752.86939999999913</v>
      </c>
      <c r="G2478" s="23" t="str">
        <f>_xlfn.XLOOKUP($A2478,PropertiesTbl[Property ID],PropertiesTbl[Property Name])</f>
        <v>Alpine Cottage</v>
      </c>
    </row>
    <row r="2479" spans="1:7" x14ac:dyDescent="0.25">
      <c r="A2479" s="22" t="str">
        <f>Revenue!A2480</f>
        <v>P0207</v>
      </c>
      <c r="B2479" s="22" t="str">
        <f>Revenue!B2480</f>
        <v>Jul</v>
      </c>
      <c r="C2479" s="23" t="str">
        <f t="shared" si="111"/>
        <v>P0207|Jul</v>
      </c>
      <c r="D2479" s="24">
        <f>Revenue!J2480</f>
        <v>7417.070999999999</v>
      </c>
      <c r="E2479" s="25">
        <f>_xlfn.XLOOKUP($C2479,ExpensesTbl[Key],ExpensesTbl[Total Operating Expenses])</f>
        <v>4341.9400000000005</v>
      </c>
      <c r="F2479" s="25">
        <f t="shared" si="112"/>
        <v>3075.1309999999985</v>
      </c>
      <c r="G2479" s="23" t="str">
        <f>_xlfn.XLOOKUP($A2479,PropertiesTbl[Property ID],PropertiesTbl[Property Name])</f>
        <v>Alpine Cottage</v>
      </c>
    </row>
    <row r="2480" spans="1:7" x14ac:dyDescent="0.25">
      <c r="A2480" s="22" t="str">
        <f>Revenue!A2481</f>
        <v>P0207</v>
      </c>
      <c r="B2480" s="22" t="str">
        <f>Revenue!B2481</f>
        <v>Aug</v>
      </c>
      <c r="C2480" s="23" t="str">
        <f t="shared" si="111"/>
        <v>P0207|Aug</v>
      </c>
      <c r="D2480" s="24">
        <f>Revenue!J2481</f>
        <v>5916.6927999999998</v>
      </c>
      <c r="E2480" s="25">
        <f>_xlfn.XLOOKUP($C2480,ExpensesTbl[Key],ExpensesTbl[Total Operating Expenses])</f>
        <v>4068.88</v>
      </c>
      <c r="F2480" s="25">
        <f t="shared" si="112"/>
        <v>1847.8127999999997</v>
      </c>
      <c r="G2480" s="23" t="str">
        <f>_xlfn.XLOOKUP($A2480,PropertiesTbl[Property ID],PropertiesTbl[Property Name])</f>
        <v>Alpine Cottage</v>
      </c>
    </row>
    <row r="2481" spans="1:7" x14ac:dyDescent="0.25">
      <c r="A2481" s="22" t="str">
        <f>Revenue!A2482</f>
        <v>P0207</v>
      </c>
      <c r="B2481" s="22" t="str">
        <f>Revenue!B2482</f>
        <v>Sep</v>
      </c>
      <c r="C2481" s="23" t="str">
        <f t="shared" si="111"/>
        <v>P0207|Sep</v>
      </c>
      <c r="D2481" s="24">
        <f>Revenue!J2482</f>
        <v>4601.4601000000002</v>
      </c>
      <c r="E2481" s="25">
        <f>_xlfn.XLOOKUP($C2481,ExpensesTbl[Key],ExpensesTbl[Total Operating Expenses])</f>
        <v>2760.11</v>
      </c>
      <c r="F2481" s="25">
        <f t="shared" si="112"/>
        <v>1841.3501000000001</v>
      </c>
      <c r="G2481" s="23" t="str">
        <f>_xlfn.XLOOKUP($A2481,PropertiesTbl[Property ID],PropertiesTbl[Property Name])</f>
        <v>Alpine Cottage</v>
      </c>
    </row>
    <row r="2482" spans="1:7" x14ac:dyDescent="0.25">
      <c r="A2482" s="22" t="str">
        <f>Revenue!A2483</f>
        <v>P0207</v>
      </c>
      <c r="B2482" s="22" t="str">
        <f>Revenue!B2483</f>
        <v>Oct</v>
      </c>
      <c r="C2482" s="23" t="str">
        <f t="shared" si="111"/>
        <v>P0207|Oct</v>
      </c>
      <c r="D2482" s="24">
        <f>Revenue!J2483</f>
        <v>3942.4906000000005</v>
      </c>
      <c r="E2482" s="25">
        <f>_xlfn.XLOOKUP($C2482,ExpensesTbl[Key],ExpensesTbl[Total Operating Expenses])</f>
        <v>2664.6800000000003</v>
      </c>
      <c r="F2482" s="25">
        <f t="shared" si="112"/>
        <v>1277.8106000000002</v>
      </c>
      <c r="G2482" s="23" t="str">
        <f>_xlfn.XLOOKUP($A2482,PropertiesTbl[Property ID],PropertiesTbl[Property Name])</f>
        <v>Alpine Cottage</v>
      </c>
    </row>
    <row r="2483" spans="1:7" x14ac:dyDescent="0.25">
      <c r="A2483" s="22" t="str">
        <f>Revenue!A2484</f>
        <v>P0207</v>
      </c>
      <c r="B2483" s="22" t="str">
        <f>Revenue!B2484</f>
        <v>Nov</v>
      </c>
      <c r="C2483" s="23" t="str">
        <f t="shared" si="111"/>
        <v>P0207|Nov</v>
      </c>
      <c r="D2483" s="24">
        <f>Revenue!J2484</f>
        <v>3767.0176000000001</v>
      </c>
      <c r="E2483" s="25">
        <f>_xlfn.XLOOKUP($C2483,ExpensesTbl[Key],ExpensesTbl[Total Operating Expenses])</f>
        <v>2568.8900000000003</v>
      </c>
      <c r="F2483" s="25">
        <f t="shared" si="112"/>
        <v>1198.1275999999998</v>
      </c>
      <c r="G2483" s="23" t="str">
        <f>_xlfn.XLOOKUP($A2483,PropertiesTbl[Property ID],PropertiesTbl[Property Name])</f>
        <v>Alpine Cottage</v>
      </c>
    </row>
    <row r="2484" spans="1:7" x14ac:dyDescent="0.25">
      <c r="A2484" s="22" t="str">
        <f>Revenue!A2485</f>
        <v>P0207</v>
      </c>
      <c r="B2484" s="22" t="str">
        <f>Revenue!B2485</f>
        <v>Dec</v>
      </c>
      <c r="C2484" s="23" t="str">
        <f t="shared" si="111"/>
        <v>P0207|Dec</v>
      </c>
      <c r="D2484" s="24">
        <f>Revenue!J2485</f>
        <v>15379.3208</v>
      </c>
      <c r="E2484" s="25">
        <f>_xlfn.XLOOKUP($C2484,ExpensesTbl[Key],ExpensesTbl[Total Operating Expenses])</f>
        <v>3159.82</v>
      </c>
      <c r="F2484" s="25">
        <f t="shared" si="112"/>
        <v>12219.5008</v>
      </c>
      <c r="G2484" s="23" t="str">
        <f>_xlfn.XLOOKUP($A2484,PropertiesTbl[Property ID],PropertiesTbl[Property Name])</f>
        <v>Alpine Cottage</v>
      </c>
    </row>
    <row r="2485" spans="1:7" x14ac:dyDescent="0.25">
      <c r="A2485" s="22" t="str">
        <f>Revenue!A2486</f>
        <v>P0207</v>
      </c>
      <c r="B2485" s="22" t="str">
        <f>Revenue!B2486</f>
        <v>Jan</v>
      </c>
      <c r="C2485" s="23" t="str">
        <f t="shared" si="111"/>
        <v>P0207|Jan</v>
      </c>
      <c r="D2485" s="24">
        <f>Revenue!J2486</f>
        <v>11809.4476</v>
      </c>
      <c r="E2485" s="25">
        <f>_xlfn.XLOOKUP($C2485,ExpensesTbl[Key],ExpensesTbl[Total Operating Expenses])</f>
        <v>3034.6800000000003</v>
      </c>
      <c r="F2485" s="25">
        <f t="shared" si="112"/>
        <v>8774.7675999999992</v>
      </c>
      <c r="G2485" s="23" t="str">
        <f>_xlfn.XLOOKUP($A2485,PropertiesTbl[Property ID],PropertiesTbl[Property Name])</f>
        <v>Alpine Cottage</v>
      </c>
    </row>
    <row r="2486" spans="1:7" x14ac:dyDescent="0.25">
      <c r="A2486" s="22" t="str">
        <f>Revenue!A2487</f>
        <v>P0207</v>
      </c>
      <c r="B2486" s="22" t="str">
        <f>Revenue!B2487</f>
        <v>Feb</v>
      </c>
      <c r="C2486" s="23" t="str">
        <f t="shared" si="111"/>
        <v>P0207|Feb</v>
      </c>
      <c r="D2486" s="24">
        <f>Revenue!J2487</f>
        <v>8507.6630000000005</v>
      </c>
      <c r="E2486" s="25">
        <f>_xlfn.XLOOKUP($C2486,ExpensesTbl[Key],ExpensesTbl[Total Operating Expenses])</f>
        <v>2888.92</v>
      </c>
      <c r="F2486" s="25">
        <f t="shared" si="112"/>
        <v>5618.7430000000004</v>
      </c>
      <c r="G2486" s="23" t="str">
        <f>_xlfn.XLOOKUP($A2486,PropertiesTbl[Property ID],PropertiesTbl[Property Name])</f>
        <v>Alpine Cottage</v>
      </c>
    </row>
    <row r="2487" spans="1:7" x14ac:dyDescent="0.25">
      <c r="A2487" s="22" t="str">
        <f>Revenue!A2488</f>
        <v>P0207</v>
      </c>
      <c r="B2487" s="22" t="str">
        <f>Revenue!B2488</f>
        <v>Mar</v>
      </c>
      <c r="C2487" s="23" t="str">
        <f t="shared" si="111"/>
        <v>P0207|Mar</v>
      </c>
      <c r="D2487" s="24">
        <f>Revenue!J2488</f>
        <v>8803.3190000000013</v>
      </c>
      <c r="E2487" s="25">
        <f>_xlfn.XLOOKUP($C2487,ExpensesTbl[Key],ExpensesTbl[Total Operating Expenses])</f>
        <v>2874.33</v>
      </c>
      <c r="F2487" s="25">
        <f t="shared" si="112"/>
        <v>5928.9890000000014</v>
      </c>
      <c r="G2487" s="23" t="str">
        <f>_xlfn.XLOOKUP($A2487,PropertiesTbl[Property ID],PropertiesTbl[Property Name])</f>
        <v>Alpine Cottage</v>
      </c>
    </row>
    <row r="2488" spans="1:7" x14ac:dyDescent="0.25">
      <c r="A2488" s="22" t="str">
        <f>Revenue!A2489</f>
        <v>P0208</v>
      </c>
      <c r="B2488" s="22" t="str">
        <f>Revenue!B2489</f>
        <v>Apr</v>
      </c>
      <c r="C2488" s="23" t="str">
        <f t="shared" si="111"/>
        <v>P0208|Apr</v>
      </c>
      <c r="D2488" s="24">
        <f>Revenue!J2489</f>
        <v>1469.3398</v>
      </c>
      <c r="E2488" s="25">
        <f>_xlfn.XLOOKUP($C2488,ExpensesTbl[Key],ExpensesTbl[Total Operating Expenses])</f>
        <v>2521.29</v>
      </c>
      <c r="F2488" s="25">
        <f t="shared" si="112"/>
        <v>-1051.9502</v>
      </c>
      <c r="G2488" s="23" t="str">
        <f>_xlfn.XLOOKUP($A2488,PropertiesTbl[Property ID],PropertiesTbl[Property Name])</f>
        <v>Rustic Lodge</v>
      </c>
    </row>
    <row r="2489" spans="1:7" x14ac:dyDescent="0.25">
      <c r="A2489" s="22" t="str">
        <f>Revenue!A2490</f>
        <v>P0208</v>
      </c>
      <c r="B2489" s="22" t="str">
        <f>Revenue!B2490</f>
        <v>May</v>
      </c>
      <c r="C2489" s="23" t="str">
        <f t="shared" si="111"/>
        <v>P0208|May</v>
      </c>
      <c r="D2489" s="24">
        <f>Revenue!J2490</f>
        <v>1799.7702999999999</v>
      </c>
      <c r="E2489" s="25">
        <f>_xlfn.XLOOKUP($C2489,ExpensesTbl[Key],ExpensesTbl[Total Operating Expenses])</f>
        <v>2934.7300000000005</v>
      </c>
      <c r="F2489" s="25">
        <f t="shared" si="112"/>
        <v>-1134.9597000000006</v>
      </c>
      <c r="G2489" s="23" t="str">
        <f>_xlfn.XLOOKUP($A2489,PropertiesTbl[Property ID],PropertiesTbl[Property Name])</f>
        <v>Rustic Lodge</v>
      </c>
    </row>
    <row r="2490" spans="1:7" x14ac:dyDescent="0.25">
      <c r="A2490" s="22" t="str">
        <f>Revenue!A2491</f>
        <v>P0208</v>
      </c>
      <c r="B2490" s="22" t="str">
        <f>Revenue!B2491</f>
        <v>Jun</v>
      </c>
      <c r="C2490" s="23" t="str">
        <f t="shared" si="111"/>
        <v>P0208|Jun</v>
      </c>
      <c r="D2490" s="24">
        <f>Revenue!J2491</f>
        <v>1894.2968000000001</v>
      </c>
      <c r="E2490" s="25">
        <f>_xlfn.XLOOKUP($C2490,ExpensesTbl[Key],ExpensesTbl[Total Operating Expenses])</f>
        <v>3076.4000000000005</v>
      </c>
      <c r="F2490" s="25">
        <f t="shared" si="112"/>
        <v>-1182.1032000000005</v>
      </c>
      <c r="G2490" s="23" t="str">
        <f>_xlfn.XLOOKUP($A2490,PropertiesTbl[Property ID],PropertiesTbl[Property Name])</f>
        <v>Rustic Lodge</v>
      </c>
    </row>
    <row r="2491" spans="1:7" x14ac:dyDescent="0.25">
      <c r="A2491" s="22" t="str">
        <f>Revenue!A2492</f>
        <v>P0208</v>
      </c>
      <c r="B2491" s="22" t="str">
        <f>Revenue!B2492</f>
        <v>Jul</v>
      </c>
      <c r="C2491" s="23" t="str">
        <f t="shared" si="111"/>
        <v>P0208|Jul</v>
      </c>
      <c r="D2491" s="24">
        <f>Revenue!J2492</f>
        <v>3125.9364999999998</v>
      </c>
      <c r="E2491" s="25">
        <f>_xlfn.XLOOKUP($C2491,ExpensesTbl[Key],ExpensesTbl[Total Operating Expenses])</f>
        <v>4322.84</v>
      </c>
      <c r="F2491" s="25">
        <f t="shared" si="112"/>
        <v>-1196.9035000000003</v>
      </c>
      <c r="G2491" s="23" t="str">
        <f>_xlfn.XLOOKUP($A2491,PropertiesTbl[Property ID],PropertiesTbl[Property Name])</f>
        <v>Rustic Lodge</v>
      </c>
    </row>
    <row r="2492" spans="1:7" x14ac:dyDescent="0.25">
      <c r="A2492" s="22" t="str">
        <f>Revenue!A2493</f>
        <v>P0208</v>
      </c>
      <c r="B2492" s="22" t="str">
        <f>Revenue!B2493</f>
        <v>Aug</v>
      </c>
      <c r="C2492" s="23" t="str">
        <f t="shared" si="111"/>
        <v>P0208|Aug</v>
      </c>
      <c r="D2492" s="24">
        <f>Revenue!J2493</f>
        <v>3251.9491999999996</v>
      </c>
      <c r="E2492" s="25">
        <f>_xlfn.XLOOKUP($C2492,ExpensesTbl[Key],ExpensesTbl[Total Operating Expenses])</f>
        <v>4184</v>
      </c>
      <c r="F2492" s="25">
        <f t="shared" si="112"/>
        <v>-932.05080000000044</v>
      </c>
      <c r="G2492" s="23" t="str">
        <f>_xlfn.XLOOKUP($A2492,PropertiesTbl[Property ID],PropertiesTbl[Property Name])</f>
        <v>Rustic Lodge</v>
      </c>
    </row>
    <row r="2493" spans="1:7" x14ac:dyDescent="0.25">
      <c r="A2493" s="22" t="str">
        <f>Revenue!A2494</f>
        <v>P0208</v>
      </c>
      <c r="B2493" s="22" t="str">
        <f>Revenue!B2494</f>
        <v>Sep</v>
      </c>
      <c r="C2493" s="23" t="str">
        <f t="shared" si="111"/>
        <v>P0208|Sep</v>
      </c>
      <c r="D2493" s="24">
        <f>Revenue!J2494</f>
        <v>1900.6017999999999</v>
      </c>
      <c r="E2493" s="25">
        <f>_xlfn.XLOOKUP($C2493,ExpensesTbl[Key],ExpensesTbl[Total Operating Expenses])</f>
        <v>2766.3</v>
      </c>
      <c r="F2493" s="25">
        <f t="shared" si="112"/>
        <v>-865.69820000000027</v>
      </c>
      <c r="G2493" s="23" t="str">
        <f>_xlfn.XLOOKUP($A2493,PropertiesTbl[Property ID],PropertiesTbl[Property Name])</f>
        <v>Rustic Lodge</v>
      </c>
    </row>
    <row r="2494" spans="1:7" x14ac:dyDescent="0.25">
      <c r="A2494" s="22" t="str">
        <f>Revenue!A2495</f>
        <v>P0208</v>
      </c>
      <c r="B2494" s="22" t="str">
        <f>Revenue!B2495</f>
        <v>Oct</v>
      </c>
      <c r="C2494" s="23" t="str">
        <f t="shared" si="111"/>
        <v>P0208|Oct</v>
      </c>
      <c r="D2494" s="24">
        <f>Revenue!J2495</f>
        <v>1806.2887000000001</v>
      </c>
      <c r="E2494" s="25">
        <f>_xlfn.XLOOKUP($C2494,ExpensesTbl[Key],ExpensesTbl[Total Operating Expenses])</f>
        <v>2654.4100000000003</v>
      </c>
      <c r="F2494" s="25">
        <f t="shared" si="112"/>
        <v>-848.12130000000025</v>
      </c>
      <c r="G2494" s="23" t="str">
        <f>_xlfn.XLOOKUP($A2494,PropertiesTbl[Property ID],PropertiesTbl[Property Name])</f>
        <v>Rustic Lodge</v>
      </c>
    </row>
    <row r="2495" spans="1:7" x14ac:dyDescent="0.25">
      <c r="A2495" s="22" t="str">
        <f>Revenue!A2496</f>
        <v>P0208</v>
      </c>
      <c r="B2495" s="22" t="str">
        <f>Revenue!B2496</f>
        <v>Nov</v>
      </c>
      <c r="C2495" s="23" t="str">
        <f t="shared" si="111"/>
        <v>P0208|Nov</v>
      </c>
      <c r="D2495" s="24">
        <f>Revenue!J2496</f>
        <v>1860.3371</v>
      </c>
      <c r="E2495" s="25">
        <f>_xlfn.XLOOKUP($C2495,ExpensesTbl[Key],ExpensesTbl[Total Operating Expenses])</f>
        <v>2564.33</v>
      </c>
      <c r="F2495" s="25">
        <f t="shared" si="112"/>
        <v>-703.99289999999996</v>
      </c>
      <c r="G2495" s="23" t="str">
        <f>_xlfn.XLOOKUP($A2495,PropertiesTbl[Property ID],PropertiesTbl[Property Name])</f>
        <v>Rustic Lodge</v>
      </c>
    </row>
    <row r="2496" spans="1:7" x14ac:dyDescent="0.25">
      <c r="A2496" s="22" t="str">
        <f>Revenue!A2497</f>
        <v>P0208</v>
      </c>
      <c r="B2496" s="22" t="str">
        <f>Revenue!B2497</f>
        <v>Dec</v>
      </c>
      <c r="C2496" s="23" t="str">
        <f t="shared" si="111"/>
        <v>P0208|Dec</v>
      </c>
      <c r="D2496" s="24">
        <f>Revenue!J2497</f>
        <v>6618.7755000000006</v>
      </c>
      <c r="E2496" s="25">
        <f>_xlfn.XLOOKUP($C2496,ExpensesTbl[Key],ExpensesTbl[Total Operating Expenses])</f>
        <v>3183.9100000000003</v>
      </c>
      <c r="F2496" s="25">
        <f t="shared" si="112"/>
        <v>3434.8655000000003</v>
      </c>
      <c r="G2496" s="23" t="str">
        <f>_xlfn.XLOOKUP($A2496,PropertiesTbl[Property ID],PropertiesTbl[Property Name])</f>
        <v>Rustic Lodge</v>
      </c>
    </row>
    <row r="2497" spans="1:7" x14ac:dyDescent="0.25">
      <c r="A2497" s="22" t="str">
        <f>Revenue!A2498</f>
        <v>P0208</v>
      </c>
      <c r="B2497" s="22" t="str">
        <f>Revenue!B2498</f>
        <v>Jan</v>
      </c>
      <c r="C2497" s="23" t="str">
        <f t="shared" si="111"/>
        <v>P0208|Jan</v>
      </c>
      <c r="D2497" s="24">
        <f>Revenue!J2498</f>
        <v>6489.8625000000002</v>
      </c>
      <c r="E2497" s="25">
        <f>_xlfn.XLOOKUP($C2497,ExpensesTbl[Key],ExpensesTbl[Total Operating Expenses])</f>
        <v>3159.11</v>
      </c>
      <c r="F2497" s="25">
        <f t="shared" si="112"/>
        <v>3330.7525000000001</v>
      </c>
      <c r="G2497" s="23" t="str">
        <f>_xlfn.XLOOKUP($A2497,PropertiesTbl[Property ID],PropertiesTbl[Property Name])</f>
        <v>Rustic Lodge</v>
      </c>
    </row>
    <row r="2498" spans="1:7" x14ac:dyDescent="0.25">
      <c r="A2498" s="22" t="str">
        <f>Revenue!A2499</f>
        <v>P0208</v>
      </c>
      <c r="B2498" s="22" t="str">
        <f>Revenue!B2499</f>
        <v>Feb</v>
      </c>
      <c r="C2498" s="23" t="str">
        <f t="shared" si="111"/>
        <v>P0208|Feb</v>
      </c>
      <c r="D2498" s="24">
        <f>Revenue!J2499</f>
        <v>4660.9049000000005</v>
      </c>
      <c r="E2498" s="25">
        <f>_xlfn.XLOOKUP($C2498,ExpensesTbl[Key],ExpensesTbl[Total Operating Expenses])</f>
        <v>2918.4500000000003</v>
      </c>
      <c r="F2498" s="25">
        <f t="shared" si="112"/>
        <v>1742.4549000000002</v>
      </c>
      <c r="G2498" s="23" t="str">
        <f>_xlfn.XLOOKUP($A2498,PropertiesTbl[Property ID],PropertiesTbl[Property Name])</f>
        <v>Rustic Lodge</v>
      </c>
    </row>
    <row r="2499" spans="1:7" x14ac:dyDescent="0.25">
      <c r="A2499" s="22" t="str">
        <f>Revenue!A2500</f>
        <v>P0208</v>
      </c>
      <c r="B2499" s="22" t="str">
        <f>Revenue!B2500</f>
        <v>Mar</v>
      </c>
      <c r="C2499" s="23" t="str">
        <f t="shared" si="111"/>
        <v>P0208|Mar</v>
      </c>
      <c r="D2499" s="24">
        <f>Revenue!J2500</f>
        <v>4194.5191999999997</v>
      </c>
      <c r="E2499" s="25">
        <f>_xlfn.XLOOKUP($C2499,ExpensesTbl[Key],ExpensesTbl[Total Operating Expenses])</f>
        <v>2871.4800000000005</v>
      </c>
      <c r="F2499" s="25">
        <f t="shared" si="112"/>
        <v>1323.0391999999993</v>
      </c>
      <c r="G2499" s="23" t="str">
        <f>_xlfn.XLOOKUP($A2499,PropertiesTbl[Property ID],PropertiesTbl[Property Name])</f>
        <v>Rustic Lodge</v>
      </c>
    </row>
    <row r="2500" spans="1:7" x14ac:dyDescent="0.25">
      <c r="A2500" s="22" t="str">
        <f>Revenue!A2501</f>
        <v>P0209</v>
      </c>
      <c r="B2500" s="22" t="str">
        <f>Revenue!B2501</f>
        <v>Apr</v>
      </c>
      <c r="C2500" s="23" t="str">
        <f t="shared" si="111"/>
        <v>P0209|Apr</v>
      </c>
      <c r="D2500" s="24">
        <f>Revenue!J2501</f>
        <v>1126.6146000000001</v>
      </c>
      <c r="E2500" s="25">
        <f>_xlfn.XLOOKUP($C2500,ExpensesTbl[Key],ExpensesTbl[Total Operating Expenses])</f>
        <v>2004.33</v>
      </c>
      <c r="F2500" s="25">
        <f t="shared" si="112"/>
        <v>-877.71539999999982</v>
      </c>
      <c r="G2500" s="23" t="str">
        <f>_xlfn.XLOOKUP($A2500,PropertiesTbl[Property ID],PropertiesTbl[Property Name])</f>
        <v>Birch Haven</v>
      </c>
    </row>
    <row r="2501" spans="1:7" x14ac:dyDescent="0.25">
      <c r="A2501" s="22" t="str">
        <f>Revenue!A2502</f>
        <v>P0209</v>
      </c>
      <c r="B2501" s="22" t="str">
        <f>Revenue!B2502</f>
        <v>May</v>
      </c>
      <c r="C2501" s="23" t="str">
        <f t="shared" ref="C2501:C2564" si="113">A2501&amp;"|"&amp;B2501</f>
        <v>P0209|May</v>
      </c>
      <c r="D2501" s="24">
        <f>Revenue!J2502</f>
        <v>1250.5999999999999</v>
      </c>
      <c r="E2501" s="25">
        <f>_xlfn.XLOOKUP($C2501,ExpensesTbl[Key],ExpensesTbl[Total Operating Expenses])</f>
        <v>2289.12</v>
      </c>
      <c r="F2501" s="25">
        <f t="shared" ref="F2501:F2564" si="114">D2501-E2501</f>
        <v>-1038.52</v>
      </c>
      <c r="G2501" s="23" t="str">
        <f>_xlfn.XLOOKUP($A2501,PropertiesTbl[Property ID],PropertiesTbl[Property Name])</f>
        <v>Birch Haven</v>
      </c>
    </row>
    <row r="2502" spans="1:7" x14ac:dyDescent="0.25">
      <c r="A2502" s="22" t="str">
        <f>Revenue!A2503</f>
        <v>P0209</v>
      </c>
      <c r="B2502" s="22" t="str">
        <f>Revenue!B2503</f>
        <v>Jun</v>
      </c>
      <c r="C2502" s="23" t="str">
        <f t="shared" si="113"/>
        <v>P0209|Jun</v>
      </c>
      <c r="D2502" s="24">
        <f>Revenue!J2503</f>
        <v>1369.0175999999999</v>
      </c>
      <c r="E2502" s="25">
        <f>_xlfn.XLOOKUP($C2502,ExpensesTbl[Key],ExpensesTbl[Total Operating Expenses])</f>
        <v>2410.1799999999998</v>
      </c>
      <c r="F2502" s="25">
        <f t="shared" si="114"/>
        <v>-1041.1623999999999</v>
      </c>
      <c r="G2502" s="23" t="str">
        <f>_xlfn.XLOOKUP($A2502,PropertiesTbl[Property ID],PropertiesTbl[Property Name])</f>
        <v>Birch Haven</v>
      </c>
    </row>
    <row r="2503" spans="1:7" x14ac:dyDescent="0.25">
      <c r="A2503" s="22" t="str">
        <f>Revenue!A2504</f>
        <v>P0209</v>
      </c>
      <c r="B2503" s="22" t="str">
        <f>Revenue!B2504</f>
        <v>Jul</v>
      </c>
      <c r="C2503" s="23" t="str">
        <f t="shared" si="113"/>
        <v>P0209|Jul</v>
      </c>
      <c r="D2503" s="24">
        <f>Revenue!J2504</f>
        <v>2161.953</v>
      </c>
      <c r="E2503" s="25">
        <f>_xlfn.XLOOKUP($C2503,ExpensesTbl[Key],ExpensesTbl[Total Operating Expenses])</f>
        <v>3371.92</v>
      </c>
      <c r="F2503" s="25">
        <f t="shared" si="114"/>
        <v>-1209.9670000000001</v>
      </c>
      <c r="G2503" s="23" t="str">
        <f>_xlfn.XLOOKUP($A2503,PropertiesTbl[Property ID],PropertiesTbl[Property Name])</f>
        <v>Birch Haven</v>
      </c>
    </row>
    <row r="2504" spans="1:7" x14ac:dyDescent="0.25">
      <c r="A2504" s="22" t="str">
        <f>Revenue!A2505</f>
        <v>P0209</v>
      </c>
      <c r="B2504" s="22" t="str">
        <f>Revenue!B2505</f>
        <v>Aug</v>
      </c>
      <c r="C2504" s="23" t="str">
        <f t="shared" si="113"/>
        <v>P0209|Aug</v>
      </c>
      <c r="D2504" s="24">
        <f>Revenue!J2505</f>
        <v>2210.6469999999999</v>
      </c>
      <c r="E2504" s="25">
        <f>_xlfn.XLOOKUP($C2504,ExpensesTbl[Key],ExpensesTbl[Total Operating Expenses])</f>
        <v>3274.66</v>
      </c>
      <c r="F2504" s="25">
        <f t="shared" si="114"/>
        <v>-1064.0129999999999</v>
      </c>
      <c r="G2504" s="23" t="str">
        <f>_xlfn.XLOOKUP($A2504,PropertiesTbl[Property ID],PropertiesTbl[Property Name])</f>
        <v>Birch Haven</v>
      </c>
    </row>
    <row r="2505" spans="1:7" x14ac:dyDescent="0.25">
      <c r="A2505" s="22" t="str">
        <f>Revenue!A2506</f>
        <v>P0209</v>
      </c>
      <c r="B2505" s="22" t="str">
        <f>Revenue!B2506</f>
        <v>Sep</v>
      </c>
      <c r="C2505" s="23" t="str">
        <f t="shared" si="113"/>
        <v>P0209|Sep</v>
      </c>
      <c r="D2505" s="24">
        <f>Revenue!J2506</f>
        <v>1351.9067999999997</v>
      </c>
      <c r="E2505" s="25">
        <f>_xlfn.XLOOKUP($C2505,ExpensesTbl[Key],ExpensesTbl[Total Operating Expenses])</f>
        <v>2197.67</v>
      </c>
      <c r="F2505" s="25">
        <f t="shared" si="114"/>
        <v>-845.76320000000032</v>
      </c>
      <c r="G2505" s="23" t="str">
        <f>_xlfn.XLOOKUP($A2505,PropertiesTbl[Property ID],PropertiesTbl[Property Name])</f>
        <v>Birch Haven</v>
      </c>
    </row>
    <row r="2506" spans="1:7" x14ac:dyDescent="0.25">
      <c r="A2506" s="22" t="str">
        <f>Revenue!A2507</f>
        <v>P0209</v>
      </c>
      <c r="B2506" s="22" t="str">
        <f>Revenue!B2507</f>
        <v>Oct</v>
      </c>
      <c r="C2506" s="23" t="str">
        <f t="shared" si="113"/>
        <v>P0209|Oct</v>
      </c>
      <c r="D2506" s="24">
        <f>Revenue!J2507</f>
        <v>1371.1224999999999</v>
      </c>
      <c r="E2506" s="25">
        <f>_xlfn.XLOOKUP($C2506,ExpensesTbl[Key],ExpensesTbl[Total Operating Expenses])</f>
        <v>2104.75</v>
      </c>
      <c r="F2506" s="25">
        <f t="shared" si="114"/>
        <v>-733.62750000000005</v>
      </c>
      <c r="G2506" s="23" t="str">
        <f>_xlfn.XLOOKUP($A2506,PropertiesTbl[Property ID],PropertiesTbl[Property Name])</f>
        <v>Birch Haven</v>
      </c>
    </row>
    <row r="2507" spans="1:7" x14ac:dyDescent="0.25">
      <c r="A2507" s="22" t="str">
        <f>Revenue!A2508</f>
        <v>P0209</v>
      </c>
      <c r="B2507" s="22" t="str">
        <f>Revenue!B2508</f>
        <v>Nov</v>
      </c>
      <c r="C2507" s="23" t="str">
        <f t="shared" si="113"/>
        <v>P0209|Nov</v>
      </c>
      <c r="D2507" s="24">
        <f>Revenue!J2508</f>
        <v>1365.2151999999999</v>
      </c>
      <c r="E2507" s="25">
        <f>_xlfn.XLOOKUP($C2507,ExpensesTbl[Key],ExpensesTbl[Total Operating Expenses])</f>
        <v>2051.6999999999998</v>
      </c>
      <c r="F2507" s="25">
        <f t="shared" si="114"/>
        <v>-686.48479999999995</v>
      </c>
      <c r="G2507" s="23" t="str">
        <f>_xlfn.XLOOKUP($A2507,PropertiesTbl[Property ID],PropertiesTbl[Property Name])</f>
        <v>Birch Haven</v>
      </c>
    </row>
    <row r="2508" spans="1:7" x14ac:dyDescent="0.25">
      <c r="A2508" s="22" t="str">
        <f>Revenue!A2509</f>
        <v>P0209</v>
      </c>
      <c r="B2508" s="22" t="str">
        <f>Revenue!B2509</f>
        <v>Dec</v>
      </c>
      <c r="C2508" s="23" t="str">
        <f t="shared" si="113"/>
        <v>P0209|Dec</v>
      </c>
      <c r="D2508" s="24">
        <f>Revenue!J2509</f>
        <v>4934.7150000000001</v>
      </c>
      <c r="E2508" s="25">
        <f>_xlfn.XLOOKUP($C2508,ExpensesTbl[Key],ExpensesTbl[Total Operating Expenses])</f>
        <v>2516.3200000000002</v>
      </c>
      <c r="F2508" s="25">
        <f t="shared" si="114"/>
        <v>2418.395</v>
      </c>
      <c r="G2508" s="23" t="str">
        <f>_xlfn.XLOOKUP($A2508,PropertiesTbl[Property ID],PropertiesTbl[Property Name])</f>
        <v>Birch Haven</v>
      </c>
    </row>
    <row r="2509" spans="1:7" x14ac:dyDescent="0.25">
      <c r="A2509" s="22" t="str">
        <f>Revenue!A2510</f>
        <v>P0209</v>
      </c>
      <c r="B2509" s="22" t="str">
        <f>Revenue!B2510</f>
        <v>Jan</v>
      </c>
      <c r="C2509" s="23" t="str">
        <f t="shared" si="113"/>
        <v>P0209|Jan</v>
      </c>
      <c r="D2509" s="24">
        <f>Revenue!J2510</f>
        <v>4277.4049999999997</v>
      </c>
      <c r="E2509" s="25">
        <f>_xlfn.XLOOKUP($C2509,ExpensesTbl[Key],ExpensesTbl[Total Operating Expenses])</f>
        <v>2436.9500000000003</v>
      </c>
      <c r="F2509" s="25">
        <f t="shared" si="114"/>
        <v>1840.4549999999995</v>
      </c>
      <c r="G2509" s="23" t="str">
        <f>_xlfn.XLOOKUP($A2509,PropertiesTbl[Property ID],PropertiesTbl[Property Name])</f>
        <v>Birch Haven</v>
      </c>
    </row>
    <row r="2510" spans="1:7" x14ac:dyDescent="0.25">
      <c r="A2510" s="22" t="str">
        <f>Revenue!A2511</f>
        <v>P0209</v>
      </c>
      <c r="B2510" s="22" t="str">
        <f>Revenue!B2511</f>
        <v>Feb</v>
      </c>
      <c r="C2510" s="23" t="str">
        <f t="shared" si="113"/>
        <v>P0209|Feb</v>
      </c>
      <c r="D2510" s="24">
        <f>Revenue!J2511</f>
        <v>3602.9639999999999</v>
      </c>
      <c r="E2510" s="25">
        <f>_xlfn.XLOOKUP($C2510,ExpensesTbl[Key],ExpensesTbl[Total Operating Expenses])</f>
        <v>2416.75</v>
      </c>
      <c r="F2510" s="25">
        <f t="shared" si="114"/>
        <v>1186.2139999999999</v>
      </c>
      <c r="G2510" s="23" t="str">
        <f>_xlfn.XLOOKUP($A2510,PropertiesTbl[Property ID],PropertiesTbl[Property Name])</f>
        <v>Birch Haven</v>
      </c>
    </row>
    <row r="2511" spans="1:7" x14ac:dyDescent="0.25">
      <c r="A2511" s="22" t="str">
        <f>Revenue!A2512</f>
        <v>P0209</v>
      </c>
      <c r="B2511" s="22" t="str">
        <f>Revenue!B2512</f>
        <v>Mar</v>
      </c>
      <c r="C2511" s="23" t="str">
        <f t="shared" si="113"/>
        <v>P0209|Mar</v>
      </c>
      <c r="D2511" s="24">
        <f>Revenue!J2512</f>
        <v>2930.5414000000001</v>
      </c>
      <c r="E2511" s="25">
        <f>_xlfn.XLOOKUP($C2511,ExpensesTbl[Key],ExpensesTbl[Total Operating Expenses])</f>
        <v>2312.29</v>
      </c>
      <c r="F2511" s="25">
        <f t="shared" si="114"/>
        <v>618.2514000000001</v>
      </c>
      <c r="G2511" s="23" t="str">
        <f>_xlfn.XLOOKUP($A2511,PropertiesTbl[Property ID],PropertiesTbl[Property Name])</f>
        <v>Birch Haven</v>
      </c>
    </row>
    <row r="2512" spans="1:7" x14ac:dyDescent="0.25">
      <c r="A2512" s="22" t="str">
        <f>Revenue!A2513</f>
        <v>P0210</v>
      </c>
      <c r="B2512" s="22" t="str">
        <f>Revenue!B2513</f>
        <v>Apr</v>
      </c>
      <c r="C2512" s="23" t="str">
        <f t="shared" si="113"/>
        <v>P0210|Apr</v>
      </c>
      <c r="D2512" s="24">
        <f>Revenue!J2513</f>
        <v>982.05</v>
      </c>
      <c r="E2512" s="25">
        <f>_xlfn.XLOOKUP($C2512,ExpensesTbl[Key],ExpensesTbl[Total Operating Expenses])</f>
        <v>1528.76</v>
      </c>
      <c r="F2512" s="25">
        <f t="shared" si="114"/>
        <v>-546.71</v>
      </c>
      <c r="G2512" s="23" t="str">
        <f>_xlfn.XLOOKUP($A2512,PropertiesTbl[Property ID],PropertiesTbl[Property Name])</f>
        <v>Rustic Hideaway</v>
      </c>
    </row>
    <row r="2513" spans="1:7" x14ac:dyDescent="0.25">
      <c r="A2513" s="22" t="str">
        <f>Revenue!A2514</f>
        <v>P0210</v>
      </c>
      <c r="B2513" s="22" t="str">
        <f>Revenue!B2514</f>
        <v>May</v>
      </c>
      <c r="C2513" s="23" t="str">
        <f t="shared" si="113"/>
        <v>P0210|May</v>
      </c>
      <c r="D2513" s="24">
        <f>Revenue!J2514</f>
        <v>996.94920000000002</v>
      </c>
      <c r="E2513" s="25">
        <f>_xlfn.XLOOKUP($C2513,ExpensesTbl[Key],ExpensesTbl[Total Operating Expenses])</f>
        <v>1758.26</v>
      </c>
      <c r="F2513" s="25">
        <f t="shared" si="114"/>
        <v>-761.31079999999997</v>
      </c>
      <c r="G2513" s="23" t="str">
        <f>_xlfn.XLOOKUP($A2513,PropertiesTbl[Property ID],PropertiesTbl[Property Name])</f>
        <v>Rustic Hideaway</v>
      </c>
    </row>
    <row r="2514" spans="1:7" x14ac:dyDescent="0.25">
      <c r="A2514" s="22" t="str">
        <f>Revenue!A2515</f>
        <v>P0210</v>
      </c>
      <c r="B2514" s="22" t="str">
        <f>Revenue!B2515</f>
        <v>Jun</v>
      </c>
      <c r="C2514" s="23" t="str">
        <f t="shared" si="113"/>
        <v>P0210|Jun</v>
      </c>
      <c r="D2514" s="24">
        <f>Revenue!J2515</f>
        <v>1171.3843000000002</v>
      </c>
      <c r="E2514" s="25">
        <f>_xlfn.XLOOKUP($C2514,ExpensesTbl[Key],ExpensesTbl[Total Operating Expenses])</f>
        <v>1847.15</v>
      </c>
      <c r="F2514" s="25">
        <f t="shared" si="114"/>
        <v>-675.76569999999992</v>
      </c>
      <c r="G2514" s="23" t="str">
        <f>_xlfn.XLOOKUP($A2514,PropertiesTbl[Property ID],PropertiesTbl[Property Name])</f>
        <v>Rustic Hideaway</v>
      </c>
    </row>
    <row r="2515" spans="1:7" x14ac:dyDescent="0.25">
      <c r="A2515" s="22" t="str">
        <f>Revenue!A2516</f>
        <v>P0210</v>
      </c>
      <c r="B2515" s="22" t="str">
        <f>Revenue!B2516</f>
        <v>Jul</v>
      </c>
      <c r="C2515" s="23" t="str">
        <f t="shared" si="113"/>
        <v>P0210|Jul</v>
      </c>
      <c r="D2515" s="24">
        <f>Revenue!J2516</f>
        <v>1515.1910999999998</v>
      </c>
      <c r="E2515" s="25">
        <f>_xlfn.XLOOKUP($C2515,ExpensesTbl[Key],ExpensesTbl[Total Operating Expenses])</f>
        <v>2392.0699999999997</v>
      </c>
      <c r="F2515" s="25">
        <f t="shared" si="114"/>
        <v>-876.87889999999993</v>
      </c>
      <c r="G2515" s="23" t="str">
        <f>_xlfn.XLOOKUP($A2515,PropertiesTbl[Property ID],PropertiesTbl[Property Name])</f>
        <v>Rustic Hideaway</v>
      </c>
    </row>
    <row r="2516" spans="1:7" x14ac:dyDescent="0.25">
      <c r="A2516" s="22" t="str">
        <f>Revenue!A2517</f>
        <v>P0210</v>
      </c>
      <c r="B2516" s="22" t="str">
        <f>Revenue!B2517</f>
        <v>Aug</v>
      </c>
      <c r="C2516" s="23" t="str">
        <f t="shared" si="113"/>
        <v>P0210|Aug</v>
      </c>
      <c r="D2516" s="24">
        <f>Revenue!J2517</f>
        <v>1710.8219999999999</v>
      </c>
      <c r="E2516" s="25">
        <f>_xlfn.XLOOKUP($C2516,ExpensesTbl[Key],ExpensesTbl[Total Operating Expenses])</f>
        <v>2430.06</v>
      </c>
      <c r="F2516" s="25">
        <f t="shared" si="114"/>
        <v>-719.23800000000006</v>
      </c>
      <c r="G2516" s="23" t="str">
        <f>_xlfn.XLOOKUP($A2516,PropertiesTbl[Property ID],PropertiesTbl[Property Name])</f>
        <v>Rustic Hideaway</v>
      </c>
    </row>
    <row r="2517" spans="1:7" x14ac:dyDescent="0.25">
      <c r="A2517" s="22" t="str">
        <f>Revenue!A2518</f>
        <v>P0210</v>
      </c>
      <c r="B2517" s="22" t="str">
        <f>Revenue!B2518</f>
        <v>Sep</v>
      </c>
      <c r="C2517" s="23" t="str">
        <f t="shared" si="113"/>
        <v>P0210|Sep</v>
      </c>
      <c r="D2517" s="24">
        <f>Revenue!J2518</f>
        <v>1031.9856</v>
      </c>
      <c r="E2517" s="25">
        <f>_xlfn.XLOOKUP($C2517,ExpensesTbl[Key],ExpensesTbl[Total Operating Expenses])</f>
        <v>1703.2</v>
      </c>
      <c r="F2517" s="25">
        <f t="shared" si="114"/>
        <v>-671.21440000000007</v>
      </c>
      <c r="G2517" s="23" t="str">
        <f>_xlfn.XLOOKUP($A2517,PropertiesTbl[Property ID],PropertiesTbl[Property Name])</f>
        <v>Rustic Hideaway</v>
      </c>
    </row>
    <row r="2518" spans="1:7" x14ac:dyDescent="0.25">
      <c r="A2518" s="22" t="str">
        <f>Revenue!A2519</f>
        <v>P0210</v>
      </c>
      <c r="B2518" s="22" t="str">
        <f>Revenue!B2519</f>
        <v>Oct</v>
      </c>
      <c r="C2518" s="23" t="str">
        <f t="shared" si="113"/>
        <v>P0210|Oct</v>
      </c>
      <c r="D2518" s="24">
        <f>Revenue!J2519</f>
        <v>967.8492</v>
      </c>
      <c r="E2518" s="25">
        <f>_xlfn.XLOOKUP($C2518,ExpensesTbl[Key],ExpensesTbl[Total Operating Expenses])</f>
        <v>1634.77</v>
      </c>
      <c r="F2518" s="25">
        <f t="shared" si="114"/>
        <v>-666.92079999999999</v>
      </c>
      <c r="G2518" s="23" t="str">
        <f>_xlfn.XLOOKUP($A2518,PropertiesTbl[Property ID],PropertiesTbl[Property Name])</f>
        <v>Rustic Hideaway</v>
      </c>
    </row>
    <row r="2519" spans="1:7" x14ac:dyDescent="0.25">
      <c r="A2519" s="22" t="str">
        <f>Revenue!A2520</f>
        <v>P0210</v>
      </c>
      <c r="B2519" s="22" t="str">
        <f>Revenue!B2520</f>
        <v>Nov</v>
      </c>
      <c r="C2519" s="23" t="str">
        <f t="shared" si="113"/>
        <v>P0210|Nov</v>
      </c>
      <c r="D2519" s="24">
        <f>Revenue!J2520</f>
        <v>1014.2346000000001</v>
      </c>
      <c r="E2519" s="25">
        <f>_xlfn.XLOOKUP($C2519,ExpensesTbl[Key],ExpensesTbl[Total Operating Expenses])</f>
        <v>1611.4800000000002</v>
      </c>
      <c r="F2519" s="25">
        <f t="shared" si="114"/>
        <v>-597.24540000000013</v>
      </c>
      <c r="G2519" s="23" t="str">
        <f>_xlfn.XLOOKUP($A2519,PropertiesTbl[Property ID],PropertiesTbl[Property Name])</f>
        <v>Rustic Hideaway</v>
      </c>
    </row>
    <row r="2520" spans="1:7" x14ac:dyDescent="0.25">
      <c r="A2520" s="22" t="str">
        <f>Revenue!A2521</f>
        <v>P0210</v>
      </c>
      <c r="B2520" s="22" t="str">
        <f>Revenue!B2521</f>
        <v>Dec</v>
      </c>
      <c r="C2520" s="23" t="str">
        <f t="shared" si="113"/>
        <v>P0210|Dec</v>
      </c>
      <c r="D2520" s="24">
        <f>Revenue!J2521</f>
        <v>3491.2208000000001</v>
      </c>
      <c r="E2520" s="25">
        <f>_xlfn.XLOOKUP($C2520,ExpensesTbl[Key],ExpensesTbl[Total Operating Expenses])</f>
        <v>1927.87</v>
      </c>
      <c r="F2520" s="25">
        <f t="shared" si="114"/>
        <v>1563.3508000000002</v>
      </c>
      <c r="G2520" s="23" t="str">
        <f>_xlfn.XLOOKUP($A2520,PropertiesTbl[Property ID],PropertiesTbl[Property Name])</f>
        <v>Rustic Hideaway</v>
      </c>
    </row>
    <row r="2521" spans="1:7" x14ac:dyDescent="0.25">
      <c r="A2521" s="22" t="str">
        <f>Revenue!A2522</f>
        <v>P0210</v>
      </c>
      <c r="B2521" s="22" t="str">
        <f>Revenue!B2522</f>
        <v>Jan</v>
      </c>
      <c r="C2521" s="23" t="str">
        <f t="shared" si="113"/>
        <v>P0210|Jan</v>
      </c>
      <c r="D2521" s="24">
        <f>Revenue!J2522</f>
        <v>3492.7340000000004</v>
      </c>
      <c r="E2521" s="25">
        <f>_xlfn.XLOOKUP($C2521,ExpensesTbl[Key],ExpensesTbl[Total Operating Expenses])</f>
        <v>1902.93</v>
      </c>
      <c r="F2521" s="25">
        <f t="shared" si="114"/>
        <v>1589.8040000000003</v>
      </c>
      <c r="G2521" s="23" t="str">
        <f>_xlfn.XLOOKUP($A2521,PropertiesTbl[Property ID],PropertiesTbl[Property Name])</f>
        <v>Rustic Hideaway</v>
      </c>
    </row>
    <row r="2522" spans="1:7" x14ac:dyDescent="0.25">
      <c r="A2522" s="22" t="str">
        <f>Revenue!A2523</f>
        <v>P0210</v>
      </c>
      <c r="B2522" s="22" t="str">
        <f>Revenue!B2523</f>
        <v>Feb</v>
      </c>
      <c r="C2522" s="23" t="str">
        <f t="shared" si="113"/>
        <v>P0210|Feb</v>
      </c>
      <c r="D2522" s="24">
        <f>Revenue!J2523</f>
        <v>2627.5509000000002</v>
      </c>
      <c r="E2522" s="25">
        <f>_xlfn.XLOOKUP($C2522,ExpensesTbl[Key],ExpensesTbl[Total Operating Expenses])</f>
        <v>1828.2</v>
      </c>
      <c r="F2522" s="25">
        <f t="shared" si="114"/>
        <v>799.35090000000014</v>
      </c>
      <c r="G2522" s="23" t="str">
        <f>_xlfn.XLOOKUP($A2522,PropertiesTbl[Property ID],PropertiesTbl[Property Name])</f>
        <v>Rustic Hideaway</v>
      </c>
    </row>
    <row r="2523" spans="1:7" x14ac:dyDescent="0.25">
      <c r="A2523" s="22" t="str">
        <f>Revenue!A2524</f>
        <v>P0210</v>
      </c>
      <c r="B2523" s="22" t="str">
        <f>Revenue!B2524</f>
        <v>Mar</v>
      </c>
      <c r="C2523" s="23" t="str">
        <f t="shared" si="113"/>
        <v>P0210|Mar</v>
      </c>
      <c r="D2523" s="24">
        <f>Revenue!J2524</f>
        <v>2003.4224999999999</v>
      </c>
      <c r="E2523" s="25">
        <f>_xlfn.XLOOKUP($C2523,ExpensesTbl[Key],ExpensesTbl[Total Operating Expenses])</f>
        <v>1728.01</v>
      </c>
      <c r="F2523" s="25">
        <f t="shared" si="114"/>
        <v>275.41249999999991</v>
      </c>
      <c r="G2523" s="23" t="str">
        <f>_xlfn.XLOOKUP($A2523,PropertiesTbl[Property ID],PropertiesTbl[Property Name])</f>
        <v>Rustic Hideaway</v>
      </c>
    </row>
    <row r="2524" spans="1:7" x14ac:dyDescent="0.25">
      <c r="A2524" s="22" t="str">
        <f>Revenue!A2525</f>
        <v>P0211</v>
      </c>
      <c r="B2524" s="22" t="str">
        <f>Revenue!B2525</f>
        <v>Apr</v>
      </c>
      <c r="C2524" s="23" t="str">
        <f t="shared" si="113"/>
        <v>P0211|Apr</v>
      </c>
      <c r="D2524" s="24">
        <f>Revenue!J2525</f>
        <v>2581.3456000000001</v>
      </c>
      <c r="E2524" s="25">
        <f>_xlfn.XLOOKUP($C2524,ExpensesTbl[Key],ExpensesTbl[Total Operating Expenses])</f>
        <v>3669.3900000000003</v>
      </c>
      <c r="F2524" s="25">
        <f t="shared" si="114"/>
        <v>-1088.0444000000002</v>
      </c>
      <c r="G2524" s="23" t="str">
        <f>_xlfn.XLOOKUP($A2524,PropertiesTbl[Property ID],PropertiesTbl[Property Name])</f>
        <v>Juniper Cottage</v>
      </c>
    </row>
    <row r="2525" spans="1:7" x14ac:dyDescent="0.25">
      <c r="A2525" s="22" t="str">
        <f>Revenue!A2526</f>
        <v>P0211</v>
      </c>
      <c r="B2525" s="22" t="str">
        <f>Revenue!B2526</f>
        <v>May</v>
      </c>
      <c r="C2525" s="23" t="str">
        <f t="shared" si="113"/>
        <v>P0211|May</v>
      </c>
      <c r="D2525" s="24">
        <f>Revenue!J2526</f>
        <v>2692.43</v>
      </c>
      <c r="E2525" s="25">
        <f>_xlfn.XLOOKUP($C2525,ExpensesTbl[Key],ExpensesTbl[Total Operating Expenses])</f>
        <v>4315.8799999999992</v>
      </c>
      <c r="F2525" s="25">
        <f t="shared" si="114"/>
        <v>-1623.4499999999994</v>
      </c>
      <c r="G2525" s="23" t="str">
        <f>_xlfn.XLOOKUP($A2525,PropertiesTbl[Property ID],PropertiesTbl[Property Name])</f>
        <v>Juniper Cottage</v>
      </c>
    </row>
    <row r="2526" spans="1:7" x14ac:dyDescent="0.25">
      <c r="A2526" s="22" t="str">
        <f>Revenue!A2527</f>
        <v>P0211</v>
      </c>
      <c r="B2526" s="22" t="str">
        <f>Revenue!B2527</f>
        <v>Jun</v>
      </c>
      <c r="C2526" s="23" t="str">
        <f t="shared" si="113"/>
        <v>P0211|Jun</v>
      </c>
      <c r="D2526" s="24">
        <f>Revenue!J2527</f>
        <v>3195.5787</v>
      </c>
      <c r="E2526" s="25">
        <f>_xlfn.XLOOKUP($C2526,ExpensesTbl[Key],ExpensesTbl[Total Operating Expenses])</f>
        <v>4548.5700000000006</v>
      </c>
      <c r="F2526" s="25">
        <f t="shared" si="114"/>
        <v>-1352.9913000000006</v>
      </c>
      <c r="G2526" s="23" t="str">
        <f>_xlfn.XLOOKUP($A2526,PropertiesTbl[Property ID],PropertiesTbl[Property Name])</f>
        <v>Juniper Cottage</v>
      </c>
    </row>
    <row r="2527" spans="1:7" x14ac:dyDescent="0.25">
      <c r="A2527" s="22" t="str">
        <f>Revenue!A2528</f>
        <v>P0211</v>
      </c>
      <c r="B2527" s="22" t="str">
        <f>Revenue!B2528</f>
        <v>Jul</v>
      </c>
      <c r="C2527" s="23" t="str">
        <f t="shared" si="113"/>
        <v>P0211|Jul</v>
      </c>
      <c r="D2527" s="24">
        <f>Revenue!J2528</f>
        <v>4603.3983999999991</v>
      </c>
      <c r="E2527" s="25">
        <f>_xlfn.XLOOKUP($C2527,ExpensesTbl[Key],ExpensesTbl[Total Operating Expenses])</f>
        <v>6411.8600000000006</v>
      </c>
      <c r="F2527" s="25">
        <f t="shared" si="114"/>
        <v>-1808.4616000000015</v>
      </c>
      <c r="G2527" s="23" t="str">
        <f>_xlfn.XLOOKUP($A2527,PropertiesTbl[Property ID],PropertiesTbl[Property Name])</f>
        <v>Juniper Cottage</v>
      </c>
    </row>
    <row r="2528" spans="1:7" x14ac:dyDescent="0.25">
      <c r="A2528" s="22" t="str">
        <f>Revenue!A2529</f>
        <v>P0211</v>
      </c>
      <c r="B2528" s="22" t="str">
        <f>Revenue!B2529</f>
        <v>Aug</v>
      </c>
      <c r="C2528" s="23" t="str">
        <f t="shared" si="113"/>
        <v>P0211|Aug</v>
      </c>
      <c r="D2528" s="24">
        <f>Revenue!J2529</f>
        <v>4601.9045999999998</v>
      </c>
      <c r="E2528" s="25">
        <f>_xlfn.XLOOKUP($C2528,ExpensesTbl[Key],ExpensesTbl[Total Operating Expenses])</f>
        <v>6189.0300000000007</v>
      </c>
      <c r="F2528" s="25">
        <f t="shared" si="114"/>
        <v>-1587.1254000000008</v>
      </c>
      <c r="G2528" s="23" t="str">
        <f>_xlfn.XLOOKUP($A2528,PropertiesTbl[Property ID],PropertiesTbl[Property Name])</f>
        <v>Juniper Cottage</v>
      </c>
    </row>
    <row r="2529" spans="1:7" x14ac:dyDescent="0.25">
      <c r="A2529" s="22" t="str">
        <f>Revenue!A2530</f>
        <v>P0211</v>
      </c>
      <c r="B2529" s="22" t="str">
        <f>Revenue!B2530</f>
        <v>Sep</v>
      </c>
      <c r="C2529" s="23" t="str">
        <f t="shared" si="113"/>
        <v>P0211|Sep</v>
      </c>
      <c r="D2529" s="24">
        <f>Revenue!J2530</f>
        <v>2691.2757000000001</v>
      </c>
      <c r="E2529" s="25">
        <f>_xlfn.XLOOKUP($C2529,ExpensesTbl[Key],ExpensesTbl[Total Operating Expenses])</f>
        <v>4081.72</v>
      </c>
      <c r="F2529" s="25">
        <f t="shared" si="114"/>
        <v>-1390.4442999999997</v>
      </c>
      <c r="G2529" s="23" t="str">
        <f>_xlfn.XLOOKUP($A2529,PropertiesTbl[Property ID],PropertiesTbl[Property Name])</f>
        <v>Juniper Cottage</v>
      </c>
    </row>
    <row r="2530" spans="1:7" x14ac:dyDescent="0.25">
      <c r="A2530" s="22" t="str">
        <f>Revenue!A2531</f>
        <v>P0211</v>
      </c>
      <c r="B2530" s="22" t="str">
        <f>Revenue!B2531</f>
        <v>Oct</v>
      </c>
      <c r="C2530" s="23" t="str">
        <f t="shared" si="113"/>
        <v>P0211|Oct</v>
      </c>
      <c r="D2530" s="24">
        <f>Revenue!J2531</f>
        <v>2387.85</v>
      </c>
      <c r="E2530" s="25">
        <f>_xlfn.XLOOKUP($C2530,ExpensesTbl[Key],ExpensesTbl[Total Operating Expenses])</f>
        <v>3940.11</v>
      </c>
      <c r="F2530" s="25">
        <f t="shared" si="114"/>
        <v>-1552.2600000000002</v>
      </c>
      <c r="G2530" s="23" t="str">
        <f>_xlfn.XLOOKUP($A2530,PropertiesTbl[Property ID],PropertiesTbl[Property Name])</f>
        <v>Juniper Cottage</v>
      </c>
    </row>
    <row r="2531" spans="1:7" x14ac:dyDescent="0.25">
      <c r="A2531" s="22" t="str">
        <f>Revenue!A2532</f>
        <v>P0211</v>
      </c>
      <c r="B2531" s="22" t="str">
        <f>Revenue!B2532</f>
        <v>Nov</v>
      </c>
      <c r="C2531" s="23" t="str">
        <f t="shared" si="113"/>
        <v>P0211|Nov</v>
      </c>
      <c r="D2531" s="24">
        <f>Revenue!J2532</f>
        <v>2958.2201999999997</v>
      </c>
      <c r="E2531" s="25">
        <f>_xlfn.XLOOKUP($C2531,ExpensesTbl[Key],ExpensesTbl[Total Operating Expenses])</f>
        <v>3967.68</v>
      </c>
      <c r="F2531" s="25">
        <f t="shared" si="114"/>
        <v>-1009.4598000000001</v>
      </c>
      <c r="G2531" s="23" t="str">
        <f>_xlfn.XLOOKUP($A2531,PropertiesTbl[Property ID],PropertiesTbl[Property Name])</f>
        <v>Juniper Cottage</v>
      </c>
    </row>
    <row r="2532" spans="1:7" x14ac:dyDescent="0.25">
      <c r="A2532" s="22" t="str">
        <f>Revenue!A2533</f>
        <v>P0211</v>
      </c>
      <c r="B2532" s="22" t="str">
        <f>Revenue!B2533</f>
        <v>Dec</v>
      </c>
      <c r="C2532" s="23" t="str">
        <f t="shared" si="113"/>
        <v>P0211|Dec</v>
      </c>
      <c r="D2532" s="24">
        <f>Revenue!J2533</f>
        <v>9511.3380000000016</v>
      </c>
      <c r="E2532" s="25">
        <f>_xlfn.XLOOKUP($C2532,ExpensesTbl[Key],ExpensesTbl[Total Operating Expenses])</f>
        <v>4615.8</v>
      </c>
      <c r="F2532" s="25">
        <f t="shared" si="114"/>
        <v>4895.5380000000014</v>
      </c>
      <c r="G2532" s="23" t="str">
        <f>_xlfn.XLOOKUP($A2532,PropertiesTbl[Property ID],PropertiesTbl[Property Name])</f>
        <v>Juniper Cottage</v>
      </c>
    </row>
    <row r="2533" spans="1:7" x14ac:dyDescent="0.25">
      <c r="A2533" s="22" t="str">
        <f>Revenue!A2534</f>
        <v>P0211</v>
      </c>
      <c r="B2533" s="22" t="str">
        <f>Revenue!B2534</f>
        <v>Jan</v>
      </c>
      <c r="C2533" s="23" t="str">
        <f t="shared" si="113"/>
        <v>P0211|Jan</v>
      </c>
      <c r="D2533" s="24">
        <f>Revenue!J2534</f>
        <v>9299.0535</v>
      </c>
      <c r="E2533" s="25">
        <f>_xlfn.XLOOKUP($C2533,ExpensesTbl[Key],ExpensesTbl[Total Operating Expenses])</f>
        <v>4631.96</v>
      </c>
      <c r="F2533" s="25">
        <f t="shared" si="114"/>
        <v>4667.0934999999999</v>
      </c>
      <c r="G2533" s="23" t="str">
        <f>_xlfn.XLOOKUP($A2533,PropertiesTbl[Property ID],PropertiesTbl[Property Name])</f>
        <v>Juniper Cottage</v>
      </c>
    </row>
    <row r="2534" spans="1:7" x14ac:dyDescent="0.25">
      <c r="A2534" s="22" t="str">
        <f>Revenue!A2535</f>
        <v>P0211</v>
      </c>
      <c r="B2534" s="22" t="str">
        <f>Revenue!B2535</f>
        <v>Feb</v>
      </c>
      <c r="C2534" s="23" t="str">
        <f t="shared" si="113"/>
        <v>P0211|Feb</v>
      </c>
      <c r="D2534" s="24">
        <f>Revenue!J2535</f>
        <v>7863.8215999999993</v>
      </c>
      <c r="E2534" s="25">
        <f>_xlfn.XLOOKUP($C2534,ExpensesTbl[Key],ExpensesTbl[Total Operating Expenses])</f>
        <v>4422.9900000000007</v>
      </c>
      <c r="F2534" s="25">
        <f t="shared" si="114"/>
        <v>3440.8315999999986</v>
      </c>
      <c r="G2534" s="23" t="str">
        <f>_xlfn.XLOOKUP($A2534,PropertiesTbl[Property ID],PropertiesTbl[Property Name])</f>
        <v>Juniper Cottage</v>
      </c>
    </row>
    <row r="2535" spans="1:7" x14ac:dyDescent="0.25">
      <c r="A2535" s="22" t="str">
        <f>Revenue!A2536</f>
        <v>P0211</v>
      </c>
      <c r="B2535" s="22" t="str">
        <f>Revenue!B2536</f>
        <v>Mar</v>
      </c>
      <c r="C2535" s="23" t="str">
        <f t="shared" si="113"/>
        <v>P0211|Mar</v>
      </c>
      <c r="D2535" s="24">
        <f>Revenue!J2536</f>
        <v>6419.8505000000005</v>
      </c>
      <c r="E2535" s="25">
        <f>_xlfn.XLOOKUP($C2535,ExpensesTbl[Key],ExpensesTbl[Total Operating Expenses])</f>
        <v>4440.17</v>
      </c>
      <c r="F2535" s="25">
        <f t="shared" si="114"/>
        <v>1979.6805000000004</v>
      </c>
      <c r="G2535" s="23" t="str">
        <f>_xlfn.XLOOKUP($A2535,PropertiesTbl[Property ID],PropertiesTbl[Property Name])</f>
        <v>Juniper Cottage</v>
      </c>
    </row>
    <row r="2536" spans="1:7" x14ac:dyDescent="0.25">
      <c r="A2536" s="22" t="str">
        <f>Revenue!A2537</f>
        <v>P0212</v>
      </c>
      <c r="B2536" s="22" t="str">
        <f>Revenue!B2537</f>
        <v>Apr</v>
      </c>
      <c r="C2536" s="23" t="str">
        <f t="shared" si="113"/>
        <v>P0212|Apr</v>
      </c>
      <c r="D2536" s="24">
        <f>Revenue!J2537</f>
        <v>1919.0489999999998</v>
      </c>
      <c r="E2536" s="25">
        <f>_xlfn.XLOOKUP($C2536,ExpensesTbl[Key],ExpensesTbl[Total Operating Expenses])</f>
        <v>3667.6800000000003</v>
      </c>
      <c r="F2536" s="25">
        <f t="shared" si="114"/>
        <v>-1748.6310000000005</v>
      </c>
      <c r="G2536" s="23" t="str">
        <f>_xlfn.XLOOKUP($A2536,PropertiesTbl[Property ID],PropertiesTbl[Property Name])</f>
        <v>Meadow Hideaway</v>
      </c>
    </row>
    <row r="2537" spans="1:7" x14ac:dyDescent="0.25">
      <c r="A2537" s="22" t="str">
        <f>Revenue!A2538</f>
        <v>P0212</v>
      </c>
      <c r="B2537" s="22" t="str">
        <f>Revenue!B2538</f>
        <v>May</v>
      </c>
      <c r="C2537" s="23" t="str">
        <f t="shared" si="113"/>
        <v>P0212|May</v>
      </c>
      <c r="D2537" s="24">
        <f>Revenue!J2538</f>
        <v>2369.4587999999999</v>
      </c>
      <c r="E2537" s="25">
        <f>_xlfn.XLOOKUP($C2537,ExpensesTbl[Key],ExpensesTbl[Total Operating Expenses])</f>
        <v>4302.9699999999993</v>
      </c>
      <c r="F2537" s="25">
        <f t="shared" si="114"/>
        <v>-1933.5111999999995</v>
      </c>
      <c r="G2537" s="23" t="str">
        <f>_xlfn.XLOOKUP($A2537,PropertiesTbl[Property ID],PropertiesTbl[Property Name])</f>
        <v>Meadow Hideaway</v>
      </c>
    </row>
    <row r="2538" spans="1:7" x14ac:dyDescent="0.25">
      <c r="A2538" s="22" t="str">
        <f>Revenue!A2539</f>
        <v>P0212</v>
      </c>
      <c r="B2538" s="22" t="str">
        <f>Revenue!B2539</f>
        <v>Jun</v>
      </c>
      <c r="C2538" s="23" t="str">
        <f t="shared" si="113"/>
        <v>P0212|Jun</v>
      </c>
      <c r="D2538" s="24">
        <f>Revenue!J2539</f>
        <v>2968.5695999999998</v>
      </c>
      <c r="E2538" s="25">
        <f>_xlfn.XLOOKUP($C2538,ExpensesTbl[Key],ExpensesTbl[Total Operating Expenses])</f>
        <v>4535.29</v>
      </c>
      <c r="F2538" s="25">
        <f t="shared" si="114"/>
        <v>-1566.7204000000002</v>
      </c>
      <c r="G2538" s="23" t="str">
        <f>_xlfn.XLOOKUP($A2538,PropertiesTbl[Property ID],PropertiesTbl[Property Name])</f>
        <v>Meadow Hideaway</v>
      </c>
    </row>
    <row r="2539" spans="1:7" x14ac:dyDescent="0.25">
      <c r="A2539" s="22" t="str">
        <f>Revenue!A2540</f>
        <v>P0212</v>
      </c>
      <c r="B2539" s="22" t="str">
        <f>Revenue!B2540</f>
        <v>Jul</v>
      </c>
      <c r="C2539" s="23" t="str">
        <f t="shared" si="113"/>
        <v>P0212|Jul</v>
      </c>
      <c r="D2539" s="24">
        <f>Revenue!J2540</f>
        <v>4467.9960999999994</v>
      </c>
      <c r="E2539" s="25">
        <f>_xlfn.XLOOKUP($C2539,ExpensesTbl[Key],ExpensesTbl[Total Operating Expenses])</f>
        <v>6405.34</v>
      </c>
      <c r="F2539" s="25">
        <f t="shared" si="114"/>
        <v>-1937.3439000000008</v>
      </c>
      <c r="G2539" s="23" t="str">
        <f>_xlfn.XLOOKUP($A2539,PropertiesTbl[Property ID],PropertiesTbl[Property Name])</f>
        <v>Meadow Hideaway</v>
      </c>
    </row>
    <row r="2540" spans="1:7" x14ac:dyDescent="0.25">
      <c r="A2540" s="22" t="str">
        <f>Revenue!A2541</f>
        <v>P0212</v>
      </c>
      <c r="B2540" s="22" t="str">
        <f>Revenue!B2541</f>
        <v>Aug</v>
      </c>
      <c r="C2540" s="23" t="str">
        <f t="shared" si="113"/>
        <v>P0212|Aug</v>
      </c>
      <c r="D2540" s="24">
        <f>Revenue!J2541</f>
        <v>4767.0762000000004</v>
      </c>
      <c r="E2540" s="25">
        <f>_xlfn.XLOOKUP($C2540,ExpensesTbl[Key],ExpensesTbl[Total Operating Expenses])</f>
        <v>6205.8899999999994</v>
      </c>
      <c r="F2540" s="25">
        <f t="shared" si="114"/>
        <v>-1438.813799999999</v>
      </c>
      <c r="G2540" s="23" t="str">
        <f>_xlfn.XLOOKUP($A2540,PropertiesTbl[Property ID],PropertiesTbl[Property Name])</f>
        <v>Meadow Hideaway</v>
      </c>
    </row>
    <row r="2541" spans="1:7" x14ac:dyDescent="0.25">
      <c r="A2541" s="22" t="str">
        <f>Revenue!A2542</f>
        <v>P0212</v>
      </c>
      <c r="B2541" s="22" t="str">
        <f>Revenue!B2542</f>
        <v>Sep</v>
      </c>
      <c r="C2541" s="23" t="str">
        <f t="shared" si="113"/>
        <v>P0212|Sep</v>
      </c>
      <c r="D2541" s="24">
        <f>Revenue!J2542</f>
        <v>2786.7431000000001</v>
      </c>
      <c r="E2541" s="25">
        <f>_xlfn.XLOOKUP($C2541,ExpensesTbl[Key],ExpensesTbl[Total Operating Expenses])</f>
        <v>4062.6700000000005</v>
      </c>
      <c r="F2541" s="25">
        <f t="shared" si="114"/>
        <v>-1275.9269000000004</v>
      </c>
      <c r="G2541" s="23" t="str">
        <f>_xlfn.XLOOKUP($A2541,PropertiesTbl[Property ID],PropertiesTbl[Property Name])</f>
        <v>Meadow Hideaway</v>
      </c>
    </row>
    <row r="2542" spans="1:7" x14ac:dyDescent="0.25">
      <c r="A2542" s="22" t="str">
        <f>Revenue!A2543</f>
        <v>P0212</v>
      </c>
      <c r="B2542" s="22" t="str">
        <f>Revenue!B2543</f>
        <v>Oct</v>
      </c>
      <c r="C2542" s="23" t="str">
        <f t="shared" si="113"/>
        <v>P0212|Oct</v>
      </c>
      <c r="D2542" s="24">
        <f>Revenue!J2543</f>
        <v>2592.6849000000002</v>
      </c>
      <c r="E2542" s="25">
        <f>_xlfn.XLOOKUP($C2542,ExpensesTbl[Key],ExpensesTbl[Total Operating Expenses])</f>
        <v>3904.2500000000005</v>
      </c>
      <c r="F2542" s="25">
        <f t="shared" si="114"/>
        <v>-1311.5651000000003</v>
      </c>
      <c r="G2542" s="23" t="str">
        <f>_xlfn.XLOOKUP($A2542,PropertiesTbl[Property ID],PropertiesTbl[Property Name])</f>
        <v>Meadow Hideaway</v>
      </c>
    </row>
    <row r="2543" spans="1:7" x14ac:dyDescent="0.25">
      <c r="A2543" s="22" t="str">
        <f>Revenue!A2544</f>
        <v>P0212</v>
      </c>
      <c r="B2543" s="22" t="str">
        <f>Revenue!B2544</f>
        <v>Nov</v>
      </c>
      <c r="C2543" s="23" t="str">
        <f t="shared" si="113"/>
        <v>P0212|Nov</v>
      </c>
      <c r="D2543" s="24">
        <f>Revenue!J2544</f>
        <v>2482.4832000000001</v>
      </c>
      <c r="E2543" s="25">
        <f>_xlfn.XLOOKUP($C2543,ExpensesTbl[Key],ExpensesTbl[Total Operating Expenses])</f>
        <v>3776.07</v>
      </c>
      <c r="F2543" s="25">
        <f t="shared" si="114"/>
        <v>-1293.5868</v>
      </c>
      <c r="G2543" s="23" t="str">
        <f>_xlfn.XLOOKUP($A2543,PropertiesTbl[Property ID],PropertiesTbl[Property Name])</f>
        <v>Meadow Hideaway</v>
      </c>
    </row>
    <row r="2544" spans="1:7" x14ac:dyDescent="0.25">
      <c r="A2544" s="22" t="str">
        <f>Revenue!A2545</f>
        <v>P0212</v>
      </c>
      <c r="B2544" s="22" t="str">
        <f>Revenue!B2545</f>
        <v>Dec</v>
      </c>
      <c r="C2544" s="23" t="str">
        <f t="shared" si="113"/>
        <v>P0212|Dec</v>
      </c>
      <c r="D2544" s="24">
        <f>Revenue!J2545</f>
        <v>9891.5779999999995</v>
      </c>
      <c r="E2544" s="25">
        <f>_xlfn.XLOOKUP($C2544,ExpensesTbl[Key],ExpensesTbl[Total Operating Expenses])</f>
        <v>4616.16</v>
      </c>
      <c r="F2544" s="25">
        <f t="shared" si="114"/>
        <v>5275.4179999999997</v>
      </c>
      <c r="G2544" s="23" t="str">
        <f>_xlfn.XLOOKUP($A2544,PropertiesTbl[Property ID],PropertiesTbl[Property Name])</f>
        <v>Meadow Hideaway</v>
      </c>
    </row>
    <row r="2545" spans="1:7" x14ac:dyDescent="0.25">
      <c r="A2545" s="22" t="str">
        <f>Revenue!A2546</f>
        <v>P0212</v>
      </c>
      <c r="B2545" s="22" t="str">
        <f>Revenue!B2546</f>
        <v>Jan</v>
      </c>
      <c r="C2545" s="23" t="str">
        <f t="shared" si="113"/>
        <v>P0212|Jan</v>
      </c>
      <c r="D2545" s="24">
        <f>Revenue!J2546</f>
        <v>8427.7407999999996</v>
      </c>
      <c r="E2545" s="25">
        <f>_xlfn.XLOOKUP($C2545,ExpensesTbl[Key],ExpensesTbl[Total Operating Expenses])</f>
        <v>4446.7300000000005</v>
      </c>
      <c r="F2545" s="25">
        <f t="shared" si="114"/>
        <v>3981.0107999999991</v>
      </c>
      <c r="G2545" s="23" t="str">
        <f>_xlfn.XLOOKUP($A2545,PropertiesTbl[Property ID],PropertiesTbl[Property Name])</f>
        <v>Meadow Hideaway</v>
      </c>
    </row>
    <row r="2546" spans="1:7" x14ac:dyDescent="0.25">
      <c r="A2546" s="22" t="str">
        <f>Revenue!A2547</f>
        <v>P0212</v>
      </c>
      <c r="B2546" s="22" t="str">
        <f>Revenue!B2547</f>
        <v>Feb</v>
      </c>
      <c r="C2546" s="23" t="str">
        <f t="shared" si="113"/>
        <v>P0212|Feb</v>
      </c>
      <c r="D2546" s="24">
        <f>Revenue!J2547</f>
        <v>7515.2812000000004</v>
      </c>
      <c r="E2546" s="25">
        <f>_xlfn.XLOOKUP($C2546,ExpensesTbl[Key],ExpensesTbl[Total Operating Expenses])</f>
        <v>4432.63</v>
      </c>
      <c r="F2546" s="25">
        <f t="shared" si="114"/>
        <v>3082.6512000000002</v>
      </c>
      <c r="G2546" s="23" t="str">
        <f>_xlfn.XLOOKUP($A2546,PropertiesTbl[Property ID],PropertiesTbl[Property Name])</f>
        <v>Meadow Hideaway</v>
      </c>
    </row>
    <row r="2547" spans="1:7" x14ac:dyDescent="0.25">
      <c r="A2547" s="22" t="str">
        <f>Revenue!A2548</f>
        <v>P0212</v>
      </c>
      <c r="B2547" s="22" t="str">
        <f>Revenue!B2548</f>
        <v>Mar</v>
      </c>
      <c r="C2547" s="23" t="str">
        <f t="shared" si="113"/>
        <v>P0212|Mar</v>
      </c>
      <c r="D2547" s="24">
        <f>Revenue!J2548</f>
        <v>5461.393</v>
      </c>
      <c r="E2547" s="25">
        <f>_xlfn.XLOOKUP($C2547,ExpensesTbl[Key],ExpensesTbl[Total Operating Expenses])</f>
        <v>4208.33</v>
      </c>
      <c r="F2547" s="25">
        <f t="shared" si="114"/>
        <v>1253.0630000000001</v>
      </c>
      <c r="G2547" s="23" t="str">
        <f>_xlfn.XLOOKUP($A2547,PropertiesTbl[Property ID],PropertiesTbl[Property Name])</f>
        <v>Meadow Hideaway</v>
      </c>
    </row>
    <row r="2548" spans="1:7" x14ac:dyDescent="0.25">
      <c r="A2548" s="22" t="str">
        <f>Revenue!A2549</f>
        <v>P0213</v>
      </c>
      <c r="B2548" s="22" t="str">
        <f>Revenue!B2549</f>
        <v>Apr</v>
      </c>
      <c r="C2548" s="23" t="str">
        <f t="shared" si="113"/>
        <v>P0213|Apr</v>
      </c>
      <c r="D2548" s="24">
        <f>Revenue!J2549</f>
        <v>1078.1824999999999</v>
      </c>
      <c r="E2548" s="25">
        <f>_xlfn.XLOOKUP($C2548,ExpensesTbl[Key],ExpensesTbl[Total Operating Expenses])</f>
        <v>1983.4199999999998</v>
      </c>
      <c r="F2548" s="25">
        <f t="shared" si="114"/>
        <v>-905.23749999999995</v>
      </c>
      <c r="G2548" s="23" t="str">
        <f>_xlfn.XLOOKUP($A2548,PropertiesTbl[Property ID],PropertiesTbl[Property Name])</f>
        <v>Frost Landing</v>
      </c>
    </row>
    <row r="2549" spans="1:7" x14ac:dyDescent="0.25">
      <c r="A2549" s="22" t="str">
        <f>Revenue!A2550</f>
        <v>P0213</v>
      </c>
      <c r="B2549" s="22" t="str">
        <f>Revenue!B2550</f>
        <v>May</v>
      </c>
      <c r="C2549" s="23" t="str">
        <f t="shared" si="113"/>
        <v>P0213|May</v>
      </c>
      <c r="D2549" s="24">
        <f>Revenue!J2550</f>
        <v>1120.8140000000001</v>
      </c>
      <c r="E2549" s="25">
        <f>_xlfn.XLOOKUP($C2549,ExpensesTbl[Key],ExpensesTbl[Total Operating Expenses])</f>
        <v>2312.34</v>
      </c>
      <c r="F2549" s="25">
        <f t="shared" si="114"/>
        <v>-1191.5260000000001</v>
      </c>
      <c r="G2549" s="23" t="str">
        <f>_xlfn.XLOOKUP($A2549,PropertiesTbl[Property ID],PropertiesTbl[Property Name])</f>
        <v>Frost Landing</v>
      </c>
    </row>
    <row r="2550" spans="1:7" x14ac:dyDescent="0.25">
      <c r="A2550" s="22" t="str">
        <f>Revenue!A2551</f>
        <v>P0213</v>
      </c>
      <c r="B2550" s="22" t="str">
        <f>Revenue!B2551</f>
        <v>Jun</v>
      </c>
      <c r="C2550" s="23" t="str">
        <f t="shared" si="113"/>
        <v>P0213|Jun</v>
      </c>
      <c r="D2550" s="24">
        <f>Revenue!J2551</f>
        <v>1523.8296</v>
      </c>
      <c r="E2550" s="25">
        <f>_xlfn.XLOOKUP($C2550,ExpensesTbl[Key],ExpensesTbl[Total Operating Expenses])</f>
        <v>2396.14</v>
      </c>
      <c r="F2550" s="25">
        <f t="shared" si="114"/>
        <v>-872.31039999999985</v>
      </c>
      <c r="G2550" s="23" t="str">
        <f>_xlfn.XLOOKUP($A2550,PropertiesTbl[Property ID],PropertiesTbl[Property Name])</f>
        <v>Frost Landing</v>
      </c>
    </row>
    <row r="2551" spans="1:7" x14ac:dyDescent="0.25">
      <c r="A2551" s="22" t="str">
        <f>Revenue!A2552</f>
        <v>P0213</v>
      </c>
      <c r="B2551" s="22" t="str">
        <f>Revenue!B2552</f>
        <v>Jul</v>
      </c>
      <c r="C2551" s="23" t="str">
        <f t="shared" si="113"/>
        <v>P0213|Jul</v>
      </c>
      <c r="D2551" s="24">
        <f>Revenue!J2552</f>
        <v>1685.8584000000001</v>
      </c>
      <c r="E2551" s="25">
        <f>_xlfn.XLOOKUP($C2551,ExpensesTbl[Key],ExpensesTbl[Total Operating Expenses])</f>
        <v>3242.71</v>
      </c>
      <c r="F2551" s="25">
        <f t="shared" si="114"/>
        <v>-1556.8516</v>
      </c>
      <c r="G2551" s="23" t="str">
        <f>_xlfn.XLOOKUP($A2551,PropertiesTbl[Property ID],PropertiesTbl[Property Name])</f>
        <v>Frost Landing</v>
      </c>
    </row>
    <row r="2552" spans="1:7" x14ac:dyDescent="0.25">
      <c r="A2552" s="22" t="str">
        <f>Revenue!A2553</f>
        <v>P0213</v>
      </c>
      <c r="B2552" s="22" t="str">
        <f>Revenue!B2553</f>
        <v>Aug</v>
      </c>
      <c r="C2552" s="23" t="str">
        <f t="shared" si="113"/>
        <v>P0213|Aug</v>
      </c>
      <c r="D2552" s="24">
        <f>Revenue!J2553</f>
        <v>1805.2847999999999</v>
      </c>
      <c r="E2552" s="25">
        <f>_xlfn.XLOOKUP($C2552,ExpensesTbl[Key],ExpensesTbl[Total Operating Expenses])</f>
        <v>3140.29</v>
      </c>
      <c r="F2552" s="25">
        <f t="shared" si="114"/>
        <v>-1335.0052000000001</v>
      </c>
      <c r="G2552" s="23" t="str">
        <f>_xlfn.XLOOKUP($A2552,PropertiesTbl[Property ID],PropertiesTbl[Property Name])</f>
        <v>Frost Landing</v>
      </c>
    </row>
    <row r="2553" spans="1:7" x14ac:dyDescent="0.25">
      <c r="A2553" s="22" t="str">
        <f>Revenue!A2554</f>
        <v>P0213</v>
      </c>
      <c r="B2553" s="22" t="str">
        <f>Revenue!B2554</f>
        <v>Sep</v>
      </c>
      <c r="C2553" s="23" t="str">
        <f t="shared" si="113"/>
        <v>P0213|Sep</v>
      </c>
      <c r="D2553" s="24">
        <f>Revenue!J2554</f>
        <v>1089.8225</v>
      </c>
      <c r="E2553" s="25">
        <f>_xlfn.XLOOKUP($C2553,ExpensesTbl[Key],ExpensesTbl[Total Operating Expenses])</f>
        <v>2443.6</v>
      </c>
      <c r="F2553" s="25">
        <f t="shared" si="114"/>
        <v>-1353.7774999999999</v>
      </c>
      <c r="G2553" s="23" t="str">
        <f>_xlfn.XLOOKUP($A2553,PropertiesTbl[Property ID],PropertiesTbl[Property Name])</f>
        <v>Frost Landing</v>
      </c>
    </row>
    <row r="2554" spans="1:7" x14ac:dyDescent="0.25">
      <c r="A2554" s="22" t="str">
        <f>Revenue!A2555</f>
        <v>P0213</v>
      </c>
      <c r="B2554" s="22" t="str">
        <f>Revenue!B2555</f>
        <v>Oct</v>
      </c>
      <c r="C2554" s="23" t="str">
        <f t="shared" si="113"/>
        <v>P0213|Oct</v>
      </c>
      <c r="D2554" s="24">
        <f>Revenue!J2555</f>
        <v>1133.327</v>
      </c>
      <c r="E2554" s="25">
        <f>_xlfn.XLOOKUP($C2554,ExpensesTbl[Key],ExpensesTbl[Total Operating Expenses])</f>
        <v>2142.9699999999998</v>
      </c>
      <c r="F2554" s="25">
        <f t="shared" si="114"/>
        <v>-1009.6429999999998</v>
      </c>
      <c r="G2554" s="23" t="str">
        <f>_xlfn.XLOOKUP($A2554,PropertiesTbl[Property ID],PropertiesTbl[Property Name])</f>
        <v>Frost Landing</v>
      </c>
    </row>
    <row r="2555" spans="1:7" x14ac:dyDescent="0.25">
      <c r="A2555" s="22" t="str">
        <f>Revenue!A2556</f>
        <v>P0213</v>
      </c>
      <c r="B2555" s="22" t="str">
        <f>Revenue!B2556</f>
        <v>Nov</v>
      </c>
      <c r="C2555" s="23" t="str">
        <f t="shared" si="113"/>
        <v>P0213|Nov</v>
      </c>
      <c r="D2555" s="24">
        <f>Revenue!J2556</f>
        <v>1230.7344000000001</v>
      </c>
      <c r="E2555" s="25">
        <f>_xlfn.XLOOKUP($C2555,ExpensesTbl[Key],ExpensesTbl[Total Operating Expenses])</f>
        <v>2048.4699999999998</v>
      </c>
      <c r="F2555" s="25">
        <f t="shared" si="114"/>
        <v>-817.73559999999975</v>
      </c>
      <c r="G2555" s="23" t="str">
        <f>_xlfn.XLOOKUP($A2555,PropertiesTbl[Property ID],PropertiesTbl[Property Name])</f>
        <v>Frost Landing</v>
      </c>
    </row>
    <row r="2556" spans="1:7" x14ac:dyDescent="0.25">
      <c r="A2556" s="22" t="str">
        <f>Revenue!A2557</f>
        <v>P0213</v>
      </c>
      <c r="B2556" s="22" t="str">
        <f>Revenue!B2557</f>
        <v>Dec</v>
      </c>
      <c r="C2556" s="23" t="str">
        <f t="shared" si="113"/>
        <v>P0213|Dec</v>
      </c>
      <c r="D2556" s="24">
        <f>Revenue!J2557</f>
        <v>4592.3930999999993</v>
      </c>
      <c r="E2556" s="25">
        <f>_xlfn.XLOOKUP($C2556,ExpensesTbl[Key],ExpensesTbl[Total Operating Expenses])</f>
        <v>2428.3000000000002</v>
      </c>
      <c r="F2556" s="25">
        <f t="shared" si="114"/>
        <v>2164.0930999999991</v>
      </c>
      <c r="G2556" s="23" t="str">
        <f>_xlfn.XLOOKUP($A2556,PropertiesTbl[Property ID],PropertiesTbl[Property Name])</f>
        <v>Frost Landing</v>
      </c>
    </row>
    <row r="2557" spans="1:7" x14ac:dyDescent="0.25">
      <c r="A2557" s="22" t="str">
        <f>Revenue!A2558</f>
        <v>P0213</v>
      </c>
      <c r="B2557" s="22" t="str">
        <f>Revenue!B2558</f>
        <v>Jan</v>
      </c>
      <c r="C2557" s="23" t="str">
        <f t="shared" si="113"/>
        <v>P0213|Jan</v>
      </c>
      <c r="D2557" s="24">
        <f>Revenue!J2558</f>
        <v>3748.6102999999998</v>
      </c>
      <c r="E2557" s="25">
        <f>_xlfn.XLOOKUP($C2557,ExpensesTbl[Key],ExpensesTbl[Total Operating Expenses])</f>
        <v>2319.2400000000002</v>
      </c>
      <c r="F2557" s="25">
        <f t="shared" si="114"/>
        <v>1429.3702999999996</v>
      </c>
      <c r="G2557" s="23" t="str">
        <f>_xlfn.XLOOKUP($A2557,PropertiesTbl[Property ID],PropertiesTbl[Property Name])</f>
        <v>Frost Landing</v>
      </c>
    </row>
    <row r="2558" spans="1:7" x14ac:dyDescent="0.25">
      <c r="A2558" s="22" t="str">
        <f>Revenue!A2559</f>
        <v>P0213</v>
      </c>
      <c r="B2558" s="22" t="str">
        <f>Revenue!B2559</f>
        <v>Feb</v>
      </c>
      <c r="C2558" s="23" t="str">
        <f t="shared" si="113"/>
        <v>P0213|Feb</v>
      </c>
      <c r="D2558" s="24">
        <f>Revenue!J2559</f>
        <v>3524.5402999999997</v>
      </c>
      <c r="E2558" s="25">
        <f>_xlfn.XLOOKUP($C2558,ExpensesTbl[Key],ExpensesTbl[Total Operating Expenses])</f>
        <v>2306.1600000000003</v>
      </c>
      <c r="F2558" s="25">
        <f t="shared" si="114"/>
        <v>1218.3802999999994</v>
      </c>
      <c r="G2558" s="23" t="str">
        <f>_xlfn.XLOOKUP($A2558,PropertiesTbl[Property ID],PropertiesTbl[Property Name])</f>
        <v>Frost Landing</v>
      </c>
    </row>
    <row r="2559" spans="1:7" x14ac:dyDescent="0.25">
      <c r="A2559" s="22" t="str">
        <f>Revenue!A2560</f>
        <v>P0213</v>
      </c>
      <c r="B2559" s="22" t="str">
        <f>Revenue!B2560</f>
        <v>Mar</v>
      </c>
      <c r="C2559" s="23" t="str">
        <f t="shared" si="113"/>
        <v>P0213|Mar</v>
      </c>
      <c r="D2559" s="24">
        <f>Revenue!J2560</f>
        <v>3222.2591999999995</v>
      </c>
      <c r="E2559" s="25">
        <f>_xlfn.XLOOKUP($C2559,ExpensesTbl[Key],ExpensesTbl[Total Operating Expenses])</f>
        <v>2312.54</v>
      </c>
      <c r="F2559" s="25">
        <f t="shared" si="114"/>
        <v>909.71919999999955</v>
      </c>
      <c r="G2559" s="23" t="str">
        <f>_xlfn.XLOOKUP($A2559,PropertiesTbl[Property ID],PropertiesTbl[Property Name])</f>
        <v>Frost Landing</v>
      </c>
    </row>
    <row r="2560" spans="1:7" x14ac:dyDescent="0.25">
      <c r="A2560" s="22" t="str">
        <f>Revenue!A2561</f>
        <v>P0214</v>
      </c>
      <c r="B2560" s="22" t="str">
        <f>Revenue!B2561</f>
        <v>Apr</v>
      </c>
      <c r="C2560" s="23" t="str">
        <f t="shared" si="113"/>
        <v>P0214|Apr</v>
      </c>
      <c r="D2560" s="24">
        <f>Revenue!J2561</f>
        <v>1051.0225</v>
      </c>
      <c r="E2560" s="25">
        <f>_xlfn.XLOOKUP($C2560,ExpensesTbl[Key],ExpensesTbl[Total Operating Expenses])</f>
        <v>1993.1299999999999</v>
      </c>
      <c r="F2560" s="25">
        <f t="shared" si="114"/>
        <v>-942.10749999999985</v>
      </c>
      <c r="G2560" s="23" t="str">
        <f>_xlfn.XLOOKUP($A2560,PropertiesTbl[Property ID],PropertiesTbl[Property Name])</f>
        <v>Evergreen Hollow</v>
      </c>
    </row>
    <row r="2561" spans="1:7" x14ac:dyDescent="0.25">
      <c r="A2561" s="22" t="str">
        <f>Revenue!A2562</f>
        <v>P0214</v>
      </c>
      <c r="B2561" s="22" t="str">
        <f>Revenue!B2562</f>
        <v>May</v>
      </c>
      <c r="C2561" s="23" t="str">
        <f t="shared" si="113"/>
        <v>P0214|May</v>
      </c>
      <c r="D2561" s="24">
        <f>Revenue!J2562</f>
        <v>1351.5575999999999</v>
      </c>
      <c r="E2561" s="25">
        <f>_xlfn.XLOOKUP($C2561,ExpensesTbl[Key],ExpensesTbl[Total Operating Expenses])</f>
        <v>2303.2799999999997</v>
      </c>
      <c r="F2561" s="25">
        <f t="shared" si="114"/>
        <v>-951.72239999999988</v>
      </c>
      <c r="G2561" s="23" t="str">
        <f>_xlfn.XLOOKUP($A2561,PropertiesTbl[Property ID],PropertiesTbl[Property Name])</f>
        <v>Evergreen Hollow</v>
      </c>
    </row>
    <row r="2562" spans="1:7" x14ac:dyDescent="0.25">
      <c r="A2562" s="22" t="str">
        <f>Revenue!A2563</f>
        <v>P0214</v>
      </c>
      <c r="B2562" s="22" t="str">
        <f>Revenue!B2563</f>
        <v>Jun</v>
      </c>
      <c r="C2562" s="23" t="str">
        <f t="shared" si="113"/>
        <v>P0214|Jun</v>
      </c>
      <c r="D2562" s="24">
        <f>Revenue!J2563</f>
        <v>1479.0155999999999</v>
      </c>
      <c r="E2562" s="25">
        <f>_xlfn.XLOOKUP($C2562,ExpensesTbl[Key],ExpensesTbl[Total Operating Expenses])</f>
        <v>2424.14</v>
      </c>
      <c r="F2562" s="25">
        <f t="shared" si="114"/>
        <v>-945.12439999999992</v>
      </c>
      <c r="G2562" s="23" t="str">
        <f>_xlfn.XLOOKUP($A2562,PropertiesTbl[Property ID],PropertiesTbl[Property Name])</f>
        <v>Evergreen Hollow</v>
      </c>
    </row>
    <row r="2563" spans="1:7" x14ac:dyDescent="0.25">
      <c r="A2563" s="22" t="str">
        <f>Revenue!A2564</f>
        <v>P0214</v>
      </c>
      <c r="B2563" s="22" t="str">
        <f>Revenue!B2564</f>
        <v>Jul</v>
      </c>
      <c r="C2563" s="23" t="str">
        <f t="shared" si="113"/>
        <v>P0214|Jul</v>
      </c>
      <c r="D2563" s="24">
        <f>Revenue!J2564</f>
        <v>1987.4216999999999</v>
      </c>
      <c r="E2563" s="25">
        <f>_xlfn.XLOOKUP($C2563,ExpensesTbl[Key],ExpensesTbl[Total Operating Expenses])</f>
        <v>3264.2200000000003</v>
      </c>
      <c r="F2563" s="25">
        <f t="shared" si="114"/>
        <v>-1276.7983000000004</v>
      </c>
      <c r="G2563" s="23" t="str">
        <f>_xlfn.XLOOKUP($A2563,PropertiesTbl[Property ID],PropertiesTbl[Property Name])</f>
        <v>Evergreen Hollow</v>
      </c>
    </row>
    <row r="2564" spans="1:7" x14ac:dyDescent="0.25">
      <c r="A2564" s="22" t="str">
        <f>Revenue!A2565</f>
        <v>P0214</v>
      </c>
      <c r="B2564" s="22" t="str">
        <f>Revenue!B2565</f>
        <v>Aug</v>
      </c>
      <c r="C2564" s="23" t="str">
        <f t="shared" si="113"/>
        <v>P0214|Aug</v>
      </c>
      <c r="D2564" s="24">
        <f>Revenue!J2565</f>
        <v>1981.9218000000001</v>
      </c>
      <c r="E2564" s="25">
        <f>_xlfn.XLOOKUP($C2564,ExpensesTbl[Key],ExpensesTbl[Total Operating Expenses])</f>
        <v>3133.16</v>
      </c>
      <c r="F2564" s="25">
        <f t="shared" si="114"/>
        <v>-1151.2381999999998</v>
      </c>
      <c r="G2564" s="23" t="str">
        <f>_xlfn.XLOOKUP($A2564,PropertiesTbl[Property ID],PropertiesTbl[Property Name])</f>
        <v>Evergreen Hollow</v>
      </c>
    </row>
    <row r="2565" spans="1:7" x14ac:dyDescent="0.25">
      <c r="A2565" s="22" t="str">
        <f>Revenue!A2566</f>
        <v>P0214</v>
      </c>
      <c r="B2565" s="22" t="str">
        <f>Revenue!B2566</f>
        <v>Sep</v>
      </c>
      <c r="C2565" s="23" t="str">
        <f t="shared" ref="C2565:C2628" si="115">A2565&amp;"|"&amp;B2565</f>
        <v>P0214|Sep</v>
      </c>
      <c r="D2565" s="24">
        <f>Revenue!J2566</f>
        <v>1552.6871000000001</v>
      </c>
      <c r="E2565" s="25">
        <f>_xlfn.XLOOKUP($C2565,ExpensesTbl[Key],ExpensesTbl[Total Operating Expenses])</f>
        <v>2197</v>
      </c>
      <c r="F2565" s="25">
        <f t="shared" ref="F2565:F2628" si="116">D2565-E2565</f>
        <v>-644.3128999999999</v>
      </c>
      <c r="G2565" s="23" t="str">
        <f>_xlfn.XLOOKUP($A2565,PropertiesTbl[Property ID],PropertiesTbl[Property Name])</f>
        <v>Evergreen Hollow</v>
      </c>
    </row>
    <row r="2566" spans="1:7" x14ac:dyDescent="0.25">
      <c r="A2566" s="22" t="str">
        <f>Revenue!A2567</f>
        <v>P0214</v>
      </c>
      <c r="B2566" s="22" t="str">
        <f>Revenue!B2567</f>
        <v>Oct</v>
      </c>
      <c r="C2566" s="23" t="str">
        <f t="shared" si="115"/>
        <v>P0214|Oct</v>
      </c>
      <c r="D2566" s="24">
        <f>Revenue!J2567</f>
        <v>1291.4369999999999</v>
      </c>
      <c r="E2566" s="25">
        <f>_xlfn.XLOOKUP($C2566,ExpensesTbl[Key],ExpensesTbl[Total Operating Expenses])</f>
        <v>2118.31</v>
      </c>
      <c r="F2566" s="25">
        <f t="shared" si="116"/>
        <v>-826.87300000000005</v>
      </c>
      <c r="G2566" s="23" t="str">
        <f>_xlfn.XLOOKUP($A2566,PropertiesTbl[Property ID],PropertiesTbl[Property Name])</f>
        <v>Evergreen Hollow</v>
      </c>
    </row>
    <row r="2567" spans="1:7" x14ac:dyDescent="0.25">
      <c r="A2567" s="22" t="str">
        <f>Revenue!A2568</f>
        <v>P0214</v>
      </c>
      <c r="B2567" s="22" t="str">
        <f>Revenue!B2568</f>
        <v>Nov</v>
      </c>
      <c r="C2567" s="23" t="str">
        <f t="shared" si="115"/>
        <v>P0214|Nov</v>
      </c>
      <c r="D2567" s="24">
        <f>Revenue!J2568</f>
        <v>1294.6380000000001</v>
      </c>
      <c r="E2567" s="25">
        <f>_xlfn.XLOOKUP($C2567,ExpensesTbl[Key],ExpensesTbl[Total Operating Expenses])</f>
        <v>2053.08</v>
      </c>
      <c r="F2567" s="25">
        <f t="shared" si="116"/>
        <v>-758.44199999999978</v>
      </c>
      <c r="G2567" s="23" t="str">
        <f>_xlfn.XLOOKUP($A2567,PropertiesTbl[Property ID],PropertiesTbl[Property Name])</f>
        <v>Evergreen Hollow</v>
      </c>
    </row>
    <row r="2568" spans="1:7" x14ac:dyDescent="0.25">
      <c r="A2568" s="22" t="str">
        <f>Revenue!A2569</f>
        <v>P0214</v>
      </c>
      <c r="B2568" s="22" t="str">
        <f>Revenue!B2569</f>
        <v>Dec</v>
      </c>
      <c r="C2568" s="23" t="str">
        <f t="shared" si="115"/>
        <v>P0214|Dec</v>
      </c>
      <c r="D2568" s="24">
        <f>Revenue!J2569</f>
        <v>4687.0942000000005</v>
      </c>
      <c r="E2568" s="25">
        <f>_xlfn.XLOOKUP($C2568,ExpensesTbl[Key],ExpensesTbl[Total Operating Expenses])</f>
        <v>2548.71</v>
      </c>
      <c r="F2568" s="25">
        <f t="shared" si="116"/>
        <v>2138.3842000000004</v>
      </c>
      <c r="G2568" s="23" t="str">
        <f>_xlfn.XLOOKUP($A2568,PropertiesTbl[Property ID],PropertiesTbl[Property Name])</f>
        <v>Evergreen Hollow</v>
      </c>
    </row>
    <row r="2569" spans="1:7" x14ac:dyDescent="0.25">
      <c r="A2569" s="22" t="str">
        <f>Revenue!A2570</f>
        <v>P0214</v>
      </c>
      <c r="B2569" s="22" t="str">
        <f>Revenue!B2570</f>
        <v>Jan</v>
      </c>
      <c r="C2569" s="23" t="str">
        <f t="shared" si="115"/>
        <v>P0214|Jan</v>
      </c>
      <c r="D2569" s="24">
        <f>Revenue!J2570</f>
        <v>4439.1816000000008</v>
      </c>
      <c r="E2569" s="25">
        <f>_xlfn.XLOOKUP($C2569,ExpensesTbl[Key],ExpensesTbl[Total Operating Expenses])</f>
        <v>2434.0100000000002</v>
      </c>
      <c r="F2569" s="25">
        <f t="shared" si="116"/>
        <v>2005.1716000000006</v>
      </c>
      <c r="G2569" s="23" t="str">
        <f>_xlfn.XLOOKUP($A2569,PropertiesTbl[Property ID],PropertiesTbl[Property Name])</f>
        <v>Evergreen Hollow</v>
      </c>
    </row>
    <row r="2570" spans="1:7" x14ac:dyDescent="0.25">
      <c r="A2570" s="22" t="str">
        <f>Revenue!A2571</f>
        <v>P0214</v>
      </c>
      <c r="B2570" s="22" t="str">
        <f>Revenue!B2571</f>
        <v>Feb</v>
      </c>
      <c r="C2570" s="23" t="str">
        <f t="shared" si="115"/>
        <v>P0214|Feb</v>
      </c>
      <c r="D2570" s="24">
        <f>Revenue!J2571</f>
        <v>3295.9210000000003</v>
      </c>
      <c r="E2570" s="25">
        <f>_xlfn.XLOOKUP($C2570,ExpensesTbl[Key],ExpensesTbl[Total Operating Expenses])</f>
        <v>2323.5700000000002</v>
      </c>
      <c r="F2570" s="25">
        <f t="shared" si="116"/>
        <v>972.35100000000011</v>
      </c>
      <c r="G2570" s="23" t="str">
        <f>_xlfn.XLOOKUP($A2570,PropertiesTbl[Property ID],PropertiesTbl[Property Name])</f>
        <v>Evergreen Hollow</v>
      </c>
    </row>
    <row r="2571" spans="1:7" x14ac:dyDescent="0.25">
      <c r="A2571" s="22" t="str">
        <f>Revenue!A2572</f>
        <v>P0214</v>
      </c>
      <c r="B2571" s="22" t="str">
        <f>Revenue!B2572</f>
        <v>Mar</v>
      </c>
      <c r="C2571" s="23" t="str">
        <f t="shared" si="115"/>
        <v>P0214|Mar</v>
      </c>
      <c r="D2571" s="24">
        <f>Revenue!J2572</f>
        <v>2703.154</v>
      </c>
      <c r="E2571" s="25">
        <f>_xlfn.XLOOKUP($C2571,ExpensesTbl[Key],ExpensesTbl[Total Operating Expenses])</f>
        <v>2309.3900000000003</v>
      </c>
      <c r="F2571" s="25">
        <f t="shared" si="116"/>
        <v>393.76399999999967</v>
      </c>
      <c r="G2571" s="23" t="str">
        <f>_xlfn.XLOOKUP($A2571,PropertiesTbl[Property ID],PropertiesTbl[Property Name])</f>
        <v>Evergreen Hollow</v>
      </c>
    </row>
    <row r="2572" spans="1:7" x14ac:dyDescent="0.25">
      <c r="A2572" s="22" t="str">
        <f>Revenue!A2573</f>
        <v>P0215</v>
      </c>
      <c r="B2572" s="22" t="str">
        <f>Revenue!B2573</f>
        <v>Apr</v>
      </c>
      <c r="C2572" s="23" t="str">
        <f t="shared" si="115"/>
        <v>P0215|Apr</v>
      </c>
      <c r="D2572" s="24">
        <f>Revenue!J2573</f>
        <v>791.14779999999996</v>
      </c>
      <c r="E2572" s="25">
        <f>_xlfn.XLOOKUP($C2572,ExpensesTbl[Key],ExpensesTbl[Total Operating Expenses])</f>
        <v>1149.6799999999998</v>
      </c>
      <c r="F2572" s="25">
        <f t="shared" si="116"/>
        <v>-358.53219999999988</v>
      </c>
      <c r="G2572" s="23" t="str">
        <f>_xlfn.XLOOKUP($A2572,PropertiesTbl[Property ID],PropertiesTbl[Property Name])</f>
        <v>Silver House</v>
      </c>
    </row>
    <row r="2573" spans="1:7" x14ac:dyDescent="0.25">
      <c r="A2573" s="22" t="str">
        <f>Revenue!A2574</f>
        <v>P0215</v>
      </c>
      <c r="B2573" s="22" t="str">
        <f>Revenue!B2574</f>
        <v>May</v>
      </c>
      <c r="C2573" s="23" t="str">
        <f t="shared" si="115"/>
        <v>P0215|May</v>
      </c>
      <c r="D2573" s="24">
        <f>Revenue!J2574</f>
        <v>801.85659999999996</v>
      </c>
      <c r="E2573" s="25">
        <f>_xlfn.XLOOKUP($C2573,ExpensesTbl[Key],ExpensesTbl[Total Operating Expenses])</f>
        <v>1259.5100000000002</v>
      </c>
      <c r="F2573" s="25">
        <f t="shared" si="116"/>
        <v>-457.65340000000026</v>
      </c>
      <c r="G2573" s="23" t="str">
        <f>_xlfn.XLOOKUP($A2573,PropertiesTbl[Property ID],PropertiesTbl[Property Name])</f>
        <v>Silver House</v>
      </c>
    </row>
    <row r="2574" spans="1:7" x14ac:dyDescent="0.25">
      <c r="A2574" s="22" t="str">
        <f>Revenue!A2575</f>
        <v>P0215</v>
      </c>
      <c r="B2574" s="22" t="str">
        <f>Revenue!B2575</f>
        <v>Jun</v>
      </c>
      <c r="C2574" s="23" t="str">
        <f t="shared" si="115"/>
        <v>P0215|Jun</v>
      </c>
      <c r="D2574" s="24">
        <f>Revenue!J2575</f>
        <v>1145.2366</v>
      </c>
      <c r="E2574" s="25">
        <f>_xlfn.XLOOKUP($C2574,ExpensesTbl[Key],ExpensesTbl[Total Operating Expenses])</f>
        <v>1294.27</v>
      </c>
      <c r="F2574" s="25">
        <f t="shared" si="116"/>
        <v>-149.03340000000003</v>
      </c>
      <c r="G2574" s="23" t="str">
        <f>_xlfn.XLOOKUP($A2574,PropertiesTbl[Property ID],PropertiesTbl[Property Name])</f>
        <v>Silver House</v>
      </c>
    </row>
    <row r="2575" spans="1:7" x14ac:dyDescent="0.25">
      <c r="A2575" s="22" t="str">
        <f>Revenue!A2576</f>
        <v>P0215</v>
      </c>
      <c r="B2575" s="22" t="str">
        <f>Revenue!B2576</f>
        <v>Jul</v>
      </c>
      <c r="C2575" s="23" t="str">
        <f t="shared" si="115"/>
        <v>P0215|Jul</v>
      </c>
      <c r="D2575" s="24">
        <f>Revenue!J2576</f>
        <v>1693.5466999999999</v>
      </c>
      <c r="E2575" s="25">
        <f>_xlfn.XLOOKUP($C2575,ExpensesTbl[Key],ExpensesTbl[Total Operating Expenses])</f>
        <v>1642.7599999999998</v>
      </c>
      <c r="F2575" s="25">
        <f t="shared" si="116"/>
        <v>50.78670000000011</v>
      </c>
      <c r="G2575" s="23" t="str">
        <f>_xlfn.XLOOKUP($A2575,PropertiesTbl[Property ID],PropertiesTbl[Property Name])</f>
        <v>Silver House</v>
      </c>
    </row>
    <row r="2576" spans="1:7" x14ac:dyDescent="0.25">
      <c r="A2576" s="22" t="str">
        <f>Revenue!A2577</f>
        <v>P0215</v>
      </c>
      <c r="B2576" s="22" t="str">
        <f>Revenue!B2577</f>
        <v>Aug</v>
      </c>
      <c r="C2576" s="23" t="str">
        <f t="shared" si="115"/>
        <v>P0215|Aug</v>
      </c>
      <c r="D2576" s="24">
        <f>Revenue!J2577</f>
        <v>1173.6090999999999</v>
      </c>
      <c r="E2576" s="25">
        <f>_xlfn.XLOOKUP($C2576,ExpensesTbl[Key],ExpensesTbl[Total Operating Expenses])</f>
        <v>1531.36</v>
      </c>
      <c r="F2576" s="25">
        <f t="shared" si="116"/>
        <v>-357.7509</v>
      </c>
      <c r="G2576" s="23" t="str">
        <f>_xlfn.XLOOKUP($A2576,PropertiesTbl[Property ID],PropertiesTbl[Property Name])</f>
        <v>Silver House</v>
      </c>
    </row>
    <row r="2577" spans="1:7" x14ac:dyDescent="0.25">
      <c r="A2577" s="22" t="str">
        <f>Revenue!A2578</f>
        <v>P0215</v>
      </c>
      <c r="B2577" s="22" t="str">
        <f>Revenue!B2578</f>
        <v>Sep</v>
      </c>
      <c r="C2577" s="23" t="str">
        <f t="shared" si="115"/>
        <v>P0215|Sep</v>
      </c>
      <c r="D2577" s="24">
        <f>Revenue!J2578</f>
        <v>830.08360000000005</v>
      </c>
      <c r="E2577" s="25">
        <f>_xlfn.XLOOKUP($C2577,ExpensesTbl[Key],ExpensesTbl[Total Operating Expenses])</f>
        <v>1333.3500000000004</v>
      </c>
      <c r="F2577" s="25">
        <f t="shared" si="116"/>
        <v>-503.26640000000032</v>
      </c>
      <c r="G2577" s="23" t="str">
        <f>_xlfn.XLOOKUP($A2577,PropertiesTbl[Property ID],PropertiesTbl[Property Name])</f>
        <v>Silver House</v>
      </c>
    </row>
    <row r="2578" spans="1:7" x14ac:dyDescent="0.25">
      <c r="A2578" s="22" t="str">
        <f>Revenue!A2579</f>
        <v>P0215</v>
      </c>
      <c r="B2578" s="22" t="str">
        <f>Revenue!B2579</f>
        <v>Oct</v>
      </c>
      <c r="C2578" s="23" t="str">
        <f t="shared" si="115"/>
        <v>P0215|Oct</v>
      </c>
      <c r="D2578" s="24">
        <f>Revenue!J2579</f>
        <v>842.53840000000002</v>
      </c>
      <c r="E2578" s="25">
        <f>_xlfn.XLOOKUP($C2578,ExpensesTbl[Key],ExpensesTbl[Total Operating Expenses])</f>
        <v>1192.04</v>
      </c>
      <c r="F2578" s="25">
        <f t="shared" si="116"/>
        <v>-349.50159999999994</v>
      </c>
      <c r="G2578" s="23" t="str">
        <f>_xlfn.XLOOKUP($A2578,PropertiesTbl[Property ID],PropertiesTbl[Property Name])</f>
        <v>Silver House</v>
      </c>
    </row>
    <row r="2579" spans="1:7" x14ac:dyDescent="0.25">
      <c r="A2579" s="22" t="str">
        <f>Revenue!A2580</f>
        <v>P0215</v>
      </c>
      <c r="B2579" s="22" t="str">
        <f>Revenue!B2580</f>
        <v>Nov</v>
      </c>
      <c r="C2579" s="23" t="str">
        <f t="shared" si="115"/>
        <v>P0215|Nov</v>
      </c>
      <c r="D2579" s="24">
        <f>Revenue!J2580</f>
        <v>879.4953999999999</v>
      </c>
      <c r="E2579" s="25">
        <f>_xlfn.XLOOKUP($C2579,ExpensesTbl[Key],ExpensesTbl[Total Operating Expenses])</f>
        <v>1210.8100000000002</v>
      </c>
      <c r="F2579" s="25">
        <f t="shared" si="116"/>
        <v>-331.31460000000027</v>
      </c>
      <c r="G2579" s="23" t="str">
        <f>_xlfn.XLOOKUP($A2579,PropertiesTbl[Property ID],PropertiesTbl[Property Name])</f>
        <v>Silver House</v>
      </c>
    </row>
    <row r="2580" spans="1:7" x14ac:dyDescent="0.25">
      <c r="A2580" s="22" t="str">
        <f>Revenue!A2581</f>
        <v>P0215</v>
      </c>
      <c r="B2580" s="22" t="str">
        <f>Revenue!B2581</f>
        <v>Dec</v>
      </c>
      <c r="C2580" s="23" t="str">
        <f t="shared" si="115"/>
        <v>P0215|Dec</v>
      </c>
      <c r="D2580" s="24">
        <f>Revenue!J2581</f>
        <v>2934.8114999999998</v>
      </c>
      <c r="E2580" s="25">
        <f>_xlfn.XLOOKUP($C2580,ExpensesTbl[Key],ExpensesTbl[Total Operating Expenses])</f>
        <v>1505.0300000000002</v>
      </c>
      <c r="F2580" s="25">
        <f t="shared" si="116"/>
        <v>1429.7814999999996</v>
      </c>
      <c r="G2580" s="23" t="str">
        <f>_xlfn.XLOOKUP($A2580,PropertiesTbl[Property ID],PropertiesTbl[Property Name])</f>
        <v>Silver House</v>
      </c>
    </row>
    <row r="2581" spans="1:7" x14ac:dyDescent="0.25">
      <c r="A2581" s="22" t="str">
        <f>Revenue!A2582</f>
        <v>P0215</v>
      </c>
      <c r="B2581" s="22" t="str">
        <f>Revenue!B2582</f>
        <v>Jan</v>
      </c>
      <c r="C2581" s="23" t="str">
        <f t="shared" si="115"/>
        <v>P0215|Jan</v>
      </c>
      <c r="D2581" s="24">
        <f>Revenue!J2582</f>
        <v>3287.5035000000003</v>
      </c>
      <c r="E2581" s="25">
        <f>_xlfn.XLOOKUP($C2581,ExpensesTbl[Key],ExpensesTbl[Total Operating Expenses])</f>
        <v>1510.6200000000003</v>
      </c>
      <c r="F2581" s="25">
        <f t="shared" si="116"/>
        <v>1776.8834999999999</v>
      </c>
      <c r="G2581" s="23" t="str">
        <f>_xlfn.XLOOKUP($A2581,PropertiesTbl[Property ID],PropertiesTbl[Property Name])</f>
        <v>Silver House</v>
      </c>
    </row>
    <row r="2582" spans="1:7" x14ac:dyDescent="0.25">
      <c r="A2582" s="22" t="str">
        <f>Revenue!A2583</f>
        <v>P0215</v>
      </c>
      <c r="B2582" s="22" t="str">
        <f>Revenue!B2583</f>
        <v>Feb</v>
      </c>
      <c r="C2582" s="23" t="str">
        <f t="shared" si="115"/>
        <v>P0215|Feb</v>
      </c>
      <c r="D2582" s="24">
        <f>Revenue!J2583</f>
        <v>2384.4256</v>
      </c>
      <c r="E2582" s="25">
        <f>_xlfn.XLOOKUP($C2582,ExpensesTbl[Key],ExpensesTbl[Total Operating Expenses])</f>
        <v>1441.2400000000002</v>
      </c>
      <c r="F2582" s="25">
        <f t="shared" si="116"/>
        <v>943.18559999999979</v>
      </c>
      <c r="G2582" s="23" t="str">
        <f>_xlfn.XLOOKUP($A2582,PropertiesTbl[Property ID],PropertiesTbl[Property Name])</f>
        <v>Silver House</v>
      </c>
    </row>
    <row r="2583" spans="1:7" x14ac:dyDescent="0.25">
      <c r="A2583" s="22" t="str">
        <f>Revenue!A2584</f>
        <v>P0215</v>
      </c>
      <c r="B2583" s="22" t="str">
        <f>Revenue!B2584</f>
        <v>Mar</v>
      </c>
      <c r="C2583" s="23" t="str">
        <f t="shared" si="115"/>
        <v>P0215|Mar</v>
      </c>
      <c r="D2583" s="24">
        <f>Revenue!J2584</f>
        <v>2026.7011000000002</v>
      </c>
      <c r="E2583" s="25">
        <f>_xlfn.XLOOKUP($C2583,ExpensesTbl[Key],ExpensesTbl[Total Operating Expenses])</f>
        <v>1366.96</v>
      </c>
      <c r="F2583" s="25">
        <f t="shared" si="116"/>
        <v>659.74110000000019</v>
      </c>
      <c r="G2583" s="23" t="str">
        <f>_xlfn.XLOOKUP($A2583,PropertiesTbl[Property ID],PropertiesTbl[Property Name])</f>
        <v>Silver House</v>
      </c>
    </row>
    <row r="2584" spans="1:7" x14ac:dyDescent="0.25">
      <c r="A2584" s="22" t="str">
        <f>Revenue!A2585</f>
        <v>P0216</v>
      </c>
      <c r="B2584" s="22" t="str">
        <f>Revenue!B2585</f>
        <v>Apr</v>
      </c>
      <c r="C2584" s="23" t="str">
        <f t="shared" si="115"/>
        <v>P0216|Apr</v>
      </c>
      <c r="D2584" s="24">
        <f>Revenue!J2585</f>
        <v>1865.5050000000001</v>
      </c>
      <c r="E2584" s="25">
        <f>_xlfn.XLOOKUP($C2584,ExpensesTbl[Key],ExpensesTbl[Total Operating Expenses])</f>
        <v>3680.87</v>
      </c>
      <c r="F2584" s="25">
        <f t="shared" si="116"/>
        <v>-1815.3649999999998</v>
      </c>
      <c r="G2584" s="23" t="str">
        <f>_xlfn.XLOOKUP($A2584,PropertiesTbl[Property ID],PropertiesTbl[Property Name])</f>
        <v>Cedar Haven</v>
      </c>
    </row>
    <row r="2585" spans="1:7" x14ac:dyDescent="0.25">
      <c r="A2585" s="22" t="str">
        <f>Revenue!A2586</f>
        <v>P0216</v>
      </c>
      <c r="B2585" s="22" t="str">
        <f>Revenue!B2586</f>
        <v>May</v>
      </c>
      <c r="C2585" s="23" t="str">
        <f t="shared" si="115"/>
        <v>P0216|May</v>
      </c>
      <c r="D2585" s="24">
        <f>Revenue!J2586</f>
        <v>2390.1392000000001</v>
      </c>
      <c r="E2585" s="25">
        <f>_xlfn.XLOOKUP($C2585,ExpensesTbl[Key],ExpensesTbl[Total Operating Expenses])</f>
        <v>4311.4400000000005</v>
      </c>
      <c r="F2585" s="25">
        <f t="shared" si="116"/>
        <v>-1921.3008000000004</v>
      </c>
      <c r="G2585" s="23" t="str">
        <f>_xlfn.XLOOKUP($A2585,PropertiesTbl[Property ID],PropertiesTbl[Property Name])</f>
        <v>Cedar Haven</v>
      </c>
    </row>
    <row r="2586" spans="1:7" x14ac:dyDescent="0.25">
      <c r="A2586" s="22" t="str">
        <f>Revenue!A2587</f>
        <v>P0216</v>
      </c>
      <c r="B2586" s="22" t="str">
        <f>Revenue!B2587</f>
        <v>Jun</v>
      </c>
      <c r="C2586" s="23" t="str">
        <f t="shared" si="115"/>
        <v>P0216|Jun</v>
      </c>
      <c r="D2586" s="24">
        <f>Revenue!J2587</f>
        <v>2614.9560999999999</v>
      </c>
      <c r="E2586" s="25">
        <f>_xlfn.XLOOKUP($C2586,ExpensesTbl[Key],ExpensesTbl[Total Operating Expenses])</f>
        <v>4530.8600000000006</v>
      </c>
      <c r="F2586" s="25">
        <f t="shared" si="116"/>
        <v>-1915.9039000000007</v>
      </c>
      <c r="G2586" s="23" t="str">
        <f>_xlfn.XLOOKUP($A2586,PropertiesTbl[Property ID],PropertiesTbl[Property Name])</f>
        <v>Cedar Haven</v>
      </c>
    </row>
    <row r="2587" spans="1:7" x14ac:dyDescent="0.25">
      <c r="A2587" s="22" t="str">
        <f>Revenue!A2588</f>
        <v>P0216</v>
      </c>
      <c r="B2587" s="22" t="str">
        <f>Revenue!B2588</f>
        <v>Jul</v>
      </c>
      <c r="C2587" s="23" t="str">
        <f t="shared" si="115"/>
        <v>P0216|Jul</v>
      </c>
      <c r="D2587" s="24">
        <f>Revenue!J2588</f>
        <v>3016.0607999999997</v>
      </c>
      <c r="E2587" s="25">
        <f>_xlfn.XLOOKUP($C2587,ExpensesTbl[Key],ExpensesTbl[Total Operating Expenses])</f>
        <v>6244.58</v>
      </c>
      <c r="F2587" s="25">
        <f t="shared" si="116"/>
        <v>-3228.5192000000002</v>
      </c>
      <c r="G2587" s="23" t="str">
        <f>_xlfn.XLOOKUP($A2587,PropertiesTbl[Property ID],PropertiesTbl[Property Name])</f>
        <v>Cedar Haven</v>
      </c>
    </row>
    <row r="2588" spans="1:7" x14ac:dyDescent="0.25">
      <c r="A2588" s="22" t="str">
        <f>Revenue!A2589</f>
        <v>P0216</v>
      </c>
      <c r="B2588" s="22" t="str">
        <f>Revenue!B2589</f>
        <v>Aug</v>
      </c>
      <c r="C2588" s="23" t="str">
        <f t="shared" si="115"/>
        <v>P0216|Aug</v>
      </c>
      <c r="D2588" s="24">
        <f>Revenue!J2589</f>
        <v>3357.0837000000001</v>
      </c>
      <c r="E2588" s="25">
        <f>_xlfn.XLOOKUP($C2588,ExpensesTbl[Key],ExpensesTbl[Total Operating Expenses])</f>
        <v>6019.23</v>
      </c>
      <c r="F2588" s="25">
        <f t="shared" si="116"/>
        <v>-2662.1462999999994</v>
      </c>
      <c r="G2588" s="23" t="str">
        <f>_xlfn.XLOOKUP($A2588,PropertiesTbl[Property ID],PropertiesTbl[Property Name])</f>
        <v>Cedar Haven</v>
      </c>
    </row>
    <row r="2589" spans="1:7" x14ac:dyDescent="0.25">
      <c r="A2589" s="22" t="str">
        <f>Revenue!A2590</f>
        <v>P0216</v>
      </c>
      <c r="B2589" s="22" t="str">
        <f>Revenue!B2590</f>
        <v>Sep</v>
      </c>
      <c r="C2589" s="23" t="str">
        <f t="shared" si="115"/>
        <v>P0216|Sep</v>
      </c>
      <c r="D2589" s="24">
        <f>Revenue!J2590</f>
        <v>2585.0122000000001</v>
      </c>
      <c r="E2589" s="25">
        <f>_xlfn.XLOOKUP($C2589,ExpensesTbl[Key],ExpensesTbl[Total Operating Expenses])</f>
        <v>4072.1</v>
      </c>
      <c r="F2589" s="25">
        <f t="shared" si="116"/>
        <v>-1487.0877999999998</v>
      </c>
      <c r="G2589" s="23" t="str">
        <f>_xlfn.XLOOKUP($A2589,PropertiesTbl[Property ID],PropertiesTbl[Property Name])</f>
        <v>Cedar Haven</v>
      </c>
    </row>
    <row r="2590" spans="1:7" x14ac:dyDescent="0.25">
      <c r="A2590" s="22" t="str">
        <f>Revenue!A2591</f>
        <v>P0216</v>
      </c>
      <c r="B2590" s="22" t="str">
        <f>Revenue!B2591</f>
        <v>Oct</v>
      </c>
      <c r="C2590" s="23" t="str">
        <f t="shared" si="115"/>
        <v>P0216|Oct</v>
      </c>
      <c r="D2590" s="24">
        <f>Revenue!J2591</f>
        <v>2286.9893999999999</v>
      </c>
      <c r="E2590" s="25">
        <f>_xlfn.XLOOKUP($C2590,ExpensesTbl[Key],ExpensesTbl[Total Operating Expenses])</f>
        <v>4170.2299999999996</v>
      </c>
      <c r="F2590" s="25">
        <f t="shared" si="116"/>
        <v>-1883.2405999999996</v>
      </c>
      <c r="G2590" s="23" t="str">
        <f>_xlfn.XLOOKUP($A2590,PropertiesTbl[Property ID],PropertiesTbl[Property Name])</f>
        <v>Cedar Haven</v>
      </c>
    </row>
    <row r="2591" spans="1:7" x14ac:dyDescent="0.25">
      <c r="A2591" s="22" t="str">
        <f>Revenue!A2592</f>
        <v>P0216</v>
      </c>
      <c r="B2591" s="22" t="str">
        <f>Revenue!B2592</f>
        <v>Nov</v>
      </c>
      <c r="C2591" s="23" t="str">
        <f t="shared" si="115"/>
        <v>P0216|Nov</v>
      </c>
      <c r="D2591" s="24">
        <f>Revenue!J2592</f>
        <v>2449.9494</v>
      </c>
      <c r="E2591" s="25">
        <f>_xlfn.XLOOKUP($C2591,ExpensesTbl[Key],ExpensesTbl[Total Operating Expenses])</f>
        <v>3778.7000000000003</v>
      </c>
      <c r="F2591" s="25">
        <f t="shared" si="116"/>
        <v>-1328.7506000000003</v>
      </c>
      <c r="G2591" s="23" t="str">
        <f>_xlfn.XLOOKUP($A2591,PropertiesTbl[Property ID],PropertiesTbl[Property Name])</f>
        <v>Cedar Haven</v>
      </c>
    </row>
    <row r="2592" spans="1:7" x14ac:dyDescent="0.25">
      <c r="A2592" s="22" t="str">
        <f>Revenue!A2593</f>
        <v>P0216</v>
      </c>
      <c r="B2592" s="22" t="str">
        <f>Revenue!B2593</f>
        <v>Dec</v>
      </c>
      <c r="C2592" s="23" t="str">
        <f t="shared" si="115"/>
        <v>P0216|Dec</v>
      </c>
      <c r="D2592" s="24">
        <f>Revenue!J2593</f>
        <v>7165.0433000000003</v>
      </c>
      <c r="E2592" s="25">
        <f>_xlfn.XLOOKUP($C2592,ExpensesTbl[Key],ExpensesTbl[Total Operating Expenses])</f>
        <v>4388.51</v>
      </c>
      <c r="F2592" s="25">
        <f t="shared" si="116"/>
        <v>2776.5333000000001</v>
      </c>
      <c r="G2592" s="23" t="str">
        <f>_xlfn.XLOOKUP($A2592,PropertiesTbl[Property ID],PropertiesTbl[Property Name])</f>
        <v>Cedar Haven</v>
      </c>
    </row>
    <row r="2593" spans="1:7" x14ac:dyDescent="0.25">
      <c r="A2593" s="22" t="str">
        <f>Revenue!A2594</f>
        <v>P0216</v>
      </c>
      <c r="B2593" s="22" t="str">
        <f>Revenue!B2594</f>
        <v>Jan</v>
      </c>
      <c r="C2593" s="23" t="str">
        <f t="shared" si="115"/>
        <v>P0216|Jan</v>
      </c>
      <c r="D2593" s="24">
        <f>Revenue!J2594</f>
        <v>7786.1440000000002</v>
      </c>
      <c r="E2593" s="25">
        <f>_xlfn.XLOOKUP($C2593,ExpensesTbl[Key],ExpensesTbl[Total Operating Expenses])</f>
        <v>4552.21</v>
      </c>
      <c r="F2593" s="25">
        <f t="shared" si="116"/>
        <v>3233.9340000000002</v>
      </c>
      <c r="G2593" s="23" t="str">
        <f>_xlfn.XLOOKUP($A2593,PropertiesTbl[Property ID],PropertiesTbl[Property Name])</f>
        <v>Cedar Haven</v>
      </c>
    </row>
    <row r="2594" spans="1:7" x14ac:dyDescent="0.25">
      <c r="A2594" s="22" t="str">
        <f>Revenue!A2595</f>
        <v>P0216</v>
      </c>
      <c r="B2594" s="22" t="str">
        <f>Revenue!B2595</f>
        <v>Feb</v>
      </c>
      <c r="C2594" s="23" t="str">
        <f t="shared" si="115"/>
        <v>P0216|Feb</v>
      </c>
      <c r="D2594" s="24">
        <f>Revenue!J2595</f>
        <v>6353.5408000000007</v>
      </c>
      <c r="E2594" s="25">
        <f>_xlfn.XLOOKUP($C2594,ExpensesTbl[Key],ExpensesTbl[Total Operating Expenses])</f>
        <v>4220.8900000000003</v>
      </c>
      <c r="F2594" s="25">
        <f t="shared" si="116"/>
        <v>2132.6508000000003</v>
      </c>
      <c r="G2594" s="23" t="str">
        <f>_xlfn.XLOOKUP($A2594,PropertiesTbl[Property ID],PropertiesTbl[Property Name])</f>
        <v>Cedar Haven</v>
      </c>
    </row>
    <row r="2595" spans="1:7" x14ac:dyDescent="0.25">
      <c r="A2595" s="22" t="str">
        <f>Revenue!A2596</f>
        <v>P0216</v>
      </c>
      <c r="B2595" s="22" t="str">
        <f>Revenue!B2596</f>
        <v>Mar</v>
      </c>
      <c r="C2595" s="23" t="str">
        <f t="shared" si="115"/>
        <v>P0216|Mar</v>
      </c>
      <c r="D2595" s="24">
        <f>Revenue!J2596</f>
        <v>5189.8900000000003</v>
      </c>
      <c r="E2595" s="25">
        <f>_xlfn.XLOOKUP($C2595,ExpensesTbl[Key],ExpensesTbl[Total Operating Expenses])</f>
        <v>4321.54</v>
      </c>
      <c r="F2595" s="25">
        <f t="shared" si="116"/>
        <v>868.35000000000036</v>
      </c>
      <c r="G2595" s="23" t="str">
        <f>_xlfn.XLOOKUP($A2595,PropertiesTbl[Property ID],PropertiesTbl[Property Name])</f>
        <v>Cedar Haven</v>
      </c>
    </row>
    <row r="2596" spans="1:7" x14ac:dyDescent="0.25">
      <c r="A2596" s="22" t="str">
        <f>Revenue!A2597</f>
        <v>P0217</v>
      </c>
      <c r="B2596" s="22" t="str">
        <f>Revenue!B2597</f>
        <v>Apr</v>
      </c>
      <c r="C2596" s="23" t="str">
        <f t="shared" si="115"/>
        <v>P0217|Apr</v>
      </c>
      <c r="D2596" s="24">
        <f>Revenue!J2597</f>
        <v>1398.7431999999999</v>
      </c>
      <c r="E2596" s="25">
        <f>_xlfn.XLOOKUP($C2596,ExpensesTbl[Key],ExpensesTbl[Total Operating Expenses])</f>
        <v>2498.8500000000004</v>
      </c>
      <c r="F2596" s="25">
        <f t="shared" si="116"/>
        <v>-1100.1068000000005</v>
      </c>
      <c r="G2596" s="23" t="str">
        <f>_xlfn.XLOOKUP($A2596,PropertiesTbl[Property ID],PropertiesTbl[Property Name])</f>
        <v>Rustic Retreat</v>
      </c>
    </row>
    <row r="2597" spans="1:7" x14ac:dyDescent="0.25">
      <c r="A2597" s="22" t="str">
        <f>Revenue!A2598</f>
        <v>P0217</v>
      </c>
      <c r="B2597" s="22" t="str">
        <f>Revenue!B2598</f>
        <v>May</v>
      </c>
      <c r="C2597" s="23" t="str">
        <f t="shared" si="115"/>
        <v>P0217|May</v>
      </c>
      <c r="D2597" s="24">
        <f>Revenue!J2598</f>
        <v>1600.0084999999999</v>
      </c>
      <c r="E2597" s="25">
        <f>_xlfn.XLOOKUP($C2597,ExpensesTbl[Key],ExpensesTbl[Total Operating Expenses])</f>
        <v>2929.3100000000004</v>
      </c>
      <c r="F2597" s="25">
        <f t="shared" si="116"/>
        <v>-1329.3015000000005</v>
      </c>
      <c r="G2597" s="23" t="str">
        <f>_xlfn.XLOOKUP($A2597,PropertiesTbl[Property ID],PropertiesTbl[Property Name])</f>
        <v>Rustic Retreat</v>
      </c>
    </row>
    <row r="2598" spans="1:7" x14ac:dyDescent="0.25">
      <c r="A2598" s="22" t="str">
        <f>Revenue!A2599</f>
        <v>P0217</v>
      </c>
      <c r="B2598" s="22" t="str">
        <f>Revenue!B2599</f>
        <v>Jun</v>
      </c>
      <c r="C2598" s="23" t="str">
        <f t="shared" si="115"/>
        <v>P0217|Jun</v>
      </c>
      <c r="D2598" s="24">
        <f>Revenue!J2599</f>
        <v>2037.5463999999999</v>
      </c>
      <c r="E2598" s="25">
        <f>_xlfn.XLOOKUP($C2598,ExpensesTbl[Key],ExpensesTbl[Total Operating Expenses])</f>
        <v>3053.42</v>
      </c>
      <c r="F2598" s="25">
        <f t="shared" si="116"/>
        <v>-1015.8736000000001</v>
      </c>
      <c r="G2598" s="23" t="str">
        <f>_xlfn.XLOOKUP($A2598,PropertiesTbl[Property ID],PropertiesTbl[Property Name])</f>
        <v>Rustic Retreat</v>
      </c>
    </row>
    <row r="2599" spans="1:7" x14ac:dyDescent="0.25">
      <c r="A2599" s="22" t="str">
        <f>Revenue!A2600</f>
        <v>P0217</v>
      </c>
      <c r="B2599" s="22" t="str">
        <f>Revenue!B2600</f>
        <v>Jul</v>
      </c>
      <c r="C2599" s="23" t="str">
        <f t="shared" si="115"/>
        <v>P0217|Jul</v>
      </c>
      <c r="D2599" s="24">
        <f>Revenue!J2600</f>
        <v>2738.9549999999999</v>
      </c>
      <c r="E2599" s="25">
        <f>_xlfn.XLOOKUP($C2599,ExpensesTbl[Key],ExpensesTbl[Total Operating Expenses])</f>
        <v>4313.63</v>
      </c>
      <c r="F2599" s="25">
        <f t="shared" si="116"/>
        <v>-1574.6750000000002</v>
      </c>
      <c r="G2599" s="23" t="str">
        <f>_xlfn.XLOOKUP($A2599,PropertiesTbl[Property ID],PropertiesTbl[Property Name])</f>
        <v>Rustic Retreat</v>
      </c>
    </row>
    <row r="2600" spans="1:7" x14ac:dyDescent="0.25">
      <c r="A2600" s="22" t="str">
        <f>Revenue!A2601</f>
        <v>P0217</v>
      </c>
      <c r="B2600" s="22" t="str">
        <f>Revenue!B2601</f>
        <v>Aug</v>
      </c>
      <c r="C2600" s="23" t="str">
        <f t="shared" si="115"/>
        <v>P0217|Aug</v>
      </c>
      <c r="D2600" s="24">
        <f>Revenue!J2601</f>
        <v>2744.9690000000001</v>
      </c>
      <c r="E2600" s="25">
        <f>_xlfn.XLOOKUP($C2600,ExpensesTbl[Key],ExpensesTbl[Total Operating Expenses])</f>
        <v>4165.8</v>
      </c>
      <c r="F2600" s="25">
        <f t="shared" si="116"/>
        <v>-1420.8310000000001</v>
      </c>
      <c r="G2600" s="23" t="str">
        <f>_xlfn.XLOOKUP($A2600,PropertiesTbl[Property ID],PropertiesTbl[Property Name])</f>
        <v>Rustic Retreat</v>
      </c>
    </row>
    <row r="2601" spans="1:7" x14ac:dyDescent="0.25">
      <c r="A2601" s="22" t="str">
        <f>Revenue!A2602</f>
        <v>P0217</v>
      </c>
      <c r="B2601" s="22" t="str">
        <f>Revenue!B2602</f>
        <v>Sep</v>
      </c>
      <c r="C2601" s="23" t="str">
        <f t="shared" si="115"/>
        <v>P0217|Sep</v>
      </c>
      <c r="D2601" s="24">
        <f>Revenue!J2602</f>
        <v>1689.2291</v>
      </c>
      <c r="E2601" s="25">
        <f>_xlfn.XLOOKUP($C2601,ExpensesTbl[Key],ExpensesTbl[Total Operating Expenses])</f>
        <v>2744.27</v>
      </c>
      <c r="F2601" s="25">
        <f t="shared" si="116"/>
        <v>-1055.0409</v>
      </c>
      <c r="G2601" s="23" t="str">
        <f>_xlfn.XLOOKUP($A2601,PropertiesTbl[Property ID],PropertiesTbl[Property Name])</f>
        <v>Rustic Retreat</v>
      </c>
    </row>
    <row r="2602" spans="1:7" x14ac:dyDescent="0.25">
      <c r="A2602" s="22" t="str">
        <f>Revenue!A2603</f>
        <v>P0217</v>
      </c>
      <c r="B2602" s="22" t="str">
        <f>Revenue!B2603</f>
        <v>Oct</v>
      </c>
      <c r="C2602" s="23" t="str">
        <f t="shared" si="115"/>
        <v>P0217|Oct</v>
      </c>
      <c r="D2602" s="24">
        <f>Revenue!J2603</f>
        <v>1481.038</v>
      </c>
      <c r="E2602" s="25">
        <f>_xlfn.XLOOKUP($C2602,ExpensesTbl[Key],ExpensesTbl[Total Operating Expenses])</f>
        <v>2670.2200000000003</v>
      </c>
      <c r="F2602" s="25">
        <f t="shared" si="116"/>
        <v>-1189.1820000000002</v>
      </c>
      <c r="G2602" s="23" t="str">
        <f>_xlfn.XLOOKUP($A2602,PropertiesTbl[Property ID],PropertiesTbl[Property Name])</f>
        <v>Rustic Retreat</v>
      </c>
    </row>
    <row r="2603" spans="1:7" x14ac:dyDescent="0.25">
      <c r="A2603" s="22" t="str">
        <f>Revenue!A2604</f>
        <v>P0217</v>
      </c>
      <c r="B2603" s="22" t="str">
        <f>Revenue!B2604</f>
        <v>Nov</v>
      </c>
      <c r="C2603" s="23" t="str">
        <f t="shared" si="115"/>
        <v>P0217|Nov</v>
      </c>
      <c r="D2603" s="24">
        <f>Revenue!J2604</f>
        <v>1482.3766000000001</v>
      </c>
      <c r="E2603" s="25">
        <f>_xlfn.XLOOKUP($C2603,ExpensesTbl[Key],ExpensesTbl[Total Operating Expenses])</f>
        <v>2579.63</v>
      </c>
      <c r="F2603" s="25">
        <f t="shared" si="116"/>
        <v>-1097.2534000000001</v>
      </c>
      <c r="G2603" s="23" t="str">
        <f>_xlfn.XLOOKUP($A2603,PropertiesTbl[Property ID],PropertiesTbl[Property Name])</f>
        <v>Rustic Retreat</v>
      </c>
    </row>
    <row r="2604" spans="1:7" x14ac:dyDescent="0.25">
      <c r="A2604" s="22" t="str">
        <f>Revenue!A2605</f>
        <v>P0217</v>
      </c>
      <c r="B2604" s="22" t="str">
        <f>Revenue!B2605</f>
        <v>Dec</v>
      </c>
      <c r="C2604" s="23" t="str">
        <f t="shared" si="115"/>
        <v>P0217|Dec</v>
      </c>
      <c r="D2604" s="24">
        <f>Revenue!J2605</f>
        <v>5559.4869999999992</v>
      </c>
      <c r="E2604" s="25">
        <f>_xlfn.XLOOKUP($C2604,ExpensesTbl[Key],ExpensesTbl[Total Operating Expenses])</f>
        <v>3161.6600000000003</v>
      </c>
      <c r="F2604" s="25">
        <f t="shared" si="116"/>
        <v>2397.8269999999989</v>
      </c>
      <c r="G2604" s="23" t="str">
        <f>_xlfn.XLOOKUP($A2604,PropertiesTbl[Property ID],PropertiesTbl[Property Name])</f>
        <v>Rustic Retreat</v>
      </c>
    </row>
    <row r="2605" spans="1:7" x14ac:dyDescent="0.25">
      <c r="A2605" s="22" t="str">
        <f>Revenue!A2606</f>
        <v>P0217</v>
      </c>
      <c r="B2605" s="22" t="str">
        <f>Revenue!B2606</f>
        <v>Jan</v>
      </c>
      <c r="C2605" s="23" t="str">
        <f t="shared" si="115"/>
        <v>P0217|Jan</v>
      </c>
      <c r="D2605" s="24">
        <f>Revenue!J2606</f>
        <v>5041.5344999999998</v>
      </c>
      <c r="E2605" s="25">
        <f>_xlfn.XLOOKUP($C2605,ExpensesTbl[Key],ExpensesTbl[Total Operating Expenses])</f>
        <v>3033.15</v>
      </c>
      <c r="F2605" s="25">
        <f t="shared" si="116"/>
        <v>2008.3844999999997</v>
      </c>
      <c r="G2605" s="23" t="str">
        <f>_xlfn.XLOOKUP($A2605,PropertiesTbl[Property ID],PropertiesTbl[Property Name])</f>
        <v>Rustic Retreat</v>
      </c>
    </row>
    <row r="2606" spans="1:7" x14ac:dyDescent="0.25">
      <c r="A2606" s="22" t="str">
        <f>Revenue!A2607</f>
        <v>P0217</v>
      </c>
      <c r="B2606" s="22" t="str">
        <f>Revenue!B2607</f>
        <v>Feb</v>
      </c>
      <c r="C2606" s="23" t="str">
        <f t="shared" si="115"/>
        <v>P0217|Feb</v>
      </c>
      <c r="D2606" s="24">
        <f>Revenue!J2607</f>
        <v>4131.3527999999997</v>
      </c>
      <c r="E2606" s="25">
        <f>_xlfn.XLOOKUP($C2606,ExpensesTbl[Key],ExpensesTbl[Total Operating Expenses])</f>
        <v>2901.2400000000002</v>
      </c>
      <c r="F2606" s="25">
        <f t="shared" si="116"/>
        <v>1230.1127999999994</v>
      </c>
      <c r="G2606" s="23" t="str">
        <f>_xlfn.XLOOKUP($A2606,PropertiesTbl[Property ID],PropertiesTbl[Property Name])</f>
        <v>Rustic Retreat</v>
      </c>
    </row>
    <row r="2607" spans="1:7" x14ac:dyDescent="0.25">
      <c r="A2607" s="22" t="str">
        <f>Revenue!A2608</f>
        <v>P0217</v>
      </c>
      <c r="B2607" s="22" t="str">
        <f>Revenue!B2608</f>
        <v>Mar</v>
      </c>
      <c r="C2607" s="23" t="str">
        <f t="shared" si="115"/>
        <v>P0217|Mar</v>
      </c>
      <c r="D2607" s="24">
        <f>Revenue!J2608</f>
        <v>3275.2986999999998</v>
      </c>
      <c r="E2607" s="25">
        <f>_xlfn.XLOOKUP($C2607,ExpensesTbl[Key],ExpensesTbl[Total Operating Expenses])</f>
        <v>2886.6800000000003</v>
      </c>
      <c r="F2607" s="25">
        <f t="shared" si="116"/>
        <v>388.61869999999954</v>
      </c>
      <c r="G2607" s="23" t="str">
        <f>_xlfn.XLOOKUP($A2607,PropertiesTbl[Property ID],PropertiesTbl[Property Name])</f>
        <v>Rustic Retreat</v>
      </c>
    </row>
    <row r="2608" spans="1:7" x14ac:dyDescent="0.25">
      <c r="A2608" s="22" t="str">
        <f>Revenue!A2609</f>
        <v>P0218</v>
      </c>
      <c r="B2608" s="22" t="str">
        <f>Revenue!B2609</f>
        <v>Apr</v>
      </c>
      <c r="C2608" s="23" t="str">
        <f t="shared" si="115"/>
        <v>P0218|Apr</v>
      </c>
      <c r="D2608" s="24">
        <f>Revenue!J2609</f>
        <v>993.88949999999988</v>
      </c>
      <c r="E2608" s="25">
        <f>_xlfn.XLOOKUP($C2608,ExpensesTbl[Key],ExpensesTbl[Total Operating Expenses])</f>
        <v>2008.9099999999999</v>
      </c>
      <c r="F2608" s="25">
        <f t="shared" si="116"/>
        <v>-1015.0205</v>
      </c>
      <c r="G2608" s="23" t="str">
        <f>_xlfn.XLOOKUP($A2608,PropertiesTbl[Property ID],PropertiesTbl[Property Name])</f>
        <v>Whispering Cabin</v>
      </c>
    </row>
    <row r="2609" spans="1:7" x14ac:dyDescent="0.25">
      <c r="A2609" s="22" t="str">
        <f>Revenue!A2610</f>
        <v>P0218</v>
      </c>
      <c r="B2609" s="22" t="str">
        <f>Revenue!B2610</f>
        <v>May</v>
      </c>
      <c r="C2609" s="23" t="str">
        <f t="shared" si="115"/>
        <v>P0218|May</v>
      </c>
      <c r="D2609" s="24">
        <f>Revenue!J2610</f>
        <v>1342.6724000000002</v>
      </c>
      <c r="E2609" s="25">
        <f>_xlfn.XLOOKUP($C2609,ExpensesTbl[Key],ExpensesTbl[Total Operating Expenses])</f>
        <v>2319.84</v>
      </c>
      <c r="F2609" s="25">
        <f t="shared" si="116"/>
        <v>-977.16759999999999</v>
      </c>
      <c r="G2609" s="23" t="str">
        <f>_xlfn.XLOOKUP($A2609,PropertiesTbl[Property ID],PropertiesTbl[Property Name])</f>
        <v>Whispering Cabin</v>
      </c>
    </row>
    <row r="2610" spans="1:7" x14ac:dyDescent="0.25">
      <c r="A2610" s="22" t="str">
        <f>Revenue!A2611</f>
        <v>P0218</v>
      </c>
      <c r="B2610" s="22" t="str">
        <f>Revenue!B2611</f>
        <v>Jun</v>
      </c>
      <c r="C2610" s="23" t="str">
        <f t="shared" si="115"/>
        <v>P0218|Jun</v>
      </c>
      <c r="D2610" s="24">
        <f>Revenue!J2611</f>
        <v>1653.4215999999999</v>
      </c>
      <c r="E2610" s="25">
        <f>_xlfn.XLOOKUP($C2610,ExpensesTbl[Key],ExpensesTbl[Total Operating Expenses])</f>
        <v>2429.83</v>
      </c>
      <c r="F2610" s="25">
        <f t="shared" si="116"/>
        <v>-776.40840000000003</v>
      </c>
      <c r="G2610" s="23" t="str">
        <f>_xlfn.XLOOKUP($A2610,PropertiesTbl[Property ID],PropertiesTbl[Property Name])</f>
        <v>Whispering Cabin</v>
      </c>
    </row>
    <row r="2611" spans="1:7" x14ac:dyDescent="0.25">
      <c r="A2611" s="22" t="str">
        <f>Revenue!A2612</f>
        <v>P0218</v>
      </c>
      <c r="B2611" s="22" t="str">
        <f>Revenue!B2612</f>
        <v>Jul</v>
      </c>
      <c r="C2611" s="23" t="str">
        <f t="shared" si="115"/>
        <v>P0218|Jul</v>
      </c>
      <c r="D2611" s="24">
        <f>Revenue!J2612</f>
        <v>2540.8932</v>
      </c>
      <c r="E2611" s="25">
        <f>_xlfn.XLOOKUP($C2611,ExpensesTbl[Key],ExpensesTbl[Total Operating Expenses])</f>
        <v>3372.3900000000003</v>
      </c>
      <c r="F2611" s="25">
        <f t="shared" si="116"/>
        <v>-831.49680000000035</v>
      </c>
      <c r="G2611" s="23" t="str">
        <f>_xlfn.XLOOKUP($A2611,PropertiesTbl[Property ID],PropertiesTbl[Property Name])</f>
        <v>Whispering Cabin</v>
      </c>
    </row>
    <row r="2612" spans="1:7" x14ac:dyDescent="0.25">
      <c r="A2612" s="22" t="str">
        <f>Revenue!A2613</f>
        <v>P0218</v>
      </c>
      <c r="B2612" s="22" t="str">
        <f>Revenue!B2613</f>
        <v>Aug</v>
      </c>
      <c r="C2612" s="23" t="str">
        <f t="shared" si="115"/>
        <v>P0218|Aug</v>
      </c>
      <c r="D2612" s="24">
        <f>Revenue!J2613</f>
        <v>2176.018</v>
      </c>
      <c r="E2612" s="25">
        <f>_xlfn.XLOOKUP($C2612,ExpensesTbl[Key],ExpensesTbl[Total Operating Expenses])</f>
        <v>3244.63</v>
      </c>
      <c r="F2612" s="25">
        <f t="shared" si="116"/>
        <v>-1068.6120000000001</v>
      </c>
      <c r="G2612" s="23" t="str">
        <f>_xlfn.XLOOKUP($A2612,PropertiesTbl[Property ID],PropertiesTbl[Property Name])</f>
        <v>Whispering Cabin</v>
      </c>
    </row>
    <row r="2613" spans="1:7" x14ac:dyDescent="0.25">
      <c r="A2613" s="22" t="str">
        <f>Revenue!A2614</f>
        <v>P0218</v>
      </c>
      <c r="B2613" s="22" t="str">
        <f>Revenue!B2614</f>
        <v>Sep</v>
      </c>
      <c r="C2613" s="23" t="str">
        <f t="shared" si="115"/>
        <v>P0218|Sep</v>
      </c>
      <c r="D2613" s="24">
        <f>Revenue!J2614</f>
        <v>1492.1203</v>
      </c>
      <c r="E2613" s="25">
        <f>_xlfn.XLOOKUP($C2613,ExpensesTbl[Key],ExpensesTbl[Total Operating Expenses])</f>
        <v>2180.15</v>
      </c>
      <c r="F2613" s="25">
        <f t="shared" si="116"/>
        <v>-688.02970000000005</v>
      </c>
      <c r="G2613" s="23" t="str">
        <f>_xlfn.XLOOKUP($A2613,PropertiesTbl[Property ID],PropertiesTbl[Property Name])</f>
        <v>Whispering Cabin</v>
      </c>
    </row>
    <row r="2614" spans="1:7" x14ac:dyDescent="0.25">
      <c r="A2614" s="22" t="str">
        <f>Revenue!A2615</f>
        <v>P0218</v>
      </c>
      <c r="B2614" s="22" t="str">
        <f>Revenue!B2615</f>
        <v>Oct</v>
      </c>
      <c r="C2614" s="23" t="str">
        <f t="shared" si="115"/>
        <v>P0218|Oct</v>
      </c>
      <c r="D2614" s="24">
        <f>Revenue!J2615</f>
        <v>1201.9835999999998</v>
      </c>
      <c r="E2614" s="25">
        <f>_xlfn.XLOOKUP($C2614,ExpensesTbl[Key],ExpensesTbl[Total Operating Expenses])</f>
        <v>2100.5700000000002</v>
      </c>
      <c r="F2614" s="25">
        <f t="shared" si="116"/>
        <v>-898.58640000000037</v>
      </c>
      <c r="G2614" s="23" t="str">
        <f>_xlfn.XLOOKUP($A2614,PropertiesTbl[Property ID],PropertiesTbl[Property Name])</f>
        <v>Whispering Cabin</v>
      </c>
    </row>
    <row r="2615" spans="1:7" x14ac:dyDescent="0.25">
      <c r="A2615" s="22" t="str">
        <f>Revenue!A2616</f>
        <v>P0218</v>
      </c>
      <c r="B2615" s="22" t="str">
        <f>Revenue!B2616</f>
        <v>Nov</v>
      </c>
      <c r="C2615" s="23" t="str">
        <f t="shared" si="115"/>
        <v>P0218|Nov</v>
      </c>
      <c r="D2615" s="24">
        <f>Revenue!J2616</f>
        <v>1440.1767999999997</v>
      </c>
      <c r="E2615" s="25">
        <f>_xlfn.XLOOKUP($C2615,ExpensesTbl[Key],ExpensesTbl[Total Operating Expenses])</f>
        <v>2049.94</v>
      </c>
      <c r="F2615" s="25">
        <f t="shared" si="116"/>
        <v>-609.76320000000032</v>
      </c>
      <c r="G2615" s="23" t="str">
        <f>_xlfn.XLOOKUP($A2615,PropertiesTbl[Property ID],PropertiesTbl[Property Name])</f>
        <v>Whispering Cabin</v>
      </c>
    </row>
    <row r="2616" spans="1:7" x14ac:dyDescent="0.25">
      <c r="A2616" s="22" t="str">
        <f>Revenue!A2617</f>
        <v>P0218</v>
      </c>
      <c r="B2616" s="22" t="str">
        <f>Revenue!B2617</f>
        <v>Dec</v>
      </c>
      <c r="C2616" s="23" t="str">
        <f t="shared" si="115"/>
        <v>P0218|Dec</v>
      </c>
      <c r="D2616" s="24">
        <f>Revenue!J2617</f>
        <v>5437.8540000000003</v>
      </c>
      <c r="E2616" s="25">
        <f>_xlfn.XLOOKUP($C2616,ExpensesTbl[Key],ExpensesTbl[Total Operating Expenses])</f>
        <v>2532.2700000000004</v>
      </c>
      <c r="F2616" s="25">
        <f t="shared" si="116"/>
        <v>2905.5839999999998</v>
      </c>
      <c r="G2616" s="23" t="str">
        <f>_xlfn.XLOOKUP($A2616,PropertiesTbl[Property ID],PropertiesTbl[Property Name])</f>
        <v>Whispering Cabin</v>
      </c>
    </row>
    <row r="2617" spans="1:7" x14ac:dyDescent="0.25">
      <c r="A2617" s="22" t="str">
        <f>Revenue!A2618</f>
        <v>P0218</v>
      </c>
      <c r="B2617" s="22" t="str">
        <f>Revenue!B2618</f>
        <v>Jan</v>
      </c>
      <c r="C2617" s="23" t="str">
        <f t="shared" si="115"/>
        <v>P0218|Jan</v>
      </c>
      <c r="D2617" s="24">
        <f>Revenue!J2618</f>
        <v>5303.5574999999999</v>
      </c>
      <c r="E2617" s="25">
        <f>_xlfn.XLOOKUP($C2617,ExpensesTbl[Key],ExpensesTbl[Total Operating Expenses])</f>
        <v>2642.4900000000002</v>
      </c>
      <c r="F2617" s="25">
        <f t="shared" si="116"/>
        <v>2661.0674999999997</v>
      </c>
      <c r="G2617" s="23" t="str">
        <f>_xlfn.XLOOKUP($A2617,PropertiesTbl[Property ID],PropertiesTbl[Property Name])</f>
        <v>Whispering Cabin</v>
      </c>
    </row>
    <row r="2618" spans="1:7" x14ac:dyDescent="0.25">
      <c r="A2618" s="22" t="str">
        <f>Revenue!A2619</f>
        <v>P0218</v>
      </c>
      <c r="B2618" s="22" t="str">
        <f>Revenue!B2619</f>
        <v>Feb</v>
      </c>
      <c r="C2618" s="23" t="str">
        <f t="shared" si="115"/>
        <v>P0218|Feb</v>
      </c>
      <c r="D2618" s="24">
        <f>Revenue!J2619</f>
        <v>3936.4208999999996</v>
      </c>
      <c r="E2618" s="25">
        <f>_xlfn.XLOOKUP($C2618,ExpensesTbl[Key],ExpensesTbl[Total Operating Expenses])</f>
        <v>2422.0100000000002</v>
      </c>
      <c r="F2618" s="25">
        <f t="shared" si="116"/>
        <v>1514.4108999999994</v>
      </c>
      <c r="G2618" s="23" t="str">
        <f>_xlfn.XLOOKUP($A2618,PropertiesTbl[Property ID],PropertiesTbl[Property Name])</f>
        <v>Whispering Cabin</v>
      </c>
    </row>
    <row r="2619" spans="1:7" x14ac:dyDescent="0.25">
      <c r="A2619" s="22" t="str">
        <f>Revenue!A2620</f>
        <v>P0218</v>
      </c>
      <c r="B2619" s="22" t="str">
        <f>Revenue!B2620</f>
        <v>Mar</v>
      </c>
      <c r="C2619" s="23" t="str">
        <f t="shared" si="115"/>
        <v>P0218|Mar</v>
      </c>
      <c r="D2619" s="24">
        <f>Revenue!J2620</f>
        <v>3247.5179999999996</v>
      </c>
      <c r="E2619" s="25">
        <f>_xlfn.XLOOKUP($C2619,ExpensesTbl[Key],ExpensesTbl[Total Operating Expenses])</f>
        <v>2293.77</v>
      </c>
      <c r="F2619" s="25">
        <f t="shared" si="116"/>
        <v>953.74799999999959</v>
      </c>
      <c r="G2619" s="23" t="str">
        <f>_xlfn.XLOOKUP($A2619,PropertiesTbl[Property ID],PropertiesTbl[Property Name])</f>
        <v>Whispering Cabin</v>
      </c>
    </row>
    <row r="2620" spans="1:7" x14ac:dyDescent="0.25">
      <c r="A2620" s="22" t="str">
        <f>Revenue!A2621</f>
        <v>P0219</v>
      </c>
      <c r="B2620" s="22" t="str">
        <f>Revenue!B2621</f>
        <v>Apr</v>
      </c>
      <c r="C2620" s="23" t="str">
        <f t="shared" si="115"/>
        <v>P0219|Apr</v>
      </c>
      <c r="D2620" s="24">
        <f>Revenue!J2621</f>
        <v>1364.9289999999999</v>
      </c>
      <c r="E2620" s="25">
        <f>_xlfn.XLOOKUP($C2620,ExpensesTbl[Key],ExpensesTbl[Total Operating Expenses])</f>
        <v>2497</v>
      </c>
      <c r="F2620" s="25">
        <f t="shared" si="116"/>
        <v>-1132.0710000000001</v>
      </c>
      <c r="G2620" s="23" t="str">
        <f>_xlfn.XLOOKUP($A2620,PropertiesTbl[Property ID],PropertiesTbl[Property Name])</f>
        <v>Copper Cottage</v>
      </c>
    </row>
    <row r="2621" spans="1:7" x14ac:dyDescent="0.25">
      <c r="A2621" s="22" t="str">
        <f>Revenue!A2622</f>
        <v>P0219</v>
      </c>
      <c r="B2621" s="22" t="str">
        <f>Revenue!B2622</f>
        <v>May</v>
      </c>
      <c r="C2621" s="23" t="str">
        <f t="shared" si="115"/>
        <v>P0219|May</v>
      </c>
      <c r="D2621" s="24">
        <f>Revenue!J2622</f>
        <v>1843.43</v>
      </c>
      <c r="E2621" s="25">
        <f>_xlfn.XLOOKUP($C2621,ExpensesTbl[Key],ExpensesTbl[Total Operating Expenses])</f>
        <v>2934.5200000000004</v>
      </c>
      <c r="F2621" s="25">
        <f t="shared" si="116"/>
        <v>-1091.0900000000004</v>
      </c>
      <c r="G2621" s="23" t="str">
        <f>_xlfn.XLOOKUP($A2621,PropertiesTbl[Property ID],PropertiesTbl[Property Name])</f>
        <v>Copper Cottage</v>
      </c>
    </row>
    <row r="2622" spans="1:7" x14ac:dyDescent="0.25">
      <c r="A2622" s="22" t="str">
        <f>Revenue!A2623</f>
        <v>P0219</v>
      </c>
      <c r="B2622" s="22" t="str">
        <f>Revenue!B2623</f>
        <v>Jun</v>
      </c>
      <c r="C2622" s="23" t="str">
        <f t="shared" si="115"/>
        <v>P0219|Jun</v>
      </c>
      <c r="D2622" s="24">
        <f>Revenue!J2623</f>
        <v>2065.0167999999999</v>
      </c>
      <c r="E2622" s="25">
        <f>_xlfn.XLOOKUP($C2622,ExpensesTbl[Key],ExpensesTbl[Total Operating Expenses])</f>
        <v>3053.4600000000005</v>
      </c>
      <c r="F2622" s="25">
        <f t="shared" si="116"/>
        <v>-988.44320000000062</v>
      </c>
      <c r="G2622" s="23" t="str">
        <f>_xlfn.XLOOKUP($A2622,PropertiesTbl[Property ID],PropertiesTbl[Property Name])</f>
        <v>Copper Cottage</v>
      </c>
    </row>
    <row r="2623" spans="1:7" x14ac:dyDescent="0.25">
      <c r="A2623" s="22" t="str">
        <f>Revenue!A2624</f>
        <v>P0219</v>
      </c>
      <c r="B2623" s="22" t="str">
        <f>Revenue!B2624</f>
        <v>Jul</v>
      </c>
      <c r="C2623" s="23" t="str">
        <f t="shared" si="115"/>
        <v>P0219|Jul</v>
      </c>
      <c r="D2623" s="24">
        <f>Revenue!J2624</f>
        <v>3243.4132</v>
      </c>
      <c r="E2623" s="25">
        <f>_xlfn.XLOOKUP($C2623,ExpensesTbl[Key],ExpensesTbl[Total Operating Expenses])</f>
        <v>4330.6900000000005</v>
      </c>
      <c r="F2623" s="25">
        <f t="shared" si="116"/>
        <v>-1087.2768000000005</v>
      </c>
      <c r="G2623" s="23" t="str">
        <f>_xlfn.XLOOKUP($A2623,PropertiesTbl[Property ID],PropertiesTbl[Property Name])</f>
        <v>Copper Cottage</v>
      </c>
    </row>
    <row r="2624" spans="1:7" x14ac:dyDescent="0.25">
      <c r="A2624" s="22" t="str">
        <f>Revenue!A2625</f>
        <v>P0219</v>
      </c>
      <c r="B2624" s="22" t="str">
        <f>Revenue!B2625</f>
        <v>Aug</v>
      </c>
      <c r="C2624" s="23" t="str">
        <f t="shared" si="115"/>
        <v>P0219|Aug</v>
      </c>
      <c r="D2624" s="24">
        <f>Revenue!J2625</f>
        <v>3048.1909999999998</v>
      </c>
      <c r="E2624" s="25">
        <f>_xlfn.XLOOKUP($C2624,ExpensesTbl[Key],ExpensesTbl[Total Operating Expenses])</f>
        <v>4189.32</v>
      </c>
      <c r="F2624" s="25">
        <f t="shared" si="116"/>
        <v>-1141.1289999999999</v>
      </c>
      <c r="G2624" s="23" t="str">
        <f>_xlfn.XLOOKUP($A2624,PropertiesTbl[Property ID],PropertiesTbl[Property Name])</f>
        <v>Copper Cottage</v>
      </c>
    </row>
    <row r="2625" spans="1:7" x14ac:dyDescent="0.25">
      <c r="A2625" s="22" t="str">
        <f>Revenue!A2626</f>
        <v>P0219</v>
      </c>
      <c r="B2625" s="22" t="str">
        <f>Revenue!B2626</f>
        <v>Sep</v>
      </c>
      <c r="C2625" s="23" t="str">
        <f t="shared" si="115"/>
        <v>P0219|Sep</v>
      </c>
      <c r="D2625" s="24">
        <f>Revenue!J2626</f>
        <v>1711.6264000000001</v>
      </c>
      <c r="E2625" s="25">
        <f>_xlfn.XLOOKUP($C2625,ExpensesTbl[Key],ExpensesTbl[Total Operating Expenses])</f>
        <v>2740.9</v>
      </c>
      <c r="F2625" s="25">
        <f t="shared" si="116"/>
        <v>-1029.2736</v>
      </c>
      <c r="G2625" s="23" t="str">
        <f>_xlfn.XLOOKUP($A2625,PropertiesTbl[Property ID],PropertiesTbl[Property Name])</f>
        <v>Copper Cottage</v>
      </c>
    </row>
    <row r="2626" spans="1:7" x14ac:dyDescent="0.25">
      <c r="A2626" s="22" t="str">
        <f>Revenue!A2627</f>
        <v>P0219</v>
      </c>
      <c r="B2626" s="22" t="str">
        <f>Revenue!B2627</f>
        <v>Oct</v>
      </c>
      <c r="C2626" s="23" t="str">
        <f t="shared" si="115"/>
        <v>P0219|Oct</v>
      </c>
      <c r="D2626" s="24">
        <f>Revenue!J2627</f>
        <v>1779.7785999999999</v>
      </c>
      <c r="E2626" s="25">
        <f>_xlfn.XLOOKUP($C2626,ExpensesTbl[Key],ExpensesTbl[Total Operating Expenses])</f>
        <v>2663.36</v>
      </c>
      <c r="F2626" s="25">
        <f t="shared" si="116"/>
        <v>-883.58140000000026</v>
      </c>
      <c r="G2626" s="23" t="str">
        <f>_xlfn.XLOOKUP($A2626,PropertiesTbl[Property ID],PropertiesTbl[Property Name])</f>
        <v>Copper Cottage</v>
      </c>
    </row>
    <row r="2627" spans="1:7" x14ac:dyDescent="0.25">
      <c r="A2627" s="22" t="str">
        <f>Revenue!A2628</f>
        <v>P0219</v>
      </c>
      <c r="B2627" s="22" t="str">
        <f>Revenue!B2628</f>
        <v>Nov</v>
      </c>
      <c r="C2627" s="23" t="str">
        <f t="shared" si="115"/>
        <v>P0219|Nov</v>
      </c>
      <c r="D2627" s="24">
        <f>Revenue!J2628</f>
        <v>1939.0332000000001</v>
      </c>
      <c r="E2627" s="25">
        <f>_xlfn.XLOOKUP($C2627,ExpensesTbl[Key],ExpensesTbl[Total Operating Expenses])</f>
        <v>2570.63</v>
      </c>
      <c r="F2627" s="25">
        <f t="shared" si="116"/>
        <v>-631.59680000000003</v>
      </c>
      <c r="G2627" s="23" t="str">
        <f>_xlfn.XLOOKUP($A2627,PropertiesTbl[Property ID],PropertiesTbl[Property Name])</f>
        <v>Copper Cottage</v>
      </c>
    </row>
    <row r="2628" spans="1:7" x14ac:dyDescent="0.25">
      <c r="A2628" s="22" t="str">
        <f>Revenue!A2629</f>
        <v>P0219</v>
      </c>
      <c r="B2628" s="22" t="str">
        <f>Revenue!B2629</f>
        <v>Dec</v>
      </c>
      <c r="C2628" s="23" t="str">
        <f t="shared" si="115"/>
        <v>P0219|Dec</v>
      </c>
      <c r="D2628" s="24">
        <f>Revenue!J2629</f>
        <v>6993.3992000000007</v>
      </c>
      <c r="E2628" s="25">
        <f>_xlfn.XLOOKUP($C2628,ExpensesTbl[Key],ExpensesTbl[Total Operating Expenses])</f>
        <v>3139.4100000000003</v>
      </c>
      <c r="F2628" s="25">
        <f t="shared" si="116"/>
        <v>3853.9892000000004</v>
      </c>
      <c r="G2628" s="23" t="str">
        <f>_xlfn.XLOOKUP($A2628,PropertiesTbl[Property ID],PropertiesTbl[Property Name])</f>
        <v>Copper Cottage</v>
      </c>
    </row>
    <row r="2629" spans="1:7" x14ac:dyDescent="0.25">
      <c r="A2629" s="22" t="str">
        <f>Revenue!A2630</f>
        <v>P0219</v>
      </c>
      <c r="B2629" s="22" t="str">
        <f>Revenue!B2630</f>
        <v>Jan</v>
      </c>
      <c r="C2629" s="23" t="str">
        <f t="shared" ref="C2629:C2692" si="117">A2629&amp;"|"&amp;B2629</f>
        <v>P0219|Jan</v>
      </c>
      <c r="D2629" s="24">
        <f>Revenue!J2630</f>
        <v>5482.4092000000001</v>
      </c>
      <c r="E2629" s="25">
        <f>_xlfn.XLOOKUP($C2629,ExpensesTbl[Key],ExpensesTbl[Total Operating Expenses])</f>
        <v>3017.5200000000004</v>
      </c>
      <c r="F2629" s="25">
        <f t="shared" ref="F2629:F2692" si="118">D2629-E2629</f>
        <v>2464.8891999999996</v>
      </c>
      <c r="G2629" s="23" t="str">
        <f>_xlfn.XLOOKUP($A2629,PropertiesTbl[Property ID],PropertiesTbl[Property Name])</f>
        <v>Copper Cottage</v>
      </c>
    </row>
    <row r="2630" spans="1:7" x14ac:dyDescent="0.25">
      <c r="A2630" s="22" t="str">
        <f>Revenue!A2631</f>
        <v>P0219</v>
      </c>
      <c r="B2630" s="22" t="str">
        <f>Revenue!B2631</f>
        <v>Feb</v>
      </c>
      <c r="C2630" s="23" t="str">
        <f t="shared" si="117"/>
        <v>P0219|Feb</v>
      </c>
      <c r="D2630" s="24">
        <f>Revenue!J2631</f>
        <v>4374.3976000000002</v>
      </c>
      <c r="E2630" s="25">
        <f>_xlfn.XLOOKUP($C2630,ExpensesTbl[Key],ExpensesTbl[Total Operating Expenses])</f>
        <v>3044.44</v>
      </c>
      <c r="F2630" s="25">
        <f t="shared" si="118"/>
        <v>1329.9576000000002</v>
      </c>
      <c r="G2630" s="23" t="str">
        <f>_xlfn.XLOOKUP($A2630,PropertiesTbl[Property ID],PropertiesTbl[Property Name])</f>
        <v>Copper Cottage</v>
      </c>
    </row>
    <row r="2631" spans="1:7" x14ac:dyDescent="0.25">
      <c r="A2631" s="22" t="str">
        <f>Revenue!A2632</f>
        <v>P0219</v>
      </c>
      <c r="B2631" s="22" t="str">
        <f>Revenue!B2632</f>
        <v>Mar</v>
      </c>
      <c r="C2631" s="23" t="str">
        <f t="shared" si="117"/>
        <v>P0219|Mar</v>
      </c>
      <c r="D2631" s="24">
        <f>Revenue!J2632</f>
        <v>3703.835</v>
      </c>
      <c r="E2631" s="25">
        <f>_xlfn.XLOOKUP($C2631,ExpensesTbl[Key],ExpensesTbl[Total Operating Expenses])</f>
        <v>2887.3100000000004</v>
      </c>
      <c r="F2631" s="25">
        <f t="shared" si="118"/>
        <v>816.52499999999964</v>
      </c>
      <c r="G2631" s="23" t="str">
        <f>_xlfn.XLOOKUP($A2631,PropertiesTbl[Property ID],PropertiesTbl[Property Name])</f>
        <v>Copper Cottage</v>
      </c>
    </row>
    <row r="2632" spans="1:7" x14ac:dyDescent="0.25">
      <c r="A2632" s="22" t="str">
        <f>Revenue!A2633</f>
        <v>P0220</v>
      </c>
      <c r="B2632" s="22" t="str">
        <f>Revenue!B2633</f>
        <v>Apr</v>
      </c>
      <c r="C2632" s="23" t="str">
        <f t="shared" si="117"/>
        <v>P0220|Apr</v>
      </c>
      <c r="D2632" s="24">
        <f>Revenue!J2633</f>
        <v>924.08280000000002</v>
      </c>
      <c r="E2632" s="25">
        <f>_xlfn.XLOOKUP($C2632,ExpensesTbl[Key],ExpensesTbl[Total Operating Expenses])</f>
        <v>1546.53</v>
      </c>
      <c r="F2632" s="25">
        <f t="shared" si="118"/>
        <v>-622.44719999999995</v>
      </c>
      <c r="G2632" s="23" t="str">
        <f>_xlfn.XLOOKUP($A2632,PropertiesTbl[Property ID],PropertiesTbl[Property Name])</f>
        <v>Alpine Point</v>
      </c>
    </row>
    <row r="2633" spans="1:7" x14ac:dyDescent="0.25">
      <c r="A2633" s="22" t="str">
        <f>Revenue!A2634</f>
        <v>P0220</v>
      </c>
      <c r="B2633" s="22" t="str">
        <f>Revenue!B2634</f>
        <v>May</v>
      </c>
      <c r="C2633" s="23" t="str">
        <f t="shared" si="117"/>
        <v>P0220|May</v>
      </c>
      <c r="D2633" s="24">
        <f>Revenue!J2634</f>
        <v>1289.2296000000001</v>
      </c>
      <c r="E2633" s="25">
        <f>_xlfn.XLOOKUP($C2633,ExpensesTbl[Key],ExpensesTbl[Total Operating Expenses])</f>
        <v>1774.5800000000002</v>
      </c>
      <c r="F2633" s="25">
        <f t="shared" si="118"/>
        <v>-485.35040000000004</v>
      </c>
      <c r="G2633" s="23" t="str">
        <f>_xlfn.XLOOKUP($A2633,PropertiesTbl[Property ID],PropertiesTbl[Property Name])</f>
        <v>Alpine Point</v>
      </c>
    </row>
    <row r="2634" spans="1:7" x14ac:dyDescent="0.25">
      <c r="A2634" s="22" t="str">
        <f>Revenue!A2635</f>
        <v>P0220</v>
      </c>
      <c r="B2634" s="22" t="str">
        <f>Revenue!B2635</f>
        <v>Jun</v>
      </c>
      <c r="C2634" s="23" t="str">
        <f t="shared" si="117"/>
        <v>P0220|Jun</v>
      </c>
      <c r="D2634" s="24">
        <f>Revenue!J2635</f>
        <v>1473.7235999999998</v>
      </c>
      <c r="E2634" s="25">
        <f>_xlfn.XLOOKUP($C2634,ExpensesTbl[Key],ExpensesTbl[Total Operating Expenses])</f>
        <v>1845.6200000000001</v>
      </c>
      <c r="F2634" s="25">
        <f t="shared" si="118"/>
        <v>-371.89640000000031</v>
      </c>
      <c r="G2634" s="23" t="str">
        <f>_xlfn.XLOOKUP($A2634,PropertiesTbl[Property ID],PropertiesTbl[Property Name])</f>
        <v>Alpine Point</v>
      </c>
    </row>
    <row r="2635" spans="1:7" x14ac:dyDescent="0.25">
      <c r="A2635" s="22" t="str">
        <f>Revenue!A2636</f>
        <v>P0220</v>
      </c>
      <c r="B2635" s="22" t="str">
        <f>Revenue!B2636</f>
        <v>Jul</v>
      </c>
      <c r="C2635" s="23" t="str">
        <f t="shared" si="117"/>
        <v>P0220|Jul</v>
      </c>
      <c r="D2635" s="24">
        <f>Revenue!J2636</f>
        <v>1940.9059999999999</v>
      </c>
      <c r="E2635" s="25">
        <f>_xlfn.XLOOKUP($C2635,ExpensesTbl[Key],ExpensesTbl[Total Operating Expenses])</f>
        <v>2711.11</v>
      </c>
      <c r="F2635" s="25">
        <f t="shared" si="118"/>
        <v>-770.20400000000018</v>
      </c>
      <c r="G2635" s="23" t="str">
        <f>_xlfn.XLOOKUP($A2635,PropertiesTbl[Property ID],PropertiesTbl[Property Name])</f>
        <v>Alpine Point</v>
      </c>
    </row>
    <row r="2636" spans="1:7" x14ac:dyDescent="0.25">
      <c r="A2636" s="22" t="str">
        <f>Revenue!A2637</f>
        <v>P0220</v>
      </c>
      <c r="B2636" s="22" t="str">
        <f>Revenue!B2637</f>
        <v>Aug</v>
      </c>
      <c r="C2636" s="23" t="str">
        <f t="shared" si="117"/>
        <v>P0220|Aug</v>
      </c>
      <c r="D2636" s="24">
        <f>Revenue!J2637</f>
        <v>2119.4830000000002</v>
      </c>
      <c r="E2636" s="25">
        <f>_xlfn.XLOOKUP($C2636,ExpensesTbl[Key],ExpensesTbl[Total Operating Expenses])</f>
        <v>2411.0100000000002</v>
      </c>
      <c r="F2636" s="25">
        <f t="shared" si="118"/>
        <v>-291.52700000000004</v>
      </c>
      <c r="G2636" s="23" t="str">
        <f>_xlfn.XLOOKUP($A2636,PropertiesTbl[Property ID],PropertiesTbl[Property Name])</f>
        <v>Alpine Point</v>
      </c>
    </row>
    <row r="2637" spans="1:7" x14ac:dyDescent="0.25">
      <c r="A2637" s="22" t="str">
        <f>Revenue!A2638</f>
        <v>P0220</v>
      </c>
      <c r="B2637" s="22" t="str">
        <f>Revenue!B2638</f>
        <v>Sep</v>
      </c>
      <c r="C2637" s="23" t="str">
        <f t="shared" si="117"/>
        <v>P0220|Sep</v>
      </c>
      <c r="D2637" s="24">
        <f>Revenue!J2638</f>
        <v>1128.5393999999999</v>
      </c>
      <c r="E2637" s="25">
        <f>_xlfn.XLOOKUP($C2637,ExpensesTbl[Key],ExpensesTbl[Total Operating Expenses])</f>
        <v>1665.62</v>
      </c>
      <c r="F2637" s="25">
        <f t="shared" si="118"/>
        <v>-537.0806</v>
      </c>
      <c r="G2637" s="23" t="str">
        <f>_xlfn.XLOOKUP($A2637,PropertiesTbl[Property ID],PropertiesTbl[Property Name])</f>
        <v>Alpine Point</v>
      </c>
    </row>
    <row r="2638" spans="1:7" x14ac:dyDescent="0.25">
      <c r="A2638" s="22" t="str">
        <f>Revenue!A2639</f>
        <v>P0220</v>
      </c>
      <c r="B2638" s="22" t="str">
        <f>Revenue!B2639</f>
        <v>Oct</v>
      </c>
      <c r="C2638" s="23" t="str">
        <f t="shared" si="117"/>
        <v>P0220|Oct</v>
      </c>
      <c r="D2638" s="24">
        <f>Revenue!J2639</f>
        <v>1010.6844</v>
      </c>
      <c r="E2638" s="25">
        <f>_xlfn.XLOOKUP($C2638,ExpensesTbl[Key],ExpensesTbl[Total Operating Expenses])</f>
        <v>1657.3400000000001</v>
      </c>
      <c r="F2638" s="25">
        <f t="shared" si="118"/>
        <v>-646.65560000000016</v>
      </c>
      <c r="G2638" s="23" t="str">
        <f>_xlfn.XLOOKUP($A2638,PropertiesTbl[Property ID],PropertiesTbl[Property Name])</f>
        <v>Alpine Point</v>
      </c>
    </row>
    <row r="2639" spans="1:7" x14ac:dyDescent="0.25">
      <c r="A2639" s="22" t="str">
        <f>Revenue!A2640</f>
        <v>P0220</v>
      </c>
      <c r="B2639" s="22" t="str">
        <f>Revenue!B2640</f>
        <v>Nov</v>
      </c>
      <c r="C2639" s="23" t="str">
        <f t="shared" si="117"/>
        <v>P0220|Nov</v>
      </c>
      <c r="D2639" s="24">
        <f>Revenue!J2640</f>
        <v>1018.5414000000001</v>
      </c>
      <c r="E2639" s="25">
        <f>_xlfn.XLOOKUP($C2639,ExpensesTbl[Key],ExpensesTbl[Total Operating Expenses])</f>
        <v>1613.5700000000002</v>
      </c>
      <c r="F2639" s="25">
        <f t="shared" si="118"/>
        <v>-595.0286000000001</v>
      </c>
      <c r="G2639" s="23" t="str">
        <f>_xlfn.XLOOKUP($A2639,PropertiesTbl[Property ID],PropertiesTbl[Property Name])</f>
        <v>Alpine Point</v>
      </c>
    </row>
    <row r="2640" spans="1:7" x14ac:dyDescent="0.25">
      <c r="A2640" s="22" t="str">
        <f>Revenue!A2641</f>
        <v>P0220</v>
      </c>
      <c r="B2640" s="22" t="str">
        <f>Revenue!B2641</f>
        <v>Dec</v>
      </c>
      <c r="C2640" s="23" t="str">
        <f t="shared" si="117"/>
        <v>P0220|Dec</v>
      </c>
      <c r="D2640" s="24">
        <f>Revenue!J2641</f>
        <v>4688.8034999999991</v>
      </c>
      <c r="E2640" s="25">
        <f>_xlfn.XLOOKUP($C2640,ExpensesTbl[Key],ExpensesTbl[Total Operating Expenses])</f>
        <v>1986.3999999999999</v>
      </c>
      <c r="F2640" s="25">
        <f t="shared" si="118"/>
        <v>2702.4034999999994</v>
      </c>
      <c r="G2640" s="23" t="str">
        <f>_xlfn.XLOOKUP($A2640,PropertiesTbl[Property ID],PropertiesTbl[Property Name])</f>
        <v>Alpine Point</v>
      </c>
    </row>
    <row r="2641" spans="1:7" x14ac:dyDescent="0.25">
      <c r="A2641" s="22" t="str">
        <f>Revenue!A2642</f>
        <v>P0220</v>
      </c>
      <c r="B2641" s="22" t="str">
        <f>Revenue!B2642</f>
        <v>Jan</v>
      </c>
      <c r="C2641" s="23" t="str">
        <f t="shared" si="117"/>
        <v>P0220|Jan</v>
      </c>
      <c r="D2641" s="24">
        <f>Revenue!J2642</f>
        <v>3860.558</v>
      </c>
      <c r="E2641" s="25">
        <f>_xlfn.XLOOKUP($C2641,ExpensesTbl[Key],ExpensesTbl[Total Operating Expenses])</f>
        <v>1912.4199999999998</v>
      </c>
      <c r="F2641" s="25">
        <f t="shared" si="118"/>
        <v>1948.1380000000001</v>
      </c>
      <c r="G2641" s="23" t="str">
        <f>_xlfn.XLOOKUP($A2641,PropertiesTbl[Property ID],PropertiesTbl[Property Name])</f>
        <v>Alpine Point</v>
      </c>
    </row>
    <row r="2642" spans="1:7" x14ac:dyDescent="0.25">
      <c r="A2642" s="22" t="str">
        <f>Revenue!A2643</f>
        <v>P0220</v>
      </c>
      <c r="B2642" s="22" t="str">
        <f>Revenue!B2643</f>
        <v>Feb</v>
      </c>
      <c r="C2642" s="23" t="str">
        <f t="shared" si="117"/>
        <v>P0220|Feb</v>
      </c>
      <c r="D2642" s="24">
        <f>Revenue!J2643</f>
        <v>3305.3494000000001</v>
      </c>
      <c r="E2642" s="25">
        <f>_xlfn.XLOOKUP($C2642,ExpensesTbl[Key],ExpensesTbl[Total Operating Expenses])</f>
        <v>1899.2</v>
      </c>
      <c r="F2642" s="25">
        <f t="shared" si="118"/>
        <v>1406.1494</v>
      </c>
      <c r="G2642" s="23" t="str">
        <f>_xlfn.XLOOKUP($A2642,PropertiesTbl[Property ID],PropertiesTbl[Property Name])</f>
        <v>Alpine Point</v>
      </c>
    </row>
    <row r="2643" spans="1:7" x14ac:dyDescent="0.25">
      <c r="A2643" s="22" t="str">
        <f>Revenue!A2644</f>
        <v>P0220</v>
      </c>
      <c r="B2643" s="22" t="str">
        <f>Revenue!B2644</f>
        <v>Mar</v>
      </c>
      <c r="C2643" s="23" t="str">
        <f t="shared" si="117"/>
        <v>P0220|Mar</v>
      </c>
      <c r="D2643" s="24">
        <f>Revenue!J2644</f>
        <v>2508.7937999999999</v>
      </c>
      <c r="E2643" s="25">
        <f>_xlfn.XLOOKUP($C2643,ExpensesTbl[Key],ExpensesTbl[Total Operating Expenses])</f>
        <v>1812.11</v>
      </c>
      <c r="F2643" s="25">
        <f t="shared" si="118"/>
        <v>696.68380000000002</v>
      </c>
      <c r="G2643" s="23" t="str">
        <f>_xlfn.XLOOKUP($A2643,PropertiesTbl[Property ID],PropertiesTbl[Property Name])</f>
        <v>Alpine Point</v>
      </c>
    </row>
    <row r="2644" spans="1:7" x14ac:dyDescent="0.25">
      <c r="A2644" s="22" t="str">
        <f>Revenue!A2645</f>
        <v>P0221</v>
      </c>
      <c r="B2644" s="22" t="str">
        <f>Revenue!B2645</f>
        <v>Apr</v>
      </c>
      <c r="C2644" s="23" t="str">
        <f t="shared" si="117"/>
        <v>P0221|Apr</v>
      </c>
      <c r="D2644" s="24">
        <f>Revenue!J2645</f>
        <v>758.17400000000009</v>
      </c>
      <c r="E2644" s="25">
        <f>_xlfn.XLOOKUP($C2644,ExpensesTbl[Key],ExpensesTbl[Total Operating Expenses])</f>
        <v>1546.05</v>
      </c>
      <c r="F2644" s="25">
        <f t="shared" si="118"/>
        <v>-787.87599999999986</v>
      </c>
      <c r="G2644" s="23" t="str">
        <f>_xlfn.XLOOKUP($A2644,PropertiesTbl[Property ID],PropertiesTbl[Property Name])</f>
        <v>Juniper Nest</v>
      </c>
    </row>
    <row r="2645" spans="1:7" x14ac:dyDescent="0.25">
      <c r="A2645" s="22" t="str">
        <f>Revenue!A2646</f>
        <v>P0221</v>
      </c>
      <c r="B2645" s="22" t="str">
        <f>Revenue!B2646</f>
        <v>May</v>
      </c>
      <c r="C2645" s="23" t="str">
        <f t="shared" si="117"/>
        <v>P0221|May</v>
      </c>
      <c r="D2645" s="24">
        <f>Revenue!J2646</f>
        <v>975.06599999999992</v>
      </c>
      <c r="E2645" s="25">
        <f>_xlfn.XLOOKUP($C2645,ExpensesTbl[Key],ExpensesTbl[Total Operating Expenses])</f>
        <v>1784.07</v>
      </c>
      <c r="F2645" s="25">
        <f t="shared" si="118"/>
        <v>-809.00400000000002</v>
      </c>
      <c r="G2645" s="23" t="str">
        <f>_xlfn.XLOOKUP($A2645,PropertiesTbl[Property ID],PropertiesTbl[Property Name])</f>
        <v>Juniper Nest</v>
      </c>
    </row>
    <row r="2646" spans="1:7" x14ac:dyDescent="0.25">
      <c r="A2646" s="22" t="str">
        <f>Revenue!A2647</f>
        <v>P0221</v>
      </c>
      <c r="B2646" s="22" t="str">
        <f>Revenue!B2647</f>
        <v>Jun</v>
      </c>
      <c r="C2646" s="23" t="str">
        <f t="shared" si="117"/>
        <v>P0221|Jun</v>
      </c>
      <c r="D2646" s="24">
        <f>Revenue!J2647</f>
        <v>1293.1872000000001</v>
      </c>
      <c r="E2646" s="25">
        <f>_xlfn.XLOOKUP($C2646,ExpensesTbl[Key],ExpensesTbl[Total Operating Expenses])</f>
        <v>1846.71</v>
      </c>
      <c r="F2646" s="25">
        <f t="shared" si="118"/>
        <v>-553.52279999999996</v>
      </c>
      <c r="G2646" s="23" t="str">
        <f>_xlfn.XLOOKUP($A2646,PropertiesTbl[Property ID],PropertiesTbl[Property Name])</f>
        <v>Juniper Nest</v>
      </c>
    </row>
    <row r="2647" spans="1:7" x14ac:dyDescent="0.25">
      <c r="A2647" s="22" t="str">
        <f>Revenue!A2648</f>
        <v>P0221</v>
      </c>
      <c r="B2647" s="22" t="str">
        <f>Revenue!B2648</f>
        <v>Jul</v>
      </c>
      <c r="C2647" s="23" t="str">
        <f t="shared" si="117"/>
        <v>P0221|Jul</v>
      </c>
      <c r="D2647" s="24">
        <f>Revenue!J2648</f>
        <v>1698.309</v>
      </c>
      <c r="E2647" s="25">
        <f>_xlfn.XLOOKUP($C2647,ExpensesTbl[Key],ExpensesTbl[Total Operating Expenses])</f>
        <v>2475.21</v>
      </c>
      <c r="F2647" s="25">
        <f t="shared" si="118"/>
        <v>-776.90100000000007</v>
      </c>
      <c r="G2647" s="23" t="str">
        <f>_xlfn.XLOOKUP($A2647,PropertiesTbl[Property ID],PropertiesTbl[Property Name])</f>
        <v>Juniper Nest</v>
      </c>
    </row>
    <row r="2648" spans="1:7" x14ac:dyDescent="0.25">
      <c r="A2648" s="22" t="str">
        <f>Revenue!A2649</f>
        <v>P0221</v>
      </c>
      <c r="B2648" s="22" t="str">
        <f>Revenue!B2649</f>
        <v>Aug</v>
      </c>
      <c r="C2648" s="23" t="str">
        <f t="shared" si="117"/>
        <v>P0221|Aug</v>
      </c>
      <c r="D2648" s="24">
        <f>Revenue!J2649</f>
        <v>1680.0730000000001</v>
      </c>
      <c r="E2648" s="25">
        <f>_xlfn.XLOOKUP($C2648,ExpensesTbl[Key],ExpensesTbl[Total Operating Expenses])</f>
        <v>2411.6799999999998</v>
      </c>
      <c r="F2648" s="25">
        <f t="shared" si="118"/>
        <v>-731.60699999999974</v>
      </c>
      <c r="G2648" s="23" t="str">
        <f>_xlfn.XLOOKUP($A2648,PropertiesTbl[Property ID],PropertiesTbl[Property Name])</f>
        <v>Juniper Nest</v>
      </c>
    </row>
    <row r="2649" spans="1:7" x14ac:dyDescent="0.25">
      <c r="A2649" s="22" t="str">
        <f>Revenue!A2650</f>
        <v>P0221</v>
      </c>
      <c r="B2649" s="22" t="str">
        <f>Revenue!B2650</f>
        <v>Sep</v>
      </c>
      <c r="C2649" s="23" t="str">
        <f t="shared" si="117"/>
        <v>P0221|Sep</v>
      </c>
      <c r="D2649" s="24">
        <f>Revenue!J2650</f>
        <v>1028.7846</v>
      </c>
      <c r="E2649" s="25">
        <f>_xlfn.XLOOKUP($C2649,ExpensesTbl[Key],ExpensesTbl[Total Operating Expenses])</f>
        <v>1690.75</v>
      </c>
      <c r="F2649" s="25">
        <f t="shared" si="118"/>
        <v>-661.96540000000005</v>
      </c>
      <c r="G2649" s="23" t="str">
        <f>_xlfn.XLOOKUP($A2649,PropertiesTbl[Property ID],PropertiesTbl[Property Name])</f>
        <v>Juniper Nest</v>
      </c>
    </row>
    <row r="2650" spans="1:7" x14ac:dyDescent="0.25">
      <c r="A2650" s="22" t="str">
        <f>Revenue!A2651</f>
        <v>P0221</v>
      </c>
      <c r="B2650" s="22" t="str">
        <f>Revenue!B2651</f>
        <v>Oct</v>
      </c>
      <c r="C2650" s="23" t="str">
        <f t="shared" si="117"/>
        <v>P0221|Oct</v>
      </c>
      <c r="D2650" s="24">
        <f>Revenue!J2651</f>
        <v>948.06119999999999</v>
      </c>
      <c r="E2650" s="25">
        <f>_xlfn.XLOOKUP($C2650,ExpensesTbl[Key],ExpensesTbl[Total Operating Expenses])</f>
        <v>1625.27</v>
      </c>
      <c r="F2650" s="25">
        <f t="shared" si="118"/>
        <v>-677.2088</v>
      </c>
      <c r="G2650" s="23" t="str">
        <f>_xlfn.XLOOKUP($A2650,PropertiesTbl[Property ID],PropertiesTbl[Property Name])</f>
        <v>Juniper Nest</v>
      </c>
    </row>
    <row r="2651" spans="1:7" x14ac:dyDescent="0.25">
      <c r="A2651" s="22" t="str">
        <f>Revenue!A2652</f>
        <v>P0221</v>
      </c>
      <c r="B2651" s="22" t="str">
        <f>Revenue!B2652</f>
        <v>Nov</v>
      </c>
      <c r="C2651" s="23" t="str">
        <f t="shared" si="117"/>
        <v>P0221|Nov</v>
      </c>
      <c r="D2651" s="24">
        <f>Revenue!J2652</f>
        <v>989.2668000000001</v>
      </c>
      <c r="E2651" s="25">
        <f>_xlfn.XLOOKUP($C2651,ExpensesTbl[Key],ExpensesTbl[Total Operating Expenses])</f>
        <v>1596.47</v>
      </c>
      <c r="F2651" s="25">
        <f t="shared" si="118"/>
        <v>-607.20319999999992</v>
      </c>
      <c r="G2651" s="23" t="str">
        <f>_xlfn.XLOOKUP($A2651,PropertiesTbl[Property ID],PropertiesTbl[Property Name])</f>
        <v>Juniper Nest</v>
      </c>
    </row>
    <row r="2652" spans="1:7" x14ac:dyDescent="0.25">
      <c r="A2652" s="22" t="str">
        <f>Revenue!A2653</f>
        <v>P0221</v>
      </c>
      <c r="B2652" s="22" t="str">
        <f>Revenue!B2653</f>
        <v>Dec</v>
      </c>
      <c r="C2652" s="23" t="str">
        <f t="shared" si="117"/>
        <v>P0221|Dec</v>
      </c>
      <c r="D2652" s="24">
        <f>Revenue!J2653</f>
        <v>3583.3430000000003</v>
      </c>
      <c r="E2652" s="25">
        <f>_xlfn.XLOOKUP($C2652,ExpensesTbl[Key],ExpensesTbl[Total Operating Expenses])</f>
        <v>2000.7299999999998</v>
      </c>
      <c r="F2652" s="25">
        <f t="shared" si="118"/>
        <v>1582.6130000000005</v>
      </c>
      <c r="G2652" s="23" t="str">
        <f>_xlfn.XLOOKUP($A2652,PropertiesTbl[Property ID],PropertiesTbl[Property Name])</f>
        <v>Juniper Nest</v>
      </c>
    </row>
    <row r="2653" spans="1:7" x14ac:dyDescent="0.25">
      <c r="A2653" s="22" t="str">
        <f>Revenue!A2654</f>
        <v>P0221</v>
      </c>
      <c r="B2653" s="22" t="str">
        <f>Revenue!B2654</f>
        <v>Jan</v>
      </c>
      <c r="C2653" s="23" t="str">
        <f t="shared" si="117"/>
        <v>P0221|Jan</v>
      </c>
      <c r="D2653" s="24">
        <f>Revenue!J2654</f>
        <v>2993.9987999999998</v>
      </c>
      <c r="E2653" s="25">
        <f>_xlfn.XLOOKUP($C2653,ExpensesTbl[Key],ExpensesTbl[Total Operating Expenses])</f>
        <v>1908.12</v>
      </c>
      <c r="F2653" s="25">
        <f t="shared" si="118"/>
        <v>1085.8788</v>
      </c>
      <c r="G2653" s="23" t="str">
        <f>_xlfn.XLOOKUP($A2653,PropertiesTbl[Property ID],PropertiesTbl[Property Name])</f>
        <v>Juniper Nest</v>
      </c>
    </row>
    <row r="2654" spans="1:7" x14ac:dyDescent="0.25">
      <c r="A2654" s="22" t="str">
        <f>Revenue!A2655</f>
        <v>P0221</v>
      </c>
      <c r="B2654" s="22" t="str">
        <f>Revenue!B2655</f>
        <v>Feb</v>
      </c>
      <c r="C2654" s="23" t="str">
        <f t="shared" si="117"/>
        <v>P0221|Feb</v>
      </c>
      <c r="D2654" s="24">
        <f>Revenue!J2655</f>
        <v>2477.2105999999999</v>
      </c>
      <c r="E2654" s="25">
        <f>_xlfn.XLOOKUP($C2654,ExpensesTbl[Key],ExpensesTbl[Total Operating Expenses])</f>
        <v>1826.49</v>
      </c>
      <c r="F2654" s="25">
        <f t="shared" si="118"/>
        <v>650.72059999999988</v>
      </c>
      <c r="G2654" s="23" t="str">
        <f>_xlfn.XLOOKUP($A2654,PropertiesTbl[Property ID],PropertiesTbl[Property Name])</f>
        <v>Juniper Nest</v>
      </c>
    </row>
    <row r="2655" spans="1:7" x14ac:dyDescent="0.25">
      <c r="A2655" s="22" t="str">
        <f>Revenue!A2656</f>
        <v>P0221</v>
      </c>
      <c r="B2655" s="22" t="str">
        <f>Revenue!B2656</f>
        <v>Mar</v>
      </c>
      <c r="C2655" s="23" t="str">
        <f t="shared" si="117"/>
        <v>P0221|Mar</v>
      </c>
      <c r="D2655" s="24">
        <f>Revenue!J2656</f>
        <v>2095.6320000000001</v>
      </c>
      <c r="E2655" s="25">
        <f>_xlfn.XLOOKUP($C2655,ExpensesTbl[Key],ExpensesTbl[Total Operating Expenses])</f>
        <v>1808.34</v>
      </c>
      <c r="F2655" s="25">
        <f t="shared" si="118"/>
        <v>287.29200000000014</v>
      </c>
      <c r="G2655" s="23" t="str">
        <f>_xlfn.XLOOKUP($A2655,PropertiesTbl[Property ID],PropertiesTbl[Property Name])</f>
        <v>Juniper Nest</v>
      </c>
    </row>
    <row r="2656" spans="1:7" x14ac:dyDescent="0.25">
      <c r="A2656" s="22" t="str">
        <f>Revenue!A2657</f>
        <v>P0222</v>
      </c>
      <c r="B2656" s="22" t="str">
        <f>Revenue!B2657</f>
        <v>Apr</v>
      </c>
      <c r="C2656" s="23" t="str">
        <f t="shared" si="117"/>
        <v>P0222|Apr</v>
      </c>
      <c r="D2656" s="24">
        <f>Revenue!J2657</f>
        <v>712.68099999999993</v>
      </c>
      <c r="E2656" s="25">
        <f>_xlfn.XLOOKUP($C2656,ExpensesTbl[Key],ExpensesTbl[Total Operating Expenses])</f>
        <v>1555.25</v>
      </c>
      <c r="F2656" s="25">
        <f t="shared" si="118"/>
        <v>-842.56900000000007</v>
      </c>
      <c r="G2656" s="23" t="str">
        <f>_xlfn.XLOOKUP($A2656,PropertiesTbl[Property ID],PropertiesTbl[Property Name])</f>
        <v>Juniper Chalet</v>
      </c>
    </row>
    <row r="2657" spans="1:7" x14ac:dyDescent="0.25">
      <c r="A2657" s="22" t="str">
        <f>Revenue!A2658</f>
        <v>P0222</v>
      </c>
      <c r="B2657" s="22" t="str">
        <f>Revenue!B2658</f>
        <v>May</v>
      </c>
      <c r="C2657" s="23" t="str">
        <f t="shared" si="117"/>
        <v>P0222|May</v>
      </c>
      <c r="D2657" s="24">
        <f>Revenue!J2658</f>
        <v>874.2636</v>
      </c>
      <c r="E2657" s="25">
        <f>_xlfn.XLOOKUP($C2657,ExpensesTbl[Key],ExpensesTbl[Total Operating Expenses])</f>
        <v>1789.23</v>
      </c>
      <c r="F2657" s="25">
        <f t="shared" si="118"/>
        <v>-914.96640000000002</v>
      </c>
      <c r="G2657" s="23" t="str">
        <f>_xlfn.XLOOKUP($A2657,PropertiesTbl[Property ID],PropertiesTbl[Property Name])</f>
        <v>Juniper Chalet</v>
      </c>
    </row>
    <row r="2658" spans="1:7" x14ac:dyDescent="0.25">
      <c r="A2658" s="22" t="str">
        <f>Revenue!A2659</f>
        <v>P0222</v>
      </c>
      <c r="B2658" s="22" t="str">
        <f>Revenue!B2659</f>
        <v>Jun</v>
      </c>
      <c r="C2658" s="23" t="str">
        <f t="shared" si="117"/>
        <v>P0222|Jun</v>
      </c>
      <c r="D2658" s="24">
        <f>Revenue!J2659</f>
        <v>884.09939999999995</v>
      </c>
      <c r="E2658" s="25">
        <f>_xlfn.XLOOKUP($C2658,ExpensesTbl[Key],ExpensesTbl[Total Operating Expenses])</f>
        <v>1817.7900000000002</v>
      </c>
      <c r="F2658" s="25">
        <f t="shared" si="118"/>
        <v>-933.69060000000025</v>
      </c>
      <c r="G2658" s="23" t="str">
        <f>_xlfn.XLOOKUP($A2658,PropertiesTbl[Property ID],PropertiesTbl[Property Name])</f>
        <v>Juniper Chalet</v>
      </c>
    </row>
    <row r="2659" spans="1:7" x14ac:dyDescent="0.25">
      <c r="A2659" s="22" t="str">
        <f>Revenue!A2660</f>
        <v>P0222</v>
      </c>
      <c r="B2659" s="22" t="str">
        <f>Revenue!B2660</f>
        <v>Jul</v>
      </c>
      <c r="C2659" s="23" t="str">
        <f t="shared" si="117"/>
        <v>P0222|Jul</v>
      </c>
      <c r="D2659" s="24">
        <f>Revenue!J2660</f>
        <v>1389.741</v>
      </c>
      <c r="E2659" s="25">
        <f>_xlfn.XLOOKUP($C2659,ExpensesTbl[Key],ExpensesTbl[Total Operating Expenses])</f>
        <v>2391.5</v>
      </c>
      <c r="F2659" s="25">
        <f t="shared" si="118"/>
        <v>-1001.759</v>
      </c>
      <c r="G2659" s="23" t="str">
        <f>_xlfn.XLOOKUP($A2659,PropertiesTbl[Property ID],PropertiesTbl[Property Name])</f>
        <v>Juniper Chalet</v>
      </c>
    </row>
    <row r="2660" spans="1:7" x14ac:dyDescent="0.25">
      <c r="A2660" s="22" t="str">
        <f>Revenue!A2661</f>
        <v>P0222</v>
      </c>
      <c r="B2660" s="22" t="str">
        <f>Revenue!B2661</f>
        <v>Aug</v>
      </c>
      <c r="C2660" s="23" t="str">
        <f t="shared" si="117"/>
        <v>P0222|Aug</v>
      </c>
      <c r="D2660" s="24">
        <f>Revenue!J2661</f>
        <v>1320.0756000000001</v>
      </c>
      <c r="E2660" s="25">
        <f>_xlfn.XLOOKUP($C2660,ExpensesTbl[Key],ExpensesTbl[Total Operating Expenses])</f>
        <v>2317.41</v>
      </c>
      <c r="F2660" s="25">
        <f t="shared" si="118"/>
        <v>-997.33439999999973</v>
      </c>
      <c r="G2660" s="23" t="str">
        <f>_xlfn.XLOOKUP($A2660,PropertiesTbl[Property ID],PropertiesTbl[Property Name])</f>
        <v>Juniper Chalet</v>
      </c>
    </row>
    <row r="2661" spans="1:7" x14ac:dyDescent="0.25">
      <c r="A2661" s="22" t="str">
        <f>Revenue!A2662</f>
        <v>P0222</v>
      </c>
      <c r="B2661" s="22" t="str">
        <f>Revenue!B2662</f>
        <v>Sep</v>
      </c>
      <c r="C2661" s="23" t="str">
        <f t="shared" si="117"/>
        <v>P0222|Sep</v>
      </c>
      <c r="D2661" s="24">
        <f>Revenue!J2662</f>
        <v>879.96720000000005</v>
      </c>
      <c r="E2661" s="25">
        <f>_xlfn.XLOOKUP($C2661,ExpensesTbl[Key],ExpensesTbl[Total Operating Expenses])</f>
        <v>1674.86</v>
      </c>
      <c r="F2661" s="25">
        <f t="shared" si="118"/>
        <v>-794.89279999999985</v>
      </c>
      <c r="G2661" s="23" t="str">
        <f>_xlfn.XLOOKUP($A2661,PropertiesTbl[Property ID],PropertiesTbl[Property Name])</f>
        <v>Juniper Chalet</v>
      </c>
    </row>
    <row r="2662" spans="1:7" x14ac:dyDescent="0.25">
      <c r="A2662" s="22" t="str">
        <f>Revenue!A2663</f>
        <v>P0222</v>
      </c>
      <c r="B2662" s="22" t="str">
        <f>Revenue!B2663</f>
        <v>Oct</v>
      </c>
      <c r="C2662" s="23" t="str">
        <f t="shared" si="117"/>
        <v>P0222|Oct</v>
      </c>
      <c r="D2662" s="24">
        <f>Revenue!J2663</f>
        <v>745.22450000000003</v>
      </c>
      <c r="E2662" s="25">
        <f>_xlfn.XLOOKUP($C2662,ExpensesTbl[Key],ExpensesTbl[Total Operating Expenses])</f>
        <v>1644.8000000000002</v>
      </c>
      <c r="F2662" s="25">
        <f t="shared" si="118"/>
        <v>-899.57550000000015</v>
      </c>
      <c r="G2662" s="23" t="str">
        <f>_xlfn.XLOOKUP($A2662,PropertiesTbl[Property ID],PropertiesTbl[Property Name])</f>
        <v>Juniper Chalet</v>
      </c>
    </row>
    <row r="2663" spans="1:7" x14ac:dyDescent="0.25">
      <c r="A2663" s="22" t="str">
        <f>Revenue!A2664</f>
        <v>P0222</v>
      </c>
      <c r="B2663" s="22" t="str">
        <f>Revenue!B2664</f>
        <v>Nov</v>
      </c>
      <c r="C2663" s="23" t="str">
        <f t="shared" si="117"/>
        <v>P0222|Nov</v>
      </c>
      <c r="D2663" s="24">
        <f>Revenue!J2664</f>
        <v>929.43719999999996</v>
      </c>
      <c r="E2663" s="25">
        <f>_xlfn.XLOOKUP($C2663,ExpensesTbl[Key],ExpensesTbl[Total Operating Expenses])</f>
        <v>1614.71</v>
      </c>
      <c r="F2663" s="25">
        <f t="shared" si="118"/>
        <v>-685.27280000000007</v>
      </c>
      <c r="G2663" s="23" t="str">
        <f>_xlfn.XLOOKUP($A2663,PropertiesTbl[Property ID],PropertiesTbl[Property Name])</f>
        <v>Juniper Chalet</v>
      </c>
    </row>
    <row r="2664" spans="1:7" x14ac:dyDescent="0.25">
      <c r="A2664" s="22" t="str">
        <f>Revenue!A2665</f>
        <v>P0222</v>
      </c>
      <c r="B2664" s="22" t="str">
        <f>Revenue!B2665</f>
        <v>Dec</v>
      </c>
      <c r="C2664" s="23" t="str">
        <f t="shared" si="117"/>
        <v>P0222|Dec</v>
      </c>
      <c r="D2664" s="24">
        <f>Revenue!J2665</f>
        <v>3324.7687999999998</v>
      </c>
      <c r="E2664" s="25">
        <f>_xlfn.XLOOKUP($C2664,ExpensesTbl[Key],ExpensesTbl[Total Operating Expenses])</f>
        <v>1911.07</v>
      </c>
      <c r="F2664" s="25">
        <f t="shared" si="118"/>
        <v>1413.6987999999999</v>
      </c>
      <c r="G2664" s="23" t="str">
        <f>_xlfn.XLOOKUP($A2664,PropertiesTbl[Property ID],PropertiesTbl[Property Name])</f>
        <v>Juniper Chalet</v>
      </c>
    </row>
    <row r="2665" spans="1:7" x14ac:dyDescent="0.25">
      <c r="A2665" s="22" t="str">
        <f>Revenue!A2666</f>
        <v>P0222</v>
      </c>
      <c r="B2665" s="22" t="str">
        <f>Revenue!B2666</f>
        <v>Jan</v>
      </c>
      <c r="C2665" s="23" t="str">
        <f t="shared" si="117"/>
        <v>P0222|Jan</v>
      </c>
      <c r="D2665" s="24">
        <f>Revenue!J2666</f>
        <v>2651.3172</v>
      </c>
      <c r="E2665" s="25">
        <f>_xlfn.XLOOKUP($C2665,ExpensesTbl[Key],ExpensesTbl[Total Operating Expenses])</f>
        <v>1930.2099999999998</v>
      </c>
      <c r="F2665" s="25">
        <f t="shared" si="118"/>
        <v>721.10720000000015</v>
      </c>
      <c r="G2665" s="23" t="str">
        <f>_xlfn.XLOOKUP($A2665,PropertiesTbl[Property ID],PropertiesTbl[Property Name])</f>
        <v>Juniper Chalet</v>
      </c>
    </row>
    <row r="2666" spans="1:7" x14ac:dyDescent="0.25">
      <c r="A2666" s="22" t="str">
        <f>Revenue!A2667</f>
        <v>P0222</v>
      </c>
      <c r="B2666" s="22" t="str">
        <f>Revenue!B2667</f>
        <v>Feb</v>
      </c>
      <c r="C2666" s="23" t="str">
        <f t="shared" si="117"/>
        <v>P0222|Feb</v>
      </c>
      <c r="D2666" s="24">
        <f>Revenue!J2667</f>
        <v>2162.3679999999999</v>
      </c>
      <c r="E2666" s="25">
        <f>_xlfn.XLOOKUP($C2666,ExpensesTbl[Key],ExpensesTbl[Total Operating Expenses])</f>
        <v>1799.3799999999999</v>
      </c>
      <c r="F2666" s="25">
        <f t="shared" si="118"/>
        <v>362.98800000000006</v>
      </c>
      <c r="G2666" s="23" t="str">
        <f>_xlfn.XLOOKUP($A2666,PropertiesTbl[Property ID],PropertiesTbl[Property Name])</f>
        <v>Juniper Chalet</v>
      </c>
    </row>
    <row r="2667" spans="1:7" x14ac:dyDescent="0.25">
      <c r="A2667" s="22" t="str">
        <f>Revenue!A2668</f>
        <v>P0222</v>
      </c>
      <c r="B2667" s="22" t="str">
        <f>Revenue!B2668</f>
        <v>Mar</v>
      </c>
      <c r="C2667" s="23" t="str">
        <f t="shared" si="117"/>
        <v>P0222|Mar</v>
      </c>
      <c r="D2667" s="24">
        <f>Revenue!J2668</f>
        <v>1946.4460000000001</v>
      </c>
      <c r="E2667" s="25">
        <f>_xlfn.XLOOKUP($C2667,ExpensesTbl[Key],ExpensesTbl[Total Operating Expenses])</f>
        <v>1813.12</v>
      </c>
      <c r="F2667" s="25">
        <f t="shared" si="118"/>
        <v>133.32600000000025</v>
      </c>
      <c r="G2667" s="23" t="str">
        <f>_xlfn.XLOOKUP($A2667,PropertiesTbl[Property ID],PropertiesTbl[Property Name])</f>
        <v>Juniper Chalet</v>
      </c>
    </row>
    <row r="2668" spans="1:7" x14ac:dyDescent="0.25">
      <c r="A2668" s="22" t="str">
        <f>Revenue!A2669</f>
        <v>P0223</v>
      </c>
      <c r="B2668" s="22" t="str">
        <f>Revenue!B2669</f>
        <v>Apr</v>
      </c>
      <c r="C2668" s="23" t="str">
        <f t="shared" si="117"/>
        <v>P0223|Apr</v>
      </c>
      <c r="D2668" s="24">
        <f>Revenue!J2669</f>
        <v>1232.9460000000001</v>
      </c>
      <c r="E2668" s="25">
        <f>_xlfn.XLOOKUP($C2668,ExpensesTbl[Key],ExpensesTbl[Total Operating Expenses])</f>
        <v>2180.02</v>
      </c>
      <c r="F2668" s="25">
        <f t="shared" si="118"/>
        <v>-947.07399999999984</v>
      </c>
      <c r="G2668" s="23" t="str">
        <f>_xlfn.XLOOKUP($A2668,PropertiesTbl[Property ID],PropertiesTbl[Property Name])</f>
        <v>Snowline Perch</v>
      </c>
    </row>
    <row r="2669" spans="1:7" x14ac:dyDescent="0.25">
      <c r="A2669" s="22" t="str">
        <f>Revenue!A2670</f>
        <v>P0223</v>
      </c>
      <c r="B2669" s="22" t="str">
        <f>Revenue!B2670</f>
        <v>May</v>
      </c>
      <c r="C2669" s="23" t="str">
        <f t="shared" si="117"/>
        <v>P0223|May</v>
      </c>
      <c r="D2669" s="24">
        <f>Revenue!J2670</f>
        <v>1372.2088999999999</v>
      </c>
      <c r="E2669" s="25">
        <f>_xlfn.XLOOKUP($C2669,ExpensesTbl[Key],ExpensesTbl[Total Operating Expenses])</f>
        <v>2310.17</v>
      </c>
      <c r="F2669" s="25">
        <f t="shared" si="118"/>
        <v>-937.96110000000022</v>
      </c>
      <c r="G2669" s="23" t="str">
        <f>_xlfn.XLOOKUP($A2669,PropertiesTbl[Property ID],PropertiesTbl[Property Name])</f>
        <v>Snowline Perch</v>
      </c>
    </row>
    <row r="2670" spans="1:7" x14ac:dyDescent="0.25">
      <c r="A2670" s="22" t="str">
        <f>Revenue!A2671</f>
        <v>P0223</v>
      </c>
      <c r="B2670" s="22" t="str">
        <f>Revenue!B2671</f>
        <v>Jun</v>
      </c>
      <c r="C2670" s="23" t="str">
        <f t="shared" si="117"/>
        <v>P0223|Jun</v>
      </c>
      <c r="D2670" s="24">
        <f>Revenue!J2671</f>
        <v>1519.5616</v>
      </c>
      <c r="E2670" s="25">
        <f>_xlfn.XLOOKUP($C2670,ExpensesTbl[Key],ExpensesTbl[Total Operating Expenses])</f>
        <v>2424</v>
      </c>
      <c r="F2670" s="25">
        <f t="shared" si="118"/>
        <v>-904.4384</v>
      </c>
      <c r="G2670" s="23" t="str">
        <f>_xlfn.XLOOKUP($A2670,PropertiesTbl[Property ID],PropertiesTbl[Property Name])</f>
        <v>Snowline Perch</v>
      </c>
    </row>
    <row r="2671" spans="1:7" x14ac:dyDescent="0.25">
      <c r="A2671" s="22" t="str">
        <f>Revenue!A2672</f>
        <v>P0223</v>
      </c>
      <c r="B2671" s="22" t="str">
        <f>Revenue!B2672</f>
        <v>Jul</v>
      </c>
      <c r="C2671" s="23" t="str">
        <f t="shared" si="117"/>
        <v>P0223|Jul</v>
      </c>
      <c r="D2671" s="24">
        <f>Revenue!J2672</f>
        <v>2209.58</v>
      </c>
      <c r="E2671" s="25">
        <f>_xlfn.XLOOKUP($C2671,ExpensesTbl[Key],ExpensesTbl[Total Operating Expenses])</f>
        <v>3357.2200000000003</v>
      </c>
      <c r="F2671" s="25">
        <f t="shared" si="118"/>
        <v>-1147.6400000000003</v>
      </c>
      <c r="G2671" s="23" t="str">
        <f>_xlfn.XLOOKUP($A2671,PropertiesTbl[Property ID],PropertiesTbl[Property Name])</f>
        <v>Snowline Perch</v>
      </c>
    </row>
    <row r="2672" spans="1:7" x14ac:dyDescent="0.25">
      <c r="A2672" s="22" t="str">
        <f>Revenue!A2673</f>
        <v>P0223</v>
      </c>
      <c r="B2672" s="22" t="str">
        <f>Revenue!B2673</f>
        <v>Aug</v>
      </c>
      <c r="C2672" s="23" t="str">
        <f t="shared" si="117"/>
        <v>P0223|Aug</v>
      </c>
      <c r="D2672" s="24">
        <f>Revenue!J2673</f>
        <v>2304.931</v>
      </c>
      <c r="E2672" s="25">
        <f>_xlfn.XLOOKUP($C2672,ExpensesTbl[Key],ExpensesTbl[Total Operating Expenses])</f>
        <v>3266.6400000000003</v>
      </c>
      <c r="F2672" s="25">
        <f t="shared" si="118"/>
        <v>-961.70900000000029</v>
      </c>
      <c r="G2672" s="23" t="str">
        <f>_xlfn.XLOOKUP($A2672,PropertiesTbl[Property ID],PropertiesTbl[Property Name])</f>
        <v>Snowline Perch</v>
      </c>
    </row>
    <row r="2673" spans="1:7" x14ac:dyDescent="0.25">
      <c r="A2673" s="22" t="str">
        <f>Revenue!A2674</f>
        <v>P0223</v>
      </c>
      <c r="B2673" s="22" t="str">
        <f>Revenue!B2674</f>
        <v>Sep</v>
      </c>
      <c r="C2673" s="23" t="str">
        <f t="shared" si="117"/>
        <v>P0223|Sep</v>
      </c>
      <c r="D2673" s="24">
        <f>Revenue!J2674</f>
        <v>1287.1884</v>
      </c>
      <c r="E2673" s="25">
        <f>_xlfn.XLOOKUP($C2673,ExpensesTbl[Key],ExpensesTbl[Total Operating Expenses])</f>
        <v>2191.02</v>
      </c>
      <c r="F2673" s="25">
        <f t="shared" si="118"/>
        <v>-903.83159999999998</v>
      </c>
      <c r="G2673" s="23" t="str">
        <f>_xlfn.XLOOKUP($A2673,PropertiesTbl[Property ID],PropertiesTbl[Property Name])</f>
        <v>Snowline Perch</v>
      </c>
    </row>
    <row r="2674" spans="1:7" x14ac:dyDescent="0.25">
      <c r="A2674" s="22" t="str">
        <f>Revenue!A2675</f>
        <v>P0223</v>
      </c>
      <c r="B2674" s="22" t="str">
        <f>Revenue!B2675</f>
        <v>Oct</v>
      </c>
      <c r="C2674" s="23" t="str">
        <f t="shared" si="117"/>
        <v>P0223|Oct</v>
      </c>
      <c r="D2674" s="24">
        <f>Revenue!J2675</f>
        <v>1169.3915999999999</v>
      </c>
      <c r="E2674" s="25">
        <f>_xlfn.XLOOKUP($C2674,ExpensesTbl[Key],ExpensesTbl[Total Operating Expenses])</f>
        <v>2099.39</v>
      </c>
      <c r="F2674" s="25">
        <f t="shared" si="118"/>
        <v>-929.99839999999995</v>
      </c>
      <c r="G2674" s="23" t="str">
        <f>_xlfn.XLOOKUP($A2674,PropertiesTbl[Property ID],PropertiesTbl[Property Name])</f>
        <v>Snowline Perch</v>
      </c>
    </row>
    <row r="2675" spans="1:7" x14ac:dyDescent="0.25">
      <c r="A2675" s="22" t="str">
        <f>Revenue!A2676</f>
        <v>P0223</v>
      </c>
      <c r="B2675" s="22" t="str">
        <f>Revenue!B2676</f>
        <v>Nov</v>
      </c>
      <c r="C2675" s="23" t="str">
        <f t="shared" si="117"/>
        <v>P0223|Nov</v>
      </c>
      <c r="D2675" s="24">
        <f>Revenue!J2676</f>
        <v>1400.1837</v>
      </c>
      <c r="E2675" s="25">
        <f>_xlfn.XLOOKUP($C2675,ExpensesTbl[Key],ExpensesTbl[Total Operating Expenses])</f>
        <v>2145.9299999999998</v>
      </c>
      <c r="F2675" s="25">
        <f t="shared" si="118"/>
        <v>-745.74629999999979</v>
      </c>
      <c r="G2675" s="23" t="str">
        <f>_xlfn.XLOOKUP($A2675,PropertiesTbl[Property ID],PropertiesTbl[Property Name])</f>
        <v>Snowline Perch</v>
      </c>
    </row>
    <row r="2676" spans="1:7" x14ac:dyDescent="0.25">
      <c r="A2676" s="22" t="str">
        <f>Revenue!A2677</f>
        <v>P0223</v>
      </c>
      <c r="B2676" s="22" t="str">
        <f>Revenue!B2677</f>
        <v>Dec</v>
      </c>
      <c r="C2676" s="23" t="str">
        <f t="shared" si="117"/>
        <v>P0223|Dec</v>
      </c>
      <c r="D2676" s="24">
        <f>Revenue!J2677</f>
        <v>5217.7124999999996</v>
      </c>
      <c r="E2676" s="25">
        <f>_xlfn.XLOOKUP($C2676,ExpensesTbl[Key],ExpensesTbl[Total Operating Expenses])</f>
        <v>2534.4300000000003</v>
      </c>
      <c r="F2676" s="25">
        <f t="shared" si="118"/>
        <v>2683.2824999999993</v>
      </c>
      <c r="G2676" s="23" t="str">
        <f>_xlfn.XLOOKUP($A2676,PropertiesTbl[Property ID],PropertiesTbl[Property Name])</f>
        <v>Snowline Perch</v>
      </c>
    </row>
    <row r="2677" spans="1:7" x14ac:dyDescent="0.25">
      <c r="A2677" s="22" t="str">
        <f>Revenue!A2678</f>
        <v>P0223</v>
      </c>
      <c r="B2677" s="22" t="str">
        <f>Revenue!B2678</f>
        <v>Jan</v>
      </c>
      <c r="C2677" s="23" t="str">
        <f t="shared" si="117"/>
        <v>P0223|Jan</v>
      </c>
      <c r="D2677" s="24">
        <f>Revenue!J2678</f>
        <v>4045.4974000000002</v>
      </c>
      <c r="E2677" s="25">
        <f>_xlfn.XLOOKUP($C2677,ExpensesTbl[Key],ExpensesTbl[Total Operating Expenses])</f>
        <v>2411.0300000000002</v>
      </c>
      <c r="F2677" s="25">
        <f t="shared" si="118"/>
        <v>1634.4674</v>
      </c>
      <c r="G2677" s="23" t="str">
        <f>_xlfn.XLOOKUP($A2677,PropertiesTbl[Property ID],PropertiesTbl[Property Name])</f>
        <v>Snowline Perch</v>
      </c>
    </row>
    <row r="2678" spans="1:7" x14ac:dyDescent="0.25">
      <c r="A2678" s="22" t="str">
        <f>Revenue!A2679</f>
        <v>P0223</v>
      </c>
      <c r="B2678" s="22" t="str">
        <f>Revenue!B2679</f>
        <v>Feb</v>
      </c>
      <c r="C2678" s="23" t="str">
        <f t="shared" si="117"/>
        <v>P0223|Feb</v>
      </c>
      <c r="D2678" s="24">
        <f>Revenue!J2679</f>
        <v>3840.0708000000004</v>
      </c>
      <c r="E2678" s="25">
        <f>_xlfn.XLOOKUP($C2678,ExpensesTbl[Key],ExpensesTbl[Total Operating Expenses])</f>
        <v>2416.2600000000002</v>
      </c>
      <c r="F2678" s="25">
        <f t="shared" si="118"/>
        <v>1423.8108000000002</v>
      </c>
      <c r="G2678" s="23" t="str">
        <f>_xlfn.XLOOKUP($A2678,PropertiesTbl[Property ID],PropertiesTbl[Property Name])</f>
        <v>Snowline Perch</v>
      </c>
    </row>
    <row r="2679" spans="1:7" x14ac:dyDescent="0.25">
      <c r="A2679" s="22" t="str">
        <f>Revenue!A2680</f>
        <v>P0223</v>
      </c>
      <c r="B2679" s="22" t="str">
        <f>Revenue!B2680</f>
        <v>Mar</v>
      </c>
      <c r="C2679" s="23" t="str">
        <f t="shared" si="117"/>
        <v>P0223|Mar</v>
      </c>
      <c r="D2679" s="24">
        <f>Revenue!J2680</f>
        <v>3044.6328000000003</v>
      </c>
      <c r="E2679" s="25">
        <f>_xlfn.XLOOKUP($C2679,ExpensesTbl[Key],ExpensesTbl[Total Operating Expenses])</f>
        <v>2309.44</v>
      </c>
      <c r="F2679" s="25">
        <f t="shared" si="118"/>
        <v>735.19280000000026</v>
      </c>
      <c r="G2679" s="23" t="str">
        <f>_xlfn.XLOOKUP($A2679,PropertiesTbl[Property ID],PropertiesTbl[Property Name])</f>
        <v>Snowline Perch</v>
      </c>
    </row>
    <row r="2680" spans="1:7" x14ac:dyDescent="0.25">
      <c r="A2680" s="22" t="str">
        <f>Revenue!A2681</f>
        <v>P0224</v>
      </c>
      <c r="B2680" s="22" t="str">
        <f>Revenue!B2681</f>
        <v>Apr</v>
      </c>
      <c r="C2680" s="23" t="str">
        <f t="shared" si="117"/>
        <v>P0224|Apr</v>
      </c>
      <c r="D2680" s="24">
        <f>Revenue!J2681</f>
        <v>580.37650000000008</v>
      </c>
      <c r="E2680" s="25">
        <f>_xlfn.XLOOKUP($C2680,ExpensesTbl[Key],ExpensesTbl[Total Operating Expenses])</f>
        <v>1155.28</v>
      </c>
      <c r="F2680" s="25">
        <f t="shared" si="118"/>
        <v>-574.90349999999989</v>
      </c>
      <c r="G2680" s="23" t="str">
        <f>_xlfn.XLOOKUP($A2680,PropertiesTbl[Property ID],PropertiesTbl[Property Name])</f>
        <v>Ridge Cottage</v>
      </c>
    </row>
    <row r="2681" spans="1:7" x14ac:dyDescent="0.25">
      <c r="A2681" s="22" t="str">
        <f>Revenue!A2682</f>
        <v>P0224</v>
      </c>
      <c r="B2681" s="22" t="str">
        <f>Revenue!B2682</f>
        <v>May</v>
      </c>
      <c r="C2681" s="23" t="str">
        <f t="shared" si="117"/>
        <v>P0224|May</v>
      </c>
      <c r="D2681" s="24">
        <f>Revenue!J2682</f>
        <v>741.44500000000005</v>
      </c>
      <c r="E2681" s="25">
        <f>_xlfn.XLOOKUP($C2681,ExpensesTbl[Key],ExpensesTbl[Total Operating Expenses])</f>
        <v>1255.43</v>
      </c>
      <c r="F2681" s="25">
        <f t="shared" si="118"/>
        <v>-513.98500000000001</v>
      </c>
      <c r="G2681" s="23" t="str">
        <f>_xlfn.XLOOKUP($A2681,PropertiesTbl[Property ID],PropertiesTbl[Property Name])</f>
        <v>Ridge Cottage</v>
      </c>
    </row>
    <row r="2682" spans="1:7" x14ac:dyDescent="0.25">
      <c r="A2682" s="22" t="str">
        <f>Revenue!A2683</f>
        <v>P0224</v>
      </c>
      <c r="B2682" s="22" t="str">
        <f>Revenue!B2683</f>
        <v>Jun</v>
      </c>
      <c r="C2682" s="23" t="str">
        <f t="shared" si="117"/>
        <v>P0224|Jun</v>
      </c>
      <c r="D2682" s="24">
        <f>Revenue!J2683</f>
        <v>908.92520000000002</v>
      </c>
      <c r="E2682" s="25">
        <f>_xlfn.XLOOKUP($C2682,ExpensesTbl[Key],ExpensesTbl[Total Operating Expenses])</f>
        <v>1288.56</v>
      </c>
      <c r="F2682" s="25">
        <f t="shared" si="118"/>
        <v>-379.63479999999993</v>
      </c>
      <c r="G2682" s="23" t="str">
        <f>_xlfn.XLOOKUP($A2682,PropertiesTbl[Property ID],PropertiesTbl[Property Name])</f>
        <v>Ridge Cottage</v>
      </c>
    </row>
    <row r="2683" spans="1:7" x14ac:dyDescent="0.25">
      <c r="A2683" s="22" t="str">
        <f>Revenue!A2684</f>
        <v>P0224</v>
      </c>
      <c r="B2683" s="22" t="str">
        <f>Revenue!B2684</f>
        <v>Jul</v>
      </c>
      <c r="C2683" s="23" t="str">
        <f t="shared" si="117"/>
        <v>P0224|Jul</v>
      </c>
      <c r="D2683" s="24">
        <f>Revenue!J2684</f>
        <v>1080.8480000000002</v>
      </c>
      <c r="E2683" s="25">
        <f>_xlfn.XLOOKUP($C2683,ExpensesTbl[Key],ExpensesTbl[Total Operating Expenses])</f>
        <v>1593.0700000000002</v>
      </c>
      <c r="F2683" s="25">
        <f t="shared" si="118"/>
        <v>-512.22199999999998</v>
      </c>
      <c r="G2683" s="23" t="str">
        <f>_xlfn.XLOOKUP($A2683,PropertiesTbl[Property ID],PropertiesTbl[Property Name])</f>
        <v>Ridge Cottage</v>
      </c>
    </row>
    <row r="2684" spans="1:7" x14ac:dyDescent="0.25">
      <c r="A2684" s="22" t="str">
        <f>Revenue!A2685</f>
        <v>P0224</v>
      </c>
      <c r="B2684" s="22" t="str">
        <f>Revenue!B2685</f>
        <v>Aug</v>
      </c>
      <c r="C2684" s="23" t="str">
        <f t="shared" si="117"/>
        <v>P0224|Aug</v>
      </c>
      <c r="D2684" s="24">
        <f>Revenue!J2685</f>
        <v>1038.1680000000001</v>
      </c>
      <c r="E2684" s="25">
        <f>_xlfn.XLOOKUP($C2684,ExpensesTbl[Key],ExpensesTbl[Total Operating Expenses])</f>
        <v>1535.82</v>
      </c>
      <c r="F2684" s="25">
        <f t="shared" si="118"/>
        <v>-497.65199999999982</v>
      </c>
      <c r="G2684" s="23" t="str">
        <f>_xlfn.XLOOKUP($A2684,PropertiesTbl[Property ID],PropertiesTbl[Property Name])</f>
        <v>Ridge Cottage</v>
      </c>
    </row>
    <row r="2685" spans="1:7" x14ac:dyDescent="0.25">
      <c r="A2685" s="22" t="str">
        <f>Revenue!A2686</f>
        <v>P0224</v>
      </c>
      <c r="B2685" s="22" t="str">
        <f>Revenue!B2686</f>
        <v>Sep</v>
      </c>
      <c r="C2685" s="23" t="str">
        <f t="shared" si="117"/>
        <v>P0224|Sep</v>
      </c>
      <c r="D2685" s="24">
        <f>Revenue!J2686</f>
        <v>772.64019999999994</v>
      </c>
      <c r="E2685" s="25">
        <f>_xlfn.XLOOKUP($C2685,ExpensesTbl[Key],ExpensesTbl[Total Operating Expenses])</f>
        <v>1216.1500000000001</v>
      </c>
      <c r="F2685" s="25">
        <f t="shared" si="118"/>
        <v>-443.50980000000015</v>
      </c>
      <c r="G2685" s="23" t="str">
        <f>_xlfn.XLOOKUP($A2685,PropertiesTbl[Property ID],PropertiesTbl[Property Name])</f>
        <v>Ridge Cottage</v>
      </c>
    </row>
    <row r="2686" spans="1:7" x14ac:dyDescent="0.25">
      <c r="A2686" s="22" t="str">
        <f>Revenue!A2687</f>
        <v>P0224</v>
      </c>
      <c r="B2686" s="22" t="str">
        <f>Revenue!B2687</f>
        <v>Oct</v>
      </c>
      <c r="C2686" s="23" t="str">
        <f t="shared" si="117"/>
        <v>P0224|Oct</v>
      </c>
      <c r="D2686" s="24">
        <f>Revenue!J2687</f>
        <v>767.86779999999999</v>
      </c>
      <c r="E2686" s="25">
        <f>_xlfn.XLOOKUP($C2686,ExpensesTbl[Key],ExpensesTbl[Total Operating Expenses])</f>
        <v>1198</v>
      </c>
      <c r="F2686" s="25">
        <f t="shared" si="118"/>
        <v>-430.13220000000001</v>
      </c>
      <c r="G2686" s="23" t="str">
        <f>_xlfn.XLOOKUP($A2686,PropertiesTbl[Property ID],PropertiesTbl[Property Name])</f>
        <v>Ridge Cottage</v>
      </c>
    </row>
    <row r="2687" spans="1:7" x14ac:dyDescent="0.25">
      <c r="A2687" s="22" t="str">
        <f>Revenue!A2688</f>
        <v>P0224</v>
      </c>
      <c r="B2687" s="22" t="str">
        <f>Revenue!B2688</f>
        <v>Nov</v>
      </c>
      <c r="C2687" s="23" t="str">
        <f t="shared" si="117"/>
        <v>P0224|Nov</v>
      </c>
      <c r="D2687" s="24">
        <f>Revenue!J2688</f>
        <v>661.61400000000003</v>
      </c>
      <c r="E2687" s="25">
        <f>_xlfn.XLOOKUP($C2687,ExpensesTbl[Key],ExpensesTbl[Total Operating Expenses])</f>
        <v>1204.6200000000001</v>
      </c>
      <c r="F2687" s="25">
        <f t="shared" si="118"/>
        <v>-543.00600000000009</v>
      </c>
      <c r="G2687" s="23" t="str">
        <f>_xlfn.XLOOKUP($A2687,PropertiesTbl[Property ID],PropertiesTbl[Property Name])</f>
        <v>Ridge Cottage</v>
      </c>
    </row>
    <row r="2688" spans="1:7" x14ac:dyDescent="0.25">
      <c r="A2688" s="22" t="str">
        <f>Revenue!A2689</f>
        <v>P0224</v>
      </c>
      <c r="B2688" s="22" t="str">
        <f>Revenue!B2689</f>
        <v>Dec</v>
      </c>
      <c r="C2688" s="23" t="str">
        <f t="shared" si="117"/>
        <v>P0224|Dec</v>
      </c>
      <c r="D2688" s="24">
        <f>Revenue!J2689</f>
        <v>2714.7882</v>
      </c>
      <c r="E2688" s="25">
        <f>_xlfn.XLOOKUP($C2688,ExpensesTbl[Key],ExpensesTbl[Total Operating Expenses])</f>
        <v>1436.77</v>
      </c>
      <c r="F2688" s="25">
        <f t="shared" si="118"/>
        <v>1278.0182</v>
      </c>
      <c r="G2688" s="23" t="str">
        <f>_xlfn.XLOOKUP($A2688,PropertiesTbl[Property ID],PropertiesTbl[Property Name])</f>
        <v>Ridge Cottage</v>
      </c>
    </row>
    <row r="2689" spans="1:7" x14ac:dyDescent="0.25">
      <c r="A2689" s="22" t="str">
        <f>Revenue!A2690</f>
        <v>P0224</v>
      </c>
      <c r="B2689" s="22" t="str">
        <f>Revenue!B2690</f>
        <v>Jan</v>
      </c>
      <c r="C2689" s="23" t="str">
        <f t="shared" si="117"/>
        <v>P0224|Jan</v>
      </c>
      <c r="D2689" s="24">
        <f>Revenue!J2690</f>
        <v>2143.8577</v>
      </c>
      <c r="E2689" s="25">
        <f>_xlfn.XLOOKUP($C2689,ExpensesTbl[Key],ExpensesTbl[Total Operating Expenses])</f>
        <v>1368.15</v>
      </c>
      <c r="F2689" s="25">
        <f t="shared" si="118"/>
        <v>775.70769999999993</v>
      </c>
      <c r="G2689" s="23" t="str">
        <f>_xlfn.XLOOKUP($A2689,PropertiesTbl[Property ID],PropertiesTbl[Property Name])</f>
        <v>Ridge Cottage</v>
      </c>
    </row>
    <row r="2690" spans="1:7" x14ac:dyDescent="0.25">
      <c r="A2690" s="22" t="str">
        <f>Revenue!A2691</f>
        <v>P0224</v>
      </c>
      <c r="B2690" s="22" t="str">
        <f>Revenue!B2691</f>
        <v>Feb</v>
      </c>
      <c r="C2690" s="23" t="str">
        <f t="shared" si="117"/>
        <v>P0224|Feb</v>
      </c>
      <c r="D2690" s="24">
        <f>Revenue!J2691</f>
        <v>1817.9280000000001</v>
      </c>
      <c r="E2690" s="25">
        <f>_xlfn.XLOOKUP($C2690,ExpensesTbl[Key],ExpensesTbl[Total Operating Expenses])</f>
        <v>1381.19</v>
      </c>
      <c r="F2690" s="25">
        <f t="shared" si="118"/>
        <v>436.73800000000006</v>
      </c>
      <c r="G2690" s="23" t="str">
        <f>_xlfn.XLOOKUP($A2690,PropertiesTbl[Property ID],PropertiesTbl[Property Name])</f>
        <v>Ridge Cottage</v>
      </c>
    </row>
    <row r="2691" spans="1:7" x14ac:dyDescent="0.25">
      <c r="A2691" s="22" t="str">
        <f>Revenue!A2692</f>
        <v>P0224</v>
      </c>
      <c r="B2691" s="22" t="str">
        <f>Revenue!B2692</f>
        <v>Mar</v>
      </c>
      <c r="C2691" s="23" t="str">
        <f t="shared" si="117"/>
        <v>P0224|Mar</v>
      </c>
      <c r="D2691" s="24">
        <f>Revenue!J2692</f>
        <v>1504.5809999999999</v>
      </c>
      <c r="E2691" s="25">
        <f>_xlfn.XLOOKUP($C2691,ExpensesTbl[Key],ExpensesTbl[Total Operating Expenses])</f>
        <v>1293.83</v>
      </c>
      <c r="F2691" s="25">
        <f t="shared" si="118"/>
        <v>210.75099999999998</v>
      </c>
      <c r="G2691" s="23" t="str">
        <f>_xlfn.XLOOKUP($A2691,PropertiesTbl[Property ID],PropertiesTbl[Property Name])</f>
        <v>Ridge Cottage</v>
      </c>
    </row>
    <row r="2692" spans="1:7" x14ac:dyDescent="0.25">
      <c r="A2692" s="22" t="str">
        <f>Revenue!A2693</f>
        <v>P0225</v>
      </c>
      <c r="B2692" s="22" t="str">
        <f>Revenue!B2693</f>
        <v>Apr</v>
      </c>
      <c r="C2692" s="23" t="str">
        <f t="shared" si="117"/>
        <v>P0225|Apr</v>
      </c>
      <c r="D2692" s="24">
        <f>Revenue!J2693</f>
        <v>1675.7404999999999</v>
      </c>
      <c r="E2692" s="25">
        <f>_xlfn.XLOOKUP($C2692,ExpensesTbl[Key],ExpensesTbl[Total Operating Expenses])</f>
        <v>3060.6</v>
      </c>
      <c r="F2692" s="25">
        <f t="shared" si="118"/>
        <v>-1384.8595</v>
      </c>
      <c r="G2692" s="23" t="str">
        <f>_xlfn.XLOOKUP($A2692,PropertiesTbl[Property ID],PropertiesTbl[Property Name])</f>
        <v>Highland Hideaway</v>
      </c>
    </row>
    <row r="2693" spans="1:7" x14ac:dyDescent="0.25">
      <c r="A2693" s="22" t="str">
        <f>Revenue!A2694</f>
        <v>P0225</v>
      </c>
      <c r="B2693" s="22" t="str">
        <f>Revenue!B2694</f>
        <v>May</v>
      </c>
      <c r="C2693" s="23" t="str">
        <f t="shared" ref="C2693:C2756" si="119">A2693&amp;"|"&amp;B2693</f>
        <v>P0225|May</v>
      </c>
      <c r="D2693" s="24">
        <f>Revenue!J2694</f>
        <v>2245.8871000000004</v>
      </c>
      <c r="E2693" s="25">
        <f>_xlfn.XLOOKUP($C2693,ExpensesTbl[Key],ExpensesTbl[Total Operating Expenses])</f>
        <v>3611.0099999999998</v>
      </c>
      <c r="F2693" s="25">
        <f t="shared" ref="F2693:F2756" si="120">D2693-E2693</f>
        <v>-1365.1228999999994</v>
      </c>
      <c r="G2693" s="23" t="str">
        <f>_xlfn.XLOOKUP($A2693,PropertiesTbl[Property ID],PropertiesTbl[Property Name])</f>
        <v>Highland Hideaway</v>
      </c>
    </row>
    <row r="2694" spans="1:7" x14ac:dyDescent="0.25">
      <c r="A2694" s="22" t="str">
        <f>Revenue!A2695</f>
        <v>P0225</v>
      </c>
      <c r="B2694" s="22" t="str">
        <f>Revenue!B2695</f>
        <v>Jun</v>
      </c>
      <c r="C2694" s="23" t="str">
        <f t="shared" si="119"/>
        <v>P0225|Jun</v>
      </c>
      <c r="D2694" s="24">
        <f>Revenue!J2695</f>
        <v>2417.0048000000002</v>
      </c>
      <c r="E2694" s="25">
        <f>_xlfn.XLOOKUP($C2694,ExpensesTbl[Key],ExpensesTbl[Total Operating Expenses])</f>
        <v>3807.4700000000003</v>
      </c>
      <c r="F2694" s="25">
        <f t="shared" si="120"/>
        <v>-1390.4652000000001</v>
      </c>
      <c r="G2694" s="23" t="str">
        <f>_xlfn.XLOOKUP($A2694,PropertiesTbl[Property ID],PropertiesTbl[Property Name])</f>
        <v>Highland Hideaway</v>
      </c>
    </row>
    <row r="2695" spans="1:7" x14ac:dyDescent="0.25">
      <c r="A2695" s="22" t="str">
        <f>Revenue!A2696</f>
        <v>P0225</v>
      </c>
      <c r="B2695" s="22" t="str">
        <f>Revenue!B2696</f>
        <v>Jul</v>
      </c>
      <c r="C2695" s="23" t="str">
        <f t="shared" si="119"/>
        <v>P0225|Jul</v>
      </c>
      <c r="D2695" s="24">
        <f>Revenue!J2696</f>
        <v>4378.6152000000002</v>
      </c>
      <c r="E2695" s="25">
        <f>_xlfn.XLOOKUP($C2695,ExpensesTbl[Key],ExpensesTbl[Total Operating Expenses])</f>
        <v>5394.08</v>
      </c>
      <c r="F2695" s="25">
        <f t="shared" si="120"/>
        <v>-1015.4647999999997</v>
      </c>
      <c r="G2695" s="23" t="str">
        <f>_xlfn.XLOOKUP($A2695,PropertiesTbl[Property ID],PropertiesTbl[Property Name])</f>
        <v>Highland Hideaway</v>
      </c>
    </row>
    <row r="2696" spans="1:7" x14ac:dyDescent="0.25">
      <c r="A2696" s="22" t="str">
        <f>Revenue!A2697</f>
        <v>P0225</v>
      </c>
      <c r="B2696" s="22" t="str">
        <f>Revenue!B2697</f>
        <v>Aug</v>
      </c>
      <c r="C2696" s="23" t="str">
        <f t="shared" si="119"/>
        <v>P0225|Aug</v>
      </c>
      <c r="D2696" s="24">
        <f>Revenue!J2697</f>
        <v>3267.0340000000001</v>
      </c>
      <c r="E2696" s="25">
        <f>_xlfn.XLOOKUP($C2696,ExpensesTbl[Key],ExpensesTbl[Total Operating Expenses])</f>
        <v>5172.9399999999996</v>
      </c>
      <c r="F2696" s="25">
        <f t="shared" si="120"/>
        <v>-1905.9059999999995</v>
      </c>
      <c r="G2696" s="23" t="str">
        <f>_xlfn.XLOOKUP($A2696,PropertiesTbl[Property ID],PropertiesTbl[Property Name])</f>
        <v>Highland Hideaway</v>
      </c>
    </row>
    <row r="2697" spans="1:7" x14ac:dyDescent="0.25">
      <c r="A2697" s="22" t="str">
        <f>Revenue!A2698</f>
        <v>P0225</v>
      </c>
      <c r="B2697" s="22" t="str">
        <f>Revenue!B2698</f>
        <v>Sep</v>
      </c>
      <c r="C2697" s="23" t="str">
        <f t="shared" si="119"/>
        <v>P0225|Sep</v>
      </c>
      <c r="D2697" s="24">
        <f>Revenue!J2698</f>
        <v>2204.6136000000001</v>
      </c>
      <c r="E2697" s="25">
        <f>_xlfn.XLOOKUP($C2697,ExpensesTbl[Key],ExpensesTbl[Total Operating Expenses])</f>
        <v>3395.5299999999997</v>
      </c>
      <c r="F2697" s="25">
        <f t="shared" si="120"/>
        <v>-1190.9163999999996</v>
      </c>
      <c r="G2697" s="23" t="str">
        <f>_xlfn.XLOOKUP($A2697,PropertiesTbl[Property ID],PropertiesTbl[Property Name])</f>
        <v>Highland Hideaway</v>
      </c>
    </row>
    <row r="2698" spans="1:7" x14ac:dyDescent="0.25">
      <c r="A2698" s="22" t="str">
        <f>Revenue!A2699</f>
        <v>P0225</v>
      </c>
      <c r="B2698" s="22" t="str">
        <f>Revenue!B2699</f>
        <v>Oct</v>
      </c>
      <c r="C2698" s="23" t="str">
        <f t="shared" si="119"/>
        <v>P0225|Oct</v>
      </c>
      <c r="D2698" s="24">
        <f>Revenue!J2699</f>
        <v>1919.2589999999998</v>
      </c>
      <c r="E2698" s="25">
        <f>_xlfn.XLOOKUP($C2698,ExpensesTbl[Key],ExpensesTbl[Total Operating Expenses])</f>
        <v>3284.5499999999997</v>
      </c>
      <c r="F2698" s="25">
        <f t="shared" si="120"/>
        <v>-1365.2909999999999</v>
      </c>
      <c r="G2698" s="23" t="str">
        <f>_xlfn.XLOOKUP($A2698,PropertiesTbl[Property ID],PropertiesTbl[Property Name])</f>
        <v>Highland Hideaway</v>
      </c>
    </row>
    <row r="2699" spans="1:7" x14ac:dyDescent="0.25">
      <c r="A2699" s="22" t="str">
        <f>Revenue!A2700</f>
        <v>P0225</v>
      </c>
      <c r="B2699" s="22" t="str">
        <f>Revenue!B2700</f>
        <v>Nov</v>
      </c>
      <c r="C2699" s="23" t="str">
        <f t="shared" si="119"/>
        <v>P0225|Nov</v>
      </c>
      <c r="D2699" s="24">
        <f>Revenue!J2700</f>
        <v>2212.9944</v>
      </c>
      <c r="E2699" s="25">
        <f>_xlfn.XLOOKUP($C2699,ExpensesTbl[Key],ExpensesTbl[Total Operating Expenses])</f>
        <v>3174.72</v>
      </c>
      <c r="F2699" s="25">
        <f t="shared" si="120"/>
        <v>-961.72559999999976</v>
      </c>
      <c r="G2699" s="23" t="str">
        <f>_xlfn.XLOOKUP($A2699,PropertiesTbl[Property ID],PropertiesTbl[Property Name])</f>
        <v>Highland Hideaway</v>
      </c>
    </row>
    <row r="2700" spans="1:7" x14ac:dyDescent="0.25">
      <c r="A2700" s="22" t="str">
        <f>Revenue!A2701</f>
        <v>P0225</v>
      </c>
      <c r="B2700" s="22" t="str">
        <f>Revenue!B2701</f>
        <v>Dec</v>
      </c>
      <c r="C2700" s="23" t="str">
        <f t="shared" si="119"/>
        <v>P0225|Dec</v>
      </c>
      <c r="D2700" s="24">
        <f>Revenue!J2701</f>
        <v>7952.8675999999996</v>
      </c>
      <c r="E2700" s="25">
        <f>_xlfn.XLOOKUP($C2700,ExpensesTbl[Key],ExpensesTbl[Total Operating Expenses])</f>
        <v>3858.27</v>
      </c>
      <c r="F2700" s="25">
        <f t="shared" si="120"/>
        <v>4094.5975999999996</v>
      </c>
      <c r="G2700" s="23" t="str">
        <f>_xlfn.XLOOKUP($A2700,PropertiesTbl[Property ID],PropertiesTbl[Property Name])</f>
        <v>Highland Hideaway</v>
      </c>
    </row>
    <row r="2701" spans="1:7" x14ac:dyDescent="0.25">
      <c r="A2701" s="22" t="str">
        <f>Revenue!A2702</f>
        <v>P0225</v>
      </c>
      <c r="B2701" s="22" t="str">
        <f>Revenue!B2702</f>
        <v>Jan</v>
      </c>
      <c r="C2701" s="23" t="str">
        <f t="shared" si="119"/>
        <v>P0225|Jan</v>
      </c>
      <c r="D2701" s="24">
        <f>Revenue!J2702</f>
        <v>6758.1779999999999</v>
      </c>
      <c r="E2701" s="25">
        <f>_xlfn.XLOOKUP($C2701,ExpensesTbl[Key],ExpensesTbl[Total Operating Expenses])</f>
        <v>3946.15</v>
      </c>
      <c r="F2701" s="25">
        <f t="shared" si="120"/>
        <v>2812.0279999999998</v>
      </c>
      <c r="G2701" s="23" t="str">
        <f>_xlfn.XLOOKUP($A2701,PropertiesTbl[Property ID],PropertiesTbl[Property Name])</f>
        <v>Highland Hideaway</v>
      </c>
    </row>
    <row r="2702" spans="1:7" x14ac:dyDescent="0.25">
      <c r="A2702" s="22" t="str">
        <f>Revenue!A2703</f>
        <v>P0225</v>
      </c>
      <c r="B2702" s="22" t="str">
        <f>Revenue!B2703</f>
        <v>Feb</v>
      </c>
      <c r="C2702" s="23" t="str">
        <f t="shared" si="119"/>
        <v>P0225|Feb</v>
      </c>
      <c r="D2702" s="24">
        <f>Revenue!J2703</f>
        <v>5341.8143000000009</v>
      </c>
      <c r="E2702" s="25">
        <f>_xlfn.XLOOKUP($C2702,ExpensesTbl[Key],ExpensesTbl[Total Operating Expenses])</f>
        <v>3579.15</v>
      </c>
      <c r="F2702" s="25">
        <f t="shared" si="120"/>
        <v>1762.6643000000008</v>
      </c>
      <c r="G2702" s="23" t="str">
        <f>_xlfn.XLOOKUP($A2702,PropertiesTbl[Property ID],PropertiesTbl[Property Name])</f>
        <v>Highland Hideaway</v>
      </c>
    </row>
    <row r="2703" spans="1:7" x14ac:dyDescent="0.25">
      <c r="A2703" s="22" t="str">
        <f>Revenue!A2704</f>
        <v>P0225</v>
      </c>
      <c r="B2703" s="22" t="str">
        <f>Revenue!B2704</f>
        <v>Mar</v>
      </c>
      <c r="C2703" s="23" t="str">
        <f t="shared" si="119"/>
        <v>P0225|Mar</v>
      </c>
      <c r="D2703" s="24">
        <f>Revenue!J2704</f>
        <v>4890.7933999999996</v>
      </c>
      <c r="E2703" s="25">
        <f>_xlfn.XLOOKUP($C2703,ExpensesTbl[Key],ExpensesTbl[Total Operating Expenses])</f>
        <v>3557.05</v>
      </c>
      <c r="F2703" s="25">
        <f t="shared" si="120"/>
        <v>1333.7433999999994</v>
      </c>
      <c r="G2703" s="23" t="str">
        <f>_xlfn.XLOOKUP($A2703,PropertiesTbl[Property ID],PropertiesTbl[Property Name])</f>
        <v>Highland Hideaway</v>
      </c>
    </row>
    <row r="2704" spans="1:7" x14ac:dyDescent="0.25">
      <c r="A2704" s="22" t="str">
        <f>Revenue!A2705</f>
        <v>P0226</v>
      </c>
      <c r="B2704" s="22" t="str">
        <f>Revenue!B2705</f>
        <v>Apr</v>
      </c>
      <c r="C2704" s="23" t="str">
        <f t="shared" si="119"/>
        <v>P0226|Apr</v>
      </c>
      <c r="D2704" s="24">
        <f>Revenue!J2705</f>
        <v>1400.3874000000001</v>
      </c>
      <c r="E2704" s="25">
        <f>_xlfn.XLOOKUP($C2704,ExpensesTbl[Key],ExpensesTbl[Total Operating Expenses])</f>
        <v>1984.9299999999998</v>
      </c>
      <c r="F2704" s="25">
        <f t="shared" si="120"/>
        <v>-584.54259999999977</v>
      </c>
      <c r="G2704" s="23" t="str">
        <f>_xlfn.XLOOKUP($A2704,PropertiesTbl[Property ID],PropertiesTbl[Property Name])</f>
        <v>Cedar Landing</v>
      </c>
    </row>
    <row r="2705" spans="1:7" x14ac:dyDescent="0.25">
      <c r="A2705" s="22" t="str">
        <f>Revenue!A2706</f>
        <v>P0226</v>
      </c>
      <c r="B2705" s="22" t="str">
        <f>Revenue!B2706</f>
        <v>May</v>
      </c>
      <c r="C2705" s="23" t="str">
        <f t="shared" si="119"/>
        <v>P0226|May</v>
      </c>
      <c r="D2705" s="24">
        <f>Revenue!J2706</f>
        <v>1687.2552000000001</v>
      </c>
      <c r="E2705" s="25">
        <f>_xlfn.XLOOKUP($C2705,ExpensesTbl[Key],ExpensesTbl[Total Operating Expenses])</f>
        <v>2316.11</v>
      </c>
      <c r="F2705" s="25">
        <f t="shared" si="120"/>
        <v>-628.85480000000007</v>
      </c>
      <c r="G2705" s="23" t="str">
        <f>_xlfn.XLOOKUP($A2705,PropertiesTbl[Property ID],PropertiesTbl[Property Name])</f>
        <v>Cedar Landing</v>
      </c>
    </row>
    <row r="2706" spans="1:7" x14ac:dyDescent="0.25">
      <c r="A2706" s="22" t="str">
        <f>Revenue!A2707</f>
        <v>P0226</v>
      </c>
      <c r="B2706" s="22" t="str">
        <f>Revenue!B2707</f>
        <v>Jun</v>
      </c>
      <c r="C2706" s="23" t="str">
        <f t="shared" si="119"/>
        <v>P0226|Jun</v>
      </c>
      <c r="D2706" s="24">
        <f>Revenue!J2707</f>
        <v>1530.4838</v>
      </c>
      <c r="E2706" s="25">
        <f>_xlfn.XLOOKUP($C2706,ExpensesTbl[Key],ExpensesTbl[Total Operating Expenses])</f>
        <v>2420.9</v>
      </c>
      <c r="F2706" s="25">
        <f t="shared" si="120"/>
        <v>-890.41620000000012</v>
      </c>
      <c r="G2706" s="23" t="str">
        <f>_xlfn.XLOOKUP($A2706,PropertiesTbl[Property ID],PropertiesTbl[Property Name])</f>
        <v>Cedar Landing</v>
      </c>
    </row>
    <row r="2707" spans="1:7" x14ac:dyDescent="0.25">
      <c r="A2707" s="22" t="str">
        <f>Revenue!A2708</f>
        <v>P0226</v>
      </c>
      <c r="B2707" s="22" t="str">
        <f>Revenue!B2708</f>
        <v>Jul</v>
      </c>
      <c r="C2707" s="23" t="str">
        <f t="shared" si="119"/>
        <v>P0226|Jul</v>
      </c>
      <c r="D2707" s="24">
        <f>Revenue!J2708</f>
        <v>2430.9339999999997</v>
      </c>
      <c r="E2707" s="25">
        <f>_xlfn.XLOOKUP($C2707,ExpensesTbl[Key],ExpensesTbl[Total Operating Expenses])</f>
        <v>3373.86</v>
      </c>
      <c r="F2707" s="25">
        <f t="shared" si="120"/>
        <v>-942.92600000000039</v>
      </c>
      <c r="G2707" s="23" t="str">
        <f>_xlfn.XLOOKUP($A2707,PropertiesTbl[Property ID],PropertiesTbl[Property Name])</f>
        <v>Cedar Landing</v>
      </c>
    </row>
    <row r="2708" spans="1:7" x14ac:dyDescent="0.25">
      <c r="A2708" s="22" t="str">
        <f>Revenue!A2709</f>
        <v>P0226</v>
      </c>
      <c r="B2708" s="22" t="str">
        <f>Revenue!B2709</f>
        <v>Aug</v>
      </c>
      <c r="C2708" s="23" t="str">
        <f t="shared" si="119"/>
        <v>P0226|Aug</v>
      </c>
      <c r="D2708" s="24">
        <f>Revenue!J2709</f>
        <v>2296.1039999999998</v>
      </c>
      <c r="E2708" s="25">
        <f>_xlfn.XLOOKUP($C2708,ExpensesTbl[Key],ExpensesTbl[Total Operating Expenses])</f>
        <v>3264.42</v>
      </c>
      <c r="F2708" s="25">
        <f t="shared" si="120"/>
        <v>-968.31600000000026</v>
      </c>
      <c r="G2708" s="23" t="str">
        <f>_xlfn.XLOOKUP($A2708,PropertiesTbl[Property ID],PropertiesTbl[Property Name])</f>
        <v>Cedar Landing</v>
      </c>
    </row>
    <row r="2709" spans="1:7" x14ac:dyDescent="0.25">
      <c r="A2709" s="22" t="str">
        <f>Revenue!A2710</f>
        <v>P0226</v>
      </c>
      <c r="B2709" s="22" t="str">
        <f>Revenue!B2710</f>
        <v>Sep</v>
      </c>
      <c r="C2709" s="23" t="str">
        <f t="shared" si="119"/>
        <v>P0226|Sep</v>
      </c>
      <c r="D2709" s="24">
        <f>Revenue!J2710</f>
        <v>1658.7760000000001</v>
      </c>
      <c r="E2709" s="25">
        <f>_xlfn.XLOOKUP($C2709,ExpensesTbl[Key],ExpensesTbl[Total Operating Expenses])</f>
        <v>2166.0300000000002</v>
      </c>
      <c r="F2709" s="25">
        <f t="shared" si="120"/>
        <v>-507.25400000000013</v>
      </c>
      <c r="G2709" s="23" t="str">
        <f>_xlfn.XLOOKUP($A2709,PropertiesTbl[Property ID],PropertiesTbl[Property Name])</f>
        <v>Cedar Landing</v>
      </c>
    </row>
    <row r="2710" spans="1:7" x14ac:dyDescent="0.25">
      <c r="A2710" s="22" t="str">
        <f>Revenue!A2711</f>
        <v>P0226</v>
      </c>
      <c r="B2710" s="22" t="str">
        <f>Revenue!B2711</f>
        <v>Oct</v>
      </c>
      <c r="C2710" s="23" t="str">
        <f t="shared" si="119"/>
        <v>P0226|Oct</v>
      </c>
      <c r="D2710" s="24">
        <f>Revenue!J2711</f>
        <v>1215.4277999999999</v>
      </c>
      <c r="E2710" s="25">
        <f>_xlfn.XLOOKUP($C2710,ExpensesTbl[Key],ExpensesTbl[Total Operating Expenses])</f>
        <v>2088.59</v>
      </c>
      <c r="F2710" s="25">
        <f t="shared" si="120"/>
        <v>-873.16220000000021</v>
      </c>
      <c r="G2710" s="23" t="str">
        <f>_xlfn.XLOOKUP($A2710,PropertiesTbl[Property ID],PropertiesTbl[Property Name])</f>
        <v>Cedar Landing</v>
      </c>
    </row>
    <row r="2711" spans="1:7" x14ac:dyDescent="0.25">
      <c r="A2711" s="22" t="str">
        <f>Revenue!A2712</f>
        <v>P0226</v>
      </c>
      <c r="B2711" s="22" t="str">
        <f>Revenue!B2712</f>
        <v>Nov</v>
      </c>
      <c r="C2711" s="23" t="str">
        <f t="shared" si="119"/>
        <v>P0226|Nov</v>
      </c>
      <c r="D2711" s="24">
        <f>Revenue!J2712</f>
        <v>1515.1384</v>
      </c>
      <c r="E2711" s="25">
        <f>_xlfn.XLOOKUP($C2711,ExpensesTbl[Key],ExpensesTbl[Total Operating Expenses])</f>
        <v>2276.75</v>
      </c>
      <c r="F2711" s="25">
        <f t="shared" si="120"/>
        <v>-761.61159999999995</v>
      </c>
      <c r="G2711" s="23" t="str">
        <f>_xlfn.XLOOKUP($A2711,PropertiesTbl[Property ID],PropertiesTbl[Property Name])</f>
        <v>Cedar Landing</v>
      </c>
    </row>
    <row r="2712" spans="1:7" x14ac:dyDescent="0.25">
      <c r="A2712" s="22" t="str">
        <f>Revenue!A2713</f>
        <v>P0226</v>
      </c>
      <c r="B2712" s="22" t="str">
        <f>Revenue!B2713</f>
        <v>Dec</v>
      </c>
      <c r="C2712" s="23" t="str">
        <f t="shared" si="119"/>
        <v>P0226|Dec</v>
      </c>
      <c r="D2712" s="24">
        <f>Revenue!J2713</f>
        <v>5659.3050000000003</v>
      </c>
      <c r="E2712" s="25">
        <f>_xlfn.XLOOKUP($C2712,ExpensesTbl[Key],ExpensesTbl[Total Operating Expenses])</f>
        <v>2549.4300000000003</v>
      </c>
      <c r="F2712" s="25">
        <f t="shared" si="120"/>
        <v>3109.875</v>
      </c>
      <c r="G2712" s="23" t="str">
        <f>_xlfn.XLOOKUP($A2712,PropertiesTbl[Property ID],PropertiesTbl[Property Name])</f>
        <v>Cedar Landing</v>
      </c>
    </row>
    <row r="2713" spans="1:7" x14ac:dyDescent="0.25">
      <c r="A2713" s="22" t="str">
        <f>Revenue!A2714</f>
        <v>P0226</v>
      </c>
      <c r="B2713" s="22" t="str">
        <f>Revenue!B2714</f>
        <v>Jan</v>
      </c>
      <c r="C2713" s="23" t="str">
        <f t="shared" si="119"/>
        <v>P0226|Jan</v>
      </c>
      <c r="D2713" s="24">
        <f>Revenue!J2714</f>
        <v>4733.6340000000009</v>
      </c>
      <c r="E2713" s="25">
        <f>_xlfn.XLOOKUP($C2713,ExpensesTbl[Key],ExpensesTbl[Total Operating Expenses])</f>
        <v>2547.0700000000002</v>
      </c>
      <c r="F2713" s="25">
        <f t="shared" si="120"/>
        <v>2186.5640000000008</v>
      </c>
      <c r="G2713" s="23" t="str">
        <f>_xlfn.XLOOKUP($A2713,PropertiesTbl[Property ID],PropertiesTbl[Property Name])</f>
        <v>Cedar Landing</v>
      </c>
    </row>
    <row r="2714" spans="1:7" x14ac:dyDescent="0.25">
      <c r="A2714" s="22" t="str">
        <f>Revenue!A2715</f>
        <v>P0226</v>
      </c>
      <c r="B2714" s="22" t="str">
        <f>Revenue!B2715</f>
        <v>Feb</v>
      </c>
      <c r="C2714" s="23" t="str">
        <f t="shared" si="119"/>
        <v>P0226|Feb</v>
      </c>
      <c r="D2714" s="24">
        <f>Revenue!J2715</f>
        <v>3559.1976</v>
      </c>
      <c r="E2714" s="25">
        <f>_xlfn.XLOOKUP($C2714,ExpensesTbl[Key],ExpensesTbl[Total Operating Expenses])</f>
        <v>2431.42</v>
      </c>
      <c r="F2714" s="25">
        <f t="shared" si="120"/>
        <v>1127.7775999999999</v>
      </c>
      <c r="G2714" s="23" t="str">
        <f>_xlfn.XLOOKUP($A2714,PropertiesTbl[Property ID],PropertiesTbl[Property Name])</f>
        <v>Cedar Landing</v>
      </c>
    </row>
    <row r="2715" spans="1:7" x14ac:dyDescent="0.25">
      <c r="A2715" s="22" t="str">
        <f>Revenue!A2716</f>
        <v>P0226</v>
      </c>
      <c r="B2715" s="22" t="str">
        <f>Revenue!B2716</f>
        <v>Mar</v>
      </c>
      <c r="C2715" s="23" t="str">
        <f t="shared" si="119"/>
        <v>P0226|Mar</v>
      </c>
      <c r="D2715" s="24">
        <f>Revenue!J2716</f>
        <v>3238.7879999999996</v>
      </c>
      <c r="E2715" s="25">
        <f>_xlfn.XLOOKUP($C2715,ExpensesTbl[Key],ExpensesTbl[Total Operating Expenses])</f>
        <v>2299.17</v>
      </c>
      <c r="F2715" s="25">
        <f t="shared" si="120"/>
        <v>939.61799999999948</v>
      </c>
      <c r="G2715" s="23" t="str">
        <f>_xlfn.XLOOKUP($A2715,PropertiesTbl[Property ID],PropertiesTbl[Property Name])</f>
        <v>Cedar Landing</v>
      </c>
    </row>
    <row r="2716" spans="1:7" x14ac:dyDescent="0.25">
      <c r="A2716" s="22" t="str">
        <f>Revenue!A2717</f>
        <v>P0227</v>
      </c>
      <c r="B2716" s="22" t="str">
        <f>Revenue!B2717</f>
        <v>Apr</v>
      </c>
      <c r="C2716" s="23" t="str">
        <f t="shared" si="119"/>
        <v>P0227|Apr</v>
      </c>
      <c r="D2716" s="24">
        <f>Revenue!J2717</f>
        <v>1019.8757999999999</v>
      </c>
      <c r="E2716" s="25">
        <f>_xlfn.XLOOKUP($C2716,ExpensesTbl[Key],ExpensesTbl[Total Operating Expenses])</f>
        <v>1972.9299999999998</v>
      </c>
      <c r="F2716" s="25">
        <f t="shared" si="120"/>
        <v>-953.05419999999992</v>
      </c>
      <c r="G2716" s="23" t="str">
        <f>_xlfn.XLOOKUP($A2716,PropertiesTbl[Property ID],PropertiesTbl[Property Name])</f>
        <v>Lakeview Haven</v>
      </c>
    </row>
    <row r="2717" spans="1:7" x14ac:dyDescent="0.25">
      <c r="A2717" s="22" t="str">
        <f>Revenue!A2718</f>
        <v>P0227</v>
      </c>
      <c r="B2717" s="22" t="str">
        <f>Revenue!B2718</f>
        <v>May</v>
      </c>
      <c r="C2717" s="23" t="str">
        <f t="shared" si="119"/>
        <v>P0227|May</v>
      </c>
      <c r="D2717" s="24">
        <f>Revenue!J2718</f>
        <v>1307.9076</v>
      </c>
      <c r="E2717" s="25">
        <f>_xlfn.XLOOKUP($C2717,ExpensesTbl[Key],ExpensesTbl[Total Operating Expenses])</f>
        <v>2320.33</v>
      </c>
      <c r="F2717" s="25">
        <f t="shared" si="120"/>
        <v>-1012.4223999999999</v>
      </c>
      <c r="G2717" s="23" t="str">
        <f>_xlfn.XLOOKUP($A2717,PropertiesTbl[Property ID],PropertiesTbl[Property Name])</f>
        <v>Lakeview Haven</v>
      </c>
    </row>
    <row r="2718" spans="1:7" x14ac:dyDescent="0.25">
      <c r="A2718" s="22" t="str">
        <f>Revenue!A2719</f>
        <v>P0227</v>
      </c>
      <c r="B2718" s="22" t="str">
        <f>Revenue!B2719</f>
        <v>Jun</v>
      </c>
      <c r="C2718" s="23" t="str">
        <f t="shared" si="119"/>
        <v>P0227|Jun</v>
      </c>
      <c r="D2718" s="24">
        <f>Revenue!J2719</f>
        <v>1335.8145000000002</v>
      </c>
      <c r="E2718" s="25">
        <f>_xlfn.XLOOKUP($C2718,ExpensesTbl[Key],ExpensesTbl[Total Operating Expenses])</f>
        <v>2418.17</v>
      </c>
      <c r="F2718" s="25">
        <f t="shared" si="120"/>
        <v>-1082.3554999999999</v>
      </c>
      <c r="G2718" s="23" t="str">
        <f>_xlfn.XLOOKUP($A2718,PropertiesTbl[Property ID],PropertiesTbl[Property Name])</f>
        <v>Lakeview Haven</v>
      </c>
    </row>
    <row r="2719" spans="1:7" x14ac:dyDescent="0.25">
      <c r="A2719" s="22" t="str">
        <f>Revenue!A2720</f>
        <v>P0227</v>
      </c>
      <c r="B2719" s="22" t="str">
        <f>Revenue!B2720</f>
        <v>Jul</v>
      </c>
      <c r="C2719" s="23" t="str">
        <f t="shared" si="119"/>
        <v>P0227|Jul</v>
      </c>
      <c r="D2719" s="24">
        <f>Revenue!J2720</f>
        <v>2189.3069999999998</v>
      </c>
      <c r="E2719" s="25">
        <f>_xlfn.XLOOKUP($C2719,ExpensesTbl[Key],ExpensesTbl[Total Operating Expenses])</f>
        <v>3352.26</v>
      </c>
      <c r="F2719" s="25">
        <f t="shared" si="120"/>
        <v>-1162.9530000000004</v>
      </c>
      <c r="G2719" s="23" t="str">
        <f>_xlfn.XLOOKUP($A2719,PropertiesTbl[Property ID],PropertiesTbl[Property Name])</f>
        <v>Lakeview Haven</v>
      </c>
    </row>
    <row r="2720" spans="1:7" x14ac:dyDescent="0.25">
      <c r="A2720" s="22" t="str">
        <f>Revenue!A2721</f>
        <v>P0227</v>
      </c>
      <c r="B2720" s="22" t="str">
        <f>Revenue!B2721</f>
        <v>Aug</v>
      </c>
      <c r="C2720" s="23" t="str">
        <f t="shared" si="119"/>
        <v>P0227|Aug</v>
      </c>
      <c r="D2720" s="24">
        <f>Revenue!J2721</f>
        <v>1812.2979</v>
      </c>
      <c r="E2720" s="25">
        <f>_xlfn.XLOOKUP($C2720,ExpensesTbl[Key],ExpensesTbl[Total Operating Expenses])</f>
        <v>3152.48</v>
      </c>
      <c r="F2720" s="25">
        <f t="shared" si="120"/>
        <v>-1340.1821</v>
      </c>
      <c r="G2720" s="23" t="str">
        <f>_xlfn.XLOOKUP($A2720,PropertiesTbl[Property ID],PropertiesTbl[Property Name])</f>
        <v>Lakeview Haven</v>
      </c>
    </row>
    <row r="2721" spans="1:7" x14ac:dyDescent="0.25">
      <c r="A2721" s="22" t="str">
        <f>Revenue!A2722</f>
        <v>P0227</v>
      </c>
      <c r="B2721" s="22" t="str">
        <f>Revenue!B2722</f>
        <v>Sep</v>
      </c>
      <c r="C2721" s="23" t="str">
        <f t="shared" si="119"/>
        <v>P0227|Sep</v>
      </c>
      <c r="D2721" s="24">
        <f>Revenue!J2722</f>
        <v>1144.3074000000001</v>
      </c>
      <c r="E2721" s="25">
        <f>_xlfn.XLOOKUP($C2721,ExpensesTbl[Key],ExpensesTbl[Total Operating Expenses])</f>
        <v>2199.44</v>
      </c>
      <c r="F2721" s="25">
        <f t="shared" si="120"/>
        <v>-1055.1325999999999</v>
      </c>
      <c r="G2721" s="23" t="str">
        <f>_xlfn.XLOOKUP($A2721,PropertiesTbl[Property ID],PropertiesTbl[Property Name])</f>
        <v>Lakeview Haven</v>
      </c>
    </row>
    <row r="2722" spans="1:7" x14ac:dyDescent="0.25">
      <c r="A2722" s="22" t="str">
        <f>Revenue!A2723</f>
        <v>P0227</v>
      </c>
      <c r="B2722" s="22" t="str">
        <f>Revenue!B2723</f>
        <v>Oct</v>
      </c>
      <c r="C2722" s="23" t="str">
        <f t="shared" si="119"/>
        <v>P0227|Oct</v>
      </c>
      <c r="D2722" s="24">
        <f>Revenue!J2723</f>
        <v>1202.682</v>
      </c>
      <c r="E2722" s="25">
        <f>_xlfn.XLOOKUP($C2722,ExpensesTbl[Key],ExpensesTbl[Total Operating Expenses])</f>
        <v>2103.2199999999998</v>
      </c>
      <c r="F2722" s="25">
        <f t="shared" si="120"/>
        <v>-900.53799999999978</v>
      </c>
      <c r="G2722" s="23" t="str">
        <f>_xlfn.XLOOKUP($A2722,PropertiesTbl[Property ID],PropertiesTbl[Property Name])</f>
        <v>Lakeview Haven</v>
      </c>
    </row>
    <row r="2723" spans="1:7" x14ac:dyDescent="0.25">
      <c r="A2723" s="22" t="str">
        <f>Revenue!A2724</f>
        <v>P0227</v>
      </c>
      <c r="B2723" s="22" t="str">
        <f>Revenue!B2724</f>
        <v>Nov</v>
      </c>
      <c r="C2723" s="23" t="str">
        <f t="shared" si="119"/>
        <v>P0227|Nov</v>
      </c>
      <c r="D2723" s="24">
        <f>Revenue!J2724</f>
        <v>1182.0792000000001</v>
      </c>
      <c r="E2723" s="25">
        <f>_xlfn.XLOOKUP($C2723,ExpensesTbl[Key],ExpensesTbl[Total Operating Expenses])</f>
        <v>2044.8200000000002</v>
      </c>
      <c r="F2723" s="25">
        <f t="shared" si="120"/>
        <v>-862.74080000000004</v>
      </c>
      <c r="G2723" s="23" t="str">
        <f>_xlfn.XLOOKUP($A2723,PropertiesTbl[Property ID],PropertiesTbl[Property Name])</f>
        <v>Lakeview Haven</v>
      </c>
    </row>
    <row r="2724" spans="1:7" x14ac:dyDescent="0.25">
      <c r="A2724" s="22" t="str">
        <f>Revenue!A2725</f>
        <v>P0227</v>
      </c>
      <c r="B2724" s="22" t="str">
        <f>Revenue!B2725</f>
        <v>Dec</v>
      </c>
      <c r="C2724" s="23" t="str">
        <f t="shared" si="119"/>
        <v>P0227|Dec</v>
      </c>
      <c r="D2724" s="24">
        <f>Revenue!J2725</f>
        <v>5021.8015999999998</v>
      </c>
      <c r="E2724" s="25">
        <f>_xlfn.XLOOKUP($C2724,ExpensesTbl[Key],ExpensesTbl[Total Operating Expenses])</f>
        <v>2536.7200000000003</v>
      </c>
      <c r="F2724" s="25">
        <f t="shared" si="120"/>
        <v>2485.0815999999995</v>
      </c>
      <c r="G2724" s="23" t="str">
        <f>_xlfn.XLOOKUP($A2724,PropertiesTbl[Property ID],PropertiesTbl[Property Name])</f>
        <v>Lakeview Haven</v>
      </c>
    </row>
    <row r="2725" spans="1:7" x14ac:dyDescent="0.25">
      <c r="A2725" s="22" t="str">
        <f>Revenue!A2726</f>
        <v>P0227</v>
      </c>
      <c r="B2725" s="22" t="str">
        <f>Revenue!B2726</f>
        <v>Jan</v>
      </c>
      <c r="C2725" s="23" t="str">
        <f t="shared" si="119"/>
        <v>P0227|Jan</v>
      </c>
      <c r="D2725" s="24">
        <f>Revenue!J2726</f>
        <v>3643.3548000000001</v>
      </c>
      <c r="E2725" s="25">
        <f>_xlfn.XLOOKUP($C2725,ExpensesTbl[Key],ExpensesTbl[Total Operating Expenses])</f>
        <v>2417.3900000000003</v>
      </c>
      <c r="F2725" s="25">
        <f t="shared" si="120"/>
        <v>1225.9647999999997</v>
      </c>
      <c r="G2725" s="23" t="str">
        <f>_xlfn.XLOOKUP($A2725,PropertiesTbl[Property ID],PropertiesTbl[Property Name])</f>
        <v>Lakeview Haven</v>
      </c>
    </row>
    <row r="2726" spans="1:7" x14ac:dyDescent="0.25">
      <c r="A2726" s="22" t="str">
        <f>Revenue!A2727</f>
        <v>P0227</v>
      </c>
      <c r="B2726" s="22" t="str">
        <f>Revenue!B2727</f>
        <v>Feb</v>
      </c>
      <c r="C2726" s="23" t="str">
        <f t="shared" si="119"/>
        <v>P0227|Feb</v>
      </c>
      <c r="D2726" s="24">
        <f>Revenue!J2727</f>
        <v>2999.2950000000001</v>
      </c>
      <c r="E2726" s="25">
        <f>_xlfn.XLOOKUP($C2726,ExpensesTbl[Key],ExpensesTbl[Total Operating Expenses])</f>
        <v>2321.81</v>
      </c>
      <c r="F2726" s="25">
        <f t="shared" si="120"/>
        <v>677.48500000000013</v>
      </c>
      <c r="G2726" s="23" t="str">
        <f>_xlfn.XLOOKUP($A2726,PropertiesTbl[Property ID],PropertiesTbl[Property Name])</f>
        <v>Lakeview Haven</v>
      </c>
    </row>
    <row r="2727" spans="1:7" x14ac:dyDescent="0.25">
      <c r="A2727" s="22" t="str">
        <f>Revenue!A2728</f>
        <v>P0227</v>
      </c>
      <c r="B2727" s="22" t="str">
        <f>Revenue!B2728</f>
        <v>Mar</v>
      </c>
      <c r="C2727" s="23" t="str">
        <f t="shared" si="119"/>
        <v>P0227|Mar</v>
      </c>
      <c r="D2727" s="24">
        <f>Revenue!J2728</f>
        <v>3038.0949999999998</v>
      </c>
      <c r="E2727" s="25">
        <f>_xlfn.XLOOKUP($C2727,ExpensesTbl[Key],ExpensesTbl[Total Operating Expenses])</f>
        <v>2296.25</v>
      </c>
      <c r="F2727" s="25">
        <f t="shared" si="120"/>
        <v>741.8449999999998</v>
      </c>
      <c r="G2727" s="23" t="str">
        <f>_xlfn.XLOOKUP($A2727,PropertiesTbl[Property ID],PropertiesTbl[Property Name])</f>
        <v>Lakeview Haven</v>
      </c>
    </row>
    <row r="2728" spans="1:7" x14ac:dyDescent="0.25">
      <c r="A2728" s="22" t="str">
        <f>Revenue!A2729</f>
        <v>P0228</v>
      </c>
      <c r="B2728" s="22" t="str">
        <f>Revenue!B2729</f>
        <v>Apr</v>
      </c>
      <c r="C2728" s="23" t="str">
        <f t="shared" si="119"/>
        <v>P0228|Apr</v>
      </c>
      <c r="D2728" s="24">
        <f>Revenue!J2729</f>
        <v>986.06579999999997</v>
      </c>
      <c r="E2728" s="25">
        <f>_xlfn.XLOOKUP($C2728,ExpensesTbl[Key],ExpensesTbl[Total Operating Expenses])</f>
        <v>1564.64</v>
      </c>
      <c r="F2728" s="25">
        <f t="shared" si="120"/>
        <v>-578.57420000000013</v>
      </c>
      <c r="G2728" s="23" t="str">
        <f>_xlfn.XLOOKUP($A2728,PropertiesTbl[Property ID],PropertiesTbl[Property Name])</f>
        <v>Summit Escape</v>
      </c>
    </row>
    <row r="2729" spans="1:7" x14ac:dyDescent="0.25">
      <c r="A2729" s="22" t="str">
        <f>Revenue!A2730</f>
        <v>P0228</v>
      </c>
      <c r="B2729" s="22" t="str">
        <f>Revenue!B2730</f>
        <v>May</v>
      </c>
      <c r="C2729" s="23" t="str">
        <f t="shared" si="119"/>
        <v>P0228|May</v>
      </c>
      <c r="D2729" s="24">
        <f>Revenue!J2730</f>
        <v>1016.1552</v>
      </c>
      <c r="E2729" s="25">
        <f>_xlfn.XLOOKUP($C2729,ExpensesTbl[Key],ExpensesTbl[Total Operating Expenses])</f>
        <v>1776.52</v>
      </c>
      <c r="F2729" s="25">
        <f t="shared" si="120"/>
        <v>-760.36479999999995</v>
      </c>
      <c r="G2729" s="23" t="str">
        <f>_xlfn.XLOOKUP($A2729,PropertiesTbl[Property ID],PropertiesTbl[Property Name])</f>
        <v>Summit Escape</v>
      </c>
    </row>
    <row r="2730" spans="1:7" x14ac:dyDescent="0.25">
      <c r="A2730" s="22" t="str">
        <f>Revenue!A2731</f>
        <v>P0228</v>
      </c>
      <c r="B2730" s="22" t="str">
        <f>Revenue!B2731</f>
        <v>Jun</v>
      </c>
      <c r="C2730" s="23" t="str">
        <f t="shared" si="119"/>
        <v>P0228|Jun</v>
      </c>
      <c r="D2730" s="24">
        <f>Revenue!J2731</f>
        <v>1287.5224000000001</v>
      </c>
      <c r="E2730" s="25">
        <f>_xlfn.XLOOKUP($C2730,ExpensesTbl[Key],ExpensesTbl[Total Operating Expenses])</f>
        <v>1849.3100000000002</v>
      </c>
      <c r="F2730" s="25">
        <f t="shared" si="120"/>
        <v>-561.78760000000011</v>
      </c>
      <c r="G2730" s="23" t="str">
        <f>_xlfn.XLOOKUP($A2730,PropertiesTbl[Property ID],PropertiesTbl[Property Name])</f>
        <v>Summit Escape</v>
      </c>
    </row>
    <row r="2731" spans="1:7" x14ac:dyDescent="0.25">
      <c r="A2731" s="22" t="str">
        <f>Revenue!A2732</f>
        <v>P0228</v>
      </c>
      <c r="B2731" s="22" t="str">
        <f>Revenue!B2732</f>
        <v>Jul</v>
      </c>
      <c r="C2731" s="23" t="str">
        <f t="shared" si="119"/>
        <v>P0228|Jul</v>
      </c>
      <c r="D2731" s="24">
        <f>Revenue!J2732</f>
        <v>1919.4690000000001</v>
      </c>
      <c r="E2731" s="25">
        <f>_xlfn.XLOOKUP($C2731,ExpensesTbl[Key],ExpensesTbl[Total Operating Expenses])</f>
        <v>2486.2799999999997</v>
      </c>
      <c r="F2731" s="25">
        <f t="shared" si="120"/>
        <v>-566.81099999999969</v>
      </c>
      <c r="G2731" s="23" t="str">
        <f>_xlfn.XLOOKUP($A2731,PropertiesTbl[Property ID],PropertiesTbl[Property Name])</f>
        <v>Summit Escape</v>
      </c>
    </row>
    <row r="2732" spans="1:7" x14ac:dyDescent="0.25">
      <c r="A2732" s="22" t="str">
        <f>Revenue!A2733</f>
        <v>P0228</v>
      </c>
      <c r="B2732" s="22" t="str">
        <f>Revenue!B2733</f>
        <v>Aug</v>
      </c>
      <c r="C2732" s="23" t="str">
        <f t="shared" si="119"/>
        <v>P0228|Aug</v>
      </c>
      <c r="D2732" s="24">
        <f>Revenue!J2733</f>
        <v>1854.4789999999998</v>
      </c>
      <c r="E2732" s="25">
        <f>_xlfn.XLOOKUP($C2732,ExpensesTbl[Key],ExpensesTbl[Total Operating Expenses])</f>
        <v>2421.88</v>
      </c>
      <c r="F2732" s="25">
        <f t="shared" si="120"/>
        <v>-567.40100000000029</v>
      </c>
      <c r="G2732" s="23" t="str">
        <f>_xlfn.XLOOKUP($A2732,PropertiesTbl[Property ID],PropertiesTbl[Property Name])</f>
        <v>Summit Escape</v>
      </c>
    </row>
    <row r="2733" spans="1:7" x14ac:dyDescent="0.25">
      <c r="A2733" s="22" t="str">
        <f>Revenue!A2734</f>
        <v>P0228</v>
      </c>
      <c r="B2733" s="22" t="str">
        <f>Revenue!B2734</f>
        <v>Sep</v>
      </c>
      <c r="C2733" s="23" t="str">
        <f t="shared" si="119"/>
        <v>P0228|Sep</v>
      </c>
      <c r="D2733" s="24">
        <f>Revenue!J2734</f>
        <v>1071.6780000000001</v>
      </c>
      <c r="E2733" s="25">
        <f>_xlfn.XLOOKUP($C2733,ExpensesTbl[Key],ExpensesTbl[Total Operating Expenses])</f>
        <v>1668.17</v>
      </c>
      <c r="F2733" s="25">
        <f t="shared" si="120"/>
        <v>-596.49199999999996</v>
      </c>
      <c r="G2733" s="23" t="str">
        <f>_xlfn.XLOOKUP($A2733,PropertiesTbl[Property ID],PropertiesTbl[Property Name])</f>
        <v>Summit Escape</v>
      </c>
    </row>
    <row r="2734" spans="1:7" x14ac:dyDescent="0.25">
      <c r="A2734" s="22" t="str">
        <f>Revenue!A2735</f>
        <v>P0228</v>
      </c>
      <c r="B2734" s="22" t="str">
        <f>Revenue!B2735</f>
        <v>Oct</v>
      </c>
      <c r="C2734" s="23" t="str">
        <f t="shared" si="119"/>
        <v>P0228|Oct</v>
      </c>
      <c r="D2734" s="24">
        <f>Revenue!J2735</f>
        <v>974.77499999999998</v>
      </c>
      <c r="E2734" s="25">
        <f>_xlfn.XLOOKUP($C2734,ExpensesTbl[Key],ExpensesTbl[Total Operating Expenses])</f>
        <v>1620.63</v>
      </c>
      <c r="F2734" s="25">
        <f t="shared" si="120"/>
        <v>-645.85500000000013</v>
      </c>
      <c r="G2734" s="23" t="str">
        <f>_xlfn.XLOOKUP($A2734,PropertiesTbl[Property ID],PropertiesTbl[Property Name])</f>
        <v>Summit Escape</v>
      </c>
    </row>
    <row r="2735" spans="1:7" x14ac:dyDescent="0.25">
      <c r="A2735" s="22" t="str">
        <f>Revenue!A2736</f>
        <v>P0228</v>
      </c>
      <c r="B2735" s="22" t="str">
        <f>Revenue!B2736</f>
        <v>Nov</v>
      </c>
      <c r="C2735" s="23" t="str">
        <f t="shared" si="119"/>
        <v>P0228|Nov</v>
      </c>
      <c r="D2735" s="24">
        <f>Revenue!J2736</f>
        <v>1035.9431999999999</v>
      </c>
      <c r="E2735" s="25">
        <f>_xlfn.XLOOKUP($C2735,ExpensesTbl[Key],ExpensesTbl[Total Operating Expenses])</f>
        <v>1633.3200000000002</v>
      </c>
      <c r="F2735" s="25">
        <f t="shared" si="120"/>
        <v>-597.37680000000023</v>
      </c>
      <c r="G2735" s="23" t="str">
        <f>_xlfn.XLOOKUP($A2735,PropertiesTbl[Property ID],PropertiesTbl[Property Name])</f>
        <v>Summit Escape</v>
      </c>
    </row>
    <row r="2736" spans="1:7" x14ac:dyDescent="0.25">
      <c r="A2736" s="22" t="str">
        <f>Revenue!A2737</f>
        <v>P0228</v>
      </c>
      <c r="B2736" s="22" t="str">
        <f>Revenue!B2737</f>
        <v>Dec</v>
      </c>
      <c r="C2736" s="23" t="str">
        <f t="shared" si="119"/>
        <v>P0228|Dec</v>
      </c>
      <c r="D2736" s="24">
        <f>Revenue!J2737</f>
        <v>4497.4710000000005</v>
      </c>
      <c r="E2736" s="25">
        <f>_xlfn.XLOOKUP($C2736,ExpensesTbl[Key],ExpensesTbl[Total Operating Expenses])</f>
        <v>1985.1</v>
      </c>
      <c r="F2736" s="25">
        <f t="shared" si="120"/>
        <v>2512.3710000000005</v>
      </c>
      <c r="G2736" s="23" t="str">
        <f>_xlfn.XLOOKUP($A2736,PropertiesTbl[Property ID],PropertiesTbl[Property Name])</f>
        <v>Summit Escape</v>
      </c>
    </row>
    <row r="2737" spans="1:7" x14ac:dyDescent="0.25">
      <c r="A2737" s="22" t="str">
        <f>Revenue!A2738</f>
        <v>P0228</v>
      </c>
      <c r="B2737" s="22" t="str">
        <f>Revenue!B2738</f>
        <v>Jan</v>
      </c>
      <c r="C2737" s="23" t="str">
        <f t="shared" si="119"/>
        <v>P0228|Jan</v>
      </c>
      <c r="D2737" s="24">
        <f>Revenue!J2738</f>
        <v>3179.7732000000001</v>
      </c>
      <c r="E2737" s="25">
        <f>_xlfn.XLOOKUP($C2737,ExpensesTbl[Key],ExpensesTbl[Total Operating Expenses])</f>
        <v>1904.84</v>
      </c>
      <c r="F2737" s="25">
        <f t="shared" si="120"/>
        <v>1274.9332000000002</v>
      </c>
      <c r="G2737" s="23" t="str">
        <f>_xlfn.XLOOKUP($A2737,PropertiesTbl[Property ID],PropertiesTbl[Property Name])</f>
        <v>Summit Escape</v>
      </c>
    </row>
    <row r="2738" spans="1:7" x14ac:dyDescent="0.25">
      <c r="A2738" s="22" t="str">
        <f>Revenue!A2739</f>
        <v>P0228</v>
      </c>
      <c r="B2738" s="22" t="str">
        <f>Revenue!B2739</f>
        <v>Feb</v>
      </c>
      <c r="C2738" s="23" t="str">
        <f t="shared" si="119"/>
        <v>P0228|Feb</v>
      </c>
      <c r="D2738" s="24">
        <f>Revenue!J2739</f>
        <v>3118.6632</v>
      </c>
      <c r="E2738" s="25">
        <f>_xlfn.XLOOKUP($C2738,ExpensesTbl[Key],ExpensesTbl[Total Operating Expenses])</f>
        <v>1914.31</v>
      </c>
      <c r="F2738" s="25">
        <f t="shared" si="120"/>
        <v>1204.3532</v>
      </c>
      <c r="G2738" s="23" t="str">
        <f>_xlfn.XLOOKUP($A2738,PropertiesTbl[Property ID],PropertiesTbl[Property Name])</f>
        <v>Summit Escape</v>
      </c>
    </row>
    <row r="2739" spans="1:7" x14ac:dyDescent="0.25">
      <c r="A2739" s="22" t="str">
        <f>Revenue!A2740</f>
        <v>P0228</v>
      </c>
      <c r="B2739" s="22" t="str">
        <f>Revenue!B2740</f>
        <v>Mar</v>
      </c>
      <c r="C2739" s="23" t="str">
        <f t="shared" si="119"/>
        <v>P0228|Mar</v>
      </c>
      <c r="D2739" s="24">
        <f>Revenue!J2740</f>
        <v>2574.9478000000004</v>
      </c>
      <c r="E2739" s="25">
        <f>_xlfn.XLOOKUP($C2739,ExpensesTbl[Key],ExpensesTbl[Total Operating Expenses])</f>
        <v>1795.79</v>
      </c>
      <c r="F2739" s="25">
        <f t="shared" si="120"/>
        <v>779.15780000000041</v>
      </c>
      <c r="G2739" s="23" t="str">
        <f>_xlfn.XLOOKUP($A2739,PropertiesTbl[Property ID],PropertiesTbl[Property Name])</f>
        <v>Summit Escape</v>
      </c>
    </row>
    <row r="2740" spans="1:7" x14ac:dyDescent="0.25">
      <c r="A2740" s="22" t="str">
        <f>Revenue!A2741</f>
        <v>P0229</v>
      </c>
      <c r="B2740" s="22" t="str">
        <f>Revenue!B2741</f>
        <v>Apr</v>
      </c>
      <c r="C2740" s="23" t="str">
        <f t="shared" si="119"/>
        <v>P0229|Apr</v>
      </c>
      <c r="D2740" s="24">
        <f>Revenue!J2741</f>
        <v>1367.7807999999998</v>
      </c>
      <c r="E2740" s="25">
        <f>_xlfn.XLOOKUP($C2740,ExpensesTbl[Key],ExpensesTbl[Total Operating Expenses])</f>
        <v>2505.44</v>
      </c>
      <c r="F2740" s="25">
        <f t="shared" si="120"/>
        <v>-1137.6592000000003</v>
      </c>
      <c r="G2740" s="23" t="str">
        <f>_xlfn.XLOOKUP($A2740,PropertiesTbl[Property ID],PropertiesTbl[Property Name])</f>
        <v>Granite Getaway</v>
      </c>
    </row>
    <row r="2741" spans="1:7" x14ac:dyDescent="0.25">
      <c r="A2741" s="22" t="str">
        <f>Revenue!A2742</f>
        <v>P0229</v>
      </c>
      <c r="B2741" s="22" t="str">
        <f>Revenue!B2742</f>
        <v>May</v>
      </c>
      <c r="C2741" s="23" t="str">
        <f t="shared" si="119"/>
        <v>P0229|May</v>
      </c>
      <c r="D2741" s="24">
        <f>Revenue!J2742</f>
        <v>1683.7292</v>
      </c>
      <c r="E2741" s="25">
        <f>_xlfn.XLOOKUP($C2741,ExpensesTbl[Key],ExpensesTbl[Total Operating Expenses])</f>
        <v>2916.0200000000004</v>
      </c>
      <c r="F2741" s="25">
        <f t="shared" si="120"/>
        <v>-1232.2908000000004</v>
      </c>
      <c r="G2741" s="23" t="str">
        <f>_xlfn.XLOOKUP($A2741,PropertiesTbl[Property ID],PropertiesTbl[Property Name])</f>
        <v>Granite Getaway</v>
      </c>
    </row>
    <row r="2742" spans="1:7" x14ac:dyDescent="0.25">
      <c r="A2742" s="22" t="str">
        <f>Revenue!A2743</f>
        <v>P0229</v>
      </c>
      <c r="B2742" s="22" t="str">
        <f>Revenue!B2743</f>
        <v>Jun</v>
      </c>
      <c r="C2742" s="23" t="str">
        <f t="shared" si="119"/>
        <v>P0229|Jun</v>
      </c>
      <c r="D2742" s="24">
        <f>Revenue!J2743</f>
        <v>1980.5880000000002</v>
      </c>
      <c r="E2742" s="25">
        <f>_xlfn.XLOOKUP($C2742,ExpensesTbl[Key],ExpensesTbl[Total Operating Expenses])</f>
        <v>3058.61</v>
      </c>
      <c r="F2742" s="25">
        <f t="shared" si="120"/>
        <v>-1078.0219999999999</v>
      </c>
      <c r="G2742" s="23" t="str">
        <f>_xlfn.XLOOKUP($A2742,PropertiesTbl[Property ID],PropertiesTbl[Property Name])</f>
        <v>Granite Getaway</v>
      </c>
    </row>
    <row r="2743" spans="1:7" x14ac:dyDescent="0.25">
      <c r="A2743" s="22" t="str">
        <f>Revenue!A2744</f>
        <v>P0229</v>
      </c>
      <c r="B2743" s="22" t="str">
        <f>Revenue!B2744</f>
        <v>Jul</v>
      </c>
      <c r="C2743" s="23" t="str">
        <f t="shared" si="119"/>
        <v>P0229|Jul</v>
      </c>
      <c r="D2743" s="24">
        <f>Revenue!J2744</f>
        <v>2888.0440000000003</v>
      </c>
      <c r="E2743" s="25">
        <f>_xlfn.XLOOKUP($C2743,ExpensesTbl[Key],ExpensesTbl[Total Operating Expenses])</f>
        <v>4341.9799999999996</v>
      </c>
      <c r="F2743" s="25">
        <f t="shared" si="120"/>
        <v>-1453.9359999999992</v>
      </c>
      <c r="G2743" s="23" t="str">
        <f>_xlfn.XLOOKUP($A2743,PropertiesTbl[Property ID],PropertiesTbl[Property Name])</f>
        <v>Granite Getaway</v>
      </c>
    </row>
    <row r="2744" spans="1:7" x14ac:dyDescent="0.25">
      <c r="A2744" s="22" t="str">
        <f>Revenue!A2745</f>
        <v>P0229</v>
      </c>
      <c r="B2744" s="22" t="str">
        <f>Revenue!B2745</f>
        <v>Aug</v>
      </c>
      <c r="C2744" s="23" t="str">
        <f t="shared" si="119"/>
        <v>P0229|Aug</v>
      </c>
      <c r="D2744" s="24">
        <f>Revenue!J2745</f>
        <v>3006.6459000000004</v>
      </c>
      <c r="E2744" s="25">
        <f>_xlfn.XLOOKUP($C2744,ExpensesTbl[Key],ExpensesTbl[Total Operating Expenses])</f>
        <v>4178.67</v>
      </c>
      <c r="F2744" s="25">
        <f t="shared" si="120"/>
        <v>-1172.0240999999996</v>
      </c>
      <c r="G2744" s="23" t="str">
        <f>_xlfn.XLOOKUP($A2744,PropertiesTbl[Property ID],PropertiesTbl[Property Name])</f>
        <v>Granite Getaway</v>
      </c>
    </row>
    <row r="2745" spans="1:7" x14ac:dyDescent="0.25">
      <c r="A2745" s="22" t="str">
        <f>Revenue!A2746</f>
        <v>P0229</v>
      </c>
      <c r="B2745" s="22" t="str">
        <f>Revenue!B2746</f>
        <v>Sep</v>
      </c>
      <c r="C2745" s="23" t="str">
        <f t="shared" si="119"/>
        <v>P0229|Sep</v>
      </c>
      <c r="D2745" s="24">
        <f>Revenue!J2746</f>
        <v>1741.4441999999999</v>
      </c>
      <c r="E2745" s="25">
        <f>_xlfn.XLOOKUP($C2745,ExpensesTbl[Key],ExpensesTbl[Total Operating Expenses])</f>
        <v>2767.42</v>
      </c>
      <c r="F2745" s="25">
        <f t="shared" si="120"/>
        <v>-1025.9758000000002</v>
      </c>
      <c r="G2745" s="23" t="str">
        <f>_xlfn.XLOOKUP($A2745,PropertiesTbl[Property ID],PropertiesTbl[Property Name])</f>
        <v>Granite Getaway</v>
      </c>
    </row>
    <row r="2746" spans="1:7" x14ac:dyDescent="0.25">
      <c r="A2746" s="22" t="str">
        <f>Revenue!A2747</f>
        <v>P0229</v>
      </c>
      <c r="B2746" s="22" t="str">
        <f>Revenue!B2747</f>
        <v>Oct</v>
      </c>
      <c r="C2746" s="23" t="str">
        <f t="shared" si="119"/>
        <v>P0229|Oct</v>
      </c>
      <c r="D2746" s="24">
        <f>Revenue!J2747</f>
        <v>1471.2021999999999</v>
      </c>
      <c r="E2746" s="25">
        <f>_xlfn.XLOOKUP($C2746,ExpensesTbl[Key],ExpensesTbl[Total Operating Expenses])</f>
        <v>2653.26</v>
      </c>
      <c r="F2746" s="25">
        <f t="shared" si="120"/>
        <v>-1182.0578000000003</v>
      </c>
      <c r="G2746" s="23" t="str">
        <f>_xlfn.XLOOKUP($A2746,PropertiesTbl[Property ID],PropertiesTbl[Property Name])</f>
        <v>Granite Getaway</v>
      </c>
    </row>
    <row r="2747" spans="1:7" x14ac:dyDescent="0.25">
      <c r="A2747" s="22" t="str">
        <f>Revenue!A2748</f>
        <v>P0229</v>
      </c>
      <c r="B2747" s="22" t="str">
        <f>Revenue!B2748</f>
        <v>Nov</v>
      </c>
      <c r="C2747" s="23" t="str">
        <f t="shared" si="119"/>
        <v>P0229|Nov</v>
      </c>
      <c r="D2747" s="24">
        <f>Revenue!J2748</f>
        <v>1411.7218</v>
      </c>
      <c r="E2747" s="25">
        <f>_xlfn.XLOOKUP($C2747,ExpensesTbl[Key],ExpensesTbl[Total Operating Expenses])</f>
        <v>2741.36</v>
      </c>
      <c r="F2747" s="25">
        <f t="shared" si="120"/>
        <v>-1329.6382000000001</v>
      </c>
      <c r="G2747" s="23" t="str">
        <f>_xlfn.XLOOKUP($A2747,PropertiesTbl[Property ID],PropertiesTbl[Property Name])</f>
        <v>Granite Getaway</v>
      </c>
    </row>
    <row r="2748" spans="1:7" x14ac:dyDescent="0.25">
      <c r="A2748" s="22" t="str">
        <f>Revenue!A2749</f>
        <v>P0229</v>
      </c>
      <c r="B2748" s="22" t="str">
        <f>Revenue!B2749</f>
        <v>Dec</v>
      </c>
      <c r="C2748" s="23" t="str">
        <f t="shared" si="119"/>
        <v>P0229|Dec</v>
      </c>
      <c r="D2748" s="24">
        <f>Revenue!J2749</f>
        <v>5299.2829000000002</v>
      </c>
      <c r="E2748" s="25">
        <f>_xlfn.XLOOKUP($C2748,ExpensesTbl[Key],ExpensesTbl[Total Operating Expenses])</f>
        <v>3214.76</v>
      </c>
      <c r="F2748" s="25">
        <f t="shared" si="120"/>
        <v>2084.5228999999999</v>
      </c>
      <c r="G2748" s="23" t="str">
        <f>_xlfn.XLOOKUP($A2748,PropertiesTbl[Property ID],PropertiesTbl[Property Name])</f>
        <v>Granite Getaway</v>
      </c>
    </row>
    <row r="2749" spans="1:7" x14ac:dyDescent="0.25">
      <c r="A2749" s="22" t="str">
        <f>Revenue!A2750</f>
        <v>P0229</v>
      </c>
      <c r="B2749" s="22" t="str">
        <f>Revenue!B2750</f>
        <v>Jan</v>
      </c>
      <c r="C2749" s="23" t="str">
        <f t="shared" si="119"/>
        <v>P0229|Jan</v>
      </c>
      <c r="D2749" s="24">
        <f>Revenue!J2750</f>
        <v>4706.8359999999993</v>
      </c>
      <c r="E2749" s="25">
        <f>_xlfn.XLOOKUP($C2749,ExpensesTbl[Key],ExpensesTbl[Total Operating Expenses])</f>
        <v>3032.04</v>
      </c>
      <c r="F2749" s="25">
        <f t="shared" si="120"/>
        <v>1674.7959999999994</v>
      </c>
      <c r="G2749" s="23" t="str">
        <f>_xlfn.XLOOKUP($A2749,PropertiesTbl[Property ID],PropertiesTbl[Property Name])</f>
        <v>Granite Getaway</v>
      </c>
    </row>
    <row r="2750" spans="1:7" x14ac:dyDescent="0.25">
      <c r="A2750" s="22" t="str">
        <f>Revenue!A2751</f>
        <v>P0229</v>
      </c>
      <c r="B2750" s="22" t="str">
        <f>Revenue!B2751</f>
        <v>Feb</v>
      </c>
      <c r="C2750" s="23" t="str">
        <f t="shared" si="119"/>
        <v>P0229|Feb</v>
      </c>
      <c r="D2750" s="24">
        <f>Revenue!J2751</f>
        <v>4527.2308000000003</v>
      </c>
      <c r="E2750" s="25">
        <f>_xlfn.XLOOKUP($C2750,ExpensesTbl[Key],ExpensesTbl[Total Operating Expenses])</f>
        <v>3037.75</v>
      </c>
      <c r="F2750" s="25">
        <f t="shared" si="120"/>
        <v>1489.4808000000003</v>
      </c>
      <c r="G2750" s="23" t="str">
        <f>_xlfn.XLOOKUP($A2750,PropertiesTbl[Property ID],PropertiesTbl[Property Name])</f>
        <v>Granite Getaway</v>
      </c>
    </row>
    <row r="2751" spans="1:7" x14ac:dyDescent="0.25">
      <c r="A2751" s="22" t="str">
        <f>Revenue!A2752</f>
        <v>P0229</v>
      </c>
      <c r="B2751" s="22" t="str">
        <f>Revenue!B2752</f>
        <v>Mar</v>
      </c>
      <c r="C2751" s="23" t="str">
        <f t="shared" si="119"/>
        <v>P0229|Mar</v>
      </c>
      <c r="D2751" s="24">
        <f>Revenue!J2752</f>
        <v>3770.9202</v>
      </c>
      <c r="E2751" s="25">
        <f>_xlfn.XLOOKUP($C2751,ExpensesTbl[Key],ExpensesTbl[Total Operating Expenses])</f>
        <v>2893.4</v>
      </c>
      <c r="F2751" s="25">
        <f t="shared" si="120"/>
        <v>877.52019999999993</v>
      </c>
      <c r="G2751" s="23" t="str">
        <f>_xlfn.XLOOKUP($A2751,PropertiesTbl[Property ID],PropertiesTbl[Property Name])</f>
        <v>Granite Getaway</v>
      </c>
    </row>
    <row r="2752" spans="1:7" x14ac:dyDescent="0.25">
      <c r="A2752" s="22" t="str">
        <f>Revenue!A2753</f>
        <v>P0230</v>
      </c>
      <c r="B2752" s="22" t="str">
        <f>Revenue!B2753</f>
        <v>Apr</v>
      </c>
      <c r="C2752" s="23" t="str">
        <f t="shared" si="119"/>
        <v>P0230|Apr</v>
      </c>
      <c r="D2752" s="24">
        <f>Revenue!J2753</f>
        <v>1393.0396000000001</v>
      </c>
      <c r="E2752" s="25">
        <f>_xlfn.XLOOKUP($C2752,ExpensesTbl[Key],ExpensesTbl[Total Operating Expenses])</f>
        <v>2486.3000000000002</v>
      </c>
      <c r="F2752" s="25">
        <f t="shared" si="120"/>
        <v>-1093.2604000000001</v>
      </c>
      <c r="G2752" s="23" t="str">
        <f>_xlfn.XLOOKUP($A2752,PropertiesTbl[Property ID],PropertiesTbl[Property Name])</f>
        <v>Whispering Getaway</v>
      </c>
    </row>
    <row r="2753" spans="1:7" x14ac:dyDescent="0.25">
      <c r="A2753" s="22" t="str">
        <f>Revenue!A2754</f>
        <v>P0230</v>
      </c>
      <c r="B2753" s="22" t="str">
        <f>Revenue!B2754</f>
        <v>May</v>
      </c>
      <c r="C2753" s="23" t="str">
        <f t="shared" si="119"/>
        <v>P0230|May</v>
      </c>
      <c r="D2753" s="24">
        <f>Revenue!J2754</f>
        <v>1844.5842999999998</v>
      </c>
      <c r="E2753" s="25">
        <f>_xlfn.XLOOKUP($C2753,ExpensesTbl[Key],ExpensesTbl[Total Operating Expenses])</f>
        <v>2925.4800000000005</v>
      </c>
      <c r="F2753" s="25">
        <f t="shared" si="120"/>
        <v>-1080.8957000000007</v>
      </c>
      <c r="G2753" s="23" t="str">
        <f>_xlfn.XLOOKUP($A2753,PropertiesTbl[Property ID],PropertiesTbl[Property Name])</f>
        <v>Whispering Getaway</v>
      </c>
    </row>
    <row r="2754" spans="1:7" x14ac:dyDescent="0.25">
      <c r="A2754" s="22" t="str">
        <f>Revenue!A2755</f>
        <v>P0230</v>
      </c>
      <c r="B2754" s="22" t="str">
        <f>Revenue!B2755</f>
        <v>Jun</v>
      </c>
      <c r="C2754" s="23" t="str">
        <f t="shared" si="119"/>
        <v>P0230|Jun</v>
      </c>
      <c r="D2754" s="24">
        <f>Revenue!J2755</f>
        <v>2092.1768000000002</v>
      </c>
      <c r="E2754" s="25">
        <f>_xlfn.XLOOKUP($C2754,ExpensesTbl[Key],ExpensesTbl[Total Operating Expenses])</f>
        <v>3078.2400000000002</v>
      </c>
      <c r="F2754" s="25">
        <f t="shared" si="120"/>
        <v>-986.06320000000005</v>
      </c>
      <c r="G2754" s="23" t="str">
        <f>_xlfn.XLOOKUP($A2754,PropertiesTbl[Property ID],PropertiesTbl[Property Name])</f>
        <v>Whispering Getaway</v>
      </c>
    </row>
    <row r="2755" spans="1:7" x14ac:dyDescent="0.25">
      <c r="A2755" s="22" t="str">
        <f>Revenue!A2756</f>
        <v>P0230</v>
      </c>
      <c r="B2755" s="22" t="str">
        <f>Revenue!B2756</f>
        <v>Jul</v>
      </c>
      <c r="C2755" s="23" t="str">
        <f t="shared" si="119"/>
        <v>P0230|Jul</v>
      </c>
      <c r="D2755" s="24">
        <f>Revenue!J2756</f>
        <v>2773.9719999999998</v>
      </c>
      <c r="E2755" s="25">
        <f>_xlfn.XLOOKUP($C2755,ExpensesTbl[Key],ExpensesTbl[Total Operating Expenses])</f>
        <v>4324.59</v>
      </c>
      <c r="F2755" s="25">
        <f t="shared" si="120"/>
        <v>-1550.6180000000004</v>
      </c>
      <c r="G2755" s="23" t="str">
        <f>_xlfn.XLOOKUP($A2755,PropertiesTbl[Property ID],PropertiesTbl[Property Name])</f>
        <v>Whispering Getaway</v>
      </c>
    </row>
    <row r="2756" spans="1:7" x14ac:dyDescent="0.25">
      <c r="A2756" s="22" t="str">
        <f>Revenue!A2757</f>
        <v>P0230</v>
      </c>
      <c r="B2756" s="22" t="str">
        <f>Revenue!B2757</f>
        <v>Aug</v>
      </c>
      <c r="C2756" s="23" t="str">
        <f t="shared" si="119"/>
        <v>P0230|Aug</v>
      </c>
      <c r="D2756" s="24">
        <f>Revenue!J2757</f>
        <v>3044.4177</v>
      </c>
      <c r="E2756" s="25">
        <f>_xlfn.XLOOKUP($C2756,ExpensesTbl[Key],ExpensesTbl[Total Operating Expenses])</f>
        <v>4188.8900000000003</v>
      </c>
      <c r="F2756" s="25">
        <f t="shared" si="120"/>
        <v>-1144.4723000000004</v>
      </c>
      <c r="G2756" s="23" t="str">
        <f>_xlfn.XLOOKUP($A2756,PropertiesTbl[Property ID],PropertiesTbl[Property Name])</f>
        <v>Whispering Getaway</v>
      </c>
    </row>
    <row r="2757" spans="1:7" x14ac:dyDescent="0.25">
      <c r="A2757" s="22" t="str">
        <f>Revenue!A2758</f>
        <v>P0230</v>
      </c>
      <c r="B2757" s="22" t="str">
        <f>Revenue!B2758</f>
        <v>Sep</v>
      </c>
      <c r="C2757" s="23" t="str">
        <f t="shared" ref="C2757:C2820" si="121">A2757&amp;"|"&amp;B2757</f>
        <v>P0230|Sep</v>
      </c>
      <c r="D2757" s="24">
        <f>Revenue!J2758</f>
        <v>1797.1901</v>
      </c>
      <c r="E2757" s="25">
        <f>_xlfn.XLOOKUP($C2757,ExpensesTbl[Key],ExpensesTbl[Total Operating Expenses])</f>
        <v>2757.85</v>
      </c>
      <c r="F2757" s="25">
        <f t="shared" ref="F2757:F2820" si="122">D2757-E2757</f>
        <v>-960.65989999999988</v>
      </c>
      <c r="G2757" s="23" t="str">
        <f>_xlfn.XLOOKUP($A2757,PropertiesTbl[Property ID],PropertiesTbl[Property Name])</f>
        <v>Whispering Getaway</v>
      </c>
    </row>
    <row r="2758" spans="1:7" x14ac:dyDescent="0.25">
      <c r="A2758" s="22" t="str">
        <f>Revenue!A2759</f>
        <v>P0230</v>
      </c>
      <c r="B2758" s="22" t="str">
        <f>Revenue!B2759</f>
        <v>Oct</v>
      </c>
      <c r="C2758" s="23" t="str">
        <f t="shared" si="121"/>
        <v>P0230|Oct</v>
      </c>
      <c r="D2758" s="24">
        <f>Revenue!J2759</f>
        <v>1616.8476999999998</v>
      </c>
      <c r="E2758" s="25">
        <f>_xlfn.XLOOKUP($C2758,ExpensesTbl[Key],ExpensesTbl[Total Operating Expenses])</f>
        <v>2766.65</v>
      </c>
      <c r="F2758" s="25">
        <f t="shared" si="122"/>
        <v>-1149.8023000000003</v>
      </c>
      <c r="G2758" s="23" t="str">
        <f>_xlfn.XLOOKUP($A2758,PropertiesTbl[Property ID],PropertiesTbl[Property Name])</f>
        <v>Whispering Getaway</v>
      </c>
    </row>
    <row r="2759" spans="1:7" x14ac:dyDescent="0.25">
      <c r="A2759" s="22" t="str">
        <f>Revenue!A2760</f>
        <v>P0230</v>
      </c>
      <c r="B2759" s="22" t="str">
        <f>Revenue!B2760</f>
        <v>Nov</v>
      </c>
      <c r="C2759" s="23" t="str">
        <f t="shared" si="121"/>
        <v>P0230|Nov</v>
      </c>
      <c r="D2759" s="24">
        <f>Revenue!J2760</f>
        <v>1990.6097</v>
      </c>
      <c r="E2759" s="25">
        <f>_xlfn.XLOOKUP($C2759,ExpensesTbl[Key],ExpensesTbl[Total Operating Expenses])</f>
        <v>2684.34</v>
      </c>
      <c r="F2759" s="25">
        <f t="shared" si="122"/>
        <v>-693.73030000000017</v>
      </c>
      <c r="G2759" s="23" t="str">
        <f>_xlfn.XLOOKUP($A2759,PropertiesTbl[Property ID],PropertiesTbl[Property Name])</f>
        <v>Whispering Getaway</v>
      </c>
    </row>
    <row r="2760" spans="1:7" x14ac:dyDescent="0.25">
      <c r="A2760" s="22" t="str">
        <f>Revenue!A2761</f>
        <v>P0230</v>
      </c>
      <c r="B2760" s="22" t="str">
        <f>Revenue!B2761</f>
        <v>Dec</v>
      </c>
      <c r="C2760" s="23" t="str">
        <f t="shared" si="121"/>
        <v>P0230|Dec</v>
      </c>
      <c r="D2760" s="24">
        <f>Revenue!J2761</f>
        <v>6779.8440000000001</v>
      </c>
      <c r="E2760" s="25">
        <f>_xlfn.XLOOKUP($C2760,ExpensesTbl[Key],ExpensesTbl[Total Operating Expenses])</f>
        <v>3174.4100000000003</v>
      </c>
      <c r="F2760" s="25">
        <f t="shared" si="122"/>
        <v>3605.4339999999997</v>
      </c>
      <c r="G2760" s="23" t="str">
        <f>_xlfn.XLOOKUP($A2760,PropertiesTbl[Property ID],PropertiesTbl[Property Name])</f>
        <v>Whispering Getaway</v>
      </c>
    </row>
    <row r="2761" spans="1:7" x14ac:dyDescent="0.25">
      <c r="A2761" s="22" t="str">
        <f>Revenue!A2762</f>
        <v>P0230</v>
      </c>
      <c r="B2761" s="22" t="str">
        <f>Revenue!B2762</f>
        <v>Jan</v>
      </c>
      <c r="C2761" s="23" t="str">
        <f t="shared" si="121"/>
        <v>P0230|Jan</v>
      </c>
      <c r="D2761" s="24">
        <f>Revenue!J2762</f>
        <v>5905.0980000000009</v>
      </c>
      <c r="E2761" s="25">
        <f>_xlfn.XLOOKUP($C2761,ExpensesTbl[Key],ExpensesTbl[Total Operating Expenses])</f>
        <v>3146.9900000000002</v>
      </c>
      <c r="F2761" s="25">
        <f t="shared" si="122"/>
        <v>2758.1080000000006</v>
      </c>
      <c r="G2761" s="23" t="str">
        <f>_xlfn.XLOOKUP($A2761,PropertiesTbl[Property ID],PropertiesTbl[Property Name])</f>
        <v>Whispering Getaway</v>
      </c>
    </row>
    <row r="2762" spans="1:7" x14ac:dyDescent="0.25">
      <c r="A2762" s="22" t="str">
        <f>Revenue!A2763</f>
        <v>P0230</v>
      </c>
      <c r="B2762" s="22" t="str">
        <f>Revenue!B2763</f>
        <v>Feb</v>
      </c>
      <c r="C2762" s="23" t="str">
        <f t="shared" si="121"/>
        <v>P0230|Feb</v>
      </c>
      <c r="D2762" s="24">
        <f>Revenue!J2763</f>
        <v>4504.0672000000004</v>
      </c>
      <c r="E2762" s="25">
        <f>_xlfn.XLOOKUP($C2762,ExpensesTbl[Key],ExpensesTbl[Total Operating Expenses])</f>
        <v>3012.9800000000005</v>
      </c>
      <c r="F2762" s="25">
        <f t="shared" si="122"/>
        <v>1491.0871999999999</v>
      </c>
      <c r="G2762" s="23" t="str">
        <f>_xlfn.XLOOKUP($A2762,PropertiesTbl[Property ID],PropertiesTbl[Property Name])</f>
        <v>Whispering Getaway</v>
      </c>
    </row>
    <row r="2763" spans="1:7" x14ac:dyDescent="0.25">
      <c r="A2763" s="22" t="str">
        <f>Revenue!A2764</f>
        <v>P0230</v>
      </c>
      <c r="B2763" s="22" t="str">
        <f>Revenue!B2764</f>
        <v>Mar</v>
      </c>
      <c r="C2763" s="23" t="str">
        <f t="shared" si="121"/>
        <v>P0230|Mar</v>
      </c>
      <c r="D2763" s="24">
        <f>Revenue!J2764</f>
        <v>4090.3411999999998</v>
      </c>
      <c r="E2763" s="25">
        <f>_xlfn.XLOOKUP($C2763,ExpensesTbl[Key],ExpensesTbl[Total Operating Expenses])</f>
        <v>2899.5200000000004</v>
      </c>
      <c r="F2763" s="25">
        <f t="shared" si="122"/>
        <v>1190.8211999999994</v>
      </c>
      <c r="G2763" s="23" t="str">
        <f>_xlfn.XLOOKUP($A2763,PropertiesTbl[Property ID],PropertiesTbl[Property Name])</f>
        <v>Whispering Getaway</v>
      </c>
    </row>
    <row r="2764" spans="1:7" x14ac:dyDescent="0.25">
      <c r="A2764" s="22" t="str">
        <f>Revenue!A2765</f>
        <v>P0231</v>
      </c>
      <c r="B2764" s="22" t="str">
        <f>Revenue!B2765</f>
        <v>Apr</v>
      </c>
      <c r="C2764" s="23" t="str">
        <f t="shared" si="121"/>
        <v>P0231|Apr</v>
      </c>
      <c r="D2764" s="24">
        <f>Revenue!J2765</f>
        <v>1305.5311000000002</v>
      </c>
      <c r="E2764" s="25">
        <f>_xlfn.XLOOKUP($C2764,ExpensesTbl[Key],ExpensesTbl[Total Operating Expenses])</f>
        <v>1980.35</v>
      </c>
      <c r="F2764" s="25">
        <f t="shared" si="122"/>
        <v>-674.81889999999976</v>
      </c>
      <c r="G2764" s="23" t="str">
        <f>_xlfn.XLOOKUP($A2764,PropertiesTbl[Property ID],PropertiesTbl[Property Name])</f>
        <v>Sierra Escape</v>
      </c>
    </row>
    <row r="2765" spans="1:7" x14ac:dyDescent="0.25">
      <c r="A2765" s="22" t="str">
        <f>Revenue!A2766</f>
        <v>P0231</v>
      </c>
      <c r="B2765" s="22" t="str">
        <f>Revenue!B2766</f>
        <v>May</v>
      </c>
      <c r="C2765" s="23" t="str">
        <f t="shared" si="121"/>
        <v>P0231|May</v>
      </c>
      <c r="D2765" s="24">
        <f>Revenue!J2766</f>
        <v>1986.1308000000001</v>
      </c>
      <c r="E2765" s="25">
        <f>_xlfn.XLOOKUP($C2765,ExpensesTbl[Key],ExpensesTbl[Total Operating Expenses])</f>
        <v>2416.31</v>
      </c>
      <c r="F2765" s="25">
        <f t="shared" si="122"/>
        <v>-430.17919999999981</v>
      </c>
      <c r="G2765" s="23" t="str">
        <f>_xlfn.XLOOKUP($A2765,PropertiesTbl[Property ID],PropertiesTbl[Property Name])</f>
        <v>Sierra Escape</v>
      </c>
    </row>
    <row r="2766" spans="1:7" x14ac:dyDescent="0.25">
      <c r="A2766" s="22" t="str">
        <f>Revenue!A2767</f>
        <v>P0231</v>
      </c>
      <c r="B2766" s="22" t="str">
        <f>Revenue!B2767</f>
        <v>Jun</v>
      </c>
      <c r="C2766" s="23" t="str">
        <f t="shared" si="121"/>
        <v>P0231|Jun</v>
      </c>
      <c r="D2766" s="24">
        <f>Revenue!J2767</f>
        <v>2096.9629999999997</v>
      </c>
      <c r="E2766" s="25">
        <f>_xlfn.XLOOKUP($C2766,ExpensesTbl[Key],ExpensesTbl[Total Operating Expenses])</f>
        <v>2525.4</v>
      </c>
      <c r="F2766" s="25">
        <f t="shared" si="122"/>
        <v>-428.43700000000035</v>
      </c>
      <c r="G2766" s="23" t="str">
        <f>_xlfn.XLOOKUP($A2766,PropertiesTbl[Property ID],PropertiesTbl[Property Name])</f>
        <v>Sierra Escape</v>
      </c>
    </row>
    <row r="2767" spans="1:7" x14ac:dyDescent="0.25">
      <c r="A2767" s="22" t="str">
        <f>Revenue!A2768</f>
        <v>P0231</v>
      </c>
      <c r="B2767" s="22" t="str">
        <f>Revenue!B2768</f>
        <v>Jul</v>
      </c>
      <c r="C2767" s="23" t="str">
        <f t="shared" si="121"/>
        <v>P0231|Jul</v>
      </c>
      <c r="D2767" s="24">
        <f>Revenue!J2768</f>
        <v>2907.0584999999996</v>
      </c>
      <c r="E2767" s="25">
        <f>_xlfn.XLOOKUP($C2767,ExpensesTbl[Key],ExpensesTbl[Total Operating Expenses])</f>
        <v>3378.46</v>
      </c>
      <c r="F2767" s="25">
        <f t="shared" si="122"/>
        <v>-471.4015000000004</v>
      </c>
      <c r="G2767" s="23" t="str">
        <f>_xlfn.XLOOKUP($A2767,PropertiesTbl[Property ID],PropertiesTbl[Property Name])</f>
        <v>Sierra Escape</v>
      </c>
    </row>
    <row r="2768" spans="1:7" x14ac:dyDescent="0.25">
      <c r="A2768" s="22" t="str">
        <f>Revenue!A2769</f>
        <v>P0231</v>
      </c>
      <c r="B2768" s="22" t="str">
        <f>Revenue!B2769</f>
        <v>Aug</v>
      </c>
      <c r="C2768" s="23" t="str">
        <f t="shared" si="121"/>
        <v>P0231|Aug</v>
      </c>
      <c r="D2768" s="24">
        <f>Revenue!J2769</f>
        <v>2562.8734000000004</v>
      </c>
      <c r="E2768" s="25">
        <f>_xlfn.XLOOKUP($C2768,ExpensesTbl[Key],ExpensesTbl[Total Operating Expenses])</f>
        <v>3259.65</v>
      </c>
      <c r="F2768" s="25">
        <f t="shared" si="122"/>
        <v>-696.77659999999969</v>
      </c>
      <c r="G2768" s="23" t="str">
        <f>_xlfn.XLOOKUP($A2768,PropertiesTbl[Property ID],PropertiesTbl[Property Name])</f>
        <v>Sierra Escape</v>
      </c>
    </row>
    <row r="2769" spans="1:7" x14ac:dyDescent="0.25">
      <c r="A2769" s="22" t="str">
        <f>Revenue!A2770</f>
        <v>P0231</v>
      </c>
      <c r="B2769" s="22" t="str">
        <f>Revenue!B2770</f>
        <v>Sep</v>
      </c>
      <c r="C2769" s="23" t="str">
        <f t="shared" si="121"/>
        <v>P0231|Sep</v>
      </c>
      <c r="D2769" s="24">
        <f>Revenue!J2770</f>
        <v>1791.8883000000001</v>
      </c>
      <c r="E2769" s="25">
        <f>_xlfn.XLOOKUP($C2769,ExpensesTbl[Key],ExpensesTbl[Total Operating Expenses])</f>
        <v>2286.2199999999998</v>
      </c>
      <c r="F2769" s="25">
        <f t="shared" si="122"/>
        <v>-494.33169999999973</v>
      </c>
      <c r="G2769" s="23" t="str">
        <f>_xlfn.XLOOKUP($A2769,PropertiesTbl[Property ID],PropertiesTbl[Property Name])</f>
        <v>Sierra Escape</v>
      </c>
    </row>
    <row r="2770" spans="1:7" x14ac:dyDescent="0.25">
      <c r="A2770" s="22" t="str">
        <f>Revenue!A2771</f>
        <v>P0231</v>
      </c>
      <c r="B2770" s="22" t="str">
        <f>Revenue!B2771</f>
        <v>Oct</v>
      </c>
      <c r="C2770" s="23" t="str">
        <f t="shared" si="121"/>
        <v>P0231|Oct</v>
      </c>
      <c r="D2770" s="24">
        <f>Revenue!J2771</f>
        <v>1756.3184000000001</v>
      </c>
      <c r="E2770" s="25">
        <f>_xlfn.XLOOKUP($C2770,ExpensesTbl[Key],ExpensesTbl[Total Operating Expenses])</f>
        <v>2235.1499999999996</v>
      </c>
      <c r="F2770" s="25">
        <f t="shared" si="122"/>
        <v>-478.83159999999953</v>
      </c>
      <c r="G2770" s="23" t="str">
        <f>_xlfn.XLOOKUP($A2770,PropertiesTbl[Property ID],PropertiesTbl[Property Name])</f>
        <v>Sierra Escape</v>
      </c>
    </row>
    <row r="2771" spans="1:7" x14ac:dyDescent="0.25">
      <c r="A2771" s="22" t="str">
        <f>Revenue!A2772</f>
        <v>P0231</v>
      </c>
      <c r="B2771" s="22" t="str">
        <f>Revenue!B2772</f>
        <v>Nov</v>
      </c>
      <c r="C2771" s="23" t="str">
        <f t="shared" si="121"/>
        <v>P0231|Nov</v>
      </c>
      <c r="D2771" s="24">
        <f>Revenue!J2772</f>
        <v>1770.752</v>
      </c>
      <c r="E2771" s="25">
        <f>_xlfn.XLOOKUP($C2771,ExpensesTbl[Key],ExpensesTbl[Total Operating Expenses])</f>
        <v>2163.91</v>
      </c>
      <c r="F2771" s="25">
        <f t="shared" si="122"/>
        <v>-393.1579999999999</v>
      </c>
      <c r="G2771" s="23" t="str">
        <f>_xlfn.XLOOKUP($A2771,PropertiesTbl[Property ID],PropertiesTbl[Property Name])</f>
        <v>Sierra Escape</v>
      </c>
    </row>
    <row r="2772" spans="1:7" x14ac:dyDescent="0.25">
      <c r="A2772" s="22" t="str">
        <f>Revenue!A2773</f>
        <v>P0231</v>
      </c>
      <c r="B2772" s="22" t="str">
        <f>Revenue!B2773</f>
        <v>Dec</v>
      </c>
      <c r="C2772" s="23" t="str">
        <f t="shared" si="121"/>
        <v>P0231|Dec</v>
      </c>
      <c r="D2772" s="24">
        <f>Revenue!J2773</f>
        <v>5179.3005000000003</v>
      </c>
      <c r="E2772" s="25">
        <f>_xlfn.XLOOKUP($C2772,ExpensesTbl[Key],ExpensesTbl[Total Operating Expenses])</f>
        <v>2527.94</v>
      </c>
      <c r="F2772" s="25">
        <f t="shared" si="122"/>
        <v>2651.3605000000002</v>
      </c>
      <c r="G2772" s="23" t="str">
        <f>_xlfn.XLOOKUP($A2772,PropertiesTbl[Property ID],PropertiesTbl[Property Name])</f>
        <v>Sierra Escape</v>
      </c>
    </row>
    <row r="2773" spans="1:7" x14ac:dyDescent="0.25">
      <c r="A2773" s="22" t="str">
        <f>Revenue!A2774</f>
        <v>P0231</v>
      </c>
      <c r="B2773" s="22" t="str">
        <f>Revenue!B2774</f>
        <v>Jan</v>
      </c>
      <c r="C2773" s="23" t="str">
        <f t="shared" si="121"/>
        <v>P0231|Jan</v>
      </c>
      <c r="D2773" s="24">
        <f>Revenue!J2774</f>
        <v>4952.6115</v>
      </c>
      <c r="E2773" s="25">
        <f>_xlfn.XLOOKUP($C2773,ExpensesTbl[Key],ExpensesTbl[Total Operating Expenses])</f>
        <v>2524.75</v>
      </c>
      <c r="F2773" s="25">
        <f t="shared" si="122"/>
        <v>2427.8615</v>
      </c>
      <c r="G2773" s="23" t="str">
        <f>_xlfn.XLOOKUP($A2773,PropertiesTbl[Property ID],PropertiesTbl[Property Name])</f>
        <v>Sierra Escape</v>
      </c>
    </row>
    <row r="2774" spans="1:7" x14ac:dyDescent="0.25">
      <c r="A2774" s="22" t="str">
        <f>Revenue!A2775</f>
        <v>P0231</v>
      </c>
      <c r="B2774" s="22" t="str">
        <f>Revenue!B2775</f>
        <v>Feb</v>
      </c>
      <c r="C2774" s="23" t="str">
        <f t="shared" si="121"/>
        <v>P0231|Feb</v>
      </c>
      <c r="D2774" s="24">
        <f>Revenue!J2775</f>
        <v>4268.9853999999996</v>
      </c>
      <c r="E2774" s="25">
        <f>_xlfn.XLOOKUP($C2774,ExpensesTbl[Key],ExpensesTbl[Total Operating Expenses])</f>
        <v>2417.84</v>
      </c>
      <c r="F2774" s="25">
        <f t="shared" si="122"/>
        <v>1851.1453999999994</v>
      </c>
      <c r="G2774" s="23" t="str">
        <f>_xlfn.XLOOKUP($A2774,PropertiesTbl[Property ID],PropertiesTbl[Property Name])</f>
        <v>Sierra Escape</v>
      </c>
    </row>
    <row r="2775" spans="1:7" x14ac:dyDescent="0.25">
      <c r="A2775" s="22" t="str">
        <f>Revenue!A2776</f>
        <v>P0231</v>
      </c>
      <c r="B2775" s="22" t="str">
        <f>Revenue!B2776</f>
        <v>Mar</v>
      </c>
      <c r="C2775" s="23" t="str">
        <f t="shared" si="121"/>
        <v>P0231|Mar</v>
      </c>
      <c r="D2775" s="24">
        <f>Revenue!J2776</f>
        <v>3621.297</v>
      </c>
      <c r="E2775" s="25">
        <f>_xlfn.XLOOKUP($C2775,ExpensesTbl[Key],ExpensesTbl[Total Operating Expenses])</f>
        <v>2418.8900000000003</v>
      </c>
      <c r="F2775" s="25">
        <f t="shared" si="122"/>
        <v>1202.4069999999997</v>
      </c>
      <c r="G2775" s="23" t="str">
        <f>_xlfn.XLOOKUP($A2775,PropertiesTbl[Property ID],PropertiesTbl[Property Name])</f>
        <v>Sierra Escape</v>
      </c>
    </row>
    <row r="2776" spans="1:7" x14ac:dyDescent="0.25">
      <c r="A2776" s="22" t="str">
        <f>Revenue!A2777</f>
        <v>P0232</v>
      </c>
      <c r="B2776" s="22" t="str">
        <f>Revenue!B2777</f>
        <v>Apr</v>
      </c>
      <c r="C2776" s="23" t="str">
        <f t="shared" si="121"/>
        <v>P0232|Apr</v>
      </c>
      <c r="D2776" s="24">
        <f>Revenue!J2777</f>
        <v>800.46600000000001</v>
      </c>
      <c r="E2776" s="25">
        <f>_xlfn.XLOOKUP($C2776,ExpensesTbl[Key],ExpensesTbl[Total Operating Expenses])</f>
        <v>1557.05</v>
      </c>
      <c r="F2776" s="25">
        <f t="shared" si="122"/>
        <v>-756.58399999999995</v>
      </c>
      <c r="G2776" s="23" t="str">
        <f>_xlfn.XLOOKUP($A2776,PropertiesTbl[Property ID],PropertiesTbl[Property Name])</f>
        <v>Mountain Manor</v>
      </c>
    </row>
    <row r="2777" spans="1:7" x14ac:dyDescent="0.25">
      <c r="A2777" s="22" t="str">
        <f>Revenue!A2778</f>
        <v>P0232</v>
      </c>
      <c r="B2777" s="22" t="str">
        <f>Revenue!B2778</f>
        <v>May</v>
      </c>
      <c r="C2777" s="23" t="str">
        <f t="shared" si="121"/>
        <v>P0232|May</v>
      </c>
      <c r="D2777" s="24">
        <f>Revenue!J2778</f>
        <v>838.52879999999993</v>
      </c>
      <c r="E2777" s="25">
        <f>_xlfn.XLOOKUP($C2777,ExpensesTbl[Key],ExpensesTbl[Total Operating Expenses])</f>
        <v>1780.44</v>
      </c>
      <c r="F2777" s="25">
        <f t="shared" si="122"/>
        <v>-941.91120000000012</v>
      </c>
      <c r="G2777" s="23" t="str">
        <f>_xlfn.XLOOKUP($A2777,PropertiesTbl[Property ID],PropertiesTbl[Property Name])</f>
        <v>Mountain Manor</v>
      </c>
    </row>
    <row r="2778" spans="1:7" x14ac:dyDescent="0.25">
      <c r="A2778" s="22" t="str">
        <f>Revenue!A2779</f>
        <v>P0232</v>
      </c>
      <c r="B2778" s="22" t="str">
        <f>Revenue!B2779</f>
        <v>Jun</v>
      </c>
      <c r="C2778" s="23" t="str">
        <f t="shared" si="121"/>
        <v>P0232|Jun</v>
      </c>
      <c r="D2778" s="24">
        <f>Revenue!J2779</f>
        <v>1145.8248000000001</v>
      </c>
      <c r="E2778" s="25">
        <f>_xlfn.XLOOKUP($C2778,ExpensesTbl[Key],ExpensesTbl[Total Operating Expenses])</f>
        <v>1828.02</v>
      </c>
      <c r="F2778" s="25">
        <f t="shared" si="122"/>
        <v>-682.19519999999989</v>
      </c>
      <c r="G2778" s="23" t="str">
        <f>_xlfn.XLOOKUP($A2778,PropertiesTbl[Property ID],PropertiesTbl[Property Name])</f>
        <v>Mountain Manor</v>
      </c>
    </row>
    <row r="2779" spans="1:7" x14ac:dyDescent="0.25">
      <c r="A2779" s="22" t="str">
        <f>Revenue!A2780</f>
        <v>P0232</v>
      </c>
      <c r="B2779" s="22" t="str">
        <f>Revenue!B2780</f>
        <v>Jul</v>
      </c>
      <c r="C2779" s="23" t="str">
        <f t="shared" si="121"/>
        <v>P0232|Jul</v>
      </c>
      <c r="D2779" s="24">
        <f>Revenue!J2780</f>
        <v>1730.5614999999998</v>
      </c>
      <c r="E2779" s="25">
        <f>_xlfn.XLOOKUP($C2779,ExpensesTbl[Key],ExpensesTbl[Total Operating Expenses])</f>
        <v>2484.34</v>
      </c>
      <c r="F2779" s="25">
        <f t="shared" si="122"/>
        <v>-753.77850000000035</v>
      </c>
      <c r="G2779" s="23" t="str">
        <f>_xlfn.XLOOKUP($A2779,PropertiesTbl[Property ID],PropertiesTbl[Property Name])</f>
        <v>Mountain Manor</v>
      </c>
    </row>
    <row r="2780" spans="1:7" x14ac:dyDescent="0.25">
      <c r="A2780" s="22" t="str">
        <f>Revenue!A2781</f>
        <v>P0232</v>
      </c>
      <c r="B2780" s="22" t="str">
        <f>Revenue!B2781</f>
        <v>Aug</v>
      </c>
      <c r="C2780" s="23" t="str">
        <f t="shared" si="121"/>
        <v>P0232|Aug</v>
      </c>
      <c r="D2780" s="24">
        <f>Revenue!J2781</f>
        <v>1603.2683999999999</v>
      </c>
      <c r="E2780" s="25">
        <f>_xlfn.XLOOKUP($C2780,ExpensesTbl[Key],ExpensesTbl[Total Operating Expenses])</f>
        <v>2410.69</v>
      </c>
      <c r="F2780" s="25">
        <f t="shared" si="122"/>
        <v>-807.42160000000013</v>
      </c>
      <c r="G2780" s="23" t="str">
        <f>_xlfn.XLOOKUP($A2780,PropertiesTbl[Property ID],PropertiesTbl[Property Name])</f>
        <v>Mountain Manor</v>
      </c>
    </row>
    <row r="2781" spans="1:7" x14ac:dyDescent="0.25">
      <c r="A2781" s="22" t="str">
        <f>Revenue!A2782</f>
        <v>P0232</v>
      </c>
      <c r="B2781" s="22" t="str">
        <f>Revenue!B2782</f>
        <v>Sep</v>
      </c>
      <c r="C2781" s="23" t="str">
        <f t="shared" si="121"/>
        <v>P0232|Sep</v>
      </c>
      <c r="D2781" s="24">
        <f>Revenue!J2782</f>
        <v>1067.7592000000002</v>
      </c>
      <c r="E2781" s="25">
        <f>_xlfn.XLOOKUP($C2781,ExpensesTbl[Key],ExpensesTbl[Total Operating Expenses])</f>
        <v>1681.28</v>
      </c>
      <c r="F2781" s="25">
        <f t="shared" si="122"/>
        <v>-613.52079999999978</v>
      </c>
      <c r="G2781" s="23" t="str">
        <f>_xlfn.XLOOKUP($A2781,PropertiesTbl[Property ID],PropertiesTbl[Property Name])</f>
        <v>Mountain Manor</v>
      </c>
    </row>
    <row r="2782" spans="1:7" x14ac:dyDescent="0.25">
      <c r="A2782" s="22" t="str">
        <f>Revenue!A2783</f>
        <v>P0232</v>
      </c>
      <c r="B2782" s="22" t="str">
        <f>Revenue!B2783</f>
        <v>Oct</v>
      </c>
      <c r="C2782" s="23" t="str">
        <f t="shared" si="121"/>
        <v>P0232|Oct</v>
      </c>
      <c r="D2782" s="24">
        <f>Revenue!J2783</f>
        <v>960.96219999999994</v>
      </c>
      <c r="E2782" s="25">
        <f>_xlfn.XLOOKUP($C2782,ExpensesTbl[Key],ExpensesTbl[Total Operating Expenses])</f>
        <v>1626.8200000000002</v>
      </c>
      <c r="F2782" s="25">
        <f t="shared" si="122"/>
        <v>-665.85780000000022</v>
      </c>
      <c r="G2782" s="23" t="str">
        <f>_xlfn.XLOOKUP($A2782,PropertiesTbl[Property ID],PropertiesTbl[Property Name])</f>
        <v>Mountain Manor</v>
      </c>
    </row>
    <row r="2783" spans="1:7" x14ac:dyDescent="0.25">
      <c r="A2783" s="22" t="str">
        <f>Revenue!A2784</f>
        <v>P0232</v>
      </c>
      <c r="B2783" s="22" t="str">
        <f>Revenue!B2784</f>
        <v>Nov</v>
      </c>
      <c r="C2783" s="23" t="str">
        <f t="shared" si="121"/>
        <v>P0232|Nov</v>
      </c>
      <c r="D2783" s="24">
        <f>Revenue!J2784</f>
        <v>908.74709999999993</v>
      </c>
      <c r="E2783" s="25">
        <f>_xlfn.XLOOKUP($C2783,ExpensesTbl[Key],ExpensesTbl[Total Operating Expenses])</f>
        <v>1602.0000000000002</v>
      </c>
      <c r="F2783" s="25">
        <f t="shared" si="122"/>
        <v>-693.2529000000003</v>
      </c>
      <c r="G2783" s="23" t="str">
        <f>_xlfn.XLOOKUP($A2783,PropertiesTbl[Property ID],PropertiesTbl[Property Name])</f>
        <v>Mountain Manor</v>
      </c>
    </row>
    <row r="2784" spans="1:7" x14ac:dyDescent="0.25">
      <c r="A2784" s="22" t="str">
        <f>Revenue!A2785</f>
        <v>P0232</v>
      </c>
      <c r="B2784" s="22" t="str">
        <f>Revenue!B2785</f>
        <v>Dec</v>
      </c>
      <c r="C2784" s="23" t="str">
        <f t="shared" si="121"/>
        <v>P0232|Dec</v>
      </c>
      <c r="D2784" s="24">
        <f>Revenue!J2785</f>
        <v>3505.8885</v>
      </c>
      <c r="E2784" s="25">
        <f>_xlfn.XLOOKUP($C2784,ExpensesTbl[Key],ExpensesTbl[Total Operating Expenses])</f>
        <v>1988.87</v>
      </c>
      <c r="F2784" s="25">
        <f t="shared" si="122"/>
        <v>1517.0185000000001</v>
      </c>
      <c r="G2784" s="23" t="str">
        <f>_xlfn.XLOOKUP($A2784,PropertiesTbl[Property ID],PropertiesTbl[Property Name])</f>
        <v>Mountain Manor</v>
      </c>
    </row>
    <row r="2785" spans="1:7" x14ac:dyDescent="0.25">
      <c r="A2785" s="22" t="str">
        <f>Revenue!A2786</f>
        <v>P0232</v>
      </c>
      <c r="B2785" s="22" t="str">
        <f>Revenue!B2786</f>
        <v>Jan</v>
      </c>
      <c r="C2785" s="23" t="str">
        <f t="shared" si="121"/>
        <v>P0232|Jan</v>
      </c>
      <c r="D2785" s="24">
        <f>Revenue!J2786</f>
        <v>2977.4033999999997</v>
      </c>
      <c r="E2785" s="25">
        <f>_xlfn.XLOOKUP($C2785,ExpensesTbl[Key],ExpensesTbl[Total Operating Expenses])</f>
        <v>2004.07</v>
      </c>
      <c r="F2785" s="25">
        <f t="shared" si="122"/>
        <v>973.33339999999976</v>
      </c>
      <c r="G2785" s="23" t="str">
        <f>_xlfn.XLOOKUP($A2785,PropertiesTbl[Property ID],PropertiesTbl[Property Name])</f>
        <v>Mountain Manor</v>
      </c>
    </row>
    <row r="2786" spans="1:7" x14ac:dyDescent="0.25">
      <c r="A2786" s="22" t="str">
        <f>Revenue!A2787</f>
        <v>P0232</v>
      </c>
      <c r="B2786" s="22" t="str">
        <f>Revenue!B2787</f>
        <v>Feb</v>
      </c>
      <c r="C2786" s="23" t="str">
        <f t="shared" si="121"/>
        <v>P0232|Feb</v>
      </c>
      <c r="D2786" s="24">
        <f>Revenue!J2787</f>
        <v>2874.9216000000001</v>
      </c>
      <c r="E2786" s="25">
        <f>_xlfn.XLOOKUP($C2786,ExpensesTbl[Key],ExpensesTbl[Total Operating Expenses])</f>
        <v>1902.72</v>
      </c>
      <c r="F2786" s="25">
        <f t="shared" si="122"/>
        <v>972.2016000000001</v>
      </c>
      <c r="G2786" s="23" t="str">
        <f>_xlfn.XLOOKUP($A2786,PropertiesTbl[Property ID],PropertiesTbl[Property Name])</f>
        <v>Mountain Manor</v>
      </c>
    </row>
    <row r="2787" spans="1:7" x14ac:dyDescent="0.25">
      <c r="A2787" s="22" t="str">
        <f>Revenue!A2788</f>
        <v>P0232</v>
      </c>
      <c r="B2787" s="22" t="str">
        <f>Revenue!B2788</f>
        <v>Mar</v>
      </c>
      <c r="C2787" s="23" t="str">
        <f t="shared" si="121"/>
        <v>P0232|Mar</v>
      </c>
      <c r="D2787" s="24">
        <f>Revenue!J2788</f>
        <v>2024.9771999999998</v>
      </c>
      <c r="E2787" s="25">
        <f>_xlfn.XLOOKUP($C2787,ExpensesTbl[Key],ExpensesTbl[Total Operating Expenses])</f>
        <v>1814.1</v>
      </c>
      <c r="F2787" s="25">
        <f t="shared" si="122"/>
        <v>210.8771999999999</v>
      </c>
      <c r="G2787" s="23" t="str">
        <f>_xlfn.XLOOKUP($A2787,PropertiesTbl[Property ID],PropertiesTbl[Property Name])</f>
        <v>Mountain Manor</v>
      </c>
    </row>
    <row r="2788" spans="1:7" x14ac:dyDescent="0.25">
      <c r="A2788" s="22" t="str">
        <f>Revenue!A2789</f>
        <v>P0233</v>
      </c>
      <c r="B2788" s="22" t="str">
        <f>Revenue!B2789</f>
        <v>Apr</v>
      </c>
      <c r="C2788" s="23" t="str">
        <f t="shared" si="121"/>
        <v>P0233|Apr</v>
      </c>
      <c r="D2788" s="24">
        <f>Revenue!J2789</f>
        <v>1433.7796000000001</v>
      </c>
      <c r="E2788" s="25">
        <f>_xlfn.XLOOKUP($C2788,ExpensesTbl[Key],ExpensesTbl[Total Operating Expenses])</f>
        <v>2509.8900000000003</v>
      </c>
      <c r="F2788" s="25">
        <f t="shared" si="122"/>
        <v>-1076.1104000000003</v>
      </c>
      <c r="G2788" s="23" t="str">
        <f>_xlfn.XLOOKUP($A2788,PropertiesTbl[Property ID],PropertiesTbl[Property Name])</f>
        <v>Sierra Haven</v>
      </c>
    </row>
    <row r="2789" spans="1:7" x14ac:dyDescent="0.25">
      <c r="A2789" s="22" t="str">
        <f>Revenue!A2790</f>
        <v>P0233</v>
      </c>
      <c r="B2789" s="22" t="str">
        <f>Revenue!B2790</f>
        <v>May</v>
      </c>
      <c r="C2789" s="23" t="str">
        <f t="shared" si="121"/>
        <v>P0233|May</v>
      </c>
      <c r="D2789" s="24">
        <f>Revenue!J2790</f>
        <v>1529.8096</v>
      </c>
      <c r="E2789" s="25">
        <f>_xlfn.XLOOKUP($C2789,ExpensesTbl[Key],ExpensesTbl[Total Operating Expenses])</f>
        <v>2928.74</v>
      </c>
      <c r="F2789" s="25">
        <f t="shared" si="122"/>
        <v>-1398.9303999999997</v>
      </c>
      <c r="G2789" s="23" t="str">
        <f>_xlfn.XLOOKUP($A2789,PropertiesTbl[Property ID],PropertiesTbl[Property Name])</f>
        <v>Sierra Haven</v>
      </c>
    </row>
    <row r="2790" spans="1:7" x14ac:dyDescent="0.25">
      <c r="A2790" s="22" t="str">
        <f>Revenue!A2791</f>
        <v>P0233</v>
      </c>
      <c r="B2790" s="22" t="str">
        <f>Revenue!B2791</f>
        <v>Jun</v>
      </c>
      <c r="C2790" s="23" t="str">
        <f t="shared" si="121"/>
        <v>P0233|Jun</v>
      </c>
      <c r="D2790" s="24">
        <f>Revenue!J2791</f>
        <v>1913.7065</v>
      </c>
      <c r="E2790" s="25">
        <f>_xlfn.XLOOKUP($C2790,ExpensesTbl[Key],ExpensesTbl[Total Operating Expenses])</f>
        <v>3072.8700000000003</v>
      </c>
      <c r="F2790" s="25">
        <f t="shared" si="122"/>
        <v>-1159.1635000000003</v>
      </c>
      <c r="G2790" s="23" t="str">
        <f>_xlfn.XLOOKUP($A2790,PropertiesTbl[Property ID],PropertiesTbl[Property Name])</f>
        <v>Sierra Haven</v>
      </c>
    </row>
    <row r="2791" spans="1:7" x14ac:dyDescent="0.25">
      <c r="A2791" s="22" t="str">
        <f>Revenue!A2792</f>
        <v>P0233</v>
      </c>
      <c r="B2791" s="22" t="str">
        <f>Revenue!B2792</f>
        <v>Jul</v>
      </c>
      <c r="C2791" s="23" t="str">
        <f t="shared" si="121"/>
        <v>P0233|Jul</v>
      </c>
      <c r="D2791" s="24">
        <f>Revenue!J2792</f>
        <v>2499.3343</v>
      </c>
      <c r="E2791" s="25">
        <f>_xlfn.XLOOKUP($C2791,ExpensesTbl[Key],ExpensesTbl[Total Operating Expenses])</f>
        <v>4200.07</v>
      </c>
      <c r="F2791" s="25">
        <f t="shared" si="122"/>
        <v>-1700.7356999999997</v>
      </c>
      <c r="G2791" s="23" t="str">
        <f>_xlfn.XLOOKUP($A2791,PropertiesTbl[Property ID],PropertiesTbl[Property Name])</f>
        <v>Sierra Haven</v>
      </c>
    </row>
    <row r="2792" spans="1:7" x14ac:dyDescent="0.25">
      <c r="A2792" s="22" t="str">
        <f>Revenue!A2793</f>
        <v>P0233</v>
      </c>
      <c r="B2792" s="22" t="str">
        <f>Revenue!B2793</f>
        <v>Aug</v>
      </c>
      <c r="C2792" s="23" t="str">
        <f t="shared" si="121"/>
        <v>P0233|Aug</v>
      </c>
      <c r="D2792" s="24">
        <f>Revenue!J2793</f>
        <v>2688.7089999999998</v>
      </c>
      <c r="E2792" s="25">
        <f>_xlfn.XLOOKUP($C2792,ExpensesTbl[Key],ExpensesTbl[Total Operating Expenses])</f>
        <v>4164.41</v>
      </c>
      <c r="F2792" s="25">
        <f t="shared" si="122"/>
        <v>-1475.701</v>
      </c>
      <c r="G2792" s="23" t="str">
        <f>_xlfn.XLOOKUP($A2792,PropertiesTbl[Property ID],PropertiesTbl[Property Name])</f>
        <v>Sierra Haven</v>
      </c>
    </row>
    <row r="2793" spans="1:7" x14ac:dyDescent="0.25">
      <c r="A2793" s="22" t="str">
        <f>Revenue!A2794</f>
        <v>P0233</v>
      </c>
      <c r="B2793" s="22" t="str">
        <f>Revenue!B2794</f>
        <v>Sep</v>
      </c>
      <c r="C2793" s="23" t="str">
        <f t="shared" si="121"/>
        <v>P0233|Sep</v>
      </c>
      <c r="D2793" s="24">
        <f>Revenue!J2794</f>
        <v>1664.3680000000002</v>
      </c>
      <c r="E2793" s="25">
        <f>_xlfn.XLOOKUP($C2793,ExpensesTbl[Key],ExpensesTbl[Total Operating Expenses])</f>
        <v>2778.08</v>
      </c>
      <c r="F2793" s="25">
        <f t="shared" si="122"/>
        <v>-1113.7119999999998</v>
      </c>
      <c r="G2793" s="23" t="str">
        <f>_xlfn.XLOOKUP($A2793,PropertiesTbl[Property ID],PropertiesTbl[Property Name])</f>
        <v>Sierra Haven</v>
      </c>
    </row>
    <row r="2794" spans="1:7" x14ac:dyDescent="0.25">
      <c r="A2794" s="22" t="str">
        <f>Revenue!A2795</f>
        <v>P0233</v>
      </c>
      <c r="B2794" s="22" t="str">
        <f>Revenue!B2795</f>
        <v>Oct</v>
      </c>
      <c r="C2794" s="23" t="str">
        <f t="shared" si="121"/>
        <v>P0233|Oct</v>
      </c>
      <c r="D2794" s="24">
        <f>Revenue!J2795</f>
        <v>1599.6496</v>
      </c>
      <c r="E2794" s="25">
        <f>_xlfn.XLOOKUP($C2794,ExpensesTbl[Key],ExpensesTbl[Total Operating Expenses])</f>
        <v>2663.94</v>
      </c>
      <c r="F2794" s="25">
        <f t="shared" si="122"/>
        <v>-1064.2904000000001</v>
      </c>
      <c r="G2794" s="23" t="str">
        <f>_xlfn.XLOOKUP($A2794,PropertiesTbl[Property ID],PropertiesTbl[Property Name])</f>
        <v>Sierra Haven</v>
      </c>
    </row>
    <row r="2795" spans="1:7" x14ac:dyDescent="0.25">
      <c r="A2795" s="22" t="str">
        <f>Revenue!A2796</f>
        <v>P0233</v>
      </c>
      <c r="B2795" s="22" t="str">
        <f>Revenue!B2796</f>
        <v>Nov</v>
      </c>
      <c r="C2795" s="23" t="str">
        <f t="shared" si="121"/>
        <v>P0233|Nov</v>
      </c>
      <c r="D2795" s="24">
        <f>Revenue!J2796</f>
        <v>1772.4745</v>
      </c>
      <c r="E2795" s="25">
        <f>_xlfn.XLOOKUP($C2795,ExpensesTbl[Key],ExpensesTbl[Total Operating Expenses])</f>
        <v>2573.54</v>
      </c>
      <c r="F2795" s="25">
        <f t="shared" si="122"/>
        <v>-801.06549999999993</v>
      </c>
      <c r="G2795" s="23" t="str">
        <f>_xlfn.XLOOKUP($A2795,PropertiesTbl[Property ID],PropertiesTbl[Property Name])</f>
        <v>Sierra Haven</v>
      </c>
    </row>
    <row r="2796" spans="1:7" x14ac:dyDescent="0.25">
      <c r="A2796" s="22" t="str">
        <f>Revenue!A2797</f>
        <v>P0233</v>
      </c>
      <c r="B2796" s="22" t="str">
        <f>Revenue!B2797</f>
        <v>Dec</v>
      </c>
      <c r="C2796" s="23" t="str">
        <f t="shared" si="121"/>
        <v>P0233|Dec</v>
      </c>
      <c r="D2796" s="24">
        <f>Revenue!J2797</f>
        <v>6147.3652000000002</v>
      </c>
      <c r="E2796" s="25">
        <f>_xlfn.XLOOKUP($C2796,ExpensesTbl[Key],ExpensesTbl[Total Operating Expenses])</f>
        <v>3153.34</v>
      </c>
      <c r="F2796" s="25">
        <f t="shared" si="122"/>
        <v>2994.0252</v>
      </c>
      <c r="G2796" s="23" t="str">
        <f>_xlfn.XLOOKUP($A2796,PropertiesTbl[Property ID],PropertiesTbl[Property Name])</f>
        <v>Sierra Haven</v>
      </c>
    </row>
    <row r="2797" spans="1:7" x14ac:dyDescent="0.25">
      <c r="A2797" s="22" t="str">
        <f>Revenue!A2798</f>
        <v>P0233</v>
      </c>
      <c r="B2797" s="22" t="str">
        <f>Revenue!B2798</f>
        <v>Jan</v>
      </c>
      <c r="C2797" s="23" t="str">
        <f t="shared" si="121"/>
        <v>P0233|Jan</v>
      </c>
      <c r="D2797" s="24">
        <f>Revenue!J2798</f>
        <v>5479.2276000000002</v>
      </c>
      <c r="E2797" s="25">
        <f>_xlfn.XLOOKUP($C2797,ExpensesTbl[Key],ExpensesTbl[Total Operating Expenses])</f>
        <v>3028.3500000000004</v>
      </c>
      <c r="F2797" s="25">
        <f t="shared" si="122"/>
        <v>2450.8775999999998</v>
      </c>
      <c r="G2797" s="23" t="str">
        <f>_xlfn.XLOOKUP($A2797,PropertiesTbl[Property ID],PropertiesTbl[Property Name])</f>
        <v>Sierra Haven</v>
      </c>
    </row>
    <row r="2798" spans="1:7" x14ac:dyDescent="0.25">
      <c r="A2798" s="22" t="str">
        <f>Revenue!A2799</f>
        <v>P0233</v>
      </c>
      <c r="B2798" s="22" t="str">
        <f>Revenue!B2799</f>
        <v>Feb</v>
      </c>
      <c r="C2798" s="23" t="str">
        <f t="shared" si="121"/>
        <v>P0233|Feb</v>
      </c>
      <c r="D2798" s="24">
        <f>Revenue!J2799</f>
        <v>3886.6897000000004</v>
      </c>
      <c r="E2798" s="25">
        <f>_xlfn.XLOOKUP($C2798,ExpensesTbl[Key],ExpensesTbl[Total Operating Expenses])</f>
        <v>2885.4400000000005</v>
      </c>
      <c r="F2798" s="25">
        <f t="shared" si="122"/>
        <v>1001.2496999999998</v>
      </c>
      <c r="G2798" s="23" t="str">
        <f>_xlfn.XLOOKUP($A2798,PropertiesTbl[Property ID],PropertiesTbl[Property Name])</f>
        <v>Sierra Haven</v>
      </c>
    </row>
    <row r="2799" spans="1:7" x14ac:dyDescent="0.25">
      <c r="A2799" s="22" t="str">
        <f>Revenue!A2800</f>
        <v>P0233</v>
      </c>
      <c r="B2799" s="22" t="str">
        <f>Revenue!B2800</f>
        <v>Mar</v>
      </c>
      <c r="C2799" s="23" t="str">
        <f t="shared" si="121"/>
        <v>P0233|Mar</v>
      </c>
      <c r="D2799" s="24">
        <f>Revenue!J2800</f>
        <v>2960.2896000000001</v>
      </c>
      <c r="E2799" s="25">
        <f>_xlfn.XLOOKUP($C2799,ExpensesTbl[Key],ExpensesTbl[Total Operating Expenses])</f>
        <v>2747.7200000000003</v>
      </c>
      <c r="F2799" s="25">
        <f t="shared" si="122"/>
        <v>212.56959999999981</v>
      </c>
      <c r="G2799" s="23" t="str">
        <f>_xlfn.XLOOKUP($A2799,PropertiesTbl[Property ID],PropertiesTbl[Property Name])</f>
        <v>Sierra Haven</v>
      </c>
    </row>
    <row r="2800" spans="1:7" x14ac:dyDescent="0.25">
      <c r="A2800" s="22" t="str">
        <f>Revenue!A2801</f>
        <v>P0234</v>
      </c>
      <c r="B2800" s="22" t="str">
        <f>Revenue!B2801</f>
        <v>Apr</v>
      </c>
      <c r="C2800" s="23" t="str">
        <f t="shared" si="121"/>
        <v>P0234|Apr</v>
      </c>
      <c r="D2800" s="24">
        <f>Revenue!J2801</f>
        <v>813.21179999999993</v>
      </c>
      <c r="E2800" s="25">
        <f>_xlfn.XLOOKUP($C2800,ExpensesTbl[Key],ExpensesTbl[Total Operating Expenses])</f>
        <v>1557.95</v>
      </c>
      <c r="F2800" s="25">
        <f t="shared" si="122"/>
        <v>-744.73820000000012</v>
      </c>
      <c r="G2800" s="23" t="str">
        <f>_xlfn.XLOOKUP($A2800,PropertiesTbl[Property ID],PropertiesTbl[Property Name])</f>
        <v>Rustic Villa</v>
      </c>
    </row>
    <row r="2801" spans="1:7" x14ac:dyDescent="0.25">
      <c r="A2801" s="22" t="str">
        <f>Revenue!A2802</f>
        <v>P0234</v>
      </c>
      <c r="B2801" s="22" t="str">
        <f>Revenue!B2802</f>
        <v>May</v>
      </c>
      <c r="C2801" s="23" t="str">
        <f t="shared" si="121"/>
        <v>P0234|May</v>
      </c>
      <c r="D2801" s="24">
        <f>Revenue!J2802</f>
        <v>985.20249999999999</v>
      </c>
      <c r="E2801" s="25">
        <f>_xlfn.XLOOKUP($C2801,ExpensesTbl[Key],ExpensesTbl[Total Operating Expenses])</f>
        <v>1748.56</v>
      </c>
      <c r="F2801" s="25">
        <f t="shared" si="122"/>
        <v>-763.35749999999996</v>
      </c>
      <c r="G2801" s="23" t="str">
        <f>_xlfn.XLOOKUP($A2801,PropertiesTbl[Property ID],PropertiesTbl[Property Name])</f>
        <v>Rustic Villa</v>
      </c>
    </row>
    <row r="2802" spans="1:7" x14ac:dyDescent="0.25">
      <c r="A2802" s="22" t="str">
        <f>Revenue!A2803</f>
        <v>P0234</v>
      </c>
      <c r="B2802" s="22" t="str">
        <f>Revenue!B2803</f>
        <v>Jun</v>
      </c>
      <c r="C2802" s="23" t="str">
        <f t="shared" si="121"/>
        <v>P0234|Jun</v>
      </c>
      <c r="D2802" s="24">
        <f>Revenue!J2803</f>
        <v>1098.5663999999999</v>
      </c>
      <c r="E2802" s="25">
        <f>_xlfn.XLOOKUP($C2802,ExpensesTbl[Key],ExpensesTbl[Total Operating Expenses])</f>
        <v>1827.3100000000002</v>
      </c>
      <c r="F2802" s="25">
        <f t="shared" si="122"/>
        <v>-728.74360000000024</v>
      </c>
      <c r="G2802" s="23" t="str">
        <f>_xlfn.XLOOKUP($A2802,PropertiesTbl[Property ID],PropertiesTbl[Property Name])</f>
        <v>Rustic Villa</v>
      </c>
    </row>
    <row r="2803" spans="1:7" x14ac:dyDescent="0.25">
      <c r="A2803" s="22" t="str">
        <f>Revenue!A2804</f>
        <v>P0234</v>
      </c>
      <c r="B2803" s="22" t="str">
        <f>Revenue!B2804</f>
        <v>Jul</v>
      </c>
      <c r="C2803" s="23" t="str">
        <f t="shared" si="121"/>
        <v>P0234|Jul</v>
      </c>
      <c r="D2803" s="24">
        <f>Revenue!J2804</f>
        <v>1614.9859999999999</v>
      </c>
      <c r="E2803" s="25">
        <f>_xlfn.XLOOKUP($C2803,ExpensesTbl[Key],ExpensesTbl[Total Operating Expenses])</f>
        <v>2492.1</v>
      </c>
      <c r="F2803" s="25">
        <f t="shared" si="122"/>
        <v>-877.11400000000003</v>
      </c>
      <c r="G2803" s="23" t="str">
        <f>_xlfn.XLOOKUP($A2803,PropertiesTbl[Property ID],PropertiesTbl[Property Name])</f>
        <v>Rustic Villa</v>
      </c>
    </row>
    <row r="2804" spans="1:7" x14ac:dyDescent="0.25">
      <c r="A2804" s="22" t="str">
        <f>Revenue!A2805</f>
        <v>P0234</v>
      </c>
      <c r="B2804" s="22" t="str">
        <f>Revenue!B2805</f>
        <v>Aug</v>
      </c>
      <c r="C2804" s="23" t="str">
        <f t="shared" si="121"/>
        <v>P0234|Aug</v>
      </c>
      <c r="D2804" s="24">
        <f>Revenue!J2805</f>
        <v>1624.1815999999999</v>
      </c>
      <c r="E2804" s="25">
        <f>_xlfn.XLOOKUP($C2804,ExpensesTbl[Key],ExpensesTbl[Total Operating Expenses])</f>
        <v>2413.41</v>
      </c>
      <c r="F2804" s="25">
        <f t="shared" si="122"/>
        <v>-789.22839999999997</v>
      </c>
      <c r="G2804" s="23" t="str">
        <f>_xlfn.XLOOKUP($A2804,PropertiesTbl[Property ID],PropertiesTbl[Property Name])</f>
        <v>Rustic Villa</v>
      </c>
    </row>
    <row r="2805" spans="1:7" x14ac:dyDescent="0.25">
      <c r="A2805" s="22" t="str">
        <f>Revenue!A2806</f>
        <v>P0234</v>
      </c>
      <c r="B2805" s="22" t="str">
        <f>Revenue!B2806</f>
        <v>Sep</v>
      </c>
      <c r="C2805" s="23" t="str">
        <f t="shared" si="121"/>
        <v>P0234|Sep</v>
      </c>
      <c r="D2805" s="24">
        <f>Revenue!J2806</f>
        <v>964.76459999999997</v>
      </c>
      <c r="E2805" s="25">
        <f>_xlfn.XLOOKUP($C2805,ExpensesTbl[Key],ExpensesTbl[Total Operating Expenses])</f>
        <v>1678.28</v>
      </c>
      <c r="F2805" s="25">
        <f t="shared" si="122"/>
        <v>-713.5154</v>
      </c>
      <c r="G2805" s="23" t="str">
        <f>_xlfn.XLOOKUP($A2805,PropertiesTbl[Property ID],PropertiesTbl[Property Name])</f>
        <v>Rustic Villa</v>
      </c>
    </row>
    <row r="2806" spans="1:7" x14ac:dyDescent="0.25">
      <c r="A2806" s="22" t="str">
        <f>Revenue!A2807</f>
        <v>P0234</v>
      </c>
      <c r="B2806" s="22" t="str">
        <f>Revenue!B2807</f>
        <v>Oct</v>
      </c>
      <c r="C2806" s="23" t="str">
        <f t="shared" si="121"/>
        <v>P0234|Oct</v>
      </c>
      <c r="D2806" s="24">
        <f>Revenue!J2807</f>
        <v>830.73</v>
      </c>
      <c r="E2806" s="25">
        <f>_xlfn.XLOOKUP($C2806,ExpensesTbl[Key],ExpensesTbl[Total Operating Expenses])</f>
        <v>1620.2800000000002</v>
      </c>
      <c r="F2806" s="25">
        <f t="shared" si="122"/>
        <v>-789.55000000000018</v>
      </c>
      <c r="G2806" s="23" t="str">
        <f>_xlfn.XLOOKUP($A2806,PropertiesTbl[Property ID],PropertiesTbl[Property Name])</f>
        <v>Rustic Villa</v>
      </c>
    </row>
    <row r="2807" spans="1:7" x14ac:dyDescent="0.25">
      <c r="A2807" s="22" t="str">
        <f>Revenue!A2808</f>
        <v>P0234</v>
      </c>
      <c r="B2807" s="22" t="str">
        <f>Revenue!B2808</f>
        <v>Nov</v>
      </c>
      <c r="C2807" s="23" t="str">
        <f t="shared" si="121"/>
        <v>P0234|Nov</v>
      </c>
      <c r="D2807" s="24">
        <f>Revenue!J2808</f>
        <v>1008.6958999999998</v>
      </c>
      <c r="E2807" s="25">
        <f>_xlfn.XLOOKUP($C2807,ExpensesTbl[Key],ExpensesTbl[Total Operating Expenses])</f>
        <v>1597.18</v>
      </c>
      <c r="F2807" s="25">
        <f t="shared" si="122"/>
        <v>-588.48410000000024</v>
      </c>
      <c r="G2807" s="23" t="str">
        <f>_xlfn.XLOOKUP($A2807,PropertiesTbl[Property ID],PropertiesTbl[Property Name])</f>
        <v>Rustic Villa</v>
      </c>
    </row>
    <row r="2808" spans="1:7" x14ac:dyDescent="0.25">
      <c r="A2808" s="22" t="str">
        <f>Revenue!A2809</f>
        <v>P0234</v>
      </c>
      <c r="B2808" s="22" t="str">
        <f>Revenue!B2809</f>
        <v>Dec</v>
      </c>
      <c r="C2808" s="23" t="str">
        <f t="shared" si="121"/>
        <v>P0234|Dec</v>
      </c>
      <c r="D2808" s="24">
        <f>Revenue!J2809</f>
        <v>3281.0522000000001</v>
      </c>
      <c r="E2808" s="25">
        <f>_xlfn.XLOOKUP($C2808,ExpensesTbl[Key],ExpensesTbl[Total Operating Expenses])</f>
        <v>1978.81</v>
      </c>
      <c r="F2808" s="25">
        <f t="shared" si="122"/>
        <v>1302.2422000000001</v>
      </c>
      <c r="G2808" s="23" t="str">
        <f>_xlfn.XLOOKUP($A2808,PropertiesTbl[Property ID],PropertiesTbl[Property Name])</f>
        <v>Rustic Villa</v>
      </c>
    </row>
    <row r="2809" spans="1:7" x14ac:dyDescent="0.25">
      <c r="A2809" s="22" t="str">
        <f>Revenue!A2810</f>
        <v>P0234</v>
      </c>
      <c r="B2809" s="22" t="str">
        <f>Revenue!B2810</f>
        <v>Jan</v>
      </c>
      <c r="C2809" s="23" t="str">
        <f t="shared" si="121"/>
        <v>P0234|Jan</v>
      </c>
      <c r="D2809" s="24">
        <f>Revenue!J2810</f>
        <v>2626.0584000000003</v>
      </c>
      <c r="E2809" s="25">
        <f>_xlfn.XLOOKUP($C2809,ExpensesTbl[Key],ExpensesTbl[Total Operating Expenses])</f>
        <v>1922.6699999999998</v>
      </c>
      <c r="F2809" s="25">
        <f t="shared" si="122"/>
        <v>703.3884000000005</v>
      </c>
      <c r="G2809" s="23" t="str">
        <f>_xlfn.XLOOKUP($A2809,PropertiesTbl[Property ID],PropertiesTbl[Property Name])</f>
        <v>Rustic Villa</v>
      </c>
    </row>
    <row r="2810" spans="1:7" x14ac:dyDescent="0.25">
      <c r="A2810" s="22" t="str">
        <f>Revenue!A2811</f>
        <v>P0234</v>
      </c>
      <c r="B2810" s="22" t="str">
        <f>Revenue!B2811</f>
        <v>Feb</v>
      </c>
      <c r="C2810" s="23" t="str">
        <f t="shared" si="121"/>
        <v>P0234|Feb</v>
      </c>
      <c r="D2810" s="24">
        <f>Revenue!J2811</f>
        <v>2211.741</v>
      </c>
      <c r="E2810" s="25">
        <f>_xlfn.XLOOKUP($C2810,ExpensesTbl[Key],ExpensesTbl[Total Operating Expenses])</f>
        <v>1812.34</v>
      </c>
      <c r="F2810" s="25">
        <f t="shared" si="122"/>
        <v>399.40100000000007</v>
      </c>
      <c r="G2810" s="23" t="str">
        <f>_xlfn.XLOOKUP($A2810,PropertiesTbl[Property ID],PropertiesTbl[Property Name])</f>
        <v>Rustic Villa</v>
      </c>
    </row>
    <row r="2811" spans="1:7" x14ac:dyDescent="0.25">
      <c r="A2811" s="22" t="str">
        <f>Revenue!A2812</f>
        <v>P0234</v>
      </c>
      <c r="B2811" s="22" t="str">
        <f>Revenue!B2812</f>
        <v>Mar</v>
      </c>
      <c r="C2811" s="23" t="str">
        <f t="shared" si="121"/>
        <v>P0234|Mar</v>
      </c>
      <c r="D2811" s="24">
        <f>Revenue!J2812</f>
        <v>2010.9315999999997</v>
      </c>
      <c r="E2811" s="25">
        <f>_xlfn.XLOOKUP($C2811,ExpensesTbl[Key],ExpensesTbl[Total Operating Expenses])</f>
        <v>1808.05</v>
      </c>
      <c r="F2811" s="25">
        <f t="shared" si="122"/>
        <v>202.88159999999971</v>
      </c>
      <c r="G2811" s="23" t="str">
        <f>_xlfn.XLOOKUP($A2811,PropertiesTbl[Property ID],PropertiesTbl[Property Name])</f>
        <v>Rustic Villa</v>
      </c>
    </row>
    <row r="2812" spans="1:7" x14ac:dyDescent="0.25">
      <c r="A2812" s="22" t="str">
        <f>Revenue!A2813</f>
        <v>P0235</v>
      </c>
      <c r="B2812" s="22" t="str">
        <f>Revenue!B2813</f>
        <v>Apr</v>
      </c>
      <c r="C2812" s="23" t="str">
        <f t="shared" si="121"/>
        <v>P0235|Apr</v>
      </c>
      <c r="D2812" s="24">
        <f>Revenue!J2813</f>
        <v>1441.7044999999998</v>
      </c>
      <c r="E2812" s="25">
        <f>_xlfn.XLOOKUP($C2812,ExpensesTbl[Key],ExpensesTbl[Total Operating Expenses])</f>
        <v>2514.58</v>
      </c>
      <c r="F2812" s="25">
        <f t="shared" si="122"/>
        <v>-1072.8755000000001</v>
      </c>
      <c r="G2812" s="23" t="str">
        <f>_xlfn.XLOOKUP($A2812,PropertiesTbl[Property ID],PropertiesTbl[Property Name])</f>
        <v>Copper Retreat</v>
      </c>
    </row>
    <row r="2813" spans="1:7" x14ac:dyDescent="0.25">
      <c r="A2813" s="22" t="str">
        <f>Revenue!A2814</f>
        <v>P0235</v>
      </c>
      <c r="B2813" s="22" t="str">
        <f>Revenue!B2814</f>
        <v>May</v>
      </c>
      <c r="C2813" s="23" t="str">
        <f t="shared" si="121"/>
        <v>P0235|May</v>
      </c>
      <c r="D2813" s="24">
        <f>Revenue!J2814</f>
        <v>1517.413</v>
      </c>
      <c r="E2813" s="25">
        <f>_xlfn.XLOOKUP($C2813,ExpensesTbl[Key],ExpensesTbl[Total Operating Expenses])</f>
        <v>2918.37</v>
      </c>
      <c r="F2813" s="25">
        <f t="shared" si="122"/>
        <v>-1400.9569999999999</v>
      </c>
      <c r="G2813" s="23" t="str">
        <f>_xlfn.XLOOKUP($A2813,PropertiesTbl[Property ID],PropertiesTbl[Property Name])</f>
        <v>Copper Retreat</v>
      </c>
    </row>
    <row r="2814" spans="1:7" x14ac:dyDescent="0.25">
      <c r="A2814" s="22" t="str">
        <f>Revenue!A2815</f>
        <v>P0235</v>
      </c>
      <c r="B2814" s="22" t="str">
        <f>Revenue!B2815</f>
        <v>Jun</v>
      </c>
      <c r="C2814" s="23" t="str">
        <f t="shared" si="121"/>
        <v>P0235|Jun</v>
      </c>
      <c r="D2814" s="24">
        <f>Revenue!J2815</f>
        <v>2130.2784000000001</v>
      </c>
      <c r="E2814" s="25">
        <f>_xlfn.XLOOKUP($C2814,ExpensesTbl[Key],ExpensesTbl[Total Operating Expenses])</f>
        <v>3084.6500000000005</v>
      </c>
      <c r="F2814" s="25">
        <f t="shared" si="122"/>
        <v>-954.3716000000004</v>
      </c>
      <c r="G2814" s="23" t="str">
        <f>_xlfn.XLOOKUP($A2814,PropertiesTbl[Property ID],PropertiesTbl[Property Name])</f>
        <v>Copper Retreat</v>
      </c>
    </row>
    <row r="2815" spans="1:7" x14ac:dyDescent="0.25">
      <c r="A2815" s="22" t="str">
        <f>Revenue!A2816</f>
        <v>P0235</v>
      </c>
      <c r="B2815" s="22" t="str">
        <f>Revenue!B2816</f>
        <v>Jul</v>
      </c>
      <c r="C2815" s="23" t="str">
        <f t="shared" si="121"/>
        <v>P0235|Jul</v>
      </c>
      <c r="D2815" s="24">
        <f>Revenue!J2816</f>
        <v>2887.268</v>
      </c>
      <c r="E2815" s="25">
        <f>_xlfn.XLOOKUP($C2815,ExpensesTbl[Key],ExpensesTbl[Total Operating Expenses])</f>
        <v>4343.09</v>
      </c>
      <c r="F2815" s="25">
        <f t="shared" si="122"/>
        <v>-1455.8220000000001</v>
      </c>
      <c r="G2815" s="23" t="str">
        <f>_xlfn.XLOOKUP($A2815,PropertiesTbl[Property ID],PropertiesTbl[Property Name])</f>
        <v>Copper Retreat</v>
      </c>
    </row>
    <row r="2816" spans="1:7" x14ac:dyDescent="0.25">
      <c r="A2816" s="22" t="str">
        <f>Revenue!A2817</f>
        <v>P0235</v>
      </c>
      <c r="B2816" s="22" t="str">
        <f>Revenue!B2817</f>
        <v>Aug</v>
      </c>
      <c r="C2816" s="23" t="str">
        <f t="shared" si="121"/>
        <v>P0235|Aug</v>
      </c>
      <c r="D2816" s="24">
        <f>Revenue!J2817</f>
        <v>2819.8125999999997</v>
      </c>
      <c r="E2816" s="25">
        <f>_xlfn.XLOOKUP($C2816,ExpensesTbl[Key],ExpensesTbl[Total Operating Expenses])</f>
        <v>4052.4</v>
      </c>
      <c r="F2816" s="25">
        <f t="shared" si="122"/>
        <v>-1232.5874000000003</v>
      </c>
      <c r="G2816" s="23" t="str">
        <f>_xlfn.XLOOKUP($A2816,PropertiesTbl[Property ID],PropertiesTbl[Property Name])</f>
        <v>Copper Retreat</v>
      </c>
    </row>
    <row r="2817" spans="1:7" x14ac:dyDescent="0.25">
      <c r="A2817" s="22" t="str">
        <f>Revenue!A2818</f>
        <v>P0235</v>
      </c>
      <c r="B2817" s="22" t="str">
        <f>Revenue!B2818</f>
        <v>Sep</v>
      </c>
      <c r="C2817" s="23" t="str">
        <f t="shared" si="121"/>
        <v>P0235|Sep</v>
      </c>
      <c r="D2817" s="24">
        <f>Revenue!J2818</f>
        <v>1738.1656</v>
      </c>
      <c r="E2817" s="25">
        <f>_xlfn.XLOOKUP($C2817,ExpensesTbl[Key],ExpensesTbl[Total Operating Expenses])</f>
        <v>2764.07</v>
      </c>
      <c r="F2817" s="25">
        <f t="shared" si="122"/>
        <v>-1025.9044000000001</v>
      </c>
      <c r="G2817" s="23" t="str">
        <f>_xlfn.XLOOKUP($A2817,PropertiesTbl[Property ID],PropertiesTbl[Property Name])</f>
        <v>Copper Retreat</v>
      </c>
    </row>
    <row r="2818" spans="1:7" x14ac:dyDescent="0.25">
      <c r="A2818" s="22" t="str">
        <f>Revenue!A2819</f>
        <v>P0235</v>
      </c>
      <c r="B2818" s="22" t="str">
        <f>Revenue!B2819</f>
        <v>Oct</v>
      </c>
      <c r="C2818" s="23" t="str">
        <f t="shared" si="121"/>
        <v>P0235|Oct</v>
      </c>
      <c r="D2818" s="24">
        <f>Revenue!J2819</f>
        <v>1592.8984</v>
      </c>
      <c r="E2818" s="25">
        <f>_xlfn.XLOOKUP($C2818,ExpensesTbl[Key],ExpensesTbl[Total Operating Expenses])</f>
        <v>2654.2200000000003</v>
      </c>
      <c r="F2818" s="25">
        <f t="shared" si="122"/>
        <v>-1061.3216000000002</v>
      </c>
      <c r="G2818" s="23" t="str">
        <f>_xlfn.XLOOKUP($A2818,PropertiesTbl[Property ID],PropertiesTbl[Property Name])</f>
        <v>Copper Retreat</v>
      </c>
    </row>
    <row r="2819" spans="1:7" x14ac:dyDescent="0.25">
      <c r="A2819" s="22" t="str">
        <f>Revenue!A2820</f>
        <v>P0235</v>
      </c>
      <c r="B2819" s="22" t="str">
        <f>Revenue!B2820</f>
        <v>Nov</v>
      </c>
      <c r="C2819" s="23" t="str">
        <f t="shared" si="121"/>
        <v>P0235|Nov</v>
      </c>
      <c r="D2819" s="24">
        <f>Revenue!J2820</f>
        <v>1734.6153999999999</v>
      </c>
      <c r="E2819" s="25">
        <f>_xlfn.XLOOKUP($C2819,ExpensesTbl[Key],ExpensesTbl[Total Operating Expenses])</f>
        <v>2575.11</v>
      </c>
      <c r="F2819" s="25">
        <f t="shared" si="122"/>
        <v>-840.49460000000022</v>
      </c>
      <c r="G2819" s="23" t="str">
        <f>_xlfn.XLOOKUP($A2819,PropertiesTbl[Property ID],PropertiesTbl[Property Name])</f>
        <v>Copper Retreat</v>
      </c>
    </row>
    <row r="2820" spans="1:7" x14ac:dyDescent="0.25">
      <c r="A2820" s="22" t="str">
        <f>Revenue!A2821</f>
        <v>P0235</v>
      </c>
      <c r="B2820" s="22" t="str">
        <f>Revenue!B2821</f>
        <v>Dec</v>
      </c>
      <c r="C2820" s="23" t="str">
        <f t="shared" si="121"/>
        <v>P0235|Dec</v>
      </c>
      <c r="D2820" s="24">
        <f>Revenue!J2821</f>
        <v>6215.6516000000001</v>
      </c>
      <c r="E2820" s="25">
        <f>_xlfn.XLOOKUP($C2820,ExpensesTbl[Key],ExpensesTbl[Total Operating Expenses])</f>
        <v>3040.5200000000004</v>
      </c>
      <c r="F2820" s="25">
        <f t="shared" si="122"/>
        <v>3175.1315999999997</v>
      </c>
      <c r="G2820" s="23" t="str">
        <f>_xlfn.XLOOKUP($A2820,PropertiesTbl[Property ID],PropertiesTbl[Property Name])</f>
        <v>Copper Retreat</v>
      </c>
    </row>
    <row r="2821" spans="1:7" x14ac:dyDescent="0.25">
      <c r="A2821" s="22" t="str">
        <f>Revenue!A2822</f>
        <v>P0235</v>
      </c>
      <c r="B2821" s="22" t="str">
        <f>Revenue!B2822</f>
        <v>Jan</v>
      </c>
      <c r="C2821" s="23" t="str">
        <f t="shared" ref="C2821:C2884" si="123">A2821&amp;"|"&amp;B2821</f>
        <v>P0235|Jan</v>
      </c>
      <c r="D2821" s="24">
        <f>Revenue!J2822</f>
        <v>5436.6057999999994</v>
      </c>
      <c r="E2821" s="25">
        <f>_xlfn.XLOOKUP($C2821,ExpensesTbl[Key],ExpensesTbl[Total Operating Expenses])</f>
        <v>3044.96</v>
      </c>
      <c r="F2821" s="25">
        <f t="shared" ref="F2821:F2884" si="124">D2821-E2821</f>
        <v>2391.6457999999993</v>
      </c>
      <c r="G2821" s="23" t="str">
        <f>_xlfn.XLOOKUP($A2821,PropertiesTbl[Property ID],PropertiesTbl[Property Name])</f>
        <v>Copper Retreat</v>
      </c>
    </row>
    <row r="2822" spans="1:7" x14ac:dyDescent="0.25">
      <c r="A2822" s="22" t="str">
        <f>Revenue!A2823</f>
        <v>P0235</v>
      </c>
      <c r="B2822" s="22" t="str">
        <f>Revenue!B2823</f>
        <v>Feb</v>
      </c>
      <c r="C2822" s="23" t="str">
        <f t="shared" si="123"/>
        <v>P0235|Feb</v>
      </c>
      <c r="D2822" s="24">
        <f>Revenue!J2823</f>
        <v>4555.5920000000006</v>
      </c>
      <c r="E2822" s="25">
        <f>_xlfn.XLOOKUP($C2822,ExpensesTbl[Key],ExpensesTbl[Total Operating Expenses])</f>
        <v>2899.3500000000004</v>
      </c>
      <c r="F2822" s="25">
        <f t="shared" si="124"/>
        <v>1656.2420000000002</v>
      </c>
      <c r="G2822" s="23" t="str">
        <f>_xlfn.XLOOKUP($A2822,PropertiesTbl[Property ID],PropertiesTbl[Property Name])</f>
        <v>Copper Retreat</v>
      </c>
    </row>
    <row r="2823" spans="1:7" x14ac:dyDescent="0.25">
      <c r="A2823" s="22" t="str">
        <f>Revenue!A2824</f>
        <v>P0235</v>
      </c>
      <c r="B2823" s="22" t="str">
        <f>Revenue!B2824</f>
        <v>Mar</v>
      </c>
      <c r="C2823" s="23" t="str">
        <f t="shared" si="123"/>
        <v>P0235|Mar</v>
      </c>
      <c r="D2823" s="24">
        <f>Revenue!J2824</f>
        <v>3727.212</v>
      </c>
      <c r="E2823" s="25">
        <f>_xlfn.XLOOKUP($C2823,ExpensesTbl[Key],ExpensesTbl[Total Operating Expenses])</f>
        <v>2875.84</v>
      </c>
      <c r="F2823" s="25">
        <f t="shared" si="124"/>
        <v>851.37199999999984</v>
      </c>
      <c r="G2823" s="23" t="str">
        <f>_xlfn.XLOOKUP($A2823,PropertiesTbl[Property ID],PropertiesTbl[Property Name])</f>
        <v>Copper Retreat</v>
      </c>
    </row>
    <row r="2824" spans="1:7" x14ac:dyDescent="0.25">
      <c r="A2824" s="22" t="str">
        <f>Revenue!A2825</f>
        <v>P0236</v>
      </c>
      <c r="B2824" s="22" t="str">
        <f>Revenue!B2825</f>
        <v>Apr</v>
      </c>
      <c r="C2824" s="23" t="str">
        <f t="shared" si="123"/>
        <v>P0236|Apr</v>
      </c>
      <c r="D2824" s="24">
        <f>Revenue!J2825</f>
        <v>1029.2459999999999</v>
      </c>
      <c r="E2824" s="25">
        <f>_xlfn.XLOOKUP($C2824,ExpensesTbl[Key],ExpensesTbl[Total Operating Expenses])</f>
        <v>2096.37</v>
      </c>
      <c r="F2824" s="25">
        <f t="shared" si="124"/>
        <v>-1067.124</v>
      </c>
      <c r="G2824" s="23" t="str">
        <f>_xlfn.XLOOKUP($A2824,PropertiesTbl[Property ID],PropertiesTbl[Property Name])</f>
        <v>Starlight Landing</v>
      </c>
    </row>
    <row r="2825" spans="1:7" x14ac:dyDescent="0.25">
      <c r="A2825" s="22" t="str">
        <f>Revenue!A2826</f>
        <v>P0236</v>
      </c>
      <c r="B2825" s="22" t="str">
        <f>Revenue!B2826</f>
        <v>May</v>
      </c>
      <c r="C2825" s="23" t="str">
        <f t="shared" si="123"/>
        <v>P0236|May</v>
      </c>
      <c r="D2825" s="24">
        <f>Revenue!J2826</f>
        <v>1386.4</v>
      </c>
      <c r="E2825" s="25">
        <f>_xlfn.XLOOKUP($C2825,ExpensesTbl[Key],ExpensesTbl[Total Operating Expenses])</f>
        <v>2319.84</v>
      </c>
      <c r="F2825" s="25">
        <f t="shared" si="124"/>
        <v>-933.44</v>
      </c>
      <c r="G2825" s="23" t="str">
        <f>_xlfn.XLOOKUP($A2825,PropertiesTbl[Property ID],PropertiesTbl[Property Name])</f>
        <v>Starlight Landing</v>
      </c>
    </row>
    <row r="2826" spans="1:7" x14ac:dyDescent="0.25">
      <c r="A2826" s="22" t="str">
        <f>Revenue!A2827</f>
        <v>P0236</v>
      </c>
      <c r="B2826" s="22" t="str">
        <f>Revenue!B2827</f>
        <v>Jun</v>
      </c>
      <c r="C2826" s="23" t="str">
        <f t="shared" si="123"/>
        <v>P0236|Jun</v>
      </c>
      <c r="D2826" s="24">
        <f>Revenue!J2827</f>
        <v>1403.1034</v>
      </c>
      <c r="E2826" s="25">
        <f>_xlfn.XLOOKUP($C2826,ExpensesTbl[Key],ExpensesTbl[Total Operating Expenses])</f>
        <v>2425.36</v>
      </c>
      <c r="F2826" s="25">
        <f t="shared" si="124"/>
        <v>-1022.2566000000002</v>
      </c>
      <c r="G2826" s="23" t="str">
        <f>_xlfn.XLOOKUP($A2826,PropertiesTbl[Property ID],PropertiesTbl[Property Name])</f>
        <v>Starlight Landing</v>
      </c>
    </row>
    <row r="2827" spans="1:7" x14ac:dyDescent="0.25">
      <c r="A2827" s="22" t="str">
        <f>Revenue!A2828</f>
        <v>P0236</v>
      </c>
      <c r="B2827" s="22" t="str">
        <f>Revenue!B2828</f>
        <v>Jul</v>
      </c>
      <c r="C2827" s="23" t="str">
        <f t="shared" si="123"/>
        <v>P0236|Jul</v>
      </c>
      <c r="D2827" s="24">
        <f>Revenue!J2828</f>
        <v>2083.9650000000001</v>
      </c>
      <c r="E2827" s="25">
        <f>_xlfn.XLOOKUP($C2827,ExpensesTbl[Key],ExpensesTbl[Total Operating Expenses])</f>
        <v>3361.08</v>
      </c>
      <c r="F2827" s="25">
        <f t="shared" si="124"/>
        <v>-1277.1149999999998</v>
      </c>
      <c r="G2827" s="23" t="str">
        <f>_xlfn.XLOOKUP($A2827,PropertiesTbl[Property ID],PropertiesTbl[Property Name])</f>
        <v>Starlight Landing</v>
      </c>
    </row>
    <row r="2828" spans="1:7" x14ac:dyDescent="0.25">
      <c r="A2828" s="22" t="str">
        <f>Revenue!A2829</f>
        <v>P0236</v>
      </c>
      <c r="B2828" s="22" t="str">
        <f>Revenue!B2829</f>
        <v>Aug</v>
      </c>
      <c r="C2828" s="23" t="str">
        <f t="shared" si="123"/>
        <v>P0236|Aug</v>
      </c>
      <c r="D2828" s="24">
        <f>Revenue!J2829</f>
        <v>2034.3980000000001</v>
      </c>
      <c r="E2828" s="25">
        <f>_xlfn.XLOOKUP($C2828,ExpensesTbl[Key],ExpensesTbl[Total Operating Expenses])</f>
        <v>3276.95</v>
      </c>
      <c r="F2828" s="25">
        <f t="shared" si="124"/>
        <v>-1242.5519999999997</v>
      </c>
      <c r="G2828" s="23" t="str">
        <f>_xlfn.XLOOKUP($A2828,PropertiesTbl[Property ID],PropertiesTbl[Property Name])</f>
        <v>Starlight Landing</v>
      </c>
    </row>
    <row r="2829" spans="1:7" x14ac:dyDescent="0.25">
      <c r="A2829" s="22" t="str">
        <f>Revenue!A2830</f>
        <v>P0236</v>
      </c>
      <c r="B2829" s="22" t="str">
        <f>Revenue!B2830</f>
        <v>Sep</v>
      </c>
      <c r="C2829" s="23" t="str">
        <f t="shared" si="123"/>
        <v>P0236|Sep</v>
      </c>
      <c r="D2829" s="24">
        <f>Revenue!J2830</f>
        <v>1330.9257000000002</v>
      </c>
      <c r="E2829" s="25">
        <f>_xlfn.XLOOKUP($C2829,ExpensesTbl[Key],ExpensesTbl[Total Operating Expenses])</f>
        <v>2185.12</v>
      </c>
      <c r="F2829" s="25">
        <f t="shared" si="124"/>
        <v>-854.19429999999966</v>
      </c>
      <c r="G2829" s="23" t="str">
        <f>_xlfn.XLOOKUP($A2829,PropertiesTbl[Property ID],PropertiesTbl[Property Name])</f>
        <v>Starlight Landing</v>
      </c>
    </row>
    <row r="2830" spans="1:7" x14ac:dyDescent="0.25">
      <c r="A2830" s="22" t="str">
        <f>Revenue!A2831</f>
        <v>P0236</v>
      </c>
      <c r="B2830" s="22" t="str">
        <f>Revenue!B2831</f>
        <v>Oct</v>
      </c>
      <c r="C2830" s="23" t="str">
        <f t="shared" si="123"/>
        <v>P0236|Oct</v>
      </c>
      <c r="D2830" s="24">
        <f>Revenue!J2831</f>
        <v>1139.4768000000001</v>
      </c>
      <c r="E2830" s="25">
        <f>_xlfn.XLOOKUP($C2830,ExpensesTbl[Key],ExpensesTbl[Total Operating Expenses])</f>
        <v>2105.65</v>
      </c>
      <c r="F2830" s="25">
        <f t="shared" si="124"/>
        <v>-966.17319999999995</v>
      </c>
      <c r="G2830" s="23" t="str">
        <f>_xlfn.XLOOKUP($A2830,PropertiesTbl[Property ID],PropertiesTbl[Property Name])</f>
        <v>Starlight Landing</v>
      </c>
    </row>
    <row r="2831" spans="1:7" x14ac:dyDescent="0.25">
      <c r="A2831" s="22" t="str">
        <f>Revenue!A2832</f>
        <v>P0236</v>
      </c>
      <c r="B2831" s="22" t="str">
        <f>Revenue!B2832</f>
        <v>Nov</v>
      </c>
      <c r="C2831" s="23" t="str">
        <f t="shared" si="123"/>
        <v>P0236|Nov</v>
      </c>
      <c r="D2831" s="24">
        <f>Revenue!J2832</f>
        <v>1281.0192</v>
      </c>
      <c r="E2831" s="25">
        <f>_xlfn.XLOOKUP($C2831,ExpensesTbl[Key],ExpensesTbl[Total Operating Expenses])</f>
        <v>2050.84</v>
      </c>
      <c r="F2831" s="25">
        <f t="shared" si="124"/>
        <v>-769.82080000000019</v>
      </c>
      <c r="G2831" s="23" t="str">
        <f>_xlfn.XLOOKUP($A2831,PropertiesTbl[Property ID],PropertiesTbl[Property Name])</f>
        <v>Starlight Landing</v>
      </c>
    </row>
    <row r="2832" spans="1:7" x14ac:dyDescent="0.25">
      <c r="A2832" s="22" t="str">
        <f>Revenue!A2833</f>
        <v>P0236</v>
      </c>
      <c r="B2832" s="22" t="str">
        <f>Revenue!B2833</f>
        <v>Dec</v>
      </c>
      <c r="C2832" s="23" t="str">
        <f t="shared" si="123"/>
        <v>P0236|Dec</v>
      </c>
      <c r="D2832" s="24">
        <f>Revenue!J2833</f>
        <v>4968.7619999999997</v>
      </c>
      <c r="E2832" s="25">
        <f>_xlfn.XLOOKUP($C2832,ExpensesTbl[Key],ExpensesTbl[Total Operating Expenses])</f>
        <v>2514.5500000000002</v>
      </c>
      <c r="F2832" s="25">
        <f t="shared" si="124"/>
        <v>2454.2119999999995</v>
      </c>
      <c r="G2832" s="23" t="str">
        <f>_xlfn.XLOOKUP($A2832,PropertiesTbl[Property ID],PropertiesTbl[Property Name])</f>
        <v>Starlight Landing</v>
      </c>
    </row>
    <row r="2833" spans="1:7" x14ac:dyDescent="0.25">
      <c r="A2833" s="22" t="str">
        <f>Revenue!A2834</f>
        <v>P0236</v>
      </c>
      <c r="B2833" s="22" t="str">
        <f>Revenue!B2834</f>
        <v>Jan</v>
      </c>
      <c r="C2833" s="23" t="str">
        <f t="shared" si="123"/>
        <v>P0236|Jan</v>
      </c>
      <c r="D2833" s="24">
        <f>Revenue!J2834</f>
        <v>4241.0874000000003</v>
      </c>
      <c r="E2833" s="25">
        <f>_xlfn.XLOOKUP($C2833,ExpensesTbl[Key],ExpensesTbl[Total Operating Expenses])</f>
        <v>2539.0100000000002</v>
      </c>
      <c r="F2833" s="25">
        <f t="shared" si="124"/>
        <v>1702.0774000000001</v>
      </c>
      <c r="G2833" s="23" t="str">
        <f>_xlfn.XLOOKUP($A2833,PropertiesTbl[Property ID],PropertiesTbl[Property Name])</f>
        <v>Starlight Landing</v>
      </c>
    </row>
    <row r="2834" spans="1:7" x14ac:dyDescent="0.25">
      <c r="A2834" s="22" t="str">
        <f>Revenue!A2835</f>
        <v>P0236</v>
      </c>
      <c r="B2834" s="22" t="str">
        <f>Revenue!B2835</f>
        <v>Feb</v>
      </c>
      <c r="C2834" s="23" t="str">
        <f t="shared" si="123"/>
        <v>P0236|Feb</v>
      </c>
      <c r="D2834" s="24">
        <f>Revenue!J2835</f>
        <v>3749.1624000000002</v>
      </c>
      <c r="E2834" s="25">
        <f>_xlfn.XLOOKUP($C2834,ExpensesTbl[Key],ExpensesTbl[Total Operating Expenses])</f>
        <v>2430.2200000000003</v>
      </c>
      <c r="F2834" s="25">
        <f t="shared" si="124"/>
        <v>1318.9423999999999</v>
      </c>
      <c r="G2834" s="23" t="str">
        <f>_xlfn.XLOOKUP($A2834,PropertiesTbl[Property ID],PropertiesTbl[Property Name])</f>
        <v>Starlight Landing</v>
      </c>
    </row>
    <row r="2835" spans="1:7" x14ac:dyDescent="0.25">
      <c r="A2835" s="22" t="str">
        <f>Revenue!A2836</f>
        <v>P0236</v>
      </c>
      <c r="B2835" s="22" t="str">
        <f>Revenue!B2836</f>
        <v>Mar</v>
      </c>
      <c r="C2835" s="23" t="str">
        <f t="shared" si="123"/>
        <v>P0236|Mar</v>
      </c>
      <c r="D2835" s="24">
        <f>Revenue!J2836</f>
        <v>3190.7148000000002</v>
      </c>
      <c r="E2835" s="25">
        <f>_xlfn.XLOOKUP($C2835,ExpensesTbl[Key],ExpensesTbl[Total Operating Expenses])</f>
        <v>2300.15</v>
      </c>
      <c r="F2835" s="25">
        <f t="shared" si="124"/>
        <v>890.5648000000001</v>
      </c>
      <c r="G2835" s="23" t="str">
        <f>_xlfn.XLOOKUP($A2835,PropertiesTbl[Property ID],PropertiesTbl[Property Name])</f>
        <v>Starlight Landing</v>
      </c>
    </row>
    <row r="2836" spans="1:7" x14ac:dyDescent="0.25">
      <c r="A2836" s="22" t="str">
        <f>Revenue!A2837</f>
        <v>P0237</v>
      </c>
      <c r="B2836" s="22" t="str">
        <f>Revenue!B2837</f>
        <v>Apr</v>
      </c>
      <c r="C2836" s="23" t="str">
        <f t="shared" si="123"/>
        <v>P0237|Apr</v>
      </c>
      <c r="D2836" s="24">
        <f>Revenue!J2837</f>
        <v>736.78550000000007</v>
      </c>
      <c r="E2836" s="25">
        <f>_xlfn.XLOOKUP($C2836,ExpensesTbl[Key],ExpensesTbl[Total Operating Expenses])</f>
        <v>1560.0700000000002</v>
      </c>
      <c r="F2836" s="25">
        <f t="shared" si="124"/>
        <v>-823.28450000000009</v>
      </c>
      <c r="G2836" s="23" t="str">
        <f>_xlfn.XLOOKUP($A2836,PropertiesTbl[Property ID],PropertiesTbl[Property Name])</f>
        <v>Frost Escape</v>
      </c>
    </row>
    <row r="2837" spans="1:7" x14ac:dyDescent="0.25">
      <c r="A2837" s="22" t="str">
        <f>Revenue!A2838</f>
        <v>P0237</v>
      </c>
      <c r="B2837" s="22" t="str">
        <f>Revenue!B2838</f>
        <v>May</v>
      </c>
      <c r="C2837" s="23" t="str">
        <f t="shared" si="123"/>
        <v>P0237|May</v>
      </c>
      <c r="D2837" s="24">
        <f>Revenue!J2838</f>
        <v>950.98089999999991</v>
      </c>
      <c r="E2837" s="25">
        <f>_xlfn.XLOOKUP($C2837,ExpensesTbl[Key],ExpensesTbl[Total Operating Expenses])</f>
        <v>1759.0800000000002</v>
      </c>
      <c r="F2837" s="25">
        <f t="shared" si="124"/>
        <v>-808.09910000000025</v>
      </c>
      <c r="G2837" s="23" t="str">
        <f>_xlfn.XLOOKUP($A2837,PropertiesTbl[Property ID],PropertiesTbl[Property Name])</f>
        <v>Frost Escape</v>
      </c>
    </row>
    <row r="2838" spans="1:7" x14ac:dyDescent="0.25">
      <c r="A2838" s="22" t="str">
        <f>Revenue!A2839</f>
        <v>P0237</v>
      </c>
      <c r="B2838" s="22" t="str">
        <f>Revenue!B2839</f>
        <v>Jun</v>
      </c>
      <c r="C2838" s="23" t="str">
        <f t="shared" si="123"/>
        <v>P0237|Jun</v>
      </c>
      <c r="D2838" s="24">
        <f>Revenue!J2839</f>
        <v>1090.6512</v>
      </c>
      <c r="E2838" s="25">
        <f>_xlfn.XLOOKUP($C2838,ExpensesTbl[Key],ExpensesTbl[Total Operating Expenses])</f>
        <v>1831.6200000000001</v>
      </c>
      <c r="F2838" s="25">
        <f t="shared" si="124"/>
        <v>-740.9688000000001</v>
      </c>
      <c r="G2838" s="23" t="str">
        <f>_xlfn.XLOOKUP($A2838,PropertiesTbl[Property ID],PropertiesTbl[Property Name])</f>
        <v>Frost Escape</v>
      </c>
    </row>
    <row r="2839" spans="1:7" x14ac:dyDescent="0.25">
      <c r="A2839" s="22" t="str">
        <f>Revenue!A2840</f>
        <v>P0237</v>
      </c>
      <c r="B2839" s="22" t="str">
        <f>Revenue!B2840</f>
        <v>Jul</v>
      </c>
      <c r="C2839" s="23" t="str">
        <f t="shared" si="123"/>
        <v>P0237|Jul</v>
      </c>
      <c r="D2839" s="24">
        <f>Revenue!J2840</f>
        <v>1538.356</v>
      </c>
      <c r="E2839" s="25">
        <f>_xlfn.XLOOKUP($C2839,ExpensesTbl[Key],ExpensesTbl[Total Operating Expenses])</f>
        <v>2504.42</v>
      </c>
      <c r="F2839" s="25">
        <f t="shared" si="124"/>
        <v>-966.06400000000008</v>
      </c>
      <c r="G2839" s="23" t="str">
        <f>_xlfn.XLOOKUP($A2839,PropertiesTbl[Property ID],PropertiesTbl[Property Name])</f>
        <v>Frost Escape</v>
      </c>
    </row>
    <row r="2840" spans="1:7" x14ac:dyDescent="0.25">
      <c r="A2840" s="22" t="str">
        <f>Revenue!A2841</f>
        <v>P0237</v>
      </c>
      <c r="B2840" s="22" t="str">
        <f>Revenue!B2841</f>
        <v>Aug</v>
      </c>
      <c r="C2840" s="23" t="str">
        <f t="shared" si="123"/>
        <v>P0237|Aug</v>
      </c>
      <c r="D2840" s="24">
        <f>Revenue!J2841</f>
        <v>1541.46</v>
      </c>
      <c r="E2840" s="25">
        <f>_xlfn.XLOOKUP($C2840,ExpensesTbl[Key],ExpensesTbl[Total Operating Expenses])</f>
        <v>2405.54</v>
      </c>
      <c r="F2840" s="25">
        <f t="shared" si="124"/>
        <v>-864.07999999999993</v>
      </c>
      <c r="G2840" s="23" t="str">
        <f>_xlfn.XLOOKUP($A2840,PropertiesTbl[Property ID],PropertiesTbl[Property Name])</f>
        <v>Frost Escape</v>
      </c>
    </row>
    <row r="2841" spans="1:7" x14ac:dyDescent="0.25">
      <c r="A2841" s="22" t="str">
        <f>Revenue!A2842</f>
        <v>P0237</v>
      </c>
      <c r="B2841" s="22" t="str">
        <f>Revenue!B2842</f>
        <v>Sep</v>
      </c>
      <c r="C2841" s="23" t="str">
        <f t="shared" si="123"/>
        <v>P0237|Sep</v>
      </c>
      <c r="D2841" s="24">
        <f>Revenue!J2842</f>
        <v>1021.5289999999998</v>
      </c>
      <c r="E2841" s="25">
        <f>_xlfn.XLOOKUP($C2841,ExpensesTbl[Key],ExpensesTbl[Total Operating Expenses])</f>
        <v>1669.84</v>
      </c>
      <c r="F2841" s="25">
        <f t="shared" si="124"/>
        <v>-648.31100000000015</v>
      </c>
      <c r="G2841" s="23" t="str">
        <f>_xlfn.XLOOKUP($A2841,PropertiesTbl[Property ID],PropertiesTbl[Property Name])</f>
        <v>Frost Escape</v>
      </c>
    </row>
    <row r="2842" spans="1:7" x14ac:dyDescent="0.25">
      <c r="A2842" s="22" t="str">
        <f>Revenue!A2843</f>
        <v>P0237</v>
      </c>
      <c r="B2842" s="22" t="str">
        <f>Revenue!B2843</f>
        <v>Oct</v>
      </c>
      <c r="C2842" s="23" t="str">
        <f t="shared" si="123"/>
        <v>P0237|Oct</v>
      </c>
      <c r="D2842" s="24">
        <f>Revenue!J2843</f>
        <v>966.19049999999993</v>
      </c>
      <c r="E2842" s="25">
        <f>_xlfn.XLOOKUP($C2842,ExpensesTbl[Key],ExpensesTbl[Total Operating Expenses])</f>
        <v>1653.02</v>
      </c>
      <c r="F2842" s="25">
        <f t="shared" si="124"/>
        <v>-686.82950000000005</v>
      </c>
      <c r="G2842" s="23" t="str">
        <f>_xlfn.XLOOKUP($A2842,PropertiesTbl[Property ID],PropertiesTbl[Property Name])</f>
        <v>Frost Escape</v>
      </c>
    </row>
    <row r="2843" spans="1:7" x14ac:dyDescent="0.25">
      <c r="A2843" s="22" t="str">
        <f>Revenue!A2844</f>
        <v>P0237</v>
      </c>
      <c r="B2843" s="22" t="str">
        <f>Revenue!B2844</f>
        <v>Nov</v>
      </c>
      <c r="C2843" s="23" t="str">
        <f t="shared" si="123"/>
        <v>P0237|Nov</v>
      </c>
      <c r="D2843" s="24">
        <f>Revenue!J2844</f>
        <v>917.62260000000003</v>
      </c>
      <c r="E2843" s="25">
        <f>_xlfn.XLOOKUP($C2843,ExpensesTbl[Key],ExpensesTbl[Total Operating Expenses])</f>
        <v>1598.91</v>
      </c>
      <c r="F2843" s="25">
        <f t="shared" si="124"/>
        <v>-681.28740000000005</v>
      </c>
      <c r="G2843" s="23" t="str">
        <f>_xlfn.XLOOKUP($A2843,PropertiesTbl[Property ID],PropertiesTbl[Property Name])</f>
        <v>Frost Escape</v>
      </c>
    </row>
    <row r="2844" spans="1:7" x14ac:dyDescent="0.25">
      <c r="A2844" s="22" t="str">
        <f>Revenue!A2845</f>
        <v>P0237</v>
      </c>
      <c r="B2844" s="22" t="str">
        <f>Revenue!B2845</f>
        <v>Dec</v>
      </c>
      <c r="C2844" s="23" t="str">
        <f t="shared" si="123"/>
        <v>P0237|Dec</v>
      </c>
      <c r="D2844" s="24">
        <f>Revenue!J2845</f>
        <v>3317.6115</v>
      </c>
      <c r="E2844" s="25">
        <f>_xlfn.XLOOKUP($C2844,ExpensesTbl[Key],ExpensesTbl[Total Operating Expenses])</f>
        <v>2010.1899999999998</v>
      </c>
      <c r="F2844" s="25">
        <f t="shared" si="124"/>
        <v>1307.4215000000002</v>
      </c>
      <c r="G2844" s="23" t="str">
        <f>_xlfn.XLOOKUP($A2844,PropertiesTbl[Property ID],PropertiesTbl[Property Name])</f>
        <v>Frost Escape</v>
      </c>
    </row>
    <row r="2845" spans="1:7" x14ac:dyDescent="0.25">
      <c r="A2845" s="22" t="str">
        <f>Revenue!A2846</f>
        <v>P0237</v>
      </c>
      <c r="B2845" s="22" t="str">
        <f>Revenue!B2846</f>
        <v>Jan</v>
      </c>
      <c r="C2845" s="23" t="str">
        <f t="shared" si="123"/>
        <v>P0237|Jan</v>
      </c>
      <c r="D2845" s="24">
        <f>Revenue!J2846</f>
        <v>3034.8649</v>
      </c>
      <c r="E2845" s="25">
        <f>_xlfn.XLOOKUP($C2845,ExpensesTbl[Key],ExpensesTbl[Total Operating Expenses])</f>
        <v>1893.82</v>
      </c>
      <c r="F2845" s="25">
        <f t="shared" si="124"/>
        <v>1141.0449000000001</v>
      </c>
      <c r="G2845" s="23" t="str">
        <f>_xlfn.XLOOKUP($A2845,PropertiesTbl[Property ID],PropertiesTbl[Property Name])</f>
        <v>Frost Escape</v>
      </c>
    </row>
    <row r="2846" spans="1:7" x14ac:dyDescent="0.25">
      <c r="A2846" s="22" t="str">
        <f>Revenue!A2847</f>
        <v>P0237</v>
      </c>
      <c r="B2846" s="22" t="str">
        <f>Revenue!B2847</f>
        <v>Feb</v>
      </c>
      <c r="C2846" s="23" t="str">
        <f t="shared" si="123"/>
        <v>P0237|Feb</v>
      </c>
      <c r="D2846" s="24">
        <f>Revenue!J2847</f>
        <v>2286.3242999999998</v>
      </c>
      <c r="E2846" s="25">
        <f>_xlfn.XLOOKUP($C2846,ExpensesTbl[Key],ExpensesTbl[Total Operating Expenses])</f>
        <v>1804.1</v>
      </c>
      <c r="F2846" s="25">
        <f t="shared" si="124"/>
        <v>482.22429999999986</v>
      </c>
      <c r="G2846" s="23" t="str">
        <f>_xlfn.XLOOKUP($A2846,PropertiesTbl[Property ID],PropertiesTbl[Property Name])</f>
        <v>Frost Escape</v>
      </c>
    </row>
    <row r="2847" spans="1:7" x14ac:dyDescent="0.25">
      <c r="A2847" s="22" t="str">
        <f>Revenue!A2848</f>
        <v>P0237</v>
      </c>
      <c r="B2847" s="22" t="str">
        <f>Revenue!B2848</f>
        <v>Mar</v>
      </c>
      <c r="C2847" s="23" t="str">
        <f t="shared" si="123"/>
        <v>P0237|Mar</v>
      </c>
      <c r="D2847" s="24">
        <f>Revenue!J2848</f>
        <v>1971.278</v>
      </c>
      <c r="E2847" s="25">
        <f>_xlfn.XLOOKUP($C2847,ExpensesTbl[Key],ExpensesTbl[Total Operating Expenses])</f>
        <v>1817.9199999999998</v>
      </c>
      <c r="F2847" s="25">
        <f t="shared" si="124"/>
        <v>153.35800000000017</v>
      </c>
      <c r="G2847" s="23" t="str">
        <f>_xlfn.XLOOKUP($A2847,PropertiesTbl[Property ID],PropertiesTbl[Property Name])</f>
        <v>Frost Escape</v>
      </c>
    </row>
    <row r="2848" spans="1:7" x14ac:dyDescent="0.25">
      <c r="A2848" s="22" t="str">
        <f>Revenue!A2849</f>
        <v>P0238</v>
      </c>
      <c r="B2848" s="22" t="str">
        <f>Revenue!B2849</f>
        <v>Apr</v>
      </c>
      <c r="C2848" s="23" t="str">
        <f t="shared" si="123"/>
        <v>P0238|Apr</v>
      </c>
      <c r="D2848" s="24">
        <f>Revenue!J2849</f>
        <v>1170.5555999999999</v>
      </c>
      <c r="E2848" s="25">
        <f>_xlfn.XLOOKUP($C2848,ExpensesTbl[Key],ExpensesTbl[Total Operating Expenses])</f>
        <v>1989.37</v>
      </c>
      <c r="F2848" s="25">
        <f t="shared" si="124"/>
        <v>-818.81439999999998</v>
      </c>
      <c r="G2848" s="23" t="str">
        <f>_xlfn.XLOOKUP($A2848,PropertiesTbl[Property ID],PropertiesTbl[Property Name])</f>
        <v>Sierra Hollow</v>
      </c>
    </row>
    <row r="2849" spans="1:7" x14ac:dyDescent="0.25">
      <c r="A2849" s="22" t="str">
        <f>Revenue!A2850</f>
        <v>P0238</v>
      </c>
      <c r="B2849" s="22" t="str">
        <f>Revenue!B2850</f>
        <v>May</v>
      </c>
      <c r="C2849" s="23" t="str">
        <f t="shared" si="123"/>
        <v>P0238|May</v>
      </c>
      <c r="D2849" s="24">
        <f>Revenue!J2850</f>
        <v>1170.672</v>
      </c>
      <c r="E2849" s="25">
        <f>_xlfn.XLOOKUP($C2849,ExpensesTbl[Key],ExpensesTbl[Total Operating Expenses])</f>
        <v>2307.83</v>
      </c>
      <c r="F2849" s="25">
        <f t="shared" si="124"/>
        <v>-1137.1579999999999</v>
      </c>
      <c r="G2849" s="23" t="str">
        <f>_xlfn.XLOOKUP($A2849,PropertiesTbl[Property ID],PropertiesTbl[Property Name])</f>
        <v>Sierra Hollow</v>
      </c>
    </row>
    <row r="2850" spans="1:7" x14ac:dyDescent="0.25">
      <c r="A2850" s="22" t="str">
        <f>Revenue!A2851</f>
        <v>P0238</v>
      </c>
      <c r="B2850" s="22" t="str">
        <f>Revenue!B2851</f>
        <v>Jun</v>
      </c>
      <c r="C2850" s="23" t="str">
        <f t="shared" si="123"/>
        <v>P0238|Jun</v>
      </c>
      <c r="D2850" s="24">
        <f>Revenue!J2851</f>
        <v>1433.5031999999999</v>
      </c>
      <c r="E2850" s="25">
        <f>_xlfn.XLOOKUP($C2850,ExpensesTbl[Key],ExpensesTbl[Total Operating Expenses])</f>
        <v>2414.1799999999998</v>
      </c>
      <c r="F2850" s="25">
        <f t="shared" si="124"/>
        <v>-980.67679999999996</v>
      </c>
      <c r="G2850" s="23" t="str">
        <f>_xlfn.XLOOKUP($A2850,PropertiesTbl[Property ID],PropertiesTbl[Property Name])</f>
        <v>Sierra Hollow</v>
      </c>
    </row>
    <row r="2851" spans="1:7" x14ac:dyDescent="0.25">
      <c r="A2851" s="22" t="str">
        <f>Revenue!A2852</f>
        <v>P0238</v>
      </c>
      <c r="B2851" s="22" t="str">
        <f>Revenue!B2852</f>
        <v>Jul</v>
      </c>
      <c r="C2851" s="23" t="str">
        <f t="shared" si="123"/>
        <v>P0238|Jul</v>
      </c>
      <c r="D2851" s="24">
        <f>Revenue!J2852</f>
        <v>2334.5354000000002</v>
      </c>
      <c r="E2851" s="25">
        <f>_xlfn.XLOOKUP($C2851,ExpensesTbl[Key],ExpensesTbl[Total Operating Expenses])</f>
        <v>3352.26</v>
      </c>
      <c r="F2851" s="25">
        <f t="shared" si="124"/>
        <v>-1017.7246</v>
      </c>
      <c r="G2851" s="23" t="str">
        <f>_xlfn.XLOOKUP($A2851,PropertiesTbl[Property ID],PropertiesTbl[Property Name])</f>
        <v>Sierra Hollow</v>
      </c>
    </row>
    <row r="2852" spans="1:7" x14ac:dyDescent="0.25">
      <c r="A2852" s="22" t="str">
        <f>Revenue!A2853</f>
        <v>P0238</v>
      </c>
      <c r="B2852" s="22" t="str">
        <f>Revenue!B2853</f>
        <v>Aug</v>
      </c>
      <c r="C2852" s="23" t="str">
        <f t="shared" si="123"/>
        <v>P0238|Aug</v>
      </c>
      <c r="D2852" s="24">
        <f>Revenue!J2853</f>
        <v>2227.5152999999996</v>
      </c>
      <c r="E2852" s="25">
        <f>_xlfn.XLOOKUP($C2852,ExpensesTbl[Key],ExpensesTbl[Total Operating Expenses])</f>
        <v>3283.4300000000003</v>
      </c>
      <c r="F2852" s="25">
        <f t="shared" si="124"/>
        <v>-1055.9147000000007</v>
      </c>
      <c r="G2852" s="23" t="str">
        <f>_xlfn.XLOOKUP($A2852,PropertiesTbl[Property ID],PropertiesTbl[Property Name])</f>
        <v>Sierra Hollow</v>
      </c>
    </row>
    <row r="2853" spans="1:7" x14ac:dyDescent="0.25">
      <c r="A2853" s="22" t="str">
        <f>Revenue!A2854</f>
        <v>P0238</v>
      </c>
      <c r="B2853" s="22" t="str">
        <f>Revenue!B2854</f>
        <v>Sep</v>
      </c>
      <c r="C2853" s="23" t="str">
        <f t="shared" si="123"/>
        <v>P0238|Sep</v>
      </c>
      <c r="D2853" s="24">
        <f>Revenue!J2854</f>
        <v>1415.0537999999999</v>
      </c>
      <c r="E2853" s="25">
        <f>_xlfn.XLOOKUP($C2853,ExpensesTbl[Key],ExpensesTbl[Total Operating Expenses])</f>
        <v>2188.02</v>
      </c>
      <c r="F2853" s="25">
        <f t="shared" si="124"/>
        <v>-772.96620000000007</v>
      </c>
      <c r="G2853" s="23" t="str">
        <f>_xlfn.XLOOKUP($A2853,PropertiesTbl[Property ID],PropertiesTbl[Property Name])</f>
        <v>Sierra Hollow</v>
      </c>
    </row>
    <row r="2854" spans="1:7" x14ac:dyDescent="0.25">
      <c r="A2854" s="22" t="str">
        <f>Revenue!A2855</f>
        <v>P0238</v>
      </c>
      <c r="B2854" s="22" t="str">
        <f>Revenue!B2855</f>
        <v>Oct</v>
      </c>
      <c r="C2854" s="23" t="str">
        <f t="shared" si="123"/>
        <v>P0238|Oct</v>
      </c>
      <c r="D2854" s="24">
        <f>Revenue!J2855</f>
        <v>1280.0007000000001</v>
      </c>
      <c r="E2854" s="25">
        <f>_xlfn.XLOOKUP($C2854,ExpensesTbl[Key],ExpensesTbl[Total Operating Expenses])</f>
        <v>2107.9</v>
      </c>
      <c r="F2854" s="25">
        <f t="shared" si="124"/>
        <v>-827.89930000000004</v>
      </c>
      <c r="G2854" s="23" t="str">
        <f>_xlfn.XLOOKUP($A2854,PropertiesTbl[Property ID],PropertiesTbl[Property Name])</f>
        <v>Sierra Hollow</v>
      </c>
    </row>
    <row r="2855" spans="1:7" x14ac:dyDescent="0.25">
      <c r="A2855" s="22" t="str">
        <f>Revenue!A2856</f>
        <v>P0238</v>
      </c>
      <c r="B2855" s="22" t="str">
        <f>Revenue!B2856</f>
        <v>Nov</v>
      </c>
      <c r="C2855" s="23" t="str">
        <f t="shared" si="123"/>
        <v>P0238|Nov</v>
      </c>
      <c r="D2855" s="24">
        <f>Revenue!J2856</f>
        <v>1526.5545000000002</v>
      </c>
      <c r="E2855" s="25">
        <f>_xlfn.XLOOKUP($C2855,ExpensesTbl[Key],ExpensesTbl[Total Operating Expenses])</f>
        <v>2157.5199999999995</v>
      </c>
      <c r="F2855" s="25">
        <f t="shared" si="124"/>
        <v>-630.96549999999934</v>
      </c>
      <c r="G2855" s="23" t="str">
        <f>_xlfn.XLOOKUP($A2855,PropertiesTbl[Property ID],PropertiesTbl[Property Name])</f>
        <v>Sierra Hollow</v>
      </c>
    </row>
    <row r="2856" spans="1:7" x14ac:dyDescent="0.25">
      <c r="A2856" s="22" t="str">
        <f>Revenue!A2857</f>
        <v>P0238</v>
      </c>
      <c r="B2856" s="22" t="str">
        <f>Revenue!B2857</f>
        <v>Dec</v>
      </c>
      <c r="C2856" s="23" t="str">
        <f t="shared" si="123"/>
        <v>P0238|Dec</v>
      </c>
      <c r="D2856" s="24">
        <f>Revenue!J2857</f>
        <v>5118.9179999999997</v>
      </c>
      <c r="E2856" s="25">
        <f>_xlfn.XLOOKUP($C2856,ExpensesTbl[Key],ExpensesTbl[Total Operating Expenses])</f>
        <v>2538.4900000000002</v>
      </c>
      <c r="F2856" s="25">
        <f t="shared" si="124"/>
        <v>2580.4279999999994</v>
      </c>
      <c r="G2856" s="23" t="str">
        <f>_xlfn.XLOOKUP($A2856,PropertiesTbl[Property ID],PropertiesTbl[Property Name])</f>
        <v>Sierra Hollow</v>
      </c>
    </row>
    <row r="2857" spans="1:7" x14ac:dyDescent="0.25">
      <c r="A2857" s="22" t="str">
        <f>Revenue!A2858</f>
        <v>P0238</v>
      </c>
      <c r="B2857" s="22" t="str">
        <f>Revenue!B2858</f>
        <v>Jan</v>
      </c>
      <c r="C2857" s="23" t="str">
        <f t="shared" si="123"/>
        <v>P0238|Jan</v>
      </c>
      <c r="D2857" s="24">
        <f>Revenue!J2858</f>
        <v>3791.6581000000001</v>
      </c>
      <c r="E2857" s="25">
        <f>_xlfn.XLOOKUP($C2857,ExpensesTbl[Key],ExpensesTbl[Total Operating Expenses])</f>
        <v>2416.9900000000002</v>
      </c>
      <c r="F2857" s="25">
        <f t="shared" si="124"/>
        <v>1374.6680999999999</v>
      </c>
      <c r="G2857" s="23" t="str">
        <f>_xlfn.XLOOKUP($A2857,PropertiesTbl[Property ID],PropertiesTbl[Property Name])</f>
        <v>Sierra Hollow</v>
      </c>
    </row>
    <row r="2858" spans="1:7" x14ac:dyDescent="0.25">
      <c r="A2858" s="22" t="str">
        <f>Revenue!A2859</f>
        <v>P0238</v>
      </c>
      <c r="B2858" s="22" t="str">
        <f>Revenue!B2859</f>
        <v>Feb</v>
      </c>
      <c r="C2858" s="23" t="str">
        <f t="shared" si="123"/>
        <v>P0238|Feb</v>
      </c>
      <c r="D2858" s="24">
        <f>Revenue!J2859</f>
        <v>3509.8440000000001</v>
      </c>
      <c r="E2858" s="25">
        <f>_xlfn.XLOOKUP($C2858,ExpensesTbl[Key],ExpensesTbl[Total Operating Expenses])</f>
        <v>2429.1800000000003</v>
      </c>
      <c r="F2858" s="25">
        <f t="shared" si="124"/>
        <v>1080.6639999999998</v>
      </c>
      <c r="G2858" s="23" t="str">
        <f>_xlfn.XLOOKUP($A2858,PropertiesTbl[Property ID],PropertiesTbl[Property Name])</f>
        <v>Sierra Hollow</v>
      </c>
    </row>
    <row r="2859" spans="1:7" x14ac:dyDescent="0.25">
      <c r="A2859" s="22" t="str">
        <f>Revenue!A2860</f>
        <v>P0238</v>
      </c>
      <c r="B2859" s="22" t="str">
        <f>Revenue!B2860</f>
        <v>Mar</v>
      </c>
      <c r="C2859" s="23" t="str">
        <f t="shared" si="123"/>
        <v>P0238|Mar</v>
      </c>
      <c r="D2859" s="24">
        <f>Revenue!J2860</f>
        <v>2479.7629999999995</v>
      </c>
      <c r="E2859" s="25">
        <f>_xlfn.XLOOKUP($C2859,ExpensesTbl[Key],ExpensesTbl[Total Operating Expenses])</f>
        <v>2433.5400000000004</v>
      </c>
      <c r="F2859" s="25">
        <f t="shared" si="124"/>
        <v>46.222999999999047</v>
      </c>
      <c r="G2859" s="23" t="str">
        <f>_xlfn.XLOOKUP($A2859,PropertiesTbl[Property ID],PropertiesTbl[Property Name])</f>
        <v>Sierra Hollow</v>
      </c>
    </row>
    <row r="2860" spans="1:7" x14ac:dyDescent="0.25">
      <c r="A2860" s="22" t="str">
        <f>Revenue!A2861</f>
        <v>P0239</v>
      </c>
      <c r="B2860" s="22" t="str">
        <f>Revenue!B2861</f>
        <v>Apr</v>
      </c>
      <c r="C2860" s="23" t="str">
        <f t="shared" si="123"/>
        <v>P0239|Apr</v>
      </c>
      <c r="D2860" s="24">
        <f>Revenue!J2861</f>
        <v>1187.3753999999999</v>
      </c>
      <c r="E2860" s="25">
        <f>_xlfn.XLOOKUP($C2860,ExpensesTbl[Key],ExpensesTbl[Total Operating Expenses])</f>
        <v>2009.9299999999998</v>
      </c>
      <c r="F2860" s="25">
        <f t="shared" si="124"/>
        <v>-822.55459999999994</v>
      </c>
      <c r="G2860" s="23" t="str">
        <f>_xlfn.XLOOKUP($A2860,PropertiesTbl[Property ID],PropertiesTbl[Property Name])</f>
        <v>Aspen Manor</v>
      </c>
    </row>
    <row r="2861" spans="1:7" x14ac:dyDescent="0.25">
      <c r="A2861" s="22" t="str">
        <f>Revenue!A2862</f>
        <v>P0239</v>
      </c>
      <c r="B2861" s="22" t="str">
        <f>Revenue!B2862</f>
        <v>May</v>
      </c>
      <c r="C2861" s="23" t="str">
        <f t="shared" si="123"/>
        <v>P0239|May</v>
      </c>
      <c r="D2861" s="24">
        <f>Revenue!J2862</f>
        <v>1319.5184999999999</v>
      </c>
      <c r="E2861" s="25">
        <f>_xlfn.XLOOKUP($C2861,ExpensesTbl[Key],ExpensesTbl[Total Operating Expenses])</f>
        <v>2300.7200000000003</v>
      </c>
      <c r="F2861" s="25">
        <f t="shared" si="124"/>
        <v>-981.20150000000035</v>
      </c>
      <c r="G2861" s="23" t="str">
        <f>_xlfn.XLOOKUP($A2861,PropertiesTbl[Property ID],PropertiesTbl[Property Name])</f>
        <v>Aspen Manor</v>
      </c>
    </row>
    <row r="2862" spans="1:7" x14ac:dyDescent="0.25">
      <c r="A2862" s="22" t="str">
        <f>Revenue!A2863</f>
        <v>P0239</v>
      </c>
      <c r="B2862" s="22" t="str">
        <f>Revenue!B2863</f>
        <v>Jun</v>
      </c>
      <c r="C2862" s="23" t="str">
        <f t="shared" si="123"/>
        <v>P0239|Jun</v>
      </c>
      <c r="D2862" s="24">
        <f>Revenue!J2863</f>
        <v>1467.8024</v>
      </c>
      <c r="E2862" s="25">
        <f>_xlfn.XLOOKUP($C2862,ExpensesTbl[Key],ExpensesTbl[Total Operating Expenses])</f>
        <v>2442.0700000000002</v>
      </c>
      <c r="F2862" s="25">
        <f t="shared" si="124"/>
        <v>-974.26760000000013</v>
      </c>
      <c r="G2862" s="23" t="str">
        <f>_xlfn.XLOOKUP($A2862,PropertiesTbl[Property ID],PropertiesTbl[Property Name])</f>
        <v>Aspen Manor</v>
      </c>
    </row>
    <row r="2863" spans="1:7" x14ac:dyDescent="0.25">
      <c r="A2863" s="22" t="str">
        <f>Revenue!A2864</f>
        <v>P0239</v>
      </c>
      <c r="B2863" s="22" t="str">
        <f>Revenue!B2864</f>
        <v>Jul</v>
      </c>
      <c r="C2863" s="23" t="str">
        <f t="shared" si="123"/>
        <v>P0239|Jul</v>
      </c>
      <c r="D2863" s="24">
        <f>Revenue!J2864</f>
        <v>2083.674</v>
      </c>
      <c r="E2863" s="25">
        <f>_xlfn.XLOOKUP($C2863,ExpensesTbl[Key],ExpensesTbl[Total Operating Expenses])</f>
        <v>3354.62</v>
      </c>
      <c r="F2863" s="25">
        <f t="shared" si="124"/>
        <v>-1270.9459999999999</v>
      </c>
      <c r="G2863" s="23" t="str">
        <f>_xlfn.XLOOKUP($A2863,PropertiesTbl[Property ID],PropertiesTbl[Property Name])</f>
        <v>Aspen Manor</v>
      </c>
    </row>
    <row r="2864" spans="1:7" x14ac:dyDescent="0.25">
      <c r="A2864" s="22" t="str">
        <f>Revenue!A2865</f>
        <v>P0239</v>
      </c>
      <c r="B2864" s="22" t="str">
        <f>Revenue!B2865</f>
        <v>Aug</v>
      </c>
      <c r="C2864" s="23" t="str">
        <f t="shared" si="123"/>
        <v>P0239|Aug</v>
      </c>
      <c r="D2864" s="24">
        <f>Revenue!J2865</f>
        <v>1789.9491</v>
      </c>
      <c r="E2864" s="25">
        <f>_xlfn.XLOOKUP($C2864,ExpensesTbl[Key],ExpensesTbl[Total Operating Expenses])</f>
        <v>3124.61</v>
      </c>
      <c r="F2864" s="25">
        <f t="shared" si="124"/>
        <v>-1334.6609000000001</v>
      </c>
      <c r="G2864" s="23" t="str">
        <f>_xlfn.XLOOKUP($A2864,PropertiesTbl[Property ID],PropertiesTbl[Property Name])</f>
        <v>Aspen Manor</v>
      </c>
    </row>
    <row r="2865" spans="1:7" x14ac:dyDescent="0.25">
      <c r="A2865" s="22" t="str">
        <f>Revenue!A2866</f>
        <v>P0239</v>
      </c>
      <c r="B2865" s="22" t="str">
        <f>Revenue!B2866</f>
        <v>Sep</v>
      </c>
      <c r="C2865" s="23" t="str">
        <f t="shared" si="123"/>
        <v>P0239|Sep</v>
      </c>
      <c r="D2865" s="24">
        <f>Revenue!J2866</f>
        <v>1311.3704999999998</v>
      </c>
      <c r="E2865" s="25">
        <f>_xlfn.XLOOKUP($C2865,ExpensesTbl[Key],ExpensesTbl[Total Operating Expenses])</f>
        <v>2168.92</v>
      </c>
      <c r="F2865" s="25">
        <f t="shared" si="124"/>
        <v>-857.54950000000031</v>
      </c>
      <c r="G2865" s="23" t="str">
        <f>_xlfn.XLOOKUP($A2865,PropertiesTbl[Property ID],PropertiesTbl[Property Name])</f>
        <v>Aspen Manor</v>
      </c>
    </row>
    <row r="2866" spans="1:7" x14ac:dyDescent="0.25">
      <c r="A2866" s="22" t="str">
        <f>Revenue!A2867</f>
        <v>P0239</v>
      </c>
      <c r="B2866" s="22" t="str">
        <f>Revenue!B2867</f>
        <v>Oct</v>
      </c>
      <c r="C2866" s="23" t="str">
        <f t="shared" si="123"/>
        <v>P0239|Oct</v>
      </c>
      <c r="D2866" s="24">
        <f>Revenue!J2867</f>
        <v>1188.2483999999999</v>
      </c>
      <c r="E2866" s="25">
        <f>_xlfn.XLOOKUP($C2866,ExpensesTbl[Key],ExpensesTbl[Total Operating Expenses])</f>
        <v>2109.59</v>
      </c>
      <c r="F2866" s="25">
        <f t="shared" si="124"/>
        <v>-921.3416000000002</v>
      </c>
      <c r="G2866" s="23" t="str">
        <f>_xlfn.XLOOKUP($A2866,PropertiesTbl[Property ID],PropertiesTbl[Property Name])</f>
        <v>Aspen Manor</v>
      </c>
    </row>
    <row r="2867" spans="1:7" x14ac:dyDescent="0.25">
      <c r="A2867" s="22" t="str">
        <f>Revenue!A2868</f>
        <v>P0239</v>
      </c>
      <c r="B2867" s="22" t="str">
        <f>Revenue!B2868</f>
        <v>Nov</v>
      </c>
      <c r="C2867" s="23" t="str">
        <f t="shared" si="123"/>
        <v>P0239|Nov</v>
      </c>
      <c r="D2867" s="24">
        <f>Revenue!J2868</f>
        <v>1179.5765999999999</v>
      </c>
      <c r="E2867" s="25">
        <f>_xlfn.XLOOKUP($C2867,ExpensesTbl[Key],ExpensesTbl[Total Operating Expenses])</f>
        <v>2307.54</v>
      </c>
      <c r="F2867" s="25">
        <f t="shared" si="124"/>
        <v>-1127.9634000000001</v>
      </c>
      <c r="G2867" s="23" t="str">
        <f>_xlfn.XLOOKUP($A2867,PropertiesTbl[Property ID],PropertiesTbl[Property Name])</f>
        <v>Aspen Manor</v>
      </c>
    </row>
    <row r="2868" spans="1:7" x14ac:dyDescent="0.25">
      <c r="A2868" s="22" t="str">
        <f>Revenue!A2869</f>
        <v>P0239</v>
      </c>
      <c r="B2868" s="22" t="str">
        <f>Revenue!B2869</f>
        <v>Dec</v>
      </c>
      <c r="C2868" s="23" t="str">
        <f t="shared" si="123"/>
        <v>P0239|Dec</v>
      </c>
      <c r="D2868" s="24">
        <f>Revenue!J2869</f>
        <v>5198.2155000000002</v>
      </c>
      <c r="E2868" s="25">
        <f>_xlfn.XLOOKUP($C2868,ExpensesTbl[Key],ExpensesTbl[Total Operating Expenses])</f>
        <v>2545.36</v>
      </c>
      <c r="F2868" s="25">
        <f t="shared" si="124"/>
        <v>2652.8555000000001</v>
      </c>
      <c r="G2868" s="23" t="str">
        <f>_xlfn.XLOOKUP($A2868,PropertiesTbl[Property ID],PropertiesTbl[Property Name])</f>
        <v>Aspen Manor</v>
      </c>
    </row>
    <row r="2869" spans="1:7" x14ac:dyDescent="0.25">
      <c r="A2869" s="22" t="str">
        <f>Revenue!A2870</f>
        <v>P0239</v>
      </c>
      <c r="B2869" s="22" t="str">
        <f>Revenue!B2870</f>
        <v>Jan</v>
      </c>
      <c r="C2869" s="23" t="str">
        <f t="shared" si="123"/>
        <v>P0239|Jan</v>
      </c>
      <c r="D2869" s="24">
        <f>Revenue!J2870</f>
        <v>4009.5483999999992</v>
      </c>
      <c r="E2869" s="25">
        <f>_xlfn.XLOOKUP($C2869,ExpensesTbl[Key],ExpensesTbl[Total Operating Expenses])</f>
        <v>2551.4700000000003</v>
      </c>
      <c r="F2869" s="25">
        <f t="shared" si="124"/>
        <v>1458.078399999999</v>
      </c>
      <c r="G2869" s="23" t="str">
        <f>_xlfn.XLOOKUP($A2869,PropertiesTbl[Property ID],PropertiesTbl[Property Name])</f>
        <v>Aspen Manor</v>
      </c>
    </row>
    <row r="2870" spans="1:7" x14ac:dyDescent="0.25">
      <c r="A2870" s="22" t="str">
        <f>Revenue!A2871</f>
        <v>P0239</v>
      </c>
      <c r="B2870" s="22" t="str">
        <f>Revenue!B2871</f>
        <v>Feb</v>
      </c>
      <c r="C2870" s="23" t="str">
        <f t="shared" si="123"/>
        <v>P0239|Feb</v>
      </c>
      <c r="D2870" s="24">
        <f>Revenue!J2871</f>
        <v>3110.2241999999997</v>
      </c>
      <c r="E2870" s="25">
        <f>_xlfn.XLOOKUP($C2870,ExpensesTbl[Key],ExpensesTbl[Total Operating Expenses])</f>
        <v>2318.04</v>
      </c>
      <c r="F2870" s="25">
        <f t="shared" si="124"/>
        <v>792.18419999999969</v>
      </c>
      <c r="G2870" s="23" t="str">
        <f>_xlfn.XLOOKUP($A2870,PropertiesTbl[Property ID],PropertiesTbl[Property Name])</f>
        <v>Aspen Manor</v>
      </c>
    </row>
    <row r="2871" spans="1:7" x14ac:dyDescent="0.25">
      <c r="A2871" s="22" t="str">
        <f>Revenue!A2872</f>
        <v>P0239</v>
      </c>
      <c r="B2871" s="22" t="str">
        <f>Revenue!B2872</f>
        <v>Mar</v>
      </c>
      <c r="C2871" s="23" t="str">
        <f t="shared" si="123"/>
        <v>P0239|Mar</v>
      </c>
      <c r="D2871" s="24">
        <f>Revenue!J2872</f>
        <v>2772.6254000000004</v>
      </c>
      <c r="E2871" s="25">
        <f>_xlfn.XLOOKUP($C2871,ExpensesTbl[Key],ExpensesTbl[Total Operating Expenses])</f>
        <v>2318.3200000000002</v>
      </c>
      <c r="F2871" s="25">
        <f t="shared" si="124"/>
        <v>454.30540000000019</v>
      </c>
      <c r="G2871" s="23" t="str">
        <f>_xlfn.XLOOKUP($A2871,PropertiesTbl[Property ID],PropertiesTbl[Property Name])</f>
        <v>Aspen Manor</v>
      </c>
    </row>
    <row r="2872" spans="1:7" x14ac:dyDescent="0.25">
      <c r="A2872" s="22" t="str">
        <f>Revenue!A2873</f>
        <v>P0240</v>
      </c>
      <c r="B2872" s="22" t="str">
        <f>Revenue!B2873</f>
        <v>Apr</v>
      </c>
      <c r="C2872" s="23" t="str">
        <f t="shared" si="123"/>
        <v>P0240|Apr</v>
      </c>
      <c r="D2872" s="24">
        <f>Revenue!J2873</f>
        <v>567.16999999999996</v>
      </c>
      <c r="E2872" s="25">
        <f>_xlfn.XLOOKUP($C2872,ExpensesTbl[Key],ExpensesTbl[Total Operating Expenses])</f>
        <v>1478.06</v>
      </c>
      <c r="F2872" s="25">
        <f t="shared" si="124"/>
        <v>-910.89</v>
      </c>
      <c r="G2872" s="23" t="str">
        <f>_xlfn.XLOOKUP($A2872,PropertiesTbl[Property ID],PropertiesTbl[Property Name])</f>
        <v>Lakeview Overlook</v>
      </c>
    </row>
    <row r="2873" spans="1:7" x14ac:dyDescent="0.25">
      <c r="A2873" s="22" t="str">
        <f>Revenue!A2874</f>
        <v>P0240</v>
      </c>
      <c r="B2873" s="22" t="str">
        <f>Revenue!B2874</f>
        <v>May</v>
      </c>
      <c r="C2873" s="23" t="str">
        <f t="shared" si="123"/>
        <v>P0240|May</v>
      </c>
      <c r="D2873" s="24">
        <f>Revenue!J2874</f>
        <v>905.27449999999988</v>
      </c>
      <c r="E2873" s="25">
        <f>_xlfn.XLOOKUP($C2873,ExpensesTbl[Key],ExpensesTbl[Total Operating Expenses])</f>
        <v>1770.3600000000001</v>
      </c>
      <c r="F2873" s="25">
        <f t="shared" si="124"/>
        <v>-865.08550000000025</v>
      </c>
      <c r="G2873" s="23" t="str">
        <f>_xlfn.XLOOKUP($A2873,PropertiesTbl[Property ID],PropertiesTbl[Property Name])</f>
        <v>Lakeview Overlook</v>
      </c>
    </row>
    <row r="2874" spans="1:7" x14ac:dyDescent="0.25">
      <c r="A2874" s="22" t="str">
        <f>Revenue!A2875</f>
        <v>P0240</v>
      </c>
      <c r="B2874" s="22" t="str">
        <f>Revenue!B2875</f>
        <v>Jun</v>
      </c>
      <c r="C2874" s="23" t="str">
        <f t="shared" si="123"/>
        <v>P0240|Jun</v>
      </c>
      <c r="D2874" s="24">
        <f>Revenue!J2875</f>
        <v>1262.9134999999999</v>
      </c>
      <c r="E2874" s="25">
        <f>_xlfn.XLOOKUP($C2874,ExpensesTbl[Key],ExpensesTbl[Total Operating Expenses])</f>
        <v>1830.1100000000001</v>
      </c>
      <c r="F2874" s="25">
        <f t="shared" si="124"/>
        <v>-567.19650000000024</v>
      </c>
      <c r="G2874" s="23" t="str">
        <f>_xlfn.XLOOKUP($A2874,PropertiesTbl[Property ID],PropertiesTbl[Property Name])</f>
        <v>Lakeview Overlook</v>
      </c>
    </row>
    <row r="2875" spans="1:7" x14ac:dyDescent="0.25">
      <c r="A2875" s="22" t="str">
        <f>Revenue!A2876</f>
        <v>P0240</v>
      </c>
      <c r="B2875" s="22" t="str">
        <f>Revenue!B2876</f>
        <v>Jul</v>
      </c>
      <c r="C2875" s="23" t="str">
        <f t="shared" si="123"/>
        <v>P0240|Jul</v>
      </c>
      <c r="D2875" s="24">
        <f>Revenue!J2876</f>
        <v>1690.4895000000001</v>
      </c>
      <c r="E2875" s="25">
        <f>_xlfn.XLOOKUP($C2875,ExpensesTbl[Key],ExpensesTbl[Total Operating Expenses])</f>
        <v>2410.36</v>
      </c>
      <c r="F2875" s="25">
        <f t="shared" si="124"/>
        <v>-719.87049999999999</v>
      </c>
      <c r="G2875" s="23" t="str">
        <f>_xlfn.XLOOKUP($A2875,PropertiesTbl[Property ID],PropertiesTbl[Property Name])</f>
        <v>Lakeview Overlook</v>
      </c>
    </row>
    <row r="2876" spans="1:7" x14ac:dyDescent="0.25">
      <c r="A2876" s="22" t="str">
        <f>Revenue!A2877</f>
        <v>P0240</v>
      </c>
      <c r="B2876" s="22" t="str">
        <f>Revenue!B2877</f>
        <v>Aug</v>
      </c>
      <c r="C2876" s="23" t="str">
        <f t="shared" si="123"/>
        <v>P0240|Aug</v>
      </c>
      <c r="D2876" s="24">
        <f>Revenue!J2877</f>
        <v>1484.8591999999999</v>
      </c>
      <c r="E2876" s="25">
        <f>_xlfn.XLOOKUP($C2876,ExpensesTbl[Key],ExpensesTbl[Total Operating Expenses])</f>
        <v>2318.5500000000002</v>
      </c>
      <c r="F2876" s="25">
        <f t="shared" si="124"/>
        <v>-833.69080000000031</v>
      </c>
      <c r="G2876" s="23" t="str">
        <f>_xlfn.XLOOKUP($A2876,PropertiesTbl[Property ID],PropertiesTbl[Property Name])</f>
        <v>Lakeview Overlook</v>
      </c>
    </row>
    <row r="2877" spans="1:7" x14ac:dyDescent="0.25">
      <c r="A2877" s="22" t="str">
        <f>Revenue!A2878</f>
        <v>P0240</v>
      </c>
      <c r="B2877" s="22" t="str">
        <f>Revenue!B2878</f>
        <v>Sep</v>
      </c>
      <c r="C2877" s="23" t="str">
        <f t="shared" si="123"/>
        <v>P0240|Sep</v>
      </c>
      <c r="D2877" s="24">
        <f>Revenue!J2878</f>
        <v>1022.4407999999999</v>
      </c>
      <c r="E2877" s="25">
        <f>_xlfn.XLOOKUP($C2877,ExpensesTbl[Key],ExpensesTbl[Total Operating Expenses])</f>
        <v>1676.16</v>
      </c>
      <c r="F2877" s="25">
        <f t="shared" si="124"/>
        <v>-653.71920000000023</v>
      </c>
      <c r="G2877" s="23" t="str">
        <f>_xlfn.XLOOKUP($A2877,PropertiesTbl[Property ID],PropertiesTbl[Property Name])</f>
        <v>Lakeview Overlook</v>
      </c>
    </row>
    <row r="2878" spans="1:7" x14ac:dyDescent="0.25">
      <c r="A2878" s="22" t="str">
        <f>Revenue!A2879</f>
        <v>P0240</v>
      </c>
      <c r="B2878" s="22" t="str">
        <f>Revenue!B2879</f>
        <v>Oct</v>
      </c>
      <c r="C2878" s="23" t="str">
        <f t="shared" si="123"/>
        <v>P0240|Oct</v>
      </c>
      <c r="D2878" s="24">
        <f>Revenue!J2879</f>
        <v>907.79650000000004</v>
      </c>
      <c r="E2878" s="25">
        <f>_xlfn.XLOOKUP($C2878,ExpensesTbl[Key],ExpensesTbl[Total Operating Expenses])</f>
        <v>1629.5100000000002</v>
      </c>
      <c r="F2878" s="25">
        <f t="shared" si="124"/>
        <v>-721.71350000000018</v>
      </c>
      <c r="G2878" s="23" t="str">
        <f>_xlfn.XLOOKUP($A2878,PropertiesTbl[Property ID],PropertiesTbl[Property Name])</f>
        <v>Lakeview Overlook</v>
      </c>
    </row>
    <row r="2879" spans="1:7" x14ac:dyDescent="0.25">
      <c r="A2879" s="22" t="str">
        <f>Revenue!A2880</f>
        <v>P0240</v>
      </c>
      <c r="B2879" s="22" t="str">
        <f>Revenue!B2880</f>
        <v>Nov</v>
      </c>
      <c r="C2879" s="23" t="str">
        <f t="shared" si="123"/>
        <v>P0240|Nov</v>
      </c>
      <c r="D2879" s="24">
        <f>Revenue!J2880</f>
        <v>1025.2344000000001</v>
      </c>
      <c r="E2879" s="25">
        <f>_xlfn.XLOOKUP($C2879,ExpensesTbl[Key],ExpensesTbl[Total Operating Expenses])</f>
        <v>1593.8300000000002</v>
      </c>
      <c r="F2879" s="25">
        <f t="shared" si="124"/>
        <v>-568.5956000000001</v>
      </c>
      <c r="G2879" s="23" t="str">
        <f>_xlfn.XLOOKUP($A2879,PropertiesTbl[Property ID],PropertiesTbl[Property Name])</f>
        <v>Lakeview Overlook</v>
      </c>
    </row>
    <row r="2880" spans="1:7" x14ac:dyDescent="0.25">
      <c r="A2880" s="22" t="str">
        <f>Revenue!A2881</f>
        <v>P0240</v>
      </c>
      <c r="B2880" s="22" t="str">
        <f>Revenue!B2881</f>
        <v>Dec</v>
      </c>
      <c r="C2880" s="23" t="str">
        <f t="shared" si="123"/>
        <v>P0240|Dec</v>
      </c>
      <c r="D2880" s="24">
        <f>Revenue!J2881</f>
        <v>3523.0367999999999</v>
      </c>
      <c r="E2880" s="25">
        <f>_xlfn.XLOOKUP($C2880,ExpensesTbl[Key],ExpensesTbl[Total Operating Expenses])</f>
        <v>2132.42</v>
      </c>
      <c r="F2880" s="25">
        <f t="shared" si="124"/>
        <v>1390.6167999999998</v>
      </c>
      <c r="G2880" s="23" t="str">
        <f>_xlfn.XLOOKUP($A2880,PropertiesTbl[Property ID],PropertiesTbl[Property Name])</f>
        <v>Lakeview Overlook</v>
      </c>
    </row>
    <row r="2881" spans="1:7" x14ac:dyDescent="0.25">
      <c r="A2881" s="22" t="str">
        <f>Revenue!A2882</f>
        <v>P0240</v>
      </c>
      <c r="B2881" s="22" t="str">
        <f>Revenue!B2882</f>
        <v>Jan</v>
      </c>
      <c r="C2881" s="23" t="str">
        <f t="shared" si="123"/>
        <v>P0240|Jan</v>
      </c>
      <c r="D2881" s="24">
        <f>Revenue!J2882</f>
        <v>2970.5913999999998</v>
      </c>
      <c r="E2881" s="25">
        <f>_xlfn.XLOOKUP($C2881,ExpensesTbl[Key],ExpensesTbl[Total Operating Expenses])</f>
        <v>1822.47</v>
      </c>
      <c r="F2881" s="25">
        <f t="shared" si="124"/>
        <v>1148.1213999999998</v>
      </c>
      <c r="G2881" s="23" t="str">
        <f>_xlfn.XLOOKUP($A2881,PropertiesTbl[Property ID],PropertiesTbl[Property Name])</f>
        <v>Lakeview Overlook</v>
      </c>
    </row>
    <row r="2882" spans="1:7" x14ac:dyDescent="0.25">
      <c r="A2882" s="22" t="str">
        <f>Revenue!A2883</f>
        <v>P0240</v>
      </c>
      <c r="B2882" s="22" t="str">
        <f>Revenue!B2883</f>
        <v>Feb</v>
      </c>
      <c r="C2882" s="23" t="str">
        <f t="shared" si="123"/>
        <v>P0240|Feb</v>
      </c>
      <c r="D2882" s="24">
        <f>Revenue!J2883</f>
        <v>2565.8879999999999</v>
      </c>
      <c r="E2882" s="25">
        <f>_xlfn.XLOOKUP($C2882,ExpensesTbl[Key],ExpensesTbl[Total Operating Expenses])</f>
        <v>1817.75</v>
      </c>
      <c r="F2882" s="25">
        <f t="shared" si="124"/>
        <v>748.13799999999992</v>
      </c>
      <c r="G2882" s="23" t="str">
        <f>_xlfn.XLOOKUP($A2882,PropertiesTbl[Property ID],PropertiesTbl[Property Name])</f>
        <v>Lakeview Overlook</v>
      </c>
    </row>
    <row r="2883" spans="1:7" x14ac:dyDescent="0.25">
      <c r="A2883" s="22" t="str">
        <f>Revenue!A2884</f>
        <v>P0240</v>
      </c>
      <c r="B2883" s="22" t="str">
        <f>Revenue!B2884</f>
        <v>Mar</v>
      </c>
      <c r="C2883" s="23" t="str">
        <f t="shared" si="123"/>
        <v>P0240|Mar</v>
      </c>
      <c r="D2883" s="24">
        <f>Revenue!J2884</f>
        <v>2110.7141999999999</v>
      </c>
      <c r="E2883" s="25">
        <f>_xlfn.XLOOKUP($C2883,ExpensesTbl[Key],ExpensesTbl[Total Operating Expenses])</f>
        <v>1713.1</v>
      </c>
      <c r="F2883" s="25">
        <f t="shared" si="124"/>
        <v>397.61419999999998</v>
      </c>
      <c r="G2883" s="23" t="str">
        <f>_xlfn.XLOOKUP($A2883,PropertiesTbl[Property ID],PropertiesTbl[Property Name])</f>
        <v>Lakeview Overlook</v>
      </c>
    </row>
    <row r="2884" spans="1:7" x14ac:dyDescent="0.25">
      <c r="A2884" s="22" t="str">
        <f>Revenue!A2885</f>
        <v>P0241</v>
      </c>
      <c r="B2884" s="22" t="str">
        <f>Revenue!B2885</f>
        <v>Apr</v>
      </c>
      <c r="C2884" s="23" t="str">
        <f t="shared" si="123"/>
        <v>P0241|Apr</v>
      </c>
      <c r="D2884" s="24">
        <f>Revenue!J2885</f>
        <v>1854.7734</v>
      </c>
      <c r="E2884" s="25">
        <f>_xlfn.XLOOKUP($C2884,ExpensesTbl[Key],ExpensesTbl[Total Operating Expenses])</f>
        <v>3091.4399999999996</v>
      </c>
      <c r="F2884" s="25">
        <f t="shared" si="124"/>
        <v>-1236.6665999999996</v>
      </c>
      <c r="G2884" s="23" t="str">
        <f>_xlfn.XLOOKUP($A2884,PropertiesTbl[Property ID],PropertiesTbl[Property Name])</f>
        <v>Golden Hollow</v>
      </c>
    </row>
    <row r="2885" spans="1:7" x14ac:dyDescent="0.25">
      <c r="A2885" s="22" t="str">
        <f>Revenue!A2886</f>
        <v>P0241</v>
      </c>
      <c r="B2885" s="22" t="str">
        <f>Revenue!B2886</f>
        <v>May</v>
      </c>
      <c r="C2885" s="23" t="str">
        <f t="shared" ref="C2885:C2948" si="125">A2885&amp;"|"&amp;B2885</f>
        <v>P0241|May</v>
      </c>
      <c r="D2885" s="24">
        <f>Revenue!J2886</f>
        <v>2583.6120000000001</v>
      </c>
      <c r="E2885" s="25">
        <f>_xlfn.XLOOKUP($C2885,ExpensesTbl[Key],ExpensesTbl[Total Operating Expenses])</f>
        <v>3622.5499999999997</v>
      </c>
      <c r="F2885" s="25">
        <f t="shared" ref="F2885:F2948" si="126">D2885-E2885</f>
        <v>-1038.9379999999996</v>
      </c>
      <c r="G2885" s="23" t="str">
        <f>_xlfn.XLOOKUP($A2885,PropertiesTbl[Property ID],PropertiesTbl[Property Name])</f>
        <v>Golden Hollow</v>
      </c>
    </row>
    <row r="2886" spans="1:7" x14ac:dyDescent="0.25">
      <c r="A2886" s="22" t="str">
        <f>Revenue!A2887</f>
        <v>P0241</v>
      </c>
      <c r="B2886" s="22" t="str">
        <f>Revenue!B2887</f>
        <v>Jun</v>
      </c>
      <c r="C2886" s="23" t="str">
        <f t="shared" si="125"/>
        <v>P0241|Jun</v>
      </c>
      <c r="D2886" s="24">
        <f>Revenue!J2887</f>
        <v>2436.4823999999999</v>
      </c>
      <c r="E2886" s="25">
        <f>_xlfn.XLOOKUP($C2886,ExpensesTbl[Key],ExpensesTbl[Total Operating Expenses])</f>
        <v>4019</v>
      </c>
      <c r="F2886" s="25">
        <f t="shared" si="126"/>
        <v>-1582.5176000000001</v>
      </c>
      <c r="G2886" s="23" t="str">
        <f>_xlfn.XLOOKUP($A2886,PropertiesTbl[Property ID],PropertiesTbl[Property Name])</f>
        <v>Golden Hollow</v>
      </c>
    </row>
    <row r="2887" spans="1:7" x14ac:dyDescent="0.25">
      <c r="A2887" s="22" t="str">
        <f>Revenue!A2888</f>
        <v>P0241</v>
      </c>
      <c r="B2887" s="22" t="str">
        <f>Revenue!B2888</f>
        <v>Jul</v>
      </c>
      <c r="C2887" s="23" t="str">
        <f t="shared" si="125"/>
        <v>P0241|Jul</v>
      </c>
      <c r="D2887" s="24">
        <f>Revenue!J2888</f>
        <v>4378.6152000000002</v>
      </c>
      <c r="E2887" s="25">
        <f>_xlfn.XLOOKUP($C2887,ExpensesTbl[Key],ExpensesTbl[Total Operating Expenses])</f>
        <v>5363.2199999999993</v>
      </c>
      <c r="F2887" s="25">
        <f t="shared" si="126"/>
        <v>-984.60479999999916</v>
      </c>
      <c r="G2887" s="23" t="str">
        <f>_xlfn.XLOOKUP($A2887,PropertiesTbl[Property ID],PropertiesTbl[Property Name])</f>
        <v>Golden Hollow</v>
      </c>
    </row>
    <row r="2888" spans="1:7" x14ac:dyDescent="0.25">
      <c r="A2888" s="22" t="str">
        <f>Revenue!A2889</f>
        <v>P0241</v>
      </c>
      <c r="B2888" s="22" t="str">
        <f>Revenue!B2889</f>
        <v>Aug</v>
      </c>
      <c r="C2888" s="23" t="str">
        <f t="shared" si="125"/>
        <v>P0241|Aug</v>
      </c>
      <c r="D2888" s="24">
        <f>Revenue!J2889</f>
        <v>2908.1933999999997</v>
      </c>
      <c r="E2888" s="25">
        <f>_xlfn.XLOOKUP($C2888,ExpensesTbl[Key],ExpensesTbl[Total Operating Expenses])</f>
        <v>5030.51</v>
      </c>
      <c r="F2888" s="25">
        <f t="shared" si="126"/>
        <v>-2122.3166000000006</v>
      </c>
      <c r="G2888" s="23" t="str">
        <f>_xlfn.XLOOKUP($A2888,PropertiesTbl[Property ID],PropertiesTbl[Property Name])</f>
        <v>Golden Hollow</v>
      </c>
    </row>
    <row r="2889" spans="1:7" x14ac:dyDescent="0.25">
      <c r="A2889" s="22" t="str">
        <f>Revenue!A2890</f>
        <v>P0241</v>
      </c>
      <c r="B2889" s="22" t="str">
        <f>Revenue!B2890</f>
        <v>Sep</v>
      </c>
      <c r="C2889" s="23" t="str">
        <f t="shared" si="125"/>
        <v>P0241|Sep</v>
      </c>
      <c r="D2889" s="24">
        <f>Revenue!J2890</f>
        <v>2638.4751999999999</v>
      </c>
      <c r="E2889" s="25">
        <f>_xlfn.XLOOKUP($C2889,ExpensesTbl[Key],ExpensesTbl[Total Operating Expenses])</f>
        <v>3406.17</v>
      </c>
      <c r="F2889" s="25">
        <f t="shared" si="126"/>
        <v>-767.69480000000021</v>
      </c>
      <c r="G2889" s="23" t="str">
        <f>_xlfn.XLOOKUP($A2889,PropertiesTbl[Property ID],PropertiesTbl[Property Name])</f>
        <v>Golden Hollow</v>
      </c>
    </row>
    <row r="2890" spans="1:7" x14ac:dyDescent="0.25">
      <c r="A2890" s="22" t="str">
        <f>Revenue!A2891</f>
        <v>P0241</v>
      </c>
      <c r="B2890" s="22" t="str">
        <f>Revenue!B2891</f>
        <v>Oct</v>
      </c>
      <c r="C2890" s="23" t="str">
        <f t="shared" si="125"/>
        <v>P0241|Oct</v>
      </c>
      <c r="D2890" s="24">
        <f>Revenue!J2891</f>
        <v>2092.9084000000003</v>
      </c>
      <c r="E2890" s="25">
        <f>_xlfn.XLOOKUP($C2890,ExpensesTbl[Key],ExpensesTbl[Total Operating Expenses])</f>
        <v>3281.7</v>
      </c>
      <c r="F2890" s="25">
        <f t="shared" si="126"/>
        <v>-1188.7915999999996</v>
      </c>
      <c r="G2890" s="23" t="str">
        <f>_xlfn.XLOOKUP($A2890,PropertiesTbl[Property ID],PropertiesTbl[Property Name])</f>
        <v>Golden Hollow</v>
      </c>
    </row>
    <row r="2891" spans="1:7" x14ac:dyDescent="0.25">
      <c r="A2891" s="22" t="str">
        <f>Revenue!A2892</f>
        <v>P0241</v>
      </c>
      <c r="B2891" s="22" t="str">
        <f>Revenue!B2892</f>
        <v>Nov</v>
      </c>
      <c r="C2891" s="23" t="str">
        <f t="shared" si="125"/>
        <v>P0241|Nov</v>
      </c>
      <c r="D2891" s="24">
        <f>Revenue!J2892</f>
        <v>1992.4163999999998</v>
      </c>
      <c r="E2891" s="25">
        <f>_xlfn.XLOOKUP($C2891,ExpensesTbl[Key],ExpensesTbl[Total Operating Expenses])</f>
        <v>3156.43</v>
      </c>
      <c r="F2891" s="25">
        <f t="shared" si="126"/>
        <v>-1164.0136</v>
      </c>
      <c r="G2891" s="23" t="str">
        <f>_xlfn.XLOOKUP($A2891,PropertiesTbl[Property ID],PropertiesTbl[Property Name])</f>
        <v>Golden Hollow</v>
      </c>
    </row>
    <row r="2892" spans="1:7" x14ac:dyDescent="0.25">
      <c r="A2892" s="22" t="str">
        <f>Revenue!A2893</f>
        <v>P0241</v>
      </c>
      <c r="B2892" s="22" t="str">
        <f>Revenue!B2893</f>
        <v>Dec</v>
      </c>
      <c r="C2892" s="23" t="str">
        <f t="shared" si="125"/>
        <v>P0241|Dec</v>
      </c>
      <c r="D2892" s="24">
        <f>Revenue!J2893</f>
        <v>9290.3715000000011</v>
      </c>
      <c r="E2892" s="25">
        <f>_xlfn.XLOOKUP($C2892,ExpensesTbl[Key],ExpensesTbl[Total Operating Expenses])</f>
        <v>3870.54</v>
      </c>
      <c r="F2892" s="25">
        <f t="shared" si="126"/>
        <v>5419.8315000000011</v>
      </c>
      <c r="G2892" s="23" t="str">
        <f>_xlfn.XLOOKUP($A2892,PropertiesTbl[Property ID],PropertiesTbl[Property Name])</f>
        <v>Golden Hollow</v>
      </c>
    </row>
    <row r="2893" spans="1:7" x14ac:dyDescent="0.25">
      <c r="A2893" s="22" t="str">
        <f>Revenue!A2894</f>
        <v>P0241</v>
      </c>
      <c r="B2893" s="22" t="str">
        <f>Revenue!B2894</f>
        <v>Jan</v>
      </c>
      <c r="C2893" s="23" t="str">
        <f t="shared" si="125"/>
        <v>P0241|Jan</v>
      </c>
      <c r="D2893" s="24">
        <f>Revenue!J2894</f>
        <v>7638.8010000000004</v>
      </c>
      <c r="E2893" s="25">
        <f>_xlfn.XLOOKUP($C2893,ExpensesTbl[Key],ExpensesTbl[Total Operating Expenses])</f>
        <v>3888.17</v>
      </c>
      <c r="F2893" s="25">
        <f t="shared" si="126"/>
        <v>3750.6310000000003</v>
      </c>
      <c r="G2893" s="23" t="str">
        <f>_xlfn.XLOOKUP($A2893,PropertiesTbl[Property ID],PropertiesTbl[Property Name])</f>
        <v>Golden Hollow</v>
      </c>
    </row>
    <row r="2894" spans="1:7" x14ac:dyDescent="0.25">
      <c r="A2894" s="22" t="str">
        <f>Revenue!A2895</f>
        <v>P0241</v>
      </c>
      <c r="B2894" s="22" t="str">
        <f>Revenue!B2895</f>
        <v>Feb</v>
      </c>
      <c r="C2894" s="23" t="str">
        <f t="shared" si="125"/>
        <v>P0241|Feb</v>
      </c>
      <c r="D2894" s="24">
        <f>Revenue!J2895</f>
        <v>6471.64</v>
      </c>
      <c r="E2894" s="25">
        <f>_xlfn.XLOOKUP($C2894,ExpensesTbl[Key],ExpensesTbl[Total Operating Expenses])</f>
        <v>3700.05</v>
      </c>
      <c r="F2894" s="25">
        <f t="shared" si="126"/>
        <v>2771.59</v>
      </c>
      <c r="G2894" s="23" t="str">
        <f>_xlfn.XLOOKUP($A2894,PropertiesTbl[Property ID],PropertiesTbl[Property Name])</f>
        <v>Golden Hollow</v>
      </c>
    </row>
    <row r="2895" spans="1:7" x14ac:dyDescent="0.25">
      <c r="A2895" s="22" t="str">
        <f>Revenue!A2896</f>
        <v>P0241</v>
      </c>
      <c r="B2895" s="22" t="str">
        <f>Revenue!B2896</f>
        <v>Mar</v>
      </c>
      <c r="C2895" s="23" t="str">
        <f t="shared" si="125"/>
        <v>P0241|Mar</v>
      </c>
      <c r="D2895" s="24">
        <f>Revenue!J2896</f>
        <v>5528.0640000000003</v>
      </c>
      <c r="E2895" s="25">
        <f>_xlfn.XLOOKUP($C2895,ExpensesTbl[Key],ExpensesTbl[Total Operating Expenses])</f>
        <v>3548.78</v>
      </c>
      <c r="F2895" s="25">
        <f t="shared" si="126"/>
        <v>1979.2840000000001</v>
      </c>
      <c r="G2895" s="23" t="str">
        <f>_xlfn.XLOOKUP($A2895,PropertiesTbl[Property ID],PropertiesTbl[Property Name])</f>
        <v>Golden Hollow</v>
      </c>
    </row>
    <row r="2896" spans="1:7" x14ac:dyDescent="0.25">
      <c r="A2896" s="22" t="str">
        <f>Revenue!A2897</f>
        <v>P0242</v>
      </c>
      <c r="B2896" s="22" t="str">
        <f>Revenue!B2897</f>
        <v>Apr</v>
      </c>
      <c r="C2896" s="23" t="str">
        <f t="shared" si="125"/>
        <v>P0242|Apr</v>
      </c>
      <c r="D2896" s="24">
        <f>Revenue!J2897</f>
        <v>805.48720000000003</v>
      </c>
      <c r="E2896" s="25">
        <f>_xlfn.XLOOKUP($C2896,ExpensesTbl[Key],ExpensesTbl[Total Operating Expenses])</f>
        <v>1889.9799999999998</v>
      </c>
      <c r="F2896" s="25">
        <f t="shared" si="126"/>
        <v>-1084.4927999999998</v>
      </c>
      <c r="G2896" s="23" t="str">
        <f>_xlfn.XLOOKUP($A2896,PropertiesTbl[Property ID],PropertiesTbl[Property Name])</f>
        <v>Frost Refuge</v>
      </c>
    </row>
    <row r="2897" spans="1:7" x14ac:dyDescent="0.25">
      <c r="A2897" s="22" t="str">
        <f>Revenue!A2898</f>
        <v>P0242</v>
      </c>
      <c r="B2897" s="22" t="str">
        <f>Revenue!B2898</f>
        <v>May</v>
      </c>
      <c r="C2897" s="23" t="str">
        <f t="shared" si="125"/>
        <v>P0242|May</v>
      </c>
      <c r="D2897" s="24">
        <f>Revenue!J2898</f>
        <v>1222.1789999999999</v>
      </c>
      <c r="E2897" s="25">
        <f>_xlfn.XLOOKUP($C2897,ExpensesTbl[Key],ExpensesTbl[Total Operating Expenses])</f>
        <v>2299.5700000000002</v>
      </c>
      <c r="F2897" s="25">
        <f t="shared" si="126"/>
        <v>-1077.3910000000003</v>
      </c>
      <c r="G2897" s="23" t="str">
        <f>_xlfn.XLOOKUP($A2897,PropertiesTbl[Property ID],PropertiesTbl[Property Name])</f>
        <v>Frost Refuge</v>
      </c>
    </row>
    <row r="2898" spans="1:7" x14ac:dyDescent="0.25">
      <c r="A2898" s="22" t="str">
        <f>Revenue!A2899</f>
        <v>P0242</v>
      </c>
      <c r="B2898" s="22" t="str">
        <f>Revenue!B2899</f>
        <v>Jun</v>
      </c>
      <c r="C2898" s="23" t="str">
        <f t="shared" si="125"/>
        <v>P0242|Jun</v>
      </c>
      <c r="D2898" s="24">
        <f>Revenue!J2899</f>
        <v>1389.0383999999999</v>
      </c>
      <c r="E2898" s="25">
        <f>_xlfn.XLOOKUP($C2898,ExpensesTbl[Key],ExpensesTbl[Total Operating Expenses])</f>
        <v>2414.92</v>
      </c>
      <c r="F2898" s="25">
        <f t="shared" si="126"/>
        <v>-1025.8816000000002</v>
      </c>
      <c r="G2898" s="23" t="str">
        <f>_xlfn.XLOOKUP($A2898,PropertiesTbl[Property ID],PropertiesTbl[Property Name])</f>
        <v>Frost Refuge</v>
      </c>
    </row>
    <row r="2899" spans="1:7" x14ac:dyDescent="0.25">
      <c r="A2899" s="22" t="str">
        <f>Revenue!A2900</f>
        <v>P0242</v>
      </c>
      <c r="B2899" s="22" t="str">
        <f>Revenue!B2900</f>
        <v>Jul</v>
      </c>
      <c r="C2899" s="23" t="str">
        <f t="shared" si="125"/>
        <v>P0242|Jul</v>
      </c>
      <c r="D2899" s="24">
        <f>Revenue!J2900</f>
        <v>1894.2144000000001</v>
      </c>
      <c r="E2899" s="25">
        <f>_xlfn.XLOOKUP($C2899,ExpensesTbl[Key],ExpensesTbl[Total Operating Expenses])</f>
        <v>3255.95</v>
      </c>
      <c r="F2899" s="25">
        <f t="shared" si="126"/>
        <v>-1361.7355999999997</v>
      </c>
      <c r="G2899" s="23" t="str">
        <f>_xlfn.XLOOKUP($A2899,PropertiesTbl[Property ID],PropertiesTbl[Property Name])</f>
        <v>Frost Refuge</v>
      </c>
    </row>
    <row r="2900" spans="1:7" x14ac:dyDescent="0.25">
      <c r="A2900" s="22" t="str">
        <f>Revenue!A2901</f>
        <v>P0242</v>
      </c>
      <c r="B2900" s="22" t="str">
        <f>Revenue!B2901</f>
        <v>Aug</v>
      </c>
      <c r="C2900" s="23" t="str">
        <f t="shared" si="125"/>
        <v>P0242|Aug</v>
      </c>
      <c r="D2900" s="24">
        <f>Revenue!J2901</f>
        <v>1551.8044</v>
      </c>
      <c r="E2900" s="25">
        <f>_xlfn.XLOOKUP($C2900,ExpensesTbl[Key],ExpensesTbl[Total Operating Expenses])</f>
        <v>3142.61</v>
      </c>
      <c r="F2900" s="25">
        <f t="shared" si="126"/>
        <v>-1590.8056000000001</v>
      </c>
      <c r="G2900" s="23" t="str">
        <f>_xlfn.XLOOKUP($A2900,PropertiesTbl[Property ID],PropertiesTbl[Property Name])</f>
        <v>Frost Refuge</v>
      </c>
    </row>
    <row r="2901" spans="1:7" x14ac:dyDescent="0.25">
      <c r="A2901" s="22" t="str">
        <f>Revenue!A2902</f>
        <v>P0242</v>
      </c>
      <c r="B2901" s="22" t="str">
        <f>Revenue!B2902</f>
        <v>Sep</v>
      </c>
      <c r="C2901" s="23" t="str">
        <f t="shared" si="125"/>
        <v>P0242|Sep</v>
      </c>
      <c r="D2901" s="24">
        <f>Revenue!J2902</f>
        <v>1256.2745</v>
      </c>
      <c r="E2901" s="25">
        <f>_xlfn.XLOOKUP($C2901,ExpensesTbl[Key],ExpensesTbl[Total Operating Expenses])</f>
        <v>2181.52</v>
      </c>
      <c r="F2901" s="25">
        <f t="shared" si="126"/>
        <v>-925.24549999999999</v>
      </c>
      <c r="G2901" s="23" t="str">
        <f>_xlfn.XLOOKUP($A2901,PropertiesTbl[Property ID],PropertiesTbl[Property Name])</f>
        <v>Frost Refuge</v>
      </c>
    </row>
    <row r="2902" spans="1:7" x14ac:dyDescent="0.25">
      <c r="A2902" s="22" t="str">
        <f>Revenue!A2903</f>
        <v>P0242</v>
      </c>
      <c r="B2902" s="22" t="str">
        <f>Revenue!B2903</f>
        <v>Oct</v>
      </c>
      <c r="C2902" s="23" t="str">
        <f t="shared" si="125"/>
        <v>P0242|Oct</v>
      </c>
      <c r="D2902" s="24">
        <f>Revenue!J2903</f>
        <v>1108.8344999999999</v>
      </c>
      <c r="E2902" s="25">
        <f>_xlfn.XLOOKUP($C2902,ExpensesTbl[Key],ExpensesTbl[Total Operating Expenses])</f>
        <v>2106.25</v>
      </c>
      <c r="F2902" s="25">
        <f t="shared" si="126"/>
        <v>-997.41550000000007</v>
      </c>
      <c r="G2902" s="23" t="str">
        <f>_xlfn.XLOOKUP($A2902,PropertiesTbl[Property ID],PropertiesTbl[Property Name])</f>
        <v>Frost Refuge</v>
      </c>
    </row>
    <row r="2903" spans="1:7" x14ac:dyDescent="0.25">
      <c r="A2903" s="22" t="str">
        <f>Revenue!A2904</f>
        <v>P0242</v>
      </c>
      <c r="B2903" s="22" t="str">
        <f>Revenue!B2904</f>
        <v>Nov</v>
      </c>
      <c r="C2903" s="23" t="str">
        <f t="shared" si="125"/>
        <v>P0242|Nov</v>
      </c>
      <c r="D2903" s="24">
        <f>Revenue!J2904</f>
        <v>1358.7744</v>
      </c>
      <c r="E2903" s="25">
        <f>_xlfn.XLOOKUP($C2903,ExpensesTbl[Key],ExpensesTbl[Total Operating Expenses])</f>
        <v>2057.6999999999998</v>
      </c>
      <c r="F2903" s="25">
        <f t="shared" si="126"/>
        <v>-698.9255999999998</v>
      </c>
      <c r="G2903" s="23" t="str">
        <f>_xlfn.XLOOKUP($A2903,PropertiesTbl[Property ID],PropertiesTbl[Property Name])</f>
        <v>Frost Refuge</v>
      </c>
    </row>
    <row r="2904" spans="1:7" x14ac:dyDescent="0.25">
      <c r="A2904" s="22" t="str">
        <f>Revenue!A2905</f>
        <v>P0242</v>
      </c>
      <c r="B2904" s="22" t="str">
        <f>Revenue!B2905</f>
        <v>Dec</v>
      </c>
      <c r="C2904" s="23" t="str">
        <f t="shared" si="125"/>
        <v>P0242|Dec</v>
      </c>
      <c r="D2904" s="24">
        <f>Revenue!J2905</f>
        <v>4444.9143000000004</v>
      </c>
      <c r="E2904" s="25">
        <f>_xlfn.XLOOKUP($C2904,ExpensesTbl[Key],ExpensesTbl[Total Operating Expenses])</f>
        <v>2437.2600000000002</v>
      </c>
      <c r="F2904" s="25">
        <f t="shared" si="126"/>
        <v>2007.6543000000001</v>
      </c>
      <c r="G2904" s="23" t="str">
        <f>_xlfn.XLOOKUP($A2904,PropertiesTbl[Property ID],PropertiesTbl[Property Name])</f>
        <v>Frost Refuge</v>
      </c>
    </row>
    <row r="2905" spans="1:7" x14ac:dyDescent="0.25">
      <c r="A2905" s="22" t="str">
        <f>Revenue!A2906</f>
        <v>P0242</v>
      </c>
      <c r="B2905" s="22" t="str">
        <f>Revenue!B2906</f>
        <v>Jan</v>
      </c>
      <c r="C2905" s="23" t="str">
        <f t="shared" si="125"/>
        <v>P0242|Jan</v>
      </c>
      <c r="D2905" s="24">
        <f>Revenue!J2906</f>
        <v>3923.7049999999999</v>
      </c>
      <c r="E2905" s="25">
        <f>_xlfn.XLOOKUP($C2905,ExpensesTbl[Key],ExpensesTbl[Total Operating Expenses])</f>
        <v>2337.36</v>
      </c>
      <c r="F2905" s="25">
        <f t="shared" si="126"/>
        <v>1586.3449999999998</v>
      </c>
      <c r="G2905" s="23" t="str">
        <f>_xlfn.XLOOKUP($A2905,PropertiesTbl[Property ID],PropertiesTbl[Property Name])</f>
        <v>Frost Refuge</v>
      </c>
    </row>
    <row r="2906" spans="1:7" x14ac:dyDescent="0.25">
      <c r="A2906" s="22" t="str">
        <f>Revenue!A2907</f>
        <v>P0242</v>
      </c>
      <c r="B2906" s="22" t="str">
        <f>Revenue!B2907</f>
        <v>Feb</v>
      </c>
      <c r="C2906" s="23" t="str">
        <f t="shared" si="125"/>
        <v>P0242|Feb</v>
      </c>
      <c r="D2906" s="24">
        <f>Revenue!J2907</f>
        <v>3001.5171</v>
      </c>
      <c r="E2906" s="25">
        <f>_xlfn.XLOOKUP($C2906,ExpensesTbl[Key],ExpensesTbl[Total Operating Expenses])</f>
        <v>2219.1000000000004</v>
      </c>
      <c r="F2906" s="25">
        <f t="shared" si="126"/>
        <v>782.41709999999966</v>
      </c>
      <c r="G2906" s="23" t="str">
        <f>_xlfn.XLOOKUP($A2906,PropertiesTbl[Property ID],PropertiesTbl[Property Name])</f>
        <v>Frost Refuge</v>
      </c>
    </row>
    <row r="2907" spans="1:7" x14ac:dyDescent="0.25">
      <c r="A2907" s="22" t="str">
        <f>Revenue!A2908</f>
        <v>P0242</v>
      </c>
      <c r="B2907" s="22" t="str">
        <f>Revenue!B2908</f>
        <v>Mar</v>
      </c>
      <c r="C2907" s="23" t="str">
        <f t="shared" si="125"/>
        <v>P0242|Mar</v>
      </c>
      <c r="D2907" s="24">
        <f>Revenue!J2908</f>
        <v>2552.9696999999996</v>
      </c>
      <c r="E2907" s="25">
        <f>_xlfn.XLOOKUP($C2907,ExpensesTbl[Key],ExpensesTbl[Total Operating Expenses])</f>
        <v>2209.1499999999996</v>
      </c>
      <c r="F2907" s="25">
        <f t="shared" si="126"/>
        <v>343.81970000000001</v>
      </c>
      <c r="G2907" s="23" t="str">
        <f>_xlfn.XLOOKUP($A2907,PropertiesTbl[Property ID],PropertiesTbl[Property Name])</f>
        <v>Frost Refuge</v>
      </c>
    </row>
    <row r="2908" spans="1:7" x14ac:dyDescent="0.25">
      <c r="A2908" s="22" t="str">
        <f>Revenue!A2909</f>
        <v>P0243</v>
      </c>
      <c r="B2908" s="22" t="str">
        <f>Revenue!B2909</f>
        <v>Apr</v>
      </c>
      <c r="C2908" s="23" t="str">
        <f t="shared" si="125"/>
        <v>P0243|Apr</v>
      </c>
      <c r="D2908" s="24">
        <f>Revenue!J2909</f>
        <v>1798.203</v>
      </c>
      <c r="E2908" s="25">
        <f>_xlfn.XLOOKUP($C2908,ExpensesTbl[Key],ExpensesTbl[Total Operating Expenses])</f>
        <v>3052.7</v>
      </c>
      <c r="F2908" s="25">
        <f t="shared" si="126"/>
        <v>-1254.4969999999998</v>
      </c>
      <c r="G2908" s="23" t="str">
        <f>_xlfn.XLOOKUP($A2908,PropertiesTbl[Property ID],PropertiesTbl[Property Name])</f>
        <v>Sierra Getaway</v>
      </c>
    </row>
    <row r="2909" spans="1:7" x14ac:dyDescent="0.25">
      <c r="A2909" s="22" t="str">
        <f>Revenue!A2910</f>
        <v>P0243</v>
      </c>
      <c r="B2909" s="22" t="str">
        <f>Revenue!B2910</f>
        <v>May</v>
      </c>
      <c r="C2909" s="23" t="str">
        <f t="shared" si="125"/>
        <v>P0243|May</v>
      </c>
      <c r="D2909" s="24">
        <f>Revenue!J2910</f>
        <v>1977.8858</v>
      </c>
      <c r="E2909" s="25">
        <f>_xlfn.XLOOKUP($C2909,ExpensesTbl[Key],ExpensesTbl[Total Operating Expenses])</f>
        <v>3616.61</v>
      </c>
      <c r="F2909" s="25">
        <f t="shared" si="126"/>
        <v>-1638.7242000000001</v>
      </c>
      <c r="G2909" s="23" t="str">
        <f>_xlfn.XLOOKUP($A2909,PropertiesTbl[Property ID],PropertiesTbl[Property Name])</f>
        <v>Sierra Getaway</v>
      </c>
    </row>
    <row r="2910" spans="1:7" x14ac:dyDescent="0.25">
      <c r="A2910" s="22" t="str">
        <f>Revenue!A2911</f>
        <v>P0243</v>
      </c>
      <c r="B2910" s="22" t="str">
        <f>Revenue!B2911</f>
        <v>Jun</v>
      </c>
      <c r="C2910" s="23" t="str">
        <f t="shared" si="125"/>
        <v>P0243|Jun</v>
      </c>
      <c r="D2910" s="24">
        <f>Revenue!J2911</f>
        <v>2358.6496000000002</v>
      </c>
      <c r="E2910" s="25">
        <f>_xlfn.XLOOKUP($C2910,ExpensesTbl[Key],ExpensesTbl[Total Operating Expenses])</f>
        <v>3787.3099999999995</v>
      </c>
      <c r="F2910" s="25">
        <f t="shared" si="126"/>
        <v>-1428.6603999999993</v>
      </c>
      <c r="G2910" s="23" t="str">
        <f>_xlfn.XLOOKUP($A2910,PropertiesTbl[Property ID],PropertiesTbl[Property Name])</f>
        <v>Sierra Getaway</v>
      </c>
    </row>
    <row r="2911" spans="1:7" x14ac:dyDescent="0.25">
      <c r="A2911" s="22" t="str">
        <f>Revenue!A2912</f>
        <v>P0243</v>
      </c>
      <c r="B2911" s="22" t="str">
        <f>Revenue!B2912</f>
        <v>Jul</v>
      </c>
      <c r="C2911" s="23" t="str">
        <f t="shared" si="125"/>
        <v>P0243|Jul</v>
      </c>
      <c r="D2911" s="24">
        <f>Revenue!J2912</f>
        <v>3298.7530000000002</v>
      </c>
      <c r="E2911" s="25">
        <f>_xlfn.XLOOKUP($C2911,ExpensesTbl[Key],ExpensesTbl[Total Operating Expenses])</f>
        <v>5355.93</v>
      </c>
      <c r="F2911" s="25">
        <f t="shared" si="126"/>
        <v>-2057.1770000000001</v>
      </c>
      <c r="G2911" s="23" t="str">
        <f>_xlfn.XLOOKUP($A2911,PropertiesTbl[Property ID],PropertiesTbl[Property Name])</f>
        <v>Sierra Getaway</v>
      </c>
    </row>
    <row r="2912" spans="1:7" x14ac:dyDescent="0.25">
      <c r="A2912" s="22" t="str">
        <f>Revenue!A2913</f>
        <v>P0243</v>
      </c>
      <c r="B2912" s="22" t="str">
        <f>Revenue!B2913</f>
        <v>Aug</v>
      </c>
      <c r="C2912" s="23" t="str">
        <f t="shared" si="125"/>
        <v>P0243|Aug</v>
      </c>
      <c r="D2912" s="24">
        <f>Revenue!J2913</f>
        <v>3663.8804</v>
      </c>
      <c r="E2912" s="25">
        <f>_xlfn.XLOOKUP($C2912,ExpensesTbl[Key],ExpensesTbl[Total Operating Expenses])</f>
        <v>5183.1099999999997</v>
      </c>
      <c r="F2912" s="25">
        <f t="shared" si="126"/>
        <v>-1519.2295999999997</v>
      </c>
      <c r="G2912" s="23" t="str">
        <f>_xlfn.XLOOKUP($A2912,PropertiesTbl[Property ID],PropertiesTbl[Property Name])</f>
        <v>Sierra Getaway</v>
      </c>
    </row>
    <row r="2913" spans="1:7" x14ac:dyDescent="0.25">
      <c r="A2913" s="22" t="str">
        <f>Revenue!A2914</f>
        <v>P0243</v>
      </c>
      <c r="B2913" s="22" t="str">
        <f>Revenue!B2914</f>
        <v>Sep</v>
      </c>
      <c r="C2913" s="23" t="str">
        <f t="shared" si="125"/>
        <v>P0243|Sep</v>
      </c>
      <c r="D2913" s="24">
        <f>Revenue!J2914</f>
        <v>2320.4413</v>
      </c>
      <c r="E2913" s="25">
        <f>_xlfn.XLOOKUP($C2913,ExpensesTbl[Key],ExpensesTbl[Total Operating Expenses])</f>
        <v>3411.13</v>
      </c>
      <c r="F2913" s="25">
        <f t="shared" si="126"/>
        <v>-1090.6887000000002</v>
      </c>
      <c r="G2913" s="23" t="str">
        <f>_xlfn.XLOOKUP($A2913,PropertiesTbl[Property ID],PropertiesTbl[Property Name])</f>
        <v>Sierra Getaway</v>
      </c>
    </row>
    <row r="2914" spans="1:7" x14ac:dyDescent="0.25">
      <c r="A2914" s="22" t="str">
        <f>Revenue!A2915</f>
        <v>P0243</v>
      </c>
      <c r="B2914" s="22" t="str">
        <f>Revenue!B2915</f>
        <v>Oct</v>
      </c>
      <c r="C2914" s="23" t="str">
        <f t="shared" si="125"/>
        <v>P0243|Oct</v>
      </c>
      <c r="D2914" s="24">
        <f>Revenue!J2915</f>
        <v>2067.9212000000002</v>
      </c>
      <c r="E2914" s="25">
        <f>_xlfn.XLOOKUP($C2914,ExpensesTbl[Key],ExpensesTbl[Total Operating Expenses])</f>
        <v>3278.81</v>
      </c>
      <c r="F2914" s="25">
        <f t="shared" si="126"/>
        <v>-1210.8887999999997</v>
      </c>
      <c r="G2914" s="23" t="str">
        <f>_xlfn.XLOOKUP($A2914,PropertiesTbl[Property ID],PropertiesTbl[Property Name])</f>
        <v>Sierra Getaway</v>
      </c>
    </row>
    <row r="2915" spans="1:7" x14ac:dyDescent="0.25">
      <c r="A2915" s="22" t="str">
        <f>Revenue!A2916</f>
        <v>P0243</v>
      </c>
      <c r="B2915" s="22" t="str">
        <f>Revenue!B2916</f>
        <v>Nov</v>
      </c>
      <c r="C2915" s="23" t="str">
        <f t="shared" si="125"/>
        <v>P0243|Nov</v>
      </c>
      <c r="D2915" s="24">
        <f>Revenue!J2916</f>
        <v>2116.6734000000001</v>
      </c>
      <c r="E2915" s="25">
        <f>_xlfn.XLOOKUP($C2915,ExpensesTbl[Key],ExpensesTbl[Total Operating Expenses])</f>
        <v>3174.11</v>
      </c>
      <c r="F2915" s="25">
        <f t="shared" si="126"/>
        <v>-1057.4366</v>
      </c>
      <c r="G2915" s="23" t="str">
        <f>_xlfn.XLOOKUP($A2915,PropertiesTbl[Property ID],PropertiesTbl[Property Name])</f>
        <v>Sierra Getaway</v>
      </c>
    </row>
    <row r="2916" spans="1:7" x14ac:dyDescent="0.25">
      <c r="A2916" s="22" t="str">
        <f>Revenue!A2917</f>
        <v>P0243</v>
      </c>
      <c r="B2916" s="22" t="str">
        <f>Revenue!B2917</f>
        <v>Dec</v>
      </c>
      <c r="C2916" s="23" t="str">
        <f t="shared" si="125"/>
        <v>P0243|Dec</v>
      </c>
      <c r="D2916" s="24">
        <f>Revenue!J2917</f>
        <v>7975.9244999999992</v>
      </c>
      <c r="E2916" s="25">
        <f>_xlfn.XLOOKUP($C2916,ExpensesTbl[Key],ExpensesTbl[Total Operating Expenses])</f>
        <v>3860.66</v>
      </c>
      <c r="F2916" s="25">
        <f t="shared" si="126"/>
        <v>4115.2644999999993</v>
      </c>
      <c r="G2916" s="23" t="str">
        <f>_xlfn.XLOOKUP($A2916,PropertiesTbl[Property ID],PropertiesTbl[Property Name])</f>
        <v>Sierra Getaway</v>
      </c>
    </row>
    <row r="2917" spans="1:7" x14ac:dyDescent="0.25">
      <c r="A2917" s="22" t="str">
        <f>Revenue!A2918</f>
        <v>P0243</v>
      </c>
      <c r="B2917" s="22" t="str">
        <f>Revenue!B2918</f>
        <v>Jan</v>
      </c>
      <c r="C2917" s="23" t="str">
        <f t="shared" si="125"/>
        <v>P0243|Jan</v>
      </c>
      <c r="D2917" s="24">
        <f>Revenue!J2918</f>
        <v>7051.7194000000009</v>
      </c>
      <c r="E2917" s="25">
        <f>_xlfn.XLOOKUP($C2917,ExpensesTbl[Key],ExpensesTbl[Total Operating Expenses])</f>
        <v>3697.81</v>
      </c>
      <c r="F2917" s="25">
        <f t="shared" si="126"/>
        <v>3353.9094000000009</v>
      </c>
      <c r="G2917" s="23" t="str">
        <f>_xlfn.XLOOKUP($A2917,PropertiesTbl[Property ID],PropertiesTbl[Property Name])</f>
        <v>Sierra Getaway</v>
      </c>
    </row>
    <row r="2918" spans="1:7" x14ac:dyDescent="0.25">
      <c r="A2918" s="22" t="str">
        <f>Revenue!A2919</f>
        <v>P0243</v>
      </c>
      <c r="B2918" s="22" t="str">
        <f>Revenue!B2919</f>
        <v>Feb</v>
      </c>
      <c r="C2918" s="23" t="str">
        <f t="shared" si="125"/>
        <v>P0243|Feb</v>
      </c>
      <c r="D2918" s="24">
        <f>Revenue!J2919</f>
        <v>5517.6558999999997</v>
      </c>
      <c r="E2918" s="25">
        <f>_xlfn.XLOOKUP($C2918,ExpensesTbl[Key],ExpensesTbl[Total Operating Expenses])</f>
        <v>3571.77</v>
      </c>
      <c r="F2918" s="25">
        <f t="shared" si="126"/>
        <v>1945.8858999999998</v>
      </c>
      <c r="G2918" s="23" t="str">
        <f>_xlfn.XLOOKUP($A2918,PropertiesTbl[Property ID],PropertiesTbl[Property Name])</f>
        <v>Sierra Getaway</v>
      </c>
    </row>
    <row r="2919" spans="1:7" x14ac:dyDescent="0.25">
      <c r="A2919" s="22" t="str">
        <f>Revenue!A2920</f>
        <v>P0243</v>
      </c>
      <c r="B2919" s="22" t="str">
        <f>Revenue!B2920</f>
        <v>Mar</v>
      </c>
      <c r="C2919" s="23" t="str">
        <f t="shared" si="125"/>
        <v>P0243|Mar</v>
      </c>
      <c r="D2919" s="24">
        <f>Revenue!J2920</f>
        <v>4935.8208000000004</v>
      </c>
      <c r="E2919" s="25">
        <f>_xlfn.XLOOKUP($C2919,ExpensesTbl[Key],ExpensesTbl[Total Operating Expenses])</f>
        <v>3555.53</v>
      </c>
      <c r="F2919" s="25">
        <f t="shared" si="126"/>
        <v>1380.2908000000002</v>
      </c>
      <c r="G2919" s="23" t="str">
        <f>_xlfn.XLOOKUP($A2919,PropertiesTbl[Property ID],PropertiesTbl[Property Name])</f>
        <v>Sierra Getaway</v>
      </c>
    </row>
    <row r="2920" spans="1:7" x14ac:dyDescent="0.25">
      <c r="A2920" s="22" t="str">
        <f>Revenue!A2921</f>
        <v>P0244</v>
      </c>
      <c r="B2920" s="22" t="str">
        <f>Revenue!B2921</f>
        <v>Apr</v>
      </c>
      <c r="C2920" s="23" t="str">
        <f t="shared" si="125"/>
        <v>P0244|Apr</v>
      </c>
      <c r="D2920" s="24">
        <f>Revenue!J2921</f>
        <v>1431.4710000000002</v>
      </c>
      <c r="E2920" s="25">
        <f>_xlfn.XLOOKUP($C2920,ExpensesTbl[Key],ExpensesTbl[Total Operating Expenses])</f>
        <v>2488.96</v>
      </c>
      <c r="F2920" s="25">
        <f t="shared" si="126"/>
        <v>-1057.4889999999998</v>
      </c>
      <c r="G2920" s="23" t="str">
        <f>_xlfn.XLOOKUP($A2920,PropertiesTbl[Property ID],PropertiesTbl[Property Name])</f>
        <v>Silver Escape</v>
      </c>
    </row>
    <row r="2921" spans="1:7" x14ac:dyDescent="0.25">
      <c r="A2921" s="22" t="str">
        <f>Revenue!A2922</f>
        <v>P0244</v>
      </c>
      <c r="B2921" s="22" t="str">
        <f>Revenue!B2922</f>
        <v>May</v>
      </c>
      <c r="C2921" s="23" t="str">
        <f t="shared" si="125"/>
        <v>P0244|May</v>
      </c>
      <c r="D2921" s="24">
        <f>Revenue!J2922</f>
        <v>1610.1256000000001</v>
      </c>
      <c r="E2921" s="25">
        <f>_xlfn.XLOOKUP($C2921,ExpensesTbl[Key],ExpensesTbl[Total Operating Expenses])</f>
        <v>2934.74</v>
      </c>
      <c r="F2921" s="25">
        <f t="shared" si="126"/>
        <v>-1324.6143999999997</v>
      </c>
      <c r="G2921" s="23" t="str">
        <f>_xlfn.XLOOKUP($A2921,PropertiesTbl[Property ID],PropertiesTbl[Property Name])</f>
        <v>Silver Escape</v>
      </c>
    </row>
    <row r="2922" spans="1:7" x14ac:dyDescent="0.25">
      <c r="A2922" s="22" t="str">
        <f>Revenue!A2923</f>
        <v>P0244</v>
      </c>
      <c r="B2922" s="22" t="str">
        <f>Revenue!B2923</f>
        <v>Jun</v>
      </c>
      <c r="C2922" s="23" t="str">
        <f t="shared" si="125"/>
        <v>P0244|Jun</v>
      </c>
      <c r="D2922" s="24">
        <f>Revenue!J2923</f>
        <v>1860.6087</v>
      </c>
      <c r="E2922" s="25">
        <f>_xlfn.XLOOKUP($C2922,ExpensesTbl[Key],ExpensesTbl[Total Operating Expenses])</f>
        <v>3050.8500000000004</v>
      </c>
      <c r="F2922" s="25">
        <f t="shared" si="126"/>
        <v>-1190.2413000000004</v>
      </c>
      <c r="G2922" s="23" t="str">
        <f>_xlfn.XLOOKUP($A2922,PropertiesTbl[Property ID],PropertiesTbl[Property Name])</f>
        <v>Silver Escape</v>
      </c>
    </row>
    <row r="2923" spans="1:7" x14ac:dyDescent="0.25">
      <c r="A2923" s="22" t="str">
        <f>Revenue!A2924</f>
        <v>P0244</v>
      </c>
      <c r="B2923" s="22" t="str">
        <f>Revenue!B2924</f>
        <v>Jul</v>
      </c>
      <c r="C2923" s="23" t="str">
        <f t="shared" si="125"/>
        <v>P0244|Jul</v>
      </c>
      <c r="D2923" s="24">
        <f>Revenue!J2924</f>
        <v>2536.2621999999997</v>
      </c>
      <c r="E2923" s="25">
        <f>_xlfn.XLOOKUP($C2923,ExpensesTbl[Key],ExpensesTbl[Total Operating Expenses])</f>
        <v>4181.1000000000004</v>
      </c>
      <c r="F2923" s="25">
        <f t="shared" si="126"/>
        <v>-1644.8378000000007</v>
      </c>
      <c r="G2923" s="23" t="str">
        <f>_xlfn.XLOOKUP($A2923,PropertiesTbl[Property ID],PropertiesTbl[Property Name])</f>
        <v>Silver Escape</v>
      </c>
    </row>
    <row r="2924" spans="1:7" x14ac:dyDescent="0.25">
      <c r="A2924" s="22" t="str">
        <f>Revenue!A2925</f>
        <v>P0244</v>
      </c>
      <c r="B2924" s="22" t="str">
        <f>Revenue!B2925</f>
        <v>Aug</v>
      </c>
      <c r="C2924" s="23" t="str">
        <f t="shared" si="125"/>
        <v>P0244|Aug</v>
      </c>
      <c r="D2924" s="24">
        <f>Revenue!J2925</f>
        <v>2281.8312000000001</v>
      </c>
      <c r="E2924" s="25">
        <f>_xlfn.XLOOKUP($C2924,ExpensesTbl[Key],ExpensesTbl[Total Operating Expenses])</f>
        <v>4063.65</v>
      </c>
      <c r="F2924" s="25">
        <f t="shared" si="126"/>
        <v>-1781.8188</v>
      </c>
      <c r="G2924" s="23" t="str">
        <f>_xlfn.XLOOKUP($A2924,PropertiesTbl[Property ID],PropertiesTbl[Property Name])</f>
        <v>Silver Escape</v>
      </c>
    </row>
    <row r="2925" spans="1:7" x14ac:dyDescent="0.25">
      <c r="A2925" s="22" t="str">
        <f>Revenue!A2926</f>
        <v>P0244</v>
      </c>
      <c r="B2925" s="22" t="str">
        <f>Revenue!B2926</f>
        <v>Sep</v>
      </c>
      <c r="C2925" s="23" t="str">
        <f t="shared" si="125"/>
        <v>P0244|Sep</v>
      </c>
      <c r="D2925" s="24">
        <f>Revenue!J2926</f>
        <v>1760.2234000000001</v>
      </c>
      <c r="E2925" s="25">
        <f>_xlfn.XLOOKUP($C2925,ExpensesTbl[Key],ExpensesTbl[Total Operating Expenses])</f>
        <v>2745.68</v>
      </c>
      <c r="F2925" s="25">
        <f t="shared" si="126"/>
        <v>-985.45659999999975</v>
      </c>
      <c r="G2925" s="23" t="str">
        <f>_xlfn.XLOOKUP($A2925,PropertiesTbl[Property ID],PropertiesTbl[Property Name])</f>
        <v>Silver Escape</v>
      </c>
    </row>
    <row r="2926" spans="1:7" x14ac:dyDescent="0.25">
      <c r="A2926" s="22" t="str">
        <f>Revenue!A2927</f>
        <v>P0244</v>
      </c>
      <c r="B2926" s="22" t="str">
        <f>Revenue!B2927</f>
        <v>Oct</v>
      </c>
      <c r="C2926" s="23" t="str">
        <f t="shared" si="125"/>
        <v>P0244|Oct</v>
      </c>
      <c r="D2926" s="24">
        <f>Revenue!J2927</f>
        <v>1530.9153999999999</v>
      </c>
      <c r="E2926" s="25">
        <f>_xlfn.XLOOKUP($C2926,ExpensesTbl[Key],ExpensesTbl[Total Operating Expenses])</f>
        <v>2654.35</v>
      </c>
      <c r="F2926" s="25">
        <f t="shared" si="126"/>
        <v>-1123.4346</v>
      </c>
      <c r="G2926" s="23" t="str">
        <f>_xlfn.XLOOKUP($A2926,PropertiesTbl[Property ID],PropertiesTbl[Property Name])</f>
        <v>Silver Escape</v>
      </c>
    </row>
    <row r="2927" spans="1:7" x14ac:dyDescent="0.25">
      <c r="A2927" s="22" t="str">
        <f>Revenue!A2928</f>
        <v>P0244</v>
      </c>
      <c r="B2927" s="22" t="str">
        <f>Revenue!B2928</f>
        <v>Nov</v>
      </c>
      <c r="C2927" s="23" t="str">
        <f t="shared" si="125"/>
        <v>P0244|Nov</v>
      </c>
      <c r="D2927" s="24">
        <f>Revenue!J2928</f>
        <v>1669.0239999999999</v>
      </c>
      <c r="E2927" s="25">
        <f>_xlfn.XLOOKUP($C2927,ExpensesTbl[Key],ExpensesTbl[Total Operating Expenses])</f>
        <v>2575.3900000000003</v>
      </c>
      <c r="F2927" s="25">
        <f t="shared" si="126"/>
        <v>-906.36600000000044</v>
      </c>
      <c r="G2927" s="23" t="str">
        <f>_xlfn.XLOOKUP($A2927,PropertiesTbl[Property ID],PropertiesTbl[Property Name])</f>
        <v>Silver Escape</v>
      </c>
    </row>
    <row r="2928" spans="1:7" x14ac:dyDescent="0.25">
      <c r="A2928" s="22" t="str">
        <f>Revenue!A2929</f>
        <v>P0244</v>
      </c>
      <c r="B2928" s="22" t="str">
        <f>Revenue!B2929</f>
        <v>Dec</v>
      </c>
      <c r="C2928" s="23" t="str">
        <f t="shared" si="125"/>
        <v>P0244|Dec</v>
      </c>
      <c r="D2928" s="24">
        <f>Revenue!J2929</f>
        <v>5464.9782999999998</v>
      </c>
      <c r="E2928" s="25">
        <f>_xlfn.XLOOKUP($C2928,ExpensesTbl[Key],ExpensesTbl[Total Operating Expenses])</f>
        <v>3046.1900000000005</v>
      </c>
      <c r="F2928" s="25">
        <f t="shared" si="126"/>
        <v>2418.7882999999993</v>
      </c>
      <c r="G2928" s="23" t="str">
        <f>_xlfn.XLOOKUP($A2928,PropertiesTbl[Property ID],PropertiesTbl[Property Name])</f>
        <v>Silver Escape</v>
      </c>
    </row>
    <row r="2929" spans="1:7" x14ac:dyDescent="0.25">
      <c r="A2929" s="22" t="str">
        <f>Revenue!A2930</f>
        <v>P0244</v>
      </c>
      <c r="B2929" s="22" t="str">
        <f>Revenue!B2930</f>
        <v>Jan</v>
      </c>
      <c r="C2929" s="23" t="str">
        <f t="shared" si="125"/>
        <v>P0244|Jan</v>
      </c>
      <c r="D2929" s="24">
        <f>Revenue!J2930</f>
        <v>5439.6322</v>
      </c>
      <c r="E2929" s="25">
        <f>_xlfn.XLOOKUP($C2929,ExpensesTbl[Key],ExpensesTbl[Total Operating Expenses])</f>
        <v>3026.46</v>
      </c>
      <c r="F2929" s="25">
        <f t="shared" si="126"/>
        <v>2413.1722</v>
      </c>
      <c r="G2929" s="23" t="str">
        <f>_xlfn.XLOOKUP($A2929,PropertiesTbl[Property ID],PropertiesTbl[Property Name])</f>
        <v>Silver Escape</v>
      </c>
    </row>
    <row r="2930" spans="1:7" x14ac:dyDescent="0.25">
      <c r="A2930" s="22" t="str">
        <f>Revenue!A2931</f>
        <v>P0244</v>
      </c>
      <c r="B2930" s="22" t="str">
        <f>Revenue!B2931</f>
        <v>Feb</v>
      </c>
      <c r="C2930" s="23" t="str">
        <f t="shared" si="125"/>
        <v>P0244|Feb</v>
      </c>
      <c r="D2930" s="24">
        <f>Revenue!J2931</f>
        <v>3503.9940000000001</v>
      </c>
      <c r="E2930" s="25">
        <f>_xlfn.XLOOKUP($C2930,ExpensesTbl[Key],ExpensesTbl[Total Operating Expenses])</f>
        <v>2765.4700000000003</v>
      </c>
      <c r="F2930" s="25">
        <f t="shared" si="126"/>
        <v>738.52399999999989</v>
      </c>
      <c r="G2930" s="23" t="str">
        <f>_xlfn.XLOOKUP($A2930,PropertiesTbl[Property ID],PropertiesTbl[Property Name])</f>
        <v>Silver Escape</v>
      </c>
    </row>
    <row r="2931" spans="1:7" x14ac:dyDescent="0.25">
      <c r="A2931" s="22" t="str">
        <f>Revenue!A2932</f>
        <v>P0244</v>
      </c>
      <c r="B2931" s="22" t="str">
        <f>Revenue!B2932</f>
        <v>Mar</v>
      </c>
      <c r="C2931" s="23" t="str">
        <f t="shared" si="125"/>
        <v>P0244|Mar</v>
      </c>
      <c r="D2931" s="24">
        <f>Revenue!J2932</f>
        <v>3801.5139999999997</v>
      </c>
      <c r="E2931" s="25">
        <f>_xlfn.XLOOKUP($C2931,ExpensesTbl[Key],ExpensesTbl[Total Operating Expenses])</f>
        <v>2894.09</v>
      </c>
      <c r="F2931" s="25">
        <f t="shared" si="126"/>
        <v>907.42399999999952</v>
      </c>
      <c r="G2931" s="23" t="str">
        <f>_xlfn.XLOOKUP($A2931,PropertiesTbl[Property ID],PropertiesTbl[Property Name])</f>
        <v>Silver Escape</v>
      </c>
    </row>
    <row r="2932" spans="1:7" x14ac:dyDescent="0.25">
      <c r="A2932" s="22" t="str">
        <f>Revenue!A2933</f>
        <v>P0245</v>
      </c>
      <c r="B2932" s="22" t="str">
        <f>Revenue!B2933</f>
        <v>Apr</v>
      </c>
      <c r="C2932" s="23" t="str">
        <f t="shared" si="125"/>
        <v>P0245|Apr</v>
      </c>
      <c r="D2932" s="24">
        <f>Revenue!J2933</f>
        <v>597.92379999999991</v>
      </c>
      <c r="E2932" s="25">
        <f>_xlfn.XLOOKUP($C2932,ExpensesTbl[Key],ExpensesTbl[Total Operating Expenses])</f>
        <v>1168.57</v>
      </c>
      <c r="F2932" s="25">
        <f t="shared" si="126"/>
        <v>-570.64620000000002</v>
      </c>
      <c r="G2932" s="23" t="str">
        <f>_xlfn.XLOOKUP($A2932,PropertiesTbl[Property ID],PropertiesTbl[Property Name])</f>
        <v>Aspen House</v>
      </c>
    </row>
    <row r="2933" spans="1:7" x14ac:dyDescent="0.25">
      <c r="A2933" s="22" t="str">
        <f>Revenue!A2934</f>
        <v>P0245</v>
      </c>
      <c r="B2933" s="22" t="str">
        <f>Revenue!B2934</f>
        <v>May</v>
      </c>
      <c r="C2933" s="23" t="str">
        <f t="shared" si="125"/>
        <v>P0245|May</v>
      </c>
      <c r="D2933" s="24">
        <f>Revenue!J2934</f>
        <v>774.87120000000004</v>
      </c>
      <c r="E2933" s="25">
        <f>_xlfn.XLOOKUP($C2933,ExpensesTbl[Key],ExpensesTbl[Total Operating Expenses])</f>
        <v>1264.5900000000001</v>
      </c>
      <c r="F2933" s="25">
        <f t="shared" si="126"/>
        <v>-489.7188000000001</v>
      </c>
      <c r="G2933" s="23" t="str">
        <f>_xlfn.XLOOKUP($A2933,PropertiesTbl[Property ID],PropertiesTbl[Property Name])</f>
        <v>Aspen House</v>
      </c>
    </row>
    <row r="2934" spans="1:7" x14ac:dyDescent="0.25">
      <c r="A2934" s="22" t="str">
        <f>Revenue!A2935</f>
        <v>P0245</v>
      </c>
      <c r="B2934" s="22" t="str">
        <f>Revenue!B2935</f>
        <v>Jun</v>
      </c>
      <c r="C2934" s="23" t="str">
        <f t="shared" si="125"/>
        <v>P0245|Jun</v>
      </c>
      <c r="D2934" s="24">
        <f>Revenue!J2935</f>
        <v>977.46359999999993</v>
      </c>
      <c r="E2934" s="25">
        <f>_xlfn.XLOOKUP($C2934,ExpensesTbl[Key],ExpensesTbl[Total Operating Expenses])</f>
        <v>1360.45</v>
      </c>
      <c r="F2934" s="25">
        <f t="shared" si="126"/>
        <v>-382.98640000000012</v>
      </c>
      <c r="G2934" s="23" t="str">
        <f>_xlfn.XLOOKUP($A2934,PropertiesTbl[Property ID],PropertiesTbl[Property Name])</f>
        <v>Aspen House</v>
      </c>
    </row>
    <row r="2935" spans="1:7" x14ac:dyDescent="0.25">
      <c r="A2935" s="22" t="str">
        <f>Revenue!A2936</f>
        <v>P0245</v>
      </c>
      <c r="B2935" s="22" t="str">
        <f>Revenue!B2936</f>
        <v>Jul</v>
      </c>
      <c r="C2935" s="23" t="str">
        <f t="shared" si="125"/>
        <v>P0245|Jul</v>
      </c>
      <c r="D2935" s="24">
        <f>Revenue!J2936</f>
        <v>1188.943</v>
      </c>
      <c r="E2935" s="25">
        <f>_xlfn.XLOOKUP($C2935,ExpensesTbl[Key],ExpensesTbl[Total Operating Expenses])</f>
        <v>1632.9699999999998</v>
      </c>
      <c r="F2935" s="25">
        <f t="shared" si="126"/>
        <v>-444.02699999999982</v>
      </c>
      <c r="G2935" s="23" t="str">
        <f>_xlfn.XLOOKUP($A2935,PropertiesTbl[Property ID],PropertiesTbl[Property Name])</f>
        <v>Aspen House</v>
      </c>
    </row>
    <row r="2936" spans="1:7" x14ac:dyDescent="0.25">
      <c r="A2936" s="22" t="str">
        <f>Revenue!A2937</f>
        <v>P0245</v>
      </c>
      <c r="B2936" s="22" t="str">
        <f>Revenue!B2937</f>
        <v>Aug</v>
      </c>
      <c r="C2936" s="23" t="str">
        <f t="shared" si="125"/>
        <v>P0245|Aug</v>
      </c>
      <c r="D2936" s="24">
        <f>Revenue!J2937</f>
        <v>1262.3719999999998</v>
      </c>
      <c r="E2936" s="25">
        <f>_xlfn.XLOOKUP($C2936,ExpensesTbl[Key],ExpensesTbl[Total Operating Expenses])</f>
        <v>1614.89</v>
      </c>
      <c r="F2936" s="25">
        <f t="shared" si="126"/>
        <v>-352.51800000000026</v>
      </c>
      <c r="G2936" s="23" t="str">
        <f>_xlfn.XLOOKUP($A2936,PropertiesTbl[Property ID],PropertiesTbl[Property Name])</f>
        <v>Aspen House</v>
      </c>
    </row>
    <row r="2937" spans="1:7" x14ac:dyDescent="0.25">
      <c r="A2937" s="22" t="str">
        <f>Revenue!A2938</f>
        <v>P0245</v>
      </c>
      <c r="B2937" s="22" t="str">
        <f>Revenue!B2938</f>
        <v>Sep</v>
      </c>
      <c r="C2937" s="23" t="str">
        <f t="shared" si="125"/>
        <v>P0245|Sep</v>
      </c>
      <c r="D2937" s="24">
        <f>Revenue!J2938</f>
        <v>729.19389999999999</v>
      </c>
      <c r="E2937" s="25">
        <f>_xlfn.XLOOKUP($C2937,ExpensesTbl[Key],ExpensesTbl[Total Operating Expenses])</f>
        <v>1219.8500000000001</v>
      </c>
      <c r="F2937" s="25">
        <f t="shared" si="126"/>
        <v>-490.65610000000015</v>
      </c>
      <c r="G2937" s="23" t="str">
        <f>_xlfn.XLOOKUP($A2937,PropertiesTbl[Property ID],PropertiesTbl[Property Name])</f>
        <v>Aspen House</v>
      </c>
    </row>
    <row r="2938" spans="1:7" x14ac:dyDescent="0.25">
      <c r="A2938" s="22" t="str">
        <f>Revenue!A2939</f>
        <v>P0245</v>
      </c>
      <c r="B2938" s="22" t="str">
        <f>Revenue!B2939</f>
        <v>Oct</v>
      </c>
      <c r="C2938" s="23" t="str">
        <f t="shared" si="125"/>
        <v>P0245|Oct</v>
      </c>
      <c r="D2938" s="24">
        <f>Revenue!J2939</f>
        <v>608.92359999999996</v>
      </c>
      <c r="E2938" s="25">
        <f>_xlfn.XLOOKUP($C2938,ExpensesTbl[Key],ExpensesTbl[Total Operating Expenses])</f>
        <v>1190.6499999999999</v>
      </c>
      <c r="F2938" s="25">
        <f t="shared" si="126"/>
        <v>-581.7263999999999</v>
      </c>
      <c r="G2938" s="23" t="str">
        <f>_xlfn.XLOOKUP($A2938,PropertiesTbl[Property ID],PropertiesTbl[Property Name])</f>
        <v>Aspen House</v>
      </c>
    </row>
    <row r="2939" spans="1:7" x14ac:dyDescent="0.25">
      <c r="A2939" s="22" t="str">
        <f>Revenue!A2940</f>
        <v>P0245</v>
      </c>
      <c r="B2939" s="22" t="str">
        <f>Revenue!B2940</f>
        <v>Nov</v>
      </c>
      <c r="C2939" s="23" t="str">
        <f t="shared" si="125"/>
        <v>P0245|Nov</v>
      </c>
      <c r="D2939" s="24">
        <f>Revenue!J2940</f>
        <v>745.82939999999996</v>
      </c>
      <c r="E2939" s="25">
        <f>_xlfn.XLOOKUP($C2939,ExpensesTbl[Key],ExpensesTbl[Total Operating Expenses])</f>
        <v>1204.3700000000001</v>
      </c>
      <c r="F2939" s="25">
        <f t="shared" si="126"/>
        <v>-458.54060000000015</v>
      </c>
      <c r="G2939" s="23" t="str">
        <f>_xlfn.XLOOKUP($A2939,PropertiesTbl[Property ID],PropertiesTbl[Property Name])</f>
        <v>Aspen House</v>
      </c>
    </row>
    <row r="2940" spans="1:7" x14ac:dyDescent="0.25">
      <c r="A2940" s="22" t="str">
        <f>Revenue!A2941</f>
        <v>P0245</v>
      </c>
      <c r="B2940" s="22" t="str">
        <f>Revenue!B2941</f>
        <v>Dec</v>
      </c>
      <c r="C2940" s="23" t="str">
        <f t="shared" si="125"/>
        <v>P0245|Dec</v>
      </c>
      <c r="D2940" s="24">
        <f>Revenue!J2941</f>
        <v>2771.2694999999999</v>
      </c>
      <c r="E2940" s="25">
        <f>_xlfn.XLOOKUP($C2940,ExpensesTbl[Key],ExpensesTbl[Total Operating Expenses])</f>
        <v>1503.5800000000004</v>
      </c>
      <c r="F2940" s="25">
        <f t="shared" si="126"/>
        <v>1267.6894999999995</v>
      </c>
      <c r="G2940" s="23" t="str">
        <f>_xlfn.XLOOKUP($A2940,PropertiesTbl[Property ID],PropertiesTbl[Property Name])</f>
        <v>Aspen House</v>
      </c>
    </row>
    <row r="2941" spans="1:7" x14ac:dyDescent="0.25">
      <c r="A2941" s="22" t="str">
        <f>Revenue!A2942</f>
        <v>P0245</v>
      </c>
      <c r="B2941" s="22" t="str">
        <f>Revenue!B2942</f>
        <v>Jan</v>
      </c>
      <c r="C2941" s="23" t="str">
        <f t="shared" si="125"/>
        <v>P0245|Jan</v>
      </c>
      <c r="D2941" s="24">
        <f>Revenue!J2942</f>
        <v>2245.9078</v>
      </c>
      <c r="E2941" s="25">
        <f>_xlfn.XLOOKUP($C2941,ExpensesTbl[Key],ExpensesTbl[Total Operating Expenses])</f>
        <v>1507.0900000000001</v>
      </c>
      <c r="F2941" s="25">
        <f t="shared" si="126"/>
        <v>738.81779999999981</v>
      </c>
      <c r="G2941" s="23" t="str">
        <f>_xlfn.XLOOKUP($A2941,PropertiesTbl[Property ID],PropertiesTbl[Property Name])</f>
        <v>Aspen House</v>
      </c>
    </row>
    <row r="2942" spans="1:7" x14ac:dyDescent="0.25">
      <c r="A2942" s="22" t="str">
        <f>Revenue!A2943</f>
        <v>P0245</v>
      </c>
      <c r="B2942" s="22" t="str">
        <f>Revenue!B2943</f>
        <v>Feb</v>
      </c>
      <c r="C2942" s="23" t="str">
        <f t="shared" si="125"/>
        <v>P0245|Feb</v>
      </c>
      <c r="D2942" s="24">
        <f>Revenue!J2943</f>
        <v>1821.6315999999999</v>
      </c>
      <c r="E2942" s="25">
        <f>_xlfn.XLOOKUP($C2942,ExpensesTbl[Key],ExpensesTbl[Total Operating Expenses])</f>
        <v>1444.3500000000004</v>
      </c>
      <c r="F2942" s="25">
        <f t="shared" si="126"/>
        <v>377.28159999999957</v>
      </c>
      <c r="G2942" s="23" t="str">
        <f>_xlfn.XLOOKUP($A2942,PropertiesTbl[Property ID],PropertiesTbl[Property Name])</f>
        <v>Aspen House</v>
      </c>
    </row>
    <row r="2943" spans="1:7" x14ac:dyDescent="0.25">
      <c r="A2943" s="22" t="str">
        <f>Revenue!A2944</f>
        <v>P0245</v>
      </c>
      <c r="B2943" s="22" t="str">
        <f>Revenue!B2944</f>
        <v>Mar</v>
      </c>
      <c r="C2943" s="23" t="str">
        <f t="shared" si="125"/>
        <v>P0245|Mar</v>
      </c>
      <c r="D2943" s="24">
        <f>Revenue!J2944</f>
        <v>1466.7394999999999</v>
      </c>
      <c r="E2943" s="25">
        <f>_xlfn.XLOOKUP($C2943,ExpensesTbl[Key],ExpensesTbl[Total Operating Expenses])</f>
        <v>1356.96</v>
      </c>
      <c r="F2943" s="25">
        <f t="shared" si="126"/>
        <v>109.77949999999987</v>
      </c>
      <c r="G2943" s="23" t="str">
        <f>_xlfn.XLOOKUP($A2943,PropertiesTbl[Property ID],PropertiesTbl[Property Name])</f>
        <v>Aspen House</v>
      </c>
    </row>
    <row r="2944" spans="1:7" x14ac:dyDescent="0.25">
      <c r="A2944" s="22" t="str">
        <f>Revenue!A2945</f>
        <v>P0246</v>
      </c>
      <c r="B2944" s="22" t="str">
        <f>Revenue!B2945</f>
        <v>Apr</v>
      </c>
      <c r="C2944" s="23" t="str">
        <f t="shared" si="125"/>
        <v>P0246|Apr</v>
      </c>
      <c r="D2944" s="24">
        <f>Revenue!J2945</f>
        <v>1263.6174000000001</v>
      </c>
      <c r="E2944" s="25">
        <f>_xlfn.XLOOKUP($C2944,ExpensesTbl[Key],ExpensesTbl[Total Operating Expenses])</f>
        <v>1984.8899999999999</v>
      </c>
      <c r="F2944" s="25">
        <f t="shared" si="126"/>
        <v>-721.27259999999978</v>
      </c>
      <c r="G2944" s="23" t="str">
        <f>_xlfn.XLOOKUP($A2944,PropertiesTbl[Property ID],PropertiesTbl[Property Name])</f>
        <v>Bearpaw Hideaway</v>
      </c>
    </row>
    <row r="2945" spans="1:7" x14ac:dyDescent="0.25">
      <c r="A2945" s="22" t="str">
        <f>Revenue!A2946</f>
        <v>P0246</v>
      </c>
      <c r="B2945" s="22" t="str">
        <f>Revenue!B2946</f>
        <v>May</v>
      </c>
      <c r="C2945" s="23" t="str">
        <f t="shared" si="125"/>
        <v>P0246|May</v>
      </c>
      <c r="D2945" s="24">
        <f>Revenue!J2946</f>
        <v>1361.1024</v>
      </c>
      <c r="E2945" s="25">
        <f>_xlfn.XLOOKUP($C2945,ExpensesTbl[Key],ExpensesTbl[Total Operating Expenses])</f>
        <v>2314.1</v>
      </c>
      <c r="F2945" s="25">
        <f t="shared" si="126"/>
        <v>-952.99759999999992</v>
      </c>
      <c r="G2945" s="23" t="str">
        <f>_xlfn.XLOOKUP($A2945,PropertiesTbl[Property ID],PropertiesTbl[Property Name])</f>
        <v>Bearpaw Hideaway</v>
      </c>
    </row>
    <row r="2946" spans="1:7" x14ac:dyDescent="0.25">
      <c r="A2946" s="22" t="str">
        <f>Revenue!A2947</f>
        <v>P0246</v>
      </c>
      <c r="B2946" s="22" t="str">
        <f>Revenue!B2947</f>
        <v>Jun</v>
      </c>
      <c r="C2946" s="23" t="str">
        <f t="shared" si="125"/>
        <v>P0246|Jun</v>
      </c>
      <c r="D2946" s="24">
        <f>Revenue!J2947</f>
        <v>1916.5341000000001</v>
      </c>
      <c r="E2946" s="25">
        <f>_xlfn.XLOOKUP($C2946,ExpensesTbl[Key],ExpensesTbl[Total Operating Expenses])</f>
        <v>2408.0299999999997</v>
      </c>
      <c r="F2946" s="25">
        <f t="shared" si="126"/>
        <v>-491.49589999999966</v>
      </c>
      <c r="G2946" s="23" t="str">
        <f>_xlfn.XLOOKUP($A2946,PropertiesTbl[Property ID],PropertiesTbl[Property Name])</f>
        <v>Bearpaw Hideaway</v>
      </c>
    </row>
    <row r="2947" spans="1:7" x14ac:dyDescent="0.25">
      <c r="A2947" s="22" t="str">
        <f>Revenue!A2948</f>
        <v>P0246</v>
      </c>
      <c r="B2947" s="22" t="str">
        <f>Revenue!B2948</f>
        <v>Jul</v>
      </c>
      <c r="C2947" s="23" t="str">
        <f t="shared" si="125"/>
        <v>P0246|Jul</v>
      </c>
      <c r="D2947" s="24">
        <f>Revenue!J2948</f>
        <v>2294.8430000000003</v>
      </c>
      <c r="E2947" s="25">
        <f>_xlfn.XLOOKUP($C2947,ExpensesTbl[Key],ExpensesTbl[Total Operating Expenses])</f>
        <v>3383.73</v>
      </c>
      <c r="F2947" s="25">
        <f t="shared" si="126"/>
        <v>-1088.8869999999997</v>
      </c>
      <c r="G2947" s="23" t="str">
        <f>_xlfn.XLOOKUP($A2947,PropertiesTbl[Property ID],PropertiesTbl[Property Name])</f>
        <v>Bearpaw Hideaway</v>
      </c>
    </row>
    <row r="2948" spans="1:7" x14ac:dyDescent="0.25">
      <c r="A2948" s="22" t="str">
        <f>Revenue!A2949</f>
        <v>P0246</v>
      </c>
      <c r="B2948" s="22" t="str">
        <f>Revenue!B2949</f>
        <v>Aug</v>
      </c>
      <c r="C2948" s="23" t="str">
        <f t="shared" si="125"/>
        <v>P0246|Aug</v>
      </c>
      <c r="D2948" s="24">
        <f>Revenue!J2949</f>
        <v>2409.2060000000001</v>
      </c>
      <c r="E2948" s="25">
        <f>_xlfn.XLOOKUP($C2948,ExpensesTbl[Key],ExpensesTbl[Total Operating Expenses])</f>
        <v>3266.7</v>
      </c>
      <c r="F2948" s="25">
        <f t="shared" si="126"/>
        <v>-857.49399999999969</v>
      </c>
      <c r="G2948" s="23" t="str">
        <f>_xlfn.XLOOKUP($A2948,PropertiesTbl[Property ID],PropertiesTbl[Property Name])</f>
        <v>Bearpaw Hideaway</v>
      </c>
    </row>
    <row r="2949" spans="1:7" x14ac:dyDescent="0.25">
      <c r="A2949" s="22" t="str">
        <f>Revenue!A2950</f>
        <v>P0246</v>
      </c>
      <c r="B2949" s="22" t="str">
        <f>Revenue!B2950</f>
        <v>Sep</v>
      </c>
      <c r="C2949" s="23" t="str">
        <f t="shared" ref="C2949:C3012" si="127">A2949&amp;"|"&amp;B2949</f>
        <v>P0246|Sep</v>
      </c>
      <c r="D2949" s="24">
        <f>Revenue!J2950</f>
        <v>1598.8590999999999</v>
      </c>
      <c r="E2949" s="25">
        <f>_xlfn.XLOOKUP($C2949,ExpensesTbl[Key],ExpensesTbl[Total Operating Expenses])</f>
        <v>2192.1799999999998</v>
      </c>
      <c r="F2949" s="25">
        <f t="shared" ref="F2949:F3012" si="128">D2949-E2949</f>
        <v>-593.32089999999994</v>
      </c>
      <c r="G2949" s="23" t="str">
        <f>_xlfn.XLOOKUP($A2949,PropertiesTbl[Property ID],PropertiesTbl[Property Name])</f>
        <v>Bearpaw Hideaway</v>
      </c>
    </row>
    <row r="2950" spans="1:7" x14ac:dyDescent="0.25">
      <c r="A2950" s="22" t="str">
        <f>Revenue!A2951</f>
        <v>P0246</v>
      </c>
      <c r="B2950" s="22" t="str">
        <f>Revenue!B2951</f>
        <v>Oct</v>
      </c>
      <c r="C2950" s="23" t="str">
        <f t="shared" si="127"/>
        <v>P0246|Oct</v>
      </c>
      <c r="D2950" s="24">
        <f>Revenue!J2951</f>
        <v>1490.8301999999999</v>
      </c>
      <c r="E2950" s="25">
        <f>_xlfn.XLOOKUP($C2950,ExpensesTbl[Key],ExpensesTbl[Total Operating Expenses])</f>
        <v>2116.1999999999998</v>
      </c>
      <c r="F2950" s="25">
        <f t="shared" si="128"/>
        <v>-625.36979999999994</v>
      </c>
      <c r="G2950" s="23" t="str">
        <f>_xlfn.XLOOKUP($A2950,PropertiesTbl[Property ID],PropertiesTbl[Property Name])</f>
        <v>Bearpaw Hideaway</v>
      </c>
    </row>
    <row r="2951" spans="1:7" x14ac:dyDescent="0.25">
      <c r="A2951" s="22" t="str">
        <f>Revenue!A2952</f>
        <v>P0246</v>
      </c>
      <c r="B2951" s="22" t="str">
        <f>Revenue!B2952</f>
        <v>Nov</v>
      </c>
      <c r="C2951" s="23" t="str">
        <f t="shared" si="127"/>
        <v>P0246|Nov</v>
      </c>
      <c r="D2951" s="24">
        <f>Revenue!J2952</f>
        <v>1715.7917999999997</v>
      </c>
      <c r="E2951" s="25">
        <f>_xlfn.XLOOKUP($C2951,ExpensesTbl[Key],ExpensesTbl[Total Operating Expenses])</f>
        <v>2154.2899999999995</v>
      </c>
      <c r="F2951" s="25">
        <f t="shared" si="128"/>
        <v>-438.49819999999977</v>
      </c>
      <c r="G2951" s="23" t="str">
        <f>_xlfn.XLOOKUP($A2951,PropertiesTbl[Property ID],PropertiesTbl[Property Name])</f>
        <v>Bearpaw Hideaway</v>
      </c>
    </row>
    <row r="2952" spans="1:7" x14ac:dyDescent="0.25">
      <c r="A2952" s="22" t="str">
        <f>Revenue!A2953</f>
        <v>P0246</v>
      </c>
      <c r="B2952" s="22" t="str">
        <f>Revenue!B2953</f>
        <v>Dec</v>
      </c>
      <c r="C2952" s="23" t="str">
        <f t="shared" si="127"/>
        <v>P0246|Dec</v>
      </c>
      <c r="D2952" s="24">
        <f>Revenue!J2953</f>
        <v>5859.0765000000001</v>
      </c>
      <c r="E2952" s="25">
        <f>_xlfn.XLOOKUP($C2952,ExpensesTbl[Key],ExpensesTbl[Total Operating Expenses])</f>
        <v>2538.3200000000002</v>
      </c>
      <c r="F2952" s="25">
        <f t="shared" si="128"/>
        <v>3320.7565</v>
      </c>
      <c r="G2952" s="23" t="str">
        <f>_xlfn.XLOOKUP($A2952,PropertiesTbl[Property ID],PropertiesTbl[Property Name])</f>
        <v>Bearpaw Hideaway</v>
      </c>
    </row>
    <row r="2953" spans="1:7" x14ac:dyDescent="0.25">
      <c r="A2953" s="22" t="str">
        <f>Revenue!A2954</f>
        <v>P0246</v>
      </c>
      <c r="B2953" s="22" t="str">
        <f>Revenue!B2954</f>
        <v>Jan</v>
      </c>
      <c r="C2953" s="23" t="str">
        <f t="shared" si="127"/>
        <v>P0246|Jan</v>
      </c>
      <c r="D2953" s="24">
        <f>Revenue!J2954</f>
        <v>4589.4928</v>
      </c>
      <c r="E2953" s="25">
        <f>_xlfn.XLOOKUP($C2953,ExpensesTbl[Key],ExpensesTbl[Total Operating Expenses])</f>
        <v>2433.3100000000004</v>
      </c>
      <c r="F2953" s="25">
        <f t="shared" si="128"/>
        <v>2156.1827999999996</v>
      </c>
      <c r="G2953" s="23" t="str">
        <f>_xlfn.XLOOKUP($A2953,PropertiesTbl[Property ID],PropertiesTbl[Property Name])</f>
        <v>Bearpaw Hideaway</v>
      </c>
    </row>
    <row r="2954" spans="1:7" x14ac:dyDescent="0.25">
      <c r="A2954" s="22" t="str">
        <f>Revenue!A2955</f>
        <v>P0246</v>
      </c>
      <c r="B2954" s="22" t="str">
        <f>Revenue!B2955</f>
        <v>Feb</v>
      </c>
      <c r="C2954" s="23" t="str">
        <f t="shared" si="127"/>
        <v>P0246|Feb</v>
      </c>
      <c r="D2954" s="24">
        <f>Revenue!J2955</f>
        <v>4448.5129999999999</v>
      </c>
      <c r="E2954" s="25">
        <f>_xlfn.XLOOKUP($C2954,ExpensesTbl[Key],ExpensesTbl[Total Operating Expenses])</f>
        <v>2406.31</v>
      </c>
      <c r="F2954" s="25">
        <f t="shared" si="128"/>
        <v>2042.203</v>
      </c>
      <c r="G2954" s="23" t="str">
        <f>_xlfn.XLOOKUP($A2954,PropertiesTbl[Property ID],PropertiesTbl[Property Name])</f>
        <v>Bearpaw Hideaway</v>
      </c>
    </row>
    <row r="2955" spans="1:7" x14ac:dyDescent="0.25">
      <c r="A2955" s="22" t="str">
        <f>Revenue!A2956</f>
        <v>P0246</v>
      </c>
      <c r="B2955" s="22" t="str">
        <f>Revenue!B2956</f>
        <v>Mar</v>
      </c>
      <c r="C2955" s="23" t="str">
        <f t="shared" si="127"/>
        <v>P0246|Mar</v>
      </c>
      <c r="D2955" s="24">
        <f>Revenue!J2956</f>
        <v>3247.6538</v>
      </c>
      <c r="E2955" s="25">
        <f>_xlfn.XLOOKUP($C2955,ExpensesTbl[Key],ExpensesTbl[Total Operating Expenses])</f>
        <v>2302.0300000000002</v>
      </c>
      <c r="F2955" s="25">
        <f t="shared" si="128"/>
        <v>945.62379999999985</v>
      </c>
      <c r="G2955" s="23" t="str">
        <f>_xlfn.XLOOKUP($A2955,PropertiesTbl[Property ID],PropertiesTbl[Property Name])</f>
        <v>Bearpaw Hideaway</v>
      </c>
    </row>
    <row r="2956" spans="1:7" x14ac:dyDescent="0.25">
      <c r="A2956" s="22" t="str">
        <f>Revenue!A2957</f>
        <v>P0247</v>
      </c>
      <c r="B2956" s="22" t="str">
        <f>Revenue!B2957</f>
        <v>Apr</v>
      </c>
      <c r="C2956" s="23" t="str">
        <f t="shared" si="127"/>
        <v>P0247|Apr</v>
      </c>
      <c r="D2956" s="24">
        <f>Revenue!J2957</f>
        <v>1396.0265999999999</v>
      </c>
      <c r="E2956" s="25">
        <f>_xlfn.XLOOKUP($C2956,ExpensesTbl[Key],ExpensesTbl[Total Operating Expenses])</f>
        <v>1547.92</v>
      </c>
      <c r="F2956" s="25">
        <f t="shared" si="128"/>
        <v>-151.89340000000016</v>
      </c>
      <c r="G2956" s="23" t="str">
        <f>_xlfn.XLOOKUP($A2956,PropertiesTbl[Property ID],PropertiesTbl[Property Name])</f>
        <v>Meadow Villa</v>
      </c>
    </row>
    <row r="2957" spans="1:7" x14ac:dyDescent="0.25">
      <c r="A2957" s="22" t="str">
        <f>Revenue!A2958</f>
        <v>P0247</v>
      </c>
      <c r="B2957" s="22" t="str">
        <f>Revenue!B2958</f>
        <v>May</v>
      </c>
      <c r="C2957" s="23" t="str">
        <f t="shared" si="127"/>
        <v>P0247|May</v>
      </c>
      <c r="D2957" s="24">
        <f>Revenue!J2958</f>
        <v>1930.5742</v>
      </c>
      <c r="E2957" s="25">
        <f>_xlfn.XLOOKUP($C2957,ExpensesTbl[Key],ExpensesTbl[Total Operating Expenses])</f>
        <v>1760.03</v>
      </c>
      <c r="F2957" s="25">
        <f t="shared" si="128"/>
        <v>170.54420000000005</v>
      </c>
      <c r="G2957" s="23" t="str">
        <f>_xlfn.XLOOKUP($A2957,PropertiesTbl[Property ID],PropertiesTbl[Property Name])</f>
        <v>Meadow Villa</v>
      </c>
    </row>
    <row r="2958" spans="1:7" x14ac:dyDescent="0.25">
      <c r="A2958" s="22" t="str">
        <f>Revenue!A2959</f>
        <v>P0247</v>
      </c>
      <c r="B2958" s="22" t="str">
        <f>Revenue!B2959</f>
        <v>Jun</v>
      </c>
      <c r="C2958" s="23" t="str">
        <f t="shared" si="127"/>
        <v>P0247|Jun</v>
      </c>
      <c r="D2958" s="24">
        <f>Revenue!J2959</f>
        <v>1818.1996999999999</v>
      </c>
      <c r="E2958" s="25">
        <f>_xlfn.XLOOKUP($C2958,ExpensesTbl[Key],ExpensesTbl[Total Operating Expenses])</f>
        <v>1828.2600000000002</v>
      </c>
      <c r="F2958" s="25">
        <f t="shared" si="128"/>
        <v>-10.060300000000325</v>
      </c>
      <c r="G2958" s="23" t="str">
        <f>_xlfn.XLOOKUP($A2958,PropertiesTbl[Property ID],PropertiesTbl[Property Name])</f>
        <v>Meadow Villa</v>
      </c>
    </row>
    <row r="2959" spans="1:7" x14ac:dyDescent="0.25">
      <c r="A2959" s="22" t="str">
        <f>Revenue!A2960</f>
        <v>P0247</v>
      </c>
      <c r="B2959" s="22" t="str">
        <f>Revenue!B2960</f>
        <v>Jul</v>
      </c>
      <c r="C2959" s="23" t="str">
        <f t="shared" si="127"/>
        <v>P0247|Jul</v>
      </c>
      <c r="D2959" s="24">
        <f>Revenue!J2960</f>
        <v>2951.355</v>
      </c>
      <c r="E2959" s="25">
        <f>_xlfn.XLOOKUP($C2959,ExpensesTbl[Key],ExpensesTbl[Total Operating Expenses])</f>
        <v>2470.63</v>
      </c>
      <c r="F2959" s="25">
        <f t="shared" si="128"/>
        <v>480.72499999999991</v>
      </c>
      <c r="G2959" s="23" t="str">
        <f>_xlfn.XLOOKUP($A2959,PropertiesTbl[Property ID],PropertiesTbl[Property Name])</f>
        <v>Meadow Villa</v>
      </c>
    </row>
    <row r="2960" spans="1:7" x14ac:dyDescent="0.25">
      <c r="A2960" s="22" t="str">
        <f>Revenue!A2961</f>
        <v>P0247</v>
      </c>
      <c r="B2960" s="22" t="str">
        <f>Revenue!B2961</f>
        <v>Aug</v>
      </c>
      <c r="C2960" s="23" t="str">
        <f t="shared" si="127"/>
        <v>P0247|Aug</v>
      </c>
      <c r="D2960" s="24">
        <f>Revenue!J2961</f>
        <v>2944.0605999999998</v>
      </c>
      <c r="E2960" s="25">
        <f>_xlfn.XLOOKUP($C2960,ExpensesTbl[Key],ExpensesTbl[Total Operating Expenses])</f>
        <v>2413.46</v>
      </c>
      <c r="F2960" s="25">
        <f t="shared" si="128"/>
        <v>530.60059999999976</v>
      </c>
      <c r="G2960" s="23" t="str">
        <f>_xlfn.XLOOKUP($A2960,PropertiesTbl[Property ID],PropertiesTbl[Property Name])</f>
        <v>Meadow Villa</v>
      </c>
    </row>
    <row r="2961" spans="1:7" x14ac:dyDescent="0.25">
      <c r="A2961" s="22" t="str">
        <f>Revenue!A2962</f>
        <v>P0247</v>
      </c>
      <c r="B2961" s="22" t="str">
        <f>Revenue!B2962</f>
        <v>Sep</v>
      </c>
      <c r="C2961" s="23" t="str">
        <f t="shared" si="127"/>
        <v>P0247|Sep</v>
      </c>
      <c r="D2961" s="24">
        <f>Revenue!J2962</f>
        <v>1789.6138000000001</v>
      </c>
      <c r="E2961" s="25">
        <f>_xlfn.XLOOKUP($C2961,ExpensesTbl[Key],ExpensesTbl[Total Operating Expenses])</f>
        <v>1699.66</v>
      </c>
      <c r="F2961" s="25">
        <f t="shared" si="128"/>
        <v>89.953800000000001</v>
      </c>
      <c r="G2961" s="23" t="str">
        <f>_xlfn.XLOOKUP($A2961,PropertiesTbl[Property ID],PropertiesTbl[Property Name])</f>
        <v>Meadow Villa</v>
      </c>
    </row>
    <row r="2962" spans="1:7" x14ac:dyDescent="0.25">
      <c r="A2962" s="22" t="str">
        <f>Revenue!A2963</f>
        <v>P0247</v>
      </c>
      <c r="B2962" s="22" t="str">
        <f>Revenue!B2963</f>
        <v>Oct</v>
      </c>
      <c r="C2962" s="23" t="str">
        <f t="shared" si="127"/>
        <v>P0247|Oct</v>
      </c>
      <c r="D2962" s="24">
        <f>Revenue!J2963</f>
        <v>1583.3724</v>
      </c>
      <c r="E2962" s="25">
        <f>_xlfn.XLOOKUP($C2962,ExpensesTbl[Key],ExpensesTbl[Total Operating Expenses])</f>
        <v>1607.5</v>
      </c>
      <c r="F2962" s="25">
        <f t="shared" si="128"/>
        <v>-24.127600000000029</v>
      </c>
      <c r="G2962" s="23" t="str">
        <f>_xlfn.XLOOKUP($A2962,PropertiesTbl[Property ID],PropertiesTbl[Property Name])</f>
        <v>Meadow Villa</v>
      </c>
    </row>
    <row r="2963" spans="1:7" x14ac:dyDescent="0.25">
      <c r="A2963" s="22" t="str">
        <f>Revenue!A2964</f>
        <v>P0247</v>
      </c>
      <c r="B2963" s="22" t="str">
        <f>Revenue!B2964</f>
        <v>Nov</v>
      </c>
      <c r="C2963" s="23" t="str">
        <f t="shared" si="127"/>
        <v>P0247|Nov</v>
      </c>
      <c r="D2963" s="24">
        <f>Revenue!J2964</f>
        <v>1712.3435999999999</v>
      </c>
      <c r="E2963" s="25">
        <f>_xlfn.XLOOKUP($C2963,ExpensesTbl[Key],ExpensesTbl[Total Operating Expenses])</f>
        <v>1609.1100000000001</v>
      </c>
      <c r="F2963" s="25">
        <f t="shared" si="128"/>
        <v>103.2335999999998</v>
      </c>
      <c r="G2963" s="23" t="str">
        <f>_xlfn.XLOOKUP($A2963,PropertiesTbl[Property ID],PropertiesTbl[Property Name])</f>
        <v>Meadow Villa</v>
      </c>
    </row>
    <row r="2964" spans="1:7" x14ac:dyDescent="0.25">
      <c r="A2964" s="22" t="str">
        <f>Revenue!A2965</f>
        <v>P0247</v>
      </c>
      <c r="B2964" s="22" t="str">
        <f>Revenue!B2965</f>
        <v>Dec</v>
      </c>
      <c r="C2964" s="23" t="str">
        <f t="shared" si="127"/>
        <v>P0247|Dec</v>
      </c>
      <c r="D2964" s="24">
        <f>Revenue!J2965</f>
        <v>7024.5150000000003</v>
      </c>
      <c r="E2964" s="25">
        <f>_xlfn.XLOOKUP($C2964,ExpensesTbl[Key],ExpensesTbl[Total Operating Expenses])</f>
        <v>2005.1</v>
      </c>
      <c r="F2964" s="25">
        <f t="shared" si="128"/>
        <v>5019.4150000000009</v>
      </c>
      <c r="G2964" s="23" t="str">
        <f>_xlfn.XLOOKUP($A2964,PropertiesTbl[Property ID],PropertiesTbl[Property Name])</f>
        <v>Meadow Villa</v>
      </c>
    </row>
    <row r="2965" spans="1:7" x14ac:dyDescent="0.25">
      <c r="A2965" s="22" t="str">
        <f>Revenue!A2966</f>
        <v>P0247</v>
      </c>
      <c r="B2965" s="22" t="str">
        <f>Revenue!B2966</f>
        <v>Jan</v>
      </c>
      <c r="C2965" s="23" t="str">
        <f t="shared" si="127"/>
        <v>P0247|Jan</v>
      </c>
      <c r="D2965" s="24">
        <f>Revenue!J2966</f>
        <v>5231.9052000000001</v>
      </c>
      <c r="E2965" s="25">
        <f>_xlfn.XLOOKUP($C2965,ExpensesTbl[Key],ExpensesTbl[Total Operating Expenses])</f>
        <v>1904.27</v>
      </c>
      <c r="F2965" s="25">
        <f t="shared" si="128"/>
        <v>3327.6352000000002</v>
      </c>
      <c r="G2965" s="23" t="str">
        <f>_xlfn.XLOOKUP($A2965,PropertiesTbl[Property ID],PropertiesTbl[Property Name])</f>
        <v>Meadow Villa</v>
      </c>
    </row>
    <row r="2966" spans="1:7" x14ac:dyDescent="0.25">
      <c r="A2966" s="22" t="str">
        <f>Revenue!A2967</f>
        <v>P0247</v>
      </c>
      <c r="B2966" s="22" t="str">
        <f>Revenue!B2967</f>
        <v>Feb</v>
      </c>
      <c r="C2966" s="23" t="str">
        <f t="shared" si="127"/>
        <v>P0247|Feb</v>
      </c>
      <c r="D2966" s="24">
        <f>Revenue!J2967</f>
        <v>4125.1921000000002</v>
      </c>
      <c r="E2966" s="25">
        <f>_xlfn.XLOOKUP($C2966,ExpensesTbl[Key],ExpensesTbl[Total Operating Expenses])</f>
        <v>1823.2099999999998</v>
      </c>
      <c r="F2966" s="25">
        <f t="shared" si="128"/>
        <v>2301.9821000000002</v>
      </c>
      <c r="G2966" s="23" t="str">
        <f>_xlfn.XLOOKUP($A2966,PropertiesTbl[Property ID],PropertiesTbl[Property Name])</f>
        <v>Meadow Villa</v>
      </c>
    </row>
    <row r="2967" spans="1:7" x14ac:dyDescent="0.25">
      <c r="A2967" s="22" t="str">
        <f>Revenue!A2968</f>
        <v>P0247</v>
      </c>
      <c r="B2967" s="22" t="str">
        <f>Revenue!B2968</f>
        <v>Mar</v>
      </c>
      <c r="C2967" s="23" t="str">
        <f t="shared" si="127"/>
        <v>P0247|Mar</v>
      </c>
      <c r="D2967" s="24">
        <f>Revenue!J2968</f>
        <v>4060.6385999999993</v>
      </c>
      <c r="E2967" s="25">
        <f>_xlfn.XLOOKUP($C2967,ExpensesTbl[Key],ExpensesTbl[Total Operating Expenses])</f>
        <v>1809.75</v>
      </c>
      <c r="F2967" s="25">
        <f t="shared" si="128"/>
        <v>2250.8885999999993</v>
      </c>
      <c r="G2967" s="23" t="str">
        <f>_xlfn.XLOOKUP($A2967,PropertiesTbl[Property ID],PropertiesTbl[Property Name])</f>
        <v>Meadow Villa</v>
      </c>
    </row>
    <row r="2968" spans="1:7" x14ac:dyDescent="0.25">
      <c r="A2968" s="22" t="str">
        <f>Revenue!A2969</f>
        <v>P0248</v>
      </c>
      <c r="B2968" s="22" t="str">
        <f>Revenue!B2969</f>
        <v>Apr</v>
      </c>
      <c r="C2968" s="23" t="str">
        <f t="shared" si="127"/>
        <v>P0248|Apr</v>
      </c>
      <c r="D2968" s="24">
        <f>Revenue!J2969</f>
        <v>1343.0555000000002</v>
      </c>
      <c r="E2968" s="25">
        <f>_xlfn.XLOOKUP($C2968,ExpensesTbl[Key],ExpensesTbl[Total Operating Expenses])</f>
        <v>2512.0700000000002</v>
      </c>
      <c r="F2968" s="25">
        <f t="shared" si="128"/>
        <v>-1169.0145</v>
      </c>
      <c r="G2968" s="23" t="str">
        <f>_xlfn.XLOOKUP($A2968,PropertiesTbl[Property ID],PropertiesTbl[Property Name])</f>
        <v>Cedar Hideaway</v>
      </c>
    </row>
    <row r="2969" spans="1:7" x14ac:dyDescent="0.25">
      <c r="A2969" s="22" t="str">
        <f>Revenue!A2970</f>
        <v>P0248</v>
      </c>
      <c r="B2969" s="22" t="str">
        <f>Revenue!B2970</f>
        <v>May</v>
      </c>
      <c r="C2969" s="23" t="str">
        <f t="shared" si="127"/>
        <v>P0248|May</v>
      </c>
      <c r="D2969" s="24">
        <f>Revenue!J2970</f>
        <v>1567.5231999999999</v>
      </c>
      <c r="E2969" s="25">
        <f>_xlfn.XLOOKUP($C2969,ExpensesTbl[Key],ExpensesTbl[Total Operating Expenses])</f>
        <v>2916.3600000000006</v>
      </c>
      <c r="F2969" s="25">
        <f t="shared" si="128"/>
        <v>-1348.8368000000007</v>
      </c>
      <c r="G2969" s="23" t="str">
        <f>_xlfn.XLOOKUP($A2969,PropertiesTbl[Property ID],PropertiesTbl[Property Name])</f>
        <v>Cedar Hideaway</v>
      </c>
    </row>
    <row r="2970" spans="1:7" x14ac:dyDescent="0.25">
      <c r="A2970" s="22" t="str">
        <f>Revenue!A2971</f>
        <v>P0248</v>
      </c>
      <c r="B2970" s="22" t="str">
        <f>Revenue!B2971</f>
        <v>Jun</v>
      </c>
      <c r="C2970" s="23" t="str">
        <f t="shared" si="127"/>
        <v>P0248|Jun</v>
      </c>
      <c r="D2970" s="24">
        <f>Revenue!J2971</f>
        <v>1705.5154</v>
      </c>
      <c r="E2970" s="25">
        <f>_xlfn.XLOOKUP($C2970,ExpensesTbl[Key],ExpensesTbl[Total Operating Expenses])</f>
        <v>3068.03</v>
      </c>
      <c r="F2970" s="25">
        <f t="shared" si="128"/>
        <v>-1362.5146000000002</v>
      </c>
      <c r="G2970" s="23" t="str">
        <f>_xlfn.XLOOKUP($A2970,PropertiesTbl[Property ID],PropertiesTbl[Property Name])</f>
        <v>Cedar Hideaway</v>
      </c>
    </row>
    <row r="2971" spans="1:7" x14ac:dyDescent="0.25">
      <c r="A2971" s="22" t="str">
        <f>Revenue!A2972</f>
        <v>P0248</v>
      </c>
      <c r="B2971" s="22" t="str">
        <f>Revenue!B2972</f>
        <v>Jul</v>
      </c>
      <c r="C2971" s="23" t="str">
        <f t="shared" si="127"/>
        <v>P0248|Jul</v>
      </c>
      <c r="D2971" s="24">
        <f>Revenue!J2972</f>
        <v>2403.2752</v>
      </c>
      <c r="E2971" s="25">
        <f>_xlfn.XLOOKUP($C2971,ExpensesTbl[Key],ExpensesTbl[Total Operating Expenses])</f>
        <v>4215.6900000000005</v>
      </c>
      <c r="F2971" s="25">
        <f t="shared" si="128"/>
        <v>-1812.4148000000005</v>
      </c>
      <c r="G2971" s="23" t="str">
        <f>_xlfn.XLOOKUP($A2971,PropertiesTbl[Property ID],PropertiesTbl[Property Name])</f>
        <v>Cedar Hideaway</v>
      </c>
    </row>
    <row r="2972" spans="1:7" x14ac:dyDescent="0.25">
      <c r="A2972" s="22" t="str">
        <f>Revenue!A2973</f>
        <v>P0248</v>
      </c>
      <c r="B2972" s="22" t="str">
        <f>Revenue!B2973</f>
        <v>Aug</v>
      </c>
      <c r="C2972" s="23" t="str">
        <f t="shared" si="127"/>
        <v>P0248|Aug</v>
      </c>
      <c r="D2972" s="24">
        <f>Revenue!J2973</f>
        <v>2209.4303999999997</v>
      </c>
      <c r="E2972" s="25">
        <f>_xlfn.XLOOKUP($C2972,ExpensesTbl[Key],ExpensesTbl[Total Operating Expenses])</f>
        <v>4051.63</v>
      </c>
      <c r="F2972" s="25">
        <f t="shared" si="128"/>
        <v>-1842.1996000000004</v>
      </c>
      <c r="G2972" s="23" t="str">
        <f>_xlfn.XLOOKUP($A2972,PropertiesTbl[Property ID],PropertiesTbl[Property Name])</f>
        <v>Cedar Hideaway</v>
      </c>
    </row>
    <row r="2973" spans="1:7" x14ac:dyDescent="0.25">
      <c r="A2973" s="22" t="str">
        <f>Revenue!A2974</f>
        <v>P0248</v>
      </c>
      <c r="B2973" s="22" t="str">
        <f>Revenue!B2974</f>
        <v>Sep</v>
      </c>
      <c r="C2973" s="23" t="str">
        <f t="shared" si="127"/>
        <v>P0248|Sep</v>
      </c>
      <c r="D2973" s="24">
        <f>Revenue!J2974</f>
        <v>1429.337</v>
      </c>
      <c r="E2973" s="25">
        <f>_xlfn.XLOOKUP($C2973,ExpensesTbl[Key],ExpensesTbl[Total Operating Expenses])</f>
        <v>2760.21</v>
      </c>
      <c r="F2973" s="25">
        <f t="shared" si="128"/>
        <v>-1330.873</v>
      </c>
      <c r="G2973" s="23" t="str">
        <f>_xlfn.XLOOKUP($A2973,PropertiesTbl[Property ID],PropertiesTbl[Property Name])</f>
        <v>Cedar Hideaway</v>
      </c>
    </row>
    <row r="2974" spans="1:7" x14ac:dyDescent="0.25">
      <c r="A2974" s="22" t="str">
        <f>Revenue!A2975</f>
        <v>P0248</v>
      </c>
      <c r="B2974" s="22" t="str">
        <f>Revenue!B2975</f>
        <v>Oct</v>
      </c>
      <c r="C2974" s="23" t="str">
        <f t="shared" si="127"/>
        <v>P0248|Oct</v>
      </c>
      <c r="D2974" s="24">
        <f>Revenue!J2975</f>
        <v>1621.6492000000001</v>
      </c>
      <c r="E2974" s="25">
        <f>_xlfn.XLOOKUP($C2974,ExpensesTbl[Key],ExpensesTbl[Total Operating Expenses])</f>
        <v>2672.17</v>
      </c>
      <c r="F2974" s="25">
        <f t="shared" si="128"/>
        <v>-1050.5208</v>
      </c>
      <c r="G2974" s="23" t="str">
        <f>_xlfn.XLOOKUP($A2974,PropertiesTbl[Property ID],PropertiesTbl[Property Name])</f>
        <v>Cedar Hideaway</v>
      </c>
    </row>
    <row r="2975" spans="1:7" x14ac:dyDescent="0.25">
      <c r="A2975" s="22" t="str">
        <f>Revenue!A2976</f>
        <v>P0248</v>
      </c>
      <c r="B2975" s="22" t="str">
        <f>Revenue!B2976</f>
        <v>Nov</v>
      </c>
      <c r="C2975" s="23" t="str">
        <f t="shared" si="127"/>
        <v>P0248|Nov</v>
      </c>
      <c r="D2975" s="24">
        <f>Revenue!J2976</f>
        <v>1423.0805</v>
      </c>
      <c r="E2975" s="25">
        <f>_xlfn.XLOOKUP($C2975,ExpensesTbl[Key],ExpensesTbl[Total Operating Expenses])</f>
        <v>2583.52</v>
      </c>
      <c r="F2975" s="25">
        <f t="shared" si="128"/>
        <v>-1160.4395</v>
      </c>
      <c r="G2975" s="23" t="str">
        <f>_xlfn.XLOOKUP($A2975,PropertiesTbl[Property ID],PropertiesTbl[Property Name])</f>
        <v>Cedar Hideaway</v>
      </c>
    </row>
    <row r="2976" spans="1:7" x14ac:dyDescent="0.25">
      <c r="A2976" s="22" t="str">
        <f>Revenue!A2977</f>
        <v>P0248</v>
      </c>
      <c r="B2976" s="22" t="str">
        <f>Revenue!B2977</f>
        <v>Dec</v>
      </c>
      <c r="C2976" s="23" t="str">
        <f t="shared" si="127"/>
        <v>P0248|Dec</v>
      </c>
      <c r="D2976" s="24">
        <f>Revenue!J2977</f>
        <v>6090.4342999999999</v>
      </c>
      <c r="E2976" s="25">
        <f>_xlfn.XLOOKUP($C2976,ExpensesTbl[Key],ExpensesTbl[Total Operating Expenses])</f>
        <v>3038.3100000000004</v>
      </c>
      <c r="F2976" s="25">
        <f t="shared" si="128"/>
        <v>3052.1242999999995</v>
      </c>
      <c r="G2976" s="23" t="str">
        <f>_xlfn.XLOOKUP($A2976,PropertiesTbl[Property ID],PropertiesTbl[Property Name])</f>
        <v>Cedar Hideaway</v>
      </c>
    </row>
    <row r="2977" spans="1:7" x14ac:dyDescent="0.25">
      <c r="A2977" s="22" t="str">
        <f>Revenue!A2978</f>
        <v>P0248</v>
      </c>
      <c r="B2977" s="22" t="str">
        <f>Revenue!B2978</f>
        <v>Jan</v>
      </c>
      <c r="C2977" s="23" t="str">
        <f t="shared" si="127"/>
        <v>P0248|Jan</v>
      </c>
      <c r="D2977" s="24">
        <f>Revenue!J2978</f>
        <v>4186.6040000000003</v>
      </c>
      <c r="E2977" s="25">
        <f>_xlfn.XLOOKUP($C2977,ExpensesTbl[Key],ExpensesTbl[Total Operating Expenses])</f>
        <v>3110.3500000000004</v>
      </c>
      <c r="F2977" s="25">
        <f t="shared" si="128"/>
        <v>1076.2539999999999</v>
      </c>
      <c r="G2977" s="23" t="str">
        <f>_xlfn.XLOOKUP($A2977,PropertiesTbl[Property ID],PropertiesTbl[Property Name])</f>
        <v>Cedar Hideaway</v>
      </c>
    </row>
    <row r="2978" spans="1:7" x14ac:dyDescent="0.25">
      <c r="A2978" s="22" t="str">
        <f>Revenue!A2979</f>
        <v>P0248</v>
      </c>
      <c r="B2978" s="22" t="str">
        <f>Revenue!B2979</f>
        <v>Feb</v>
      </c>
      <c r="C2978" s="23" t="str">
        <f t="shared" si="127"/>
        <v>P0248|Feb</v>
      </c>
      <c r="D2978" s="24">
        <f>Revenue!J2979</f>
        <v>4118.7039999999997</v>
      </c>
      <c r="E2978" s="25">
        <f>_xlfn.XLOOKUP($C2978,ExpensesTbl[Key],ExpensesTbl[Total Operating Expenses])</f>
        <v>2906.1900000000005</v>
      </c>
      <c r="F2978" s="25">
        <f t="shared" si="128"/>
        <v>1212.5139999999992</v>
      </c>
      <c r="G2978" s="23" t="str">
        <f>_xlfn.XLOOKUP($A2978,PropertiesTbl[Property ID],PropertiesTbl[Property Name])</f>
        <v>Cedar Hideaway</v>
      </c>
    </row>
    <row r="2979" spans="1:7" x14ac:dyDescent="0.25">
      <c r="A2979" s="22" t="str">
        <f>Revenue!A2980</f>
        <v>P0248</v>
      </c>
      <c r="B2979" s="22" t="str">
        <f>Revenue!B2980</f>
        <v>Mar</v>
      </c>
      <c r="C2979" s="23" t="str">
        <f t="shared" si="127"/>
        <v>P0248|Mar</v>
      </c>
      <c r="D2979" s="24">
        <f>Revenue!J2980</f>
        <v>3100.9299000000001</v>
      </c>
      <c r="E2979" s="25">
        <f>_xlfn.XLOOKUP($C2979,ExpensesTbl[Key],ExpensesTbl[Total Operating Expenses])</f>
        <v>2780.78</v>
      </c>
      <c r="F2979" s="25">
        <f t="shared" si="128"/>
        <v>320.14989999999989</v>
      </c>
      <c r="G2979" s="23" t="str">
        <f>_xlfn.XLOOKUP($A2979,PropertiesTbl[Property ID],PropertiesTbl[Property Name])</f>
        <v>Cedar Hideaway</v>
      </c>
    </row>
    <row r="2980" spans="1:7" x14ac:dyDescent="0.25">
      <c r="A2980" s="22" t="str">
        <f>Revenue!A2981</f>
        <v>P0249</v>
      </c>
      <c r="B2980" s="22" t="str">
        <f>Revenue!B2981</f>
        <v>Apr</v>
      </c>
      <c r="C2980" s="23" t="str">
        <f t="shared" si="127"/>
        <v>P0249|Apr</v>
      </c>
      <c r="D2980" s="24">
        <f>Revenue!J2981</f>
        <v>1232.8101999999999</v>
      </c>
      <c r="E2980" s="25">
        <f>_xlfn.XLOOKUP($C2980,ExpensesTbl[Key],ExpensesTbl[Total Operating Expenses])</f>
        <v>1994.82</v>
      </c>
      <c r="F2980" s="25">
        <f t="shared" si="128"/>
        <v>-762.00980000000004</v>
      </c>
      <c r="G2980" s="23" t="str">
        <f>_xlfn.XLOOKUP($A2980,PropertiesTbl[Property ID],PropertiesTbl[Property Name])</f>
        <v>Whispering Cottage</v>
      </c>
    </row>
    <row r="2981" spans="1:7" x14ac:dyDescent="0.25">
      <c r="A2981" s="22" t="str">
        <f>Revenue!A2982</f>
        <v>P0249</v>
      </c>
      <c r="B2981" s="22" t="str">
        <f>Revenue!B2982</f>
        <v>May</v>
      </c>
      <c r="C2981" s="23" t="str">
        <f t="shared" si="127"/>
        <v>P0249|May</v>
      </c>
      <c r="D2981" s="24">
        <f>Revenue!J2982</f>
        <v>1327.8023000000001</v>
      </c>
      <c r="E2981" s="25">
        <f>_xlfn.XLOOKUP($C2981,ExpensesTbl[Key],ExpensesTbl[Total Operating Expenses])</f>
        <v>2307.6999999999998</v>
      </c>
      <c r="F2981" s="25">
        <f t="shared" si="128"/>
        <v>-979.89769999999976</v>
      </c>
      <c r="G2981" s="23" t="str">
        <f>_xlfn.XLOOKUP($A2981,PropertiesTbl[Property ID],PropertiesTbl[Property Name])</f>
        <v>Whispering Cottage</v>
      </c>
    </row>
    <row r="2982" spans="1:7" x14ac:dyDescent="0.25">
      <c r="A2982" s="22" t="str">
        <f>Revenue!A2983</f>
        <v>P0249</v>
      </c>
      <c r="B2982" s="22" t="str">
        <f>Revenue!B2983</f>
        <v>Jun</v>
      </c>
      <c r="C2982" s="23" t="str">
        <f t="shared" si="127"/>
        <v>P0249|Jun</v>
      </c>
      <c r="D2982" s="24">
        <f>Revenue!J2983</f>
        <v>1585.5216</v>
      </c>
      <c r="E2982" s="25">
        <f>_xlfn.XLOOKUP($C2982,ExpensesTbl[Key],ExpensesTbl[Total Operating Expenses])</f>
        <v>2411.54</v>
      </c>
      <c r="F2982" s="25">
        <f t="shared" si="128"/>
        <v>-826.01839999999993</v>
      </c>
      <c r="G2982" s="23" t="str">
        <f>_xlfn.XLOOKUP($A2982,PropertiesTbl[Property ID],PropertiesTbl[Property Name])</f>
        <v>Whispering Cottage</v>
      </c>
    </row>
    <row r="2983" spans="1:7" x14ac:dyDescent="0.25">
      <c r="A2983" s="22" t="str">
        <f>Revenue!A2984</f>
        <v>P0249</v>
      </c>
      <c r="B2983" s="22" t="str">
        <f>Revenue!B2984</f>
        <v>Jul</v>
      </c>
      <c r="C2983" s="23" t="str">
        <f t="shared" si="127"/>
        <v>P0249|Jul</v>
      </c>
      <c r="D2983" s="24">
        <f>Revenue!J2984</f>
        <v>2258.6716999999999</v>
      </c>
      <c r="E2983" s="25">
        <f>_xlfn.XLOOKUP($C2983,ExpensesTbl[Key],ExpensesTbl[Total Operating Expenses])</f>
        <v>3355.2200000000003</v>
      </c>
      <c r="F2983" s="25">
        <f t="shared" si="128"/>
        <v>-1096.5483000000004</v>
      </c>
      <c r="G2983" s="23" t="str">
        <f>_xlfn.XLOOKUP($A2983,PropertiesTbl[Property ID],PropertiesTbl[Property Name])</f>
        <v>Whispering Cottage</v>
      </c>
    </row>
    <row r="2984" spans="1:7" x14ac:dyDescent="0.25">
      <c r="A2984" s="22" t="str">
        <f>Revenue!A2985</f>
        <v>P0249</v>
      </c>
      <c r="B2984" s="22" t="str">
        <f>Revenue!B2985</f>
        <v>Aug</v>
      </c>
      <c r="C2984" s="23" t="str">
        <f t="shared" si="127"/>
        <v>P0249|Aug</v>
      </c>
      <c r="D2984" s="24">
        <f>Revenue!J2985</f>
        <v>2399.3023000000003</v>
      </c>
      <c r="E2984" s="25">
        <f>_xlfn.XLOOKUP($C2984,ExpensesTbl[Key],ExpensesTbl[Total Operating Expenses])</f>
        <v>3275.74</v>
      </c>
      <c r="F2984" s="25">
        <f t="shared" si="128"/>
        <v>-876.4376999999995</v>
      </c>
      <c r="G2984" s="23" t="str">
        <f>_xlfn.XLOOKUP($A2984,PropertiesTbl[Property ID],PropertiesTbl[Property Name])</f>
        <v>Whispering Cottage</v>
      </c>
    </row>
    <row r="2985" spans="1:7" x14ac:dyDescent="0.25">
      <c r="A2985" s="22" t="str">
        <f>Revenue!A2986</f>
        <v>P0249</v>
      </c>
      <c r="B2985" s="22" t="str">
        <f>Revenue!B2986</f>
        <v>Sep</v>
      </c>
      <c r="C2985" s="23" t="str">
        <f t="shared" si="127"/>
        <v>P0249|Sep</v>
      </c>
      <c r="D2985" s="24">
        <f>Revenue!J2986</f>
        <v>1423.8808000000001</v>
      </c>
      <c r="E2985" s="25">
        <f>_xlfn.XLOOKUP($C2985,ExpensesTbl[Key],ExpensesTbl[Total Operating Expenses])</f>
        <v>2180.11</v>
      </c>
      <c r="F2985" s="25">
        <f t="shared" si="128"/>
        <v>-756.22919999999999</v>
      </c>
      <c r="G2985" s="23" t="str">
        <f>_xlfn.XLOOKUP($A2985,PropertiesTbl[Property ID],PropertiesTbl[Property Name])</f>
        <v>Whispering Cottage</v>
      </c>
    </row>
    <row r="2986" spans="1:7" x14ac:dyDescent="0.25">
      <c r="A2986" s="22" t="str">
        <f>Revenue!A2987</f>
        <v>P0249</v>
      </c>
      <c r="B2986" s="22" t="str">
        <f>Revenue!B2987</f>
        <v>Oct</v>
      </c>
      <c r="C2986" s="23" t="str">
        <f t="shared" si="127"/>
        <v>P0249|Oct</v>
      </c>
      <c r="D2986" s="24">
        <f>Revenue!J2987</f>
        <v>1200.5868</v>
      </c>
      <c r="E2986" s="25">
        <f>_xlfn.XLOOKUP($C2986,ExpensesTbl[Key],ExpensesTbl[Total Operating Expenses])</f>
        <v>2108.08</v>
      </c>
      <c r="F2986" s="25">
        <f t="shared" si="128"/>
        <v>-907.49319999999989</v>
      </c>
      <c r="G2986" s="23" t="str">
        <f>_xlfn.XLOOKUP($A2986,PropertiesTbl[Property ID],PropertiesTbl[Property Name])</f>
        <v>Whispering Cottage</v>
      </c>
    </row>
    <row r="2987" spans="1:7" x14ac:dyDescent="0.25">
      <c r="A2987" s="22" t="str">
        <f>Revenue!A2988</f>
        <v>P0249</v>
      </c>
      <c r="B2987" s="22" t="str">
        <f>Revenue!B2988</f>
        <v>Nov</v>
      </c>
      <c r="C2987" s="23" t="str">
        <f t="shared" si="127"/>
        <v>P0249|Nov</v>
      </c>
      <c r="D2987" s="24">
        <f>Revenue!J2988</f>
        <v>1397.8072</v>
      </c>
      <c r="E2987" s="25">
        <f>_xlfn.XLOOKUP($C2987,ExpensesTbl[Key],ExpensesTbl[Total Operating Expenses])</f>
        <v>2049.4299999999998</v>
      </c>
      <c r="F2987" s="25">
        <f t="shared" si="128"/>
        <v>-651.62279999999987</v>
      </c>
      <c r="G2987" s="23" t="str">
        <f>_xlfn.XLOOKUP($A2987,PropertiesTbl[Property ID],PropertiesTbl[Property Name])</f>
        <v>Whispering Cottage</v>
      </c>
    </row>
    <row r="2988" spans="1:7" x14ac:dyDescent="0.25">
      <c r="A2988" s="22" t="str">
        <f>Revenue!A2989</f>
        <v>P0249</v>
      </c>
      <c r="B2988" s="22" t="str">
        <f>Revenue!B2989</f>
        <v>Dec</v>
      </c>
      <c r="C2988" s="23" t="str">
        <f t="shared" si="127"/>
        <v>P0249|Dec</v>
      </c>
      <c r="D2988" s="24">
        <f>Revenue!J2989</f>
        <v>4885.8270000000002</v>
      </c>
      <c r="E2988" s="25">
        <f>_xlfn.XLOOKUP($C2988,ExpensesTbl[Key],ExpensesTbl[Total Operating Expenses])</f>
        <v>2526.5200000000004</v>
      </c>
      <c r="F2988" s="25">
        <f t="shared" si="128"/>
        <v>2359.3069999999998</v>
      </c>
      <c r="G2988" s="23" t="str">
        <f>_xlfn.XLOOKUP($A2988,PropertiesTbl[Property ID],PropertiesTbl[Property Name])</f>
        <v>Whispering Cottage</v>
      </c>
    </row>
    <row r="2989" spans="1:7" x14ac:dyDescent="0.25">
      <c r="A2989" s="22" t="str">
        <f>Revenue!A2990</f>
        <v>P0249</v>
      </c>
      <c r="B2989" s="22" t="str">
        <f>Revenue!B2990</f>
        <v>Jan</v>
      </c>
      <c r="C2989" s="23" t="str">
        <f t="shared" si="127"/>
        <v>P0249|Jan</v>
      </c>
      <c r="D2989" s="24">
        <f>Revenue!J2990</f>
        <v>4500.1938</v>
      </c>
      <c r="E2989" s="25">
        <f>_xlfn.XLOOKUP($C2989,ExpensesTbl[Key],ExpensesTbl[Total Operating Expenses])</f>
        <v>2548.7800000000002</v>
      </c>
      <c r="F2989" s="25">
        <f t="shared" si="128"/>
        <v>1951.4137999999998</v>
      </c>
      <c r="G2989" s="23" t="str">
        <f>_xlfn.XLOOKUP($A2989,PropertiesTbl[Property ID],PropertiesTbl[Property Name])</f>
        <v>Whispering Cottage</v>
      </c>
    </row>
    <row r="2990" spans="1:7" x14ac:dyDescent="0.25">
      <c r="A2990" s="22" t="str">
        <f>Revenue!A2991</f>
        <v>P0249</v>
      </c>
      <c r="B2990" s="22" t="str">
        <f>Revenue!B2991</f>
        <v>Feb</v>
      </c>
      <c r="C2990" s="23" t="str">
        <f t="shared" si="127"/>
        <v>P0249|Feb</v>
      </c>
      <c r="D2990" s="24">
        <f>Revenue!J2991</f>
        <v>3811.9602</v>
      </c>
      <c r="E2990" s="25">
        <f>_xlfn.XLOOKUP($C2990,ExpensesTbl[Key],ExpensesTbl[Total Operating Expenses])</f>
        <v>2446.6200000000003</v>
      </c>
      <c r="F2990" s="25">
        <f t="shared" si="128"/>
        <v>1365.3401999999996</v>
      </c>
      <c r="G2990" s="23" t="str">
        <f>_xlfn.XLOOKUP($A2990,PropertiesTbl[Property ID],PropertiesTbl[Property Name])</f>
        <v>Whispering Cottage</v>
      </c>
    </row>
    <row r="2991" spans="1:7" x14ac:dyDescent="0.25">
      <c r="A2991" s="22" t="str">
        <f>Revenue!A2992</f>
        <v>P0249</v>
      </c>
      <c r="B2991" s="22" t="str">
        <f>Revenue!B2992</f>
        <v>Mar</v>
      </c>
      <c r="C2991" s="23" t="str">
        <f t="shared" si="127"/>
        <v>P0249|Mar</v>
      </c>
      <c r="D2991" s="24">
        <f>Revenue!J2992</f>
        <v>2734.8535999999999</v>
      </c>
      <c r="E2991" s="25">
        <f>_xlfn.XLOOKUP($C2991,ExpensesTbl[Key],ExpensesTbl[Total Operating Expenses])</f>
        <v>2304.75</v>
      </c>
      <c r="F2991" s="25">
        <f t="shared" si="128"/>
        <v>430.10359999999991</v>
      </c>
      <c r="G2991" s="23" t="str">
        <f>_xlfn.XLOOKUP($A2991,PropertiesTbl[Property ID],PropertiesTbl[Property Name])</f>
        <v>Whispering Cottage</v>
      </c>
    </row>
    <row r="2992" spans="1:7" x14ac:dyDescent="0.25">
      <c r="A2992" s="22" t="str">
        <f>Revenue!A2993</f>
        <v>P0250</v>
      </c>
      <c r="B2992" s="22" t="str">
        <f>Revenue!B2993</f>
        <v>Apr</v>
      </c>
      <c r="C2992" s="23" t="str">
        <f t="shared" si="127"/>
        <v>P0250|Apr</v>
      </c>
      <c r="D2992" s="24">
        <f>Revenue!J2993</f>
        <v>795.51560000000006</v>
      </c>
      <c r="E2992" s="25">
        <f>_xlfn.XLOOKUP($C2992,ExpensesTbl[Key],ExpensesTbl[Total Operating Expenses])</f>
        <v>1887.76</v>
      </c>
      <c r="F2992" s="25">
        <f t="shared" si="128"/>
        <v>-1092.2444</v>
      </c>
      <c r="G2992" s="23" t="str">
        <f>_xlfn.XLOOKUP($A2992,PropertiesTbl[Property ID],PropertiesTbl[Property Name])</f>
        <v>Ridge Haven</v>
      </c>
    </row>
    <row r="2993" spans="1:7" x14ac:dyDescent="0.25">
      <c r="A2993" s="22" t="str">
        <f>Revenue!A2994</f>
        <v>P0250</v>
      </c>
      <c r="B2993" s="22" t="str">
        <f>Revenue!B2994</f>
        <v>May</v>
      </c>
      <c r="C2993" s="23" t="str">
        <f t="shared" si="127"/>
        <v>P0250|May</v>
      </c>
      <c r="D2993" s="24">
        <f>Revenue!J2994</f>
        <v>1393.8689999999999</v>
      </c>
      <c r="E2993" s="25">
        <f>_xlfn.XLOOKUP($C2993,ExpensesTbl[Key],ExpensesTbl[Total Operating Expenses])</f>
        <v>2307.64</v>
      </c>
      <c r="F2993" s="25">
        <f t="shared" si="128"/>
        <v>-913.77099999999996</v>
      </c>
      <c r="G2993" s="23" t="str">
        <f>_xlfn.XLOOKUP($A2993,PropertiesTbl[Property ID],PropertiesTbl[Property Name])</f>
        <v>Ridge Haven</v>
      </c>
    </row>
    <row r="2994" spans="1:7" x14ac:dyDescent="0.25">
      <c r="A2994" s="22" t="str">
        <f>Revenue!A2995</f>
        <v>P0250</v>
      </c>
      <c r="B2994" s="22" t="str">
        <f>Revenue!B2995</f>
        <v>Jun</v>
      </c>
      <c r="C2994" s="23" t="str">
        <f t="shared" si="127"/>
        <v>P0250|Jun</v>
      </c>
      <c r="D2994" s="24">
        <f>Revenue!J2995</f>
        <v>1360.4621999999999</v>
      </c>
      <c r="E2994" s="25">
        <f>_xlfn.XLOOKUP($C2994,ExpensesTbl[Key],ExpensesTbl[Total Operating Expenses])</f>
        <v>2430.71</v>
      </c>
      <c r="F2994" s="25">
        <f t="shared" si="128"/>
        <v>-1070.2478000000001</v>
      </c>
      <c r="G2994" s="23" t="str">
        <f>_xlfn.XLOOKUP($A2994,PropertiesTbl[Property ID],PropertiesTbl[Property Name])</f>
        <v>Ridge Haven</v>
      </c>
    </row>
    <row r="2995" spans="1:7" x14ac:dyDescent="0.25">
      <c r="A2995" s="22" t="str">
        <f>Revenue!A2996</f>
        <v>P0250</v>
      </c>
      <c r="B2995" s="22" t="str">
        <f>Revenue!B2996</f>
        <v>Jul</v>
      </c>
      <c r="C2995" s="23" t="str">
        <f t="shared" si="127"/>
        <v>P0250|Jul</v>
      </c>
      <c r="D2995" s="24">
        <f>Revenue!J2996</f>
        <v>2003.4751999999999</v>
      </c>
      <c r="E2995" s="25">
        <f>_xlfn.XLOOKUP($C2995,ExpensesTbl[Key],ExpensesTbl[Total Operating Expenses])</f>
        <v>3422.0599999999995</v>
      </c>
      <c r="F2995" s="25">
        <f t="shared" si="128"/>
        <v>-1418.5847999999996</v>
      </c>
      <c r="G2995" s="23" t="str">
        <f>_xlfn.XLOOKUP($A2995,PropertiesTbl[Property ID],PropertiesTbl[Property Name])</f>
        <v>Ridge Haven</v>
      </c>
    </row>
    <row r="2996" spans="1:7" x14ac:dyDescent="0.25">
      <c r="A2996" s="22" t="str">
        <f>Revenue!A2997</f>
        <v>P0250</v>
      </c>
      <c r="B2996" s="22" t="str">
        <f>Revenue!B2997</f>
        <v>Aug</v>
      </c>
      <c r="C2996" s="23" t="str">
        <f t="shared" si="127"/>
        <v>P0250|Aug</v>
      </c>
      <c r="D2996" s="24">
        <f>Revenue!J2997</f>
        <v>1604.4948000000002</v>
      </c>
      <c r="E2996" s="25">
        <f>_xlfn.XLOOKUP($C2996,ExpensesTbl[Key],ExpensesTbl[Total Operating Expenses])</f>
        <v>3139.8900000000003</v>
      </c>
      <c r="F2996" s="25">
        <f t="shared" si="128"/>
        <v>-1535.3952000000002</v>
      </c>
      <c r="G2996" s="23" t="str">
        <f>_xlfn.XLOOKUP($A2996,PropertiesTbl[Property ID],PropertiesTbl[Property Name])</f>
        <v>Ridge Haven</v>
      </c>
    </row>
    <row r="2997" spans="1:7" x14ac:dyDescent="0.25">
      <c r="A2997" s="22" t="str">
        <f>Revenue!A2998</f>
        <v>P0250</v>
      </c>
      <c r="B2997" s="22" t="str">
        <f>Revenue!B2998</f>
        <v>Sep</v>
      </c>
      <c r="C2997" s="23" t="str">
        <f t="shared" si="127"/>
        <v>P0250|Sep</v>
      </c>
      <c r="D2997" s="24">
        <f>Revenue!J2998</f>
        <v>1196.3284999999998</v>
      </c>
      <c r="E2997" s="25">
        <f>_xlfn.XLOOKUP($C2997,ExpensesTbl[Key],ExpensesTbl[Total Operating Expenses])</f>
        <v>2175.48</v>
      </c>
      <c r="F2997" s="25">
        <f t="shared" si="128"/>
        <v>-979.15150000000017</v>
      </c>
      <c r="G2997" s="23" t="str">
        <f>_xlfn.XLOOKUP($A2997,PropertiesTbl[Property ID],PropertiesTbl[Property Name])</f>
        <v>Ridge Haven</v>
      </c>
    </row>
    <row r="2998" spans="1:7" x14ac:dyDescent="0.25">
      <c r="A2998" s="22" t="str">
        <f>Revenue!A2999</f>
        <v>P0250</v>
      </c>
      <c r="B2998" s="22" t="str">
        <f>Revenue!B2999</f>
        <v>Oct</v>
      </c>
      <c r="C2998" s="23" t="str">
        <f t="shared" si="127"/>
        <v>P0250|Oct</v>
      </c>
      <c r="D2998" s="24">
        <f>Revenue!J2999</f>
        <v>1119.068</v>
      </c>
      <c r="E2998" s="25">
        <f>_xlfn.XLOOKUP($C2998,ExpensesTbl[Key],ExpensesTbl[Total Operating Expenses])</f>
        <v>2274.7699999999995</v>
      </c>
      <c r="F2998" s="25">
        <f t="shared" si="128"/>
        <v>-1155.7019999999995</v>
      </c>
      <c r="G2998" s="23" t="str">
        <f>_xlfn.XLOOKUP($A2998,PropertiesTbl[Property ID],PropertiesTbl[Property Name])</f>
        <v>Ridge Haven</v>
      </c>
    </row>
    <row r="2999" spans="1:7" x14ac:dyDescent="0.25">
      <c r="A2999" s="22" t="str">
        <f>Revenue!A3000</f>
        <v>P0250</v>
      </c>
      <c r="B2999" s="22" t="str">
        <f>Revenue!B3000</f>
        <v>Nov</v>
      </c>
      <c r="C2999" s="23" t="str">
        <f t="shared" si="127"/>
        <v>P0250|Nov</v>
      </c>
      <c r="D2999" s="24">
        <f>Revenue!J3000</f>
        <v>1196.086</v>
      </c>
      <c r="E2999" s="25">
        <f>_xlfn.XLOOKUP($C2999,ExpensesTbl[Key],ExpensesTbl[Total Operating Expenses])</f>
        <v>2038.18</v>
      </c>
      <c r="F2999" s="25">
        <f t="shared" si="128"/>
        <v>-842.09400000000005</v>
      </c>
      <c r="G2999" s="23" t="str">
        <f>_xlfn.XLOOKUP($A2999,PropertiesTbl[Property ID],PropertiesTbl[Property Name])</f>
        <v>Ridge Haven</v>
      </c>
    </row>
    <row r="3000" spans="1:7" x14ac:dyDescent="0.25">
      <c r="A3000" s="22" t="str">
        <f>Revenue!A3001</f>
        <v>P0250</v>
      </c>
      <c r="B3000" s="22" t="str">
        <f>Revenue!B3001</f>
        <v>Dec</v>
      </c>
      <c r="C3000" s="23" t="str">
        <f t="shared" si="127"/>
        <v>P0250|Dec</v>
      </c>
      <c r="D3000" s="24">
        <f>Revenue!J3001</f>
        <v>4454.6628000000001</v>
      </c>
      <c r="E3000" s="25">
        <f>_xlfn.XLOOKUP($C3000,ExpensesTbl[Key],ExpensesTbl[Total Operating Expenses])</f>
        <v>2442.15</v>
      </c>
      <c r="F3000" s="25">
        <f t="shared" si="128"/>
        <v>2012.5128</v>
      </c>
      <c r="G3000" s="23" t="str">
        <f>_xlfn.XLOOKUP($A3000,PropertiesTbl[Property ID],PropertiesTbl[Property Name])</f>
        <v>Ridge Haven</v>
      </c>
    </row>
    <row r="3001" spans="1:7" x14ac:dyDescent="0.25">
      <c r="A3001" s="22" t="str">
        <f>Revenue!A3002</f>
        <v>P0250</v>
      </c>
      <c r="B3001" s="22" t="str">
        <f>Revenue!B3002</f>
        <v>Jan</v>
      </c>
      <c r="C3001" s="23" t="str">
        <f t="shared" si="127"/>
        <v>P0250|Jan</v>
      </c>
      <c r="D3001" s="24">
        <f>Revenue!J3002</f>
        <v>3683.2420000000002</v>
      </c>
      <c r="E3001" s="25">
        <f>_xlfn.XLOOKUP($C3001,ExpensesTbl[Key],ExpensesTbl[Total Operating Expenses])</f>
        <v>2326.2400000000002</v>
      </c>
      <c r="F3001" s="25">
        <f t="shared" si="128"/>
        <v>1357.002</v>
      </c>
      <c r="G3001" s="23" t="str">
        <f>_xlfn.XLOOKUP($A3001,PropertiesTbl[Property ID],PropertiesTbl[Property Name])</f>
        <v>Ridge Haven</v>
      </c>
    </row>
    <row r="3002" spans="1:7" x14ac:dyDescent="0.25">
      <c r="A3002" s="22" t="str">
        <f>Revenue!A3003</f>
        <v>P0250</v>
      </c>
      <c r="B3002" s="22" t="str">
        <f>Revenue!B3003</f>
        <v>Feb</v>
      </c>
      <c r="C3002" s="23" t="str">
        <f t="shared" si="127"/>
        <v>P0250|Feb</v>
      </c>
      <c r="D3002" s="24">
        <f>Revenue!J3003</f>
        <v>2884.1858999999999</v>
      </c>
      <c r="E3002" s="25">
        <f>_xlfn.XLOOKUP($C3002,ExpensesTbl[Key],ExpensesTbl[Total Operating Expenses])</f>
        <v>2206.35</v>
      </c>
      <c r="F3002" s="25">
        <f t="shared" si="128"/>
        <v>677.83590000000004</v>
      </c>
      <c r="G3002" s="23" t="str">
        <f>_xlfn.XLOOKUP($A3002,PropertiesTbl[Property ID],PropertiesTbl[Property Name])</f>
        <v>Ridge Haven</v>
      </c>
    </row>
    <row r="3003" spans="1:7" x14ac:dyDescent="0.25">
      <c r="A3003" s="22" t="str">
        <f>Revenue!A3004</f>
        <v>P0250</v>
      </c>
      <c r="B3003" s="22" t="str">
        <f>Revenue!B3004</f>
        <v>Mar</v>
      </c>
      <c r="C3003" s="23" t="str">
        <f t="shared" si="127"/>
        <v>P0250|Mar</v>
      </c>
      <c r="D3003" s="24">
        <f>Revenue!J3004</f>
        <v>2796.5367000000001</v>
      </c>
      <c r="E3003" s="25">
        <f>_xlfn.XLOOKUP($C3003,ExpensesTbl[Key],ExpensesTbl[Total Operating Expenses])</f>
        <v>2200.19</v>
      </c>
      <c r="F3003" s="25">
        <f t="shared" si="128"/>
        <v>596.34670000000006</v>
      </c>
      <c r="G3003" s="23" t="str">
        <f>_xlfn.XLOOKUP($A3003,PropertiesTbl[Property ID],PropertiesTbl[Property Name])</f>
        <v>Ridge Haven</v>
      </c>
    </row>
    <row r="3004" spans="1:7" x14ac:dyDescent="0.25">
      <c r="A3004" s="22" t="str">
        <f>Revenue!A3005</f>
        <v>P0251</v>
      </c>
      <c r="B3004" s="22" t="str">
        <f>Revenue!B3005</f>
        <v>Apr</v>
      </c>
      <c r="C3004" s="23" t="str">
        <f t="shared" si="127"/>
        <v>P0251|Apr</v>
      </c>
      <c r="D3004" s="24">
        <f>Revenue!J3005</f>
        <v>1561.8140000000001</v>
      </c>
      <c r="E3004" s="25">
        <f>_xlfn.XLOOKUP($C3004,ExpensesTbl[Key],ExpensesTbl[Total Operating Expenses])</f>
        <v>3061.04</v>
      </c>
      <c r="F3004" s="25">
        <f t="shared" si="128"/>
        <v>-1499.2259999999999</v>
      </c>
      <c r="G3004" s="23" t="str">
        <f>_xlfn.XLOOKUP($A3004,PropertiesTbl[Property ID],PropertiesTbl[Property Name])</f>
        <v>Cedar Cabin</v>
      </c>
    </row>
    <row r="3005" spans="1:7" x14ac:dyDescent="0.25">
      <c r="A3005" s="22" t="str">
        <f>Revenue!A3006</f>
        <v>P0251</v>
      </c>
      <c r="B3005" s="22" t="str">
        <f>Revenue!B3006</f>
        <v>May</v>
      </c>
      <c r="C3005" s="23" t="str">
        <f t="shared" si="127"/>
        <v>P0251|May</v>
      </c>
      <c r="D3005" s="24">
        <f>Revenue!J3006</f>
        <v>1884.3971999999999</v>
      </c>
      <c r="E3005" s="25">
        <f>_xlfn.XLOOKUP($C3005,ExpensesTbl[Key],ExpensesTbl[Total Operating Expenses])</f>
        <v>3632.37</v>
      </c>
      <c r="F3005" s="25">
        <f t="shared" si="128"/>
        <v>-1747.9728</v>
      </c>
      <c r="G3005" s="23" t="str">
        <f>_xlfn.XLOOKUP($A3005,PropertiesTbl[Property ID],PropertiesTbl[Property Name])</f>
        <v>Cedar Cabin</v>
      </c>
    </row>
    <row r="3006" spans="1:7" x14ac:dyDescent="0.25">
      <c r="A3006" s="22" t="str">
        <f>Revenue!A3007</f>
        <v>P0251</v>
      </c>
      <c r="B3006" s="22" t="str">
        <f>Revenue!B3007</f>
        <v>Jun</v>
      </c>
      <c r="C3006" s="23" t="str">
        <f t="shared" si="127"/>
        <v>P0251|Jun</v>
      </c>
      <c r="D3006" s="24">
        <f>Revenue!J3007</f>
        <v>2055.5634000000005</v>
      </c>
      <c r="E3006" s="25">
        <f>_xlfn.XLOOKUP($C3006,ExpensesTbl[Key],ExpensesTbl[Total Operating Expenses])</f>
        <v>3821.3899999999994</v>
      </c>
      <c r="F3006" s="25">
        <f t="shared" si="128"/>
        <v>-1765.826599999999</v>
      </c>
      <c r="G3006" s="23" t="str">
        <f>_xlfn.XLOOKUP($A3006,PropertiesTbl[Property ID],PropertiesTbl[Property Name])</f>
        <v>Cedar Cabin</v>
      </c>
    </row>
    <row r="3007" spans="1:7" x14ac:dyDescent="0.25">
      <c r="A3007" s="22" t="str">
        <f>Revenue!A3008</f>
        <v>P0251</v>
      </c>
      <c r="B3007" s="22" t="str">
        <f>Revenue!B3008</f>
        <v>Jul</v>
      </c>
      <c r="C3007" s="23" t="str">
        <f t="shared" si="127"/>
        <v>P0251|Jul</v>
      </c>
      <c r="D3007" s="24">
        <f>Revenue!J3008</f>
        <v>2896.2332999999999</v>
      </c>
      <c r="E3007" s="25">
        <f>_xlfn.XLOOKUP($C3007,ExpensesTbl[Key],ExpensesTbl[Total Operating Expenses])</f>
        <v>5223.7299999999996</v>
      </c>
      <c r="F3007" s="25">
        <f t="shared" si="128"/>
        <v>-2327.4966999999997</v>
      </c>
      <c r="G3007" s="23" t="str">
        <f>_xlfn.XLOOKUP($A3007,PropertiesTbl[Property ID],PropertiesTbl[Property Name])</f>
        <v>Cedar Cabin</v>
      </c>
    </row>
    <row r="3008" spans="1:7" x14ac:dyDescent="0.25">
      <c r="A3008" s="22" t="str">
        <f>Revenue!A3009</f>
        <v>P0251</v>
      </c>
      <c r="B3008" s="22" t="str">
        <f>Revenue!B3009</f>
        <v>Aug</v>
      </c>
      <c r="C3008" s="23" t="str">
        <f t="shared" si="127"/>
        <v>P0251|Aug</v>
      </c>
      <c r="D3008" s="24">
        <f>Revenue!J3009</f>
        <v>2603.1672000000003</v>
      </c>
      <c r="E3008" s="25">
        <f>_xlfn.XLOOKUP($C3008,ExpensesTbl[Key],ExpensesTbl[Total Operating Expenses])</f>
        <v>5027.41</v>
      </c>
      <c r="F3008" s="25">
        <f t="shared" si="128"/>
        <v>-2424.2427999999995</v>
      </c>
      <c r="G3008" s="23" t="str">
        <f>_xlfn.XLOOKUP($A3008,PropertiesTbl[Property ID],PropertiesTbl[Property Name])</f>
        <v>Cedar Cabin</v>
      </c>
    </row>
    <row r="3009" spans="1:7" x14ac:dyDescent="0.25">
      <c r="A3009" s="22" t="str">
        <f>Revenue!A3010</f>
        <v>P0251</v>
      </c>
      <c r="B3009" s="22" t="str">
        <f>Revenue!B3010</f>
        <v>Sep</v>
      </c>
      <c r="C3009" s="23" t="str">
        <f t="shared" si="127"/>
        <v>P0251|Sep</v>
      </c>
      <c r="D3009" s="24">
        <f>Revenue!J3010</f>
        <v>1956.3324</v>
      </c>
      <c r="E3009" s="25">
        <f>_xlfn.XLOOKUP($C3009,ExpensesTbl[Key],ExpensesTbl[Total Operating Expenses])</f>
        <v>3428.92</v>
      </c>
      <c r="F3009" s="25">
        <f t="shared" si="128"/>
        <v>-1472.5876000000001</v>
      </c>
      <c r="G3009" s="23" t="str">
        <f>_xlfn.XLOOKUP($A3009,PropertiesTbl[Property ID],PropertiesTbl[Property Name])</f>
        <v>Cedar Cabin</v>
      </c>
    </row>
    <row r="3010" spans="1:7" x14ac:dyDescent="0.25">
      <c r="A3010" s="22" t="str">
        <f>Revenue!A3011</f>
        <v>P0251</v>
      </c>
      <c r="B3010" s="22" t="str">
        <f>Revenue!B3011</f>
        <v>Oct</v>
      </c>
      <c r="C3010" s="23" t="str">
        <f t="shared" si="127"/>
        <v>P0251|Oct</v>
      </c>
      <c r="D3010" s="24">
        <f>Revenue!J3011</f>
        <v>1773.9918</v>
      </c>
      <c r="E3010" s="25">
        <f>_xlfn.XLOOKUP($C3010,ExpensesTbl[Key],ExpensesTbl[Total Operating Expenses])</f>
        <v>3284.52</v>
      </c>
      <c r="F3010" s="25">
        <f t="shared" si="128"/>
        <v>-1510.5282</v>
      </c>
      <c r="G3010" s="23" t="str">
        <f>_xlfn.XLOOKUP($A3010,PropertiesTbl[Property ID],PropertiesTbl[Property Name])</f>
        <v>Cedar Cabin</v>
      </c>
    </row>
    <row r="3011" spans="1:7" x14ac:dyDescent="0.25">
      <c r="A3011" s="22" t="str">
        <f>Revenue!A3012</f>
        <v>P0251</v>
      </c>
      <c r="B3011" s="22" t="str">
        <f>Revenue!B3012</f>
        <v>Nov</v>
      </c>
      <c r="C3011" s="23" t="str">
        <f t="shared" si="127"/>
        <v>P0251|Nov</v>
      </c>
      <c r="D3011" s="24">
        <f>Revenue!J3012</f>
        <v>1635.0005000000001</v>
      </c>
      <c r="E3011" s="25">
        <f>_xlfn.XLOOKUP($C3011,ExpensesTbl[Key],ExpensesTbl[Total Operating Expenses])</f>
        <v>3142.72</v>
      </c>
      <c r="F3011" s="25">
        <f t="shared" si="128"/>
        <v>-1507.7194999999997</v>
      </c>
      <c r="G3011" s="23" t="str">
        <f>_xlfn.XLOOKUP($A3011,PropertiesTbl[Property ID],PropertiesTbl[Property Name])</f>
        <v>Cedar Cabin</v>
      </c>
    </row>
    <row r="3012" spans="1:7" x14ac:dyDescent="0.25">
      <c r="A3012" s="22" t="str">
        <f>Revenue!A3013</f>
        <v>P0251</v>
      </c>
      <c r="B3012" s="22" t="str">
        <f>Revenue!B3013</f>
        <v>Dec</v>
      </c>
      <c r="C3012" s="23" t="str">
        <f t="shared" si="127"/>
        <v>P0251|Dec</v>
      </c>
      <c r="D3012" s="24">
        <f>Revenue!J3013</f>
        <v>6820.8109000000004</v>
      </c>
      <c r="E3012" s="25">
        <f>_xlfn.XLOOKUP($C3012,ExpensesTbl[Key],ExpensesTbl[Total Operating Expenses])</f>
        <v>3707.51</v>
      </c>
      <c r="F3012" s="25">
        <f t="shared" si="128"/>
        <v>3113.3009000000002</v>
      </c>
      <c r="G3012" s="23" t="str">
        <f>_xlfn.XLOOKUP($A3012,PropertiesTbl[Property ID],PropertiesTbl[Property Name])</f>
        <v>Cedar Cabin</v>
      </c>
    </row>
    <row r="3013" spans="1:7" x14ac:dyDescent="0.25">
      <c r="A3013" s="22" t="str">
        <f>Revenue!A3014</f>
        <v>P0251</v>
      </c>
      <c r="B3013" s="22" t="str">
        <f>Revenue!B3014</f>
        <v>Jan</v>
      </c>
      <c r="C3013" s="23" t="str">
        <f t="shared" ref="C3013:C3076" si="129">A3013&amp;"|"&amp;B3013</f>
        <v>P0251|Jan</v>
      </c>
      <c r="D3013" s="24">
        <f>Revenue!J3014</f>
        <v>5277.3675000000003</v>
      </c>
      <c r="E3013" s="25">
        <f>_xlfn.XLOOKUP($C3013,ExpensesTbl[Key],ExpensesTbl[Total Operating Expenses])</f>
        <v>3564.76</v>
      </c>
      <c r="F3013" s="25">
        <f t="shared" ref="F3013:F3076" si="130">D3013-E3013</f>
        <v>1712.6075000000001</v>
      </c>
      <c r="G3013" s="23" t="str">
        <f>_xlfn.XLOOKUP($A3013,PropertiesTbl[Property ID],PropertiesTbl[Property Name])</f>
        <v>Cedar Cabin</v>
      </c>
    </row>
    <row r="3014" spans="1:7" x14ac:dyDescent="0.25">
      <c r="A3014" s="22" t="str">
        <f>Revenue!A3015</f>
        <v>P0251</v>
      </c>
      <c r="B3014" s="22" t="str">
        <f>Revenue!B3015</f>
        <v>Feb</v>
      </c>
      <c r="C3014" s="23" t="str">
        <f t="shared" si="129"/>
        <v>P0251|Feb</v>
      </c>
      <c r="D3014" s="24">
        <f>Revenue!J3015</f>
        <v>4609.9590000000007</v>
      </c>
      <c r="E3014" s="25">
        <f>_xlfn.XLOOKUP($C3014,ExpensesTbl[Key],ExpensesTbl[Total Operating Expenses])</f>
        <v>3572.85</v>
      </c>
      <c r="F3014" s="25">
        <f t="shared" si="130"/>
        <v>1037.1090000000008</v>
      </c>
      <c r="G3014" s="23" t="str">
        <f>_xlfn.XLOOKUP($A3014,PropertiesTbl[Property ID],PropertiesTbl[Property Name])</f>
        <v>Cedar Cabin</v>
      </c>
    </row>
    <row r="3015" spans="1:7" x14ac:dyDescent="0.25">
      <c r="A3015" s="22" t="str">
        <f>Revenue!A3016</f>
        <v>P0251</v>
      </c>
      <c r="B3015" s="22" t="str">
        <f>Revenue!B3016</f>
        <v>Mar</v>
      </c>
      <c r="C3015" s="23" t="str">
        <f t="shared" si="129"/>
        <v>P0251|Mar</v>
      </c>
      <c r="D3015" s="24">
        <f>Revenue!J3016</f>
        <v>3596.5817999999999</v>
      </c>
      <c r="E3015" s="25">
        <f>_xlfn.XLOOKUP($C3015,ExpensesTbl[Key],ExpensesTbl[Total Operating Expenses])</f>
        <v>3384.8900000000003</v>
      </c>
      <c r="F3015" s="25">
        <f t="shared" si="130"/>
        <v>211.6917999999996</v>
      </c>
      <c r="G3015" s="23" t="str">
        <f>_xlfn.XLOOKUP($A3015,PropertiesTbl[Property ID],PropertiesTbl[Property Name])</f>
        <v>Cedar Cabin</v>
      </c>
    </row>
    <row r="3016" spans="1:7" x14ac:dyDescent="0.25">
      <c r="A3016" s="22" t="str">
        <f>Revenue!A3017</f>
        <v>P0252</v>
      </c>
      <c r="B3016" s="22" t="str">
        <f>Revenue!B3017</f>
        <v>Apr</v>
      </c>
      <c r="C3016" s="23" t="str">
        <f t="shared" si="129"/>
        <v>P0252|Apr</v>
      </c>
      <c r="D3016" s="24">
        <f>Revenue!J3017</f>
        <v>605.48980000000006</v>
      </c>
      <c r="E3016" s="25">
        <f>_xlfn.XLOOKUP($C3016,ExpensesTbl[Key],ExpensesTbl[Total Operating Expenses])</f>
        <v>1172.3499999999999</v>
      </c>
      <c r="F3016" s="25">
        <f t="shared" si="130"/>
        <v>-566.86019999999985</v>
      </c>
      <c r="G3016" s="23" t="str">
        <f>_xlfn.XLOOKUP($A3016,PropertiesTbl[Property ID],PropertiesTbl[Property Name])</f>
        <v>Golden Refuge</v>
      </c>
    </row>
    <row r="3017" spans="1:7" x14ac:dyDescent="0.25">
      <c r="A3017" s="22" t="str">
        <f>Revenue!A3018</f>
        <v>P0252</v>
      </c>
      <c r="B3017" s="22" t="str">
        <f>Revenue!B3018</f>
        <v>May</v>
      </c>
      <c r="C3017" s="23" t="str">
        <f t="shared" si="129"/>
        <v>P0252|May</v>
      </c>
      <c r="D3017" s="24">
        <f>Revenue!J3018</f>
        <v>671.27519999999993</v>
      </c>
      <c r="E3017" s="25">
        <f>_xlfn.XLOOKUP($C3017,ExpensesTbl[Key],ExpensesTbl[Total Operating Expenses])</f>
        <v>1273.19</v>
      </c>
      <c r="F3017" s="25">
        <f t="shared" si="130"/>
        <v>-601.91480000000013</v>
      </c>
      <c r="G3017" s="23" t="str">
        <f>_xlfn.XLOOKUP($A3017,PropertiesTbl[Property ID],PropertiesTbl[Property Name])</f>
        <v>Golden Refuge</v>
      </c>
    </row>
    <row r="3018" spans="1:7" x14ac:dyDescent="0.25">
      <c r="A3018" s="22" t="str">
        <f>Revenue!A3019</f>
        <v>P0252</v>
      </c>
      <c r="B3018" s="22" t="str">
        <f>Revenue!B3019</f>
        <v>Jun</v>
      </c>
      <c r="C3018" s="23" t="str">
        <f t="shared" si="129"/>
        <v>P0252|Jun</v>
      </c>
      <c r="D3018" s="24">
        <f>Revenue!J3019</f>
        <v>762.76560000000006</v>
      </c>
      <c r="E3018" s="25">
        <f>_xlfn.XLOOKUP($C3018,ExpensesTbl[Key],ExpensesTbl[Total Operating Expenses])</f>
        <v>1298.9100000000001</v>
      </c>
      <c r="F3018" s="25">
        <f t="shared" si="130"/>
        <v>-536.14440000000002</v>
      </c>
      <c r="G3018" s="23" t="str">
        <f>_xlfn.XLOOKUP($A3018,PropertiesTbl[Property ID],PropertiesTbl[Property Name])</f>
        <v>Golden Refuge</v>
      </c>
    </row>
    <row r="3019" spans="1:7" x14ac:dyDescent="0.25">
      <c r="A3019" s="22" t="str">
        <f>Revenue!A3020</f>
        <v>P0252</v>
      </c>
      <c r="B3019" s="22" t="str">
        <f>Revenue!B3020</f>
        <v>Jul</v>
      </c>
      <c r="C3019" s="23" t="str">
        <f t="shared" si="129"/>
        <v>P0252|Jul</v>
      </c>
      <c r="D3019" s="24">
        <f>Revenue!J3020</f>
        <v>1218.528</v>
      </c>
      <c r="E3019" s="25">
        <f>_xlfn.XLOOKUP($C3019,ExpensesTbl[Key],ExpensesTbl[Total Operating Expenses])</f>
        <v>1648.7199999999998</v>
      </c>
      <c r="F3019" s="25">
        <f t="shared" si="130"/>
        <v>-430.19199999999978</v>
      </c>
      <c r="G3019" s="23" t="str">
        <f>_xlfn.XLOOKUP($A3019,PropertiesTbl[Property ID],PropertiesTbl[Property Name])</f>
        <v>Golden Refuge</v>
      </c>
    </row>
    <row r="3020" spans="1:7" x14ac:dyDescent="0.25">
      <c r="A3020" s="22" t="str">
        <f>Revenue!A3021</f>
        <v>P0252</v>
      </c>
      <c r="B3020" s="22" t="str">
        <f>Revenue!B3021</f>
        <v>Aug</v>
      </c>
      <c r="C3020" s="23" t="str">
        <f t="shared" si="129"/>
        <v>P0252|Aug</v>
      </c>
      <c r="D3020" s="24">
        <f>Revenue!J3021</f>
        <v>1074.289</v>
      </c>
      <c r="E3020" s="25">
        <f>_xlfn.XLOOKUP($C3020,ExpensesTbl[Key],ExpensesTbl[Total Operating Expenses])</f>
        <v>1606.47</v>
      </c>
      <c r="F3020" s="25">
        <f t="shared" si="130"/>
        <v>-532.18100000000004</v>
      </c>
      <c r="G3020" s="23" t="str">
        <f>_xlfn.XLOOKUP($A3020,PropertiesTbl[Property ID],PropertiesTbl[Property Name])</f>
        <v>Golden Refuge</v>
      </c>
    </row>
    <row r="3021" spans="1:7" x14ac:dyDescent="0.25">
      <c r="A3021" s="22" t="str">
        <f>Revenue!A3022</f>
        <v>P0252</v>
      </c>
      <c r="B3021" s="22" t="str">
        <f>Revenue!B3022</f>
        <v>Sep</v>
      </c>
      <c r="C3021" s="23" t="str">
        <f t="shared" si="129"/>
        <v>P0252|Sep</v>
      </c>
      <c r="D3021" s="24">
        <f>Revenue!J3022</f>
        <v>671.43039999999996</v>
      </c>
      <c r="E3021" s="25">
        <f>_xlfn.XLOOKUP($C3021,ExpensesTbl[Key],ExpensesTbl[Total Operating Expenses])</f>
        <v>1227.1200000000001</v>
      </c>
      <c r="F3021" s="25">
        <f t="shared" si="130"/>
        <v>-555.68960000000015</v>
      </c>
      <c r="G3021" s="23" t="str">
        <f>_xlfn.XLOOKUP($A3021,PropertiesTbl[Property ID],PropertiesTbl[Property Name])</f>
        <v>Golden Refuge</v>
      </c>
    </row>
    <row r="3022" spans="1:7" x14ac:dyDescent="0.25">
      <c r="A3022" s="22" t="str">
        <f>Revenue!A3023</f>
        <v>P0252</v>
      </c>
      <c r="B3022" s="22" t="str">
        <f>Revenue!B3023</f>
        <v>Oct</v>
      </c>
      <c r="C3022" s="23" t="str">
        <f t="shared" si="129"/>
        <v>P0252|Oct</v>
      </c>
      <c r="D3022" s="24">
        <f>Revenue!J3023</f>
        <v>727.90379999999993</v>
      </c>
      <c r="E3022" s="25">
        <f>_xlfn.XLOOKUP($C3022,ExpensesTbl[Key],ExpensesTbl[Total Operating Expenses])</f>
        <v>1204.28</v>
      </c>
      <c r="F3022" s="25">
        <f t="shared" si="130"/>
        <v>-476.37620000000004</v>
      </c>
      <c r="G3022" s="23" t="str">
        <f>_xlfn.XLOOKUP($A3022,PropertiesTbl[Property ID],PropertiesTbl[Property Name])</f>
        <v>Golden Refuge</v>
      </c>
    </row>
    <row r="3023" spans="1:7" x14ac:dyDescent="0.25">
      <c r="A3023" s="22" t="str">
        <f>Revenue!A3024</f>
        <v>P0252</v>
      </c>
      <c r="B3023" s="22" t="str">
        <f>Revenue!B3024</f>
        <v>Nov</v>
      </c>
      <c r="C3023" s="23" t="str">
        <f t="shared" si="129"/>
        <v>P0252|Nov</v>
      </c>
      <c r="D3023" s="24">
        <f>Revenue!J3024</f>
        <v>723.55819999999994</v>
      </c>
      <c r="E3023" s="25">
        <f>_xlfn.XLOOKUP($C3023,ExpensesTbl[Key],ExpensesTbl[Total Operating Expenses])</f>
        <v>1210.3599999999999</v>
      </c>
      <c r="F3023" s="25">
        <f t="shared" si="130"/>
        <v>-486.80179999999996</v>
      </c>
      <c r="G3023" s="23" t="str">
        <f>_xlfn.XLOOKUP($A3023,PropertiesTbl[Property ID],PropertiesTbl[Property Name])</f>
        <v>Golden Refuge</v>
      </c>
    </row>
    <row r="3024" spans="1:7" x14ac:dyDescent="0.25">
      <c r="A3024" s="22" t="str">
        <f>Revenue!A3025</f>
        <v>P0252</v>
      </c>
      <c r="B3024" s="22" t="str">
        <f>Revenue!B3025</f>
        <v>Dec</v>
      </c>
      <c r="C3024" s="23" t="str">
        <f t="shared" si="129"/>
        <v>P0252|Dec</v>
      </c>
      <c r="D3024" s="24">
        <f>Revenue!J3025</f>
        <v>2539.5074</v>
      </c>
      <c r="E3024" s="25">
        <f>_xlfn.XLOOKUP($C3024,ExpensesTbl[Key],ExpensesTbl[Total Operating Expenses])</f>
        <v>1505.2600000000002</v>
      </c>
      <c r="F3024" s="25">
        <f t="shared" si="130"/>
        <v>1034.2473999999997</v>
      </c>
      <c r="G3024" s="23" t="str">
        <f>_xlfn.XLOOKUP($A3024,PropertiesTbl[Property ID],PropertiesTbl[Property Name])</f>
        <v>Golden Refuge</v>
      </c>
    </row>
    <row r="3025" spans="1:7" x14ac:dyDescent="0.25">
      <c r="A3025" s="22" t="str">
        <f>Revenue!A3026</f>
        <v>P0252</v>
      </c>
      <c r="B3025" s="22" t="str">
        <f>Revenue!B3026</f>
        <v>Jan</v>
      </c>
      <c r="C3025" s="23" t="str">
        <f t="shared" si="129"/>
        <v>P0252|Jan</v>
      </c>
      <c r="D3025" s="24">
        <f>Revenue!J3026</f>
        <v>2103.5814999999998</v>
      </c>
      <c r="E3025" s="25">
        <f>_xlfn.XLOOKUP($C3025,ExpensesTbl[Key],ExpensesTbl[Total Operating Expenses])</f>
        <v>1449.8000000000002</v>
      </c>
      <c r="F3025" s="25">
        <f t="shared" si="130"/>
        <v>653.7814999999996</v>
      </c>
      <c r="G3025" s="23" t="str">
        <f>_xlfn.XLOOKUP($A3025,PropertiesTbl[Property ID],PropertiesTbl[Property Name])</f>
        <v>Golden Refuge</v>
      </c>
    </row>
    <row r="3026" spans="1:7" x14ac:dyDescent="0.25">
      <c r="A3026" s="22" t="str">
        <f>Revenue!A3027</f>
        <v>P0252</v>
      </c>
      <c r="B3026" s="22" t="str">
        <f>Revenue!B3027</f>
        <v>Feb</v>
      </c>
      <c r="C3026" s="23" t="str">
        <f t="shared" si="129"/>
        <v>P0252|Feb</v>
      </c>
      <c r="D3026" s="24">
        <f>Revenue!J3027</f>
        <v>1705.9609</v>
      </c>
      <c r="E3026" s="25">
        <f>_xlfn.XLOOKUP($C3026,ExpensesTbl[Key],ExpensesTbl[Total Operating Expenses])</f>
        <v>1369.0100000000002</v>
      </c>
      <c r="F3026" s="25">
        <f t="shared" si="130"/>
        <v>336.95089999999982</v>
      </c>
      <c r="G3026" s="23" t="str">
        <f>_xlfn.XLOOKUP($A3026,PropertiesTbl[Property ID],PropertiesTbl[Property Name])</f>
        <v>Golden Refuge</v>
      </c>
    </row>
    <row r="3027" spans="1:7" x14ac:dyDescent="0.25">
      <c r="A3027" s="22" t="str">
        <f>Revenue!A3028</f>
        <v>P0252</v>
      </c>
      <c r="B3027" s="22" t="str">
        <f>Revenue!B3028</f>
        <v>Mar</v>
      </c>
      <c r="C3027" s="23" t="str">
        <f t="shared" si="129"/>
        <v>P0252|Mar</v>
      </c>
      <c r="D3027" s="24">
        <f>Revenue!J3028</f>
        <v>1255.4268</v>
      </c>
      <c r="E3027" s="25">
        <f>_xlfn.XLOOKUP($C3027,ExpensesTbl[Key],ExpensesTbl[Total Operating Expenses])</f>
        <v>1279.9500000000003</v>
      </c>
      <c r="F3027" s="25">
        <f t="shared" si="130"/>
        <v>-24.523200000000315</v>
      </c>
      <c r="G3027" s="23" t="str">
        <f>_xlfn.XLOOKUP($A3027,PropertiesTbl[Property ID],PropertiesTbl[Property Name])</f>
        <v>Golden Refuge</v>
      </c>
    </row>
    <row r="3028" spans="1:7" x14ac:dyDescent="0.25">
      <c r="A3028" s="22" t="str">
        <f>Revenue!A3029</f>
        <v>P0253</v>
      </c>
      <c r="B3028" s="22" t="str">
        <f>Revenue!B3029</f>
        <v>Apr</v>
      </c>
      <c r="C3028" s="23" t="str">
        <f t="shared" si="129"/>
        <v>P0253|Apr</v>
      </c>
      <c r="D3028" s="24">
        <f>Revenue!J3029</f>
        <v>1047.6759999999999</v>
      </c>
      <c r="E3028" s="25">
        <f>_xlfn.XLOOKUP($C3028,ExpensesTbl[Key],ExpensesTbl[Total Operating Expenses])</f>
        <v>1987.83</v>
      </c>
      <c r="F3028" s="25">
        <f t="shared" si="130"/>
        <v>-940.154</v>
      </c>
      <c r="G3028" s="23" t="str">
        <f>_xlfn.XLOOKUP($A3028,PropertiesTbl[Property ID],PropertiesTbl[Property Name])</f>
        <v>Juniper Landing</v>
      </c>
    </row>
    <row r="3029" spans="1:7" x14ac:dyDescent="0.25">
      <c r="A3029" s="22" t="str">
        <f>Revenue!A3030</f>
        <v>P0253</v>
      </c>
      <c r="B3029" s="22" t="str">
        <f>Revenue!B3030</f>
        <v>May</v>
      </c>
      <c r="C3029" s="23" t="str">
        <f t="shared" si="129"/>
        <v>P0253|May</v>
      </c>
      <c r="D3029" s="24">
        <f>Revenue!J3030</f>
        <v>1318.1605</v>
      </c>
      <c r="E3029" s="25">
        <f>_xlfn.XLOOKUP($C3029,ExpensesTbl[Key],ExpensesTbl[Total Operating Expenses])</f>
        <v>2307.35</v>
      </c>
      <c r="F3029" s="25">
        <f t="shared" si="130"/>
        <v>-989.18949999999995</v>
      </c>
      <c r="G3029" s="23" t="str">
        <f>_xlfn.XLOOKUP($A3029,PropertiesTbl[Property ID],PropertiesTbl[Property Name])</f>
        <v>Juniper Landing</v>
      </c>
    </row>
    <row r="3030" spans="1:7" x14ac:dyDescent="0.25">
      <c r="A3030" s="22" t="str">
        <f>Revenue!A3031</f>
        <v>P0253</v>
      </c>
      <c r="B3030" s="22" t="str">
        <f>Revenue!B3031</f>
        <v>Jun</v>
      </c>
      <c r="C3030" s="23" t="str">
        <f t="shared" si="129"/>
        <v>P0253|Jun</v>
      </c>
      <c r="D3030" s="24">
        <f>Revenue!J3031</f>
        <v>1691.2128</v>
      </c>
      <c r="E3030" s="25">
        <f>_xlfn.XLOOKUP($C3030,ExpensesTbl[Key],ExpensesTbl[Total Operating Expenses])</f>
        <v>2555.77</v>
      </c>
      <c r="F3030" s="25">
        <f t="shared" si="130"/>
        <v>-864.55719999999997</v>
      </c>
      <c r="G3030" s="23" t="str">
        <f>_xlfn.XLOOKUP($A3030,PropertiesTbl[Property ID],PropertiesTbl[Property Name])</f>
        <v>Juniper Landing</v>
      </c>
    </row>
    <row r="3031" spans="1:7" x14ac:dyDescent="0.25">
      <c r="A3031" s="22" t="str">
        <f>Revenue!A3032</f>
        <v>P0253</v>
      </c>
      <c r="B3031" s="22" t="str">
        <f>Revenue!B3032</f>
        <v>Jul</v>
      </c>
      <c r="C3031" s="23" t="str">
        <f t="shared" si="129"/>
        <v>P0253|Jul</v>
      </c>
      <c r="D3031" s="24">
        <f>Revenue!J3032</f>
        <v>1933.1210999999998</v>
      </c>
      <c r="E3031" s="25">
        <f>_xlfn.XLOOKUP($C3031,ExpensesTbl[Key],ExpensesTbl[Total Operating Expenses])</f>
        <v>3269.07</v>
      </c>
      <c r="F3031" s="25">
        <f t="shared" si="130"/>
        <v>-1335.9489000000003</v>
      </c>
      <c r="G3031" s="23" t="str">
        <f>_xlfn.XLOOKUP($A3031,PropertiesTbl[Property ID],PropertiesTbl[Property Name])</f>
        <v>Juniper Landing</v>
      </c>
    </row>
    <row r="3032" spans="1:7" x14ac:dyDescent="0.25">
      <c r="A3032" s="22" t="str">
        <f>Revenue!A3033</f>
        <v>P0253</v>
      </c>
      <c r="B3032" s="22" t="str">
        <f>Revenue!B3033</f>
        <v>Aug</v>
      </c>
      <c r="C3032" s="23" t="str">
        <f t="shared" si="129"/>
        <v>P0253|Aug</v>
      </c>
      <c r="D3032" s="24">
        <f>Revenue!J3033</f>
        <v>2186.3969999999999</v>
      </c>
      <c r="E3032" s="25">
        <f>_xlfn.XLOOKUP($C3032,ExpensesTbl[Key],ExpensesTbl[Total Operating Expenses])</f>
        <v>3247</v>
      </c>
      <c r="F3032" s="25">
        <f t="shared" si="130"/>
        <v>-1060.6030000000001</v>
      </c>
      <c r="G3032" s="23" t="str">
        <f>_xlfn.XLOOKUP($A3032,PropertiesTbl[Property ID],PropertiesTbl[Property Name])</f>
        <v>Juniper Landing</v>
      </c>
    </row>
    <row r="3033" spans="1:7" x14ac:dyDescent="0.25">
      <c r="A3033" s="22" t="str">
        <f>Revenue!A3034</f>
        <v>P0253</v>
      </c>
      <c r="B3033" s="22" t="str">
        <f>Revenue!B3034</f>
        <v>Sep</v>
      </c>
      <c r="C3033" s="23" t="str">
        <f t="shared" si="129"/>
        <v>P0253|Sep</v>
      </c>
      <c r="D3033" s="24">
        <f>Revenue!J3034</f>
        <v>1377.9803999999999</v>
      </c>
      <c r="E3033" s="25">
        <f>_xlfn.XLOOKUP($C3033,ExpensesTbl[Key],ExpensesTbl[Total Operating Expenses])</f>
        <v>2194.37</v>
      </c>
      <c r="F3033" s="25">
        <f t="shared" si="130"/>
        <v>-816.38959999999997</v>
      </c>
      <c r="G3033" s="23" t="str">
        <f>_xlfn.XLOOKUP($A3033,PropertiesTbl[Property ID],PropertiesTbl[Property Name])</f>
        <v>Juniper Landing</v>
      </c>
    </row>
    <row r="3034" spans="1:7" x14ac:dyDescent="0.25">
      <c r="A3034" s="22" t="str">
        <f>Revenue!A3035</f>
        <v>P0253</v>
      </c>
      <c r="B3034" s="22" t="str">
        <f>Revenue!B3035</f>
        <v>Oct</v>
      </c>
      <c r="C3034" s="23" t="str">
        <f t="shared" si="129"/>
        <v>P0253|Oct</v>
      </c>
      <c r="D3034" s="24">
        <f>Revenue!J3035</f>
        <v>1431.4856</v>
      </c>
      <c r="E3034" s="25">
        <f>_xlfn.XLOOKUP($C3034,ExpensesTbl[Key],ExpensesTbl[Total Operating Expenses])</f>
        <v>2110.02</v>
      </c>
      <c r="F3034" s="25">
        <f t="shared" si="130"/>
        <v>-678.53440000000001</v>
      </c>
      <c r="G3034" s="23" t="str">
        <f>_xlfn.XLOOKUP($A3034,PropertiesTbl[Property ID],PropertiesTbl[Property Name])</f>
        <v>Juniper Landing</v>
      </c>
    </row>
    <row r="3035" spans="1:7" x14ac:dyDescent="0.25">
      <c r="A3035" s="22" t="str">
        <f>Revenue!A3036</f>
        <v>P0253</v>
      </c>
      <c r="B3035" s="22" t="str">
        <f>Revenue!B3036</f>
        <v>Nov</v>
      </c>
      <c r="C3035" s="23" t="str">
        <f t="shared" si="129"/>
        <v>P0253|Nov</v>
      </c>
      <c r="D3035" s="24">
        <f>Revenue!J3036</f>
        <v>1325.4258</v>
      </c>
      <c r="E3035" s="25">
        <f>_xlfn.XLOOKUP($C3035,ExpensesTbl[Key],ExpensesTbl[Total Operating Expenses])</f>
        <v>2049.17</v>
      </c>
      <c r="F3035" s="25">
        <f t="shared" si="130"/>
        <v>-723.74420000000009</v>
      </c>
      <c r="G3035" s="23" t="str">
        <f>_xlfn.XLOOKUP($A3035,PropertiesTbl[Property ID],PropertiesTbl[Property Name])</f>
        <v>Juniper Landing</v>
      </c>
    </row>
    <row r="3036" spans="1:7" x14ac:dyDescent="0.25">
      <c r="A3036" s="22" t="str">
        <f>Revenue!A3037</f>
        <v>P0253</v>
      </c>
      <c r="B3036" s="22" t="str">
        <f>Revenue!B3037</f>
        <v>Dec</v>
      </c>
      <c r="C3036" s="23" t="str">
        <f t="shared" si="129"/>
        <v>P0253|Dec</v>
      </c>
      <c r="D3036" s="24">
        <f>Revenue!J3037</f>
        <v>4992.0613999999996</v>
      </c>
      <c r="E3036" s="25">
        <f>_xlfn.XLOOKUP($C3036,ExpensesTbl[Key],ExpensesTbl[Total Operating Expenses])</f>
        <v>2523.3000000000002</v>
      </c>
      <c r="F3036" s="25">
        <f t="shared" si="130"/>
        <v>2468.7613999999994</v>
      </c>
      <c r="G3036" s="23" t="str">
        <f>_xlfn.XLOOKUP($A3036,PropertiesTbl[Property ID],PropertiesTbl[Property Name])</f>
        <v>Juniper Landing</v>
      </c>
    </row>
    <row r="3037" spans="1:7" x14ac:dyDescent="0.25">
      <c r="A3037" s="22" t="str">
        <f>Revenue!A3038</f>
        <v>P0253</v>
      </c>
      <c r="B3037" s="22" t="str">
        <f>Revenue!B3038</f>
        <v>Jan</v>
      </c>
      <c r="C3037" s="23" t="str">
        <f t="shared" si="129"/>
        <v>P0253|Jan</v>
      </c>
      <c r="D3037" s="24">
        <f>Revenue!J3038</f>
        <v>5039.3198000000002</v>
      </c>
      <c r="E3037" s="25">
        <f>_xlfn.XLOOKUP($C3037,ExpensesTbl[Key],ExpensesTbl[Total Operating Expenses])</f>
        <v>2529.96</v>
      </c>
      <c r="F3037" s="25">
        <f t="shared" si="130"/>
        <v>2509.3598000000002</v>
      </c>
      <c r="G3037" s="23" t="str">
        <f>_xlfn.XLOOKUP($A3037,PropertiesTbl[Property ID],PropertiesTbl[Property Name])</f>
        <v>Juniper Landing</v>
      </c>
    </row>
    <row r="3038" spans="1:7" x14ac:dyDescent="0.25">
      <c r="A3038" s="22" t="str">
        <f>Revenue!A3039</f>
        <v>P0253</v>
      </c>
      <c r="B3038" s="22" t="str">
        <f>Revenue!B3039</f>
        <v>Feb</v>
      </c>
      <c r="C3038" s="23" t="str">
        <f t="shared" si="129"/>
        <v>P0253|Feb</v>
      </c>
      <c r="D3038" s="24">
        <f>Revenue!J3039</f>
        <v>3824.0075999999999</v>
      </c>
      <c r="E3038" s="25">
        <f>_xlfn.XLOOKUP($C3038,ExpensesTbl[Key],ExpensesTbl[Total Operating Expenses])</f>
        <v>2417.92</v>
      </c>
      <c r="F3038" s="25">
        <f t="shared" si="130"/>
        <v>1406.0875999999998</v>
      </c>
      <c r="G3038" s="23" t="str">
        <f>_xlfn.XLOOKUP($A3038,PropertiesTbl[Property ID],PropertiesTbl[Property Name])</f>
        <v>Juniper Landing</v>
      </c>
    </row>
    <row r="3039" spans="1:7" x14ac:dyDescent="0.25">
      <c r="A3039" s="22" t="str">
        <f>Revenue!A3040</f>
        <v>P0253</v>
      </c>
      <c r="B3039" s="22" t="str">
        <f>Revenue!B3040</f>
        <v>Mar</v>
      </c>
      <c r="C3039" s="23" t="str">
        <f t="shared" si="129"/>
        <v>P0253|Mar</v>
      </c>
      <c r="D3039" s="24">
        <f>Revenue!J3040</f>
        <v>2997.549</v>
      </c>
      <c r="E3039" s="25">
        <f>_xlfn.XLOOKUP($C3039,ExpensesTbl[Key],ExpensesTbl[Total Operating Expenses])</f>
        <v>2292.7800000000002</v>
      </c>
      <c r="F3039" s="25">
        <f t="shared" si="130"/>
        <v>704.76899999999978</v>
      </c>
      <c r="G3039" s="23" t="str">
        <f>_xlfn.XLOOKUP($A3039,PropertiesTbl[Property ID],PropertiesTbl[Property Name])</f>
        <v>Juniper Landing</v>
      </c>
    </row>
    <row r="3040" spans="1:7" x14ac:dyDescent="0.25">
      <c r="A3040" s="22" t="str">
        <f>Revenue!A3041</f>
        <v>P0254</v>
      </c>
      <c r="B3040" s="22" t="str">
        <f>Revenue!B3041</f>
        <v>Apr</v>
      </c>
      <c r="C3040" s="23" t="str">
        <f t="shared" si="129"/>
        <v>P0254|Apr</v>
      </c>
      <c r="D3040" s="24">
        <f>Revenue!J3041</f>
        <v>818.50800000000004</v>
      </c>
      <c r="E3040" s="25">
        <f>_xlfn.XLOOKUP($C3040,ExpensesTbl[Key],ExpensesTbl[Total Operating Expenses])</f>
        <v>1807.9</v>
      </c>
      <c r="F3040" s="25">
        <f t="shared" si="130"/>
        <v>-989.39200000000005</v>
      </c>
      <c r="G3040" s="23" t="str">
        <f>_xlfn.XLOOKUP($A3040,PropertiesTbl[Property ID],PropertiesTbl[Property Name])</f>
        <v>Golden Getaway</v>
      </c>
    </row>
    <row r="3041" spans="1:7" x14ac:dyDescent="0.25">
      <c r="A3041" s="22" t="str">
        <f>Revenue!A3042</f>
        <v>P0254</v>
      </c>
      <c r="B3041" s="22" t="str">
        <f>Revenue!B3042</f>
        <v>May</v>
      </c>
      <c r="C3041" s="23" t="str">
        <f t="shared" si="129"/>
        <v>P0254|May</v>
      </c>
      <c r="D3041" s="24">
        <f>Revenue!J3042</f>
        <v>956.75240000000008</v>
      </c>
      <c r="E3041" s="25">
        <f>_xlfn.XLOOKUP($C3041,ExpensesTbl[Key],ExpensesTbl[Total Operating Expenses])</f>
        <v>1760.05</v>
      </c>
      <c r="F3041" s="25">
        <f t="shared" si="130"/>
        <v>-803.29759999999987</v>
      </c>
      <c r="G3041" s="23" t="str">
        <f>_xlfn.XLOOKUP($A3041,PropertiesTbl[Property ID],PropertiesTbl[Property Name])</f>
        <v>Golden Getaway</v>
      </c>
    </row>
    <row r="3042" spans="1:7" x14ac:dyDescent="0.25">
      <c r="A3042" s="22" t="str">
        <f>Revenue!A3043</f>
        <v>P0254</v>
      </c>
      <c r="B3042" s="22" t="str">
        <f>Revenue!B3043</f>
        <v>Jun</v>
      </c>
      <c r="C3042" s="23" t="str">
        <f t="shared" si="129"/>
        <v>P0254|Jun</v>
      </c>
      <c r="D3042" s="24">
        <f>Revenue!J3043</f>
        <v>1017.7944999999999</v>
      </c>
      <c r="E3042" s="25">
        <f>_xlfn.XLOOKUP($C3042,ExpensesTbl[Key],ExpensesTbl[Total Operating Expenses])</f>
        <v>1829.2800000000002</v>
      </c>
      <c r="F3042" s="25">
        <f t="shared" si="130"/>
        <v>-811.48550000000034</v>
      </c>
      <c r="G3042" s="23" t="str">
        <f>_xlfn.XLOOKUP($A3042,PropertiesTbl[Property ID],PropertiesTbl[Property Name])</f>
        <v>Golden Getaway</v>
      </c>
    </row>
    <row r="3043" spans="1:7" x14ac:dyDescent="0.25">
      <c r="A3043" s="22" t="str">
        <f>Revenue!A3044</f>
        <v>P0254</v>
      </c>
      <c r="B3043" s="22" t="str">
        <f>Revenue!B3044</f>
        <v>Jul</v>
      </c>
      <c r="C3043" s="23" t="str">
        <f t="shared" si="129"/>
        <v>P0254|Jul</v>
      </c>
      <c r="D3043" s="24">
        <f>Revenue!J3044</f>
        <v>1723.0925</v>
      </c>
      <c r="E3043" s="25">
        <f>_xlfn.XLOOKUP($C3043,ExpensesTbl[Key],ExpensesTbl[Total Operating Expenses])</f>
        <v>2479.25</v>
      </c>
      <c r="F3043" s="25">
        <f t="shared" si="130"/>
        <v>-756.15750000000003</v>
      </c>
      <c r="G3043" s="23" t="str">
        <f>_xlfn.XLOOKUP($A3043,PropertiesTbl[Property ID],PropertiesTbl[Property Name])</f>
        <v>Golden Getaway</v>
      </c>
    </row>
    <row r="3044" spans="1:7" x14ac:dyDescent="0.25">
      <c r="A3044" s="22" t="str">
        <f>Revenue!A3045</f>
        <v>P0254</v>
      </c>
      <c r="B3044" s="22" t="str">
        <f>Revenue!B3045</f>
        <v>Aug</v>
      </c>
      <c r="C3044" s="23" t="str">
        <f t="shared" si="129"/>
        <v>P0254|Aug</v>
      </c>
      <c r="D3044" s="24">
        <f>Revenue!J3045</f>
        <v>1785.9</v>
      </c>
      <c r="E3044" s="25">
        <f>_xlfn.XLOOKUP($C3044,ExpensesTbl[Key],ExpensesTbl[Total Operating Expenses])</f>
        <v>2414.61</v>
      </c>
      <c r="F3044" s="25">
        <f t="shared" si="130"/>
        <v>-628.71</v>
      </c>
      <c r="G3044" s="23" t="str">
        <f>_xlfn.XLOOKUP($A3044,PropertiesTbl[Property ID],PropertiesTbl[Property Name])</f>
        <v>Golden Getaway</v>
      </c>
    </row>
    <row r="3045" spans="1:7" x14ac:dyDescent="0.25">
      <c r="A3045" s="22" t="str">
        <f>Revenue!A3046</f>
        <v>P0254</v>
      </c>
      <c r="B3045" s="22" t="str">
        <f>Revenue!B3046</f>
        <v>Sep</v>
      </c>
      <c r="C3045" s="23" t="str">
        <f t="shared" si="129"/>
        <v>P0254|Sep</v>
      </c>
      <c r="D3045" s="24">
        <f>Revenue!J3046</f>
        <v>1127.7440000000001</v>
      </c>
      <c r="E3045" s="25">
        <f>_xlfn.XLOOKUP($C3045,ExpensesTbl[Key],ExpensesTbl[Total Operating Expenses])</f>
        <v>1677.54</v>
      </c>
      <c r="F3045" s="25">
        <f t="shared" si="130"/>
        <v>-549.79599999999982</v>
      </c>
      <c r="G3045" s="23" t="str">
        <f>_xlfn.XLOOKUP($A3045,PropertiesTbl[Property ID],PropertiesTbl[Property Name])</f>
        <v>Golden Getaway</v>
      </c>
    </row>
    <row r="3046" spans="1:7" x14ac:dyDescent="0.25">
      <c r="A3046" s="22" t="str">
        <f>Revenue!A3047</f>
        <v>P0254</v>
      </c>
      <c r="B3046" s="22" t="str">
        <f>Revenue!B3047</f>
        <v>Oct</v>
      </c>
      <c r="C3046" s="23" t="str">
        <f t="shared" si="129"/>
        <v>P0254|Oct</v>
      </c>
      <c r="D3046" s="24">
        <f>Revenue!J3047</f>
        <v>986.35680000000002</v>
      </c>
      <c r="E3046" s="25">
        <f>_xlfn.XLOOKUP($C3046,ExpensesTbl[Key],ExpensesTbl[Total Operating Expenses])</f>
        <v>1648.29</v>
      </c>
      <c r="F3046" s="25">
        <f t="shared" si="130"/>
        <v>-661.93319999999994</v>
      </c>
      <c r="G3046" s="23" t="str">
        <f>_xlfn.XLOOKUP($A3046,PropertiesTbl[Property ID],PropertiesTbl[Property Name])</f>
        <v>Golden Getaway</v>
      </c>
    </row>
    <row r="3047" spans="1:7" x14ac:dyDescent="0.25">
      <c r="A3047" s="22" t="str">
        <f>Revenue!A3048</f>
        <v>P0254</v>
      </c>
      <c r="B3047" s="22" t="str">
        <f>Revenue!B3048</f>
        <v>Nov</v>
      </c>
      <c r="C3047" s="23" t="str">
        <f t="shared" si="129"/>
        <v>P0254|Nov</v>
      </c>
      <c r="D3047" s="24">
        <f>Revenue!J3048</f>
        <v>1044.9544999999998</v>
      </c>
      <c r="E3047" s="25">
        <f>_xlfn.XLOOKUP($C3047,ExpensesTbl[Key],ExpensesTbl[Total Operating Expenses])</f>
        <v>1591.5900000000001</v>
      </c>
      <c r="F3047" s="25">
        <f t="shared" si="130"/>
        <v>-546.63550000000032</v>
      </c>
      <c r="G3047" s="23" t="str">
        <f>_xlfn.XLOOKUP($A3047,PropertiesTbl[Property ID],PropertiesTbl[Property Name])</f>
        <v>Golden Getaway</v>
      </c>
    </row>
    <row r="3048" spans="1:7" x14ac:dyDescent="0.25">
      <c r="A3048" s="22" t="str">
        <f>Revenue!A3049</f>
        <v>P0254</v>
      </c>
      <c r="B3048" s="22" t="str">
        <f>Revenue!B3049</f>
        <v>Dec</v>
      </c>
      <c r="C3048" s="23" t="str">
        <f t="shared" si="129"/>
        <v>P0254|Dec</v>
      </c>
      <c r="D3048" s="24">
        <f>Revenue!J3049</f>
        <v>3698.6760000000004</v>
      </c>
      <c r="E3048" s="25">
        <f>_xlfn.XLOOKUP($C3048,ExpensesTbl[Key],ExpensesTbl[Total Operating Expenses])</f>
        <v>2013.49</v>
      </c>
      <c r="F3048" s="25">
        <f t="shared" si="130"/>
        <v>1685.1860000000004</v>
      </c>
      <c r="G3048" s="23" t="str">
        <f>_xlfn.XLOOKUP($A3048,PropertiesTbl[Property ID],PropertiesTbl[Property Name])</f>
        <v>Golden Getaway</v>
      </c>
    </row>
    <row r="3049" spans="1:7" x14ac:dyDescent="0.25">
      <c r="A3049" s="22" t="str">
        <f>Revenue!A3050</f>
        <v>P0254</v>
      </c>
      <c r="B3049" s="22" t="str">
        <f>Revenue!B3050</f>
        <v>Jan</v>
      </c>
      <c r="C3049" s="23" t="str">
        <f t="shared" si="129"/>
        <v>P0254|Jan</v>
      </c>
      <c r="D3049" s="24">
        <f>Revenue!J3050</f>
        <v>3216.1980000000003</v>
      </c>
      <c r="E3049" s="25">
        <f>_xlfn.XLOOKUP($C3049,ExpensesTbl[Key],ExpensesTbl[Total Operating Expenses])</f>
        <v>2004.77</v>
      </c>
      <c r="F3049" s="25">
        <f t="shared" si="130"/>
        <v>1211.4280000000003</v>
      </c>
      <c r="G3049" s="23" t="str">
        <f>_xlfn.XLOOKUP($A3049,PropertiesTbl[Property ID],PropertiesTbl[Property Name])</f>
        <v>Golden Getaway</v>
      </c>
    </row>
    <row r="3050" spans="1:7" x14ac:dyDescent="0.25">
      <c r="A3050" s="22" t="str">
        <f>Revenue!A3051</f>
        <v>P0254</v>
      </c>
      <c r="B3050" s="22" t="str">
        <f>Revenue!B3051</f>
        <v>Feb</v>
      </c>
      <c r="C3050" s="23" t="str">
        <f t="shared" si="129"/>
        <v>P0254|Feb</v>
      </c>
      <c r="D3050" s="24">
        <f>Revenue!J3051</f>
        <v>2610.6936000000001</v>
      </c>
      <c r="E3050" s="25">
        <f>_xlfn.XLOOKUP($C3050,ExpensesTbl[Key],ExpensesTbl[Total Operating Expenses])</f>
        <v>1903.74</v>
      </c>
      <c r="F3050" s="25">
        <f t="shared" si="130"/>
        <v>706.95360000000005</v>
      </c>
      <c r="G3050" s="23" t="str">
        <f>_xlfn.XLOOKUP($A3050,PropertiesTbl[Property ID],PropertiesTbl[Property Name])</f>
        <v>Golden Getaway</v>
      </c>
    </row>
    <row r="3051" spans="1:7" x14ac:dyDescent="0.25">
      <c r="A3051" s="22" t="str">
        <f>Revenue!A3052</f>
        <v>P0254</v>
      </c>
      <c r="B3051" s="22" t="str">
        <f>Revenue!B3052</f>
        <v>Mar</v>
      </c>
      <c r="C3051" s="23" t="str">
        <f t="shared" si="129"/>
        <v>P0254|Mar</v>
      </c>
      <c r="D3051" s="24">
        <f>Revenue!J3052</f>
        <v>2083.1771999999996</v>
      </c>
      <c r="E3051" s="25">
        <f>_xlfn.XLOOKUP($C3051,ExpensesTbl[Key],ExpensesTbl[Total Operating Expenses])</f>
        <v>1822.52</v>
      </c>
      <c r="F3051" s="25">
        <f t="shared" si="130"/>
        <v>260.65719999999965</v>
      </c>
      <c r="G3051" s="23" t="str">
        <f>_xlfn.XLOOKUP($A3051,PropertiesTbl[Property ID],PropertiesTbl[Property Name])</f>
        <v>Golden Getaway</v>
      </c>
    </row>
    <row r="3052" spans="1:7" x14ac:dyDescent="0.25">
      <c r="A3052" s="22" t="str">
        <f>Revenue!A3053</f>
        <v>P0255</v>
      </c>
      <c r="B3052" s="22" t="str">
        <f>Revenue!B3053</f>
        <v>Apr</v>
      </c>
      <c r="C3052" s="23" t="str">
        <f t="shared" si="129"/>
        <v>P0255|Apr</v>
      </c>
      <c r="D3052" s="24">
        <f>Revenue!J3053</f>
        <v>545.79599999999994</v>
      </c>
      <c r="E3052" s="25">
        <f>_xlfn.XLOOKUP($C3052,ExpensesTbl[Key],ExpensesTbl[Total Operating Expenses])</f>
        <v>1169.04</v>
      </c>
      <c r="F3052" s="25">
        <f t="shared" si="130"/>
        <v>-623.24400000000003</v>
      </c>
      <c r="G3052" s="23" t="str">
        <f>_xlfn.XLOOKUP($A3052,PropertiesTbl[Property ID],PropertiesTbl[Property Name])</f>
        <v>Highland Nest</v>
      </c>
    </row>
    <row r="3053" spans="1:7" x14ac:dyDescent="0.25">
      <c r="A3053" s="22" t="str">
        <f>Revenue!A3054</f>
        <v>P0255</v>
      </c>
      <c r="B3053" s="22" t="str">
        <f>Revenue!B3054</f>
        <v>May</v>
      </c>
      <c r="C3053" s="23" t="str">
        <f t="shared" si="129"/>
        <v>P0255|May</v>
      </c>
      <c r="D3053" s="24">
        <f>Revenue!J3054</f>
        <v>624.63760000000002</v>
      </c>
      <c r="E3053" s="25">
        <f>_xlfn.XLOOKUP($C3053,ExpensesTbl[Key],ExpensesTbl[Total Operating Expenses])</f>
        <v>1260.6199999999999</v>
      </c>
      <c r="F3053" s="25">
        <f t="shared" si="130"/>
        <v>-635.98239999999987</v>
      </c>
      <c r="G3053" s="23" t="str">
        <f>_xlfn.XLOOKUP($A3053,PropertiesTbl[Property ID],PropertiesTbl[Property Name])</f>
        <v>Highland Nest</v>
      </c>
    </row>
    <row r="3054" spans="1:7" x14ac:dyDescent="0.25">
      <c r="A3054" s="22" t="str">
        <f>Revenue!A3055</f>
        <v>P0255</v>
      </c>
      <c r="B3054" s="22" t="str">
        <f>Revenue!B3055</f>
        <v>Jun</v>
      </c>
      <c r="C3054" s="23" t="str">
        <f t="shared" si="129"/>
        <v>P0255|Jun</v>
      </c>
      <c r="D3054" s="24">
        <f>Revenue!J3055</f>
        <v>776.99549999999999</v>
      </c>
      <c r="E3054" s="25">
        <f>_xlfn.XLOOKUP($C3054,ExpensesTbl[Key],ExpensesTbl[Total Operating Expenses])</f>
        <v>1299.5900000000001</v>
      </c>
      <c r="F3054" s="25">
        <f t="shared" si="130"/>
        <v>-522.59450000000015</v>
      </c>
      <c r="G3054" s="23" t="str">
        <f>_xlfn.XLOOKUP($A3054,PropertiesTbl[Property ID],PropertiesTbl[Property Name])</f>
        <v>Highland Nest</v>
      </c>
    </row>
    <row r="3055" spans="1:7" x14ac:dyDescent="0.25">
      <c r="A3055" s="22" t="str">
        <f>Revenue!A3056</f>
        <v>P0255</v>
      </c>
      <c r="B3055" s="22" t="str">
        <f>Revenue!B3056</f>
        <v>Jul</v>
      </c>
      <c r="C3055" s="23" t="str">
        <f t="shared" si="129"/>
        <v>P0255|Jul</v>
      </c>
      <c r="D3055" s="24">
        <f>Revenue!J3056</f>
        <v>1171.6769999999999</v>
      </c>
      <c r="E3055" s="25">
        <f>_xlfn.XLOOKUP($C3055,ExpensesTbl[Key],ExpensesTbl[Total Operating Expenses])</f>
        <v>1639.17</v>
      </c>
      <c r="F3055" s="25">
        <f t="shared" si="130"/>
        <v>-467.49300000000017</v>
      </c>
      <c r="G3055" s="23" t="str">
        <f>_xlfn.XLOOKUP($A3055,PropertiesTbl[Property ID],PropertiesTbl[Property Name])</f>
        <v>Highland Nest</v>
      </c>
    </row>
    <row r="3056" spans="1:7" x14ac:dyDescent="0.25">
      <c r="A3056" s="22" t="str">
        <f>Revenue!A3057</f>
        <v>P0255</v>
      </c>
      <c r="B3056" s="22" t="str">
        <f>Revenue!B3057</f>
        <v>Aug</v>
      </c>
      <c r="C3056" s="23" t="str">
        <f t="shared" si="129"/>
        <v>P0255|Aug</v>
      </c>
      <c r="D3056" s="24">
        <f>Revenue!J3057</f>
        <v>921.39940000000001</v>
      </c>
      <c r="E3056" s="25">
        <f>_xlfn.XLOOKUP($C3056,ExpensesTbl[Key],ExpensesTbl[Total Operating Expenses])</f>
        <v>1548.4599999999998</v>
      </c>
      <c r="F3056" s="25">
        <f t="shared" si="130"/>
        <v>-627.06059999999979</v>
      </c>
      <c r="G3056" s="23" t="str">
        <f>_xlfn.XLOOKUP($A3056,PropertiesTbl[Property ID],PropertiesTbl[Property Name])</f>
        <v>Highland Nest</v>
      </c>
    </row>
    <row r="3057" spans="1:7" x14ac:dyDescent="0.25">
      <c r="A3057" s="22" t="str">
        <f>Revenue!A3058</f>
        <v>P0255</v>
      </c>
      <c r="B3057" s="22" t="str">
        <f>Revenue!B3058</f>
        <v>Sep</v>
      </c>
      <c r="C3057" s="23" t="str">
        <f t="shared" si="129"/>
        <v>P0255|Sep</v>
      </c>
      <c r="D3057" s="24">
        <f>Revenue!J3058</f>
        <v>668.404</v>
      </c>
      <c r="E3057" s="25">
        <f>_xlfn.XLOOKUP($C3057,ExpensesTbl[Key],ExpensesTbl[Total Operating Expenses])</f>
        <v>1205.5700000000002</v>
      </c>
      <c r="F3057" s="25">
        <f t="shared" si="130"/>
        <v>-537.16600000000017</v>
      </c>
      <c r="G3057" s="23" t="str">
        <f>_xlfn.XLOOKUP($A3057,PropertiesTbl[Property ID],PropertiesTbl[Property Name])</f>
        <v>Highland Nest</v>
      </c>
    </row>
    <row r="3058" spans="1:7" x14ac:dyDescent="0.25">
      <c r="A3058" s="22" t="str">
        <f>Revenue!A3059</f>
        <v>P0255</v>
      </c>
      <c r="B3058" s="22" t="str">
        <f>Revenue!B3059</f>
        <v>Oct</v>
      </c>
      <c r="C3058" s="23" t="str">
        <f t="shared" si="129"/>
        <v>P0255|Oct</v>
      </c>
      <c r="D3058" s="24">
        <f>Revenue!J3059</f>
        <v>639.71140000000003</v>
      </c>
      <c r="E3058" s="25">
        <f>_xlfn.XLOOKUP($C3058,ExpensesTbl[Key],ExpensesTbl[Total Operating Expenses])</f>
        <v>1198.8700000000001</v>
      </c>
      <c r="F3058" s="25">
        <f t="shared" si="130"/>
        <v>-559.15860000000009</v>
      </c>
      <c r="G3058" s="23" t="str">
        <f>_xlfn.XLOOKUP($A3058,PropertiesTbl[Property ID],PropertiesTbl[Property Name])</f>
        <v>Highland Nest</v>
      </c>
    </row>
    <row r="3059" spans="1:7" x14ac:dyDescent="0.25">
      <c r="A3059" s="22" t="str">
        <f>Revenue!A3060</f>
        <v>P0255</v>
      </c>
      <c r="B3059" s="22" t="str">
        <f>Revenue!B3060</f>
        <v>Nov</v>
      </c>
      <c r="C3059" s="23" t="str">
        <f t="shared" si="129"/>
        <v>P0255|Nov</v>
      </c>
      <c r="D3059" s="24">
        <f>Revenue!J3060</f>
        <v>676.78480000000002</v>
      </c>
      <c r="E3059" s="25">
        <f>_xlfn.XLOOKUP($C3059,ExpensesTbl[Key],ExpensesTbl[Total Operating Expenses])</f>
        <v>1198.79</v>
      </c>
      <c r="F3059" s="25">
        <f t="shared" si="130"/>
        <v>-522.00519999999995</v>
      </c>
      <c r="G3059" s="23" t="str">
        <f>_xlfn.XLOOKUP($A3059,PropertiesTbl[Property ID],PropertiesTbl[Property Name])</f>
        <v>Highland Nest</v>
      </c>
    </row>
    <row r="3060" spans="1:7" x14ac:dyDescent="0.25">
      <c r="A3060" s="22" t="str">
        <f>Revenue!A3061</f>
        <v>P0255</v>
      </c>
      <c r="B3060" s="22" t="str">
        <f>Revenue!B3061</f>
        <v>Dec</v>
      </c>
      <c r="C3060" s="23" t="str">
        <f t="shared" si="129"/>
        <v>P0255|Dec</v>
      </c>
      <c r="D3060" s="24">
        <f>Revenue!J3061</f>
        <v>2469.7758999999996</v>
      </c>
      <c r="E3060" s="25">
        <f>_xlfn.XLOOKUP($C3060,ExpensesTbl[Key],ExpensesTbl[Total Operating Expenses])</f>
        <v>1434.3700000000003</v>
      </c>
      <c r="F3060" s="25">
        <f t="shared" si="130"/>
        <v>1035.4058999999993</v>
      </c>
      <c r="G3060" s="23" t="str">
        <f>_xlfn.XLOOKUP($A3060,PropertiesTbl[Property ID],PropertiesTbl[Property Name])</f>
        <v>Highland Nest</v>
      </c>
    </row>
    <row r="3061" spans="1:7" x14ac:dyDescent="0.25">
      <c r="A3061" s="22" t="str">
        <f>Revenue!A3062</f>
        <v>P0255</v>
      </c>
      <c r="B3061" s="22" t="str">
        <f>Revenue!B3062</f>
        <v>Jan</v>
      </c>
      <c r="C3061" s="23" t="str">
        <f t="shared" si="129"/>
        <v>P0255|Jan</v>
      </c>
      <c r="D3061" s="24">
        <f>Revenue!J3062</f>
        <v>2022.1887999999999</v>
      </c>
      <c r="E3061" s="25">
        <f>_xlfn.XLOOKUP($C3061,ExpensesTbl[Key],ExpensesTbl[Total Operating Expenses])</f>
        <v>1551.42</v>
      </c>
      <c r="F3061" s="25">
        <f t="shared" si="130"/>
        <v>470.76879999999983</v>
      </c>
      <c r="G3061" s="23" t="str">
        <f>_xlfn.XLOOKUP($A3061,PropertiesTbl[Property ID],PropertiesTbl[Property Name])</f>
        <v>Highland Nest</v>
      </c>
    </row>
    <row r="3062" spans="1:7" x14ac:dyDescent="0.25">
      <c r="A3062" s="22" t="str">
        <f>Revenue!A3063</f>
        <v>P0255</v>
      </c>
      <c r="B3062" s="22" t="str">
        <f>Revenue!B3063</f>
        <v>Feb</v>
      </c>
      <c r="C3062" s="23" t="str">
        <f t="shared" si="129"/>
        <v>P0255|Feb</v>
      </c>
      <c r="D3062" s="24">
        <f>Revenue!J3063</f>
        <v>1651.3305</v>
      </c>
      <c r="E3062" s="25">
        <f>_xlfn.XLOOKUP($C3062,ExpensesTbl[Key],ExpensesTbl[Total Operating Expenses])</f>
        <v>1373.21</v>
      </c>
      <c r="F3062" s="25">
        <f t="shared" si="130"/>
        <v>278.12049999999999</v>
      </c>
      <c r="G3062" s="23" t="str">
        <f>_xlfn.XLOOKUP($A3062,PropertiesTbl[Property ID],PropertiesTbl[Property Name])</f>
        <v>Highland Nest</v>
      </c>
    </row>
    <row r="3063" spans="1:7" x14ac:dyDescent="0.25">
      <c r="A3063" s="22" t="str">
        <f>Revenue!A3064</f>
        <v>P0255</v>
      </c>
      <c r="B3063" s="22" t="str">
        <f>Revenue!B3064</f>
        <v>Mar</v>
      </c>
      <c r="C3063" s="23" t="str">
        <f t="shared" si="129"/>
        <v>P0255|Mar</v>
      </c>
      <c r="D3063" s="24">
        <f>Revenue!J3064</f>
        <v>1628.6034</v>
      </c>
      <c r="E3063" s="25">
        <f>_xlfn.XLOOKUP($C3063,ExpensesTbl[Key],ExpensesTbl[Total Operating Expenses])</f>
        <v>1372.9</v>
      </c>
      <c r="F3063" s="25">
        <f t="shared" si="130"/>
        <v>255.70339999999987</v>
      </c>
      <c r="G3063" s="23" t="str">
        <f>_xlfn.XLOOKUP($A3063,PropertiesTbl[Property ID],PropertiesTbl[Property Name])</f>
        <v>Highland Nest</v>
      </c>
    </row>
    <row r="3064" spans="1:7" x14ac:dyDescent="0.25">
      <c r="A3064" s="22" t="str">
        <f>Revenue!A3065</f>
        <v>P0256</v>
      </c>
      <c r="B3064" s="22" t="str">
        <f>Revenue!B3065</f>
        <v>Apr</v>
      </c>
      <c r="C3064" s="23" t="str">
        <f t="shared" si="129"/>
        <v>P0256|Apr</v>
      </c>
      <c r="D3064" s="24">
        <f>Revenue!J3065</f>
        <v>1484.9956</v>
      </c>
      <c r="E3064" s="25">
        <f>_xlfn.XLOOKUP($C3064,ExpensesTbl[Key],ExpensesTbl[Total Operating Expenses])</f>
        <v>2512.1400000000003</v>
      </c>
      <c r="F3064" s="25">
        <f t="shared" si="130"/>
        <v>-1027.1444000000004</v>
      </c>
      <c r="G3064" s="23" t="str">
        <f>_xlfn.XLOOKUP($A3064,PropertiesTbl[Property ID],PropertiesTbl[Property Name])</f>
        <v>Silver Getaway</v>
      </c>
    </row>
    <row r="3065" spans="1:7" x14ac:dyDescent="0.25">
      <c r="A3065" s="22" t="str">
        <f>Revenue!A3066</f>
        <v>P0256</v>
      </c>
      <c r="B3065" s="22" t="str">
        <f>Revenue!B3066</f>
        <v>May</v>
      </c>
      <c r="C3065" s="23" t="str">
        <f t="shared" si="129"/>
        <v>P0256|May</v>
      </c>
      <c r="D3065" s="24">
        <f>Revenue!J3066</f>
        <v>1608.0207000000003</v>
      </c>
      <c r="E3065" s="25">
        <f>_xlfn.XLOOKUP($C3065,ExpensesTbl[Key],ExpensesTbl[Total Operating Expenses])</f>
        <v>2935.87</v>
      </c>
      <c r="F3065" s="25">
        <f t="shared" si="130"/>
        <v>-1327.8492999999996</v>
      </c>
      <c r="G3065" s="23" t="str">
        <f>_xlfn.XLOOKUP($A3065,PropertiesTbl[Property ID],PropertiesTbl[Property Name])</f>
        <v>Silver Getaway</v>
      </c>
    </row>
    <row r="3066" spans="1:7" x14ac:dyDescent="0.25">
      <c r="A3066" s="22" t="str">
        <f>Revenue!A3067</f>
        <v>P0256</v>
      </c>
      <c r="B3066" s="22" t="str">
        <f>Revenue!B3067</f>
        <v>Jun</v>
      </c>
      <c r="C3066" s="23" t="str">
        <f t="shared" si="129"/>
        <v>P0256|Jun</v>
      </c>
      <c r="D3066" s="24">
        <f>Revenue!J3067</f>
        <v>1667.6369</v>
      </c>
      <c r="E3066" s="25">
        <f>_xlfn.XLOOKUP($C3066,ExpensesTbl[Key],ExpensesTbl[Total Operating Expenses])</f>
        <v>3062.4100000000003</v>
      </c>
      <c r="F3066" s="25">
        <f t="shared" si="130"/>
        <v>-1394.7731000000003</v>
      </c>
      <c r="G3066" s="23" t="str">
        <f>_xlfn.XLOOKUP($A3066,PropertiesTbl[Property ID],PropertiesTbl[Property Name])</f>
        <v>Silver Getaway</v>
      </c>
    </row>
    <row r="3067" spans="1:7" x14ac:dyDescent="0.25">
      <c r="A3067" s="22" t="str">
        <f>Revenue!A3068</f>
        <v>P0256</v>
      </c>
      <c r="B3067" s="22" t="str">
        <f>Revenue!B3068</f>
        <v>Jul</v>
      </c>
      <c r="C3067" s="23" t="str">
        <f t="shared" si="129"/>
        <v>P0256|Jul</v>
      </c>
      <c r="D3067" s="24">
        <f>Revenue!J3068</f>
        <v>2319.4089999999997</v>
      </c>
      <c r="E3067" s="25">
        <f>_xlfn.XLOOKUP($C3067,ExpensesTbl[Key],ExpensesTbl[Total Operating Expenses])</f>
        <v>4204.54</v>
      </c>
      <c r="F3067" s="25">
        <f t="shared" si="130"/>
        <v>-1885.1310000000003</v>
      </c>
      <c r="G3067" s="23" t="str">
        <f>_xlfn.XLOOKUP($A3067,PropertiesTbl[Property ID],PropertiesTbl[Property Name])</f>
        <v>Silver Getaway</v>
      </c>
    </row>
    <row r="3068" spans="1:7" x14ac:dyDescent="0.25">
      <c r="A3068" s="22" t="str">
        <f>Revenue!A3069</f>
        <v>P0256</v>
      </c>
      <c r="B3068" s="22" t="str">
        <f>Revenue!B3069</f>
        <v>Aug</v>
      </c>
      <c r="C3068" s="23" t="str">
        <f t="shared" si="129"/>
        <v>P0256|Aug</v>
      </c>
      <c r="D3068" s="24">
        <f>Revenue!J3069</f>
        <v>2700.5430000000001</v>
      </c>
      <c r="E3068" s="25">
        <f>_xlfn.XLOOKUP($C3068,ExpensesTbl[Key],ExpensesTbl[Total Operating Expenses])</f>
        <v>4185.8099999999995</v>
      </c>
      <c r="F3068" s="25">
        <f t="shared" si="130"/>
        <v>-1485.2669999999994</v>
      </c>
      <c r="G3068" s="23" t="str">
        <f>_xlfn.XLOOKUP($A3068,PropertiesTbl[Property ID],PropertiesTbl[Property Name])</f>
        <v>Silver Getaway</v>
      </c>
    </row>
    <row r="3069" spans="1:7" x14ac:dyDescent="0.25">
      <c r="A3069" s="22" t="str">
        <f>Revenue!A3070</f>
        <v>P0256</v>
      </c>
      <c r="B3069" s="22" t="str">
        <f>Revenue!B3070</f>
        <v>Sep</v>
      </c>
      <c r="C3069" s="23" t="str">
        <f t="shared" si="129"/>
        <v>P0256|Sep</v>
      </c>
      <c r="D3069" s="24">
        <f>Revenue!J3070</f>
        <v>1423.0126</v>
      </c>
      <c r="E3069" s="25">
        <f>_xlfn.XLOOKUP($C3069,ExpensesTbl[Key],ExpensesTbl[Total Operating Expenses])</f>
        <v>2766.71</v>
      </c>
      <c r="F3069" s="25">
        <f t="shared" si="130"/>
        <v>-1343.6974</v>
      </c>
      <c r="G3069" s="23" t="str">
        <f>_xlfn.XLOOKUP($A3069,PropertiesTbl[Property ID],PropertiesTbl[Property Name])</f>
        <v>Silver Getaway</v>
      </c>
    </row>
    <row r="3070" spans="1:7" x14ac:dyDescent="0.25">
      <c r="A3070" s="22" t="str">
        <f>Revenue!A3071</f>
        <v>P0256</v>
      </c>
      <c r="B3070" s="22" t="str">
        <f>Revenue!B3071</f>
        <v>Oct</v>
      </c>
      <c r="C3070" s="23" t="str">
        <f t="shared" si="129"/>
        <v>P0256|Oct</v>
      </c>
      <c r="D3070" s="24">
        <f>Revenue!J3071</f>
        <v>1520.2066</v>
      </c>
      <c r="E3070" s="25">
        <f>_xlfn.XLOOKUP($C3070,ExpensesTbl[Key],ExpensesTbl[Total Operating Expenses])</f>
        <v>2667.61</v>
      </c>
      <c r="F3070" s="25">
        <f t="shared" si="130"/>
        <v>-1147.4034000000001</v>
      </c>
      <c r="G3070" s="23" t="str">
        <f>_xlfn.XLOOKUP($A3070,PropertiesTbl[Property ID],PropertiesTbl[Property Name])</f>
        <v>Silver Getaway</v>
      </c>
    </row>
    <row r="3071" spans="1:7" x14ac:dyDescent="0.25">
      <c r="A3071" s="22" t="str">
        <f>Revenue!A3072</f>
        <v>P0256</v>
      </c>
      <c r="B3071" s="22" t="str">
        <f>Revenue!B3072</f>
        <v>Nov</v>
      </c>
      <c r="C3071" s="23" t="str">
        <f t="shared" si="129"/>
        <v>P0256|Nov</v>
      </c>
      <c r="D3071" s="24">
        <f>Revenue!J3072</f>
        <v>1699.8215</v>
      </c>
      <c r="E3071" s="25">
        <f>_xlfn.XLOOKUP($C3071,ExpensesTbl[Key],ExpensesTbl[Total Operating Expenses])</f>
        <v>2587.0300000000002</v>
      </c>
      <c r="F3071" s="25">
        <f t="shared" si="130"/>
        <v>-887.20850000000019</v>
      </c>
      <c r="G3071" s="23" t="str">
        <f>_xlfn.XLOOKUP($A3071,PropertiesTbl[Property ID],PropertiesTbl[Property Name])</f>
        <v>Silver Getaway</v>
      </c>
    </row>
    <row r="3072" spans="1:7" x14ac:dyDescent="0.25">
      <c r="A3072" s="22" t="str">
        <f>Revenue!A3073</f>
        <v>P0256</v>
      </c>
      <c r="B3072" s="22" t="str">
        <f>Revenue!B3073</f>
        <v>Dec</v>
      </c>
      <c r="C3072" s="23" t="str">
        <f t="shared" si="129"/>
        <v>P0256|Dec</v>
      </c>
      <c r="D3072" s="24">
        <f>Revenue!J3073</f>
        <v>5777.0385999999999</v>
      </c>
      <c r="E3072" s="25">
        <f>_xlfn.XLOOKUP($C3072,ExpensesTbl[Key],ExpensesTbl[Total Operating Expenses])</f>
        <v>3155.0200000000004</v>
      </c>
      <c r="F3072" s="25">
        <f t="shared" si="130"/>
        <v>2622.0185999999994</v>
      </c>
      <c r="G3072" s="23" t="str">
        <f>_xlfn.XLOOKUP($A3072,PropertiesTbl[Property ID],PropertiesTbl[Property Name])</f>
        <v>Silver Getaway</v>
      </c>
    </row>
    <row r="3073" spans="1:7" x14ac:dyDescent="0.25">
      <c r="A3073" s="22" t="str">
        <f>Revenue!A3074</f>
        <v>P0256</v>
      </c>
      <c r="B3073" s="22" t="str">
        <f>Revenue!B3074</f>
        <v>Jan</v>
      </c>
      <c r="C3073" s="23" t="str">
        <f t="shared" si="129"/>
        <v>P0256|Jan</v>
      </c>
      <c r="D3073" s="24">
        <f>Revenue!J3074</f>
        <v>5617.9763999999996</v>
      </c>
      <c r="E3073" s="25">
        <f>_xlfn.XLOOKUP($C3073,ExpensesTbl[Key],ExpensesTbl[Total Operating Expenses])</f>
        <v>3032.6900000000005</v>
      </c>
      <c r="F3073" s="25">
        <f t="shared" si="130"/>
        <v>2585.286399999999</v>
      </c>
      <c r="G3073" s="23" t="str">
        <f>_xlfn.XLOOKUP($A3073,PropertiesTbl[Property ID],PropertiesTbl[Property Name])</f>
        <v>Silver Getaway</v>
      </c>
    </row>
    <row r="3074" spans="1:7" x14ac:dyDescent="0.25">
      <c r="A3074" s="22" t="str">
        <f>Revenue!A3075</f>
        <v>P0256</v>
      </c>
      <c r="B3074" s="22" t="str">
        <f>Revenue!B3075</f>
        <v>Feb</v>
      </c>
      <c r="C3074" s="23" t="str">
        <f t="shared" si="129"/>
        <v>P0256|Feb</v>
      </c>
      <c r="D3074" s="24">
        <f>Revenue!J3075</f>
        <v>3791.8139999999999</v>
      </c>
      <c r="E3074" s="25">
        <f>_xlfn.XLOOKUP($C3074,ExpensesTbl[Key],ExpensesTbl[Total Operating Expenses])</f>
        <v>3141.61</v>
      </c>
      <c r="F3074" s="25">
        <f t="shared" si="130"/>
        <v>650.20399999999972</v>
      </c>
      <c r="G3074" s="23" t="str">
        <f>_xlfn.XLOOKUP($A3074,PropertiesTbl[Property ID],PropertiesTbl[Property Name])</f>
        <v>Silver Getaway</v>
      </c>
    </row>
    <row r="3075" spans="1:7" x14ac:dyDescent="0.25">
      <c r="A3075" s="22" t="str">
        <f>Revenue!A3076</f>
        <v>P0256</v>
      </c>
      <c r="B3075" s="22" t="str">
        <f>Revenue!B3076</f>
        <v>Mar</v>
      </c>
      <c r="C3075" s="23" t="str">
        <f t="shared" si="129"/>
        <v>P0256|Mar</v>
      </c>
      <c r="D3075" s="24">
        <f>Revenue!J3076</f>
        <v>3463.6241999999997</v>
      </c>
      <c r="E3075" s="25">
        <f>_xlfn.XLOOKUP($C3075,ExpensesTbl[Key],ExpensesTbl[Total Operating Expenses])</f>
        <v>2881.58</v>
      </c>
      <c r="F3075" s="25">
        <f t="shared" si="130"/>
        <v>582.04419999999982</v>
      </c>
      <c r="G3075" s="23" t="str">
        <f>_xlfn.XLOOKUP($A3075,PropertiesTbl[Property ID],PropertiesTbl[Property Name])</f>
        <v>Silver Getaway</v>
      </c>
    </row>
    <row r="3076" spans="1:7" x14ac:dyDescent="0.25">
      <c r="A3076" s="22" t="str">
        <f>Revenue!A3077</f>
        <v>P0257</v>
      </c>
      <c r="B3076" s="22" t="str">
        <f>Revenue!B3077</f>
        <v>Apr</v>
      </c>
      <c r="C3076" s="23" t="str">
        <f t="shared" si="129"/>
        <v>P0257|Apr</v>
      </c>
      <c r="D3076" s="24">
        <f>Revenue!J3077</f>
        <v>1056.212</v>
      </c>
      <c r="E3076" s="25">
        <f>_xlfn.XLOOKUP($C3076,ExpensesTbl[Key],ExpensesTbl[Total Operating Expenses])</f>
        <v>1964.37</v>
      </c>
      <c r="F3076" s="25">
        <f t="shared" si="130"/>
        <v>-908.1579999999999</v>
      </c>
      <c r="G3076" s="23" t="str">
        <f>_xlfn.XLOOKUP($A3076,PropertiesTbl[Property ID],PropertiesTbl[Property Name])</f>
        <v>Cedar Manor</v>
      </c>
    </row>
    <row r="3077" spans="1:7" x14ac:dyDescent="0.25">
      <c r="A3077" s="22" t="str">
        <f>Revenue!A3078</f>
        <v>P0257</v>
      </c>
      <c r="B3077" s="22" t="str">
        <f>Revenue!B3078</f>
        <v>May</v>
      </c>
      <c r="C3077" s="23" t="str">
        <f t="shared" ref="C3077:C3140" si="131">A3077&amp;"|"&amp;B3077</f>
        <v>P0257|May</v>
      </c>
      <c r="D3077" s="24">
        <f>Revenue!J3078</f>
        <v>1313.3784000000001</v>
      </c>
      <c r="E3077" s="25">
        <f>_xlfn.XLOOKUP($C3077,ExpensesTbl[Key],ExpensesTbl[Total Operating Expenses])</f>
        <v>2320.56</v>
      </c>
      <c r="F3077" s="25">
        <f t="shared" ref="F3077:F3140" si="132">D3077-E3077</f>
        <v>-1007.1815999999999</v>
      </c>
      <c r="G3077" s="23" t="str">
        <f>_xlfn.XLOOKUP($A3077,PropertiesTbl[Property ID],PropertiesTbl[Property Name])</f>
        <v>Cedar Manor</v>
      </c>
    </row>
    <row r="3078" spans="1:7" x14ac:dyDescent="0.25">
      <c r="A3078" s="22" t="str">
        <f>Revenue!A3079</f>
        <v>P0257</v>
      </c>
      <c r="B3078" s="22" t="str">
        <f>Revenue!B3079</f>
        <v>Jun</v>
      </c>
      <c r="C3078" s="23" t="str">
        <f t="shared" si="131"/>
        <v>P0257|Jun</v>
      </c>
      <c r="D3078" s="24">
        <f>Revenue!J3079</f>
        <v>1417.8376999999998</v>
      </c>
      <c r="E3078" s="25">
        <f>_xlfn.XLOOKUP($C3078,ExpensesTbl[Key],ExpensesTbl[Total Operating Expenses])</f>
        <v>2408.4699999999998</v>
      </c>
      <c r="F3078" s="25">
        <f t="shared" si="132"/>
        <v>-990.63229999999999</v>
      </c>
      <c r="G3078" s="23" t="str">
        <f>_xlfn.XLOOKUP($A3078,PropertiesTbl[Property ID],PropertiesTbl[Property Name])</f>
        <v>Cedar Manor</v>
      </c>
    </row>
    <row r="3079" spans="1:7" x14ac:dyDescent="0.25">
      <c r="A3079" s="22" t="str">
        <f>Revenue!A3080</f>
        <v>P0257</v>
      </c>
      <c r="B3079" s="22" t="str">
        <f>Revenue!B3080</f>
        <v>Jul</v>
      </c>
      <c r="C3079" s="23" t="str">
        <f t="shared" si="131"/>
        <v>P0257|Jul</v>
      </c>
      <c r="D3079" s="24">
        <f>Revenue!J3080</f>
        <v>2518.7190000000001</v>
      </c>
      <c r="E3079" s="25">
        <f>_xlfn.XLOOKUP($C3079,ExpensesTbl[Key],ExpensesTbl[Total Operating Expenses])</f>
        <v>3388.42</v>
      </c>
      <c r="F3079" s="25">
        <f t="shared" si="132"/>
        <v>-869.70100000000002</v>
      </c>
      <c r="G3079" s="23" t="str">
        <f>_xlfn.XLOOKUP($A3079,PropertiesTbl[Property ID],PropertiesTbl[Property Name])</f>
        <v>Cedar Manor</v>
      </c>
    </row>
    <row r="3080" spans="1:7" x14ac:dyDescent="0.25">
      <c r="A3080" s="22" t="str">
        <f>Revenue!A3081</f>
        <v>P0257</v>
      </c>
      <c r="B3080" s="22" t="str">
        <f>Revenue!B3081</f>
        <v>Aug</v>
      </c>
      <c r="C3080" s="23" t="str">
        <f t="shared" si="131"/>
        <v>P0257|Aug</v>
      </c>
      <c r="D3080" s="24">
        <f>Revenue!J3081</f>
        <v>2315.4069999999997</v>
      </c>
      <c r="E3080" s="25">
        <f>_xlfn.XLOOKUP($C3080,ExpensesTbl[Key],ExpensesTbl[Total Operating Expenses])</f>
        <v>3260.15</v>
      </c>
      <c r="F3080" s="25">
        <f t="shared" si="132"/>
        <v>-944.74300000000039</v>
      </c>
      <c r="G3080" s="23" t="str">
        <f>_xlfn.XLOOKUP($A3080,PropertiesTbl[Property ID],PropertiesTbl[Property Name])</f>
        <v>Cedar Manor</v>
      </c>
    </row>
    <row r="3081" spans="1:7" x14ac:dyDescent="0.25">
      <c r="A3081" s="22" t="str">
        <f>Revenue!A3082</f>
        <v>P0257</v>
      </c>
      <c r="B3081" s="22" t="str">
        <f>Revenue!B3082</f>
        <v>Sep</v>
      </c>
      <c r="C3081" s="23" t="str">
        <f t="shared" si="131"/>
        <v>P0257|Sep</v>
      </c>
      <c r="D3081" s="24">
        <f>Revenue!J3082</f>
        <v>1442.8152</v>
      </c>
      <c r="E3081" s="25">
        <f>_xlfn.XLOOKUP($C3081,ExpensesTbl[Key],ExpensesTbl[Total Operating Expenses])</f>
        <v>2210.98</v>
      </c>
      <c r="F3081" s="25">
        <f t="shared" si="132"/>
        <v>-768.16480000000001</v>
      </c>
      <c r="G3081" s="23" t="str">
        <f>_xlfn.XLOOKUP($A3081,PropertiesTbl[Property ID],PropertiesTbl[Property Name])</f>
        <v>Cedar Manor</v>
      </c>
    </row>
    <row r="3082" spans="1:7" x14ac:dyDescent="0.25">
      <c r="A3082" s="22" t="str">
        <f>Revenue!A3083</f>
        <v>P0257</v>
      </c>
      <c r="B3082" s="22" t="str">
        <f>Revenue!B3083</f>
        <v>Oct</v>
      </c>
      <c r="C3082" s="23" t="str">
        <f t="shared" si="131"/>
        <v>P0257|Oct</v>
      </c>
      <c r="D3082" s="24">
        <f>Revenue!J3083</f>
        <v>1085.5060000000001</v>
      </c>
      <c r="E3082" s="25">
        <f>_xlfn.XLOOKUP($C3082,ExpensesTbl[Key],ExpensesTbl[Total Operating Expenses])</f>
        <v>2088.62</v>
      </c>
      <c r="F3082" s="25">
        <f t="shared" si="132"/>
        <v>-1003.1139999999998</v>
      </c>
      <c r="G3082" s="23" t="str">
        <f>_xlfn.XLOOKUP($A3082,PropertiesTbl[Property ID],PropertiesTbl[Property Name])</f>
        <v>Cedar Manor</v>
      </c>
    </row>
    <row r="3083" spans="1:7" x14ac:dyDescent="0.25">
      <c r="A3083" s="22" t="str">
        <f>Revenue!A3084</f>
        <v>P0257</v>
      </c>
      <c r="B3083" s="22" t="str">
        <f>Revenue!B3084</f>
        <v>Nov</v>
      </c>
      <c r="C3083" s="23" t="str">
        <f t="shared" si="131"/>
        <v>P0257|Nov</v>
      </c>
      <c r="D3083" s="24">
        <f>Revenue!J3084</f>
        <v>1297.6643999999999</v>
      </c>
      <c r="E3083" s="25">
        <f>_xlfn.XLOOKUP($C3083,ExpensesTbl[Key],ExpensesTbl[Total Operating Expenses])</f>
        <v>2058.2799999999997</v>
      </c>
      <c r="F3083" s="25">
        <f t="shared" si="132"/>
        <v>-760.61559999999986</v>
      </c>
      <c r="G3083" s="23" t="str">
        <f>_xlfn.XLOOKUP($A3083,PropertiesTbl[Property ID],PropertiesTbl[Property Name])</f>
        <v>Cedar Manor</v>
      </c>
    </row>
    <row r="3084" spans="1:7" x14ac:dyDescent="0.25">
      <c r="A3084" s="22" t="str">
        <f>Revenue!A3085</f>
        <v>P0257</v>
      </c>
      <c r="B3084" s="22" t="str">
        <f>Revenue!B3085</f>
        <v>Dec</v>
      </c>
      <c r="C3084" s="23" t="str">
        <f t="shared" si="131"/>
        <v>P0257|Dec</v>
      </c>
      <c r="D3084" s="24">
        <f>Revenue!J3085</f>
        <v>5251.3036000000002</v>
      </c>
      <c r="E3084" s="25">
        <f>_xlfn.XLOOKUP($C3084,ExpensesTbl[Key],ExpensesTbl[Total Operating Expenses])</f>
        <v>2534.5200000000004</v>
      </c>
      <c r="F3084" s="25">
        <f t="shared" si="132"/>
        <v>2716.7835999999998</v>
      </c>
      <c r="G3084" s="23" t="str">
        <f>_xlfn.XLOOKUP($A3084,PropertiesTbl[Property ID],PropertiesTbl[Property Name])</f>
        <v>Cedar Manor</v>
      </c>
    </row>
    <row r="3085" spans="1:7" x14ac:dyDescent="0.25">
      <c r="A3085" s="22" t="str">
        <f>Revenue!A3086</f>
        <v>P0257</v>
      </c>
      <c r="B3085" s="22" t="str">
        <f>Revenue!B3086</f>
        <v>Jan</v>
      </c>
      <c r="C3085" s="23" t="str">
        <f t="shared" si="131"/>
        <v>P0257|Jan</v>
      </c>
      <c r="D3085" s="24">
        <f>Revenue!J3086</f>
        <v>4265.4157999999998</v>
      </c>
      <c r="E3085" s="25">
        <f>_xlfn.XLOOKUP($C3085,ExpensesTbl[Key],ExpensesTbl[Total Operating Expenses])</f>
        <v>2429.2300000000005</v>
      </c>
      <c r="F3085" s="25">
        <f t="shared" si="132"/>
        <v>1836.1857999999993</v>
      </c>
      <c r="G3085" s="23" t="str">
        <f>_xlfn.XLOOKUP($A3085,PropertiesTbl[Property ID],PropertiesTbl[Property Name])</f>
        <v>Cedar Manor</v>
      </c>
    </row>
    <row r="3086" spans="1:7" x14ac:dyDescent="0.25">
      <c r="A3086" s="22" t="str">
        <f>Revenue!A3087</f>
        <v>P0257</v>
      </c>
      <c r="B3086" s="22" t="str">
        <f>Revenue!B3087</f>
        <v>Feb</v>
      </c>
      <c r="C3086" s="23" t="str">
        <f t="shared" si="131"/>
        <v>P0257|Feb</v>
      </c>
      <c r="D3086" s="24">
        <f>Revenue!J3087</f>
        <v>3819.5658000000003</v>
      </c>
      <c r="E3086" s="25">
        <f>_xlfn.XLOOKUP($C3086,ExpensesTbl[Key],ExpensesTbl[Total Operating Expenses])</f>
        <v>2303.4700000000003</v>
      </c>
      <c r="F3086" s="25">
        <f t="shared" si="132"/>
        <v>1516.0958000000001</v>
      </c>
      <c r="G3086" s="23" t="str">
        <f>_xlfn.XLOOKUP($A3086,PropertiesTbl[Property ID],PropertiesTbl[Property Name])</f>
        <v>Cedar Manor</v>
      </c>
    </row>
    <row r="3087" spans="1:7" x14ac:dyDescent="0.25">
      <c r="A3087" s="22" t="str">
        <f>Revenue!A3088</f>
        <v>P0257</v>
      </c>
      <c r="B3087" s="22" t="str">
        <f>Revenue!B3088</f>
        <v>Mar</v>
      </c>
      <c r="C3087" s="23" t="str">
        <f t="shared" si="131"/>
        <v>P0257|Mar</v>
      </c>
      <c r="D3087" s="24">
        <f>Revenue!J3088</f>
        <v>3156.3380000000002</v>
      </c>
      <c r="E3087" s="25">
        <f>_xlfn.XLOOKUP($C3087,ExpensesTbl[Key],ExpensesTbl[Total Operating Expenses])</f>
        <v>2323.4500000000003</v>
      </c>
      <c r="F3087" s="25">
        <f t="shared" si="132"/>
        <v>832.88799999999992</v>
      </c>
      <c r="G3087" s="23" t="str">
        <f>_xlfn.XLOOKUP($A3087,PropertiesTbl[Property ID],PropertiesTbl[Property Name])</f>
        <v>Cedar Manor</v>
      </c>
    </row>
    <row r="3088" spans="1:7" x14ac:dyDescent="0.25">
      <c r="A3088" s="22" t="str">
        <f>Revenue!A3089</f>
        <v>P0258</v>
      </c>
      <c r="B3088" s="22" t="str">
        <f>Revenue!B3089</f>
        <v>Apr</v>
      </c>
      <c r="C3088" s="23" t="str">
        <f t="shared" si="131"/>
        <v>P0258|Apr</v>
      </c>
      <c r="D3088" s="24">
        <f>Revenue!J3089</f>
        <v>1851.9797999999998</v>
      </c>
      <c r="E3088" s="25">
        <f>_xlfn.XLOOKUP($C3088,ExpensesTbl[Key],ExpensesTbl[Total Operating Expenses])</f>
        <v>3065.2599999999998</v>
      </c>
      <c r="F3088" s="25">
        <f t="shared" si="132"/>
        <v>-1213.2801999999999</v>
      </c>
      <c r="G3088" s="23" t="str">
        <f>_xlfn.XLOOKUP($A3088,PropertiesTbl[Property ID],PropertiesTbl[Property Name])</f>
        <v>Summit Haven</v>
      </c>
    </row>
    <row r="3089" spans="1:7" x14ac:dyDescent="0.25">
      <c r="A3089" s="22" t="str">
        <f>Revenue!A3090</f>
        <v>P0258</v>
      </c>
      <c r="B3089" s="22" t="str">
        <f>Revenue!B3090</f>
        <v>May</v>
      </c>
      <c r="C3089" s="23" t="str">
        <f t="shared" si="131"/>
        <v>P0258|May</v>
      </c>
      <c r="D3089" s="24">
        <f>Revenue!J3090</f>
        <v>2106.0131000000001</v>
      </c>
      <c r="E3089" s="25">
        <f>_xlfn.XLOOKUP($C3089,ExpensesTbl[Key],ExpensesTbl[Total Operating Expenses])</f>
        <v>3606.02</v>
      </c>
      <c r="F3089" s="25">
        <f t="shared" si="132"/>
        <v>-1500.0068999999999</v>
      </c>
      <c r="G3089" s="23" t="str">
        <f>_xlfn.XLOOKUP($A3089,PropertiesTbl[Property ID],PropertiesTbl[Property Name])</f>
        <v>Summit Haven</v>
      </c>
    </row>
    <row r="3090" spans="1:7" x14ac:dyDescent="0.25">
      <c r="A3090" s="22" t="str">
        <f>Revenue!A3091</f>
        <v>P0258</v>
      </c>
      <c r="B3090" s="22" t="str">
        <f>Revenue!B3091</f>
        <v>Jun</v>
      </c>
      <c r="C3090" s="23" t="str">
        <f t="shared" si="131"/>
        <v>P0258|Jun</v>
      </c>
      <c r="D3090" s="24">
        <f>Revenue!J3091</f>
        <v>2692.9504000000002</v>
      </c>
      <c r="E3090" s="25">
        <f>_xlfn.XLOOKUP($C3090,ExpensesTbl[Key],ExpensesTbl[Total Operating Expenses])</f>
        <v>3803.3999999999996</v>
      </c>
      <c r="F3090" s="25">
        <f t="shared" si="132"/>
        <v>-1110.4495999999995</v>
      </c>
      <c r="G3090" s="23" t="str">
        <f>_xlfn.XLOOKUP($A3090,PropertiesTbl[Property ID],PropertiesTbl[Property Name])</f>
        <v>Summit Haven</v>
      </c>
    </row>
    <row r="3091" spans="1:7" x14ac:dyDescent="0.25">
      <c r="A3091" s="22" t="str">
        <f>Revenue!A3092</f>
        <v>P0258</v>
      </c>
      <c r="B3091" s="22" t="str">
        <f>Revenue!B3092</f>
        <v>Jul</v>
      </c>
      <c r="C3091" s="23" t="str">
        <f t="shared" si="131"/>
        <v>P0258|Jul</v>
      </c>
      <c r="D3091" s="24">
        <f>Revenue!J3092</f>
        <v>3736.8049999999998</v>
      </c>
      <c r="E3091" s="25">
        <f>_xlfn.XLOOKUP($C3091,ExpensesTbl[Key],ExpensesTbl[Total Operating Expenses])</f>
        <v>5362.369999999999</v>
      </c>
      <c r="F3091" s="25">
        <f t="shared" si="132"/>
        <v>-1625.5649999999991</v>
      </c>
      <c r="G3091" s="23" t="str">
        <f>_xlfn.XLOOKUP($A3091,PropertiesTbl[Property ID],PropertiesTbl[Property Name])</f>
        <v>Summit Haven</v>
      </c>
    </row>
    <row r="3092" spans="1:7" x14ac:dyDescent="0.25">
      <c r="A3092" s="22" t="str">
        <f>Revenue!A3093</f>
        <v>P0258</v>
      </c>
      <c r="B3092" s="22" t="str">
        <f>Revenue!B3093</f>
        <v>Aug</v>
      </c>
      <c r="C3092" s="23" t="str">
        <f t="shared" si="131"/>
        <v>P0258|Aug</v>
      </c>
      <c r="D3092" s="24">
        <f>Revenue!J3093</f>
        <v>3435.4259999999999</v>
      </c>
      <c r="E3092" s="25">
        <f>_xlfn.XLOOKUP($C3092,ExpensesTbl[Key],ExpensesTbl[Total Operating Expenses])</f>
        <v>5182.3799999999992</v>
      </c>
      <c r="F3092" s="25">
        <f t="shared" si="132"/>
        <v>-1746.9539999999993</v>
      </c>
      <c r="G3092" s="23" t="str">
        <f>_xlfn.XLOOKUP($A3092,PropertiesTbl[Property ID],PropertiesTbl[Property Name])</f>
        <v>Summit Haven</v>
      </c>
    </row>
    <row r="3093" spans="1:7" x14ac:dyDescent="0.25">
      <c r="A3093" s="22" t="str">
        <f>Revenue!A3094</f>
        <v>P0258</v>
      </c>
      <c r="B3093" s="22" t="str">
        <f>Revenue!B3094</f>
        <v>Sep</v>
      </c>
      <c r="C3093" s="23" t="str">
        <f t="shared" si="131"/>
        <v>P0258|Sep</v>
      </c>
      <c r="D3093" s="24">
        <f>Revenue!J3094</f>
        <v>2124.2782000000002</v>
      </c>
      <c r="E3093" s="25">
        <f>_xlfn.XLOOKUP($C3093,ExpensesTbl[Key],ExpensesTbl[Total Operating Expenses])</f>
        <v>3398.6</v>
      </c>
      <c r="F3093" s="25">
        <f t="shared" si="132"/>
        <v>-1274.3217999999997</v>
      </c>
      <c r="G3093" s="23" t="str">
        <f>_xlfn.XLOOKUP($A3093,PropertiesTbl[Property ID],PropertiesTbl[Property Name])</f>
        <v>Summit Haven</v>
      </c>
    </row>
    <row r="3094" spans="1:7" x14ac:dyDescent="0.25">
      <c r="A3094" s="22" t="str">
        <f>Revenue!A3095</f>
        <v>P0258</v>
      </c>
      <c r="B3094" s="22" t="str">
        <f>Revenue!B3095</f>
        <v>Oct</v>
      </c>
      <c r="C3094" s="23" t="str">
        <f t="shared" si="131"/>
        <v>P0258|Oct</v>
      </c>
      <c r="D3094" s="24">
        <f>Revenue!J3095</f>
        <v>2291.3122000000003</v>
      </c>
      <c r="E3094" s="25">
        <f>_xlfn.XLOOKUP($C3094,ExpensesTbl[Key],ExpensesTbl[Total Operating Expenses])</f>
        <v>3288.99</v>
      </c>
      <c r="F3094" s="25">
        <f t="shared" si="132"/>
        <v>-997.67779999999948</v>
      </c>
      <c r="G3094" s="23" t="str">
        <f>_xlfn.XLOOKUP($A3094,PropertiesTbl[Property ID],PropertiesTbl[Property Name])</f>
        <v>Summit Haven</v>
      </c>
    </row>
    <row r="3095" spans="1:7" x14ac:dyDescent="0.25">
      <c r="A3095" s="22" t="str">
        <f>Revenue!A3096</f>
        <v>P0258</v>
      </c>
      <c r="B3095" s="22" t="str">
        <f>Revenue!B3096</f>
        <v>Nov</v>
      </c>
      <c r="C3095" s="23" t="str">
        <f t="shared" si="131"/>
        <v>P0258|Nov</v>
      </c>
      <c r="D3095" s="24">
        <f>Revenue!J3096</f>
        <v>1967.4486000000002</v>
      </c>
      <c r="E3095" s="25">
        <f>_xlfn.XLOOKUP($C3095,ExpensesTbl[Key],ExpensesTbl[Total Operating Expenses])</f>
        <v>3178</v>
      </c>
      <c r="F3095" s="25">
        <f t="shared" si="132"/>
        <v>-1210.5513999999998</v>
      </c>
      <c r="G3095" s="23" t="str">
        <f>_xlfn.XLOOKUP($A3095,PropertiesTbl[Property ID],PropertiesTbl[Property Name])</f>
        <v>Summit Haven</v>
      </c>
    </row>
    <row r="3096" spans="1:7" x14ac:dyDescent="0.25">
      <c r="A3096" s="22" t="str">
        <f>Revenue!A3097</f>
        <v>P0258</v>
      </c>
      <c r="B3096" s="22" t="str">
        <f>Revenue!B3097</f>
        <v>Dec</v>
      </c>
      <c r="C3096" s="23" t="str">
        <f t="shared" si="131"/>
        <v>P0258|Dec</v>
      </c>
      <c r="D3096" s="24">
        <f>Revenue!J3097</f>
        <v>8315.8125</v>
      </c>
      <c r="E3096" s="25">
        <f>_xlfn.XLOOKUP($C3096,ExpensesTbl[Key],ExpensesTbl[Total Operating Expenses])</f>
        <v>3859.2</v>
      </c>
      <c r="F3096" s="25">
        <f t="shared" si="132"/>
        <v>4456.6125000000002</v>
      </c>
      <c r="G3096" s="23" t="str">
        <f>_xlfn.XLOOKUP($A3096,PropertiesTbl[Property ID],PropertiesTbl[Property Name])</f>
        <v>Summit Haven</v>
      </c>
    </row>
    <row r="3097" spans="1:7" x14ac:dyDescent="0.25">
      <c r="A3097" s="22" t="str">
        <f>Revenue!A3098</f>
        <v>P0258</v>
      </c>
      <c r="B3097" s="22" t="str">
        <f>Revenue!B3098</f>
        <v>Jan</v>
      </c>
      <c r="C3097" s="23" t="str">
        <f t="shared" si="131"/>
        <v>P0258|Jan</v>
      </c>
      <c r="D3097" s="24">
        <f>Revenue!J3098</f>
        <v>6488.0330000000004</v>
      </c>
      <c r="E3097" s="25">
        <f>_xlfn.XLOOKUP($C3097,ExpensesTbl[Key],ExpensesTbl[Total Operating Expenses])</f>
        <v>3727.21</v>
      </c>
      <c r="F3097" s="25">
        <f t="shared" si="132"/>
        <v>2760.8230000000003</v>
      </c>
      <c r="G3097" s="23" t="str">
        <f>_xlfn.XLOOKUP($A3097,PropertiesTbl[Property ID],PropertiesTbl[Property Name])</f>
        <v>Summit Haven</v>
      </c>
    </row>
    <row r="3098" spans="1:7" x14ac:dyDescent="0.25">
      <c r="A3098" s="22" t="str">
        <f>Revenue!A3099</f>
        <v>P0258</v>
      </c>
      <c r="B3098" s="22" t="str">
        <f>Revenue!B3099</f>
        <v>Feb</v>
      </c>
      <c r="C3098" s="23" t="str">
        <f t="shared" si="131"/>
        <v>P0258|Feb</v>
      </c>
      <c r="D3098" s="24">
        <f>Revenue!J3099</f>
        <v>5083.2802000000001</v>
      </c>
      <c r="E3098" s="25">
        <f>_xlfn.XLOOKUP($C3098,ExpensesTbl[Key],ExpensesTbl[Total Operating Expenses])</f>
        <v>3550.13</v>
      </c>
      <c r="F3098" s="25">
        <f t="shared" si="132"/>
        <v>1533.1502</v>
      </c>
      <c r="G3098" s="23" t="str">
        <f>_xlfn.XLOOKUP($A3098,PropertiesTbl[Property ID],PropertiesTbl[Property Name])</f>
        <v>Summit Haven</v>
      </c>
    </row>
    <row r="3099" spans="1:7" x14ac:dyDescent="0.25">
      <c r="A3099" s="22" t="str">
        <f>Revenue!A3100</f>
        <v>P0258</v>
      </c>
      <c r="B3099" s="22" t="str">
        <f>Revenue!B3100</f>
        <v>Mar</v>
      </c>
      <c r="C3099" s="23" t="str">
        <f t="shared" si="131"/>
        <v>P0258|Mar</v>
      </c>
      <c r="D3099" s="24">
        <f>Revenue!J3100</f>
        <v>4830.9346999999998</v>
      </c>
      <c r="E3099" s="25">
        <f>_xlfn.XLOOKUP($C3099,ExpensesTbl[Key],ExpensesTbl[Total Operating Expenses])</f>
        <v>3555.74</v>
      </c>
      <c r="F3099" s="25">
        <f t="shared" si="132"/>
        <v>1275.1947</v>
      </c>
      <c r="G3099" s="23" t="str">
        <f>_xlfn.XLOOKUP($A3099,PropertiesTbl[Property ID],PropertiesTbl[Property Name])</f>
        <v>Summit Haven</v>
      </c>
    </row>
    <row r="3100" spans="1:7" x14ac:dyDescent="0.25">
      <c r="A3100" s="22" t="str">
        <f>Revenue!A3101</f>
        <v>P0259</v>
      </c>
      <c r="B3100" s="22" t="str">
        <f>Revenue!B3101</f>
        <v>Apr</v>
      </c>
      <c r="C3100" s="23" t="str">
        <f t="shared" si="131"/>
        <v>P0259|Apr</v>
      </c>
      <c r="D3100" s="24">
        <f>Revenue!J3101</f>
        <v>1026.8210000000001</v>
      </c>
      <c r="E3100" s="25">
        <f>_xlfn.XLOOKUP($C3100,ExpensesTbl[Key],ExpensesTbl[Total Operating Expenses])</f>
        <v>1975.9599999999998</v>
      </c>
      <c r="F3100" s="25">
        <f t="shared" si="132"/>
        <v>-949.13899999999967</v>
      </c>
      <c r="G3100" s="23" t="str">
        <f>_xlfn.XLOOKUP($A3100,PropertiesTbl[Property ID],PropertiesTbl[Property Name])</f>
        <v>Rustic Manor</v>
      </c>
    </row>
    <row r="3101" spans="1:7" x14ac:dyDescent="0.25">
      <c r="A3101" s="22" t="str">
        <f>Revenue!A3102</f>
        <v>P0259</v>
      </c>
      <c r="B3101" s="22" t="str">
        <f>Revenue!B3102</f>
        <v>May</v>
      </c>
      <c r="C3101" s="23" t="str">
        <f t="shared" si="131"/>
        <v>P0259|May</v>
      </c>
      <c r="D3101" s="24">
        <f>Revenue!J3102</f>
        <v>1061.4014999999999</v>
      </c>
      <c r="E3101" s="25">
        <f>_xlfn.XLOOKUP($C3101,ExpensesTbl[Key],ExpensesTbl[Total Operating Expenses])</f>
        <v>2303.3200000000002</v>
      </c>
      <c r="F3101" s="25">
        <f t="shared" si="132"/>
        <v>-1241.9185000000002</v>
      </c>
      <c r="G3101" s="23" t="str">
        <f>_xlfn.XLOOKUP($A3101,PropertiesTbl[Property ID],PropertiesTbl[Property Name])</f>
        <v>Rustic Manor</v>
      </c>
    </row>
    <row r="3102" spans="1:7" x14ac:dyDescent="0.25">
      <c r="A3102" s="22" t="str">
        <f>Revenue!A3103</f>
        <v>P0259</v>
      </c>
      <c r="B3102" s="22" t="str">
        <f>Revenue!B3103</f>
        <v>Jun</v>
      </c>
      <c r="C3102" s="23" t="str">
        <f t="shared" si="131"/>
        <v>P0259|Jun</v>
      </c>
      <c r="D3102" s="24">
        <f>Revenue!J3103</f>
        <v>1264.5485999999999</v>
      </c>
      <c r="E3102" s="25">
        <f>_xlfn.XLOOKUP($C3102,ExpensesTbl[Key],ExpensesTbl[Total Operating Expenses])</f>
        <v>2399.5700000000002</v>
      </c>
      <c r="F3102" s="25">
        <f t="shared" si="132"/>
        <v>-1135.0214000000003</v>
      </c>
      <c r="G3102" s="23" t="str">
        <f>_xlfn.XLOOKUP($A3102,PropertiesTbl[Property ID],PropertiesTbl[Property Name])</f>
        <v>Rustic Manor</v>
      </c>
    </row>
    <row r="3103" spans="1:7" x14ac:dyDescent="0.25">
      <c r="A3103" s="22" t="str">
        <f>Revenue!A3104</f>
        <v>P0259</v>
      </c>
      <c r="B3103" s="22" t="str">
        <f>Revenue!B3104</f>
        <v>Jul</v>
      </c>
      <c r="C3103" s="23" t="str">
        <f t="shared" si="131"/>
        <v>P0259|Jul</v>
      </c>
      <c r="D3103" s="24">
        <f>Revenue!J3104</f>
        <v>2041.3731</v>
      </c>
      <c r="E3103" s="25">
        <f>_xlfn.XLOOKUP($C3103,ExpensesTbl[Key],ExpensesTbl[Total Operating Expenses])</f>
        <v>3281.09</v>
      </c>
      <c r="F3103" s="25">
        <f t="shared" si="132"/>
        <v>-1239.7169000000001</v>
      </c>
      <c r="G3103" s="23" t="str">
        <f>_xlfn.XLOOKUP($A3103,PropertiesTbl[Property ID],PropertiesTbl[Property Name])</f>
        <v>Rustic Manor</v>
      </c>
    </row>
    <row r="3104" spans="1:7" x14ac:dyDescent="0.25">
      <c r="A3104" s="22" t="str">
        <f>Revenue!A3105</f>
        <v>P0259</v>
      </c>
      <c r="B3104" s="22" t="str">
        <f>Revenue!B3105</f>
        <v>Aug</v>
      </c>
      <c r="C3104" s="23" t="str">
        <f t="shared" si="131"/>
        <v>P0259|Aug</v>
      </c>
      <c r="D3104" s="24">
        <f>Revenue!J3105</f>
        <v>1636.2719999999999</v>
      </c>
      <c r="E3104" s="25">
        <f>_xlfn.XLOOKUP($C3104,ExpensesTbl[Key],ExpensesTbl[Total Operating Expenses])</f>
        <v>3173.02</v>
      </c>
      <c r="F3104" s="25">
        <f t="shared" si="132"/>
        <v>-1536.748</v>
      </c>
      <c r="G3104" s="23" t="str">
        <f>_xlfn.XLOOKUP($A3104,PropertiesTbl[Property ID],PropertiesTbl[Property Name])</f>
        <v>Rustic Manor</v>
      </c>
    </row>
    <row r="3105" spans="1:7" x14ac:dyDescent="0.25">
      <c r="A3105" s="22" t="str">
        <f>Revenue!A3106</f>
        <v>P0259</v>
      </c>
      <c r="B3105" s="22" t="str">
        <f>Revenue!B3106</f>
        <v>Sep</v>
      </c>
      <c r="C3105" s="23" t="str">
        <f t="shared" si="131"/>
        <v>P0259|Sep</v>
      </c>
      <c r="D3105" s="24">
        <f>Revenue!J3106</f>
        <v>1363.605</v>
      </c>
      <c r="E3105" s="25">
        <f>_xlfn.XLOOKUP($C3105,ExpensesTbl[Key],ExpensesTbl[Total Operating Expenses])</f>
        <v>2185.52</v>
      </c>
      <c r="F3105" s="25">
        <f t="shared" si="132"/>
        <v>-821.91499999999996</v>
      </c>
      <c r="G3105" s="23" t="str">
        <f>_xlfn.XLOOKUP($A3105,PropertiesTbl[Property ID],PropertiesTbl[Property Name])</f>
        <v>Rustic Manor</v>
      </c>
    </row>
    <row r="3106" spans="1:7" x14ac:dyDescent="0.25">
      <c r="A3106" s="22" t="str">
        <f>Revenue!A3107</f>
        <v>P0259</v>
      </c>
      <c r="B3106" s="22" t="str">
        <f>Revenue!B3107</f>
        <v>Oct</v>
      </c>
      <c r="C3106" s="23" t="str">
        <f t="shared" si="131"/>
        <v>P0259|Oct</v>
      </c>
      <c r="D3106" s="24">
        <f>Revenue!J3107</f>
        <v>1076.97</v>
      </c>
      <c r="E3106" s="25">
        <f>_xlfn.XLOOKUP($C3106,ExpensesTbl[Key],ExpensesTbl[Total Operating Expenses])</f>
        <v>2082.21</v>
      </c>
      <c r="F3106" s="25">
        <f t="shared" si="132"/>
        <v>-1005.24</v>
      </c>
      <c r="G3106" s="23" t="str">
        <f>_xlfn.XLOOKUP($A3106,PropertiesTbl[Property ID],PropertiesTbl[Property Name])</f>
        <v>Rustic Manor</v>
      </c>
    </row>
    <row r="3107" spans="1:7" x14ac:dyDescent="0.25">
      <c r="A3107" s="22" t="str">
        <f>Revenue!A3108</f>
        <v>P0259</v>
      </c>
      <c r="B3107" s="22" t="str">
        <f>Revenue!B3108</f>
        <v>Nov</v>
      </c>
      <c r="C3107" s="23" t="str">
        <f t="shared" si="131"/>
        <v>P0259|Nov</v>
      </c>
      <c r="D3107" s="24">
        <f>Revenue!J3108</f>
        <v>1337.3568</v>
      </c>
      <c r="E3107" s="25">
        <f>_xlfn.XLOOKUP($C3107,ExpensesTbl[Key],ExpensesTbl[Total Operating Expenses])</f>
        <v>2057.9899999999998</v>
      </c>
      <c r="F3107" s="25">
        <f t="shared" si="132"/>
        <v>-720.63319999999976</v>
      </c>
      <c r="G3107" s="23" t="str">
        <f>_xlfn.XLOOKUP($A3107,PropertiesTbl[Property ID],PropertiesTbl[Property Name])</f>
        <v>Rustic Manor</v>
      </c>
    </row>
    <row r="3108" spans="1:7" x14ac:dyDescent="0.25">
      <c r="A3108" s="22" t="str">
        <f>Revenue!A3109</f>
        <v>P0259</v>
      </c>
      <c r="B3108" s="22" t="str">
        <f>Revenue!B3109</f>
        <v>Dec</v>
      </c>
      <c r="C3108" s="23" t="str">
        <f t="shared" si="131"/>
        <v>P0259|Dec</v>
      </c>
      <c r="D3108" s="24">
        <f>Revenue!J3109</f>
        <v>4361.1256999999996</v>
      </c>
      <c r="E3108" s="25">
        <f>_xlfn.XLOOKUP($C3108,ExpensesTbl[Key],ExpensesTbl[Total Operating Expenses])</f>
        <v>2417.7600000000002</v>
      </c>
      <c r="F3108" s="25">
        <f t="shared" si="132"/>
        <v>1943.3656999999994</v>
      </c>
      <c r="G3108" s="23" t="str">
        <f>_xlfn.XLOOKUP($A3108,PropertiesTbl[Property ID],PropertiesTbl[Property Name])</f>
        <v>Rustic Manor</v>
      </c>
    </row>
    <row r="3109" spans="1:7" x14ac:dyDescent="0.25">
      <c r="A3109" s="22" t="str">
        <f>Revenue!A3110</f>
        <v>P0259</v>
      </c>
      <c r="B3109" s="22" t="str">
        <f>Revenue!B3110</f>
        <v>Jan</v>
      </c>
      <c r="C3109" s="23" t="str">
        <f t="shared" si="131"/>
        <v>P0259|Jan</v>
      </c>
      <c r="D3109" s="24">
        <f>Revenue!J3110</f>
        <v>3686.6176</v>
      </c>
      <c r="E3109" s="25">
        <f>_xlfn.XLOOKUP($C3109,ExpensesTbl[Key],ExpensesTbl[Total Operating Expenses])</f>
        <v>2331.21</v>
      </c>
      <c r="F3109" s="25">
        <f t="shared" si="132"/>
        <v>1355.4076</v>
      </c>
      <c r="G3109" s="23" t="str">
        <f>_xlfn.XLOOKUP($A3109,PropertiesTbl[Property ID],PropertiesTbl[Property Name])</f>
        <v>Rustic Manor</v>
      </c>
    </row>
    <row r="3110" spans="1:7" x14ac:dyDescent="0.25">
      <c r="A3110" s="22" t="str">
        <f>Revenue!A3111</f>
        <v>P0259</v>
      </c>
      <c r="B3110" s="22" t="str">
        <f>Revenue!B3111</f>
        <v>Feb</v>
      </c>
      <c r="C3110" s="23" t="str">
        <f t="shared" si="131"/>
        <v>P0259|Feb</v>
      </c>
      <c r="D3110" s="24">
        <f>Revenue!J3111</f>
        <v>3008.0250000000001</v>
      </c>
      <c r="E3110" s="25">
        <f>_xlfn.XLOOKUP($C3110,ExpensesTbl[Key],ExpensesTbl[Total Operating Expenses])</f>
        <v>2326.5</v>
      </c>
      <c r="F3110" s="25">
        <f t="shared" si="132"/>
        <v>681.52500000000009</v>
      </c>
      <c r="G3110" s="23" t="str">
        <f>_xlfn.XLOOKUP($A3110,PropertiesTbl[Property ID],PropertiesTbl[Property Name])</f>
        <v>Rustic Manor</v>
      </c>
    </row>
    <row r="3111" spans="1:7" x14ac:dyDescent="0.25">
      <c r="A3111" s="22" t="str">
        <f>Revenue!A3112</f>
        <v>P0259</v>
      </c>
      <c r="B3111" s="22" t="str">
        <f>Revenue!B3112</f>
        <v>Mar</v>
      </c>
      <c r="C3111" s="23" t="str">
        <f t="shared" si="131"/>
        <v>P0259|Mar</v>
      </c>
      <c r="D3111" s="24">
        <f>Revenue!J3112</f>
        <v>2761.3539999999998</v>
      </c>
      <c r="E3111" s="25">
        <f>_xlfn.XLOOKUP($C3111,ExpensesTbl[Key],ExpensesTbl[Total Operating Expenses])</f>
        <v>2314.8100000000004</v>
      </c>
      <c r="F3111" s="25">
        <f t="shared" si="132"/>
        <v>446.54399999999941</v>
      </c>
      <c r="G3111" s="23" t="str">
        <f>_xlfn.XLOOKUP($A3111,PropertiesTbl[Property ID],PropertiesTbl[Property Name])</f>
        <v>Rustic Manor</v>
      </c>
    </row>
    <row r="3112" spans="1:7" x14ac:dyDescent="0.25">
      <c r="A3112" s="22" t="str">
        <f>Revenue!A3113</f>
        <v>P0260</v>
      </c>
      <c r="B3112" s="22" t="str">
        <f>Revenue!B3113</f>
        <v>Apr</v>
      </c>
      <c r="C3112" s="23" t="str">
        <f t="shared" si="131"/>
        <v>P0260|Apr</v>
      </c>
      <c r="D3112" s="24">
        <f>Revenue!J3113</f>
        <v>994.67939999999999</v>
      </c>
      <c r="E3112" s="25">
        <f>_xlfn.XLOOKUP($C3112,ExpensesTbl[Key],ExpensesTbl[Total Operating Expenses])</f>
        <v>1541.04</v>
      </c>
      <c r="F3112" s="25">
        <f t="shared" si="132"/>
        <v>-546.36059999999998</v>
      </c>
      <c r="G3112" s="23" t="str">
        <f>_xlfn.XLOOKUP($A3112,PropertiesTbl[Property ID],PropertiesTbl[Property Name])</f>
        <v>Forest House</v>
      </c>
    </row>
    <row r="3113" spans="1:7" x14ac:dyDescent="0.25">
      <c r="A3113" s="22" t="str">
        <f>Revenue!A3114</f>
        <v>P0260</v>
      </c>
      <c r="B3113" s="22" t="str">
        <f>Revenue!B3114</f>
        <v>May</v>
      </c>
      <c r="C3113" s="23" t="str">
        <f t="shared" si="131"/>
        <v>P0260|May</v>
      </c>
      <c r="D3113" s="24">
        <f>Revenue!J3114</f>
        <v>1027.7952</v>
      </c>
      <c r="E3113" s="25">
        <f>_xlfn.XLOOKUP($C3113,ExpensesTbl[Key],ExpensesTbl[Total Operating Expenses])</f>
        <v>1761.92</v>
      </c>
      <c r="F3113" s="25">
        <f t="shared" si="132"/>
        <v>-734.12480000000005</v>
      </c>
      <c r="G3113" s="23" t="str">
        <f>_xlfn.XLOOKUP($A3113,PropertiesTbl[Property ID],PropertiesTbl[Property Name])</f>
        <v>Forest House</v>
      </c>
    </row>
    <row r="3114" spans="1:7" x14ac:dyDescent="0.25">
      <c r="A3114" s="22" t="str">
        <f>Revenue!A3115</f>
        <v>P0260</v>
      </c>
      <c r="B3114" s="22" t="str">
        <f>Revenue!B3115</f>
        <v>Jun</v>
      </c>
      <c r="C3114" s="23" t="str">
        <f t="shared" si="131"/>
        <v>P0260|Jun</v>
      </c>
      <c r="D3114" s="24">
        <f>Revenue!J3115</f>
        <v>1346.8088</v>
      </c>
      <c r="E3114" s="25">
        <f>_xlfn.XLOOKUP($C3114,ExpensesTbl[Key],ExpensesTbl[Total Operating Expenses])</f>
        <v>1830.24</v>
      </c>
      <c r="F3114" s="25">
        <f t="shared" si="132"/>
        <v>-483.43119999999999</v>
      </c>
      <c r="G3114" s="23" t="str">
        <f>_xlfn.XLOOKUP($A3114,PropertiesTbl[Property ID],PropertiesTbl[Property Name])</f>
        <v>Forest House</v>
      </c>
    </row>
    <row r="3115" spans="1:7" x14ac:dyDescent="0.25">
      <c r="A3115" s="22" t="str">
        <f>Revenue!A3116</f>
        <v>P0260</v>
      </c>
      <c r="B3115" s="22" t="str">
        <f>Revenue!B3116</f>
        <v>Jul</v>
      </c>
      <c r="C3115" s="23" t="str">
        <f t="shared" si="131"/>
        <v>P0260|Jul</v>
      </c>
      <c r="D3115" s="24">
        <f>Revenue!J3116</f>
        <v>1877.9141999999999</v>
      </c>
      <c r="E3115" s="25">
        <f>_xlfn.XLOOKUP($C3115,ExpensesTbl[Key],ExpensesTbl[Total Operating Expenses])</f>
        <v>2485.9</v>
      </c>
      <c r="F3115" s="25">
        <f t="shared" si="132"/>
        <v>-607.98580000000015</v>
      </c>
      <c r="G3115" s="23" t="str">
        <f>_xlfn.XLOOKUP($A3115,PropertiesTbl[Property ID],PropertiesTbl[Property Name])</f>
        <v>Forest House</v>
      </c>
    </row>
    <row r="3116" spans="1:7" x14ac:dyDescent="0.25">
      <c r="A3116" s="22" t="str">
        <f>Revenue!A3117</f>
        <v>P0260</v>
      </c>
      <c r="B3116" s="22" t="str">
        <f>Revenue!B3117</f>
        <v>Aug</v>
      </c>
      <c r="C3116" s="23" t="str">
        <f t="shared" si="131"/>
        <v>P0260|Aug</v>
      </c>
      <c r="D3116" s="24">
        <f>Revenue!J3117</f>
        <v>1481.3187</v>
      </c>
      <c r="E3116" s="25">
        <f>_xlfn.XLOOKUP($C3116,ExpensesTbl[Key],ExpensesTbl[Total Operating Expenses])</f>
        <v>2328.17</v>
      </c>
      <c r="F3116" s="25">
        <f t="shared" si="132"/>
        <v>-846.85130000000004</v>
      </c>
      <c r="G3116" s="23" t="str">
        <f>_xlfn.XLOOKUP($A3116,PropertiesTbl[Property ID],PropertiesTbl[Property Name])</f>
        <v>Forest House</v>
      </c>
    </row>
    <row r="3117" spans="1:7" x14ac:dyDescent="0.25">
      <c r="A3117" s="22" t="str">
        <f>Revenue!A3118</f>
        <v>P0260</v>
      </c>
      <c r="B3117" s="22" t="str">
        <f>Revenue!B3118</f>
        <v>Sep</v>
      </c>
      <c r="C3117" s="23" t="str">
        <f t="shared" si="131"/>
        <v>P0260|Sep</v>
      </c>
      <c r="D3117" s="24">
        <f>Revenue!J3118</f>
        <v>1119.7802999999999</v>
      </c>
      <c r="E3117" s="25">
        <f>_xlfn.XLOOKUP($C3117,ExpensesTbl[Key],ExpensesTbl[Total Operating Expenses])</f>
        <v>1686.8799999999999</v>
      </c>
      <c r="F3117" s="25">
        <f t="shared" si="132"/>
        <v>-567.09969999999998</v>
      </c>
      <c r="G3117" s="23" t="str">
        <f>_xlfn.XLOOKUP($A3117,PropertiesTbl[Property ID],PropertiesTbl[Property Name])</f>
        <v>Forest House</v>
      </c>
    </row>
    <row r="3118" spans="1:7" x14ac:dyDescent="0.25">
      <c r="A3118" s="22" t="str">
        <f>Revenue!A3119</f>
        <v>P0260</v>
      </c>
      <c r="B3118" s="22" t="str">
        <f>Revenue!B3119</f>
        <v>Oct</v>
      </c>
      <c r="C3118" s="23" t="str">
        <f t="shared" si="131"/>
        <v>P0260|Oct</v>
      </c>
      <c r="D3118" s="24">
        <f>Revenue!J3119</f>
        <v>1049.8432999999998</v>
      </c>
      <c r="E3118" s="25">
        <f>_xlfn.XLOOKUP($C3118,ExpensesTbl[Key],ExpensesTbl[Total Operating Expenses])</f>
        <v>1631.52</v>
      </c>
      <c r="F3118" s="25">
        <f t="shared" si="132"/>
        <v>-581.67670000000021</v>
      </c>
      <c r="G3118" s="23" t="str">
        <f>_xlfn.XLOOKUP($A3118,PropertiesTbl[Property ID],PropertiesTbl[Property Name])</f>
        <v>Forest House</v>
      </c>
    </row>
    <row r="3119" spans="1:7" x14ac:dyDescent="0.25">
      <c r="A3119" s="22" t="str">
        <f>Revenue!A3120</f>
        <v>P0260</v>
      </c>
      <c r="B3119" s="22" t="str">
        <f>Revenue!B3120</f>
        <v>Nov</v>
      </c>
      <c r="C3119" s="23" t="str">
        <f t="shared" si="131"/>
        <v>P0260|Nov</v>
      </c>
      <c r="D3119" s="24">
        <f>Revenue!J3120</f>
        <v>1120.7988</v>
      </c>
      <c r="E3119" s="25">
        <f>_xlfn.XLOOKUP($C3119,ExpensesTbl[Key],ExpensesTbl[Total Operating Expenses])</f>
        <v>1610.26</v>
      </c>
      <c r="F3119" s="25">
        <f t="shared" si="132"/>
        <v>-489.46119999999996</v>
      </c>
      <c r="G3119" s="23" t="str">
        <f>_xlfn.XLOOKUP($A3119,PropertiesTbl[Property ID],PropertiesTbl[Property Name])</f>
        <v>Forest House</v>
      </c>
    </row>
    <row r="3120" spans="1:7" x14ac:dyDescent="0.25">
      <c r="A3120" s="22" t="str">
        <f>Revenue!A3121</f>
        <v>P0260</v>
      </c>
      <c r="B3120" s="22" t="str">
        <f>Revenue!B3121</f>
        <v>Dec</v>
      </c>
      <c r="C3120" s="23" t="str">
        <f t="shared" si="131"/>
        <v>P0260|Dec</v>
      </c>
      <c r="D3120" s="24">
        <f>Revenue!J3121</f>
        <v>4331.8920000000007</v>
      </c>
      <c r="E3120" s="25">
        <f>_xlfn.XLOOKUP($C3120,ExpensesTbl[Key],ExpensesTbl[Total Operating Expenses])</f>
        <v>1985.97</v>
      </c>
      <c r="F3120" s="25">
        <f t="shared" si="132"/>
        <v>2345.9220000000005</v>
      </c>
      <c r="G3120" s="23" t="str">
        <f>_xlfn.XLOOKUP($A3120,PropertiesTbl[Property ID],PropertiesTbl[Property Name])</f>
        <v>Forest House</v>
      </c>
    </row>
    <row r="3121" spans="1:7" x14ac:dyDescent="0.25">
      <c r="A3121" s="22" t="str">
        <f>Revenue!A3122</f>
        <v>P0260</v>
      </c>
      <c r="B3121" s="22" t="str">
        <f>Revenue!B3122</f>
        <v>Jan</v>
      </c>
      <c r="C3121" s="23" t="str">
        <f t="shared" si="131"/>
        <v>P0260|Jan</v>
      </c>
      <c r="D3121" s="24">
        <f>Revenue!J3122</f>
        <v>3431.1583999999998</v>
      </c>
      <c r="E3121" s="25">
        <f>_xlfn.XLOOKUP($C3121,ExpensesTbl[Key],ExpensesTbl[Total Operating Expenses])</f>
        <v>1930.9999999999998</v>
      </c>
      <c r="F3121" s="25">
        <f t="shared" si="132"/>
        <v>1500.1584</v>
      </c>
      <c r="G3121" s="23" t="str">
        <f>_xlfn.XLOOKUP($A3121,PropertiesTbl[Property ID],PropertiesTbl[Property Name])</f>
        <v>Forest House</v>
      </c>
    </row>
    <row r="3122" spans="1:7" x14ac:dyDescent="0.25">
      <c r="A3122" s="22" t="str">
        <f>Revenue!A3123</f>
        <v>P0260</v>
      </c>
      <c r="B3122" s="22" t="str">
        <f>Revenue!B3123</f>
        <v>Feb</v>
      </c>
      <c r="C3122" s="23" t="str">
        <f t="shared" si="131"/>
        <v>P0260|Feb</v>
      </c>
      <c r="D3122" s="24">
        <f>Revenue!J3123</f>
        <v>3311.15</v>
      </c>
      <c r="E3122" s="25">
        <f>_xlfn.XLOOKUP($C3122,ExpensesTbl[Key],ExpensesTbl[Total Operating Expenses])</f>
        <v>1904.1599999999999</v>
      </c>
      <c r="F3122" s="25">
        <f t="shared" si="132"/>
        <v>1406.9900000000002</v>
      </c>
      <c r="G3122" s="23" t="str">
        <f>_xlfn.XLOOKUP($A3122,PropertiesTbl[Property ID],PropertiesTbl[Property Name])</f>
        <v>Forest House</v>
      </c>
    </row>
    <row r="3123" spans="1:7" x14ac:dyDescent="0.25">
      <c r="A3123" s="22" t="str">
        <f>Revenue!A3124</f>
        <v>P0260</v>
      </c>
      <c r="B3123" s="22" t="str">
        <f>Revenue!B3124</f>
        <v>Mar</v>
      </c>
      <c r="C3123" s="23" t="str">
        <f t="shared" si="131"/>
        <v>P0260|Mar</v>
      </c>
      <c r="D3123" s="24">
        <f>Revenue!J3124</f>
        <v>2357.92</v>
      </c>
      <c r="E3123" s="25">
        <f>_xlfn.XLOOKUP($C3123,ExpensesTbl[Key],ExpensesTbl[Total Operating Expenses])</f>
        <v>1817.82</v>
      </c>
      <c r="F3123" s="25">
        <f t="shared" si="132"/>
        <v>540.10000000000014</v>
      </c>
      <c r="G3123" s="23" t="str">
        <f>_xlfn.XLOOKUP($A3123,PropertiesTbl[Property ID],PropertiesTbl[Property Name])</f>
        <v>Forest House</v>
      </c>
    </row>
    <row r="3124" spans="1:7" x14ac:dyDescent="0.25">
      <c r="A3124" s="22" t="str">
        <f>Revenue!A3125</f>
        <v>P0261</v>
      </c>
      <c r="B3124" s="22" t="str">
        <f>Revenue!B3125</f>
        <v>Apr</v>
      </c>
      <c r="C3124" s="23" t="str">
        <f t="shared" si="131"/>
        <v>P0261|Apr</v>
      </c>
      <c r="D3124" s="24">
        <f>Revenue!J3125</f>
        <v>2103.6012000000001</v>
      </c>
      <c r="E3124" s="25">
        <f>_xlfn.XLOOKUP($C3124,ExpensesTbl[Key],ExpensesTbl[Total Operating Expenses])</f>
        <v>3676.26</v>
      </c>
      <c r="F3124" s="25">
        <f t="shared" si="132"/>
        <v>-1572.6588000000002</v>
      </c>
      <c r="G3124" s="23" t="str">
        <f>_xlfn.XLOOKUP($A3124,PropertiesTbl[Property ID],PropertiesTbl[Property Name])</f>
        <v>Frost House</v>
      </c>
    </row>
    <row r="3125" spans="1:7" x14ac:dyDescent="0.25">
      <c r="A3125" s="22" t="str">
        <f>Revenue!A3126</f>
        <v>P0261</v>
      </c>
      <c r="B3125" s="22" t="str">
        <f>Revenue!B3126</f>
        <v>May</v>
      </c>
      <c r="C3125" s="23" t="str">
        <f t="shared" si="131"/>
        <v>P0261|May</v>
      </c>
      <c r="D3125" s="24">
        <f>Revenue!J3126</f>
        <v>2302.9362000000001</v>
      </c>
      <c r="E3125" s="25">
        <f>_xlfn.XLOOKUP($C3125,ExpensesTbl[Key],ExpensesTbl[Total Operating Expenses])</f>
        <v>4304.33</v>
      </c>
      <c r="F3125" s="25">
        <f t="shared" si="132"/>
        <v>-2001.3937999999998</v>
      </c>
      <c r="G3125" s="23" t="str">
        <f>_xlfn.XLOOKUP($A3125,PropertiesTbl[Property ID],PropertiesTbl[Property Name])</f>
        <v>Frost House</v>
      </c>
    </row>
    <row r="3126" spans="1:7" x14ac:dyDescent="0.25">
      <c r="A3126" s="22" t="str">
        <f>Revenue!A3127</f>
        <v>P0261</v>
      </c>
      <c r="B3126" s="22" t="str">
        <f>Revenue!B3127</f>
        <v>Jun</v>
      </c>
      <c r="C3126" s="23" t="str">
        <f t="shared" si="131"/>
        <v>P0261|Jun</v>
      </c>
      <c r="D3126" s="24">
        <f>Revenue!J3127</f>
        <v>2988.5904</v>
      </c>
      <c r="E3126" s="25">
        <f>_xlfn.XLOOKUP($C3126,ExpensesTbl[Key],ExpensesTbl[Total Operating Expenses])</f>
        <v>4535.09</v>
      </c>
      <c r="F3126" s="25">
        <f t="shared" si="132"/>
        <v>-1546.4996000000001</v>
      </c>
      <c r="G3126" s="23" t="str">
        <f>_xlfn.XLOOKUP($A3126,PropertiesTbl[Property ID],PropertiesTbl[Property Name])</f>
        <v>Frost House</v>
      </c>
    </row>
    <row r="3127" spans="1:7" x14ac:dyDescent="0.25">
      <c r="A3127" s="22" t="str">
        <f>Revenue!A3128</f>
        <v>P0261</v>
      </c>
      <c r="B3127" s="22" t="str">
        <f>Revenue!B3128</f>
        <v>Jul</v>
      </c>
      <c r="C3127" s="23" t="str">
        <f t="shared" si="131"/>
        <v>P0261|Jul</v>
      </c>
      <c r="D3127" s="24">
        <f>Revenue!J3128</f>
        <v>3721.5612000000001</v>
      </c>
      <c r="E3127" s="25">
        <f>_xlfn.XLOOKUP($C3127,ExpensesTbl[Key],ExpensesTbl[Total Operating Expenses])</f>
        <v>6235.65</v>
      </c>
      <c r="F3127" s="25">
        <f t="shared" si="132"/>
        <v>-2514.0887999999995</v>
      </c>
      <c r="G3127" s="23" t="str">
        <f>_xlfn.XLOOKUP($A3127,PropertiesTbl[Property ID],PropertiesTbl[Property Name])</f>
        <v>Frost House</v>
      </c>
    </row>
    <row r="3128" spans="1:7" x14ac:dyDescent="0.25">
      <c r="A3128" s="22" t="str">
        <f>Revenue!A3129</f>
        <v>P0261</v>
      </c>
      <c r="B3128" s="22" t="str">
        <f>Revenue!B3129</f>
        <v>Aug</v>
      </c>
      <c r="C3128" s="23" t="str">
        <f t="shared" si="131"/>
        <v>P0261|Aug</v>
      </c>
      <c r="D3128" s="24">
        <f>Revenue!J3129</f>
        <v>4353.9920000000002</v>
      </c>
      <c r="E3128" s="25">
        <f>_xlfn.XLOOKUP($C3128,ExpensesTbl[Key],ExpensesTbl[Total Operating Expenses])</f>
        <v>6199.6900000000005</v>
      </c>
      <c r="F3128" s="25">
        <f t="shared" si="132"/>
        <v>-1845.6980000000003</v>
      </c>
      <c r="G3128" s="23" t="str">
        <f>_xlfn.XLOOKUP($A3128,PropertiesTbl[Property ID],PropertiesTbl[Property Name])</f>
        <v>Frost House</v>
      </c>
    </row>
    <row r="3129" spans="1:7" x14ac:dyDescent="0.25">
      <c r="A3129" s="22" t="str">
        <f>Revenue!A3130</f>
        <v>P0261</v>
      </c>
      <c r="B3129" s="22" t="str">
        <f>Revenue!B3130</f>
        <v>Sep</v>
      </c>
      <c r="C3129" s="23" t="str">
        <f t="shared" si="131"/>
        <v>P0261|Sep</v>
      </c>
      <c r="D3129" s="24">
        <f>Revenue!J3130</f>
        <v>2594.3824</v>
      </c>
      <c r="E3129" s="25">
        <f>_xlfn.XLOOKUP($C3129,ExpensesTbl[Key],ExpensesTbl[Total Operating Expenses])</f>
        <v>4063.07</v>
      </c>
      <c r="F3129" s="25">
        <f t="shared" si="132"/>
        <v>-1468.6876000000002</v>
      </c>
      <c r="G3129" s="23" t="str">
        <f>_xlfn.XLOOKUP($A3129,PropertiesTbl[Property ID],PropertiesTbl[Property Name])</f>
        <v>Frost House</v>
      </c>
    </row>
    <row r="3130" spans="1:7" x14ac:dyDescent="0.25">
      <c r="A3130" s="22" t="str">
        <f>Revenue!A3131</f>
        <v>P0261</v>
      </c>
      <c r="B3130" s="22" t="str">
        <f>Revenue!B3131</f>
        <v>Oct</v>
      </c>
      <c r="C3130" s="23" t="str">
        <f t="shared" si="131"/>
        <v>P0261|Oct</v>
      </c>
      <c r="D3130" s="24">
        <f>Revenue!J3131</f>
        <v>2414.7965999999997</v>
      </c>
      <c r="E3130" s="25">
        <f>_xlfn.XLOOKUP($C3130,ExpensesTbl[Key],ExpensesTbl[Total Operating Expenses])</f>
        <v>3918.9</v>
      </c>
      <c r="F3130" s="25">
        <f t="shared" si="132"/>
        <v>-1504.1034000000004</v>
      </c>
      <c r="G3130" s="23" t="str">
        <f>_xlfn.XLOOKUP($A3130,PropertiesTbl[Property ID],PropertiesTbl[Property Name])</f>
        <v>Frost House</v>
      </c>
    </row>
    <row r="3131" spans="1:7" x14ac:dyDescent="0.25">
      <c r="A3131" s="22" t="str">
        <f>Revenue!A3132</f>
        <v>P0261</v>
      </c>
      <c r="B3131" s="22" t="str">
        <f>Revenue!B3132</f>
        <v>Nov</v>
      </c>
      <c r="C3131" s="23" t="str">
        <f t="shared" si="131"/>
        <v>P0261|Nov</v>
      </c>
      <c r="D3131" s="24">
        <f>Revenue!J3132</f>
        <v>2333.5493999999999</v>
      </c>
      <c r="E3131" s="25">
        <f>_xlfn.XLOOKUP($C3131,ExpensesTbl[Key],ExpensesTbl[Total Operating Expenses])</f>
        <v>3782.3799999999997</v>
      </c>
      <c r="F3131" s="25">
        <f t="shared" si="132"/>
        <v>-1448.8305999999998</v>
      </c>
      <c r="G3131" s="23" t="str">
        <f>_xlfn.XLOOKUP($A3131,PropertiesTbl[Property ID],PropertiesTbl[Property Name])</f>
        <v>Frost House</v>
      </c>
    </row>
    <row r="3132" spans="1:7" x14ac:dyDescent="0.25">
      <c r="A3132" s="22" t="str">
        <f>Revenue!A3133</f>
        <v>P0261</v>
      </c>
      <c r="B3132" s="22" t="str">
        <f>Revenue!B3133</f>
        <v>Dec</v>
      </c>
      <c r="C3132" s="23" t="str">
        <f t="shared" si="131"/>
        <v>P0261|Dec</v>
      </c>
      <c r="D3132" s="24">
        <f>Revenue!J3133</f>
        <v>8610.3336000000018</v>
      </c>
      <c r="E3132" s="25">
        <f>_xlfn.XLOOKUP($C3132,ExpensesTbl[Key],ExpensesTbl[Total Operating Expenses])</f>
        <v>4402.08</v>
      </c>
      <c r="F3132" s="25">
        <f t="shared" si="132"/>
        <v>4208.2536000000018</v>
      </c>
      <c r="G3132" s="23" t="str">
        <f>_xlfn.XLOOKUP($A3132,PropertiesTbl[Property ID],PropertiesTbl[Property Name])</f>
        <v>Frost House</v>
      </c>
    </row>
    <row r="3133" spans="1:7" x14ac:dyDescent="0.25">
      <c r="A3133" s="22" t="str">
        <f>Revenue!A3134</f>
        <v>P0261</v>
      </c>
      <c r="B3133" s="22" t="str">
        <f>Revenue!B3134</f>
        <v>Jan</v>
      </c>
      <c r="C3133" s="23" t="str">
        <f t="shared" si="131"/>
        <v>P0261|Jan</v>
      </c>
      <c r="D3133" s="24">
        <f>Revenue!J3134</f>
        <v>7165.8580999999995</v>
      </c>
      <c r="E3133" s="25">
        <f>_xlfn.XLOOKUP($C3133,ExpensesTbl[Key],ExpensesTbl[Total Operating Expenses])</f>
        <v>4416.92</v>
      </c>
      <c r="F3133" s="25">
        <f t="shared" si="132"/>
        <v>2748.9380999999994</v>
      </c>
      <c r="G3133" s="23" t="str">
        <f>_xlfn.XLOOKUP($A3133,PropertiesTbl[Property ID],PropertiesTbl[Property Name])</f>
        <v>Frost House</v>
      </c>
    </row>
    <row r="3134" spans="1:7" x14ac:dyDescent="0.25">
      <c r="A3134" s="22" t="str">
        <f>Revenue!A3135</f>
        <v>P0261</v>
      </c>
      <c r="B3134" s="22" t="str">
        <f>Revenue!B3135</f>
        <v>Feb</v>
      </c>
      <c r="C3134" s="23" t="str">
        <f t="shared" si="131"/>
        <v>P0261|Feb</v>
      </c>
      <c r="D3134" s="24">
        <f>Revenue!J3135</f>
        <v>5943.7061000000003</v>
      </c>
      <c r="E3134" s="25">
        <f>_xlfn.XLOOKUP($C3134,ExpensesTbl[Key],ExpensesTbl[Total Operating Expenses])</f>
        <v>4244.0300000000007</v>
      </c>
      <c r="F3134" s="25">
        <f t="shared" si="132"/>
        <v>1699.6760999999997</v>
      </c>
      <c r="G3134" s="23" t="str">
        <f>_xlfn.XLOOKUP($A3134,PropertiesTbl[Property ID],PropertiesTbl[Property Name])</f>
        <v>Frost House</v>
      </c>
    </row>
    <row r="3135" spans="1:7" x14ac:dyDescent="0.25">
      <c r="A3135" s="22" t="str">
        <f>Revenue!A3136</f>
        <v>P0261</v>
      </c>
      <c r="B3135" s="22" t="str">
        <f>Revenue!B3136</f>
        <v>Mar</v>
      </c>
      <c r="C3135" s="23" t="str">
        <f t="shared" si="131"/>
        <v>P0261|Mar</v>
      </c>
      <c r="D3135" s="24">
        <f>Revenue!J3136</f>
        <v>5765.0902999999998</v>
      </c>
      <c r="E3135" s="25">
        <f>_xlfn.XLOOKUP($C3135,ExpensesTbl[Key],ExpensesTbl[Total Operating Expenses])</f>
        <v>4229.93</v>
      </c>
      <c r="F3135" s="25">
        <f t="shared" si="132"/>
        <v>1535.1602999999996</v>
      </c>
      <c r="G3135" s="23" t="str">
        <f>_xlfn.XLOOKUP($A3135,PropertiesTbl[Property ID],PropertiesTbl[Property Name])</f>
        <v>Frost House</v>
      </c>
    </row>
    <row r="3136" spans="1:7" x14ac:dyDescent="0.25">
      <c r="A3136" s="22" t="str">
        <f>Revenue!A3137</f>
        <v>P0262</v>
      </c>
      <c r="B3136" s="22" t="str">
        <f>Revenue!B3137</f>
        <v>Apr</v>
      </c>
      <c r="C3136" s="23" t="str">
        <f t="shared" si="131"/>
        <v>P0262|Apr</v>
      </c>
      <c r="D3136" s="24">
        <f>Revenue!J3137</f>
        <v>957.95519999999999</v>
      </c>
      <c r="E3136" s="25">
        <f>_xlfn.XLOOKUP($C3136,ExpensesTbl[Key],ExpensesTbl[Total Operating Expenses])</f>
        <v>1548.41</v>
      </c>
      <c r="F3136" s="25">
        <f t="shared" si="132"/>
        <v>-590.45480000000009</v>
      </c>
      <c r="G3136" s="23" t="str">
        <f>_xlfn.XLOOKUP($A3136,PropertiesTbl[Property ID],PropertiesTbl[Property Name])</f>
        <v>Aspen Lodge</v>
      </c>
    </row>
    <row r="3137" spans="1:7" x14ac:dyDescent="0.25">
      <c r="A3137" s="22" t="str">
        <f>Revenue!A3138</f>
        <v>P0262</v>
      </c>
      <c r="B3137" s="22" t="str">
        <f>Revenue!B3138</f>
        <v>May</v>
      </c>
      <c r="C3137" s="23" t="str">
        <f t="shared" si="131"/>
        <v>P0262|May</v>
      </c>
      <c r="D3137" s="24">
        <f>Revenue!J3138</f>
        <v>1108.3051999999998</v>
      </c>
      <c r="E3137" s="25">
        <f>_xlfn.XLOOKUP($C3137,ExpensesTbl[Key],ExpensesTbl[Total Operating Expenses])</f>
        <v>1766.3</v>
      </c>
      <c r="F3137" s="25">
        <f t="shared" si="132"/>
        <v>-657.99480000000017</v>
      </c>
      <c r="G3137" s="23" t="str">
        <f>_xlfn.XLOOKUP($A3137,PropertiesTbl[Property ID],PropertiesTbl[Property Name])</f>
        <v>Aspen Lodge</v>
      </c>
    </row>
    <row r="3138" spans="1:7" x14ac:dyDescent="0.25">
      <c r="A3138" s="22" t="str">
        <f>Revenue!A3139</f>
        <v>P0262</v>
      </c>
      <c r="B3138" s="22" t="str">
        <f>Revenue!B3139</f>
        <v>Jun</v>
      </c>
      <c r="C3138" s="23" t="str">
        <f t="shared" si="131"/>
        <v>P0262|Jun</v>
      </c>
      <c r="D3138" s="24">
        <f>Revenue!J3139</f>
        <v>1330.1247999999998</v>
      </c>
      <c r="E3138" s="25">
        <f>_xlfn.XLOOKUP($C3138,ExpensesTbl[Key],ExpensesTbl[Total Operating Expenses])</f>
        <v>1834.6000000000001</v>
      </c>
      <c r="F3138" s="25">
        <f t="shared" si="132"/>
        <v>-504.47520000000031</v>
      </c>
      <c r="G3138" s="23" t="str">
        <f>_xlfn.XLOOKUP($A3138,PropertiesTbl[Property ID],PropertiesTbl[Property Name])</f>
        <v>Aspen Lodge</v>
      </c>
    </row>
    <row r="3139" spans="1:7" x14ac:dyDescent="0.25">
      <c r="A3139" s="22" t="str">
        <f>Revenue!A3140</f>
        <v>P0262</v>
      </c>
      <c r="B3139" s="22" t="str">
        <f>Revenue!B3140</f>
        <v>Jul</v>
      </c>
      <c r="C3139" s="23" t="str">
        <f t="shared" si="131"/>
        <v>P0262|Jul</v>
      </c>
      <c r="D3139" s="24">
        <f>Revenue!J3140</f>
        <v>1614.1893</v>
      </c>
      <c r="E3139" s="25">
        <f>_xlfn.XLOOKUP($C3139,ExpensesTbl[Key],ExpensesTbl[Total Operating Expenses])</f>
        <v>2384.86</v>
      </c>
      <c r="F3139" s="25">
        <f t="shared" si="132"/>
        <v>-770.67070000000012</v>
      </c>
      <c r="G3139" s="23" t="str">
        <f>_xlfn.XLOOKUP($A3139,PropertiesTbl[Property ID],PropertiesTbl[Property Name])</f>
        <v>Aspen Lodge</v>
      </c>
    </row>
    <row r="3140" spans="1:7" x14ac:dyDescent="0.25">
      <c r="A3140" s="22" t="str">
        <f>Revenue!A3141</f>
        <v>P0262</v>
      </c>
      <c r="B3140" s="22" t="str">
        <f>Revenue!B3141</f>
        <v>Aug</v>
      </c>
      <c r="C3140" s="23" t="str">
        <f t="shared" si="131"/>
        <v>P0262|Aug</v>
      </c>
      <c r="D3140" s="24">
        <f>Revenue!J3141</f>
        <v>1463.7714000000001</v>
      </c>
      <c r="E3140" s="25">
        <f>_xlfn.XLOOKUP($C3140,ExpensesTbl[Key],ExpensesTbl[Total Operating Expenses])</f>
        <v>2339.67</v>
      </c>
      <c r="F3140" s="25">
        <f t="shared" si="132"/>
        <v>-875.89859999999999</v>
      </c>
      <c r="G3140" s="23" t="str">
        <f>_xlfn.XLOOKUP($A3140,PropertiesTbl[Property ID],PropertiesTbl[Property Name])</f>
        <v>Aspen Lodge</v>
      </c>
    </row>
    <row r="3141" spans="1:7" x14ac:dyDescent="0.25">
      <c r="A3141" s="22" t="str">
        <f>Revenue!A3142</f>
        <v>P0262</v>
      </c>
      <c r="B3141" s="22" t="str">
        <f>Revenue!B3142</f>
        <v>Sep</v>
      </c>
      <c r="C3141" s="23" t="str">
        <f t="shared" ref="C3141:C3204" si="133">A3141&amp;"|"&amp;B3141</f>
        <v>P0262|Sep</v>
      </c>
      <c r="D3141" s="24">
        <f>Revenue!J3142</f>
        <v>1168.1251</v>
      </c>
      <c r="E3141" s="25">
        <f>_xlfn.XLOOKUP($C3141,ExpensesTbl[Key],ExpensesTbl[Total Operating Expenses])</f>
        <v>1679.3</v>
      </c>
      <c r="F3141" s="25">
        <f t="shared" ref="F3141:F3204" si="134">D3141-E3141</f>
        <v>-511.17489999999998</v>
      </c>
      <c r="G3141" s="23" t="str">
        <f>_xlfn.XLOOKUP($A3141,PropertiesTbl[Property ID],PropertiesTbl[Property Name])</f>
        <v>Aspen Lodge</v>
      </c>
    </row>
    <row r="3142" spans="1:7" x14ac:dyDescent="0.25">
      <c r="A3142" s="22" t="str">
        <f>Revenue!A3143</f>
        <v>P0262</v>
      </c>
      <c r="B3142" s="22" t="str">
        <f>Revenue!B3143</f>
        <v>Oct</v>
      </c>
      <c r="C3142" s="23" t="str">
        <f t="shared" si="133"/>
        <v>P0262|Oct</v>
      </c>
      <c r="D3142" s="24">
        <f>Revenue!J3143</f>
        <v>1094.6573000000001</v>
      </c>
      <c r="E3142" s="25">
        <f>_xlfn.XLOOKUP($C3142,ExpensesTbl[Key],ExpensesTbl[Total Operating Expenses])</f>
        <v>1630.3600000000001</v>
      </c>
      <c r="F3142" s="25">
        <f t="shared" si="134"/>
        <v>-535.70270000000005</v>
      </c>
      <c r="G3142" s="23" t="str">
        <f>_xlfn.XLOOKUP($A3142,PropertiesTbl[Property ID],PropertiesTbl[Property Name])</f>
        <v>Aspen Lodge</v>
      </c>
    </row>
    <row r="3143" spans="1:7" x14ac:dyDescent="0.25">
      <c r="A3143" s="22" t="str">
        <f>Revenue!A3144</f>
        <v>P0262</v>
      </c>
      <c r="B3143" s="22" t="str">
        <f>Revenue!B3144</f>
        <v>Nov</v>
      </c>
      <c r="C3143" s="23" t="str">
        <f t="shared" si="133"/>
        <v>P0262|Nov</v>
      </c>
      <c r="D3143" s="24">
        <f>Revenue!J3144</f>
        <v>1095.6079000000002</v>
      </c>
      <c r="E3143" s="25">
        <f>_xlfn.XLOOKUP($C3143,ExpensesTbl[Key],ExpensesTbl[Total Operating Expenses])</f>
        <v>1603.5800000000002</v>
      </c>
      <c r="F3143" s="25">
        <f t="shared" si="134"/>
        <v>-507.97209999999995</v>
      </c>
      <c r="G3143" s="23" t="str">
        <f>_xlfn.XLOOKUP($A3143,PropertiesTbl[Property ID],PropertiesTbl[Property Name])</f>
        <v>Aspen Lodge</v>
      </c>
    </row>
    <row r="3144" spans="1:7" x14ac:dyDescent="0.25">
      <c r="A3144" s="22" t="str">
        <f>Revenue!A3145</f>
        <v>P0262</v>
      </c>
      <c r="B3144" s="22" t="str">
        <f>Revenue!B3145</f>
        <v>Dec</v>
      </c>
      <c r="C3144" s="23" t="str">
        <f t="shared" si="133"/>
        <v>P0262|Dec</v>
      </c>
      <c r="D3144" s="24">
        <f>Revenue!J3145</f>
        <v>4126.4459999999999</v>
      </c>
      <c r="E3144" s="25">
        <f>_xlfn.XLOOKUP($C3144,ExpensesTbl[Key],ExpensesTbl[Total Operating Expenses])</f>
        <v>1995.4399999999998</v>
      </c>
      <c r="F3144" s="25">
        <f t="shared" si="134"/>
        <v>2131.0060000000003</v>
      </c>
      <c r="G3144" s="23" t="str">
        <f>_xlfn.XLOOKUP($A3144,PropertiesTbl[Property ID],PropertiesTbl[Property Name])</f>
        <v>Aspen Lodge</v>
      </c>
    </row>
    <row r="3145" spans="1:7" x14ac:dyDescent="0.25">
      <c r="A3145" s="22" t="str">
        <f>Revenue!A3146</f>
        <v>P0262</v>
      </c>
      <c r="B3145" s="22" t="str">
        <f>Revenue!B3146</f>
        <v>Jan</v>
      </c>
      <c r="C3145" s="23" t="str">
        <f t="shared" si="133"/>
        <v>P0262|Jan</v>
      </c>
      <c r="D3145" s="24">
        <f>Revenue!J3146</f>
        <v>3122.0387999999998</v>
      </c>
      <c r="E3145" s="25">
        <f>_xlfn.XLOOKUP($C3145,ExpensesTbl[Key],ExpensesTbl[Total Operating Expenses])</f>
        <v>1910.62</v>
      </c>
      <c r="F3145" s="25">
        <f t="shared" si="134"/>
        <v>1211.4187999999999</v>
      </c>
      <c r="G3145" s="23" t="str">
        <f>_xlfn.XLOOKUP($A3145,PropertiesTbl[Property ID],PropertiesTbl[Property Name])</f>
        <v>Aspen Lodge</v>
      </c>
    </row>
    <row r="3146" spans="1:7" x14ac:dyDescent="0.25">
      <c r="A3146" s="22" t="str">
        <f>Revenue!A3147</f>
        <v>P0262</v>
      </c>
      <c r="B3146" s="22" t="str">
        <f>Revenue!B3147</f>
        <v>Feb</v>
      </c>
      <c r="C3146" s="23" t="str">
        <f t="shared" si="133"/>
        <v>P0262|Feb</v>
      </c>
      <c r="D3146" s="24">
        <f>Revenue!J3147</f>
        <v>2711.7371999999996</v>
      </c>
      <c r="E3146" s="25">
        <f>_xlfn.XLOOKUP($C3146,ExpensesTbl[Key],ExpensesTbl[Total Operating Expenses])</f>
        <v>1849.1</v>
      </c>
      <c r="F3146" s="25">
        <f t="shared" si="134"/>
        <v>862.63719999999967</v>
      </c>
      <c r="G3146" s="23" t="str">
        <f>_xlfn.XLOOKUP($A3146,PropertiesTbl[Property ID],PropertiesTbl[Property Name])</f>
        <v>Aspen Lodge</v>
      </c>
    </row>
    <row r="3147" spans="1:7" x14ac:dyDescent="0.25">
      <c r="A3147" s="22" t="str">
        <f>Revenue!A3148</f>
        <v>P0262</v>
      </c>
      <c r="B3147" s="22" t="str">
        <f>Revenue!B3148</f>
        <v>Mar</v>
      </c>
      <c r="C3147" s="23" t="str">
        <f t="shared" si="133"/>
        <v>P0262|Mar</v>
      </c>
      <c r="D3147" s="24">
        <f>Revenue!J3148</f>
        <v>2462.8061000000002</v>
      </c>
      <c r="E3147" s="25">
        <f>_xlfn.XLOOKUP($C3147,ExpensesTbl[Key],ExpensesTbl[Total Operating Expenses])</f>
        <v>1814.55</v>
      </c>
      <c r="F3147" s="25">
        <f t="shared" si="134"/>
        <v>648.25610000000029</v>
      </c>
      <c r="G3147" s="23" t="str">
        <f>_xlfn.XLOOKUP($A3147,PropertiesTbl[Property ID],PropertiesTbl[Property Name])</f>
        <v>Aspen Lodge</v>
      </c>
    </row>
    <row r="3148" spans="1:7" x14ac:dyDescent="0.25">
      <c r="A3148" s="22" t="str">
        <f>Revenue!A3149</f>
        <v>P0263</v>
      </c>
      <c r="B3148" s="22" t="str">
        <f>Revenue!B3149</f>
        <v>Apr</v>
      </c>
      <c r="C3148" s="23" t="str">
        <f t="shared" si="133"/>
        <v>P0263|Apr</v>
      </c>
      <c r="D3148" s="24">
        <f>Revenue!J3149</f>
        <v>678.34649999999999</v>
      </c>
      <c r="E3148" s="25">
        <f>_xlfn.XLOOKUP($C3148,ExpensesTbl[Key],ExpensesTbl[Total Operating Expenses])</f>
        <v>1157.6300000000001</v>
      </c>
      <c r="F3148" s="25">
        <f t="shared" si="134"/>
        <v>-479.28350000000012</v>
      </c>
      <c r="G3148" s="23" t="str">
        <f>_xlfn.XLOOKUP($A3148,PropertiesTbl[Property ID],PropertiesTbl[Property Name])</f>
        <v>Birch Getaway</v>
      </c>
    </row>
    <row r="3149" spans="1:7" x14ac:dyDescent="0.25">
      <c r="A3149" s="22" t="str">
        <f>Revenue!A3150</f>
        <v>P0263</v>
      </c>
      <c r="B3149" s="22" t="str">
        <f>Revenue!B3150</f>
        <v>May</v>
      </c>
      <c r="C3149" s="23" t="str">
        <f t="shared" si="133"/>
        <v>P0263|May</v>
      </c>
      <c r="D3149" s="24">
        <f>Revenue!J3150</f>
        <v>820.53879999999992</v>
      </c>
      <c r="E3149" s="25">
        <f>_xlfn.XLOOKUP($C3149,ExpensesTbl[Key],ExpensesTbl[Total Operating Expenses])</f>
        <v>1262.5300000000002</v>
      </c>
      <c r="F3149" s="25">
        <f t="shared" si="134"/>
        <v>-441.99120000000028</v>
      </c>
      <c r="G3149" s="23" t="str">
        <f>_xlfn.XLOOKUP($A3149,PropertiesTbl[Property ID],PropertiesTbl[Property Name])</f>
        <v>Birch Getaway</v>
      </c>
    </row>
    <row r="3150" spans="1:7" x14ac:dyDescent="0.25">
      <c r="A3150" s="22" t="str">
        <f>Revenue!A3151</f>
        <v>P0263</v>
      </c>
      <c r="B3150" s="22" t="str">
        <f>Revenue!B3151</f>
        <v>Jun</v>
      </c>
      <c r="C3150" s="23" t="str">
        <f t="shared" si="133"/>
        <v>P0263|Jun</v>
      </c>
      <c r="D3150" s="24">
        <f>Revenue!J3151</f>
        <v>942.12829999999997</v>
      </c>
      <c r="E3150" s="25">
        <f>_xlfn.XLOOKUP($C3150,ExpensesTbl[Key],ExpensesTbl[Total Operating Expenses])</f>
        <v>1300.7200000000003</v>
      </c>
      <c r="F3150" s="25">
        <f t="shared" si="134"/>
        <v>-358.59170000000029</v>
      </c>
      <c r="G3150" s="23" t="str">
        <f>_xlfn.XLOOKUP($A3150,PropertiesTbl[Property ID],PropertiesTbl[Property Name])</f>
        <v>Birch Getaway</v>
      </c>
    </row>
    <row r="3151" spans="1:7" x14ac:dyDescent="0.25">
      <c r="A3151" s="22" t="str">
        <f>Revenue!A3152</f>
        <v>P0263</v>
      </c>
      <c r="B3151" s="22" t="str">
        <f>Revenue!B3152</f>
        <v>Jul</v>
      </c>
      <c r="C3151" s="23" t="str">
        <f t="shared" si="133"/>
        <v>P0263|Jul</v>
      </c>
      <c r="D3151" s="24">
        <f>Revenue!J3152</f>
        <v>1185.1424000000002</v>
      </c>
      <c r="E3151" s="25">
        <f>_xlfn.XLOOKUP($C3151,ExpensesTbl[Key],ExpensesTbl[Total Operating Expenses])</f>
        <v>1580.3000000000002</v>
      </c>
      <c r="F3151" s="25">
        <f t="shared" si="134"/>
        <v>-395.1576</v>
      </c>
      <c r="G3151" s="23" t="str">
        <f>_xlfn.XLOOKUP($A3151,PropertiesTbl[Property ID],PropertiesTbl[Property Name])</f>
        <v>Birch Getaway</v>
      </c>
    </row>
    <row r="3152" spans="1:7" x14ac:dyDescent="0.25">
      <c r="A3152" s="22" t="str">
        <f>Revenue!A3153</f>
        <v>P0263</v>
      </c>
      <c r="B3152" s="22" t="str">
        <f>Revenue!B3153</f>
        <v>Aug</v>
      </c>
      <c r="C3152" s="23" t="str">
        <f t="shared" si="133"/>
        <v>P0263|Aug</v>
      </c>
      <c r="D3152" s="24">
        <f>Revenue!J3153</f>
        <v>1273.7421999999999</v>
      </c>
      <c r="E3152" s="25">
        <f>_xlfn.XLOOKUP($C3152,ExpensesTbl[Key],ExpensesTbl[Total Operating Expenses])</f>
        <v>1530.3999999999999</v>
      </c>
      <c r="F3152" s="25">
        <f t="shared" si="134"/>
        <v>-256.65779999999995</v>
      </c>
      <c r="G3152" s="23" t="str">
        <f>_xlfn.XLOOKUP($A3152,PropertiesTbl[Property ID],PropertiesTbl[Property Name])</f>
        <v>Birch Getaway</v>
      </c>
    </row>
    <row r="3153" spans="1:7" x14ac:dyDescent="0.25">
      <c r="A3153" s="22" t="str">
        <f>Revenue!A3154</f>
        <v>P0263</v>
      </c>
      <c r="B3153" s="22" t="str">
        <f>Revenue!B3154</f>
        <v>Sep</v>
      </c>
      <c r="C3153" s="23" t="str">
        <f t="shared" si="133"/>
        <v>P0263|Sep</v>
      </c>
      <c r="D3153" s="24">
        <f>Revenue!J3154</f>
        <v>839.51199999999994</v>
      </c>
      <c r="E3153" s="25">
        <f>_xlfn.XLOOKUP($C3153,ExpensesTbl[Key],ExpensesTbl[Total Operating Expenses])</f>
        <v>1212.9100000000003</v>
      </c>
      <c r="F3153" s="25">
        <f t="shared" si="134"/>
        <v>-373.39800000000037</v>
      </c>
      <c r="G3153" s="23" t="str">
        <f>_xlfn.XLOOKUP($A3153,PropertiesTbl[Property ID],PropertiesTbl[Property Name])</f>
        <v>Birch Getaway</v>
      </c>
    </row>
    <row r="3154" spans="1:7" x14ac:dyDescent="0.25">
      <c r="A3154" s="22" t="str">
        <f>Revenue!A3155</f>
        <v>P0263</v>
      </c>
      <c r="B3154" s="22" t="str">
        <f>Revenue!B3155</f>
        <v>Oct</v>
      </c>
      <c r="C3154" s="23" t="str">
        <f t="shared" si="133"/>
        <v>P0263|Oct</v>
      </c>
      <c r="D3154" s="24">
        <f>Revenue!J3155</f>
        <v>697.21299999999997</v>
      </c>
      <c r="E3154" s="25">
        <f>_xlfn.XLOOKUP($C3154,ExpensesTbl[Key],ExpensesTbl[Total Operating Expenses])</f>
        <v>1208.9199999999998</v>
      </c>
      <c r="F3154" s="25">
        <f t="shared" si="134"/>
        <v>-511.70699999999988</v>
      </c>
      <c r="G3154" s="23" t="str">
        <f>_xlfn.XLOOKUP($A3154,PropertiesTbl[Property ID],PropertiesTbl[Property Name])</f>
        <v>Birch Getaway</v>
      </c>
    </row>
    <row r="3155" spans="1:7" x14ac:dyDescent="0.25">
      <c r="A3155" s="22" t="str">
        <f>Revenue!A3156</f>
        <v>P0263</v>
      </c>
      <c r="B3155" s="22" t="str">
        <f>Revenue!B3156</f>
        <v>Nov</v>
      </c>
      <c r="C3155" s="23" t="str">
        <f t="shared" si="133"/>
        <v>P0263|Nov</v>
      </c>
      <c r="D3155" s="24">
        <f>Revenue!J3156</f>
        <v>803.1952</v>
      </c>
      <c r="E3155" s="25">
        <f>_xlfn.XLOOKUP($C3155,ExpensesTbl[Key],ExpensesTbl[Total Operating Expenses])</f>
        <v>1199.8599999999999</v>
      </c>
      <c r="F3155" s="25">
        <f t="shared" si="134"/>
        <v>-396.6647999999999</v>
      </c>
      <c r="G3155" s="23" t="str">
        <f>_xlfn.XLOOKUP($A3155,PropertiesTbl[Property ID],PropertiesTbl[Property Name])</f>
        <v>Birch Getaway</v>
      </c>
    </row>
    <row r="3156" spans="1:7" x14ac:dyDescent="0.25">
      <c r="A3156" s="22" t="str">
        <f>Revenue!A3157</f>
        <v>P0263</v>
      </c>
      <c r="B3156" s="22" t="str">
        <f>Revenue!B3157</f>
        <v>Dec</v>
      </c>
      <c r="C3156" s="23" t="str">
        <f t="shared" si="133"/>
        <v>P0263|Dec</v>
      </c>
      <c r="D3156" s="24">
        <f>Revenue!J3157</f>
        <v>3200.0385999999999</v>
      </c>
      <c r="E3156" s="25">
        <f>_xlfn.XLOOKUP($C3156,ExpensesTbl[Key],ExpensesTbl[Total Operating Expenses])</f>
        <v>1498.6800000000003</v>
      </c>
      <c r="F3156" s="25">
        <f t="shared" si="134"/>
        <v>1701.3585999999996</v>
      </c>
      <c r="G3156" s="23" t="str">
        <f>_xlfn.XLOOKUP($A3156,PropertiesTbl[Property ID],PropertiesTbl[Property Name])</f>
        <v>Birch Getaway</v>
      </c>
    </row>
    <row r="3157" spans="1:7" x14ac:dyDescent="0.25">
      <c r="A3157" s="22" t="str">
        <f>Revenue!A3158</f>
        <v>P0263</v>
      </c>
      <c r="B3157" s="22" t="str">
        <f>Revenue!B3158</f>
        <v>Jan</v>
      </c>
      <c r="C3157" s="23" t="str">
        <f t="shared" si="133"/>
        <v>P0263|Jan</v>
      </c>
      <c r="D3157" s="24">
        <f>Revenue!J3158</f>
        <v>2231.4584000000004</v>
      </c>
      <c r="E3157" s="25">
        <f>_xlfn.XLOOKUP($C3157,ExpensesTbl[Key],ExpensesTbl[Total Operating Expenses])</f>
        <v>1365.0700000000002</v>
      </c>
      <c r="F3157" s="25">
        <f t="shared" si="134"/>
        <v>866.38840000000027</v>
      </c>
      <c r="G3157" s="23" t="str">
        <f>_xlfn.XLOOKUP($A3157,PropertiesTbl[Property ID],PropertiesTbl[Property Name])</f>
        <v>Birch Getaway</v>
      </c>
    </row>
    <row r="3158" spans="1:7" x14ac:dyDescent="0.25">
      <c r="A3158" s="22" t="str">
        <f>Revenue!A3159</f>
        <v>P0263</v>
      </c>
      <c r="B3158" s="22" t="str">
        <f>Revenue!B3159</f>
        <v>Feb</v>
      </c>
      <c r="C3158" s="23" t="str">
        <f t="shared" si="133"/>
        <v>P0263|Feb</v>
      </c>
      <c r="D3158" s="24">
        <f>Revenue!J3159</f>
        <v>1979.239</v>
      </c>
      <c r="E3158" s="25">
        <f>_xlfn.XLOOKUP($C3158,ExpensesTbl[Key],ExpensesTbl[Total Operating Expenses])</f>
        <v>1359.4500000000003</v>
      </c>
      <c r="F3158" s="25">
        <f t="shared" si="134"/>
        <v>619.78899999999976</v>
      </c>
      <c r="G3158" s="23" t="str">
        <f>_xlfn.XLOOKUP($A3158,PropertiesTbl[Property ID],PropertiesTbl[Property Name])</f>
        <v>Birch Getaway</v>
      </c>
    </row>
    <row r="3159" spans="1:7" x14ac:dyDescent="0.25">
      <c r="A3159" s="22" t="str">
        <f>Revenue!A3160</f>
        <v>P0263</v>
      </c>
      <c r="B3159" s="22" t="str">
        <f>Revenue!B3160</f>
        <v>Mar</v>
      </c>
      <c r="C3159" s="23" t="str">
        <f t="shared" si="133"/>
        <v>P0263|Mar</v>
      </c>
      <c r="D3159" s="24">
        <f>Revenue!J3160</f>
        <v>1695.4187999999999</v>
      </c>
      <c r="E3159" s="25">
        <f>_xlfn.XLOOKUP($C3159,ExpensesTbl[Key],ExpensesTbl[Total Operating Expenses])</f>
        <v>1292.9500000000003</v>
      </c>
      <c r="F3159" s="25">
        <f t="shared" si="134"/>
        <v>402.46879999999965</v>
      </c>
      <c r="G3159" s="23" t="str">
        <f>_xlfn.XLOOKUP($A3159,PropertiesTbl[Property ID],PropertiesTbl[Property Name])</f>
        <v>Birch Getaway</v>
      </c>
    </row>
    <row r="3160" spans="1:7" x14ac:dyDescent="0.25">
      <c r="A3160" s="22" t="str">
        <f>Revenue!A3161</f>
        <v>P0264</v>
      </c>
      <c r="B3160" s="22" t="str">
        <f>Revenue!B3161</f>
        <v>Apr</v>
      </c>
      <c r="C3160" s="23" t="str">
        <f t="shared" si="133"/>
        <v>P0264|Apr</v>
      </c>
      <c r="D3160" s="24">
        <f>Revenue!J3161</f>
        <v>1285.1949999999999</v>
      </c>
      <c r="E3160" s="25">
        <f>_xlfn.XLOOKUP($C3160,ExpensesTbl[Key],ExpensesTbl[Total Operating Expenses])</f>
        <v>2507.5</v>
      </c>
      <c r="F3160" s="25">
        <f t="shared" si="134"/>
        <v>-1222.3050000000001</v>
      </c>
      <c r="G3160" s="23" t="str">
        <f>_xlfn.XLOOKUP($A3160,PropertiesTbl[Property ID],PropertiesTbl[Property Name])</f>
        <v>Summit Retreat</v>
      </c>
    </row>
    <row r="3161" spans="1:7" x14ac:dyDescent="0.25">
      <c r="A3161" s="22" t="str">
        <f>Revenue!A3162</f>
        <v>P0264</v>
      </c>
      <c r="B3161" s="22" t="str">
        <f>Revenue!B3162</f>
        <v>May</v>
      </c>
      <c r="C3161" s="23" t="str">
        <f t="shared" si="133"/>
        <v>P0264|May</v>
      </c>
      <c r="D3161" s="24">
        <f>Revenue!J3162</f>
        <v>1466.2552000000001</v>
      </c>
      <c r="E3161" s="25">
        <f>_xlfn.XLOOKUP($C3161,ExpensesTbl[Key],ExpensesTbl[Total Operating Expenses])</f>
        <v>2940.8100000000004</v>
      </c>
      <c r="F3161" s="25">
        <f t="shared" si="134"/>
        <v>-1474.5548000000003</v>
      </c>
      <c r="G3161" s="23" t="str">
        <f>_xlfn.XLOOKUP($A3161,PropertiesTbl[Property ID],PropertiesTbl[Property Name])</f>
        <v>Summit Retreat</v>
      </c>
    </row>
    <row r="3162" spans="1:7" x14ac:dyDescent="0.25">
      <c r="A3162" s="22" t="str">
        <f>Revenue!A3163</f>
        <v>P0264</v>
      </c>
      <c r="B3162" s="22" t="str">
        <f>Revenue!B3163</f>
        <v>Jun</v>
      </c>
      <c r="C3162" s="23" t="str">
        <f t="shared" si="133"/>
        <v>P0264|Jun</v>
      </c>
      <c r="D3162" s="24">
        <f>Revenue!J3163</f>
        <v>1731.8703</v>
      </c>
      <c r="E3162" s="25">
        <f>_xlfn.XLOOKUP($C3162,ExpensesTbl[Key],ExpensesTbl[Total Operating Expenses])</f>
        <v>3068.36</v>
      </c>
      <c r="F3162" s="25">
        <f t="shared" si="134"/>
        <v>-1336.4897000000001</v>
      </c>
      <c r="G3162" s="23" t="str">
        <f>_xlfn.XLOOKUP($A3162,PropertiesTbl[Property ID],PropertiesTbl[Property Name])</f>
        <v>Summit Retreat</v>
      </c>
    </row>
    <row r="3163" spans="1:7" x14ac:dyDescent="0.25">
      <c r="A3163" s="22" t="str">
        <f>Revenue!A3164</f>
        <v>P0264</v>
      </c>
      <c r="B3163" s="22" t="str">
        <f>Revenue!B3164</f>
        <v>Jul</v>
      </c>
      <c r="C3163" s="23" t="str">
        <f t="shared" si="133"/>
        <v>P0264|Jul</v>
      </c>
      <c r="D3163" s="24">
        <f>Revenue!J3164</f>
        <v>2794.3420000000006</v>
      </c>
      <c r="E3163" s="25">
        <f>_xlfn.XLOOKUP($C3163,ExpensesTbl[Key],ExpensesTbl[Total Operating Expenses])</f>
        <v>4327.5300000000007</v>
      </c>
      <c r="F3163" s="25">
        <f t="shared" si="134"/>
        <v>-1533.1880000000001</v>
      </c>
      <c r="G3163" s="23" t="str">
        <f>_xlfn.XLOOKUP($A3163,PropertiesTbl[Property ID],PropertiesTbl[Property Name])</f>
        <v>Summit Retreat</v>
      </c>
    </row>
    <row r="3164" spans="1:7" x14ac:dyDescent="0.25">
      <c r="A3164" s="22" t="str">
        <f>Revenue!A3165</f>
        <v>P0264</v>
      </c>
      <c r="B3164" s="22" t="str">
        <f>Revenue!B3165</f>
        <v>Aug</v>
      </c>
      <c r="C3164" s="23" t="str">
        <f t="shared" si="133"/>
        <v>P0264|Aug</v>
      </c>
      <c r="D3164" s="24">
        <f>Revenue!J3165</f>
        <v>2158.6896999999999</v>
      </c>
      <c r="E3164" s="25">
        <f>_xlfn.XLOOKUP($C3164,ExpensesTbl[Key],ExpensesTbl[Total Operating Expenses])</f>
        <v>4055.48</v>
      </c>
      <c r="F3164" s="25">
        <f t="shared" si="134"/>
        <v>-1896.7903000000001</v>
      </c>
      <c r="G3164" s="23" t="str">
        <f>_xlfn.XLOOKUP($A3164,PropertiesTbl[Property ID],PropertiesTbl[Property Name])</f>
        <v>Summit Retreat</v>
      </c>
    </row>
    <row r="3165" spans="1:7" x14ac:dyDescent="0.25">
      <c r="A3165" s="22" t="str">
        <f>Revenue!A3166</f>
        <v>P0264</v>
      </c>
      <c r="B3165" s="22" t="str">
        <f>Revenue!B3166</f>
        <v>Sep</v>
      </c>
      <c r="C3165" s="23" t="str">
        <f t="shared" si="133"/>
        <v>P0264|Sep</v>
      </c>
      <c r="D3165" s="24">
        <f>Revenue!J3166</f>
        <v>1529.2857999999999</v>
      </c>
      <c r="E3165" s="25">
        <f>_xlfn.XLOOKUP($C3165,ExpensesTbl[Key],ExpensesTbl[Total Operating Expenses])</f>
        <v>2759</v>
      </c>
      <c r="F3165" s="25">
        <f t="shared" si="134"/>
        <v>-1229.7142000000001</v>
      </c>
      <c r="G3165" s="23" t="str">
        <f>_xlfn.XLOOKUP($A3165,PropertiesTbl[Property ID],PropertiesTbl[Property Name])</f>
        <v>Summit Retreat</v>
      </c>
    </row>
    <row r="3166" spans="1:7" x14ac:dyDescent="0.25">
      <c r="A3166" s="22" t="str">
        <f>Revenue!A3167</f>
        <v>P0264</v>
      </c>
      <c r="B3166" s="22" t="str">
        <f>Revenue!B3167</f>
        <v>Oct</v>
      </c>
      <c r="C3166" s="23" t="str">
        <f t="shared" si="133"/>
        <v>P0264|Oct</v>
      </c>
      <c r="D3166" s="24">
        <f>Revenue!J3167</f>
        <v>1473.0646000000002</v>
      </c>
      <c r="E3166" s="25">
        <f>_xlfn.XLOOKUP($C3166,ExpensesTbl[Key],ExpensesTbl[Total Operating Expenses])</f>
        <v>2640.13</v>
      </c>
      <c r="F3166" s="25">
        <f t="shared" si="134"/>
        <v>-1167.0654</v>
      </c>
      <c r="G3166" s="23" t="str">
        <f>_xlfn.XLOOKUP($A3166,PropertiesTbl[Property ID],PropertiesTbl[Property Name])</f>
        <v>Summit Retreat</v>
      </c>
    </row>
    <row r="3167" spans="1:7" x14ac:dyDescent="0.25">
      <c r="A3167" s="22" t="str">
        <f>Revenue!A3168</f>
        <v>P0264</v>
      </c>
      <c r="B3167" s="22" t="str">
        <f>Revenue!B3168</f>
        <v>Nov</v>
      </c>
      <c r="C3167" s="23" t="str">
        <f t="shared" si="133"/>
        <v>P0264|Nov</v>
      </c>
      <c r="D3167" s="24">
        <f>Revenue!J3168</f>
        <v>1482.0856000000001</v>
      </c>
      <c r="E3167" s="25">
        <f>_xlfn.XLOOKUP($C3167,ExpensesTbl[Key],ExpensesTbl[Total Operating Expenses])</f>
        <v>2569.59</v>
      </c>
      <c r="F3167" s="25">
        <f t="shared" si="134"/>
        <v>-1087.5044</v>
      </c>
      <c r="G3167" s="23" t="str">
        <f>_xlfn.XLOOKUP($A3167,PropertiesTbl[Property ID],PropertiesTbl[Property Name])</f>
        <v>Summit Retreat</v>
      </c>
    </row>
    <row r="3168" spans="1:7" x14ac:dyDescent="0.25">
      <c r="A3168" s="22" t="str">
        <f>Revenue!A3169</f>
        <v>P0264</v>
      </c>
      <c r="B3168" s="22" t="str">
        <f>Revenue!B3169</f>
        <v>Dec</v>
      </c>
      <c r="C3168" s="23" t="str">
        <f t="shared" si="133"/>
        <v>P0264|Dec</v>
      </c>
      <c r="D3168" s="24">
        <f>Revenue!J3169</f>
        <v>5259.4353000000001</v>
      </c>
      <c r="E3168" s="25">
        <f>_xlfn.XLOOKUP($C3168,ExpensesTbl[Key],ExpensesTbl[Total Operating Expenses])</f>
        <v>3014.79</v>
      </c>
      <c r="F3168" s="25">
        <f t="shared" si="134"/>
        <v>2244.6453000000001</v>
      </c>
      <c r="G3168" s="23" t="str">
        <f>_xlfn.XLOOKUP($A3168,PropertiesTbl[Property ID],PropertiesTbl[Property Name])</f>
        <v>Summit Retreat</v>
      </c>
    </row>
    <row r="3169" spans="1:7" x14ac:dyDescent="0.25">
      <c r="A3169" s="22" t="str">
        <f>Revenue!A3170</f>
        <v>P0264</v>
      </c>
      <c r="B3169" s="22" t="str">
        <f>Revenue!B3170</f>
        <v>Jan</v>
      </c>
      <c r="C3169" s="23" t="str">
        <f t="shared" si="133"/>
        <v>P0264|Jan</v>
      </c>
      <c r="D3169" s="24">
        <f>Revenue!J3170</f>
        <v>4234.1049000000003</v>
      </c>
      <c r="E3169" s="25">
        <f>_xlfn.XLOOKUP($C3169,ExpensesTbl[Key],ExpensesTbl[Total Operating Expenses])</f>
        <v>2885.5</v>
      </c>
      <c r="F3169" s="25">
        <f t="shared" si="134"/>
        <v>1348.6049000000003</v>
      </c>
      <c r="G3169" s="23" t="str">
        <f>_xlfn.XLOOKUP($A3169,PropertiesTbl[Property ID],PropertiesTbl[Property Name])</f>
        <v>Summit Retreat</v>
      </c>
    </row>
    <row r="3170" spans="1:7" x14ac:dyDescent="0.25">
      <c r="A3170" s="22" t="str">
        <f>Revenue!A3171</f>
        <v>P0264</v>
      </c>
      <c r="B3170" s="22" t="str">
        <f>Revenue!B3171</f>
        <v>Feb</v>
      </c>
      <c r="C3170" s="23" t="str">
        <f t="shared" si="133"/>
        <v>P0264|Feb</v>
      </c>
      <c r="D3170" s="24">
        <f>Revenue!J3171</f>
        <v>3945.6948000000002</v>
      </c>
      <c r="E3170" s="25">
        <f>_xlfn.XLOOKUP($C3170,ExpensesTbl[Key],ExpensesTbl[Total Operating Expenses])</f>
        <v>2909.34</v>
      </c>
      <c r="F3170" s="25">
        <f t="shared" si="134"/>
        <v>1036.3548000000001</v>
      </c>
      <c r="G3170" s="23" t="str">
        <f>_xlfn.XLOOKUP($A3170,PropertiesTbl[Property ID],PropertiesTbl[Property Name])</f>
        <v>Summit Retreat</v>
      </c>
    </row>
    <row r="3171" spans="1:7" x14ac:dyDescent="0.25">
      <c r="A3171" s="22" t="str">
        <f>Revenue!A3172</f>
        <v>P0264</v>
      </c>
      <c r="B3171" s="22" t="str">
        <f>Revenue!B3172</f>
        <v>Mar</v>
      </c>
      <c r="C3171" s="23" t="str">
        <f t="shared" si="133"/>
        <v>P0264|Mar</v>
      </c>
      <c r="D3171" s="24">
        <f>Revenue!J3172</f>
        <v>3336.1079999999997</v>
      </c>
      <c r="E3171" s="25">
        <f>_xlfn.XLOOKUP($C3171,ExpensesTbl[Key],ExpensesTbl[Total Operating Expenses])</f>
        <v>2884.29</v>
      </c>
      <c r="F3171" s="25">
        <f t="shared" si="134"/>
        <v>451.81799999999976</v>
      </c>
      <c r="G3171" s="23" t="str">
        <f>_xlfn.XLOOKUP($A3171,PropertiesTbl[Property ID],PropertiesTbl[Property Name])</f>
        <v>Summit Retreat</v>
      </c>
    </row>
    <row r="3172" spans="1:7" x14ac:dyDescent="0.25">
      <c r="A3172" s="22" t="str">
        <f>Revenue!A3173</f>
        <v>P0265</v>
      </c>
      <c r="B3172" s="22" t="str">
        <f>Revenue!B3173</f>
        <v>Apr</v>
      </c>
      <c r="C3172" s="23" t="str">
        <f t="shared" si="133"/>
        <v>P0265|Apr</v>
      </c>
      <c r="D3172" s="24">
        <f>Revenue!J3173</f>
        <v>828.75120000000004</v>
      </c>
      <c r="E3172" s="25">
        <f>_xlfn.XLOOKUP($C3172,ExpensesTbl[Key],ExpensesTbl[Total Operating Expenses])</f>
        <v>1555.07</v>
      </c>
      <c r="F3172" s="25">
        <f t="shared" si="134"/>
        <v>-726.3187999999999</v>
      </c>
      <c r="G3172" s="23" t="str">
        <f>_xlfn.XLOOKUP($A3172,PropertiesTbl[Property ID],PropertiesTbl[Property Name])</f>
        <v>Snowline Refuge</v>
      </c>
    </row>
    <row r="3173" spans="1:7" x14ac:dyDescent="0.25">
      <c r="A3173" s="22" t="str">
        <f>Revenue!A3174</f>
        <v>P0265</v>
      </c>
      <c r="B3173" s="22" t="str">
        <f>Revenue!B3174</f>
        <v>May</v>
      </c>
      <c r="C3173" s="23" t="str">
        <f t="shared" si="133"/>
        <v>P0265|May</v>
      </c>
      <c r="D3173" s="24">
        <f>Revenue!J3174</f>
        <v>915.64379999999994</v>
      </c>
      <c r="E3173" s="25">
        <f>_xlfn.XLOOKUP($C3173,ExpensesTbl[Key],ExpensesTbl[Total Operating Expenses])</f>
        <v>1761.3500000000001</v>
      </c>
      <c r="F3173" s="25">
        <f t="shared" si="134"/>
        <v>-845.70620000000019</v>
      </c>
      <c r="G3173" s="23" t="str">
        <f>_xlfn.XLOOKUP($A3173,PropertiesTbl[Property ID],PropertiesTbl[Property Name])</f>
        <v>Snowline Refuge</v>
      </c>
    </row>
    <row r="3174" spans="1:7" x14ac:dyDescent="0.25">
      <c r="A3174" s="22" t="str">
        <f>Revenue!A3175</f>
        <v>P0265</v>
      </c>
      <c r="B3174" s="22" t="str">
        <f>Revenue!B3175</f>
        <v>Jun</v>
      </c>
      <c r="C3174" s="23" t="str">
        <f t="shared" si="133"/>
        <v>P0265|Jun</v>
      </c>
      <c r="D3174" s="24">
        <f>Revenue!J3175</f>
        <v>890.27829999999994</v>
      </c>
      <c r="E3174" s="25">
        <f>_xlfn.XLOOKUP($C3174,ExpensesTbl[Key],ExpensesTbl[Total Operating Expenses])</f>
        <v>1826.39</v>
      </c>
      <c r="F3174" s="25">
        <f t="shared" si="134"/>
        <v>-936.11170000000016</v>
      </c>
      <c r="G3174" s="23" t="str">
        <f>_xlfn.XLOOKUP($A3174,PropertiesTbl[Property ID],PropertiesTbl[Property Name])</f>
        <v>Snowline Refuge</v>
      </c>
    </row>
    <row r="3175" spans="1:7" x14ac:dyDescent="0.25">
      <c r="A3175" s="22" t="str">
        <f>Revenue!A3176</f>
        <v>P0265</v>
      </c>
      <c r="B3175" s="22" t="str">
        <f>Revenue!B3176</f>
        <v>Jul</v>
      </c>
      <c r="C3175" s="23" t="str">
        <f t="shared" si="133"/>
        <v>P0265|Jul</v>
      </c>
      <c r="D3175" s="24">
        <f>Revenue!J3176</f>
        <v>1648.8293000000001</v>
      </c>
      <c r="E3175" s="25">
        <f>_xlfn.XLOOKUP($C3175,ExpensesTbl[Key],ExpensesTbl[Total Operating Expenses])</f>
        <v>2500.63</v>
      </c>
      <c r="F3175" s="25">
        <f t="shared" si="134"/>
        <v>-851.80070000000001</v>
      </c>
      <c r="G3175" s="23" t="str">
        <f>_xlfn.XLOOKUP($A3175,PropertiesTbl[Property ID],PropertiesTbl[Property Name])</f>
        <v>Snowline Refuge</v>
      </c>
    </row>
    <row r="3176" spans="1:7" x14ac:dyDescent="0.25">
      <c r="A3176" s="22" t="str">
        <f>Revenue!A3177</f>
        <v>P0265</v>
      </c>
      <c r="B3176" s="22" t="str">
        <f>Revenue!B3177</f>
        <v>Aug</v>
      </c>
      <c r="C3176" s="23" t="str">
        <f t="shared" si="133"/>
        <v>P0265|Aug</v>
      </c>
      <c r="D3176" s="24">
        <f>Revenue!J3177</f>
        <v>1527.0069999999998</v>
      </c>
      <c r="E3176" s="25">
        <f>_xlfn.XLOOKUP($C3176,ExpensesTbl[Key],ExpensesTbl[Total Operating Expenses])</f>
        <v>2584.7200000000003</v>
      </c>
      <c r="F3176" s="25">
        <f t="shared" si="134"/>
        <v>-1057.7130000000004</v>
      </c>
      <c r="G3176" s="23" t="str">
        <f>_xlfn.XLOOKUP($A3176,PropertiesTbl[Property ID],PropertiesTbl[Property Name])</f>
        <v>Snowline Refuge</v>
      </c>
    </row>
    <row r="3177" spans="1:7" x14ac:dyDescent="0.25">
      <c r="A3177" s="22" t="str">
        <f>Revenue!A3178</f>
        <v>P0265</v>
      </c>
      <c r="B3177" s="22" t="str">
        <f>Revenue!B3178</f>
        <v>Sep</v>
      </c>
      <c r="C3177" s="23" t="str">
        <f t="shared" si="133"/>
        <v>P0265|Sep</v>
      </c>
      <c r="D3177" s="24">
        <f>Revenue!J3178</f>
        <v>907.55400000000009</v>
      </c>
      <c r="E3177" s="25">
        <f>_xlfn.XLOOKUP($C3177,ExpensesTbl[Key],ExpensesTbl[Total Operating Expenses])</f>
        <v>1664.37</v>
      </c>
      <c r="F3177" s="25">
        <f t="shared" si="134"/>
        <v>-756.8159999999998</v>
      </c>
      <c r="G3177" s="23" t="str">
        <f>_xlfn.XLOOKUP($A3177,PropertiesTbl[Property ID],PropertiesTbl[Property Name])</f>
        <v>Snowline Refuge</v>
      </c>
    </row>
    <row r="3178" spans="1:7" x14ac:dyDescent="0.25">
      <c r="A3178" s="22" t="str">
        <f>Revenue!A3179</f>
        <v>P0265</v>
      </c>
      <c r="B3178" s="22" t="str">
        <f>Revenue!B3179</f>
        <v>Oct</v>
      </c>
      <c r="C3178" s="23" t="str">
        <f t="shared" si="133"/>
        <v>P0265|Oct</v>
      </c>
      <c r="D3178" s="24">
        <f>Revenue!J3179</f>
        <v>890.85059999999999</v>
      </c>
      <c r="E3178" s="25">
        <f>_xlfn.XLOOKUP($C3178,ExpensesTbl[Key],ExpensesTbl[Total Operating Expenses])</f>
        <v>1623.3400000000001</v>
      </c>
      <c r="F3178" s="25">
        <f t="shared" si="134"/>
        <v>-732.48940000000016</v>
      </c>
      <c r="G3178" s="23" t="str">
        <f>_xlfn.XLOOKUP($A3178,PropertiesTbl[Property ID],PropertiesTbl[Property Name])</f>
        <v>Snowline Refuge</v>
      </c>
    </row>
    <row r="3179" spans="1:7" x14ac:dyDescent="0.25">
      <c r="A3179" s="22" t="str">
        <f>Revenue!A3180</f>
        <v>P0265</v>
      </c>
      <c r="B3179" s="22" t="str">
        <f>Revenue!B3180</f>
        <v>Nov</v>
      </c>
      <c r="C3179" s="23" t="str">
        <f t="shared" si="133"/>
        <v>P0265|Nov</v>
      </c>
      <c r="D3179" s="24">
        <f>Revenue!J3180</f>
        <v>912.61739999999998</v>
      </c>
      <c r="E3179" s="25">
        <f>_xlfn.XLOOKUP($C3179,ExpensesTbl[Key],ExpensesTbl[Total Operating Expenses])</f>
        <v>1613.3600000000001</v>
      </c>
      <c r="F3179" s="25">
        <f t="shared" si="134"/>
        <v>-700.74260000000015</v>
      </c>
      <c r="G3179" s="23" t="str">
        <f>_xlfn.XLOOKUP($A3179,PropertiesTbl[Property ID],PropertiesTbl[Property Name])</f>
        <v>Snowline Refuge</v>
      </c>
    </row>
    <row r="3180" spans="1:7" x14ac:dyDescent="0.25">
      <c r="A3180" s="22" t="str">
        <f>Revenue!A3181</f>
        <v>P0265</v>
      </c>
      <c r="B3180" s="22" t="str">
        <f>Revenue!B3181</f>
        <v>Dec</v>
      </c>
      <c r="C3180" s="23" t="str">
        <f t="shared" si="133"/>
        <v>P0265|Dec</v>
      </c>
      <c r="D3180" s="24">
        <f>Revenue!J3181</f>
        <v>2935.6242000000002</v>
      </c>
      <c r="E3180" s="25">
        <f>_xlfn.XLOOKUP($C3180,ExpensesTbl[Key],ExpensesTbl[Total Operating Expenses])</f>
        <v>1941.2299999999998</v>
      </c>
      <c r="F3180" s="25">
        <f t="shared" si="134"/>
        <v>994.39420000000041</v>
      </c>
      <c r="G3180" s="23" t="str">
        <f>_xlfn.XLOOKUP($A3180,PropertiesTbl[Property ID],PropertiesTbl[Property Name])</f>
        <v>Snowline Refuge</v>
      </c>
    </row>
    <row r="3181" spans="1:7" x14ac:dyDescent="0.25">
      <c r="A3181" s="22" t="str">
        <f>Revenue!A3182</f>
        <v>P0265</v>
      </c>
      <c r="B3181" s="22" t="str">
        <f>Revenue!B3182</f>
        <v>Jan</v>
      </c>
      <c r="C3181" s="23" t="str">
        <f t="shared" si="133"/>
        <v>P0265|Jan</v>
      </c>
      <c r="D3181" s="24">
        <f>Revenue!J3182</f>
        <v>3095.7712000000001</v>
      </c>
      <c r="E3181" s="25">
        <f>_xlfn.XLOOKUP($C3181,ExpensesTbl[Key],ExpensesTbl[Total Operating Expenses])</f>
        <v>1920.6699999999998</v>
      </c>
      <c r="F3181" s="25">
        <f t="shared" si="134"/>
        <v>1175.1012000000003</v>
      </c>
      <c r="G3181" s="23" t="str">
        <f>_xlfn.XLOOKUP($A3181,PropertiesTbl[Property ID],PropertiesTbl[Property Name])</f>
        <v>Snowline Refuge</v>
      </c>
    </row>
    <row r="3182" spans="1:7" x14ac:dyDescent="0.25">
      <c r="A3182" s="22" t="str">
        <f>Revenue!A3183</f>
        <v>P0265</v>
      </c>
      <c r="B3182" s="22" t="str">
        <f>Revenue!B3183</f>
        <v>Feb</v>
      </c>
      <c r="C3182" s="23" t="str">
        <f t="shared" si="133"/>
        <v>P0265|Feb</v>
      </c>
      <c r="D3182" s="24">
        <f>Revenue!J3183</f>
        <v>2313.6394999999998</v>
      </c>
      <c r="E3182" s="25">
        <f>_xlfn.XLOOKUP($C3182,ExpensesTbl[Key],ExpensesTbl[Total Operating Expenses])</f>
        <v>1843.57</v>
      </c>
      <c r="F3182" s="25">
        <f t="shared" si="134"/>
        <v>470.06949999999983</v>
      </c>
      <c r="G3182" s="23" t="str">
        <f>_xlfn.XLOOKUP($A3182,PropertiesTbl[Property ID],PropertiesTbl[Property Name])</f>
        <v>Snowline Refuge</v>
      </c>
    </row>
    <row r="3183" spans="1:7" x14ac:dyDescent="0.25">
      <c r="A3183" s="22" t="str">
        <f>Revenue!A3184</f>
        <v>P0265</v>
      </c>
      <c r="B3183" s="22" t="str">
        <f>Revenue!B3184</f>
        <v>Mar</v>
      </c>
      <c r="C3183" s="23" t="str">
        <f t="shared" si="133"/>
        <v>P0265|Mar</v>
      </c>
      <c r="D3183" s="24">
        <f>Revenue!J3184</f>
        <v>2235.1956</v>
      </c>
      <c r="E3183" s="25">
        <f>_xlfn.XLOOKUP($C3183,ExpensesTbl[Key],ExpensesTbl[Total Operating Expenses])</f>
        <v>1937.01</v>
      </c>
      <c r="F3183" s="25">
        <f t="shared" si="134"/>
        <v>298.18560000000002</v>
      </c>
      <c r="G3183" s="23" t="str">
        <f>_xlfn.XLOOKUP($A3183,PropertiesTbl[Property ID],PropertiesTbl[Property Name])</f>
        <v>Snowline Refuge</v>
      </c>
    </row>
    <row r="3184" spans="1:7" x14ac:dyDescent="0.25">
      <c r="A3184" s="22" t="str">
        <f>Revenue!A3185</f>
        <v>P0266</v>
      </c>
      <c r="B3184" s="22" t="str">
        <f>Revenue!B3185</f>
        <v>Apr</v>
      </c>
      <c r="C3184" s="23" t="str">
        <f t="shared" si="133"/>
        <v>P0266|Apr</v>
      </c>
      <c r="D3184" s="24">
        <f>Revenue!J3185</f>
        <v>1074.4910000000002</v>
      </c>
      <c r="E3184" s="25">
        <f>_xlfn.XLOOKUP($C3184,ExpensesTbl[Key],ExpensesTbl[Total Operating Expenses])</f>
        <v>1786.03</v>
      </c>
      <c r="F3184" s="25">
        <f t="shared" si="134"/>
        <v>-711.53899999999976</v>
      </c>
      <c r="G3184" s="23" t="str">
        <f>_xlfn.XLOOKUP($A3184,PropertiesTbl[Property ID],PropertiesTbl[Property Name])</f>
        <v>Alpine Hollow</v>
      </c>
    </row>
    <row r="3185" spans="1:7" x14ac:dyDescent="0.25">
      <c r="A3185" s="22" t="str">
        <f>Revenue!A3186</f>
        <v>P0266</v>
      </c>
      <c r="B3185" s="22" t="str">
        <f>Revenue!B3186</f>
        <v>May</v>
      </c>
      <c r="C3185" s="23" t="str">
        <f t="shared" si="133"/>
        <v>P0266|May</v>
      </c>
      <c r="D3185" s="24">
        <f>Revenue!J3186</f>
        <v>1043.3249000000001</v>
      </c>
      <c r="E3185" s="25">
        <f>_xlfn.XLOOKUP($C3185,ExpensesTbl[Key],ExpensesTbl[Total Operating Expenses])</f>
        <v>1767.5800000000002</v>
      </c>
      <c r="F3185" s="25">
        <f t="shared" si="134"/>
        <v>-724.25510000000008</v>
      </c>
      <c r="G3185" s="23" t="str">
        <f>_xlfn.XLOOKUP($A3185,PropertiesTbl[Property ID],PropertiesTbl[Property Name])</f>
        <v>Alpine Hollow</v>
      </c>
    </row>
    <row r="3186" spans="1:7" x14ac:dyDescent="0.25">
      <c r="A3186" s="22" t="str">
        <f>Revenue!A3187</f>
        <v>P0266</v>
      </c>
      <c r="B3186" s="22" t="str">
        <f>Revenue!B3187</f>
        <v>Jun</v>
      </c>
      <c r="C3186" s="23" t="str">
        <f t="shared" si="133"/>
        <v>P0266|Jun</v>
      </c>
      <c r="D3186" s="24">
        <f>Revenue!J3187</f>
        <v>1367.0054999999998</v>
      </c>
      <c r="E3186" s="25">
        <f>_xlfn.XLOOKUP($C3186,ExpensesTbl[Key],ExpensesTbl[Total Operating Expenses])</f>
        <v>1924.1000000000001</v>
      </c>
      <c r="F3186" s="25">
        <f t="shared" si="134"/>
        <v>-557.09450000000038</v>
      </c>
      <c r="G3186" s="23" t="str">
        <f>_xlfn.XLOOKUP($A3186,PropertiesTbl[Property ID],PropertiesTbl[Property Name])</f>
        <v>Alpine Hollow</v>
      </c>
    </row>
    <row r="3187" spans="1:7" x14ac:dyDescent="0.25">
      <c r="A3187" s="22" t="str">
        <f>Revenue!A3188</f>
        <v>P0266</v>
      </c>
      <c r="B3187" s="22" t="str">
        <f>Revenue!B3188</f>
        <v>Jul</v>
      </c>
      <c r="C3187" s="23" t="str">
        <f t="shared" si="133"/>
        <v>P0266|Jul</v>
      </c>
      <c r="D3187" s="24">
        <f>Revenue!J3188</f>
        <v>2065.2600000000002</v>
      </c>
      <c r="E3187" s="25">
        <f>_xlfn.XLOOKUP($C3187,ExpensesTbl[Key],ExpensesTbl[Total Operating Expenses])</f>
        <v>2500.79</v>
      </c>
      <c r="F3187" s="25">
        <f t="shared" si="134"/>
        <v>-435.52999999999975</v>
      </c>
      <c r="G3187" s="23" t="str">
        <f>_xlfn.XLOOKUP($A3187,PropertiesTbl[Property ID],PropertiesTbl[Property Name])</f>
        <v>Alpine Hollow</v>
      </c>
    </row>
    <row r="3188" spans="1:7" x14ac:dyDescent="0.25">
      <c r="A3188" s="22" t="str">
        <f>Revenue!A3189</f>
        <v>P0266</v>
      </c>
      <c r="B3188" s="22" t="str">
        <f>Revenue!B3189</f>
        <v>Aug</v>
      </c>
      <c r="C3188" s="23" t="str">
        <f t="shared" si="133"/>
        <v>P0266|Aug</v>
      </c>
      <c r="D3188" s="24">
        <f>Revenue!J3189</f>
        <v>1732.0650000000001</v>
      </c>
      <c r="E3188" s="25">
        <f>_xlfn.XLOOKUP($C3188,ExpensesTbl[Key],ExpensesTbl[Total Operating Expenses])</f>
        <v>2418.8000000000002</v>
      </c>
      <c r="F3188" s="25">
        <f t="shared" si="134"/>
        <v>-686.73500000000013</v>
      </c>
      <c r="G3188" s="23" t="str">
        <f>_xlfn.XLOOKUP($A3188,PropertiesTbl[Property ID],PropertiesTbl[Property Name])</f>
        <v>Alpine Hollow</v>
      </c>
    </row>
    <row r="3189" spans="1:7" x14ac:dyDescent="0.25">
      <c r="A3189" s="22" t="str">
        <f>Revenue!A3190</f>
        <v>P0266</v>
      </c>
      <c r="B3189" s="22" t="str">
        <f>Revenue!B3190</f>
        <v>Sep</v>
      </c>
      <c r="C3189" s="23" t="str">
        <f t="shared" si="133"/>
        <v>P0266|Sep</v>
      </c>
      <c r="D3189" s="24">
        <f>Revenue!J3190</f>
        <v>1092.4844999999998</v>
      </c>
      <c r="E3189" s="25">
        <f>_xlfn.XLOOKUP($C3189,ExpensesTbl[Key],ExpensesTbl[Total Operating Expenses])</f>
        <v>1660.29</v>
      </c>
      <c r="F3189" s="25">
        <f t="shared" si="134"/>
        <v>-567.80550000000017</v>
      </c>
      <c r="G3189" s="23" t="str">
        <f>_xlfn.XLOOKUP($A3189,PropertiesTbl[Property ID],PropertiesTbl[Property Name])</f>
        <v>Alpine Hollow</v>
      </c>
    </row>
    <row r="3190" spans="1:7" x14ac:dyDescent="0.25">
      <c r="A3190" s="22" t="str">
        <f>Revenue!A3191</f>
        <v>P0266</v>
      </c>
      <c r="B3190" s="22" t="str">
        <f>Revenue!B3191</f>
        <v>Oct</v>
      </c>
      <c r="C3190" s="23" t="str">
        <f t="shared" si="133"/>
        <v>P0266|Oct</v>
      </c>
      <c r="D3190" s="24">
        <f>Revenue!J3191</f>
        <v>858.1422</v>
      </c>
      <c r="E3190" s="25">
        <f>_xlfn.XLOOKUP($C3190,ExpensesTbl[Key],ExpensesTbl[Total Operating Expenses])</f>
        <v>1824.7000000000003</v>
      </c>
      <c r="F3190" s="25">
        <f t="shared" si="134"/>
        <v>-966.55780000000027</v>
      </c>
      <c r="G3190" s="23" t="str">
        <f>_xlfn.XLOOKUP($A3190,PropertiesTbl[Property ID],PropertiesTbl[Property Name])</f>
        <v>Alpine Hollow</v>
      </c>
    </row>
    <row r="3191" spans="1:7" x14ac:dyDescent="0.25">
      <c r="A3191" s="22" t="str">
        <f>Revenue!A3192</f>
        <v>P0266</v>
      </c>
      <c r="B3191" s="22" t="str">
        <f>Revenue!B3192</f>
        <v>Nov</v>
      </c>
      <c r="C3191" s="23" t="str">
        <f t="shared" si="133"/>
        <v>P0266|Nov</v>
      </c>
      <c r="D3191" s="24">
        <f>Revenue!J3192</f>
        <v>938.98199999999997</v>
      </c>
      <c r="E3191" s="25">
        <f>_xlfn.XLOOKUP($C3191,ExpensesTbl[Key],ExpensesTbl[Total Operating Expenses])</f>
        <v>1596.2800000000002</v>
      </c>
      <c r="F3191" s="25">
        <f t="shared" si="134"/>
        <v>-657.29800000000023</v>
      </c>
      <c r="G3191" s="23" t="str">
        <f>_xlfn.XLOOKUP($A3191,PropertiesTbl[Property ID],PropertiesTbl[Property Name])</f>
        <v>Alpine Hollow</v>
      </c>
    </row>
    <row r="3192" spans="1:7" x14ac:dyDescent="0.25">
      <c r="A3192" s="22" t="str">
        <f>Revenue!A3193</f>
        <v>P0266</v>
      </c>
      <c r="B3192" s="22" t="str">
        <f>Revenue!B3193</f>
        <v>Dec</v>
      </c>
      <c r="C3192" s="23" t="str">
        <f t="shared" si="133"/>
        <v>P0266|Dec</v>
      </c>
      <c r="D3192" s="24">
        <f>Revenue!J3193</f>
        <v>3924.9285</v>
      </c>
      <c r="E3192" s="25">
        <f>_xlfn.XLOOKUP($C3192,ExpensesTbl[Key],ExpensesTbl[Total Operating Expenses])</f>
        <v>1990.09</v>
      </c>
      <c r="F3192" s="25">
        <f t="shared" si="134"/>
        <v>1934.8385000000001</v>
      </c>
      <c r="G3192" s="23" t="str">
        <f>_xlfn.XLOOKUP($A3192,PropertiesTbl[Property ID],PropertiesTbl[Property Name])</f>
        <v>Alpine Hollow</v>
      </c>
    </row>
    <row r="3193" spans="1:7" x14ac:dyDescent="0.25">
      <c r="A3193" s="22" t="str">
        <f>Revenue!A3194</f>
        <v>P0266</v>
      </c>
      <c r="B3193" s="22" t="str">
        <f>Revenue!B3194</f>
        <v>Jan</v>
      </c>
      <c r="C3193" s="23" t="str">
        <f t="shared" si="133"/>
        <v>P0266|Jan</v>
      </c>
      <c r="D3193" s="24">
        <f>Revenue!J3194</f>
        <v>3280.2846000000004</v>
      </c>
      <c r="E3193" s="25">
        <f>_xlfn.XLOOKUP($C3193,ExpensesTbl[Key],ExpensesTbl[Total Operating Expenses])</f>
        <v>1905.4199999999998</v>
      </c>
      <c r="F3193" s="25">
        <f t="shared" si="134"/>
        <v>1374.8646000000006</v>
      </c>
      <c r="G3193" s="23" t="str">
        <f>_xlfn.XLOOKUP($A3193,PropertiesTbl[Property ID],PropertiesTbl[Property Name])</f>
        <v>Alpine Hollow</v>
      </c>
    </row>
    <row r="3194" spans="1:7" x14ac:dyDescent="0.25">
      <c r="A3194" s="22" t="str">
        <f>Revenue!A3195</f>
        <v>P0266</v>
      </c>
      <c r="B3194" s="22" t="str">
        <f>Revenue!B3195</f>
        <v>Feb</v>
      </c>
      <c r="C3194" s="23" t="str">
        <f t="shared" si="133"/>
        <v>P0266|Feb</v>
      </c>
      <c r="D3194" s="24">
        <f>Revenue!J3195</f>
        <v>2592.0198</v>
      </c>
      <c r="E3194" s="25">
        <f>_xlfn.XLOOKUP($C3194,ExpensesTbl[Key],ExpensesTbl[Total Operating Expenses])</f>
        <v>1817.58</v>
      </c>
      <c r="F3194" s="25">
        <f t="shared" si="134"/>
        <v>774.4398000000001</v>
      </c>
      <c r="G3194" s="23" t="str">
        <f>_xlfn.XLOOKUP($A3194,PropertiesTbl[Property ID],PropertiesTbl[Property Name])</f>
        <v>Alpine Hollow</v>
      </c>
    </row>
    <row r="3195" spans="1:7" x14ac:dyDescent="0.25">
      <c r="A3195" s="22" t="str">
        <f>Revenue!A3196</f>
        <v>P0266</v>
      </c>
      <c r="B3195" s="22" t="str">
        <f>Revenue!B3196</f>
        <v>Mar</v>
      </c>
      <c r="C3195" s="23" t="str">
        <f t="shared" si="133"/>
        <v>P0266|Mar</v>
      </c>
      <c r="D3195" s="24">
        <f>Revenue!J3196</f>
        <v>2402.2295999999997</v>
      </c>
      <c r="E3195" s="25">
        <f>_xlfn.XLOOKUP($C3195,ExpensesTbl[Key],ExpensesTbl[Total Operating Expenses])</f>
        <v>1806.77</v>
      </c>
      <c r="F3195" s="25">
        <f t="shared" si="134"/>
        <v>595.45959999999968</v>
      </c>
      <c r="G3195" s="23" t="str">
        <f>_xlfn.XLOOKUP($A3195,PropertiesTbl[Property ID],PropertiesTbl[Property Name])</f>
        <v>Alpine Hollow</v>
      </c>
    </row>
    <row r="3196" spans="1:7" x14ac:dyDescent="0.25">
      <c r="A3196" s="22" t="str">
        <f>Revenue!A3197</f>
        <v>P0267</v>
      </c>
      <c r="B3196" s="22" t="str">
        <f>Revenue!B3197</f>
        <v>Apr</v>
      </c>
      <c r="C3196" s="23" t="str">
        <f t="shared" si="133"/>
        <v>P0267|Apr</v>
      </c>
      <c r="D3196" s="24">
        <f>Revenue!J3197</f>
        <v>1794.0126</v>
      </c>
      <c r="E3196" s="25">
        <f>_xlfn.XLOOKUP($C3196,ExpensesTbl[Key],ExpensesTbl[Total Operating Expenses])</f>
        <v>3064.7599999999998</v>
      </c>
      <c r="F3196" s="25">
        <f t="shared" si="134"/>
        <v>-1270.7473999999997</v>
      </c>
      <c r="G3196" s="23" t="str">
        <f>_xlfn.XLOOKUP($A3196,PropertiesTbl[Property ID],PropertiesTbl[Property Name])</f>
        <v>Rustic Landing</v>
      </c>
    </row>
    <row r="3197" spans="1:7" x14ac:dyDescent="0.25">
      <c r="A3197" s="22" t="str">
        <f>Revenue!A3198</f>
        <v>P0267</v>
      </c>
      <c r="B3197" s="22" t="str">
        <f>Revenue!B3198</f>
        <v>May</v>
      </c>
      <c r="C3197" s="23" t="str">
        <f t="shared" si="133"/>
        <v>P0267|May</v>
      </c>
      <c r="D3197" s="24">
        <f>Revenue!J3198</f>
        <v>2186.6783000000005</v>
      </c>
      <c r="E3197" s="25">
        <f>_xlfn.XLOOKUP($C3197,ExpensesTbl[Key],ExpensesTbl[Total Operating Expenses])</f>
        <v>3620.68</v>
      </c>
      <c r="F3197" s="25">
        <f t="shared" si="134"/>
        <v>-1434.0016999999993</v>
      </c>
      <c r="G3197" s="23" t="str">
        <f>_xlfn.XLOOKUP($A3197,PropertiesTbl[Property ID],PropertiesTbl[Property Name])</f>
        <v>Rustic Landing</v>
      </c>
    </row>
    <row r="3198" spans="1:7" x14ac:dyDescent="0.25">
      <c r="A3198" s="22" t="str">
        <f>Revenue!A3199</f>
        <v>P0267</v>
      </c>
      <c r="B3198" s="22" t="str">
        <f>Revenue!B3199</f>
        <v>Jun</v>
      </c>
      <c r="C3198" s="23" t="str">
        <f t="shared" si="133"/>
        <v>P0267|Jun</v>
      </c>
      <c r="D3198" s="24">
        <f>Revenue!J3199</f>
        <v>2565.2983999999997</v>
      </c>
      <c r="E3198" s="25">
        <f>_xlfn.XLOOKUP($C3198,ExpensesTbl[Key],ExpensesTbl[Total Operating Expenses])</f>
        <v>3794.6099999999997</v>
      </c>
      <c r="F3198" s="25">
        <f t="shared" si="134"/>
        <v>-1229.3116</v>
      </c>
      <c r="G3198" s="23" t="str">
        <f>_xlfn.XLOOKUP($A3198,PropertiesTbl[Property ID],PropertiesTbl[Property Name])</f>
        <v>Rustic Landing</v>
      </c>
    </row>
    <row r="3199" spans="1:7" x14ac:dyDescent="0.25">
      <c r="A3199" s="22" t="str">
        <f>Revenue!A3200</f>
        <v>P0267</v>
      </c>
      <c r="B3199" s="22" t="str">
        <f>Revenue!B3200</f>
        <v>Jul</v>
      </c>
      <c r="C3199" s="23" t="str">
        <f t="shared" si="133"/>
        <v>P0267|Jul</v>
      </c>
      <c r="D3199" s="24">
        <f>Revenue!J3200</f>
        <v>3816.1412999999998</v>
      </c>
      <c r="E3199" s="25">
        <f>_xlfn.XLOOKUP($C3199,ExpensesTbl[Key],ExpensesTbl[Total Operating Expenses])</f>
        <v>5373.09</v>
      </c>
      <c r="F3199" s="25">
        <f t="shared" si="134"/>
        <v>-1556.9487000000004</v>
      </c>
      <c r="G3199" s="23" t="str">
        <f>_xlfn.XLOOKUP($A3199,PropertiesTbl[Property ID],PropertiesTbl[Property Name])</f>
        <v>Rustic Landing</v>
      </c>
    </row>
    <row r="3200" spans="1:7" x14ac:dyDescent="0.25">
      <c r="A3200" s="22" t="str">
        <f>Revenue!A3201</f>
        <v>P0267</v>
      </c>
      <c r="B3200" s="22" t="str">
        <f>Revenue!B3201</f>
        <v>Aug</v>
      </c>
      <c r="C3200" s="23" t="str">
        <f t="shared" si="133"/>
        <v>P0267|Aug</v>
      </c>
      <c r="D3200" s="24">
        <f>Revenue!J3201</f>
        <v>3473.8476999999998</v>
      </c>
      <c r="E3200" s="25">
        <f>_xlfn.XLOOKUP($C3200,ExpensesTbl[Key],ExpensesTbl[Total Operating Expenses])</f>
        <v>5200.57</v>
      </c>
      <c r="F3200" s="25">
        <f t="shared" si="134"/>
        <v>-1726.7222999999999</v>
      </c>
      <c r="G3200" s="23" t="str">
        <f>_xlfn.XLOOKUP($A3200,PropertiesTbl[Property ID],PropertiesTbl[Property Name])</f>
        <v>Rustic Landing</v>
      </c>
    </row>
    <row r="3201" spans="1:7" x14ac:dyDescent="0.25">
      <c r="A3201" s="22" t="str">
        <f>Revenue!A3202</f>
        <v>P0267</v>
      </c>
      <c r="B3201" s="22" t="str">
        <f>Revenue!B3202</f>
        <v>Sep</v>
      </c>
      <c r="C3201" s="23" t="str">
        <f t="shared" si="133"/>
        <v>P0267|Sep</v>
      </c>
      <c r="D3201" s="24">
        <f>Revenue!J3202</f>
        <v>2082.6554999999998</v>
      </c>
      <c r="E3201" s="25">
        <f>_xlfn.XLOOKUP($C3201,ExpensesTbl[Key],ExpensesTbl[Total Operating Expenses])</f>
        <v>3416.92</v>
      </c>
      <c r="F3201" s="25">
        <f t="shared" si="134"/>
        <v>-1334.2645000000002</v>
      </c>
      <c r="G3201" s="23" t="str">
        <f>_xlfn.XLOOKUP($A3201,PropertiesTbl[Property ID],PropertiesTbl[Property Name])</f>
        <v>Rustic Landing</v>
      </c>
    </row>
    <row r="3202" spans="1:7" x14ac:dyDescent="0.25">
      <c r="A3202" s="22" t="str">
        <f>Revenue!A3203</f>
        <v>P0267</v>
      </c>
      <c r="B3202" s="22" t="str">
        <f>Revenue!B3203</f>
        <v>Oct</v>
      </c>
      <c r="C3202" s="23" t="str">
        <f t="shared" si="133"/>
        <v>P0267|Oct</v>
      </c>
      <c r="D3202" s="24">
        <f>Revenue!J3203</f>
        <v>2224.9059999999999</v>
      </c>
      <c r="E3202" s="25">
        <f>_xlfn.XLOOKUP($C3202,ExpensesTbl[Key],ExpensesTbl[Total Operating Expenses])</f>
        <v>3279.22</v>
      </c>
      <c r="F3202" s="25">
        <f t="shared" si="134"/>
        <v>-1054.3139999999999</v>
      </c>
      <c r="G3202" s="23" t="str">
        <f>_xlfn.XLOOKUP($A3202,PropertiesTbl[Property ID],PropertiesTbl[Property Name])</f>
        <v>Rustic Landing</v>
      </c>
    </row>
    <row r="3203" spans="1:7" x14ac:dyDescent="0.25">
      <c r="A3203" s="22" t="str">
        <f>Revenue!A3204</f>
        <v>P0267</v>
      </c>
      <c r="B3203" s="22" t="str">
        <f>Revenue!B3204</f>
        <v>Nov</v>
      </c>
      <c r="C3203" s="23" t="str">
        <f t="shared" si="133"/>
        <v>P0267|Nov</v>
      </c>
      <c r="D3203" s="24">
        <f>Revenue!J3204</f>
        <v>2177.5797000000002</v>
      </c>
      <c r="E3203" s="25">
        <f>_xlfn.XLOOKUP($C3203,ExpensesTbl[Key],ExpensesTbl[Total Operating Expenses])</f>
        <v>3296.82</v>
      </c>
      <c r="F3203" s="25">
        <f t="shared" si="134"/>
        <v>-1119.2402999999999</v>
      </c>
      <c r="G3203" s="23" t="str">
        <f>_xlfn.XLOOKUP($A3203,PropertiesTbl[Property ID],PropertiesTbl[Property Name])</f>
        <v>Rustic Landing</v>
      </c>
    </row>
    <row r="3204" spans="1:7" x14ac:dyDescent="0.25">
      <c r="A3204" s="22" t="str">
        <f>Revenue!A3205</f>
        <v>P0267</v>
      </c>
      <c r="B3204" s="22" t="str">
        <f>Revenue!B3205</f>
        <v>Dec</v>
      </c>
      <c r="C3204" s="23" t="str">
        <f t="shared" si="133"/>
        <v>P0267|Dec</v>
      </c>
      <c r="D3204" s="24">
        <f>Revenue!J3205</f>
        <v>8302.8630000000012</v>
      </c>
      <c r="E3204" s="25">
        <f>_xlfn.XLOOKUP($C3204,ExpensesTbl[Key],ExpensesTbl[Total Operating Expenses])</f>
        <v>3869.01</v>
      </c>
      <c r="F3204" s="25">
        <f t="shared" si="134"/>
        <v>4433.853000000001</v>
      </c>
      <c r="G3204" s="23" t="str">
        <f>_xlfn.XLOOKUP($A3204,PropertiesTbl[Property ID],PropertiesTbl[Property Name])</f>
        <v>Rustic Landing</v>
      </c>
    </row>
    <row r="3205" spans="1:7" x14ac:dyDescent="0.25">
      <c r="A3205" s="22" t="str">
        <f>Revenue!A3206</f>
        <v>P0267</v>
      </c>
      <c r="B3205" s="22" t="str">
        <f>Revenue!B3206</f>
        <v>Jan</v>
      </c>
      <c r="C3205" s="23" t="str">
        <f t="shared" ref="C3205:C3268" si="135">A3205&amp;"|"&amp;B3205</f>
        <v>P0267|Jan</v>
      </c>
      <c r="D3205" s="24">
        <f>Revenue!J3206</f>
        <v>6489.6723000000002</v>
      </c>
      <c r="E3205" s="25">
        <f>_xlfn.XLOOKUP($C3205,ExpensesTbl[Key],ExpensesTbl[Total Operating Expenses])</f>
        <v>3722.91</v>
      </c>
      <c r="F3205" s="25">
        <f t="shared" ref="F3205:F3268" si="136">D3205-E3205</f>
        <v>2766.7623000000003</v>
      </c>
      <c r="G3205" s="23" t="str">
        <f>_xlfn.XLOOKUP($A3205,PropertiesTbl[Property ID],PropertiesTbl[Property Name])</f>
        <v>Rustic Landing</v>
      </c>
    </row>
    <row r="3206" spans="1:7" x14ac:dyDescent="0.25">
      <c r="A3206" s="22" t="str">
        <f>Revenue!A3207</f>
        <v>P0267</v>
      </c>
      <c r="B3206" s="22" t="str">
        <f>Revenue!B3207</f>
        <v>Feb</v>
      </c>
      <c r="C3206" s="23" t="str">
        <f t="shared" si="135"/>
        <v>P0267|Feb</v>
      </c>
      <c r="D3206" s="24">
        <f>Revenue!J3207</f>
        <v>5491.9787999999999</v>
      </c>
      <c r="E3206" s="25">
        <f>_xlfn.XLOOKUP($C3206,ExpensesTbl[Key],ExpensesTbl[Total Operating Expenses])</f>
        <v>3718.12</v>
      </c>
      <c r="F3206" s="25">
        <f t="shared" si="136"/>
        <v>1773.8588</v>
      </c>
      <c r="G3206" s="23" t="str">
        <f>_xlfn.XLOOKUP($A3206,PropertiesTbl[Property ID],PropertiesTbl[Property Name])</f>
        <v>Rustic Landing</v>
      </c>
    </row>
    <row r="3207" spans="1:7" x14ac:dyDescent="0.25">
      <c r="A3207" s="22" t="str">
        <f>Revenue!A3208</f>
        <v>P0267</v>
      </c>
      <c r="B3207" s="22" t="str">
        <f>Revenue!B3208</f>
        <v>Mar</v>
      </c>
      <c r="C3207" s="23" t="str">
        <f t="shared" si="135"/>
        <v>P0267|Mar</v>
      </c>
      <c r="D3207" s="24">
        <f>Revenue!J3208</f>
        <v>4889.8427999999994</v>
      </c>
      <c r="E3207" s="25">
        <f>_xlfn.XLOOKUP($C3207,ExpensesTbl[Key],ExpensesTbl[Total Operating Expenses])</f>
        <v>3542.6800000000003</v>
      </c>
      <c r="F3207" s="25">
        <f t="shared" si="136"/>
        <v>1347.1627999999992</v>
      </c>
      <c r="G3207" s="23" t="str">
        <f>_xlfn.XLOOKUP($A3207,PropertiesTbl[Property ID],PropertiesTbl[Property Name])</f>
        <v>Rustic Landing</v>
      </c>
    </row>
    <row r="3208" spans="1:7" x14ac:dyDescent="0.25">
      <c r="A3208" s="22" t="str">
        <f>Revenue!A3209</f>
        <v>P0268</v>
      </c>
      <c r="B3208" s="22" t="str">
        <f>Revenue!B3209</f>
        <v>Apr</v>
      </c>
      <c r="C3208" s="23" t="str">
        <f t="shared" si="135"/>
        <v>P0268|Apr</v>
      </c>
      <c r="D3208" s="24">
        <f>Revenue!J3209</f>
        <v>880.72379999999998</v>
      </c>
      <c r="E3208" s="25">
        <f>_xlfn.XLOOKUP($C3208,ExpensesTbl[Key],ExpensesTbl[Total Operating Expenses])</f>
        <v>1559.81</v>
      </c>
      <c r="F3208" s="25">
        <f t="shared" si="136"/>
        <v>-679.08619999999996</v>
      </c>
      <c r="G3208" s="23" t="str">
        <f>_xlfn.XLOOKUP($A3208,PropertiesTbl[Property ID],PropertiesTbl[Property Name])</f>
        <v>Whispering Escape</v>
      </c>
    </row>
    <row r="3209" spans="1:7" x14ac:dyDescent="0.25">
      <c r="A3209" s="22" t="str">
        <f>Revenue!A3210</f>
        <v>P0268</v>
      </c>
      <c r="B3209" s="22" t="str">
        <f>Revenue!B3210</f>
        <v>May</v>
      </c>
      <c r="C3209" s="23" t="str">
        <f t="shared" si="135"/>
        <v>P0268|May</v>
      </c>
      <c r="D3209" s="24">
        <f>Revenue!J3210</f>
        <v>1203.2488000000001</v>
      </c>
      <c r="E3209" s="25">
        <f>_xlfn.XLOOKUP($C3209,ExpensesTbl[Key],ExpensesTbl[Total Operating Expenses])</f>
        <v>1761.69</v>
      </c>
      <c r="F3209" s="25">
        <f t="shared" si="136"/>
        <v>-558.44119999999998</v>
      </c>
      <c r="G3209" s="23" t="str">
        <f>_xlfn.XLOOKUP($A3209,PropertiesTbl[Property ID],PropertiesTbl[Property Name])</f>
        <v>Whispering Escape</v>
      </c>
    </row>
    <row r="3210" spans="1:7" x14ac:dyDescent="0.25">
      <c r="A3210" s="22" t="str">
        <f>Revenue!A3211</f>
        <v>P0268</v>
      </c>
      <c r="B3210" s="22" t="str">
        <f>Revenue!B3211</f>
        <v>Jun</v>
      </c>
      <c r="C3210" s="23" t="str">
        <f t="shared" si="135"/>
        <v>P0268|Jun</v>
      </c>
      <c r="D3210" s="24">
        <f>Revenue!J3211</f>
        <v>1262.5449000000001</v>
      </c>
      <c r="E3210" s="25">
        <f>_xlfn.XLOOKUP($C3210,ExpensesTbl[Key],ExpensesTbl[Total Operating Expenses])</f>
        <v>1829.77</v>
      </c>
      <c r="F3210" s="25">
        <f t="shared" si="136"/>
        <v>-567.22509999999988</v>
      </c>
      <c r="G3210" s="23" t="str">
        <f>_xlfn.XLOOKUP($A3210,PropertiesTbl[Property ID],PropertiesTbl[Property Name])</f>
        <v>Whispering Escape</v>
      </c>
    </row>
    <row r="3211" spans="1:7" x14ac:dyDescent="0.25">
      <c r="A3211" s="22" t="str">
        <f>Revenue!A3212</f>
        <v>P0268</v>
      </c>
      <c r="B3211" s="22" t="str">
        <f>Revenue!B3212</f>
        <v>Jul</v>
      </c>
      <c r="C3211" s="23" t="str">
        <f t="shared" si="135"/>
        <v>P0268|Jul</v>
      </c>
      <c r="D3211" s="24">
        <f>Revenue!J3212</f>
        <v>1863.5097000000001</v>
      </c>
      <c r="E3211" s="25">
        <f>_xlfn.XLOOKUP($C3211,ExpensesTbl[Key],ExpensesTbl[Total Operating Expenses])</f>
        <v>2483.91</v>
      </c>
      <c r="F3211" s="25">
        <f t="shared" si="136"/>
        <v>-620.40029999999979</v>
      </c>
      <c r="G3211" s="23" t="str">
        <f>_xlfn.XLOOKUP($A3211,PropertiesTbl[Property ID],PropertiesTbl[Property Name])</f>
        <v>Whispering Escape</v>
      </c>
    </row>
    <row r="3212" spans="1:7" x14ac:dyDescent="0.25">
      <c r="A3212" s="22" t="str">
        <f>Revenue!A3213</f>
        <v>P0268</v>
      </c>
      <c r="B3212" s="22" t="str">
        <f>Revenue!B3213</f>
        <v>Aug</v>
      </c>
      <c r="C3212" s="23" t="str">
        <f t="shared" si="135"/>
        <v>P0268|Aug</v>
      </c>
      <c r="D3212" s="24">
        <f>Revenue!J3213</f>
        <v>1716.0503000000001</v>
      </c>
      <c r="E3212" s="25">
        <f>_xlfn.XLOOKUP($C3212,ExpensesTbl[Key],ExpensesTbl[Total Operating Expenses])</f>
        <v>2409.94</v>
      </c>
      <c r="F3212" s="25">
        <f t="shared" si="136"/>
        <v>-693.88969999999995</v>
      </c>
      <c r="G3212" s="23" t="str">
        <f>_xlfn.XLOOKUP($A3212,PropertiesTbl[Property ID],PropertiesTbl[Property Name])</f>
        <v>Whispering Escape</v>
      </c>
    </row>
    <row r="3213" spans="1:7" x14ac:dyDescent="0.25">
      <c r="A3213" s="22" t="str">
        <f>Revenue!A3214</f>
        <v>P0268</v>
      </c>
      <c r="B3213" s="22" t="str">
        <f>Revenue!B3214</f>
        <v>Sep</v>
      </c>
      <c r="C3213" s="23" t="str">
        <f t="shared" si="135"/>
        <v>P0268|Sep</v>
      </c>
      <c r="D3213" s="24">
        <f>Revenue!J3214</f>
        <v>1187.9616000000001</v>
      </c>
      <c r="E3213" s="25">
        <f>_xlfn.XLOOKUP($C3213,ExpensesTbl[Key],ExpensesTbl[Total Operating Expenses])</f>
        <v>1692.74</v>
      </c>
      <c r="F3213" s="25">
        <f t="shared" si="136"/>
        <v>-504.77839999999992</v>
      </c>
      <c r="G3213" s="23" t="str">
        <f>_xlfn.XLOOKUP($A3213,PropertiesTbl[Property ID],PropertiesTbl[Property Name])</f>
        <v>Whispering Escape</v>
      </c>
    </row>
    <row r="3214" spans="1:7" x14ac:dyDescent="0.25">
      <c r="A3214" s="22" t="str">
        <f>Revenue!A3215</f>
        <v>P0268</v>
      </c>
      <c r="B3214" s="22" t="str">
        <f>Revenue!B3215</f>
        <v>Oct</v>
      </c>
      <c r="C3214" s="23" t="str">
        <f t="shared" si="135"/>
        <v>P0268|Oct</v>
      </c>
      <c r="D3214" s="24">
        <f>Revenue!J3215</f>
        <v>991.31350000000009</v>
      </c>
      <c r="E3214" s="25">
        <f>_xlfn.XLOOKUP($C3214,ExpensesTbl[Key],ExpensesTbl[Total Operating Expenses])</f>
        <v>1621.0700000000002</v>
      </c>
      <c r="F3214" s="25">
        <f t="shared" si="136"/>
        <v>-629.75650000000007</v>
      </c>
      <c r="G3214" s="23" t="str">
        <f>_xlfn.XLOOKUP($A3214,PropertiesTbl[Property ID],PropertiesTbl[Property Name])</f>
        <v>Whispering Escape</v>
      </c>
    </row>
    <row r="3215" spans="1:7" x14ac:dyDescent="0.25">
      <c r="A3215" s="22" t="str">
        <f>Revenue!A3216</f>
        <v>P0268</v>
      </c>
      <c r="B3215" s="22" t="str">
        <f>Revenue!B3216</f>
        <v>Nov</v>
      </c>
      <c r="C3215" s="23" t="str">
        <f t="shared" si="135"/>
        <v>P0268|Nov</v>
      </c>
      <c r="D3215" s="24">
        <f>Revenue!J3216</f>
        <v>1096.2869000000001</v>
      </c>
      <c r="E3215" s="25">
        <f>_xlfn.XLOOKUP($C3215,ExpensesTbl[Key],ExpensesTbl[Total Operating Expenses])</f>
        <v>1611.74</v>
      </c>
      <c r="F3215" s="25">
        <f t="shared" si="136"/>
        <v>-515.45309999999995</v>
      </c>
      <c r="G3215" s="23" t="str">
        <f>_xlfn.XLOOKUP($A3215,PropertiesTbl[Property ID],PropertiesTbl[Property Name])</f>
        <v>Whispering Escape</v>
      </c>
    </row>
    <row r="3216" spans="1:7" x14ac:dyDescent="0.25">
      <c r="A3216" s="22" t="str">
        <f>Revenue!A3217</f>
        <v>P0268</v>
      </c>
      <c r="B3216" s="22" t="str">
        <f>Revenue!B3217</f>
        <v>Dec</v>
      </c>
      <c r="C3216" s="23" t="str">
        <f t="shared" si="135"/>
        <v>P0268|Dec</v>
      </c>
      <c r="D3216" s="24">
        <f>Revenue!J3217</f>
        <v>4095.4545000000003</v>
      </c>
      <c r="E3216" s="25">
        <f>_xlfn.XLOOKUP($C3216,ExpensesTbl[Key],ExpensesTbl[Total Operating Expenses])</f>
        <v>1988.02</v>
      </c>
      <c r="F3216" s="25">
        <f t="shared" si="136"/>
        <v>2107.4345000000003</v>
      </c>
      <c r="G3216" s="23" t="str">
        <f>_xlfn.XLOOKUP($A3216,PropertiesTbl[Property ID],PropertiesTbl[Property Name])</f>
        <v>Whispering Escape</v>
      </c>
    </row>
    <row r="3217" spans="1:7" x14ac:dyDescent="0.25">
      <c r="A3217" s="22" t="str">
        <f>Revenue!A3218</f>
        <v>P0268</v>
      </c>
      <c r="B3217" s="22" t="str">
        <f>Revenue!B3218</f>
        <v>Jan</v>
      </c>
      <c r="C3217" s="23" t="str">
        <f t="shared" si="135"/>
        <v>P0268|Jan</v>
      </c>
      <c r="D3217" s="24">
        <f>Revenue!J3218</f>
        <v>3328.9896000000003</v>
      </c>
      <c r="E3217" s="25">
        <f>_xlfn.XLOOKUP($C3217,ExpensesTbl[Key],ExpensesTbl[Total Operating Expenses])</f>
        <v>1996.57</v>
      </c>
      <c r="F3217" s="25">
        <f t="shared" si="136"/>
        <v>1332.4196000000004</v>
      </c>
      <c r="G3217" s="23" t="str">
        <f>_xlfn.XLOOKUP($A3217,PropertiesTbl[Property ID],PropertiesTbl[Property Name])</f>
        <v>Whispering Escape</v>
      </c>
    </row>
    <row r="3218" spans="1:7" x14ac:dyDescent="0.25">
      <c r="A3218" s="22" t="str">
        <f>Revenue!A3219</f>
        <v>P0268</v>
      </c>
      <c r="B3218" s="22" t="str">
        <f>Revenue!B3219</f>
        <v>Feb</v>
      </c>
      <c r="C3218" s="23" t="str">
        <f t="shared" si="135"/>
        <v>P0268|Feb</v>
      </c>
      <c r="D3218" s="24">
        <f>Revenue!J3219</f>
        <v>3091.4838</v>
      </c>
      <c r="E3218" s="25">
        <f>_xlfn.XLOOKUP($C3218,ExpensesTbl[Key],ExpensesTbl[Total Operating Expenses])</f>
        <v>1902.6299999999999</v>
      </c>
      <c r="F3218" s="25">
        <f t="shared" si="136"/>
        <v>1188.8538000000001</v>
      </c>
      <c r="G3218" s="23" t="str">
        <f>_xlfn.XLOOKUP($A3218,PropertiesTbl[Property ID],PropertiesTbl[Property Name])</f>
        <v>Whispering Escape</v>
      </c>
    </row>
    <row r="3219" spans="1:7" x14ac:dyDescent="0.25">
      <c r="A3219" s="22" t="str">
        <f>Revenue!A3220</f>
        <v>P0268</v>
      </c>
      <c r="B3219" s="22" t="str">
        <f>Revenue!B3220</f>
        <v>Mar</v>
      </c>
      <c r="C3219" s="23" t="str">
        <f t="shared" si="135"/>
        <v>P0268|Mar</v>
      </c>
      <c r="D3219" s="24">
        <f>Revenue!J3220</f>
        <v>2206.1925999999999</v>
      </c>
      <c r="E3219" s="25">
        <f>_xlfn.XLOOKUP($C3219,ExpensesTbl[Key],ExpensesTbl[Total Operating Expenses])</f>
        <v>1804.1299999999999</v>
      </c>
      <c r="F3219" s="25">
        <f t="shared" si="136"/>
        <v>402.06259999999997</v>
      </c>
      <c r="G3219" s="23" t="str">
        <f>_xlfn.XLOOKUP($A3219,PropertiesTbl[Property ID],PropertiesTbl[Property Name])</f>
        <v>Whispering Escape</v>
      </c>
    </row>
    <row r="3220" spans="1:7" x14ac:dyDescent="0.25">
      <c r="A3220" s="22" t="str">
        <f>Revenue!A3221</f>
        <v>P0269</v>
      </c>
      <c r="B3220" s="22" t="str">
        <f>Revenue!B3221</f>
        <v>Apr</v>
      </c>
      <c r="C3220" s="23" t="str">
        <f t="shared" si="135"/>
        <v>P0269|Apr</v>
      </c>
      <c r="D3220" s="24">
        <f>Revenue!J3221</f>
        <v>1181.1095999999998</v>
      </c>
      <c r="E3220" s="25">
        <f>_xlfn.XLOOKUP($C3220,ExpensesTbl[Key],ExpensesTbl[Total Operating Expenses])</f>
        <v>2936.0199999999995</v>
      </c>
      <c r="F3220" s="25">
        <f t="shared" si="136"/>
        <v>-1754.9103999999998</v>
      </c>
      <c r="G3220" s="23" t="str">
        <f>_xlfn.XLOOKUP($A3220,PropertiesTbl[Property ID],PropertiesTbl[Property Name])</f>
        <v>Aspen Landing</v>
      </c>
    </row>
    <row r="3221" spans="1:7" x14ac:dyDescent="0.25">
      <c r="A3221" s="22" t="str">
        <f>Revenue!A3222</f>
        <v>P0269</v>
      </c>
      <c r="B3221" s="22" t="str">
        <f>Revenue!B3222</f>
        <v>May</v>
      </c>
      <c r="C3221" s="23" t="str">
        <f t="shared" si="135"/>
        <v>P0269|May</v>
      </c>
      <c r="D3221" s="24">
        <f>Revenue!J3222</f>
        <v>1675.4010000000001</v>
      </c>
      <c r="E3221" s="25">
        <f>_xlfn.XLOOKUP($C3221,ExpensesTbl[Key],ExpensesTbl[Total Operating Expenses])</f>
        <v>3615.22</v>
      </c>
      <c r="F3221" s="25">
        <f t="shared" si="136"/>
        <v>-1939.8189999999997</v>
      </c>
      <c r="G3221" s="23" t="str">
        <f>_xlfn.XLOOKUP($A3221,PropertiesTbl[Property ID],PropertiesTbl[Property Name])</f>
        <v>Aspen Landing</v>
      </c>
    </row>
    <row r="3222" spans="1:7" x14ac:dyDescent="0.25">
      <c r="A3222" s="22" t="str">
        <f>Revenue!A3223</f>
        <v>P0269</v>
      </c>
      <c r="B3222" s="22" t="str">
        <f>Revenue!B3223</f>
        <v>Jun</v>
      </c>
      <c r="C3222" s="23" t="str">
        <f t="shared" si="135"/>
        <v>P0269|Jun</v>
      </c>
      <c r="D3222" s="24">
        <f>Revenue!J3223</f>
        <v>1873.7465999999999</v>
      </c>
      <c r="E3222" s="25">
        <f>_xlfn.XLOOKUP($C3222,ExpensesTbl[Key],ExpensesTbl[Total Operating Expenses])</f>
        <v>3904.9799999999996</v>
      </c>
      <c r="F3222" s="25">
        <f t="shared" si="136"/>
        <v>-2031.2333999999996</v>
      </c>
      <c r="G3222" s="23" t="str">
        <f>_xlfn.XLOOKUP($A3222,PropertiesTbl[Property ID],PropertiesTbl[Property Name])</f>
        <v>Aspen Landing</v>
      </c>
    </row>
    <row r="3223" spans="1:7" x14ac:dyDescent="0.25">
      <c r="A3223" s="22" t="str">
        <f>Revenue!A3224</f>
        <v>P0269</v>
      </c>
      <c r="B3223" s="22" t="str">
        <f>Revenue!B3224</f>
        <v>Jul</v>
      </c>
      <c r="C3223" s="23" t="str">
        <f t="shared" si="135"/>
        <v>P0269|Jul</v>
      </c>
      <c r="D3223" s="24">
        <f>Revenue!J3224</f>
        <v>2456.3771000000002</v>
      </c>
      <c r="E3223" s="25">
        <f>_xlfn.XLOOKUP($C3223,ExpensesTbl[Key],ExpensesTbl[Total Operating Expenses])</f>
        <v>5192.51</v>
      </c>
      <c r="F3223" s="25">
        <f t="shared" si="136"/>
        <v>-2736.1329000000001</v>
      </c>
      <c r="G3223" s="23" t="str">
        <f>_xlfn.XLOOKUP($A3223,PropertiesTbl[Property ID],PropertiesTbl[Property Name])</f>
        <v>Aspen Landing</v>
      </c>
    </row>
    <row r="3224" spans="1:7" x14ac:dyDescent="0.25">
      <c r="A3224" s="22" t="str">
        <f>Revenue!A3225</f>
        <v>P0269</v>
      </c>
      <c r="B3224" s="22" t="str">
        <f>Revenue!B3225</f>
        <v>Aug</v>
      </c>
      <c r="C3224" s="23" t="str">
        <f t="shared" si="135"/>
        <v>P0269|Aug</v>
      </c>
      <c r="D3224" s="24">
        <f>Revenue!J3225</f>
        <v>2115.2474999999999</v>
      </c>
      <c r="E3224" s="25">
        <f>_xlfn.XLOOKUP($C3224,ExpensesTbl[Key],ExpensesTbl[Total Operating Expenses])</f>
        <v>5034.5200000000004</v>
      </c>
      <c r="F3224" s="25">
        <f t="shared" si="136"/>
        <v>-2919.2725000000005</v>
      </c>
      <c r="G3224" s="23" t="str">
        <f>_xlfn.XLOOKUP($A3224,PropertiesTbl[Property ID],PropertiesTbl[Property Name])</f>
        <v>Aspen Landing</v>
      </c>
    </row>
    <row r="3225" spans="1:7" x14ac:dyDescent="0.25">
      <c r="A3225" s="22" t="str">
        <f>Revenue!A3226</f>
        <v>P0269</v>
      </c>
      <c r="B3225" s="22" t="str">
        <f>Revenue!B3226</f>
        <v>Sep</v>
      </c>
      <c r="C3225" s="23" t="str">
        <f t="shared" si="135"/>
        <v>P0269|Sep</v>
      </c>
      <c r="D3225" s="24">
        <f>Revenue!J3226</f>
        <v>1782.877</v>
      </c>
      <c r="E3225" s="25">
        <f>_xlfn.XLOOKUP($C3225,ExpensesTbl[Key],ExpensesTbl[Total Operating Expenses])</f>
        <v>3413.12</v>
      </c>
      <c r="F3225" s="25">
        <f t="shared" si="136"/>
        <v>-1630.2429999999999</v>
      </c>
      <c r="G3225" s="23" t="str">
        <f>_xlfn.XLOOKUP($A3225,PropertiesTbl[Property ID],PropertiesTbl[Property Name])</f>
        <v>Aspen Landing</v>
      </c>
    </row>
    <row r="3226" spans="1:7" x14ac:dyDescent="0.25">
      <c r="A3226" s="22" t="str">
        <f>Revenue!A3227</f>
        <v>P0269</v>
      </c>
      <c r="B3226" s="22" t="str">
        <f>Revenue!B3227</f>
        <v>Oct</v>
      </c>
      <c r="C3226" s="23" t="str">
        <f t="shared" si="135"/>
        <v>P0269|Oct</v>
      </c>
      <c r="D3226" s="24">
        <f>Revenue!J3227</f>
        <v>1589.1680000000001</v>
      </c>
      <c r="E3226" s="25">
        <f>_xlfn.XLOOKUP($C3226,ExpensesTbl[Key],ExpensesTbl[Total Operating Expenses])</f>
        <v>3265.41</v>
      </c>
      <c r="F3226" s="25">
        <f t="shared" si="136"/>
        <v>-1676.2419999999997</v>
      </c>
      <c r="G3226" s="23" t="str">
        <f>_xlfn.XLOOKUP($A3226,PropertiesTbl[Property ID],PropertiesTbl[Property Name])</f>
        <v>Aspen Landing</v>
      </c>
    </row>
    <row r="3227" spans="1:7" x14ac:dyDescent="0.25">
      <c r="A3227" s="22" t="str">
        <f>Revenue!A3228</f>
        <v>P0269</v>
      </c>
      <c r="B3227" s="22" t="str">
        <f>Revenue!B3228</f>
        <v>Nov</v>
      </c>
      <c r="C3227" s="23" t="str">
        <f t="shared" si="135"/>
        <v>P0269|Nov</v>
      </c>
      <c r="D3227" s="24">
        <f>Revenue!J3228</f>
        <v>1748.5875000000001</v>
      </c>
      <c r="E3227" s="25">
        <f>_xlfn.XLOOKUP($C3227,ExpensesTbl[Key],ExpensesTbl[Total Operating Expenses])</f>
        <v>3160.43</v>
      </c>
      <c r="F3227" s="25">
        <f t="shared" si="136"/>
        <v>-1411.8424999999997</v>
      </c>
      <c r="G3227" s="23" t="str">
        <f>_xlfn.XLOOKUP($A3227,PropertiesTbl[Property ID],PropertiesTbl[Property Name])</f>
        <v>Aspen Landing</v>
      </c>
    </row>
    <row r="3228" spans="1:7" x14ac:dyDescent="0.25">
      <c r="A3228" s="22" t="str">
        <f>Revenue!A3229</f>
        <v>P0269</v>
      </c>
      <c r="B3228" s="22" t="str">
        <f>Revenue!B3229</f>
        <v>Dec</v>
      </c>
      <c r="C3228" s="23" t="str">
        <f t="shared" si="135"/>
        <v>P0269|Dec</v>
      </c>
      <c r="D3228" s="24">
        <f>Revenue!J3229</f>
        <v>5780.1670000000004</v>
      </c>
      <c r="E3228" s="25">
        <f>_xlfn.XLOOKUP($C3228,ExpensesTbl[Key],ExpensesTbl[Total Operating Expenses])</f>
        <v>3559.3900000000003</v>
      </c>
      <c r="F3228" s="25">
        <f t="shared" si="136"/>
        <v>2220.777</v>
      </c>
      <c r="G3228" s="23" t="str">
        <f>_xlfn.XLOOKUP($A3228,PropertiesTbl[Property ID],PropertiesTbl[Property Name])</f>
        <v>Aspen Landing</v>
      </c>
    </row>
    <row r="3229" spans="1:7" x14ac:dyDescent="0.25">
      <c r="A3229" s="22" t="str">
        <f>Revenue!A3230</f>
        <v>P0269</v>
      </c>
      <c r="B3229" s="22" t="str">
        <f>Revenue!B3230</f>
        <v>Jan</v>
      </c>
      <c r="C3229" s="23" t="str">
        <f t="shared" si="135"/>
        <v>P0269|Jan</v>
      </c>
      <c r="D3229" s="24">
        <f>Revenue!J3230</f>
        <v>4906.4588999999996</v>
      </c>
      <c r="E3229" s="25">
        <f>_xlfn.XLOOKUP($C3229,ExpensesTbl[Key],ExpensesTbl[Total Operating Expenses])</f>
        <v>3580.23</v>
      </c>
      <c r="F3229" s="25">
        <f t="shared" si="136"/>
        <v>1326.2288999999996</v>
      </c>
      <c r="G3229" s="23" t="str">
        <f>_xlfn.XLOOKUP($A3229,PropertiesTbl[Property ID],PropertiesTbl[Property Name])</f>
        <v>Aspen Landing</v>
      </c>
    </row>
    <row r="3230" spans="1:7" x14ac:dyDescent="0.25">
      <c r="A3230" s="22" t="str">
        <f>Revenue!A3231</f>
        <v>P0269</v>
      </c>
      <c r="B3230" s="22" t="str">
        <f>Revenue!B3231</f>
        <v>Feb</v>
      </c>
      <c r="C3230" s="23" t="str">
        <f t="shared" si="135"/>
        <v>P0269|Feb</v>
      </c>
      <c r="D3230" s="24">
        <f>Revenue!J3231</f>
        <v>3321.1988000000001</v>
      </c>
      <c r="E3230" s="25">
        <f>_xlfn.XLOOKUP($C3230,ExpensesTbl[Key],ExpensesTbl[Total Operating Expenses])</f>
        <v>3419.61</v>
      </c>
      <c r="F3230" s="25">
        <f t="shared" si="136"/>
        <v>-98.411200000000008</v>
      </c>
      <c r="G3230" s="23" t="str">
        <f>_xlfn.XLOOKUP($A3230,PropertiesTbl[Property ID],PropertiesTbl[Property Name])</f>
        <v>Aspen Landing</v>
      </c>
    </row>
    <row r="3231" spans="1:7" x14ac:dyDescent="0.25">
      <c r="A3231" s="22" t="str">
        <f>Revenue!A3232</f>
        <v>P0269</v>
      </c>
      <c r="B3231" s="22" t="str">
        <f>Revenue!B3232</f>
        <v>Mar</v>
      </c>
      <c r="C3231" s="23" t="str">
        <f t="shared" si="135"/>
        <v>P0269|Mar</v>
      </c>
      <c r="D3231" s="24">
        <f>Revenue!J3232</f>
        <v>3630.7064</v>
      </c>
      <c r="E3231" s="25">
        <f>_xlfn.XLOOKUP($C3231,ExpensesTbl[Key],ExpensesTbl[Total Operating Expenses])</f>
        <v>3394.57</v>
      </c>
      <c r="F3231" s="25">
        <f t="shared" si="136"/>
        <v>236.13639999999987</v>
      </c>
      <c r="G3231" s="23" t="str">
        <f>_xlfn.XLOOKUP($A3231,PropertiesTbl[Property ID],PropertiesTbl[Property Name])</f>
        <v>Aspen Landing</v>
      </c>
    </row>
    <row r="3232" spans="1:7" x14ac:dyDescent="0.25">
      <c r="A3232" s="22" t="str">
        <f>Revenue!A3233</f>
        <v>P0270</v>
      </c>
      <c r="B3232" s="22" t="str">
        <f>Revenue!B3233</f>
        <v>Apr</v>
      </c>
      <c r="C3232" s="23" t="str">
        <f t="shared" si="135"/>
        <v>P0270|Apr</v>
      </c>
      <c r="D3232" s="24">
        <f>Revenue!J3233</f>
        <v>1228.9302</v>
      </c>
      <c r="E3232" s="25">
        <f>_xlfn.XLOOKUP($C3232,ExpensesTbl[Key],ExpensesTbl[Total Operating Expenses])</f>
        <v>1975.2</v>
      </c>
      <c r="F3232" s="25">
        <f t="shared" si="136"/>
        <v>-746.26980000000003</v>
      </c>
      <c r="G3232" s="23" t="str">
        <f>_xlfn.XLOOKUP($A3232,PropertiesTbl[Property ID],PropertiesTbl[Property Name])</f>
        <v>Cloudline Retreat</v>
      </c>
    </row>
    <row r="3233" spans="1:7" x14ac:dyDescent="0.25">
      <c r="A3233" s="22" t="str">
        <f>Revenue!A3234</f>
        <v>P0270</v>
      </c>
      <c r="B3233" s="22" t="str">
        <f>Revenue!B3234</f>
        <v>May</v>
      </c>
      <c r="C3233" s="23" t="str">
        <f t="shared" si="135"/>
        <v>P0270|May</v>
      </c>
      <c r="D3233" s="24">
        <f>Revenue!J3234</f>
        <v>1961.0756999999999</v>
      </c>
      <c r="E3233" s="25">
        <f>_xlfn.XLOOKUP($C3233,ExpensesTbl[Key],ExpensesTbl[Total Operating Expenses])</f>
        <v>2410.04</v>
      </c>
      <c r="F3233" s="25">
        <f t="shared" si="136"/>
        <v>-448.96430000000009</v>
      </c>
      <c r="G3233" s="23" t="str">
        <f>_xlfn.XLOOKUP($A3233,PropertiesTbl[Property ID],PropertiesTbl[Property Name])</f>
        <v>Cloudline Retreat</v>
      </c>
    </row>
    <row r="3234" spans="1:7" x14ac:dyDescent="0.25">
      <c r="A3234" s="22" t="str">
        <f>Revenue!A3235</f>
        <v>P0270</v>
      </c>
      <c r="B3234" s="22" t="str">
        <f>Revenue!B3235</f>
        <v>Jun</v>
      </c>
      <c r="C3234" s="23" t="str">
        <f t="shared" si="135"/>
        <v>P0270|Jun</v>
      </c>
      <c r="D3234" s="24">
        <f>Revenue!J3235</f>
        <v>1633.1680000000001</v>
      </c>
      <c r="E3234" s="25">
        <f>_xlfn.XLOOKUP($C3234,ExpensesTbl[Key],ExpensesTbl[Total Operating Expenses])</f>
        <v>2411.7199999999998</v>
      </c>
      <c r="F3234" s="25">
        <f t="shared" si="136"/>
        <v>-778.55199999999968</v>
      </c>
      <c r="G3234" s="23" t="str">
        <f>_xlfn.XLOOKUP($A3234,PropertiesTbl[Property ID],PropertiesTbl[Property Name])</f>
        <v>Cloudline Retreat</v>
      </c>
    </row>
    <row r="3235" spans="1:7" x14ac:dyDescent="0.25">
      <c r="A3235" s="22" t="str">
        <f>Revenue!A3236</f>
        <v>P0270</v>
      </c>
      <c r="B3235" s="22" t="str">
        <f>Revenue!B3236</f>
        <v>Jul</v>
      </c>
      <c r="C3235" s="23" t="str">
        <f t="shared" si="135"/>
        <v>P0270|Jul</v>
      </c>
      <c r="D3235" s="24">
        <f>Revenue!J3236</f>
        <v>2618.4640999999997</v>
      </c>
      <c r="E3235" s="25">
        <f>_xlfn.XLOOKUP($C3235,ExpensesTbl[Key],ExpensesTbl[Total Operating Expenses])</f>
        <v>3368.4900000000002</v>
      </c>
      <c r="F3235" s="25">
        <f t="shared" si="136"/>
        <v>-750.02590000000055</v>
      </c>
      <c r="G3235" s="23" t="str">
        <f>_xlfn.XLOOKUP($A3235,PropertiesTbl[Property ID],PropertiesTbl[Property Name])</f>
        <v>Cloudline Retreat</v>
      </c>
    </row>
    <row r="3236" spans="1:7" x14ac:dyDescent="0.25">
      <c r="A3236" s="22" t="str">
        <f>Revenue!A3237</f>
        <v>P0270</v>
      </c>
      <c r="B3236" s="22" t="str">
        <f>Revenue!B3237</f>
        <v>Aug</v>
      </c>
      <c r="C3236" s="23" t="str">
        <f t="shared" si="135"/>
        <v>P0270|Aug</v>
      </c>
      <c r="D3236" s="24">
        <f>Revenue!J3237</f>
        <v>2537.2654000000002</v>
      </c>
      <c r="E3236" s="25">
        <f>_xlfn.XLOOKUP($C3236,ExpensesTbl[Key],ExpensesTbl[Total Operating Expenses])</f>
        <v>3249.31</v>
      </c>
      <c r="F3236" s="25">
        <f t="shared" si="136"/>
        <v>-712.04459999999972</v>
      </c>
      <c r="G3236" s="23" t="str">
        <f>_xlfn.XLOOKUP($A3236,PropertiesTbl[Property ID],PropertiesTbl[Property Name])</f>
        <v>Cloudline Retreat</v>
      </c>
    </row>
    <row r="3237" spans="1:7" x14ac:dyDescent="0.25">
      <c r="A3237" s="22" t="str">
        <f>Revenue!A3238</f>
        <v>P0270</v>
      </c>
      <c r="B3237" s="22" t="str">
        <f>Revenue!B3238</f>
        <v>Sep</v>
      </c>
      <c r="C3237" s="23" t="str">
        <f t="shared" si="135"/>
        <v>P0270|Sep</v>
      </c>
      <c r="D3237" s="24">
        <f>Revenue!J3238</f>
        <v>1886.6863999999998</v>
      </c>
      <c r="E3237" s="25">
        <f>_xlfn.XLOOKUP($C3237,ExpensesTbl[Key],ExpensesTbl[Total Operating Expenses])</f>
        <v>2275.64</v>
      </c>
      <c r="F3237" s="25">
        <f t="shared" si="136"/>
        <v>-388.95360000000005</v>
      </c>
      <c r="G3237" s="23" t="str">
        <f>_xlfn.XLOOKUP($A3237,PropertiesTbl[Property ID],PropertiesTbl[Property Name])</f>
        <v>Cloudline Retreat</v>
      </c>
    </row>
    <row r="3238" spans="1:7" x14ac:dyDescent="0.25">
      <c r="A3238" s="22" t="str">
        <f>Revenue!A3239</f>
        <v>P0270</v>
      </c>
      <c r="B3238" s="22" t="str">
        <f>Revenue!B3239</f>
        <v>Oct</v>
      </c>
      <c r="C3238" s="23" t="str">
        <f t="shared" si="135"/>
        <v>P0270|Oct</v>
      </c>
      <c r="D3238" s="24">
        <f>Revenue!J3239</f>
        <v>1369.4929</v>
      </c>
      <c r="E3238" s="25">
        <f>_xlfn.XLOOKUP($C3238,ExpensesTbl[Key],ExpensesTbl[Total Operating Expenses])</f>
        <v>2090.37</v>
      </c>
      <c r="F3238" s="25">
        <f t="shared" si="136"/>
        <v>-720.87709999999993</v>
      </c>
      <c r="G3238" s="23" t="str">
        <f>_xlfn.XLOOKUP($A3238,PropertiesTbl[Property ID],PropertiesTbl[Property Name])</f>
        <v>Cloudline Retreat</v>
      </c>
    </row>
    <row r="3239" spans="1:7" x14ac:dyDescent="0.25">
      <c r="A3239" s="22" t="str">
        <f>Revenue!A3240</f>
        <v>P0270</v>
      </c>
      <c r="B3239" s="22" t="str">
        <f>Revenue!B3240</f>
        <v>Nov</v>
      </c>
      <c r="C3239" s="23" t="str">
        <f t="shared" si="135"/>
        <v>P0270|Nov</v>
      </c>
      <c r="D3239" s="24">
        <f>Revenue!J3240</f>
        <v>1834.5391999999999</v>
      </c>
      <c r="E3239" s="25">
        <f>_xlfn.XLOOKUP($C3239,ExpensesTbl[Key],ExpensesTbl[Total Operating Expenses])</f>
        <v>2162.6099999999997</v>
      </c>
      <c r="F3239" s="25">
        <f t="shared" si="136"/>
        <v>-328.07079999999974</v>
      </c>
      <c r="G3239" s="23" t="str">
        <f>_xlfn.XLOOKUP($A3239,PropertiesTbl[Property ID],PropertiesTbl[Property Name])</f>
        <v>Cloudline Retreat</v>
      </c>
    </row>
    <row r="3240" spans="1:7" x14ac:dyDescent="0.25">
      <c r="A3240" s="22" t="str">
        <f>Revenue!A3241</f>
        <v>P0270</v>
      </c>
      <c r="B3240" s="22" t="str">
        <f>Revenue!B3241</f>
        <v>Dec</v>
      </c>
      <c r="C3240" s="23" t="str">
        <f t="shared" si="135"/>
        <v>P0270|Dec</v>
      </c>
      <c r="D3240" s="24">
        <f>Revenue!J3241</f>
        <v>5734.3829999999998</v>
      </c>
      <c r="E3240" s="25">
        <f>_xlfn.XLOOKUP($C3240,ExpensesTbl[Key],ExpensesTbl[Total Operating Expenses])</f>
        <v>2570.4300000000003</v>
      </c>
      <c r="F3240" s="25">
        <f t="shared" si="136"/>
        <v>3163.9529999999995</v>
      </c>
      <c r="G3240" s="23" t="str">
        <f>_xlfn.XLOOKUP($A3240,PropertiesTbl[Property ID],PropertiesTbl[Property Name])</f>
        <v>Cloudline Retreat</v>
      </c>
    </row>
    <row r="3241" spans="1:7" x14ac:dyDescent="0.25">
      <c r="A3241" s="22" t="str">
        <f>Revenue!A3242</f>
        <v>P0270</v>
      </c>
      <c r="B3241" s="22" t="str">
        <f>Revenue!B3242</f>
        <v>Jan</v>
      </c>
      <c r="C3241" s="23" t="str">
        <f t="shared" si="135"/>
        <v>P0270|Jan</v>
      </c>
      <c r="D3241" s="24">
        <f>Revenue!J3242</f>
        <v>5156.4570000000003</v>
      </c>
      <c r="E3241" s="25">
        <f>_xlfn.XLOOKUP($C3241,ExpensesTbl[Key],ExpensesTbl[Total Operating Expenses])</f>
        <v>2777.63</v>
      </c>
      <c r="F3241" s="25">
        <f t="shared" si="136"/>
        <v>2378.8270000000002</v>
      </c>
      <c r="G3241" s="23" t="str">
        <f>_xlfn.XLOOKUP($A3241,PropertiesTbl[Property ID],PropertiesTbl[Property Name])</f>
        <v>Cloudline Retreat</v>
      </c>
    </row>
    <row r="3242" spans="1:7" x14ac:dyDescent="0.25">
      <c r="A3242" s="22" t="str">
        <f>Revenue!A3243</f>
        <v>P0270</v>
      </c>
      <c r="B3242" s="22" t="str">
        <f>Revenue!B3243</f>
        <v>Feb</v>
      </c>
      <c r="C3242" s="23" t="str">
        <f t="shared" si="135"/>
        <v>P0270|Feb</v>
      </c>
      <c r="D3242" s="24">
        <f>Revenue!J3243</f>
        <v>3973.6203999999998</v>
      </c>
      <c r="E3242" s="25">
        <f>_xlfn.XLOOKUP($C3242,ExpensesTbl[Key],ExpensesTbl[Total Operating Expenses])</f>
        <v>2450.1200000000003</v>
      </c>
      <c r="F3242" s="25">
        <f t="shared" si="136"/>
        <v>1523.5003999999994</v>
      </c>
      <c r="G3242" s="23" t="str">
        <f>_xlfn.XLOOKUP($A3242,PropertiesTbl[Property ID],PropertiesTbl[Property Name])</f>
        <v>Cloudline Retreat</v>
      </c>
    </row>
    <row r="3243" spans="1:7" x14ac:dyDescent="0.25">
      <c r="A3243" s="22" t="str">
        <f>Revenue!A3244</f>
        <v>P0270</v>
      </c>
      <c r="B3243" s="22" t="str">
        <f>Revenue!B3244</f>
        <v>Mar</v>
      </c>
      <c r="C3243" s="23" t="str">
        <f t="shared" si="135"/>
        <v>P0270|Mar</v>
      </c>
      <c r="D3243" s="24">
        <f>Revenue!J3244</f>
        <v>3686.1124</v>
      </c>
      <c r="E3243" s="25">
        <f>_xlfn.XLOOKUP($C3243,ExpensesTbl[Key],ExpensesTbl[Total Operating Expenses])</f>
        <v>2422.38</v>
      </c>
      <c r="F3243" s="25">
        <f t="shared" si="136"/>
        <v>1263.7323999999999</v>
      </c>
      <c r="G3243" s="23" t="str">
        <f>_xlfn.XLOOKUP($A3243,PropertiesTbl[Property ID],PropertiesTbl[Property Name])</f>
        <v>Cloudline Retreat</v>
      </c>
    </row>
    <row r="3244" spans="1:7" x14ac:dyDescent="0.25">
      <c r="A3244" s="22" t="str">
        <f>Revenue!A3245</f>
        <v>P0271</v>
      </c>
      <c r="B3244" s="22" t="str">
        <f>Revenue!B3245</f>
        <v>Apr</v>
      </c>
      <c r="C3244" s="23" t="str">
        <f t="shared" si="135"/>
        <v>P0271|Apr</v>
      </c>
      <c r="D3244" s="24">
        <f>Revenue!J3245</f>
        <v>933.51120000000003</v>
      </c>
      <c r="E3244" s="25">
        <f>_xlfn.XLOOKUP($C3244,ExpensesTbl[Key],ExpensesTbl[Total Operating Expenses])</f>
        <v>1543.81</v>
      </c>
      <c r="F3244" s="25">
        <f t="shared" si="136"/>
        <v>-610.29879999999991</v>
      </c>
      <c r="G3244" s="23" t="str">
        <f>_xlfn.XLOOKUP($A3244,PropertiesTbl[Property ID],PropertiesTbl[Property Name])</f>
        <v>Cinder Cabin</v>
      </c>
    </row>
    <row r="3245" spans="1:7" x14ac:dyDescent="0.25">
      <c r="A3245" s="22" t="str">
        <f>Revenue!A3246</f>
        <v>P0271</v>
      </c>
      <c r="B3245" s="22" t="str">
        <f>Revenue!B3246</f>
        <v>May</v>
      </c>
      <c r="C3245" s="23" t="str">
        <f t="shared" si="135"/>
        <v>P0271|May</v>
      </c>
      <c r="D3245" s="24">
        <f>Revenue!J3246</f>
        <v>1021.5096000000001</v>
      </c>
      <c r="E3245" s="25">
        <f>_xlfn.XLOOKUP($C3245,ExpensesTbl[Key],ExpensesTbl[Total Operating Expenses])</f>
        <v>1759.8600000000001</v>
      </c>
      <c r="F3245" s="25">
        <f t="shared" si="136"/>
        <v>-738.35040000000004</v>
      </c>
      <c r="G3245" s="23" t="str">
        <f>_xlfn.XLOOKUP($A3245,PropertiesTbl[Property ID],PropertiesTbl[Property Name])</f>
        <v>Cinder Cabin</v>
      </c>
    </row>
    <row r="3246" spans="1:7" x14ac:dyDescent="0.25">
      <c r="A3246" s="22" t="str">
        <f>Revenue!A3247</f>
        <v>P0271</v>
      </c>
      <c r="B3246" s="22" t="str">
        <f>Revenue!B3247</f>
        <v>Jun</v>
      </c>
      <c r="C3246" s="23" t="str">
        <f t="shared" si="135"/>
        <v>P0271|Jun</v>
      </c>
      <c r="D3246" s="24">
        <f>Revenue!J3247</f>
        <v>1286.5912000000001</v>
      </c>
      <c r="E3246" s="25">
        <f>_xlfn.XLOOKUP($C3246,ExpensesTbl[Key],ExpensesTbl[Total Operating Expenses])</f>
        <v>1838.7900000000002</v>
      </c>
      <c r="F3246" s="25">
        <f t="shared" si="136"/>
        <v>-552.19880000000012</v>
      </c>
      <c r="G3246" s="23" t="str">
        <f>_xlfn.XLOOKUP($A3246,PropertiesTbl[Property ID],PropertiesTbl[Property Name])</f>
        <v>Cinder Cabin</v>
      </c>
    </row>
    <row r="3247" spans="1:7" x14ac:dyDescent="0.25">
      <c r="A3247" s="22" t="str">
        <f>Revenue!A3248</f>
        <v>P0271</v>
      </c>
      <c r="B3247" s="22" t="str">
        <f>Revenue!B3248</f>
        <v>Jul</v>
      </c>
      <c r="C3247" s="23" t="str">
        <f t="shared" si="135"/>
        <v>P0271|Jul</v>
      </c>
      <c r="D3247" s="24">
        <f>Revenue!J3248</f>
        <v>1936.4925000000001</v>
      </c>
      <c r="E3247" s="25">
        <f>_xlfn.XLOOKUP($C3247,ExpensesTbl[Key],ExpensesTbl[Total Operating Expenses])</f>
        <v>2483.5299999999997</v>
      </c>
      <c r="F3247" s="25">
        <f t="shared" si="136"/>
        <v>-547.03749999999968</v>
      </c>
      <c r="G3247" s="23" t="str">
        <f>_xlfn.XLOOKUP($A3247,PropertiesTbl[Property ID],PropertiesTbl[Property Name])</f>
        <v>Cinder Cabin</v>
      </c>
    </row>
    <row r="3248" spans="1:7" x14ac:dyDescent="0.25">
      <c r="A3248" s="22" t="str">
        <f>Revenue!A3249</f>
        <v>P0271</v>
      </c>
      <c r="B3248" s="22" t="str">
        <f>Revenue!B3249</f>
        <v>Aug</v>
      </c>
      <c r="C3248" s="23" t="str">
        <f t="shared" si="135"/>
        <v>P0271|Aug</v>
      </c>
      <c r="D3248" s="24">
        <f>Revenue!J3249</f>
        <v>1941.2940000000001</v>
      </c>
      <c r="E3248" s="25">
        <f>_xlfn.XLOOKUP($C3248,ExpensesTbl[Key],ExpensesTbl[Total Operating Expenses])</f>
        <v>2411.75</v>
      </c>
      <c r="F3248" s="25">
        <f t="shared" si="136"/>
        <v>-470.4559999999999</v>
      </c>
      <c r="G3248" s="23" t="str">
        <f>_xlfn.XLOOKUP($A3248,PropertiesTbl[Property ID],PropertiesTbl[Property Name])</f>
        <v>Cinder Cabin</v>
      </c>
    </row>
    <row r="3249" spans="1:7" x14ac:dyDescent="0.25">
      <c r="A3249" s="22" t="str">
        <f>Revenue!A3250</f>
        <v>P0271</v>
      </c>
      <c r="B3249" s="22" t="str">
        <f>Revenue!B3250</f>
        <v>Sep</v>
      </c>
      <c r="C3249" s="23" t="str">
        <f t="shared" si="135"/>
        <v>P0271|Sep</v>
      </c>
      <c r="D3249" s="24">
        <f>Revenue!J3250</f>
        <v>1276.2219</v>
      </c>
      <c r="E3249" s="25">
        <f>_xlfn.XLOOKUP($C3249,ExpensesTbl[Key],ExpensesTbl[Total Operating Expenses])</f>
        <v>1675.81</v>
      </c>
      <c r="F3249" s="25">
        <f t="shared" si="136"/>
        <v>-399.58809999999994</v>
      </c>
      <c r="G3249" s="23" t="str">
        <f>_xlfn.XLOOKUP($A3249,PropertiesTbl[Property ID],PropertiesTbl[Property Name])</f>
        <v>Cinder Cabin</v>
      </c>
    </row>
    <row r="3250" spans="1:7" x14ac:dyDescent="0.25">
      <c r="A3250" s="22" t="str">
        <f>Revenue!A3251</f>
        <v>P0271</v>
      </c>
      <c r="B3250" s="22" t="str">
        <f>Revenue!B3251</f>
        <v>Oct</v>
      </c>
      <c r="C3250" s="23" t="str">
        <f t="shared" si="135"/>
        <v>P0271|Oct</v>
      </c>
      <c r="D3250" s="24">
        <f>Revenue!J3251</f>
        <v>1146.1934000000001</v>
      </c>
      <c r="E3250" s="25">
        <f>_xlfn.XLOOKUP($C3250,ExpensesTbl[Key],ExpensesTbl[Total Operating Expenses])</f>
        <v>1616.9499999999998</v>
      </c>
      <c r="F3250" s="25">
        <f t="shared" si="136"/>
        <v>-470.75659999999971</v>
      </c>
      <c r="G3250" s="23" t="str">
        <f>_xlfn.XLOOKUP($A3250,PropertiesTbl[Property ID],PropertiesTbl[Property Name])</f>
        <v>Cinder Cabin</v>
      </c>
    </row>
    <row r="3251" spans="1:7" x14ac:dyDescent="0.25">
      <c r="A3251" s="22" t="str">
        <f>Revenue!A3252</f>
        <v>P0271</v>
      </c>
      <c r="B3251" s="22" t="str">
        <f>Revenue!B3252</f>
        <v>Nov</v>
      </c>
      <c r="C3251" s="23" t="str">
        <f t="shared" si="135"/>
        <v>P0271|Nov</v>
      </c>
      <c r="D3251" s="24">
        <f>Revenue!J3252</f>
        <v>1158.1438000000001</v>
      </c>
      <c r="E3251" s="25">
        <f>_xlfn.XLOOKUP($C3251,ExpensesTbl[Key],ExpensesTbl[Total Operating Expenses])</f>
        <v>1606.74</v>
      </c>
      <c r="F3251" s="25">
        <f t="shared" si="136"/>
        <v>-448.59619999999995</v>
      </c>
      <c r="G3251" s="23" t="str">
        <f>_xlfn.XLOOKUP($A3251,PropertiesTbl[Property ID],PropertiesTbl[Property Name])</f>
        <v>Cinder Cabin</v>
      </c>
    </row>
    <row r="3252" spans="1:7" x14ac:dyDescent="0.25">
      <c r="A3252" s="22" t="str">
        <f>Revenue!A3253</f>
        <v>P0271</v>
      </c>
      <c r="B3252" s="22" t="str">
        <f>Revenue!B3253</f>
        <v>Dec</v>
      </c>
      <c r="C3252" s="23" t="str">
        <f t="shared" si="135"/>
        <v>P0271|Dec</v>
      </c>
      <c r="D3252" s="24">
        <f>Revenue!J3253</f>
        <v>4248.0840000000007</v>
      </c>
      <c r="E3252" s="25">
        <f>_xlfn.XLOOKUP($C3252,ExpensesTbl[Key],ExpensesTbl[Total Operating Expenses])</f>
        <v>1987.8799999999999</v>
      </c>
      <c r="F3252" s="25">
        <f t="shared" si="136"/>
        <v>2260.2040000000006</v>
      </c>
      <c r="G3252" s="23" t="str">
        <f>_xlfn.XLOOKUP($A3252,PropertiesTbl[Property ID],PropertiesTbl[Property Name])</f>
        <v>Cinder Cabin</v>
      </c>
    </row>
    <row r="3253" spans="1:7" x14ac:dyDescent="0.25">
      <c r="A3253" s="22" t="str">
        <f>Revenue!A3254</f>
        <v>P0271</v>
      </c>
      <c r="B3253" s="22" t="str">
        <f>Revenue!B3254</f>
        <v>Jan</v>
      </c>
      <c r="C3253" s="23" t="str">
        <f t="shared" si="135"/>
        <v>P0271|Jan</v>
      </c>
      <c r="D3253" s="24">
        <f>Revenue!J3254</f>
        <v>3270.4197000000004</v>
      </c>
      <c r="E3253" s="25">
        <f>_xlfn.XLOOKUP($C3253,ExpensesTbl[Key],ExpensesTbl[Total Operating Expenses])</f>
        <v>1912.81</v>
      </c>
      <c r="F3253" s="25">
        <f t="shared" si="136"/>
        <v>1357.6097000000004</v>
      </c>
      <c r="G3253" s="23" t="str">
        <f>_xlfn.XLOOKUP($A3253,PropertiesTbl[Property ID],PropertiesTbl[Property Name])</f>
        <v>Cinder Cabin</v>
      </c>
    </row>
    <row r="3254" spans="1:7" x14ac:dyDescent="0.25">
      <c r="A3254" s="22" t="str">
        <f>Revenue!A3255</f>
        <v>P0271</v>
      </c>
      <c r="B3254" s="22" t="str">
        <f>Revenue!B3255</f>
        <v>Feb</v>
      </c>
      <c r="C3254" s="23" t="str">
        <f t="shared" si="135"/>
        <v>P0271|Feb</v>
      </c>
      <c r="D3254" s="24">
        <f>Revenue!J3255</f>
        <v>3100.9704000000002</v>
      </c>
      <c r="E3254" s="25">
        <f>_xlfn.XLOOKUP($C3254,ExpensesTbl[Key],ExpensesTbl[Total Operating Expenses])</f>
        <v>1909.34</v>
      </c>
      <c r="F3254" s="25">
        <f t="shared" si="136"/>
        <v>1191.6304000000002</v>
      </c>
      <c r="G3254" s="23" t="str">
        <f>_xlfn.XLOOKUP($A3254,PropertiesTbl[Property ID],PropertiesTbl[Property Name])</f>
        <v>Cinder Cabin</v>
      </c>
    </row>
    <row r="3255" spans="1:7" x14ac:dyDescent="0.25">
      <c r="A3255" s="22" t="str">
        <f>Revenue!A3256</f>
        <v>P0271</v>
      </c>
      <c r="B3255" s="22" t="str">
        <f>Revenue!B3256</f>
        <v>Mar</v>
      </c>
      <c r="C3255" s="23" t="str">
        <f t="shared" si="135"/>
        <v>P0271|Mar</v>
      </c>
      <c r="D3255" s="24">
        <f>Revenue!J3256</f>
        <v>2597.5488</v>
      </c>
      <c r="E3255" s="25">
        <f>_xlfn.XLOOKUP($C3255,ExpensesTbl[Key],ExpensesTbl[Total Operating Expenses])</f>
        <v>1813.34</v>
      </c>
      <c r="F3255" s="25">
        <f t="shared" si="136"/>
        <v>784.20880000000011</v>
      </c>
      <c r="G3255" s="23" t="str">
        <f>_xlfn.XLOOKUP($A3255,PropertiesTbl[Property ID],PropertiesTbl[Property Name])</f>
        <v>Cinder Cabin</v>
      </c>
    </row>
    <row r="3256" spans="1:7" x14ac:dyDescent="0.25">
      <c r="A3256" s="22" t="str">
        <f>Revenue!A3257</f>
        <v>P0272</v>
      </c>
      <c r="B3256" s="22" t="str">
        <f>Revenue!B3257</f>
        <v>Apr</v>
      </c>
      <c r="C3256" s="23" t="str">
        <f t="shared" si="135"/>
        <v>P0272|Apr</v>
      </c>
      <c r="D3256" s="24">
        <f>Revenue!J3257</f>
        <v>544.68049999999994</v>
      </c>
      <c r="E3256" s="25">
        <f>_xlfn.XLOOKUP($C3256,ExpensesTbl[Key],ExpensesTbl[Total Operating Expenses])</f>
        <v>1145.7399999999998</v>
      </c>
      <c r="F3256" s="25">
        <f t="shared" si="136"/>
        <v>-601.05949999999984</v>
      </c>
      <c r="G3256" s="23" t="str">
        <f>_xlfn.XLOOKUP($A3256,PropertiesTbl[Property ID],PropertiesTbl[Property Name])</f>
        <v>Timber Refuge</v>
      </c>
    </row>
    <row r="3257" spans="1:7" x14ac:dyDescent="0.25">
      <c r="A3257" s="22" t="str">
        <f>Revenue!A3258</f>
        <v>P0272</v>
      </c>
      <c r="B3257" s="22" t="str">
        <f>Revenue!B3258</f>
        <v>May</v>
      </c>
      <c r="C3257" s="23" t="str">
        <f t="shared" si="135"/>
        <v>P0272|May</v>
      </c>
      <c r="D3257" s="24">
        <f>Revenue!J3258</f>
        <v>604.84960000000001</v>
      </c>
      <c r="E3257" s="25">
        <f>_xlfn.XLOOKUP($C3257,ExpensesTbl[Key],ExpensesTbl[Total Operating Expenses])</f>
        <v>1283.8600000000001</v>
      </c>
      <c r="F3257" s="25">
        <f t="shared" si="136"/>
        <v>-679.01040000000012</v>
      </c>
      <c r="G3257" s="23" t="str">
        <f>_xlfn.XLOOKUP($A3257,PropertiesTbl[Property ID],PropertiesTbl[Property Name])</f>
        <v>Timber Refuge</v>
      </c>
    </row>
    <row r="3258" spans="1:7" x14ac:dyDescent="0.25">
      <c r="A3258" s="22" t="str">
        <f>Revenue!A3259</f>
        <v>P0272</v>
      </c>
      <c r="B3258" s="22" t="str">
        <f>Revenue!B3259</f>
        <v>Jun</v>
      </c>
      <c r="C3258" s="23" t="str">
        <f t="shared" si="135"/>
        <v>P0272|Jun</v>
      </c>
      <c r="D3258" s="24">
        <f>Revenue!J3259</f>
        <v>723.96559999999999</v>
      </c>
      <c r="E3258" s="25">
        <f>_xlfn.XLOOKUP($C3258,ExpensesTbl[Key],ExpensesTbl[Total Operating Expenses])</f>
        <v>1307.02</v>
      </c>
      <c r="F3258" s="25">
        <f t="shared" si="136"/>
        <v>-583.05439999999999</v>
      </c>
      <c r="G3258" s="23" t="str">
        <f>_xlfn.XLOOKUP($A3258,PropertiesTbl[Property ID],PropertiesTbl[Property Name])</f>
        <v>Timber Refuge</v>
      </c>
    </row>
    <row r="3259" spans="1:7" x14ac:dyDescent="0.25">
      <c r="A3259" s="22" t="str">
        <f>Revenue!A3260</f>
        <v>P0272</v>
      </c>
      <c r="B3259" s="22" t="str">
        <f>Revenue!B3260</f>
        <v>Jul</v>
      </c>
      <c r="C3259" s="23" t="str">
        <f t="shared" si="135"/>
        <v>P0272|Jul</v>
      </c>
      <c r="D3259" s="24">
        <f>Revenue!J3260</f>
        <v>998.04879999999991</v>
      </c>
      <c r="E3259" s="25">
        <f>_xlfn.XLOOKUP($C3259,ExpensesTbl[Key],ExpensesTbl[Total Operating Expenses])</f>
        <v>1678.1100000000001</v>
      </c>
      <c r="F3259" s="25">
        <f t="shared" si="136"/>
        <v>-680.06120000000021</v>
      </c>
      <c r="G3259" s="23" t="str">
        <f>_xlfn.XLOOKUP($A3259,PropertiesTbl[Property ID],PropertiesTbl[Property Name])</f>
        <v>Timber Refuge</v>
      </c>
    </row>
    <row r="3260" spans="1:7" x14ac:dyDescent="0.25">
      <c r="A3260" s="22" t="str">
        <f>Revenue!A3261</f>
        <v>P0272</v>
      </c>
      <c r="B3260" s="22" t="str">
        <f>Revenue!B3261</f>
        <v>Aug</v>
      </c>
      <c r="C3260" s="23" t="str">
        <f t="shared" si="135"/>
        <v>P0272|Aug</v>
      </c>
      <c r="D3260" s="24">
        <f>Revenue!J3261</f>
        <v>864.18880000000001</v>
      </c>
      <c r="E3260" s="25">
        <f>_xlfn.XLOOKUP($C3260,ExpensesTbl[Key],ExpensesTbl[Total Operating Expenses])</f>
        <v>1538.4199999999998</v>
      </c>
      <c r="F3260" s="25">
        <f t="shared" si="136"/>
        <v>-674.23119999999983</v>
      </c>
      <c r="G3260" s="23" t="str">
        <f>_xlfn.XLOOKUP($A3260,PropertiesTbl[Property ID],PropertiesTbl[Property Name])</f>
        <v>Timber Refuge</v>
      </c>
    </row>
    <row r="3261" spans="1:7" x14ac:dyDescent="0.25">
      <c r="A3261" s="22" t="str">
        <f>Revenue!A3262</f>
        <v>P0272</v>
      </c>
      <c r="B3261" s="22" t="str">
        <f>Revenue!B3262</f>
        <v>Sep</v>
      </c>
      <c r="C3261" s="23" t="str">
        <f t="shared" si="135"/>
        <v>P0272|Sep</v>
      </c>
      <c r="D3261" s="24">
        <f>Revenue!J3262</f>
        <v>632.55280000000005</v>
      </c>
      <c r="E3261" s="25">
        <f>_xlfn.XLOOKUP($C3261,ExpensesTbl[Key],ExpensesTbl[Total Operating Expenses])</f>
        <v>1223.75</v>
      </c>
      <c r="F3261" s="25">
        <f t="shared" si="136"/>
        <v>-591.19719999999995</v>
      </c>
      <c r="G3261" s="23" t="str">
        <f>_xlfn.XLOOKUP($A3261,PropertiesTbl[Property ID],PropertiesTbl[Property Name])</f>
        <v>Timber Refuge</v>
      </c>
    </row>
    <row r="3262" spans="1:7" x14ac:dyDescent="0.25">
      <c r="A3262" s="22" t="str">
        <f>Revenue!A3263</f>
        <v>P0272</v>
      </c>
      <c r="B3262" s="22" t="str">
        <f>Revenue!B3263</f>
        <v>Oct</v>
      </c>
      <c r="C3262" s="23" t="str">
        <f t="shared" si="135"/>
        <v>P0272|Oct</v>
      </c>
      <c r="D3262" s="24">
        <f>Revenue!J3263</f>
        <v>657.63699999999994</v>
      </c>
      <c r="E3262" s="25">
        <f>_xlfn.XLOOKUP($C3262,ExpensesTbl[Key],ExpensesTbl[Total Operating Expenses])</f>
        <v>1194.01</v>
      </c>
      <c r="F3262" s="25">
        <f t="shared" si="136"/>
        <v>-536.37300000000005</v>
      </c>
      <c r="G3262" s="23" t="str">
        <f>_xlfn.XLOOKUP($A3262,PropertiesTbl[Property ID],PropertiesTbl[Property Name])</f>
        <v>Timber Refuge</v>
      </c>
    </row>
    <row r="3263" spans="1:7" x14ac:dyDescent="0.25">
      <c r="A3263" s="22" t="str">
        <f>Revenue!A3264</f>
        <v>P0272</v>
      </c>
      <c r="B3263" s="22" t="str">
        <f>Revenue!B3264</f>
        <v>Nov</v>
      </c>
      <c r="C3263" s="23" t="str">
        <f t="shared" si="135"/>
        <v>P0272|Nov</v>
      </c>
      <c r="D3263" s="24">
        <f>Revenue!J3264</f>
        <v>627.95500000000004</v>
      </c>
      <c r="E3263" s="25">
        <f>_xlfn.XLOOKUP($C3263,ExpensesTbl[Key],ExpensesTbl[Total Operating Expenses])</f>
        <v>1207.3500000000001</v>
      </c>
      <c r="F3263" s="25">
        <f t="shared" si="136"/>
        <v>-579.3950000000001</v>
      </c>
      <c r="G3263" s="23" t="str">
        <f>_xlfn.XLOOKUP($A3263,PropertiesTbl[Property ID],PropertiesTbl[Property Name])</f>
        <v>Timber Refuge</v>
      </c>
    </row>
    <row r="3264" spans="1:7" x14ac:dyDescent="0.25">
      <c r="A3264" s="22" t="str">
        <f>Revenue!A3265</f>
        <v>P0272</v>
      </c>
      <c r="B3264" s="22" t="str">
        <f>Revenue!B3265</f>
        <v>Dec</v>
      </c>
      <c r="C3264" s="23" t="str">
        <f t="shared" si="135"/>
        <v>P0272|Dec</v>
      </c>
      <c r="D3264" s="24">
        <f>Revenue!J3265</f>
        <v>2083.1824000000001</v>
      </c>
      <c r="E3264" s="25">
        <f>_xlfn.XLOOKUP($C3264,ExpensesTbl[Key],ExpensesTbl[Total Operating Expenses])</f>
        <v>1441.52</v>
      </c>
      <c r="F3264" s="25">
        <f t="shared" si="136"/>
        <v>641.66240000000016</v>
      </c>
      <c r="G3264" s="23" t="str">
        <f>_xlfn.XLOOKUP($A3264,PropertiesTbl[Property ID],PropertiesTbl[Property Name])</f>
        <v>Timber Refuge</v>
      </c>
    </row>
    <row r="3265" spans="1:7" x14ac:dyDescent="0.25">
      <c r="A3265" s="22" t="str">
        <f>Revenue!A3266</f>
        <v>P0272</v>
      </c>
      <c r="B3265" s="22" t="str">
        <f>Revenue!B3266</f>
        <v>Jan</v>
      </c>
      <c r="C3265" s="23" t="str">
        <f t="shared" si="135"/>
        <v>P0272|Jan</v>
      </c>
      <c r="D3265" s="24">
        <f>Revenue!J3266</f>
        <v>1848.7255</v>
      </c>
      <c r="E3265" s="25">
        <f>_xlfn.XLOOKUP($C3265,ExpensesTbl[Key],ExpensesTbl[Total Operating Expenses])</f>
        <v>1365.19</v>
      </c>
      <c r="F3265" s="25">
        <f t="shared" si="136"/>
        <v>483.53549999999996</v>
      </c>
      <c r="G3265" s="23" t="str">
        <f>_xlfn.XLOOKUP($A3265,PropertiesTbl[Property ID],PropertiesTbl[Property Name])</f>
        <v>Timber Refuge</v>
      </c>
    </row>
    <row r="3266" spans="1:7" x14ac:dyDescent="0.25">
      <c r="A3266" s="22" t="str">
        <f>Revenue!A3267</f>
        <v>P0272</v>
      </c>
      <c r="B3266" s="22" t="str">
        <f>Revenue!B3267</f>
        <v>Feb</v>
      </c>
      <c r="C3266" s="23" t="str">
        <f t="shared" si="135"/>
        <v>P0272|Feb</v>
      </c>
      <c r="D3266" s="24">
        <f>Revenue!J3267</f>
        <v>1571.9359999999999</v>
      </c>
      <c r="E3266" s="25">
        <f>_xlfn.XLOOKUP($C3266,ExpensesTbl[Key],ExpensesTbl[Total Operating Expenses])</f>
        <v>1358.19</v>
      </c>
      <c r="F3266" s="25">
        <f t="shared" si="136"/>
        <v>213.74599999999987</v>
      </c>
      <c r="G3266" s="23" t="str">
        <f>_xlfn.XLOOKUP($A3266,PropertiesTbl[Property ID],PropertiesTbl[Property Name])</f>
        <v>Timber Refuge</v>
      </c>
    </row>
    <row r="3267" spans="1:7" x14ac:dyDescent="0.25">
      <c r="A3267" s="22" t="str">
        <f>Revenue!A3268</f>
        <v>P0272</v>
      </c>
      <c r="B3267" s="22" t="str">
        <f>Revenue!B3268</f>
        <v>Mar</v>
      </c>
      <c r="C3267" s="23" t="str">
        <f t="shared" si="135"/>
        <v>P0272|Mar</v>
      </c>
      <c r="D3267" s="24">
        <f>Revenue!J3268</f>
        <v>1413.826</v>
      </c>
      <c r="E3267" s="25">
        <f>_xlfn.XLOOKUP($C3267,ExpensesTbl[Key],ExpensesTbl[Total Operating Expenses])</f>
        <v>1365.3900000000003</v>
      </c>
      <c r="F3267" s="25">
        <f t="shared" si="136"/>
        <v>48.435999999999694</v>
      </c>
      <c r="G3267" s="23" t="str">
        <f>_xlfn.XLOOKUP($A3267,PropertiesTbl[Property ID],PropertiesTbl[Property Name])</f>
        <v>Timber Refuge</v>
      </c>
    </row>
    <row r="3268" spans="1:7" x14ac:dyDescent="0.25">
      <c r="A3268" s="22" t="str">
        <f>Revenue!A3269</f>
        <v>P0273</v>
      </c>
      <c r="B3268" s="22" t="str">
        <f>Revenue!B3269</f>
        <v>Apr</v>
      </c>
      <c r="C3268" s="23" t="str">
        <f t="shared" si="135"/>
        <v>P0273|Apr</v>
      </c>
      <c r="D3268" s="24">
        <f>Revenue!J3269</f>
        <v>890.67599999999993</v>
      </c>
      <c r="E3268" s="25">
        <f>_xlfn.XLOOKUP($C3268,ExpensesTbl[Key],ExpensesTbl[Total Operating Expenses])</f>
        <v>1568.13</v>
      </c>
      <c r="F3268" s="25">
        <f t="shared" si="136"/>
        <v>-677.45400000000018</v>
      </c>
      <c r="G3268" s="23" t="str">
        <f>_xlfn.XLOOKUP($A3268,PropertiesTbl[Property ID],PropertiesTbl[Property Name])</f>
        <v>Meadow Retreat</v>
      </c>
    </row>
    <row r="3269" spans="1:7" x14ac:dyDescent="0.25">
      <c r="A3269" s="22" t="str">
        <f>Revenue!A3270</f>
        <v>P0273</v>
      </c>
      <c r="B3269" s="22" t="str">
        <f>Revenue!B3270</f>
        <v>May</v>
      </c>
      <c r="C3269" s="23" t="str">
        <f t="shared" ref="C3269:C3332" si="137">A3269&amp;"|"&amp;B3269</f>
        <v>P0273|May</v>
      </c>
      <c r="D3269" s="24">
        <f>Revenue!J3270</f>
        <v>956.7912</v>
      </c>
      <c r="E3269" s="25">
        <f>_xlfn.XLOOKUP($C3269,ExpensesTbl[Key],ExpensesTbl[Total Operating Expenses])</f>
        <v>1750.09</v>
      </c>
      <c r="F3269" s="25">
        <f t="shared" ref="F3269:F3332" si="138">D3269-E3269</f>
        <v>-793.29879999999991</v>
      </c>
      <c r="G3269" s="23" t="str">
        <f>_xlfn.XLOOKUP($A3269,PropertiesTbl[Property ID],PropertiesTbl[Property Name])</f>
        <v>Meadow Retreat</v>
      </c>
    </row>
    <row r="3270" spans="1:7" x14ac:dyDescent="0.25">
      <c r="A3270" s="22" t="str">
        <f>Revenue!A3271</f>
        <v>P0273</v>
      </c>
      <c r="B3270" s="22" t="str">
        <f>Revenue!B3271</f>
        <v>Jun</v>
      </c>
      <c r="C3270" s="23" t="str">
        <f t="shared" si="137"/>
        <v>P0273|Jun</v>
      </c>
      <c r="D3270" s="24">
        <f>Revenue!J3271</f>
        <v>1107.5582999999999</v>
      </c>
      <c r="E3270" s="25">
        <f>_xlfn.XLOOKUP($C3270,ExpensesTbl[Key],ExpensesTbl[Total Operating Expenses])</f>
        <v>1833.68</v>
      </c>
      <c r="F3270" s="25">
        <f t="shared" si="138"/>
        <v>-726.12170000000015</v>
      </c>
      <c r="G3270" s="23" t="str">
        <f>_xlfn.XLOOKUP($A3270,PropertiesTbl[Property ID],PropertiesTbl[Property Name])</f>
        <v>Meadow Retreat</v>
      </c>
    </row>
    <row r="3271" spans="1:7" x14ac:dyDescent="0.25">
      <c r="A3271" s="22" t="str">
        <f>Revenue!A3272</f>
        <v>P0273</v>
      </c>
      <c r="B3271" s="22" t="str">
        <f>Revenue!B3272</f>
        <v>Jul</v>
      </c>
      <c r="C3271" s="23" t="str">
        <f t="shared" si="137"/>
        <v>P0273|Jul</v>
      </c>
      <c r="D3271" s="24">
        <f>Revenue!J3272</f>
        <v>1427.4546</v>
      </c>
      <c r="E3271" s="25">
        <f>_xlfn.XLOOKUP($C3271,ExpensesTbl[Key],ExpensesTbl[Total Operating Expenses])</f>
        <v>2403.04</v>
      </c>
      <c r="F3271" s="25">
        <f t="shared" si="138"/>
        <v>-975.58539999999994</v>
      </c>
      <c r="G3271" s="23" t="str">
        <f>_xlfn.XLOOKUP($A3271,PropertiesTbl[Property ID],PropertiesTbl[Property Name])</f>
        <v>Meadow Retreat</v>
      </c>
    </row>
    <row r="3272" spans="1:7" x14ac:dyDescent="0.25">
      <c r="A3272" s="22" t="str">
        <f>Revenue!A3273</f>
        <v>P0273</v>
      </c>
      <c r="B3272" s="22" t="str">
        <f>Revenue!B3273</f>
        <v>Aug</v>
      </c>
      <c r="C3272" s="23" t="str">
        <f t="shared" si="137"/>
        <v>P0273|Aug</v>
      </c>
      <c r="D3272" s="24">
        <f>Revenue!J3273</f>
        <v>1687.6390000000001</v>
      </c>
      <c r="E3272" s="25">
        <f>_xlfn.XLOOKUP($C3272,ExpensesTbl[Key],ExpensesTbl[Total Operating Expenses])</f>
        <v>2417.59</v>
      </c>
      <c r="F3272" s="25">
        <f t="shared" si="138"/>
        <v>-729.95100000000002</v>
      </c>
      <c r="G3272" s="23" t="str">
        <f>_xlfn.XLOOKUP($A3272,PropertiesTbl[Property ID],PropertiesTbl[Property Name])</f>
        <v>Meadow Retreat</v>
      </c>
    </row>
    <row r="3273" spans="1:7" x14ac:dyDescent="0.25">
      <c r="A3273" s="22" t="str">
        <f>Revenue!A3274</f>
        <v>P0273</v>
      </c>
      <c r="B3273" s="22" t="str">
        <f>Revenue!B3274</f>
        <v>Sep</v>
      </c>
      <c r="C3273" s="23" t="str">
        <f t="shared" si="137"/>
        <v>P0273|Sep</v>
      </c>
      <c r="D3273" s="24">
        <f>Revenue!J3274</f>
        <v>1077.8860000000002</v>
      </c>
      <c r="E3273" s="25">
        <f>_xlfn.XLOOKUP($C3273,ExpensesTbl[Key],ExpensesTbl[Total Operating Expenses])</f>
        <v>1801.6200000000001</v>
      </c>
      <c r="F3273" s="25">
        <f t="shared" si="138"/>
        <v>-723.73399999999992</v>
      </c>
      <c r="G3273" s="23" t="str">
        <f>_xlfn.XLOOKUP($A3273,PropertiesTbl[Property ID],PropertiesTbl[Property Name])</f>
        <v>Meadow Retreat</v>
      </c>
    </row>
    <row r="3274" spans="1:7" x14ac:dyDescent="0.25">
      <c r="A3274" s="22" t="str">
        <f>Revenue!A3275</f>
        <v>P0273</v>
      </c>
      <c r="B3274" s="22" t="str">
        <f>Revenue!B3275</f>
        <v>Oct</v>
      </c>
      <c r="C3274" s="23" t="str">
        <f t="shared" si="137"/>
        <v>P0273|Oct</v>
      </c>
      <c r="D3274" s="24">
        <f>Revenue!J3275</f>
        <v>916.86599999999999</v>
      </c>
      <c r="E3274" s="25">
        <f>_xlfn.XLOOKUP($C3274,ExpensesTbl[Key],ExpensesTbl[Total Operating Expenses])</f>
        <v>1616.8899999999999</v>
      </c>
      <c r="F3274" s="25">
        <f t="shared" si="138"/>
        <v>-700.02399999999989</v>
      </c>
      <c r="G3274" s="23" t="str">
        <f>_xlfn.XLOOKUP($A3274,PropertiesTbl[Property ID],PropertiesTbl[Property Name])</f>
        <v>Meadow Retreat</v>
      </c>
    </row>
    <row r="3275" spans="1:7" x14ac:dyDescent="0.25">
      <c r="A3275" s="22" t="str">
        <f>Revenue!A3276</f>
        <v>P0273</v>
      </c>
      <c r="B3275" s="22" t="str">
        <f>Revenue!B3276</f>
        <v>Nov</v>
      </c>
      <c r="C3275" s="23" t="str">
        <f t="shared" si="137"/>
        <v>P0273|Nov</v>
      </c>
      <c r="D3275" s="24">
        <f>Revenue!J3276</f>
        <v>866.32899999999995</v>
      </c>
      <c r="E3275" s="25">
        <f>_xlfn.XLOOKUP($C3275,ExpensesTbl[Key],ExpensesTbl[Total Operating Expenses])</f>
        <v>1609.68</v>
      </c>
      <c r="F3275" s="25">
        <f t="shared" si="138"/>
        <v>-743.35100000000011</v>
      </c>
      <c r="G3275" s="23" t="str">
        <f>_xlfn.XLOOKUP($A3275,PropertiesTbl[Property ID],PropertiesTbl[Property Name])</f>
        <v>Meadow Retreat</v>
      </c>
    </row>
    <row r="3276" spans="1:7" x14ac:dyDescent="0.25">
      <c r="A3276" s="22" t="str">
        <f>Revenue!A3277</f>
        <v>P0273</v>
      </c>
      <c r="B3276" s="22" t="str">
        <f>Revenue!B3277</f>
        <v>Dec</v>
      </c>
      <c r="C3276" s="23" t="str">
        <f t="shared" si="137"/>
        <v>P0273|Dec</v>
      </c>
      <c r="D3276" s="24">
        <f>Revenue!J3277</f>
        <v>3623.5398</v>
      </c>
      <c r="E3276" s="25">
        <f>_xlfn.XLOOKUP($C3276,ExpensesTbl[Key],ExpensesTbl[Total Operating Expenses])</f>
        <v>1990.06</v>
      </c>
      <c r="F3276" s="25">
        <f t="shared" si="138"/>
        <v>1633.4798000000001</v>
      </c>
      <c r="G3276" s="23" t="str">
        <f>_xlfn.XLOOKUP($A3276,PropertiesTbl[Property ID],PropertiesTbl[Property Name])</f>
        <v>Meadow Retreat</v>
      </c>
    </row>
    <row r="3277" spans="1:7" x14ac:dyDescent="0.25">
      <c r="A3277" s="22" t="str">
        <f>Revenue!A3278</f>
        <v>P0273</v>
      </c>
      <c r="B3277" s="22" t="str">
        <f>Revenue!B3278</f>
        <v>Jan</v>
      </c>
      <c r="C3277" s="23" t="str">
        <f t="shared" si="137"/>
        <v>P0273|Jan</v>
      </c>
      <c r="D3277" s="24">
        <f>Revenue!J3278</f>
        <v>3400.5562</v>
      </c>
      <c r="E3277" s="25">
        <f>_xlfn.XLOOKUP($C3277,ExpensesTbl[Key],ExpensesTbl[Total Operating Expenses])</f>
        <v>1991.57</v>
      </c>
      <c r="F3277" s="25">
        <f t="shared" si="138"/>
        <v>1408.9862000000001</v>
      </c>
      <c r="G3277" s="23" t="str">
        <f>_xlfn.XLOOKUP($A3277,PropertiesTbl[Property ID],PropertiesTbl[Property Name])</f>
        <v>Meadow Retreat</v>
      </c>
    </row>
    <row r="3278" spans="1:7" x14ac:dyDescent="0.25">
      <c r="A3278" s="22" t="str">
        <f>Revenue!A3279</f>
        <v>P0273</v>
      </c>
      <c r="B3278" s="22" t="str">
        <f>Revenue!B3279</f>
        <v>Feb</v>
      </c>
      <c r="C3278" s="23" t="str">
        <f t="shared" si="137"/>
        <v>P0273|Feb</v>
      </c>
      <c r="D3278" s="24">
        <f>Revenue!J3279</f>
        <v>2823.24</v>
      </c>
      <c r="E3278" s="25">
        <f>_xlfn.XLOOKUP($C3278,ExpensesTbl[Key],ExpensesTbl[Total Operating Expenses])</f>
        <v>1900.4099999999999</v>
      </c>
      <c r="F3278" s="25">
        <f t="shared" si="138"/>
        <v>922.82999999999993</v>
      </c>
      <c r="G3278" s="23" t="str">
        <f>_xlfn.XLOOKUP($A3278,PropertiesTbl[Property ID],PropertiesTbl[Property Name])</f>
        <v>Meadow Retreat</v>
      </c>
    </row>
    <row r="3279" spans="1:7" x14ac:dyDescent="0.25">
      <c r="A3279" s="22" t="str">
        <f>Revenue!A3280</f>
        <v>P0273</v>
      </c>
      <c r="B3279" s="22" t="str">
        <f>Revenue!B3280</f>
        <v>Mar</v>
      </c>
      <c r="C3279" s="23" t="str">
        <f t="shared" si="137"/>
        <v>P0273|Mar</v>
      </c>
      <c r="D3279" s="24">
        <f>Revenue!J3280</f>
        <v>2193.0685000000003</v>
      </c>
      <c r="E3279" s="25">
        <f>_xlfn.XLOOKUP($C3279,ExpensesTbl[Key],ExpensesTbl[Total Operating Expenses])</f>
        <v>1820.3899999999999</v>
      </c>
      <c r="F3279" s="25">
        <f t="shared" si="138"/>
        <v>372.67850000000044</v>
      </c>
      <c r="G3279" s="23" t="str">
        <f>_xlfn.XLOOKUP($A3279,PropertiesTbl[Property ID],PropertiesTbl[Property Name])</f>
        <v>Meadow Retreat</v>
      </c>
    </row>
    <row r="3280" spans="1:7" x14ac:dyDescent="0.25">
      <c r="A3280" s="22" t="str">
        <f>Revenue!A3281</f>
        <v>P0274</v>
      </c>
      <c r="B3280" s="22" t="str">
        <f>Revenue!B3281</f>
        <v>Apr</v>
      </c>
      <c r="C3280" s="23" t="str">
        <f t="shared" si="137"/>
        <v>P0274|Apr</v>
      </c>
      <c r="D3280" s="24">
        <f>Revenue!J3281</f>
        <v>2104.1831999999999</v>
      </c>
      <c r="E3280" s="25">
        <f>_xlfn.XLOOKUP($C3280,ExpensesTbl[Key],ExpensesTbl[Total Operating Expenses])</f>
        <v>3657.59</v>
      </c>
      <c r="F3280" s="25">
        <f t="shared" si="138"/>
        <v>-1553.4068000000002</v>
      </c>
      <c r="G3280" s="23" t="str">
        <f>_xlfn.XLOOKUP($A3280,PropertiesTbl[Property ID],PropertiesTbl[Property Name])</f>
        <v>Mountain Getaway</v>
      </c>
    </row>
    <row r="3281" spans="1:7" x14ac:dyDescent="0.25">
      <c r="A3281" s="22" t="str">
        <f>Revenue!A3282</f>
        <v>P0274</v>
      </c>
      <c r="B3281" s="22" t="str">
        <f>Revenue!B3282</f>
        <v>May</v>
      </c>
      <c r="C3281" s="23" t="str">
        <f t="shared" si="137"/>
        <v>P0274|May</v>
      </c>
      <c r="D3281" s="24">
        <f>Revenue!J3282</f>
        <v>2571.9753999999998</v>
      </c>
      <c r="E3281" s="25">
        <f>_xlfn.XLOOKUP($C3281,ExpensesTbl[Key],ExpensesTbl[Total Operating Expenses])</f>
        <v>4304.7299999999996</v>
      </c>
      <c r="F3281" s="25">
        <f t="shared" si="138"/>
        <v>-1732.7545999999998</v>
      </c>
      <c r="G3281" s="23" t="str">
        <f>_xlfn.XLOOKUP($A3281,PropertiesTbl[Property ID],PropertiesTbl[Property Name])</f>
        <v>Mountain Getaway</v>
      </c>
    </row>
    <row r="3282" spans="1:7" x14ac:dyDescent="0.25">
      <c r="A3282" s="22" t="str">
        <f>Revenue!A3283</f>
        <v>P0274</v>
      </c>
      <c r="B3282" s="22" t="str">
        <f>Revenue!B3283</f>
        <v>Jun</v>
      </c>
      <c r="C3282" s="23" t="str">
        <f t="shared" si="137"/>
        <v>P0274|Jun</v>
      </c>
      <c r="D3282" s="24">
        <f>Revenue!J3283</f>
        <v>3007.2143999999998</v>
      </c>
      <c r="E3282" s="25">
        <f>_xlfn.XLOOKUP($C3282,ExpensesTbl[Key],ExpensesTbl[Total Operating Expenses])</f>
        <v>4533.33</v>
      </c>
      <c r="F3282" s="25">
        <f t="shared" si="138"/>
        <v>-1526.1156000000001</v>
      </c>
      <c r="G3282" s="23" t="str">
        <f>_xlfn.XLOOKUP($A3282,PropertiesTbl[Property ID],PropertiesTbl[Property Name])</f>
        <v>Mountain Getaway</v>
      </c>
    </row>
    <row r="3283" spans="1:7" x14ac:dyDescent="0.25">
      <c r="A3283" s="22" t="str">
        <f>Revenue!A3284</f>
        <v>P0274</v>
      </c>
      <c r="B3283" s="22" t="str">
        <f>Revenue!B3284</f>
        <v>Jul</v>
      </c>
      <c r="C3283" s="23" t="str">
        <f t="shared" si="137"/>
        <v>P0274|Jul</v>
      </c>
      <c r="D3283" s="24">
        <f>Revenue!J3284</f>
        <v>4332.3609999999999</v>
      </c>
      <c r="E3283" s="25">
        <f>_xlfn.XLOOKUP($C3283,ExpensesTbl[Key],ExpensesTbl[Total Operating Expenses])</f>
        <v>6411.0599999999995</v>
      </c>
      <c r="F3283" s="25">
        <f t="shared" si="138"/>
        <v>-2078.6989999999996</v>
      </c>
      <c r="G3283" s="23" t="str">
        <f>_xlfn.XLOOKUP($A3283,PropertiesTbl[Property ID],PropertiesTbl[Property Name])</f>
        <v>Mountain Getaway</v>
      </c>
    </row>
    <row r="3284" spans="1:7" x14ac:dyDescent="0.25">
      <c r="A3284" s="22" t="str">
        <f>Revenue!A3285</f>
        <v>P0274</v>
      </c>
      <c r="B3284" s="22" t="str">
        <f>Revenue!B3285</f>
        <v>Aug</v>
      </c>
      <c r="C3284" s="23" t="str">
        <f t="shared" si="137"/>
        <v>P0274|Aug</v>
      </c>
      <c r="D3284" s="24">
        <f>Revenue!J3285</f>
        <v>4530.0276000000003</v>
      </c>
      <c r="E3284" s="25">
        <f>_xlfn.XLOOKUP($C3284,ExpensesTbl[Key],ExpensesTbl[Total Operating Expenses])</f>
        <v>6203.59</v>
      </c>
      <c r="F3284" s="25">
        <f t="shared" si="138"/>
        <v>-1673.5623999999998</v>
      </c>
      <c r="G3284" s="23" t="str">
        <f>_xlfn.XLOOKUP($A3284,PropertiesTbl[Property ID],PropertiesTbl[Property Name])</f>
        <v>Mountain Getaway</v>
      </c>
    </row>
    <row r="3285" spans="1:7" x14ac:dyDescent="0.25">
      <c r="A3285" s="22" t="str">
        <f>Revenue!A3286</f>
        <v>P0274</v>
      </c>
      <c r="B3285" s="22" t="str">
        <f>Revenue!B3286</f>
        <v>Sep</v>
      </c>
      <c r="C3285" s="23" t="str">
        <f t="shared" si="137"/>
        <v>P0274|Sep</v>
      </c>
      <c r="D3285" s="24">
        <f>Revenue!J3286</f>
        <v>2773.1631000000002</v>
      </c>
      <c r="E3285" s="25">
        <f>_xlfn.XLOOKUP($C3285,ExpensesTbl[Key],ExpensesTbl[Total Operating Expenses])</f>
        <v>4097.4399999999996</v>
      </c>
      <c r="F3285" s="25">
        <f t="shared" si="138"/>
        <v>-1324.2768999999994</v>
      </c>
      <c r="G3285" s="23" t="str">
        <f>_xlfn.XLOOKUP($A3285,PropertiesTbl[Property ID],PropertiesTbl[Property Name])</f>
        <v>Mountain Getaway</v>
      </c>
    </row>
    <row r="3286" spans="1:7" x14ac:dyDescent="0.25">
      <c r="A3286" s="22" t="str">
        <f>Revenue!A3287</f>
        <v>P0274</v>
      </c>
      <c r="B3286" s="22" t="str">
        <f>Revenue!B3287</f>
        <v>Oct</v>
      </c>
      <c r="C3286" s="23" t="str">
        <f t="shared" si="137"/>
        <v>P0274|Oct</v>
      </c>
      <c r="D3286" s="24">
        <f>Revenue!J3287</f>
        <v>2576.0493999999999</v>
      </c>
      <c r="E3286" s="25">
        <f>_xlfn.XLOOKUP($C3286,ExpensesTbl[Key],ExpensesTbl[Total Operating Expenses])</f>
        <v>3913.9900000000002</v>
      </c>
      <c r="F3286" s="25">
        <f t="shared" si="138"/>
        <v>-1337.9406000000004</v>
      </c>
      <c r="G3286" s="23" t="str">
        <f>_xlfn.XLOOKUP($A3286,PropertiesTbl[Property ID],PropertiesTbl[Property Name])</f>
        <v>Mountain Getaway</v>
      </c>
    </row>
    <row r="3287" spans="1:7" x14ac:dyDescent="0.25">
      <c r="A3287" s="22" t="str">
        <f>Revenue!A3288</f>
        <v>P0274</v>
      </c>
      <c r="B3287" s="22" t="str">
        <f>Revenue!B3288</f>
        <v>Nov</v>
      </c>
      <c r="C3287" s="23" t="str">
        <f t="shared" si="137"/>
        <v>P0274|Nov</v>
      </c>
      <c r="D3287" s="24">
        <f>Revenue!J3288</f>
        <v>2561.2472000000002</v>
      </c>
      <c r="E3287" s="25">
        <f>_xlfn.XLOOKUP($C3287,ExpensesTbl[Key],ExpensesTbl[Total Operating Expenses])</f>
        <v>3765.89</v>
      </c>
      <c r="F3287" s="25">
        <f t="shared" si="138"/>
        <v>-1204.6427999999996</v>
      </c>
      <c r="G3287" s="23" t="str">
        <f>_xlfn.XLOOKUP($A3287,PropertiesTbl[Property ID],PropertiesTbl[Property Name])</f>
        <v>Mountain Getaway</v>
      </c>
    </row>
    <row r="3288" spans="1:7" x14ac:dyDescent="0.25">
      <c r="A3288" s="22" t="str">
        <f>Revenue!A3289</f>
        <v>P0274</v>
      </c>
      <c r="B3288" s="22" t="str">
        <f>Revenue!B3289</f>
        <v>Dec</v>
      </c>
      <c r="C3288" s="23" t="str">
        <f t="shared" si="137"/>
        <v>P0274|Dec</v>
      </c>
      <c r="D3288" s="24">
        <f>Revenue!J3289</f>
        <v>10636.635</v>
      </c>
      <c r="E3288" s="25">
        <f>_xlfn.XLOOKUP($C3288,ExpensesTbl[Key],ExpensesTbl[Total Operating Expenses])</f>
        <v>4634.4800000000005</v>
      </c>
      <c r="F3288" s="25">
        <f t="shared" si="138"/>
        <v>6002.1549999999997</v>
      </c>
      <c r="G3288" s="23" t="str">
        <f>_xlfn.XLOOKUP($A3288,PropertiesTbl[Property ID],PropertiesTbl[Property Name])</f>
        <v>Mountain Getaway</v>
      </c>
    </row>
    <row r="3289" spans="1:7" x14ac:dyDescent="0.25">
      <c r="A3289" s="22" t="str">
        <f>Revenue!A3290</f>
        <v>P0274</v>
      </c>
      <c r="B3289" s="22" t="str">
        <f>Revenue!B3290</f>
        <v>Jan</v>
      </c>
      <c r="C3289" s="23" t="str">
        <f t="shared" si="137"/>
        <v>P0274|Jan</v>
      </c>
      <c r="D3289" s="24">
        <f>Revenue!J3290</f>
        <v>9107.43</v>
      </c>
      <c r="E3289" s="25">
        <f>_xlfn.XLOOKUP($C3289,ExpensesTbl[Key],ExpensesTbl[Total Operating Expenses])</f>
        <v>4627.8500000000004</v>
      </c>
      <c r="F3289" s="25">
        <f t="shared" si="138"/>
        <v>4479.58</v>
      </c>
      <c r="G3289" s="23" t="str">
        <f>_xlfn.XLOOKUP($A3289,PropertiesTbl[Property ID],PropertiesTbl[Property Name])</f>
        <v>Mountain Getaway</v>
      </c>
    </row>
    <row r="3290" spans="1:7" x14ac:dyDescent="0.25">
      <c r="A3290" s="22" t="str">
        <f>Revenue!A3291</f>
        <v>P0274</v>
      </c>
      <c r="B3290" s="22" t="str">
        <f>Revenue!B3291</f>
        <v>Feb</v>
      </c>
      <c r="C3290" s="23" t="str">
        <f t="shared" si="137"/>
        <v>P0274|Feb</v>
      </c>
      <c r="D3290" s="24">
        <f>Revenue!J3291</f>
        <v>6284.8943999999992</v>
      </c>
      <c r="E3290" s="25">
        <f>_xlfn.XLOOKUP($C3290,ExpensesTbl[Key],ExpensesTbl[Total Operating Expenses])</f>
        <v>4464.72</v>
      </c>
      <c r="F3290" s="25">
        <f t="shared" si="138"/>
        <v>1820.174399999999</v>
      </c>
      <c r="G3290" s="23" t="str">
        <f>_xlfn.XLOOKUP($A3290,PropertiesTbl[Property ID],PropertiesTbl[Property Name])</f>
        <v>Mountain Getaway</v>
      </c>
    </row>
    <row r="3291" spans="1:7" x14ac:dyDescent="0.25">
      <c r="A3291" s="22" t="str">
        <f>Revenue!A3292</f>
        <v>P0274</v>
      </c>
      <c r="B3291" s="22" t="str">
        <f>Revenue!B3292</f>
        <v>Mar</v>
      </c>
      <c r="C3291" s="23" t="str">
        <f t="shared" si="137"/>
        <v>P0274|Mar</v>
      </c>
      <c r="D3291" s="24">
        <f>Revenue!J3292</f>
        <v>5725.8247000000001</v>
      </c>
      <c r="E3291" s="25">
        <f>_xlfn.XLOOKUP($C3291,ExpensesTbl[Key],ExpensesTbl[Total Operating Expenses])</f>
        <v>4250.08</v>
      </c>
      <c r="F3291" s="25">
        <f t="shared" si="138"/>
        <v>1475.7447000000002</v>
      </c>
      <c r="G3291" s="23" t="str">
        <f>_xlfn.XLOOKUP($A3291,PropertiesTbl[Property ID],PropertiesTbl[Property Name])</f>
        <v>Mountain Getaway</v>
      </c>
    </row>
    <row r="3292" spans="1:7" x14ac:dyDescent="0.25">
      <c r="A3292" s="22" t="str">
        <f>Revenue!A3293</f>
        <v>P0275</v>
      </c>
      <c r="B3292" s="22" t="str">
        <f>Revenue!B3293</f>
        <v>Apr</v>
      </c>
      <c r="C3292" s="23" t="str">
        <f t="shared" si="137"/>
        <v>P0275|Apr</v>
      </c>
      <c r="D3292" s="24">
        <f>Revenue!J3293</f>
        <v>1345.9315999999999</v>
      </c>
      <c r="E3292" s="25">
        <f>_xlfn.XLOOKUP($C3292,ExpensesTbl[Key],ExpensesTbl[Total Operating Expenses])</f>
        <v>1999.22</v>
      </c>
      <c r="F3292" s="25">
        <f t="shared" si="138"/>
        <v>-653.28840000000014</v>
      </c>
      <c r="G3292" s="23" t="str">
        <f>_xlfn.XLOOKUP($A3292,PropertiesTbl[Property ID],PropertiesTbl[Property Name])</f>
        <v>Whispering Nest</v>
      </c>
    </row>
    <row r="3293" spans="1:7" x14ac:dyDescent="0.25">
      <c r="A3293" s="22" t="str">
        <f>Revenue!A3294</f>
        <v>P0275</v>
      </c>
      <c r="B3293" s="22" t="str">
        <f>Revenue!B3294</f>
        <v>May</v>
      </c>
      <c r="C3293" s="23" t="str">
        <f t="shared" si="137"/>
        <v>P0275|May</v>
      </c>
      <c r="D3293" s="24">
        <f>Revenue!J3294</f>
        <v>1612.3712</v>
      </c>
      <c r="E3293" s="25">
        <f>_xlfn.XLOOKUP($C3293,ExpensesTbl[Key],ExpensesTbl[Total Operating Expenses])</f>
        <v>2297.54</v>
      </c>
      <c r="F3293" s="25">
        <f t="shared" si="138"/>
        <v>-685.16879999999992</v>
      </c>
      <c r="G3293" s="23" t="str">
        <f>_xlfn.XLOOKUP($A3293,PropertiesTbl[Property ID],PropertiesTbl[Property Name])</f>
        <v>Whispering Nest</v>
      </c>
    </row>
    <row r="3294" spans="1:7" x14ac:dyDescent="0.25">
      <c r="A3294" s="22" t="str">
        <f>Revenue!A3295</f>
        <v>P0275</v>
      </c>
      <c r="B3294" s="22" t="str">
        <f>Revenue!B3295</f>
        <v>Jun</v>
      </c>
      <c r="C3294" s="23" t="str">
        <f t="shared" si="137"/>
        <v>P0275|Jun</v>
      </c>
      <c r="D3294" s="24">
        <f>Revenue!J3295</f>
        <v>1835.1608000000001</v>
      </c>
      <c r="E3294" s="25">
        <f>_xlfn.XLOOKUP($C3294,ExpensesTbl[Key],ExpensesTbl[Total Operating Expenses])</f>
        <v>2411.7599999999998</v>
      </c>
      <c r="F3294" s="25">
        <f t="shared" si="138"/>
        <v>-576.59919999999966</v>
      </c>
      <c r="G3294" s="23" t="str">
        <f>_xlfn.XLOOKUP($A3294,PropertiesTbl[Property ID],PropertiesTbl[Property Name])</f>
        <v>Whispering Nest</v>
      </c>
    </row>
    <row r="3295" spans="1:7" x14ac:dyDescent="0.25">
      <c r="A3295" s="22" t="str">
        <f>Revenue!A3296</f>
        <v>P0275</v>
      </c>
      <c r="B3295" s="22" t="str">
        <f>Revenue!B3296</f>
        <v>Jul</v>
      </c>
      <c r="C3295" s="23" t="str">
        <f t="shared" si="137"/>
        <v>P0275|Jul</v>
      </c>
      <c r="D3295" s="24">
        <f>Revenue!J3296</f>
        <v>2683.4832000000001</v>
      </c>
      <c r="E3295" s="25">
        <f>_xlfn.XLOOKUP($C3295,ExpensesTbl[Key],ExpensesTbl[Total Operating Expenses])</f>
        <v>3360.56</v>
      </c>
      <c r="F3295" s="25">
        <f t="shared" si="138"/>
        <v>-677.07679999999982</v>
      </c>
      <c r="G3295" s="23" t="str">
        <f>_xlfn.XLOOKUP($A3295,PropertiesTbl[Property ID],PropertiesTbl[Property Name])</f>
        <v>Whispering Nest</v>
      </c>
    </row>
    <row r="3296" spans="1:7" x14ac:dyDescent="0.25">
      <c r="A3296" s="22" t="str">
        <f>Revenue!A3297</f>
        <v>P0275</v>
      </c>
      <c r="B3296" s="22" t="str">
        <f>Revenue!B3297</f>
        <v>Aug</v>
      </c>
      <c r="C3296" s="23" t="str">
        <f t="shared" si="137"/>
        <v>P0275|Aug</v>
      </c>
      <c r="D3296" s="24">
        <f>Revenue!J3297</f>
        <v>2823.8615999999997</v>
      </c>
      <c r="E3296" s="25">
        <f>_xlfn.XLOOKUP($C3296,ExpensesTbl[Key],ExpensesTbl[Total Operating Expenses])</f>
        <v>3239.2799999999997</v>
      </c>
      <c r="F3296" s="25">
        <f t="shared" si="138"/>
        <v>-415.41840000000002</v>
      </c>
      <c r="G3296" s="23" t="str">
        <f>_xlfn.XLOOKUP($A3296,PropertiesTbl[Property ID],PropertiesTbl[Property Name])</f>
        <v>Whispering Nest</v>
      </c>
    </row>
    <row r="3297" spans="1:7" x14ac:dyDescent="0.25">
      <c r="A3297" s="22" t="str">
        <f>Revenue!A3298</f>
        <v>P0275</v>
      </c>
      <c r="B3297" s="22" t="str">
        <f>Revenue!B3298</f>
        <v>Sep</v>
      </c>
      <c r="C3297" s="23" t="str">
        <f t="shared" si="137"/>
        <v>P0275|Sep</v>
      </c>
      <c r="D3297" s="24">
        <f>Revenue!J3298</f>
        <v>2009.7018</v>
      </c>
      <c r="E3297" s="25">
        <f>_xlfn.XLOOKUP($C3297,ExpensesTbl[Key],ExpensesTbl[Total Operating Expenses])</f>
        <v>2292.7800000000002</v>
      </c>
      <c r="F3297" s="25">
        <f t="shared" si="138"/>
        <v>-283.07820000000015</v>
      </c>
      <c r="G3297" s="23" t="str">
        <f>_xlfn.XLOOKUP($A3297,PropertiesTbl[Property ID],PropertiesTbl[Property Name])</f>
        <v>Whispering Nest</v>
      </c>
    </row>
    <row r="3298" spans="1:7" x14ac:dyDescent="0.25">
      <c r="A3298" s="22" t="str">
        <f>Revenue!A3299</f>
        <v>P0275</v>
      </c>
      <c r="B3298" s="22" t="str">
        <f>Revenue!B3299</f>
        <v>Oct</v>
      </c>
      <c r="C3298" s="23" t="str">
        <f t="shared" si="137"/>
        <v>P0275|Oct</v>
      </c>
      <c r="D3298" s="24">
        <f>Revenue!J3299</f>
        <v>1701.3776</v>
      </c>
      <c r="E3298" s="25">
        <f>_xlfn.XLOOKUP($C3298,ExpensesTbl[Key],ExpensesTbl[Total Operating Expenses])</f>
        <v>2205.84</v>
      </c>
      <c r="F3298" s="25">
        <f t="shared" si="138"/>
        <v>-504.46240000000012</v>
      </c>
      <c r="G3298" s="23" t="str">
        <f>_xlfn.XLOOKUP($A3298,PropertiesTbl[Property ID],PropertiesTbl[Property Name])</f>
        <v>Whispering Nest</v>
      </c>
    </row>
    <row r="3299" spans="1:7" x14ac:dyDescent="0.25">
      <c r="A3299" s="22" t="str">
        <f>Revenue!A3300</f>
        <v>P0275</v>
      </c>
      <c r="B3299" s="22" t="str">
        <f>Revenue!B3300</f>
        <v>Nov</v>
      </c>
      <c r="C3299" s="23" t="str">
        <f t="shared" si="137"/>
        <v>P0275|Nov</v>
      </c>
      <c r="D3299" s="24">
        <f>Revenue!J3300</f>
        <v>1717.8967</v>
      </c>
      <c r="E3299" s="25">
        <f>_xlfn.XLOOKUP($C3299,ExpensesTbl[Key],ExpensesTbl[Total Operating Expenses])</f>
        <v>2149.4399999999996</v>
      </c>
      <c r="F3299" s="25">
        <f t="shared" si="138"/>
        <v>-431.54329999999959</v>
      </c>
      <c r="G3299" s="23" t="str">
        <f>_xlfn.XLOOKUP($A3299,PropertiesTbl[Property ID],PropertiesTbl[Property Name])</f>
        <v>Whispering Nest</v>
      </c>
    </row>
    <row r="3300" spans="1:7" x14ac:dyDescent="0.25">
      <c r="A3300" s="22" t="str">
        <f>Revenue!A3301</f>
        <v>P0275</v>
      </c>
      <c r="B3300" s="22" t="str">
        <f>Revenue!B3301</f>
        <v>Dec</v>
      </c>
      <c r="C3300" s="23" t="str">
        <f t="shared" si="137"/>
        <v>P0275|Dec</v>
      </c>
      <c r="D3300" s="24">
        <f>Revenue!J3301</f>
        <v>5648.6835000000001</v>
      </c>
      <c r="E3300" s="25">
        <f>_xlfn.XLOOKUP($C3300,ExpensesTbl[Key],ExpensesTbl[Total Operating Expenses])</f>
        <v>2527.1000000000004</v>
      </c>
      <c r="F3300" s="25">
        <f t="shared" si="138"/>
        <v>3121.5834999999997</v>
      </c>
      <c r="G3300" s="23" t="str">
        <f>_xlfn.XLOOKUP($A3300,PropertiesTbl[Property ID],PropertiesTbl[Property Name])</f>
        <v>Whispering Nest</v>
      </c>
    </row>
    <row r="3301" spans="1:7" x14ac:dyDescent="0.25">
      <c r="A3301" s="22" t="str">
        <f>Revenue!A3302</f>
        <v>P0275</v>
      </c>
      <c r="B3301" s="22" t="str">
        <f>Revenue!B3302</f>
        <v>Jan</v>
      </c>
      <c r="C3301" s="23" t="str">
        <f t="shared" si="137"/>
        <v>P0275|Jan</v>
      </c>
      <c r="D3301" s="24">
        <f>Revenue!J3302</f>
        <v>4913.9085000000005</v>
      </c>
      <c r="E3301" s="25">
        <f>_xlfn.XLOOKUP($C3301,ExpensesTbl[Key],ExpensesTbl[Total Operating Expenses])</f>
        <v>2556.5100000000002</v>
      </c>
      <c r="F3301" s="25">
        <f t="shared" si="138"/>
        <v>2357.3985000000002</v>
      </c>
      <c r="G3301" s="23" t="str">
        <f>_xlfn.XLOOKUP($A3301,PropertiesTbl[Property ID],PropertiesTbl[Property Name])</f>
        <v>Whispering Nest</v>
      </c>
    </row>
    <row r="3302" spans="1:7" x14ac:dyDescent="0.25">
      <c r="A3302" s="22" t="str">
        <f>Revenue!A3303</f>
        <v>P0275</v>
      </c>
      <c r="B3302" s="22" t="str">
        <f>Revenue!B3303</f>
        <v>Feb</v>
      </c>
      <c r="C3302" s="23" t="str">
        <f t="shared" si="137"/>
        <v>P0275|Feb</v>
      </c>
      <c r="D3302" s="24">
        <f>Revenue!J3303</f>
        <v>4517.7709999999997</v>
      </c>
      <c r="E3302" s="25">
        <f>_xlfn.XLOOKUP($C3302,ExpensesTbl[Key],ExpensesTbl[Total Operating Expenses])</f>
        <v>2400.54</v>
      </c>
      <c r="F3302" s="25">
        <f t="shared" si="138"/>
        <v>2117.2309999999998</v>
      </c>
      <c r="G3302" s="23" t="str">
        <f>_xlfn.XLOOKUP($A3302,PropertiesTbl[Property ID],PropertiesTbl[Property Name])</f>
        <v>Whispering Nest</v>
      </c>
    </row>
    <row r="3303" spans="1:7" x14ac:dyDescent="0.25">
      <c r="A3303" s="22" t="str">
        <f>Revenue!A3304</f>
        <v>P0275</v>
      </c>
      <c r="B3303" s="22" t="str">
        <f>Revenue!B3304</f>
        <v>Mar</v>
      </c>
      <c r="C3303" s="23" t="str">
        <f t="shared" si="137"/>
        <v>P0275|Mar</v>
      </c>
      <c r="D3303" s="24">
        <f>Revenue!J3304</f>
        <v>3471.0060000000003</v>
      </c>
      <c r="E3303" s="25">
        <f>_xlfn.XLOOKUP($C3303,ExpensesTbl[Key],ExpensesTbl[Total Operating Expenses])</f>
        <v>2304.2400000000002</v>
      </c>
      <c r="F3303" s="25">
        <f t="shared" si="138"/>
        <v>1166.7660000000001</v>
      </c>
      <c r="G3303" s="23" t="str">
        <f>_xlfn.XLOOKUP($A3303,PropertiesTbl[Property ID],PropertiesTbl[Property Name])</f>
        <v>Whispering Nest</v>
      </c>
    </row>
    <row r="3304" spans="1:7" x14ac:dyDescent="0.25">
      <c r="A3304" s="22" t="str">
        <f>Revenue!A3305</f>
        <v>P0276</v>
      </c>
      <c r="B3304" s="22" t="str">
        <f>Revenue!B3305</f>
        <v>Apr</v>
      </c>
      <c r="C3304" s="23" t="str">
        <f t="shared" si="137"/>
        <v>P0276|Apr</v>
      </c>
      <c r="D3304" s="24">
        <f>Revenue!J3305</f>
        <v>792.56050000000005</v>
      </c>
      <c r="E3304" s="25">
        <f>_xlfn.XLOOKUP($C3304,ExpensesTbl[Key],ExpensesTbl[Total Operating Expenses])</f>
        <v>1547.44</v>
      </c>
      <c r="F3304" s="25">
        <f t="shared" si="138"/>
        <v>-754.87950000000001</v>
      </c>
      <c r="G3304" s="23" t="str">
        <f>_xlfn.XLOOKUP($A3304,PropertiesTbl[Property ID],PropertiesTbl[Property Name])</f>
        <v>Golden Point</v>
      </c>
    </row>
    <row r="3305" spans="1:7" x14ac:dyDescent="0.25">
      <c r="A3305" s="22" t="str">
        <f>Revenue!A3306</f>
        <v>P0276</v>
      </c>
      <c r="B3305" s="22" t="str">
        <f>Revenue!B3306</f>
        <v>May</v>
      </c>
      <c r="C3305" s="23" t="str">
        <f t="shared" si="137"/>
        <v>P0276|May</v>
      </c>
      <c r="D3305" s="24">
        <f>Revenue!J3306</f>
        <v>1107.0150999999998</v>
      </c>
      <c r="E3305" s="25">
        <f>_xlfn.XLOOKUP($C3305,ExpensesTbl[Key],ExpensesTbl[Total Operating Expenses])</f>
        <v>1752.15</v>
      </c>
      <c r="F3305" s="25">
        <f t="shared" si="138"/>
        <v>-645.13490000000024</v>
      </c>
      <c r="G3305" s="23" t="str">
        <f>_xlfn.XLOOKUP($A3305,PropertiesTbl[Property ID],PropertiesTbl[Property Name])</f>
        <v>Golden Point</v>
      </c>
    </row>
    <row r="3306" spans="1:7" x14ac:dyDescent="0.25">
      <c r="A3306" s="22" t="str">
        <f>Revenue!A3307</f>
        <v>P0276</v>
      </c>
      <c r="B3306" s="22" t="str">
        <f>Revenue!B3307</f>
        <v>Jun</v>
      </c>
      <c r="C3306" s="23" t="str">
        <f t="shared" si="137"/>
        <v>P0276|Jun</v>
      </c>
      <c r="D3306" s="24">
        <f>Revenue!J3307</f>
        <v>1396.2012</v>
      </c>
      <c r="E3306" s="25">
        <f>_xlfn.XLOOKUP($C3306,ExpensesTbl[Key],ExpensesTbl[Total Operating Expenses])</f>
        <v>1839.72</v>
      </c>
      <c r="F3306" s="25">
        <f t="shared" si="138"/>
        <v>-443.51880000000006</v>
      </c>
      <c r="G3306" s="23" t="str">
        <f>_xlfn.XLOOKUP($A3306,PropertiesTbl[Property ID],PropertiesTbl[Property Name])</f>
        <v>Golden Point</v>
      </c>
    </row>
    <row r="3307" spans="1:7" x14ac:dyDescent="0.25">
      <c r="A3307" s="22" t="str">
        <f>Revenue!A3308</f>
        <v>P0276</v>
      </c>
      <c r="B3307" s="22" t="str">
        <f>Revenue!B3308</f>
        <v>Jul</v>
      </c>
      <c r="C3307" s="23" t="str">
        <f t="shared" si="137"/>
        <v>P0276|Jul</v>
      </c>
      <c r="D3307" s="24">
        <f>Revenue!J3308</f>
        <v>1826.155</v>
      </c>
      <c r="E3307" s="25">
        <f>_xlfn.XLOOKUP($C3307,ExpensesTbl[Key],ExpensesTbl[Total Operating Expenses])</f>
        <v>2478.44</v>
      </c>
      <c r="F3307" s="25">
        <f t="shared" si="138"/>
        <v>-652.28500000000008</v>
      </c>
      <c r="G3307" s="23" t="str">
        <f>_xlfn.XLOOKUP($A3307,PropertiesTbl[Property ID],PropertiesTbl[Property Name])</f>
        <v>Golden Point</v>
      </c>
    </row>
    <row r="3308" spans="1:7" x14ac:dyDescent="0.25">
      <c r="A3308" s="22" t="str">
        <f>Revenue!A3309</f>
        <v>P0276</v>
      </c>
      <c r="B3308" s="22" t="str">
        <f>Revenue!B3309</f>
        <v>Aug</v>
      </c>
      <c r="C3308" s="23" t="str">
        <f t="shared" si="137"/>
        <v>P0276|Aug</v>
      </c>
      <c r="D3308" s="24">
        <f>Revenue!J3309</f>
        <v>1658.9741999999999</v>
      </c>
      <c r="E3308" s="25">
        <f>_xlfn.XLOOKUP($C3308,ExpensesTbl[Key],ExpensesTbl[Total Operating Expenses])</f>
        <v>2334.5700000000002</v>
      </c>
      <c r="F3308" s="25">
        <f t="shared" si="138"/>
        <v>-675.59580000000028</v>
      </c>
      <c r="G3308" s="23" t="str">
        <f>_xlfn.XLOOKUP($A3308,PropertiesTbl[Property ID],PropertiesTbl[Property Name])</f>
        <v>Golden Point</v>
      </c>
    </row>
    <row r="3309" spans="1:7" x14ac:dyDescent="0.25">
      <c r="A3309" s="22" t="str">
        <f>Revenue!A3310</f>
        <v>P0276</v>
      </c>
      <c r="B3309" s="22" t="str">
        <f>Revenue!B3310</f>
        <v>Sep</v>
      </c>
      <c r="C3309" s="23" t="str">
        <f t="shared" si="137"/>
        <v>P0276|Sep</v>
      </c>
      <c r="D3309" s="24">
        <f>Revenue!J3310</f>
        <v>1155.3599000000002</v>
      </c>
      <c r="E3309" s="25">
        <f>_xlfn.XLOOKUP($C3309,ExpensesTbl[Key],ExpensesTbl[Total Operating Expenses])</f>
        <v>1683.8700000000001</v>
      </c>
      <c r="F3309" s="25">
        <f t="shared" si="138"/>
        <v>-528.51009999999997</v>
      </c>
      <c r="G3309" s="23" t="str">
        <f>_xlfn.XLOOKUP($A3309,PropertiesTbl[Property ID],PropertiesTbl[Property Name])</f>
        <v>Golden Point</v>
      </c>
    </row>
    <row r="3310" spans="1:7" x14ac:dyDescent="0.25">
      <c r="A3310" s="22" t="str">
        <f>Revenue!A3311</f>
        <v>P0276</v>
      </c>
      <c r="B3310" s="22" t="str">
        <f>Revenue!B3311</f>
        <v>Oct</v>
      </c>
      <c r="C3310" s="23" t="str">
        <f t="shared" si="137"/>
        <v>P0276|Oct</v>
      </c>
      <c r="D3310" s="24">
        <f>Revenue!J3311</f>
        <v>1145.1749</v>
      </c>
      <c r="E3310" s="25">
        <f>_xlfn.XLOOKUP($C3310,ExpensesTbl[Key],ExpensesTbl[Total Operating Expenses])</f>
        <v>1649.65</v>
      </c>
      <c r="F3310" s="25">
        <f t="shared" si="138"/>
        <v>-504.47510000000011</v>
      </c>
      <c r="G3310" s="23" t="str">
        <f>_xlfn.XLOOKUP($A3310,PropertiesTbl[Property ID],PropertiesTbl[Property Name])</f>
        <v>Golden Point</v>
      </c>
    </row>
    <row r="3311" spans="1:7" x14ac:dyDescent="0.25">
      <c r="A3311" s="22" t="str">
        <f>Revenue!A3312</f>
        <v>P0276</v>
      </c>
      <c r="B3311" s="22" t="str">
        <f>Revenue!B3312</f>
        <v>Nov</v>
      </c>
      <c r="C3311" s="23" t="str">
        <f t="shared" si="137"/>
        <v>P0276|Nov</v>
      </c>
      <c r="D3311" s="24">
        <f>Revenue!J3312</f>
        <v>1085.9369999999999</v>
      </c>
      <c r="E3311" s="25">
        <f>_xlfn.XLOOKUP($C3311,ExpensesTbl[Key],ExpensesTbl[Total Operating Expenses])</f>
        <v>1619.47</v>
      </c>
      <c r="F3311" s="25">
        <f t="shared" si="138"/>
        <v>-533.53300000000013</v>
      </c>
      <c r="G3311" s="23" t="str">
        <f>_xlfn.XLOOKUP($A3311,PropertiesTbl[Property ID],PropertiesTbl[Property Name])</f>
        <v>Golden Point</v>
      </c>
    </row>
    <row r="3312" spans="1:7" x14ac:dyDescent="0.25">
      <c r="A3312" s="22" t="str">
        <f>Revenue!A3313</f>
        <v>P0276</v>
      </c>
      <c r="B3312" s="22" t="str">
        <f>Revenue!B3313</f>
        <v>Dec</v>
      </c>
      <c r="C3312" s="23" t="str">
        <f t="shared" si="137"/>
        <v>P0276|Dec</v>
      </c>
      <c r="D3312" s="24">
        <f>Revenue!J3313</f>
        <v>4636.7145</v>
      </c>
      <c r="E3312" s="25">
        <f>_xlfn.XLOOKUP($C3312,ExpensesTbl[Key],ExpensesTbl[Total Operating Expenses])</f>
        <v>1989.11</v>
      </c>
      <c r="F3312" s="25">
        <f t="shared" si="138"/>
        <v>2647.6045000000004</v>
      </c>
      <c r="G3312" s="23" t="str">
        <f>_xlfn.XLOOKUP($A3312,PropertiesTbl[Property ID],PropertiesTbl[Property Name])</f>
        <v>Golden Point</v>
      </c>
    </row>
    <row r="3313" spans="1:7" x14ac:dyDescent="0.25">
      <c r="A3313" s="22" t="str">
        <f>Revenue!A3314</f>
        <v>P0276</v>
      </c>
      <c r="B3313" s="22" t="str">
        <f>Revenue!B3314</f>
        <v>Jan</v>
      </c>
      <c r="C3313" s="23" t="str">
        <f t="shared" si="137"/>
        <v>P0276|Jan</v>
      </c>
      <c r="D3313" s="24">
        <f>Revenue!J3314</f>
        <v>3680.44</v>
      </c>
      <c r="E3313" s="25">
        <f>_xlfn.XLOOKUP($C3313,ExpensesTbl[Key],ExpensesTbl[Total Operating Expenses])</f>
        <v>1999.3999999999999</v>
      </c>
      <c r="F3313" s="25">
        <f t="shared" si="138"/>
        <v>1681.0400000000002</v>
      </c>
      <c r="G3313" s="23" t="str">
        <f>_xlfn.XLOOKUP($A3313,PropertiesTbl[Property ID],PropertiesTbl[Property Name])</f>
        <v>Golden Point</v>
      </c>
    </row>
    <row r="3314" spans="1:7" x14ac:dyDescent="0.25">
      <c r="A3314" s="22" t="str">
        <f>Revenue!A3315</f>
        <v>P0276</v>
      </c>
      <c r="B3314" s="22" t="str">
        <f>Revenue!B3315</f>
        <v>Feb</v>
      </c>
      <c r="C3314" s="23" t="str">
        <f t="shared" si="137"/>
        <v>P0276|Feb</v>
      </c>
      <c r="D3314" s="24">
        <f>Revenue!J3315</f>
        <v>3117.0336000000002</v>
      </c>
      <c r="E3314" s="25">
        <f>_xlfn.XLOOKUP($C3314,ExpensesTbl[Key],ExpensesTbl[Total Operating Expenses])</f>
        <v>1898.8999999999999</v>
      </c>
      <c r="F3314" s="25">
        <f t="shared" si="138"/>
        <v>1218.1336000000003</v>
      </c>
      <c r="G3314" s="23" t="str">
        <f>_xlfn.XLOOKUP($A3314,PropertiesTbl[Property ID],PropertiesTbl[Property Name])</f>
        <v>Golden Point</v>
      </c>
    </row>
    <row r="3315" spans="1:7" x14ac:dyDescent="0.25">
      <c r="A3315" s="22" t="str">
        <f>Revenue!A3316</f>
        <v>P0276</v>
      </c>
      <c r="B3315" s="22" t="str">
        <f>Revenue!B3316</f>
        <v>Mar</v>
      </c>
      <c r="C3315" s="23" t="str">
        <f t="shared" si="137"/>
        <v>P0276|Mar</v>
      </c>
      <c r="D3315" s="24">
        <f>Revenue!J3316</f>
        <v>2874.93</v>
      </c>
      <c r="E3315" s="25">
        <f>_xlfn.XLOOKUP($C3315,ExpensesTbl[Key],ExpensesTbl[Total Operating Expenses])</f>
        <v>1811.37</v>
      </c>
      <c r="F3315" s="25">
        <f t="shared" si="138"/>
        <v>1063.56</v>
      </c>
      <c r="G3315" s="23" t="str">
        <f>_xlfn.XLOOKUP($A3315,PropertiesTbl[Property ID],PropertiesTbl[Property Name])</f>
        <v>Golden Point</v>
      </c>
    </row>
    <row r="3316" spans="1:7" x14ac:dyDescent="0.25">
      <c r="A3316" s="22" t="str">
        <f>Revenue!A3317</f>
        <v>P0277</v>
      </c>
      <c r="B3316" s="22" t="str">
        <f>Revenue!B3317</f>
        <v>Apr</v>
      </c>
      <c r="C3316" s="23" t="str">
        <f t="shared" si="137"/>
        <v>P0277|Apr</v>
      </c>
      <c r="D3316" s="24">
        <f>Revenue!J3317</f>
        <v>2644.0964999999997</v>
      </c>
      <c r="E3316" s="25">
        <f>_xlfn.XLOOKUP($C3316,ExpensesTbl[Key],ExpensesTbl[Total Operating Expenses])</f>
        <v>1560.6</v>
      </c>
      <c r="F3316" s="25">
        <f t="shared" si="138"/>
        <v>1083.4964999999997</v>
      </c>
      <c r="G3316" s="23" t="str">
        <f>_xlfn.XLOOKUP($A3316,PropertiesTbl[Property ID],PropertiesTbl[Property Name])</f>
        <v>Starlight Hollow</v>
      </c>
    </row>
    <row r="3317" spans="1:7" x14ac:dyDescent="0.25">
      <c r="A3317" s="22" t="str">
        <f>Revenue!A3318</f>
        <v>P0277</v>
      </c>
      <c r="B3317" s="22" t="str">
        <f>Revenue!B3318</f>
        <v>May</v>
      </c>
      <c r="C3317" s="23" t="str">
        <f t="shared" si="137"/>
        <v>P0277|May</v>
      </c>
      <c r="D3317" s="24">
        <f>Revenue!J3318</f>
        <v>2878.4970000000003</v>
      </c>
      <c r="E3317" s="25">
        <f>_xlfn.XLOOKUP($C3317,ExpensesTbl[Key],ExpensesTbl[Total Operating Expenses])</f>
        <v>1769.47</v>
      </c>
      <c r="F3317" s="25">
        <f t="shared" si="138"/>
        <v>1109.0270000000003</v>
      </c>
      <c r="G3317" s="23" t="str">
        <f>_xlfn.XLOOKUP($A3317,PropertiesTbl[Property ID],PropertiesTbl[Property Name])</f>
        <v>Starlight Hollow</v>
      </c>
    </row>
    <row r="3318" spans="1:7" x14ac:dyDescent="0.25">
      <c r="A3318" s="22" t="str">
        <f>Revenue!A3319</f>
        <v>P0277</v>
      </c>
      <c r="B3318" s="22" t="str">
        <f>Revenue!B3319</f>
        <v>Jun</v>
      </c>
      <c r="C3318" s="23" t="str">
        <f t="shared" si="137"/>
        <v>P0277|Jun</v>
      </c>
      <c r="D3318" s="24">
        <f>Revenue!J3319</f>
        <v>3404.6831999999999</v>
      </c>
      <c r="E3318" s="25">
        <f>_xlfn.XLOOKUP($C3318,ExpensesTbl[Key],ExpensesTbl[Total Operating Expenses])</f>
        <v>1821.74</v>
      </c>
      <c r="F3318" s="25">
        <f t="shared" si="138"/>
        <v>1582.9431999999999</v>
      </c>
      <c r="G3318" s="23" t="str">
        <f>_xlfn.XLOOKUP($A3318,PropertiesTbl[Property ID],PropertiesTbl[Property Name])</f>
        <v>Starlight Hollow</v>
      </c>
    </row>
    <row r="3319" spans="1:7" x14ac:dyDescent="0.25">
      <c r="A3319" s="22" t="str">
        <f>Revenue!A3320</f>
        <v>P0277</v>
      </c>
      <c r="B3319" s="22" t="str">
        <f>Revenue!B3320</f>
        <v>Jul</v>
      </c>
      <c r="C3319" s="23" t="str">
        <f t="shared" si="137"/>
        <v>P0277|Jul</v>
      </c>
      <c r="D3319" s="24">
        <f>Revenue!J3320</f>
        <v>5371.4939999999997</v>
      </c>
      <c r="E3319" s="25">
        <f>_xlfn.XLOOKUP($C3319,ExpensesTbl[Key],ExpensesTbl[Total Operating Expenses])</f>
        <v>2398.04</v>
      </c>
      <c r="F3319" s="25">
        <f t="shared" si="138"/>
        <v>2973.4539999999997</v>
      </c>
      <c r="G3319" s="23" t="str">
        <f>_xlfn.XLOOKUP($A3319,PropertiesTbl[Property ID],PropertiesTbl[Property Name])</f>
        <v>Starlight Hollow</v>
      </c>
    </row>
    <row r="3320" spans="1:7" x14ac:dyDescent="0.25">
      <c r="A3320" s="22" t="str">
        <f>Revenue!A3321</f>
        <v>P0277</v>
      </c>
      <c r="B3320" s="22" t="str">
        <f>Revenue!B3321</f>
        <v>Aug</v>
      </c>
      <c r="C3320" s="23" t="str">
        <f t="shared" si="137"/>
        <v>P0277|Aug</v>
      </c>
      <c r="D3320" s="24">
        <f>Revenue!J3321</f>
        <v>5508.76</v>
      </c>
      <c r="E3320" s="25">
        <f>_xlfn.XLOOKUP($C3320,ExpensesTbl[Key],ExpensesTbl[Total Operating Expenses])</f>
        <v>2425.92</v>
      </c>
      <c r="F3320" s="25">
        <f t="shared" si="138"/>
        <v>3082.84</v>
      </c>
      <c r="G3320" s="23" t="str">
        <f>_xlfn.XLOOKUP($A3320,PropertiesTbl[Property ID],PropertiesTbl[Property Name])</f>
        <v>Starlight Hollow</v>
      </c>
    </row>
    <row r="3321" spans="1:7" x14ac:dyDescent="0.25">
      <c r="A3321" s="22" t="str">
        <f>Revenue!A3322</f>
        <v>P0277</v>
      </c>
      <c r="B3321" s="22" t="str">
        <f>Revenue!B3322</f>
        <v>Sep</v>
      </c>
      <c r="C3321" s="23" t="str">
        <f t="shared" si="137"/>
        <v>P0277|Sep</v>
      </c>
      <c r="D3321" s="24">
        <f>Revenue!J3322</f>
        <v>3659.5119</v>
      </c>
      <c r="E3321" s="25">
        <f>_xlfn.XLOOKUP($C3321,ExpensesTbl[Key],ExpensesTbl[Total Operating Expenses])</f>
        <v>1681.43</v>
      </c>
      <c r="F3321" s="25">
        <f t="shared" si="138"/>
        <v>1978.0818999999999</v>
      </c>
      <c r="G3321" s="23" t="str">
        <f>_xlfn.XLOOKUP($A3321,PropertiesTbl[Property ID],PropertiesTbl[Property Name])</f>
        <v>Starlight Hollow</v>
      </c>
    </row>
    <row r="3322" spans="1:7" x14ac:dyDescent="0.25">
      <c r="A3322" s="22" t="str">
        <f>Revenue!A3323</f>
        <v>P0277</v>
      </c>
      <c r="B3322" s="22" t="str">
        <f>Revenue!B3323</f>
        <v>Oct</v>
      </c>
      <c r="C3322" s="23" t="str">
        <f t="shared" si="137"/>
        <v>P0277|Oct</v>
      </c>
      <c r="D3322" s="24">
        <f>Revenue!J3323</f>
        <v>3513.3910999999998</v>
      </c>
      <c r="E3322" s="25">
        <f>_xlfn.XLOOKUP($C3322,ExpensesTbl[Key],ExpensesTbl[Total Operating Expenses])</f>
        <v>1622.29</v>
      </c>
      <c r="F3322" s="25">
        <f t="shared" si="138"/>
        <v>1891.1010999999999</v>
      </c>
      <c r="G3322" s="23" t="str">
        <f>_xlfn.XLOOKUP($A3322,PropertiesTbl[Property ID],PropertiesTbl[Property Name])</f>
        <v>Starlight Hollow</v>
      </c>
    </row>
    <row r="3323" spans="1:7" x14ac:dyDescent="0.25">
      <c r="A3323" s="22" t="str">
        <f>Revenue!A3324</f>
        <v>P0277</v>
      </c>
      <c r="B3323" s="22" t="str">
        <f>Revenue!B3324</f>
        <v>Nov</v>
      </c>
      <c r="C3323" s="23" t="str">
        <f t="shared" si="137"/>
        <v>P0277|Nov</v>
      </c>
      <c r="D3323" s="24">
        <f>Revenue!J3324</f>
        <v>3212.6232</v>
      </c>
      <c r="E3323" s="25">
        <f>_xlfn.XLOOKUP($C3323,ExpensesTbl[Key],ExpensesTbl[Total Operating Expenses])</f>
        <v>1609.39</v>
      </c>
      <c r="F3323" s="25">
        <f t="shared" si="138"/>
        <v>1603.2331999999999</v>
      </c>
      <c r="G3323" s="23" t="str">
        <f>_xlfn.XLOOKUP($A3323,PropertiesTbl[Property ID],PropertiesTbl[Property Name])</f>
        <v>Starlight Hollow</v>
      </c>
    </row>
    <row r="3324" spans="1:7" x14ac:dyDescent="0.25">
      <c r="A3324" s="22" t="str">
        <f>Revenue!A3325</f>
        <v>P0277</v>
      </c>
      <c r="B3324" s="22" t="str">
        <f>Revenue!B3325</f>
        <v>Dec</v>
      </c>
      <c r="C3324" s="23" t="str">
        <f t="shared" si="137"/>
        <v>P0277|Dec</v>
      </c>
      <c r="D3324" s="24">
        <f>Revenue!J3325</f>
        <v>12703.8068</v>
      </c>
      <c r="E3324" s="25">
        <f>_xlfn.XLOOKUP($C3324,ExpensesTbl[Key],ExpensesTbl[Total Operating Expenses])</f>
        <v>1983.18</v>
      </c>
      <c r="F3324" s="25">
        <f t="shared" si="138"/>
        <v>10720.6268</v>
      </c>
      <c r="G3324" s="23" t="str">
        <f>_xlfn.XLOOKUP($A3324,PropertiesTbl[Property ID],PropertiesTbl[Property Name])</f>
        <v>Starlight Hollow</v>
      </c>
    </row>
    <row r="3325" spans="1:7" x14ac:dyDescent="0.25">
      <c r="A3325" s="22" t="str">
        <f>Revenue!A3326</f>
        <v>P0277</v>
      </c>
      <c r="B3325" s="22" t="str">
        <f>Revenue!B3326</f>
        <v>Jan</v>
      </c>
      <c r="C3325" s="23" t="str">
        <f t="shared" si="137"/>
        <v>P0277|Jan</v>
      </c>
      <c r="D3325" s="24">
        <f>Revenue!J3326</f>
        <v>11744.9702</v>
      </c>
      <c r="E3325" s="25">
        <f>_xlfn.XLOOKUP($C3325,ExpensesTbl[Key],ExpensesTbl[Total Operating Expenses])</f>
        <v>1895.4799999999998</v>
      </c>
      <c r="F3325" s="25">
        <f t="shared" si="138"/>
        <v>9849.4902000000002</v>
      </c>
      <c r="G3325" s="23" t="str">
        <f>_xlfn.XLOOKUP($A3325,PropertiesTbl[Property ID],PropertiesTbl[Property Name])</f>
        <v>Starlight Hollow</v>
      </c>
    </row>
    <row r="3326" spans="1:7" x14ac:dyDescent="0.25">
      <c r="A3326" s="22" t="str">
        <f>Revenue!A3327</f>
        <v>P0277</v>
      </c>
      <c r="B3326" s="22" t="str">
        <f>Revenue!B3327</f>
        <v>Feb</v>
      </c>
      <c r="C3326" s="23" t="str">
        <f t="shared" si="137"/>
        <v>P0277|Feb</v>
      </c>
      <c r="D3326" s="24">
        <f>Revenue!J3327</f>
        <v>9675.3588</v>
      </c>
      <c r="E3326" s="25">
        <f>_xlfn.XLOOKUP($C3326,ExpensesTbl[Key],ExpensesTbl[Total Operating Expenses])</f>
        <v>1901.01</v>
      </c>
      <c r="F3326" s="25">
        <f t="shared" si="138"/>
        <v>7774.3487999999998</v>
      </c>
      <c r="G3326" s="23" t="str">
        <f>_xlfn.XLOOKUP($A3326,PropertiesTbl[Property ID],PropertiesTbl[Property Name])</f>
        <v>Starlight Hollow</v>
      </c>
    </row>
    <row r="3327" spans="1:7" x14ac:dyDescent="0.25">
      <c r="A3327" s="22" t="str">
        <f>Revenue!A3328</f>
        <v>P0277</v>
      </c>
      <c r="B3327" s="22" t="str">
        <f>Revenue!B3328</f>
        <v>Mar</v>
      </c>
      <c r="C3327" s="23" t="str">
        <f t="shared" si="137"/>
        <v>P0277|Mar</v>
      </c>
      <c r="D3327" s="24">
        <f>Revenue!J3328</f>
        <v>7186.2889999999998</v>
      </c>
      <c r="E3327" s="25">
        <f>_xlfn.XLOOKUP($C3327,ExpensesTbl[Key],ExpensesTbl[Total Operating Expenses])</f>
        <v>1800.6699999999998</v>
      </c>
      <c r="F3327" s="25">
        <f t="shared" si="138"/>
        <v>5385.6189999999997</v>
      </c>
      <c r="G3327" s="23" t="str">
        <f>_xlfn.XLOOKUP($A3327,PropertiesTbl[Property ID],PropertiesTbl[Property Name])</f>
        <v>Starlight Hollow</v>
      </c>
    </row>
    <row r="3328" spans="1:7" x14ac:dyDescent="0.25">
      <c r="A3328" s="22" t="str">
        <f>Revenue!A3329</f>
        <v>P0278</v>
      </c>
      <c r="B3328" s="22" t="str">
        <f>Revenue!B3329</f>
        <v>Apr</v>
      </c>
      <c r="C3328" s="23" t="str">
        <f t="shared" si="137"/>
        <v>P0278|Apr</v>
      </c>
      <c r="D3328" s="24">
        <f>Revenue!J3329</f>
        <v>1839.2922000000001</v>
      </c>
      <c r="E3328" s="25">
        <f>_xlfn.XLOOKUP($C3328,ExpensesTbl[Key],ExpensesTbl[Total Operating Expenses])</f>
        <v>3095.8999999999996</v>
      </c>
      <c r="F3328" s="25">
        <f t="shared" si="138"/>
        <v>-1256.6077999999995</v>
      </c>
      <c r="G3328" s="23" t="str">
        <f>_xlfn.XLOOKUP($A3328,PropertiesTbl[Property ID],PropertiesTbl[Property Name])</f>
        <v>Timber Getaway</v>
      </c>
    </row>
    <row r="3329" spans="1:7" x14ac:dyDescent="0.25">
      <c r="A3329" s="22" t="str">
        <f>Revenue!A3330</f>
        <v>P0278</v>
      </c>
      <c r="B3329" s="22" t="str">
        <f>Revenue!B3330</f>
        <v>May</v>
      </c>
      <c r="C3329" s="23" t="str">
        <f t="shared" si="137"/>
        <v>P0278|May</v>
      </c>
      <c r="D3329" s="24">
        <f>Revenue!J3330</f>
        <v>2159.5862000000002</v>
      </c>
      <c r="E3329" s="25">
        <f>_xlfn.XLOOKUP($C3329,ExpensesTbl[Key],ExpensesTbl[Total Operating Expenses])</f>
        <v>3624.25</v>
      </c>
      <c r="F3329" s="25">
        <f t="shared" si="138"/>
        <v>-1464.6637999999998</v>
      </c>
      <c r="G3329" s="23" t="str">
        <f>_xlfn.XLOOKUP($A3329,PropertiesTbl[Property ID],PropertiesTbl[Property Name])</f>
        <v>Timber Getaway</v>
      </c>
    </row>
    <row r="3330" spans="1:7" x14ac:dyDescent="0.25">
      <c r="A3330" s="22" t="str">
        <f>Revenue!A3331</f>
        <v>P0278</v>
      </c>
      <c r="B3330" s="22" t="str">
        <f>Revenue!B3331</f>
        <v>Jun</v>
      </c>
      <c r="C3330" s="23" t="str">
        <f t="shared" si="137"/>
        <v>P0278|Jun</v>
      </c>
      <c r="D3330" s="24">
        <f>Revenue!J3331</f>
        <v>2428.3344000000002</v>
      </c>
      <c r="E3330" s="25">
        <f>_xlfn.XLOOKUP($C3330,ExpensesTbl[Key],ExpensesTbl[Total Operating Expenses])</f>
        <v>3795.7699999999995</v>
      </c>
      <c r="F3330" s="25">
        <f t="shared" si="138"/>
        <v>-1367.4355999999993</v>
      </c>
      <c r="G3330" s="23" t="str">
        <f>_xlfn.XLOOKUP($A3330,PropertiesTbl[Property ID],PropertiesTbl[Property Name])</f>
        <v>Timber Getaway</v>
      </c>
    </row>
    <row r="3331" spans="1:7" x14ac:dyDescent="0.25">
      <c r="A3331" s="22" t="str">
        <f>Revenue!A3332</f>
        <v>P0278</v>
      </c>
      <c r="B3331" s="22" t="str">
        <f>Revenue!B3332</f>
        <v>Jul</v>
      </c>
      <c r="C3331" s="23" t="str">
        <f t="shared" si="137"/>
        <v>P0278|Jul</v>
      </c>
      <c r="D3331" s="24">
        <f>Revenue!J3332</f>
        <v>3335.904</v>
      </c>
      <c r="E3331" s="25">
        <f>_xlfn.XLOOKUP($C3331,ExpensesTbl[Key],ExpensesTbl[Total Operating Expenses])</f>
        <v>5355.74</v>
      </c>
      <c r="F3331" s="25">
        <f t="shared" si="138"/>
        <v>-2019.8359999999998</v>
      </c>
      <c r="G3331" s="23" t="str">
        <f>_xlfn.XLOOKUP($A3331,PropertiesTbl[Property ID],PropertiesTbl[Property Name])</f>
        <v>Timber Getaway</v>
      </c>
    </row>
    <row r="3332" spans="1:7" x14ac:dyDescent="0.25">
      <c r="A3332" s="22" t="str">
        <f>Revenue!A3333</f>
        <v>P0278</v>
      </c>
      <c r="B3332" s="22" t="str">
        <f>Revenue!B3333</f>
        <v>Aug</v>
      </c>
      <c r="C3332" s="23" t="str">
        <f t="shared" si="137"/>
        <v>P0278|Aug</v>
      </c>
      <c r="D3332" s="24">
        <f>Revenue!J3333</f>
        <v>3274.5030000000002</v>
      </c>
      <c r="E3332" s="25">
        <f>_xlfn.XLOOKUP($C3332,ExpensesTbl[Key],ExpensesTbl[Total Operating Expenses])</f>
        <v>5320.5</v>
      </c>
      <c r="F3332" s="25">
        <f t="shared" si="138"/>
        <v>-2045.9969999999998</v>
      </c>
      <c r="G3332" s="23" t="str">
        <f>_xlfn.XLOOKUP($A3332,PropertiesTbl[Property ID],PropertiesTbl[Property Name])</f>
        <v>Timber Getaway</v>
      </c>
    </row>
    <row r="3333" spans="1:7" x14ac:dyDescent="0.25">
      <c r="A3333" s="22" t="str">
        <f>Revenue!A3334</f>
        <v>P0278</v>
      </c>
      <c r="B3333" s="22" t="str">
        <f>Revenue!B3334</f>
        <v>Sep</v>
      </c>
      <c r="C3333" s="23" t="str">
        <f t="shared" ref="C3333:C3396" si="139">A3333&amp;"|"&amp;B3333</f>
        <v>P0278|Sep</v>
      </c>
      <c r="D3333" s="24">
        <f>Revenue!J3334</f>
        <v>2190.8201999999997</v>
      </c>
      <c r="E3333" s="25">
        <f>_xlfn.XLOOKUP($C3333,ExpensesTbl[Key],ExpensesTbl[Total Operating Expenses])</f>
        <v>3411.5</v>
      </c>
      <c r="F3333" s="25">
        <f t="shared" ref="F3333:F3396" si="140">D3333-E3333</f>
        <v>-1220.6798000000003</v>
      </c>
      <c r="G3333" s="23" t="str">
        <f>_xlfn.XLOOKUP($A3333,PropertiesTbl[Property ID],PropertiesTbl[Property Name])</f>
        <v>Timber Getaway</v>
      </c>
    </row>
    <row r="3334" spans="1:7" x14ac:dyDescent="0.25">
      <c r="A3334" s="22" t="str">
        <f>Revenue!A3335</f>
        <v>P0278</v>
      </c>
      <c r="B3334" s="22" t="str">
        <f>Revenue!B3335</f>
        <v>Oct</v>
      </c>
      <c r="C3334" s="23" t="str">
        <f t="shared" si="139"/>
        <v>P0278|Oct</v>
      </c>
      <c r="D3334" s="24">
        <f>Revenue!J3335</f>
        <v>2066.8348000000001</v>
      </c>
      <c r="E3334" s="25">
        <f>_xlfn.XLOOKUP($C3334,ExpensesTbl[Key],ExpensesTbl[Total Operating Expenses])</f>
        <v>3274.66</v>
      </c>
      <c r="F3334" s="25">
        <f t="shared" si="140"/>
        <v>-1207.8251999999998</v>
      </c>
      <c r="G3334" s="23" t="str">
        <f>_xlfn.XLOOKUP($A3334,PropertiesTbl[Property ID],PropertiesTbl[Property Name])</f>
        <v>Timber Getaway</v>
      </c>
    </row>
    <row r="3335" spans="1:7" x14ac:dyDescent="0.25">
      <c r="A3335" s="22" t="str">
        <f>Revenue!A3336</f>
        <v>P0278</v>
      </c>
      <c r="B3335" s="22" t="str">
        <f>Revenue!B3336</f>
        <v>Nov</v>
      </c>
      <c r="C3335" s="23" t="str">
        <f t="shared" si="139"/>
        <v>P0278|Nov</v>
      </c>
      <c r="D3335" s="24">
        <f>Revenue!J3336</f>
        <v>2121.3585000000003</v>
      </c>
      <c r="E3335" s="25">
        <f>_xlfn.XLOOKUP($C3335,ExpensesTbl[Key],ExpensesTbl[Total Operating Expenses])</f>
        <v>3161.54</v>
      </c>
      <c r="F3335" s="25">
        <f t="shared" si="140"/>
        <v>-1040.1814999999997</v>
      </c>
      <c r="G3335" s="23" t="str">
        <f>_xlfn.XLOOKUP($A3335,PropertiesTbl[Property ID],PropertiesTbl[Property Name])</f>
        <v>Timber Getaway</v>
      </c>
    </row>
    <row r="3336" spans="1:7" x14ac:dyDescent="0.25">
      <c r="A3336" s="22" t="str">
        <f>Revenue!A3337</f>
        <v>P0278</v>
      </c>
      <c r="B3336" s="22" t="str">
        <f>Revenue!B3337</f>
        <v>Dec</v>
      </c>
      <c r="C3336" s="23" t="str">
        <f t="shared" si="139"/>
        <v>P0278|Dec</v>
      </c>
      <c r="D3336" s="24">
        <f>Revenue!J3337</f>
        <v>8349.4229999999989</v>
      </c>
      <c r="E3336" s="25">
        <f>_xlfn.XLOOKUP($C3336,ExpensesTbl[Key],ExpensesTbl[Total Operating Expenses])</f>
        <v>3853.79</v>
      </c>
      <c r="F3336" s="25">
        <f t="shared" si="140"/>
        <v>4495.6329999999989</v>
      </c>
      <c r="G3336" s="23" t="str">
        <f>_xlfn.XLOOKUP($A3336,PropertiesTbl[Property ID],PropertiesTbl[Property Name])</f>
        <v>Timber Getaway</v>
      </c>
    </row>
    <row r="3337" spans="1:7" x14ac:dyDescent="0.25">
      <c r="A3337" s="22" t="str">
        <f>Revenue!A3338</f>
        <v>P0278</v>
      </c>
      <c r="B3337" s="22" t="str">
        <f>Revenue!B3338</f>
        <v>Jan</v>
      </c>
      <c r="C3337" s="23" t="str">
        <f t="shared" si="139"/>
        <v>P0278|Jan</v>
      </c>
      <c r="D3337" s="24">
        <f>Revenue!J3338</f>
        <v>6040.5041000000001</v>
      </c>
      <c r="E3337" s="25">
        <f>_xlfn.XLOOKUP($C3337,ExpensesTbl[Key],ExpensesTbl[Total Operating Expenses])</f>
        <v>3738.66</v>
      </c>
      <c r="F3337" s="25">
        <f t="shared" si="140"/>
        <v>2301.8441000000003</v>
      </c>
      <c r="G3337" s="23" t="str">
        <f>_xlfn.XLOOKUP($A3337,PropertiesTbl[Property ID],PropertiesTbl[Property Name])</f>
        <v>Timber Getaway</v>
      </c>
    </row>
    <row r="3338" spans="1:7" x14ac:dyDescent="0.25">
      <c r="A3338" s="22" t="str">
        <f>Revenue!A3339</f>
        <v>P0278</v>
      </c>
      <c r="B3338" s="22" t="str">
        <f>Revenue!B3339</f>
        <v>Feb</v>
      </c>
      <c r="C3338" s="23" t="str">
        <f t="shared" si="139"/>
        <v>P0278|Feb</v>
      </c>
      <c r="D3338" s="24">
        <f>Revenue!J3339</f>
        <v>5418.9959999999992</v>
      </c>
      <c r="E3338" s="25">
        <f>_xlfn.XLOOKUP($C3338,ExpensesTbl[Key],ExpensesTbl[Total Operating Expenses])</f>
        <v>3708.77</v>
      </c>
      <c r="F3338" s="25">
        <f t="shared" si="140"/>
        <v>1710.2259999999992</v>
      </c>
      <c r="G3338" s="23" t="str">
        <f>_xlfn.XLOOKUP($A3338,PropertiesTbl[Property ID],PropertiesTbl[Property Name])</f>
        <v>Timber Getaway</v>
      </c>
    </row>
    <row r="3339" spans="1:7" x14ac:dyDescent="0.25">
      <c r="A3339" s="22" t="str">
        <f>Revenue!A3340</f>
        <v>P0278</v>
      </c>
      <c r="B3339" s="22" t="str">
        <f>Revenue!B3340</f>
        <v>Mar</v>
      </c>
      <c r="C3339" s="23" t="str">
        <f t="shared" si="139"/>
        <v>P0278|Mar</v>
      </c>
      <c r="D3339" s="24">
        <f>Revenue!J3340</f>
        <v>4603.1301999999996</v>
      </c>
      <c r="E3339" s="25">
        <f>_xlfn.XLOOKUP($C3339,ExpensesTbl[Key],ExpensesTbl[Total Operating Expenses])</f>
        <v>3547.96</v>
      </c>
      <c r="F3339" s="25">
        <f t="shared" si="140"/>
        <v>1055.1701999999996</v>
      </c>
      <c r="G3339" s="23" t="str">
        <f>_xlfn.XLOOKUP($A3339,PropertiesTbl[Property ID],PropertiesTbl[Property Name])</f>
        <v>Timber Getaway</v>
      </c>
    </row>
    <row r="3340" spans="1:7" x14ac:dyDescent="0.25">
      <c r="A3340" s="22" t="str">
        <f>Revenue!A3341</f>
        <v>P0279</v>
      </c>
      <c r="B3340" s="22" t="str">
        <f>Revenue!B3341</f>
        <v>Apr</v>
      </c>
      <c r="C3340" s="23" t="str">
        <f t="shared" si="139"/>
        <v>P0279|Apr</v>
      </c>
      <c r="D3340" s="24">
        <f>Revenue!J3341</f>
        <v>819.04150000000004</v>
      </c>
      <c r="E3340" s="25">
        <f>_xlfn.XLOOKUP($C3340,ExpensesTbl[Key],ExpensesTbl[Total Operating Expenses])</f>
        <v>1558.41</v>
      </c>
      <c r="F3340" s="25">
        <f t="shared" si="140"/>
        <v>-739.36850000000004</v>
      </c>
      <c r="G3340" s="23" t="str">
        <f>_xlfn.XLOOKUP($A3340,PropertiesTbl[Property ID],PropertiesTbl[Property Name])</f>
        <v>Starlight Point</v>
      </c>
    </row>
    <row r="3341" spans="1:7" x14ac:dyDescent="0.25">
      <c r="A3341" s="22" t="str">
        <f>Revenue!A3342</f>
        <v>P0279</v>
      </c>
      <c r="B3341" s="22" t="str">
        <f>Revenue!B3342</f>
        <v>May</v>
      </c>
      <c r="C3341" s="23" t="str">
        <f t="shared" si="139"/>
        <v>P0279|May</v>
      </c>
      <c r="D3341" s="24">
        <f>Revenue!J3342</f>
        <v>953.41560000000004</v>
      </c>
      <c r="E3341" s="25">
        <f>_xlfn.XLOOKUP($C3341,ExpensesTbl[Key],ExpensesTbl[Total Operating Expenses])</f>
        <v>1791.66</v>
      </c>
      <c r="F3341" s="25">
        <f t="shared" si="140"/>
        <v>-838.24440000000004</v>
      </c>
      <c r="G3341" s="23" t="str">
        <f>_xlfn.XLOOKUP($A3341,PropertiesTbl[Property ID],PropertiesTbl[Property Name])</f>
        <v>Starlight Point</v>
      </c>
    </row>
    <row r="3342" spans="1:7" x14ac:dyDescent="0.25">
      <c r="A3342" s="22" t="str">
        <f>Revenue!A3343</f>
        <v>P0279</v>
      </c>
      <c r="B3342" s="22" t="str">
        <f>Revenue!B3343</f>
        <v>Jun</v>
      </c>
      <c r="C3342" s="23" t="str">
        <f t="shared" si="139"/>
        <v>P0279|Jun</v>
      </c>
      <c r="D3342" s="24">
        <f>Revenue!J3343</f>
        <v>1098.2560000000001</v>
      </c>
      <c r="E3342" s="25">
        <f>_xlfn.XLOOKUP($C3342,ExpensesTbl[Key],ExpensesTbl[Total Operating Expenses])</f>
        <v>1840.1000000000001</v>
      </c>
      <c r="F3342" s="25">
        <f t="shared" si="140"/>
        <v>-741.84400000000005</v>
      </c>
      <c r="G3342" s="23" t="str">
        <f>_xlfn.XLOOKUP($A3342,PropertiesTbl[Property ID],PropertiesTbl[Property Name])</f>
        <v>Starlight Point</v>
      </c>
    </row>
    <row r="3343" spans="1:7" x14ac:dyDescent="0.25">
      <c r="A3343" s="22" t="str">
        <f>Revenue!A3344</f>
        <v>P0279</v>
      </c>
      <c r="B3343" s="22" t="str">
        <f>Revenue!B3344</f>
        <v>Jul</v>
      </c>
      <c r="C3343" s="23" t="str">
        <f t="shared" si="139"/>
        <v>P0279|Jul</v>
      </c>
      <c r="D3343" s="24">
        <f>Revenue!J3344</f>
        <v>1545.5715</v>
      </c>
      <c r="E3343" s="25">
        <f>_xlfn.XLOOKUP($C3343,ExpensesTbl[Key],ExpensesTbl[Total Operating Expenses])</f>
        <v>2383.4</v>
      </c>
      <c r="F3343" s="25">
        <f t="shared" si="140"/>
        <v>-837.82850000000008</v>
      </c>
      <c r="G3343" s="23" t="str">
        <f>_xlfn.XLOOKUP($A3343,PropertiesTbl[Property ID],PropertiesTbl[Property Name])</f>
        <v>Starlight Point</v>
      </c>
    </row>
    <row r="3344" spans="1:7" x14ac:dyDescent="0.25">
      <c r="A3344" s="22" t="str">
        <f>Revenue!A3345</f>
        <v>P0279</v>
      </c>
      <c r="B3344" s="22" t="str">
        <f>Revenue!B3345</f>
        <v>Aug</v>
      </c>
      <c r="C3344" s="23" t="str">
        <f t="shared" si="139"/>
        <v>P0279|Aug</v>
      </c>
      <c r="D3344" s="24">
        <f>Revenue!J3345</f>
        <v>1467.3507</v>
      </c>
      <c r="E3344" s="25">
        <f>_xlfn.XLOOKUP($C3344,ExpensesTbl[Key],ExpensesTbl[Total Operating Expenses])</f>
        <v>2327.75</v>
      </c>
      <c r="F3344" s="25">
        <f t="shared" si="140"/>
        <v>-860.39930000000004</v>
      </c>
      <c r="G3344" s="23" t="str">
        <f>_xlfn.XLOOKUP($A3344,PropertiesTbl[Property ID],PropertiesTbl[Property Name])</f>
        <v>Starlight Point</v>
      </c>
    </row>
    <row r="3345" spans="1:7" x14ac:dyDescent="0.25">
      <c r="A3345" s="22" t="str">
        <f>Revenue!A3346</f>
        <v>P0279</v>
      </c>
      <c r="B3345" s="22" t="str">
        <f>Revenue!B3346</f>
        <v>Sep</v>
      </c>
      <c r="C3345" s="23" t="str">
        <f t="shared" si="139"/>
        <v>P0279|Sep</v>
      </c>
      <c r="D3345" s="24">
        <f>Revenue!J3346</f>
        <v>1021.7424000000001</v>
      </c>
      <c r="E3345" s="25">
        <f>_xlfn.XLOOKUP($C3345,ExpensesTbl[Key],ExpensesTbl[Total Operating Expenses])</f>
        <v>1711.76</v>
      </c>
      <c r="F3345" s="25">
        <f t="shared" si="140"/>
        <v>-690.0175999999999</v>
      </c>
      <c r="G3345" s="23" t="str">
        <f>_xlfn.XLOOKUP($A3345,PropertiesTbl[Property ID],PropertiesTbl[Property Name])</f>
        <v>Starlight Point</v>
      </c>
    </row>
    <row r="3346" spans="1:7" x14ac:dyDescent="0.25">
      <c r="A3346" s="22" t="str">
        <f>Revenue!A3347</f>
        <v>P0279</v>
      </c>
      <c r="B3346" s="22" t="str">
        <f>Revenue!B3347</f>
        <v>Oct</v>
      </c>
      <c r="C3346" s="23" t="str">
        <f t="shared" si="139"/>
        <v>P0279|Oct</v>
      </c>
      <c r="D3346" s="24">
        <f>Revenue!J3347</f>
        <v>946.4316</v>
      </c>
      <c r="E3346" s="25">
        <f>_xlfn.XLOOKUP($C3346,ExpensesTbl[Key],ExpensesTbl[Total Operating Expenses])</f>
        <v>1661.83</v>
      </c>
      <c r="F3346" s="25">
        <f t="shared" si="140"/>
        <v>-715.39839999999992</v>
      </c>
      <c r="G3346" s="23" t="str">
        <f>_xlfn.XLOOKUP($A3346,PropertiesTbl[Property ID],PropertiesTbl[Property Name])</f>
        <v>Starlight Point</v>
      </c>
    </row>
    <row r="3347" spans="1:7" x14ac:dyDescent="0.25">
      <c r="A3347" s="22" t="str">
        <f>Revenue!A3348</f>
        <v>P0279</v>
      </c>
      <c r="B3347" s="22" t="str">
        <f>Revenue!B3348</f>
        <v>Nov</v>
      </c>
      <c r="C3347" s="23" t="str">
        <f t="shared" si="139"/>
        <v>P0279|Nov</v>
      </c>
      <c r="D3347" s="24">
        <f>Revenue!J3348</f>
        <v>879.27850000000001</v>
      </c>
      <c r="E3347" s="25">
        <f>_xlfn.XLOOKUP($C3347,ExpensesTbl[Key],ExpensesTbl[Total Operating Expenses])</f>
        <v>1595.5700000000002</v>
      </c>
      <c r="F3347" s="25">
        <f t="shared" si="140"/>
        <v>-716.29150000000016</v>
      </c>
      <c r="G3347" s="23" t="str">
        <f>_xlfn.XLOOKUP($A3347,PropertiesTbl[Property ID],PropertiesTbl[Property Name])</f>
        <v>Starlight Point</v>
      </c>
    </row>
    <row r="3348" spans="1:7" x14ac:dyDescent="0.25">
      <c r="A3348" s="22" t="str">
        <f>Revenue!A3349</f>
        <v>P0279</v>
      </c>
      <c r="B3348" s="22" t="str">
        <f>Revenue!B3349</f>
        <v>Dec</v>
      </c>
      <c r="C3348" s="23" t="str">
        <f t="shared" si="139"/>
        <v>P0279|Dec</v>
      </c>
      <c r="D3348" s="24">
        <f>Revenue!J3349</f>
        <v>3348.4367999999999</v>
      </c>
      <c r="E3348" s="25">
        <f>_xlfn.XLOOKUP($C3348,ExpensesTbl[Key],ExpensesTbl[Total Operating Expenses])</f>
        <v>1927.29</v>
      </c>
      <c r="F3348" s="25">
        <f t="shared" si="140"/>
        <v>1421.1468</v>
      </c>
      <c r="G3348" s="23" t="str">
        <f>_xlfn.XLOOKUP($A3348,PropertiesTbl[Property ID],PropertiesTbl[Property Name])</f>
        <v>Starlight Point</v>
      </c>
    </row>
    <row r="3349" spans="1:7" x14ac:dyDescent="0.25">
      <c r="A3349" s="22" t="str">
        <f>Revenue!A3350</f>
        <v>P0279</v>
      </c>
      <c r="B3349" s="22" t="str">
        <f>Revenue!B3350</f>
        <v>Jan</v>
      </c>
      <c r="C3349" s="23" t="str">
        <f t="shared" si="139"/>
        <v>P0279|Jan</v>
      </c>
      <c r="D3349" s="24">
        <f>Revenue!J3350</f>
        <v>2756.6579000000002</v>
      </c>
      <c r="E3349" s="25">
        <f>_xlfn.XLOOKUP($C3349,ExpensesTbl[Key],ExpensesTbl[Total Operating Expenses])</f>
        <v>1832.76</v>
      </c>
      <c r="F3349" s="25">
        <f t="shared" si="140"/>
        <v>923.89790000000016</v>
      </c>
      <c r="G3349" s="23" t="str">
        <f>_xlfn.XLOOKUP($A3349,PropertiesTbl[Property ID],PropertiesTbl[Property Name])</f>
        <v>Starlight Point</v>
      </c>
    </row>
    <row r="3350" spans="1:7" x14ac:dyDescent="0.25">
      <c r="A3350" s="22" t="str">
        <f>Revenue!A3351</f>
        <v>P0279</v>
      </c>
      <c r="B3350" s="22" t="str">
        <f>Revenue!B3351</f>
        <v>Feb</v>
      </c>
      <c r="C3350" s="23" t="str">
        <f t="shared" si="139"/>
        <v>P0279|Feb</v>
      </c>
      <c r="D3350" s="24">
        <f>Revenue!J3351</f>
        <v>2560.2619999999997</v>
      </c>
      <c r="E3350" s="25">
        <f>_xlfn.XLOOKUP($C3350,ExpensesTbl[Key],ExpensesTbl[Total Operating Expenses])</f>
        <v>1830.84</v>
      </c>
      <c r="F3350" s="25">
        <f t="shared" si="140"/>
        <v>729.4219999999998</v>
      </c>
      <c r="G3350" s="23" t="str">
        <f>_xlfn.XLOOKUP($A3350,PropertiesTbl[Property ID],PropertiesTbl[Property Name])</f>
        <v>Starlight Point</v>
      </c>
    </row>
    <row r="3351" spans="1:7" x14ac:dyDescent="0.25">
      <c r="A3351" s="22" t="str">
        <f>Revenue!A3352</f>
        <v>P0279</v>
      </c>
      <c r="B3351" s="22" t="str">
        <f>Revenue!B3352</f>
        <v>Mar</v>
      </c>
      <c r="C3351" s="23" t="str">
        <f t="shared" si="139"/>
        <v>P0279|Mar</v>
      </c>
      <c r="D3351" s="24">
        <f>Revenue!J3352</f>
        <v>2350.16</v>
      </c>
      <c r="E3351" s="25">
        <f>_xlfn.XLOOKUP($C3351,ExpensesTbl[Key],ExpensesTbl[Total Operating Expenses])</f>
        <v>1800.84</v>
      </c>
      <c r="F3351" s="25">
        <f t="shared" si="140"/>
        <v>549.31999999999994</v>
      </c>
      <c r="G3351" s="23" t="str">
        <f>_xlfn.XLOOKUP($A3351,PropertiesTbl[Property ID],PropertiesTbl[Property Name])</f>
        <v>Starlight Point</v>
      </c>
    </row>
    <row r="3352" spans="1:7" x14ac:dyDescent="0.25">
      <c r="A3352" s="22" t="str">
        <f>Revenue!A3353</f>
        <v>P0280</v>
      </c>
      <c r="B3352" s="22" t="str">
        <f>Revenue!B3353</f>
        <v>Apr</v>
      </c>
      <c r="C3352" s="23" t="str">
        <f t="shared" si="139"/>
        <v>P0280|Apr</v>
      </c>
      <c r="D3352" s="24">
        <f>Revenue!J3353</f>
        <v>1387.2196000000001</v>
      </c>
      <c r="E3352" s="25">
        <f>_xlfn.XLOOKUP($C3352,ExpensesTbl[Key],ExpensesTbl[Total Operating Expenses])</f>
        <v>2485.2400000000002</v>
      </c>
      <c r="F3352" s="25">
        <f t="shared" si="140"/>
        <v>-1098.0204000000001</v>
      </c>
      <c r="G3352" s="23" t="str">
        <f>_xlfn.XLOOKUP($A3352,PropertiesTbl[Property ID],PropertiesTbl[Property Name])</f>
        <v>Whispering Hideaway</v>
      </c>
    </row>
    <row r="3353" spans="1:7" x14ac:dyDescent="0.25">
      <c r="A3353" s="22" t="str">
        <f>Revenue!A3354</f>
        <v>P0280</v>
      </c>
      <c r="B3353" s="22" t="str">
        <f>Revenue!B3354</f>
        <v>May</v>
      </c>
      <c r="C3353" s="23" t="str">
        <f t="shared" si="139"/>
        <v>P0280|May</v>
      </c>
      <c r="D3353" s="24">
        <f>Revenue!J3354</f>
        <v>1745.7898000000002</v>
      </c>
      <c r="E3353" s="25">
        <f>_xlfn.XLOOKUP($C3353,ExpensesTbl[Key],ExpensesTbl[Total Operating Expenses])</f>
        <v>2912.7300000000005</v>
      </c>
      <c r="F3353" s="25">
        <f t="shared" si="140"/>
        <v>-1166.9402000000002</v>
      </c>
      <c r="G3353" s="23" t="str">
        <f>_xlfn.XLOOKUP($A3353,PropertiesTbl[Property ID],PropertiesTbl[Property Name])</f>
        <v>Whispering Hideaway</v>
      </c>
    </row>
    <row r="3354" spans="1:7" x14ac:dyDescent="0.25">
      <c r="A3354" s="22" t="str">
        <f>Revenue!A3355</f>
        <v>P0280</v>
      </c>
      <c r="B3354" s="22" t="str">
        <f>Revenue!B3355</f>
        <v>Jun</v>
      </c>
      <c r="C3354" s="23" t="str">
        <f t="shared" si="139"/>
        <v>P0280|Jun</v>
      </c>
      <c r="D3354" s="24">
        <f>Revenue!J3355</f>
        <v>1954.7569000000001</v>
      </c>
      <c r="E3354" s="25">
        <f>_xlfn.XLOOKUP($C3354,ExpensesTbl[Key],ExpensesTbl[Total Operating Expenses])</f>
        <v>3060.7100000000005</v>
      </c>
      <c r="F3354" s="25">
        <f t="shared" si="140"/>
        <v>-1105.9531000000004</v>
      </c>
      <c r="G3354" s="23" t="str">
        <f>_xlfn.XLOOKUP($A3354,PropertiesTbl[Property ID],PropertiesTbl[Property Name])</f>
        <v>Whispering Hideaway</v>
      </c>
    </row>
    <row r="3355" spans="1:7" x14ac:dyDescent="0.25">
      <c r="A3355" s="22" t="str">
        <f>Revenue!A3356</f>
        <v>P0280</v>
      </c>
      <c r="B3355" s="22" t="str">
        <f>Revenue!B3356</f>
        <v>Jul</v>
      </c>
      <c r="C3355" s="23" t="str">
        <f t="shared" si="139"/>
        <v>P0280|Jul</v>
      </c>
      <c r="D3355" s="24">
        <f>Revenue!J3356</f>
        <v>2953.0825</v>
      </c>
      <c r="E3355" s="25">
        <f>_xlfn.XLOOKUP($C3355,ExpensesTbl[Key],ExpensesTbl[Total Operating Expenses])</f>
        <v>4356.9500000000007</v>
      </c>
      <c r="F3355" s="25">
        <f t="shared" si="140"/>
        <v>-1403.8675000000007</v>
      </c>
      <c r="G3355" s="23" t="str">
        <f>_xlfn.XLOOKUP($A3355,PropertiesTbl[Property ID],PropertiesTbl[Property Name])</f>
        <v>Whispering Hideaway</v>
      </c>
    </row>
    <row r="3356" spans="1:7" x14ac:dyDescent="0.25">
      <c r="A3356" s="22" t="str">
        <f>Revenue!A3357</f>
        <v>P0280</v>
      </c>
      <c r="B3356" s="22" t="str">
        <f>Revenue!B3357</f>
        <v>Aug</v>
      </c>
      <c r="C3356" s="23" t="str">
        <f t="shared" si="139"/>
        <v>P0280|Aug</v>
      </c>
      <c r="D3356" s="24">
        <f>Revenue!J3357</f>
        <v>2778.2012</v>
      </c>
      <c r="E3356" s="25">
        <f>_xlfn.XLOOKUP($C3356,ExpensesTbl[Key],ExpensesTbl[Total Operating Expenses])</f>
        <v>4189.47</v>
      </c>
      <c r="F3356" s="25">
        <f t="shared" si="140"/>
        <v>-1411.2688000000003</v>
      </c>
      <c r="G3356" s="23" t="str">
        <f>_xlfn.XLOOKUP($A3356,PropertiesTbl[Property ID],PropertiesTbl[Property Name])</f>
        <v>Whispering Hideaway</v>
      </c>
    </row>
    <row r="3357" spans="1:7" x14ac:dyDescent="0.25">
      <c r="A3357" s="22" t="str">
        <f>Revenue!A3358</f>
        <v>P0280</v>
      </c>
      <c r="B3357" s="22" t="str">
        <f>Revenue!B3358</f>
        <v>Sep</v>
      </c>
      <c r="C3357" s="23" t="str">
        <f t="shared" si="139"/>
        <v>P0280|Sep</v>
      </c>
      <c r="D3357" s="24">
        <f>Revenue!J3358</f>
        <v>1773.2892999999999</v>
      </c>
      <c r="E3357" s="25">
        <f>_xlfn.XLOOKUP($C3357,ExpensesTbl[Key],ExpensesTbl[Total Operating Expenses])</f>
        <v>2758.03</v>
      </c>
      <c r="F3357" s="25">
        <f t="shared" si="140"/>
        <v>-984.74070000000029</v>
      </c>
      <c r="G3357" s="23" t="str">
        <f>_xlfn.XLOOKUP($A3357,PropertiesTbl[Property ID],PropertiesTbl[Property Name])</f>
        <v>Whispering Hideaway</v>
      </c>
    </row>
    <row r="3358" spans="1:7" x14ac:dyDescent="0.25">
      <c r="A3358" s="22" t="str">
        <f>Revenue!A3359</f>
        <v>P0280</v>
      </c>
      <c r="B3358" s="22" t="str">
        <f>Revenue!B3359</f>
        <v>Oct</v>
      </c>
      <c r="C3358" s="23" t="str">
        <f t="shared" si="139"/>
        <v>P0280|Oct</v>
      </c>
      <c r="D3358" s="24">
        <f>Revenue!J3359</f>
        <v>1474.6360000000002</v>
      </c>
      <c r="E3358" s="25">
        <f>_xlfn.XLOOKUP($C3358,ExpensesTbl[Key],ExpensesTbl[Total Operating Expenses])</f>
        <v>2660.79</v>
      </c>
      <c r="F3358" s="25">
        <f t="shared" si="140"/>
        <v>-1186.1539999999998</v>
      </c>
      <c r="G3358" s="23" t="str">
        <f>_xlfn.XLOOKUP($A3358,PropertiesTbl[Property ID],PropertiesTbl[Property Name])</f>
        <v>Whispering Hideaway</v>
      </c>
    </row>
    <row r="3359" spans="1:7" x14ac:dyDescent="0.25">
      <c r="A3359" s="22" t="str">
        <f>Revenue!A3360</f>
        <v>P0280</v>
      </c>
      <c r="B3359" s="22" t="str">
        <f>Revenue!B3360</f>
        <v>Nov</v>
      </c>
      <c r="C3359" s="23" t="str">
        <f t="shared" si="139"/>
        <v>P0280|Nov</v>
      </c>
      <c r="D3359" s="24">
        <f>Revenue!J3360</f>
        <v>1742.1911</v>
      </c>
      <c r="E3359" s="25">
        <f>_xlfn.XLOOKUP($C3359,ExpensesTbl[Key],ExpensesTbl[Total Operating Expenses])</f>
        <v>2579.12</v>
      </c>
      <c r="F3359" s="25">
        <f t="shared" si="140"/>
        <v>-836.92889999999989</v>
      </c>
      <c r="G3359" s="23" t="str">
        <f>_xlfn.XLOOKUP($A3359,PropertiesTbl[Property ID],PropertiesTbl[Property Name])</f>
        <v>Whispering Hideaway</v>
      </c>
    </row>
    <row r="3360" spans="1:7" x14ac:dyDescent="0.25">
      <c r="A3360" s="22" t="str">
        <f>Revenue!A3361</f>
        <v>P0280</v>
      </c>
      <c r="B3360" s="22" t="str">
        <f>Revenue!B3361</f>
        <v>Dec</v>
      </c>
      <c r="C3360" s="23" t="str">
        <f t="shared" si="139"/>
        <v>P0280|Dec</v>
      </c>
      <c r="D3360" s="24">
        <f>Revenue!J3361</f>
        <v>6103.2690000000002</v>
      </c>
      <c r="E3360" s="25">
        <f>_xlfn.XLOOKUP($C3360,ExpensesTbl[Key],ExpensesTbl[Total Operating Expenses])</f>
        <v>3162.55</v>
      </c>
      <c r="F3360" s="25">
        <f t="shared" si="140"/>
        <v>2940.7190000000001</v>
      </c>
      <c r="G3360" s="23" t="str">
        <f>_xlfn.XLOOKUP($A3360,PropertiesTbl[Property ID],PropertiesTbl[Property Name])</f>
        <v>Whispering Hideaway</v>
      </c>
    </row>
    <row r="3361" spans="1:7" x14ac:dyDescent="0.25">
      <c r="A3361" s="22" t="str">
        <f>Revenue!A3362</f>
        <v>P0280</v>
      </c>
      <c r="B3361" s="22" t="str">
        <f>Revenue!B3362</f>
        <v>Jan</v>
      </c>
      <c r="C3361" s="23" t="str">
        <f t="shared" si="139"/>
        <v>P0280|Jan</v>
      </c>
      <c r="D3361" s="24">
        <f>Revenue!J3362</f>
        <v>5298.7105999999994</v>
      </c>
      <c r="E3361" s="25">
        <f>_xlfn.XLOOKUP($C3361,ExpensesTbl[Key],ExpensesTbl[Total Operating Expenses])</f>
        <v>3045.8</v>
      </c>
      <c r="F3361" s="25">
        <f t="shared" si="140"/>
        <v>2252.9105999999992</v>
      </c>
      <c r="G3361" s="23" t="str">
        <f>_xlfn.XLOOKUP($A3361,PropertiesTbl[Property ID],PropertiesTbl[Property Name])</f>
        <v>Whispering Hideaway</v>
      </c>
    </row>
    <row r="3362" spans="1:7" x14ac:dyDescent="0.25">
      <c r="A3362" s="22" t="str">
        <f>Revenue!A3363</f>
        <v>P0280</v>
      </c>
      <c r="B3362" s="22" t="str">
        <f>Revenue!B3363</f>
        <v>Feb</v>
      </c>
      <c r="C3362" s="23" t="str">
        <f t="shared" si="139"/>
        <v>P0280|Feb</v>
      </c>
      <c r="D3362" s="24">
        <f>Revenue!J3363</f>
        <v>4329.5835999999999</v>
      </c>
      <c r="E3362" s="25">
        <f>_xlfn.XLOOKUP($C3362,ExpensesTbl[Key],ExpensesTbl[Total Operating Expenses])</f>
        <v>3020.9300000000003</v>
      </c>
      <c r="F3362" s="25">
        <f t="shared" si="140"/>
        <v>1308.6535999999996</v>
      </c>
      <c r="G3362" s="23" t="str">
        <f>_xlfn.XLOOKUP($A3362,PropertiesTbl[Property ID],PropertiesTbl[Property Name])</f>
        <v>Whispering Hideaway</v>
      </c>
    </row>
    <row r="3363" spans="1:7" x14ac:dyDescent="0.25">
      <c r="A3363" s="22" t="str">
        <f>Revenue!A3364</f>
        <v>P0280</v>
      </c>
      <c r="B3363" s="22" t="str">
        <f>Revenue!B3364</f>
        <v>Mar</v>
      </c>
      <c r="C3363" s="23" t="str">
        <f t="shared" si="139"/>
        <v>P0280|Mar</v>
      </c>
      <c r="D3363" s="24">
        <f>Revenue!J3364</f>
        <v>4769.6628999999994</v>
      </c>
      <c r="E3363" s="25">
        <f>_xlfn.XLOOKUP($C3363,ExpensesTbl[Key],ExpensesTbl[Total Operating Expenses])</f>
        <v>3016.63</v>
      </c>
      <c r="F3363" s="25">
        <f t="shared" si="140"/>
        <v>1753.0328999999992</v>
      </c>
      <c r="G3363" s="23" t="str">
        <f>_xlfn.XLOOKUP($A3363,PropertiesTbl[Property ID],PropertiesTbl[Property Name])</f>
        <v>Whispering Hideaway</v>
      </c>
    </row>
    <row r="3364" spans="1:7" x14ac:dyDescent="0.25">
      <c r="A3364" s="22" t="str">
        <f>Revenue!A3365</f>
        <v>P0281</v>
      </c>
      <c r="B3364" s="22" t="str">
        <f>Revenue!B3365</f>
        <v>Apr</v>
      </c>
      <c r="C3364" s="23" t="str">
        <f t="shared" si="139"/>
        <v>P0281|Apr</v>
      </c>
      <c r="D3364" s="24">
        <f>Revenue!J3365</f>
        <v>916.01240000000007</v>
      </c>
      <c r="E3364" s="25">
        <f>_xlfn.XLOOKUP($C3364,ExpensesTbl[Key],ExpensesTbl[Total Operating Expenses])</f>
        <v>1681.62</v>
      </c>
      <c r="F3364" s="25">
        <f t="shared" si="140"/>
        <v>-765.60759999999982</v>
      </c>
      <c r="G3364" s="23" t="str">
        <f>_xlfn.XLOOKUP($A3364,PropertiesTbl[Property ID],PropertiesTbl[Property Name])</f>
        <v>Whispering Overlook</v>
      </c>
    </row>
    <row r="3365" spans="1:7" x14ac:dyDescent="0.25">
      <c r="A3365" s="22" t="str">
        <f>Revenue!A3366</f>
        <v>P0281</v>
      </c>
      <c r="B3365" s="22" t="str">
        <f>Revenue!B3366</f>
        <v>May</v>
      </c>
      <c r="C3365" s="23" t="str">
        <f t="shared" si="139"/>
        <v>P0281|May</v>
      </c>
      <c r="D3365" s="24">
        <f>Revenue!J3366</f>
        <v>1134.06</v>
      </c>
      <c r="E3365" s="25">
        <f>_xlfn.XLOOKUP($C3365,ExpensesTbl[Key],ExpensesTbl[Total Operating Expenses])</f>
        <v>1855.89</v>
      </c>
      <c r="F3365" s="25">
        <f t="shared" si="140"/>
        <v>-721.83000000000015</v>
      </c>
      <c r="G3365" s="23" t="str">
        <f>_xlfn.XLOOKUP($A3365,PropertiesTbl[Property ID],PropertiesTbl[Property Name])</f>
        <v>Whispering Overlook</v>
      </c>
    </row>
    <row r="3366" spans="1:7" x14ac:dyDescent="0.25">
      <c r="A3366" s="22" t="str">
        <f>Revenue!A3367</f>
        <v>P0281</v>
      </c>
      <c r="B3366" s="22" t="str">
        <f>Revenue!B3367</f>
        <v>Jun</v>
      </c>
      <c r="C3366" s="23" t="str">
        <f t="shared" si="139"/>
        <v>P0281|Jun</v>
      </c>
      <c r="D3366" s="24">
        <f>Revenue!J3367</f>
        <v>1294.6713</v>
      </c>
      <c r="E3366" s="25">
        <f>_xlfn.XLOOKUP($C3366,ExpensesTbl[Key],ExpensesTbl[Total Operating Expenses])</f>
        <v>1826.0500000000002</v>
      </c>
      <c r="F3366" s="25">
        <f t="shared" si="140"/>
        <v>-531.37870000000021</v>
      </c>
      <c r="G3366" s="23" t="str">
        <f>_xlfn.XLOOKUP($A3366,PropertiesTbl[Property ID],PropertiesTbl[Property Name])</f>
        <v>Whispering Overlook</v>
      </c>
    </row>
    <row r="3367" spans="1:7" x14ac:dyDescent="0.25">
      <c r="A3367" s="22" t="str">
        <f>Revenue!A3368</f>
        <v>P0281</v>
      </c>
      <c r="B3367" s="22" t="str">
        <f>Revenue!B3368</f>
        <v>Jul</v>
      </c>
      <c r="C3367" s="23" t="str">
        <f t="shared" si="139"/>
        <v>P0281|Jul</v>
      </c>
      <c r="D3367" s="24">
        <f>Revenue!J3368</f>
        <v>1941.4200999999998</v>
      </c>
      <c r="E3367" s="25">
        <f>_xlfn.XLOOKUP($C3367,ExpensesTbl[Key],ExpensesTbl[Total Operating Expenses])</f>
        <v>2505.81</v>
      </c>
      <c r="F3367" s="25">
        <f t="shared" si="140"/>
        <v>-564.38990000000013</v>
      </c>
      <c r="G3367" s="23" t="str">
        <f>_xlfn.XLOOKUP($A3367,PropertiesTbl[Property ID],PropertiesTbl[Property Name])</f>
        <v>Whispering Overlook</v>
      </c>
    </row>
    <row r="3368" spans="1:7" x14ac:dyDescent="0.25">
      <c r="A3368" s="22" t="str">
        <f>Revenue!A3369</f>
        <v>P0281</v>
      </c>
      <c r="B3368" s="22" t="str">
        <f>Revenue!B3369</f>
        <v>Aug</v>
      </c>
      <c r="C3368" s="23" t="str">
        <f t="shared" si="139"/>
        <v>P0281|Aug</v>
      </c>
      <c r="D3368" s="24">
        <f>Revenue!J3369</f>
        <v>1748.07</v>
      </c>
      <c r="E3368" s="25">
        <f>_xlfn.XLOOKUP($C3368,ExpensesTbl[Key],ExpensesTbl[Total Operating Expenses])</f>
        <v>2422.29</v>
      </c>
      <c r="F3368" s="25">
        <f t="shared" si="140"/>
        <v>-674.22</v>
      </c>
      <c r="G3368" s="23" t="str">
        <f>_xlfn.XLOOKUP($A3368,PropertiesTbl[Property ID],PropertiesTbl[Property Name])</f>
        <v>Whispering Overlook</v>
      </c>
    </row>
    <row r="3369" spans="1:7" x14ac:dyDescent="0.25">
      <c r="A3369" s="22" t="str">
        <f>Revenue!A3370</f>
        <v>P0281</v>
      </c>
      <c r="B3369" s="22" t="str">
        <f>Revenue!B3370</f>
        <v>Sep</v>
      </c>
      <c r="C3369" s="23" t="str">
        <f t="shared" si="139"/>
        <v>P0281|Sep</v>
      </c>
      <c r="D3369" s="24">
        <f>Revenue!J3370</f>
        <v>946.36369999999999</v>
      </c>
      <c r="E3369" s="25">
        <f>_xlfn.XLOOKUP($C3369,ExpensesTbl[Key],ExpensesTbl[Total Operating Expenses])</f>
        <v>1673.07</v>
      </c>
      <c r="F3369" s="25">
        <f t="shared" si="140"/>
        <v>-726.70629999999994</v>
      </c>
      <c r="G3369" s="23" t="str">
        <f>_xlfn.XLOOKUP($A3369,PropertiesTbl[Property ID],PropertiesTbl[Property Name])</f>
        <v>Whispering Overlook</v>
      </c>
    </row>
    <row r="3370" spans="1:7" x14ac:dyDescent="0.25">
      <c r="A3370" s="22" t="str">
        <f>Revenue!A3371</f>
        <v>P0281</v>
      </c>
      <c r="B3370" s="22" t="str">
        <f>Revenue!B3371</f>
        <v>Oct</v>
      </c>
      <c r="C3370" s="23" t="str">
        <f t="shared" si="139"/>
        <v>P0281|Oct</v>
      </c>
      <c r="D3370" s="24">
        <f>Revenue!J3371</f>
        <v>957.83879999999999</v>
      </c>
      <c r="E3370" s="25">
        <f>_xlfn.XLOOKUP($C3370,ExpensesTbl[Key],ExpensesTbl[Total Operating Expenses])</f>
        <v>1637.83</v>
      </c>
      <c r="F3370" s="25">
        <f t="shared" si="140"/>
        <v>-679.99119999999994</v>
      </c>
      <c r="G3370" s="23" t="str">
        <f>_xlfn.XLOOKUP($A3370,PropertiesTbl[Property ID],PropertiesTbl[Property Name])</f>
        <v>Whispering Overlook</v>
      </c>
    </row>
    <row r="3371" spans="1:7" x14ac:dyDescent="0.25">
      <c r="A3371" s="22" t="str">
        <f>Revenue!A3372</f>
        <v>P0281</v>
      </c>
      <c r="B3371" s="22" t="str">
        <f>Revenue!B3372</f>
        <v>Nov</v>
      </c>
      <c r="C3371" s="23" t="str">
        <f t="shared" si="139"/>
        <v>P0281|Nov</v>
      </c>
      <c r="D3371" s="24">
        <f>Revenue!J3372</f>
        <v>1140.3068000000001</v>
      </c>
      <c r="E3371" s="25">
        <f>_xlfn.XLOOKUP($C3371,ExpensesTbl[Key],ExpensesTbl[Total Operating Expenses])</f>
        <v>1695.1200000000001</v>
      </c>
      <c r="F3371" s="25">
        <f t="shared" si="140"/>
        <v>-554.81320000000005</v>
      </c>
      <c r="G3371" s="23" t="str">
        <f>_xlfn.XLOOKUP($A3371,PropertiesTbl[Property ID],PropertiesTbl[Property Name])</f>
        <v>Whispering Overlook</v>
      </c>
    </row>
    <row r="3372" spans="1:7" x14ac:dyDescent="0.25">
      <c r="A3372" s="22" t="str">
        <f>Revenue!A3373</f>
        <v>P0281</v>
      </c>
      <c r="B3372" s="22" t="str">
        <f>Revenue!B3373</f>
        <v>Dec</v>
      </c>
      <c r="C3372" s="23" t="str">
        <f t="shared" si="139"/>
        <v>P0281|Dec</v>
      </c>
      <c r="D3372" s="24">
        <f>Revenue!J3373</f>
        <v>3600.1725000000001</v>
      </c>
      <c r="E3372" s="25">
        <f>_xlfn.XLOOKUP($C3372,ExpensesTbl[Key],ExpensesTbl[Total Operating Expenses])</f>
        <v>1991.4999999999998</v>
      </c>
      <c r="F3372" s="25">
        <f t="shared" si="140"/>
        <v>1608.6725000000004</v>
      </c>
      <c r="G3372" s="23" t="str">
        <f>_xlfn.XLOOKUP($A3372,PropertiesTbl[Property ID],PropertiesTbl[Property Name])</f>
        <v>Whispering Overlook</v>
      </c>
    </row>
    <row r="3373" spans="1:7" x14ac:dyDescent="0.25">
      <c r="A3373" s="22" t="str">
        <f>Revenue!A3374</f>
        <v>P0281</v>
      </c>
      <c r="B3373" s="22" t="str">
        <f>Revenue!B3374</f>
        <v>Jan</v>
      </c>
      <c r="C3373" s="23" t="str">
        <f t="shared" si="139"/>
        <v>P0281|Jan</v>
      </c>
      <c r="D3373" s="24">
        <f>Revenue!J3374</f>
        <v>3399.6734999999999</v>
      </c>
      <c r="E3373" s="25">
        <f>_xlfn.XLOOKUP($C3373,ExpensesTbl[Key],ExpensesTbl[Total Operating Expenses])</f>
        <v>1992.74</v>
      </c>
      <c r="F3373" s="25">
        <f t="shared" si="140"/>
        <v>1406.9334999999999</v>
      </c>
      <c r="G3373" s="23" t="str">
        <f>_xlfn.XLOOKUP($A3373,PropertiesTbl[Property ID],PropertiesTbl[Property Name])</f>
        <v>Whispering Overlook</v>
      </c>
    </row>
    <row r="3374" spans="1:7" x14ac:dyDescent="0.25">
      <c r="A3374" s="22" t="str">
        <f>Revenue!A3375</f>
        <v>P0281</v>
      </c>
      <c r="B3374" s="22" t="str">
        <f>Revenue!B3375</f>
        <v>Feb</v>
      </c>
      <c r="C3374" s="23" t="str">
        <f t="shared" si="139"/>
        <v>P0281|Feb</v>
      </c>
      <c r="D3374" s="24">
        <f>Revenue!J3375</f>
        <v>2593.7671000000005</v>
      </c>
      <c r="E3374" s="25">
        <f>_xlfn.XLOOKUP($C3374,ExpensesTbl[Key],ExpensesTbl[Total Operating Expenses])</f>
        <v>1900.56</v>
      </c>
      <c r="F3374" s="25">
        <f t="shared" si="140"/>
        <v>693.20710000000054</v>
      </c>
      <c r="G3374" s="23" t="str">
        <f>_xlfn.XLOOKUP($A3374,PropertiesTbl[Property ID],PropertiesTbl[Property Name])</f>
        <v>Whispering Overlook</v>
      </c>
    </row>
    <row r="3375" spans="1:7" x14ac:dyDescent="0.25">
      <c r="A3375" s="22" t="str">
        <f>Revenue!A3376</f>
        <v>P0281</v>
      </c>
      <c r="B3375" s="22" t="str">
        <f>Revenue!B3376</f>
        <v>Mar</v>
      </c>
      <c r="C3375" s="23" t="str">
        <f t="shared" si="139"/>
        <v>P0281|Mar</v>
      </c>
      <c r="D3375" s="24">
        <f>Revenue!J3376</f>
        <v>2109.0179999999996</v>
      </c>
      <c r="E3375" s="25">
        <f>_xlfn.XLOOKUP($C3375,ExpensesTbl[Key],ExpensesTbl[Total Operating Expenses])</f>
        <v>1807.01</v>
      </c>
      <c r="F3375" s="25">
        <f t="shared" si="140"/>
        <v>302.00799999999958</v>
      </c>
      <c r="G3375" s="23" t="str">
        <f>_xlfn.XLOOKUP($A3375,PropertiesTbl[Property ID],PropertiesTbl[Property Name])</f>
        <v>Whispering Overlook</v>
      </c>
    </row>
    <row r="3376" spans="1:7" x14ac:dyDescent="0.25">
      <c r="A3376" s="22" t="str">
        <f>Revenue!A3377</f>
        <v>P0282</v>
      </c>
      <c r="B3376" s="22" t="str">
        <f>Revenue!B3377</f>
        <v>Apr</v>
      </c>
      <c r="C3376" s="23" t="str">
        <f t="shared" si="139"/>
        <v>P0282|Apr</v>
      </c>
      <c r="D3376" s="24">
        <f>Revenue!J3377</f>
        <v>1881.5585000000001</v>
      </c>
      <c r="E3376" s="25">
        <f>_xlfn.XLOOKUP($C3376,ExpensesTbl[Key],ExpensesTbl[Total Operating Expenses])</f>
        <v>3673.8599999999997</v>
      </c>
      <c r="F3376" s="25">
        <f t="shared" si="140"/>
        <v>-1792.3014999999996</v>
      </c>
      <c r="G3376" s="23" t="str">
        <f>_xlfn.XLOOKUP($A3376,PropertiesTbl[Property ID],PropertiesTbl[Property Name])</f>
        <v>Evergreen Retreat</v>
      </c>
    </row>
    <row r="3377" spans="1:7" x14ac:dyDescent="0.25">
      <c r="A3377" s="22" t="str">
        <f>Revenue!A3378</f>
        <v>P0282</v>
      </c>
      <c r="B3377" s="22" t="str">
        <f>Revenue!B3378</f>
        <v>May</v>
      </c>
      <c r="C3377" s="23" t="str">
        <f t="shared" si="139"/>
        <v>P0282|May</v>
      </c>
      <c r="D3377" s="24">
        <f>Revenue!J3378</f>
        <v>2640.3507</v>
      </c>
      <c r="E3377" s="25">
        <f>_xlfn.XLOOKUP($C3377,ExpensesTbl[Key],ExpensesTbl[Total Operating Expenses])</f>
        <v>4306.8099999999995</v>
      </c>
      <c r="F3377" s="25">
        <f t="shared" si="140"/>
        <v>-1666.4592999999995</v>
      </c>
      <c r="G3377" s="23" t="str">
        <f>_xlfn.XLOOKUP($A3377,PropertiesTbl[Property ID],PropertiesTbl[Property Name])</f>
        <v>Evergreen Retreat</v>
      </c>
    </row>
    <row r="3378" spans="1:7" x14ac:dyDescent="0.25">
      <c r="A3378" s="22" t="str">
        <f>Revenue!A3379</f>
        <v>P0282</v>
      </c>
      <c r="B3378" s="22" t="str">
        <f>Revenue!B3379</f>
        <v>Jun</v>
      </c>
      <c r="C3378" s="23" t="str">
        <f t="shared" si="139"/>
        <v>P0282|Jun</v>
      </c>
      <c r="D3378" s="24">
        <f>Revenue!J3379</f>
        <v>2835.7960000000003</v>
      </c>
      <c r="E3378" s="25">
        <f>_xlfn.XLOOKUP($C3378,ExpensesTbl[Key],ExpensesTbl[Total Operating Expenses])</f>
        <v>4520.17</v>
      </c>
      <c r="F3378" s="25">
        <f t="shared" si="140"/>
        <v>-1684.3739999999998</v>
      </c>
      <c r="G3378" s="23" t="str">
        <f>_xlfn.XLOOKUP($A3378,PropertiesTbl[Property ID],PropertiesTbl[Property Name])</f>
        <v>Evergreen Retreat</v>
      </c>
    </row>
    <row r="3379" spans="1:7" x14ac:dyDescent="0.25">
      <c r="A3379" s="22" t="str">
        <f>Revenue!A3380</f>
        <v>P0282</v>
      </c>
      <c r="B3379" s="22" t="str">
        <f>Revenue!B3380</f>
        <v>Jul</v>
      </c>
      <c r="C3379" s="23" t="str">
        <f t="shared" si="139"/>
        <v>P0282|Jul</v>
      </c>
      <c r="D3379" s="24">
        <f>Revenue!J3380</f>
        <v>4167.558</v>
      </c>
      <c r="E3379" s="25">
        <f>_xlfn.XLOOKUP($C3379,ExpensesTbl[Key],ExpensesTbl[Total Operating Expenses])</f>
        <v>6419.4400000000005</v>
      </c>
      <c r="F3379" s="25">
        <f t="shared" si="140"/>
        <v>-2251.8820000000005</v>
      </c>
      <c r="G3379" s="23" t="str">
        <f>_xlfn.XLOOKUP($A3379,PropertiesTbl[Property ID],PropertiesTbl[Property Name])</f>
        <v>Evergreen Retreat</v>
      </c>
    </row>
    <row r="3380" spans="1:7" x14ac:dyDescent="0.25">
      <c r="A3380" s="22" t="str">
        <f>Revenue!A3381</f>
        <v>P0282</v>
      </c>
      <c r="B3380" s="22" t="str">
        <f>Revenue!B3381</f>
        <v>Aug</v>
      </c>
      <c r="C3380" s="23" t="str">
        <f t="shared" si="139"/>
        <v>P0282|Aug</v>
      </c>
      <c r="D3380" s="24">
        <f>Revenue!J3381</f>
        <v>4021.67</v>
      </c>
      <c r="E3380" s="25">
        <f>_xlfn.XLOOKUP($C3380,ExpensesTbl[Key],ExpensesTbl[Total Operating Expenses])</f>
        <v>6320.6900000000005</v>
      </c>
      <c r="F3380" s="25">
        <f t="shared" si="140"/>
        <v>-2299.0200000000004</v>
      </c>
      <c r="G3380" s="23" t="str">
        <f>_xlfn.XLOOKUP($A3380,PropertiesTbl[Property ID],PropertiesTbl[Property Name])</f>
        <v>Evergreen Retreat</v>
      </c>
    </row>
    <row r="3381" spans="1:7" x14ac:dyDescent="0.25">
      <c r="A3381" s="22" t="str">
        <f>Revenue!A3382</f>
        <v>P0282</v>
      </c>
      <c r="B3381" s="22" t="str">
        <f>Revenue!B3382</f>
        <v>Sep</v>
      </c>
      <c r="C3381" s="23" t="str">
        <f t="shared" si="139"/>
        <v>P0282|Sep</v>
      </c>
      <c r="D3381" s="24">
        <f>Revenue!J3382</f>
        <v>2588.7467000000001</v>
      </c>
      <c r="E3381" s="25">
        <f>_xlfn.XLOOKUP($C3381,ExpensesTbl[Key],ExpensesTbl[Total Operating Expenses])</f>
        <v>4064.14</v>
      </c>
      <c r="F3381" s="25">
        <f t="shared" si="140"/>
        <v>-1475.3932999999997</v>
      </c>
      <c r="G3381" s="23" t="str">
        <f>_xlfn.XLOOKUP($A3381,PropertiesTbl[Property ID],PropertiesTbl[Property Name])</f>
        <v>Evergreen Retreat</v>
      </c>
    </row>
    <row r="3382" spans="1:7" x14ac:dyDescent="0.25">
      <c r="A3382" s="22" t="str">
        <f>Revenue!A3383</f>
        <v>P0282</v>
      </c>
      <c r="B3382" s="22" t="str">
        <f>Revenue!B3383</f>
        <v>Oct</v>
      </c>
      <c r="C3382" s="23" t="str">
        <f t="shared" si="139"/>
        <v>P0282|Oct</v>
      </c>
      <c r="D3382" s="24">
        <f>Revenue!J3383</f>
        <v>2183.9754000000003</v>
      </c>
      <c r="E3382" s="25">
        <f>_xlfn.XLOOKUP($C3382,ExpensesTbl[Key],ExpensesTbl[Total Operating Expenses])</f>
        <v>3900.2500000000005</v>
      </c>
      <c r="F3382" s="25">
        <f t="shared" si="140"/>
        <v>-1716.2746000000002</v>
      </c>
      <c r="G3382" s="23" t="str">
        <f>_xlfn.XLOOKUP($A3382,PropertiesTbl[Property ID],PropertiesTbl[Property Name])</f>
        <v>Evergreen Retreat</v>
      </c>
    </row>
    <row r="3383" spans="1:7" x14ac:dyDescent="0.25">
      <c r="A3383" s="22" t="str">
        <f>Revenue!A3384</f>
        <v>P0282</v>
      </c>
      <c r="B3383" s="22" t="str">
        <f>Revenue!B3384</f>
        <v>Nov</v>
      </c>
      <c r="C3383" s="23" t="str">
        <f t="shared" si="139"/>
        <v>P0282|Nov</v>
      </c>
      <c r="D3383" s="24">
        <f>Revenue!J3384</f>
        <v>2220.4086000000002</v>
      </c>
      <c r="E3383" s="25">
        <f>_xlfn.XLOOKUP($C3383,ExpensesTbl[Key],ExpensesTbl[Total Operating Expenses])</f>
        <v>3766.14</v>
      </c>
      <c r="F3383" s="25">
        <f t="shared" si="140"/>
        <v>-1545.7313999999997</v>
      </c>
      <c r="G3383" s="23" t="str">
        <f>_xlfn.XLOOKUP($A3383,PropertiesTbl[Property ID],PropertiesTbl[Property Name])</f>
        <v>Evergreen Retreat</v>
      </c>
    </row>
    <row r="3384" spans="1:7" x14ac:dyDescent="0.25">
      <c r="A3384" s="22" t="str">
        <f>Revenue!A3385</f>
        <v>P0282</v>
      </c>
      <c r="B3384" s="22" t="str">
        <f>Revenue!B3385</f>
        <v>Dec</v>
      </c>
      <c r="C3384" s="23" t="str">
        <f t="shared" si="139"/>
        <v>P0282|Dec</v>
      </c>
      <c r="D3384" s="24">
        <f>Revenue!J3385</f>
        <v>8909.7439999999988</v>
      </c>
      <c r="E3384" s="25">
        <f>_xlfn.XLOOKUP($C3384,ExpensesTbl[Key],ExpensesTbl[Total Operating Expenses])</f>
        <v>4599</v>
      </c>
      <c r="F3384" s="25">
        <f t="shared" si="140"/>
        <v>4310.7439999999988</v>
      </c>
      <c r="G3384" s="23" t="str">
        <f>_xlfn.XLOOKUP($A3384,PropertiesTbl[Property ID],PropertiesTbl[Property Name])</f>
        <v>Evergreen Retreat</v>
      </c>
    </row>
    <row r="3385" spans="1:7" x14ac:dyDescent="0.25">
      <c r="A3385" s="22" t="str">
        <f>Revenue!A3386</f>
        <v>P0282</v>
      </c>
      <c r="B3385" s="22" t="str">
        <f>Revenue!B3386</f>
        <v>Jan</v>
      </c>
      <c r="C3385" s="23" t="str">
        <f t="shared" si="139"/>
        <v>P0282|Jan</v>
      </c>
      <c r="D3385" s="24">
        <f>Revenue!J3386</f>
        <v>7459.7972</v>
      </c>
      <c r="E3385" s="25">
        <f>_xlfn.XLOOKUP($C3385,ExpensesTbl[Key],ExpensesTbl[Total Operating Expenses])</f>
        <v>4560.41</v>
      </c>
      <c r="F3385" s="25">
        <f t="shared" si="140"/>
        <v>2899.3872000000001</v>
      </c>
      <c r="G3385" s="23" t="str">
        <f>_xlfn.XLOOKUP($A3385,PropertiesTbl[Property ID],PropertiesTbl[Property Name])</f>
        <v>Evergreen Retreat</v>
      </c>
    </row>
    <row r="3386" spans="1:7" x14ac:dyDescent="0.25">
      <c r="A3386" s="22" t="str">
        <f>Revenue!A3387</f>
        <v>P0282</v>
      </c>
      <c r="B3386" s="22" t="str">
        <f>Revenue!B3387</f>
        <v>Feb</v>
      </c>
      <c r="C3386" s="23" t="str">
        <f t="shared" si="139"/>
        <v>P0282|Feb</v>
      </c>
      <c r="D3386" s="24">
        <f>Revenue!J3387</f>
        <v>7082.4672</v>
      </c>
      <c r="E3386" s="25">
        <f>_xlfn.XLOOKUP($C3386,ExpensesTbl[Key],ExpensesTbl[Total Operating Expenses])</f>
        <v>4464.51</v>
      </c>
      <c r="F3386" s="25">
        <f t="shared" si="140"/>
        <v>2617.9571999999998</v>
      </c>
      <c r="G3386" s="23" t="str">
        <f>_xlfn.XLOOKUP($A3386,PropertiesTbl[Property ID],PropertiesTbl[Property Name])</f>
        <v>Evergreen Retreat</v>
      </c>
    </row>
    <row r="3387" spans="1:7" x14ac:dyDescent="0.25">
      <c r="A3387" s="22" t="str">
        <f>Revenue!A3388</f>
        <v>P0282</v>
      </c>
      <c r="B3387" s="22" t="str">
        <f>Revenue!B3388</f>
        <v>Mar</v>
      </c>
      <c r="C3387" s="23" t="str">
        <f t="shared" si="139"/>
        <v>P0282|Mar</v>
      </c>
      <c r="D3387" s="24">
        <f>Revenue!J3388</f>
        <v>5676.054000000001</v>
      </c>
      <c r="E3387" s="25">
        <f>_xlfn.XLOOKUP($C3387,ExpensesTbl[Key],ExpensesTbl[Total Operating Expenses])</f>
        <v>4213.84</v>
      </c>
      <c r="F3387" s="25">
        <f t="shared" si="140"/>
        <v>1462.2140000000009</v>
      </c>
      <c r="G3387" s="23" t="str">
        <f>_xlfn.XLOOKUP($A3387,PropertiesTbl[Property ID],PropertiesTbl[Property Name])</f>
        <v>Evergreen Retreat</v>
      </c>
    </row>
    <row r="3388" spans="1:7" x14ac:dyDescent="0.25">
      <c r="A3388" s="22" t="str">
        <f>Revenue!A3389</f>
        <v>P0283</v>
      </c>
      <c r="B3388" s="22" t="str">
        <f>Revenue!B3389</f>
        <v>Apr</v>
      </c>
      <c r="C3388" s="23" t="str">
        <f t="shared" si="139"/>
        <v>P0283|Apr</v>
      </c>
      <c r="D3388" s="24">
        <f>Revenue!J3389</f>
        <v>783.72040000000004</v>
      </c>
      <c r="E3388" s="25">
        <f>_xlfn.XLOOKUP($C3388,ExpensesTbl[Key],ExpensesTbl[Total Operating Expenses])</f>
        <v>1876.8799999999999</v>
      </c>
      <c r="F3388" s="25">
        <f t="shared" si="140"/>
        <v>-1093.1596</v>
      </c>
      <c r="G3388" s="23" t="str">
        <f>_xlfn.XLOOKUP($A3388,PropertiesTbl[Property ID],PropertiesTbl[Property Name])</f>
        <v>Alpine Retreat</v>
      </c>
    </row>
    <row r="3389" spans="1:7" x14ac:dyDescent="0.25">
      <c r="A3389" s="22" t="str">
        <f>Revenue!A3390</f>
        <v>P0283</v>
      </c>
      <c r="B3389" s="22" t="str">
        <f>Revenue!B3390</f>
        <v>May</v>
      </c>
      <c r="C3389" s="23" t="str">
        <f t="shared" si="139"/>
        <v>P0283|May</v>
      </c>
      <c r="D3389" s="24">
        <f>Revenue!J3390</f>
        <v>1145.7914999999998</v>
      </c>
      <c r="E3389" s="25">
        <f>_xlfn.XLOOKUP($C3389,ExpensesTbl[Key],ExpensesTbl[Total Operating Expenses])</f>
        <v>2298.5700000000002</v>
      </c>
      <c r="F3389" s="25">
        <f t="shared" si="140"/>
        <v>-1152.7785000000003</v>
      </c>
      <c r="G3389" s="23" t="str">
        <f>_xlfn.XLOOKUP($A3389,PropertiesTbl[Property ID],PropertiesTbl[Property Name])</f>
        <v>Alpine Retreat</v>
      </c>
    </row>
    <row r="3390" spans="1:7" x14ac:dyDescent="0.25">
      <c r="A3390" s="22" t="str">
        <f>Revenue!A3391</f>
        <v>P0283</v>
      </c>
      <c r="B3390" s="22" t="str">
        <f>Revenue!B3391</f>
        <v>Jun</v>
      </c>
      <c r="C3390" s="23" t="str">
        <f t="shared" si="139"/>
        <v>P0283|Jun</v>
      </c>
      <c r="D3390" s="24">
        <f>Revenue!J3391</f>
        <v>1502.9842999999998</v>
      </c>
      <c r="E3390" s="25">
        <f>_xlfn.XLOOKUP($C3390,ExpensesTbl[Key],ExpensesTbl[Total Operating Expenses])</f>
        <v>2410.92</v>
      </c>
      <c r="F3390" s="25">
        <f t="shared" si="140"/>
        <v>-907.93570000000022</v>
      </c>
      <c r="G3390" s="23" t="str">
        <f>_xlfn.XLOOKUP($A3390,PropertiesTbl[Property ID],PropertiesTbl[Property Name])</f>
        <v>Alpine Retreat</v>
      </c>
    </row>
    <row r="3391" spans="1:7" x14ac:dyDescent="0.25">
      <c r="A3391" s="22" t="str">
        <f>Revenue!A3392</f>
        <v>P0283</v>
      </c>
      <c r="B3391" s="22" t="str">
        <f>Revenue!B3392</f>
        <v>Jul</v>
      </c>
      <c r="C3391" s="23" t="str">
        <f t="shared" si="139"/>
        <v>P0283|Jul</v>
      </c>
      <c r="D3391" s="24">
        <f>Revenue!J3392</f>
        <v>1912.6056000000001</v>
      </c>
      <c r="E3391" s="25">
        <f>_xlfn.XLOOKUP($C3391,ExpensesTbl[Key],ExpensesTbl[Total Operating Expenses])</f>
        <v>3246.67</v>
      </c>
      <c r="F3391" s="25">
        <f t="shared" si="140"/>
        <v>-1334.0644</v>
      </c>
      <c r="G3391" s="23" t="str">
        <f>_xlfn.XLOOKUP($A3391,PropertiesTbl[Property ID],PropertiesTbl[Property Name])</f>
        <v>Alpine Retreat</v>
      </c>
    </row>
    <row r="3392" spans="1:7" x14ac:dyDescent="0.25">
      <c r="A3392" s="22" t="str">
        <f>Revenue!A3393</f>
        <v>P0283</v>
      </c>
      <c r="B3392" s="22" t="str">
        <f>Revenue!B3393</f>
        <v>Aug</v>
      </c>
      <c r="C3392" s="23" t="str">
        <f t="shared" si="139"/>
        <v>P0283|Aug</v>
      </c>
      <c r="D3392" s="24">
        <f>Revenue!J3393</f>
        <v>2003.7468000000001</v>
      </c>
      <c r="E3392" s="25">
        <f>_xlfn.XLOOKUP($C3392,ExpensesTbl[Key],ExpensesTbl[Total Operating Expenses])</f>
        <v>3182.76</v>
      </c>
      <c r="F3392" s="25">
        <f t="shared" si="140"/>
        <v>-1179.0132000000001</v>
      </c>
      <c r="G3392" s="23" t="str">
        <f>_xlfn.XLOOKUP($A3392,PropertiesTbl[Property ID],PropertiesTbl[Property Name])</f>
        <v>Alpine Retreat</v>
      </c>
    </row>
    <row r="3393" spans="1:7" x14ac:dyDescent="0.25">
      <c r="A3393" s="22" t="str">
        <f>Revenue!A3394</f>
        <v>P0283</v>
      </c>
      <c r="B3393" s="22" t="str">
        <f>Revenue!B3394</f>
        <v>Sep</v>
      </c>
      <c r="C3393" s="23" t="str">
        <f t="shared" si="139"/>
        <v>P0283|Sep</v>
      </c>
      <c r="D3393" s="24">
        <f>Revenue!J3394</f>
        <v>1237.5535</v>
      </c>
      <c r="E3393" s="25">
        <f>_xlfn.XLOOKUP($C3393,ExpensesTbl[Key],ExpensesTbl[Total Operating Expenses])</f>
        <v>2180.7800000000002</v>
      </c>
      <c r="F3393" s="25">
        <f t="shared" si="140"/>
        <v>-943.22650000000021</v>
      </c>
      <c r="G3393" s="23" t="str">
        <f>_xlfn.XLOOKUP($A3393,PropertiesTbl[Property ID],PropertiesTbl[Property Name])</f>
        <v>Alpine Retreat</v>
      </c>
    </row>
    <row r="3394" spans="1:7" x14ac:dyDescent="0.25">
      <c r="A3394" s="22" t="str">
        <f>Revenue!A3395</f>
        <v>P0283</v>
      </c>
      <c r="B3394" s="22" t="str">
        <f>Revenue!B3395</f>
        <v>Oct</v>
      </c>
      <c r="C3394" s="23" t="str">
        <f t="shared" si="139"/>
        <v>P0283|Oct</v>
      </c>
      <c r="D3394" s="24">
        <f>Revenue!J3395</f>
        <v>1125.2275</v>
      </c>
      <c r="E3394" s="25">
        <f>_xlfn.XLOOKUP($C3394,ExpensesTbl[Key],ExpensesTbl[Total Operating Expenses])</f>
        <v>2110.83</v>
      </c>
      <c r="F3394" s="25">
        <f t="shared" si="140"/>
        <v>-985.60249999999996</v>
      </c>
      <c r="G3394" s="23" t="str">
        <f>_xlfn.XLOOKUP($A3394,PropertiesTbl[Property ID],PropertiesTbl[Property Name])</f>
        <v>Alpine Retreat</v>
      </c>
    </row>
    <row r="3395" spans="1:7" x14ac:dyDescent="0.25">
      <c r="A3395" s="22" t="str">
        <f>Revenue!A3396</f>
        <v>P0283</v>
      </c>
      <c r="B3395" s="22" t="str">
        <f>Revenue!B3396</f>
        <v>Nov</v>
      </c>
      <c r="C3395" s="23" t="str">
        <f t="shared" si="139"/>
        <v>P0283|Nov</v>
      </c>
      <c r="D3395" s="24">
        <f>Revenue!J3396</f>
        <v>1144.2394999999999</v>
      </c>
      <c r="E3395" s="25">
        <f>_xlfn.XLOOKUP($C3395,ExpensesTbl[Key],ExpensesTbl[Total Operating Expenses])</f>
        <v>2044.97</v>
      </c>
      <c r="F3395" s="25">
        <f t="shared" si="140"/>
        <v>-900.73050000000012</v>
      </c>
      <c r="G3395" s="23" t="str">
        <f>_xlfn.XLOOKUP($A3395,PropertiesTbl[Property ID],PropertiesTbl[Property Name])</f>
        <v>Alpine Retreat</v>
      </c>
    </row>
    <row r="3396" spans="1:7" x14ac:dyDescent="0.25">
      <c r="A3396" s="22" t="str">
        <f>Revenue!A3397</f>
        <v>P0283</v>
      </c>
      <c r="B3396" s="22" t="str">
        <f>Revenue!B3397</f>
        <v>Dec</v>
      </c>
      <c r="C3396" s="23" t="str">
        <f t="shared" si="139"/>
        <v>P0283|Dec</v>
      </c>
      <c r="D3396" s="24">
        <f>Revenue!J3397</f>
        <v>4043.2954999999997</v>
      </c>
      <c r="E3396" s="25">
        <f>_xlfn.XLOOKUP($C3396,ExpensesTbl[Key],ExpensesTbl[Total Operating Expenses])</f>
        <v>2446.15</v>
      </c>
      <c r="F3396" s="25">
        <f t="shared" si="140"/>
        <v>1597.1454999999996</v>
      </c>
      <c r="G3396" s="23" t="str">
        <f>_xlfn.XLOOKUP($A3396,PropertiesTbl[Property ID],PropertiesTbl[Property Name])</f>
        <v>Alpine Retreat</v>
      </c>
    </row>
    <row r="3397" spans="1:7" x14ac:dyDescent="0.25">
      <c r="A3397" s="22" t="str">
        <f>Revenue!A3398</f>
        <v>P0283</v>
      </c>
      <c r="B3397" s="22" t="str">
        <f>Revenue!B3398</f>
        <v>Jan</v>
      </c>
      <c r="C3397" s="23" t="str">
        <f t="shared" ref="C3397:C3460" si="141">A3397&amp;"|"&amp;B3397</f>
        <v>P0283|Jan</v>
      </c>
      <c r="D3397" s="24">
        <f>Revenue!J3398</f>
        <v>4063.2096000000001</v>
      </c>
      <c r="E3397" s="25">
        <f>_xlfn.XLOOKUP($C3397,ExpensesTbl[Key],ExpensesTbl[Total Operating Expenses])</f>
        <v>2408.8700000000003</v>
      </c>
      <c r="F3397" s="25">
        <f t="shared" ref="F3397:F3460" si="142">D3397-E3397</f>
        <v>1654.3395999999998</v>
      </c>
      <c r="G3397" s="23" t="str">
        <f>_xlfn.XLOOKUP($A3397,PropertiesTbl[Property ID],PropertiesTbl[Property Name])</f>
        <v>Alpine Retreat</v>
      </c>
    </row>
    <row r="3398" spans="1:7" x14ac:dyDescent="0.25">
      <c r="A3398" s="22" t="str">
        <f>Revenue!A3399</f>
        <v>P0283</v>
      </c>
      <c r="B3398" s="22" t="str">
        <f>Revenue!B3399</f>
        <v>Feb</v>
      </c>
      <c r="C3398" s="23" t="str">
        <f t="shared" si="141"/>
        <v>P0283|Feb</v>
      </c>
      <c r="D3398" s="24">
        <f>Revenue!J3399</f>
        <v>3357.4189999999999</v>
      </c>
      <c r="E3398" s="25">
        <f>_xlfn.XLOOKUP($C3398,ExpensesTbl[Key],ExpensesTbl[Total Operating Expenses])</f>
        <v>2338.38</v>
      </c>
      <c r="F3398" s="25">
        <f t="shared" si="142"/>
        <v>1019.0389999999998</v>
      </c>
      <c r="G3398" s="23" t="str">
        <f>_xlfn.XLOOKUP($A3398,PropertiesTbl[Property ID],PropertiesTbl[Property Name])</f>
        <v>Alpine Retreat</v>
      </c>
    </row>
    <row r="3399" spans="1:7" x14ac:dyDescent="0.25">
      <c r="A3399" s="22" t="str">
        <f>Revenue!A3400</f>
        <v>P0283</v>
      </c>
      <c r="B3399" s="22" t="str">
        <f>Revenue!B3400</f>
        <v>Mar</v>
      </c>
      <c r="C3399" s="23" t="str">
        <f t="shared" si="141"/>
        <v>P0283|Mar</v>
      </c>
      <c r="D3399" s="24">
        <f>Revenue!J3400</f>
        <v>2437.7337000000002</v>
      </c>
      <c r="E3399" s="25">
        <f>_xlfn.XLOOKUP($C3399,ExpensesTbl[Key],ExpensesTbl[Total Operating Expenses])</f>
        <v>2190.6499999999996</v>
      </c>
      <c r="F3399" s="25">
        <f t="shared" si="142"/>
        <v>247.08370000000059</v>
      </c>
      <c r="G3399" s="23" t="str">
        <f>_xlfn.XLOOKUP($A3399,PropertiesTbl[Property ID],PropertiesTbl[Property Name])</f>
        <v>Alpine Retreat</v>
      </c>
    </row>
    <row r="3400" spans="1:7" x14ac:dyDescent="0.25">
      <c r="A3400" s="22" t="str">
        <f>Revenue!A3401</f>
        <v>P0284</v>
      </c>
      <c r="B3400" s="22" t="str">
        <f>Revenue!B3401</f>
        <v>Apr</v>
      </c>
      <c r="C3400" s="23" t="str">
        <f t="shared" si="141"/>
        <v>P0284|Apr</v>
      </c>
      <c r="D3400" s="24">
        <f>Revenue!J3401</f>
        <v>571.69500000000005</v>
      </c>
      <c r="E3400" s="25">
        <f>_xlfn.XLOOKUP($C3400,ExpensesTbl[Key],ExpensesTbl[Total Operating Expenses])</f>
        <v>1145.9699999999998</v>
      </c>
      <c r="F3400" s="25">
        <f t="shared" si="142"/>
        <v>-574.27499999999975</v>
      </c>
      <c r="G3400" s="23" t="str">
        <f>_xlfn.XLOOKUP($A3400,PropertiesTbl[Property ID],PropertiesTbl[Property Name])</f>
        <v>Whispering Villa</v>
      </c>
    </row>
    <row r="3401" spans="1:7" x14ac:dyDescent="0.25">
      <c r="A3401" s="22" t="str">
        <f>Revenue!A3402</f>
        <v>P0284</v>
      </c>
      <c r="B3401" s="22" t="str">
        <f>Revenue!B3402</f>
        <v>May</v>
      </c>
      <c r="C3401" s="23" t="str">
        <f t="shared" si="141"/>
        <v>P0284|May</v>
      </c>
      <c r="D3401" s="24">
        <f>Revenue!J3402</f>
        <v>705.53560000000004</v>
      </c>
      <c r="E3401" s="25">
        <f>_xlfn.XLOOKUP($C3401,ExpensesTbl[Key],ExpensesTbl[Total Operating Expenses])</f>
        <v>1262.3699999999999</v>
      </c>
      <c r="F3401" s="25">
        <f t="shared" si="142"/>
        <v>-556.83439999999985</v>
      </c>
      <c r="G3401" s="23" t="str">
        <f>_xlfn.XLOOKUP($A3401,PropertiesTbl[Property ID],PropertiesTbl[Property Name])</f>
        <v>Whispering Villa</v>
      </c>
    </row>
    <row r="3402" spans="1:7" x14ac:dyDescent="0.25">
      <c r="A3402" s="22" t="str">
        <f>Revenue!A3403</f>
        <v>P0284</v>
      </c>
      <c r="B3402" s="22" t="str">
        <f>Revenue!B3403</f>
        <v>Jun</v>
      </c>
      <c r="C3402" s="23" t="str">
        <f t="shared" si="141"/>
        <v>P0284|Jun</v>
      </c>
      <c r="D3402" s="24">
        <f>Revenue!J3403</f>
        <v>822.21690000000001</v>
      </c>
      <c r="E3402" s="25">
        <f>_xlfn.XLOOKUP($C3402,ExpensesTbl[Key],ExpensesTbl[Total Operating Expenses])</f>
        <v>1297.8400000000001</v>
      </c>
      <c r="F3402" s="25">
        <f t="shared" si="142"/>
        <v>-475.62310000000014</v>
      </c>
      <c r="G3402" s="23" t="str">
        <f>_xlfn.XLOOKUP($A3402,PropertiesTbl[Property ID],PropertiesTbl[Property Name])</f>
        <v>Whispering Villa</v>
      </c>
    </row>
    <row r="3403" spans="1:7" x14ac:dyDescent="0.25">
      <c r="A3403" s="22" t="str">
        <f>Revenue!A3404</f>
        <v>P0284</v>
      </c>
      <c r="B3403" s="22" t="str">
        <f>Revenue!B3404</f>
        <v>Jul</v>
      </c>
      <c r="C3403" s="23" t="str">
        <f t="shared" si="141"/>
        <v>P0284|Jul</v>
      </c>
      <c r="D3403" s="24">
        <f>Revenue!J3404</f>
        <v>1250.635</v>
      </c>
      <c r="E3403" s="25">
        <f>_xlfn.XLOOKUP($C3403,ExpensesTbl[Key],ExpensesTbl[Total Operating Expenses])</f>
        <v>1639.2799999999997</v>
      </c>
      <c r="F3403" s="25">
        <f t="shared" si="142"/>
        <v>-388.64499999999975</v>
      </c>
      <c r="G3403" s="23" t="str">
        <f>_xlfn.XLOOKUP($A3403,PropertiesTbl[Property ID],PropertiesTbl[Property Name])</f>
        <v>Whispering Villa</v>
      </c>
    </row>
    <row r="3404" spans="1:7" x14ac:dyDescent="0.25">
      <c r="A3404" s="22" t="str">
        <f>Revenue!A3405</f>
        <v>P0284</v>
      </c>
      <c r="B3404" s="22" t="str">
        <f>Revenue!B3405</f>
        <v>Aug</v>
      </c>
      <c r="C3404" s="23" t="str">
        <f t="shared" si="141"/>
        <v>P0284|Aug</v>
      </c>
      <c r="D3404" s="24">
        <f>Revenue!J3405</f>
        <v>938.37440000000004</v>
      </c>
      <c r="E3404" s="25">
        <f>_xlfn.XLOOKUP($C3404,ExpensesTbl[Key],ExpensesTbl[Total Operating Expenses])</f>
        <v>1814.1499999999999</v>
      </c>
      <c r="F3404" s="25">
        <f t="shared" si="142"/>
        <v>-875.77559999999983</v>
      </c>
      <c r="G3404" s="23" t="str">
        <f>_xlfn.XLOOKUP($A3404,PropertiesTbl[Property ID],PropertiesTbl[Property Name])</f>
        <v>Whispering Villa</v>
      </c>
    </row>
    <row r="3405" spans="1:7" x14ac:dyDescent="0.25">
      <c r="A3405" s="22" t="str">
        <f>Revenue!A3406</f>
        <v>P0284</v>
      </c>
      <c r="B3405" s="22" t="str">
        <f>Revenue!B3406</f>
        <v>Sep</v>
      </c>
      <c r="C3405" s="23" t="str">
        <f t="shared" si="141"/>
        <v>P0284|Sep</v>
      </c>
      <c r="D3405" s="24">
        <f>Revenue!J3406</f>
        <v>718.51419999999996</v>
      </c>
      <c r="E3405" s="25">
        <f>_xlfn.XLOOKUP($C3405,ExpensesTbl[Key],ExpensesTbl[Total Operating Expenses])</f>
        <v>1211.71</v>
      </c>
      <c r="F3405" s="25">
        <f t="shared" si="142"/>
        <v>-493.19580000000008</v>
      </c>
      <c r="G3405" s="23" t="str">
        <f>_xlfn.XLOOKUP($A3405,PropertiesTbl[Property ID],PropertiesTbl[Property Name])</f>
        <v>Whispering Villa</v>
      </c>
    </row>
    <row r="3406" spans="1:7" x14ac:dyDescent="0.25">
      <c r="A3406" s="22" t="str">
        <f>Revenue!A3407</f>
        <v>P0284</v>
      </c>
      <c r="B3406" s="22" t="str">
        <f>Revenue!B3407</f>
        <v>Oct</v>
      </c>
      <c r="C3406" s="23" t="str">
        <f t="shared" si="141"/>
        <v>P0284|Oct</v>
      </c>
      <c r="D3406" s="24">
        <f>Revenue!J3407</f>
        <v>730.03780000000006</v>
      </c>
      <c r="E3406" s="25">
        <f>_xlfn.XLOOKUP($C3406,ExpensesTbl[Key],ExpensesTbl[Total Operating Expenses])</f>
        <v>1194.68</v>
      </c>
      <c r="F3406" s="25">
        <f t="shared" si="142"/>
        <v>-464.6422</v>
      </c>
      <c r="G3406" s="23" t="str">
        <f>_xlfn.XLOOKUP($A3406,PropertiesTbl[Property ID],PropertiesTbl[Property Name])</f>
        <v>Whispering Villa</v>
      </c>
    </row>
    <row r="3407" spans="1:7" x14ac:dyDescent="0.25">
      <c r="A3407" s="22" t="str">
        <f>Revenue!A3408</f>
        <v>P0284</v>
      </c>
      <c r="B3407" s="22" t="str">
        <f>Revenue!B3408</f>
        <v>Nov</v>
      </c>
      <c r="C3407" s="23" t="str">
        <f t="shared" si="141"/>
        <v>P0284|Nov</v>
      </c>
      <c r="D3407" s="24">
        <f>Revenue!J3408</f>
        <v>776.72389999999996</v>
      </c>
      <c r="E3407" s="25">
        <f>_xlfn.XLOOKUP($C3407,ExpensesTbl[Key],ExpensesTbl[Total Operating Expenses])</f>
        <v>1195.8599999999999</v>
      </c>
      <c r="F3407" s="25">
        <f t="shared" si="142"/>
        <v>-419.13609999999994</v>
      </c>
      <c r="G3407" s="23" t="str">
        <f>_xlfn.XLOOKUP($A3407,PropertiesTbl[Property ID],PropertiesTbl[Property Name])</f>
        <v>Whispering Villa</v>
      </c>
    </row>
    <row r="3408" spans="1:7" x14ac:dyDescent="0.25">
      <c r="A3408" s="22" t="str">
        <f>Revenue!A3409</f>
        <v>P0284</v>
      </c>
      <c r="B3408" s="22" t="str">
        <f>Revenue!B3409</f>
        <v>Dec</v>
      </c>
      <c r="C3408" s="23" t="str">
        <f t="shared" si="141"/>
        <v>P0284|Dec</v>
      </c>
      <c r="D3408" s="24">
        <f>Revenue!J3409</f>
        <v>2478.8550999999998</v>
      </c>
      <c r="E3408" s="25">
        <f>_xlfn.XLOOKUP($C3408,ExpensesTbl[Key],ExpensesTbl[Total Operating Expenses])</f>
        <v>1450.7200000000003</v>
      </c>
      <c r="F3408" s="25">
        <f t="shared" si="142"/>
        <v>1028.1350999999995</v>
      </c>
      <c r="G3408" s="23" t="str">
        <f>_xlfn.XLOOKUP($A3408,PropertiesTbl[Property ID],PropertiesTbl[Property Name])</f>
        <v>Whispering Villa</v>
      </c>
    </row>
    <row r="3409" spans="1:7" x14ac:dyDescent="0.25">
      <c r="A3409" s="22" t="str">
        <f>Revenue!A3410</f>
        <v>P0284</v>
      </c>
      <c r="B3409" s="22" t="str">
        <f>Revenue!B3410</f>
        <v>Jan</v>
      </c>
      <c r="C3409" s="23" t="str">
        <f t="shared" si="141"/>
        <v>P0284|Jan</v>
      </c>
      <c r="D3409" s="24">
        <f>Revenue!J3410</f>
        <v>2231.4468999999999</v>
      </c>
      <c r="E3409" s="25">
        <f>_xlfn.XLOOKUP($C3409,ExpensesTbl[Key],ExpensesTbl[Total Operating Expenses])</f>
        <v>1442.7800000000002</v>
      </c>
      <c r="F3409" s="25">
        <f t="shared" si="142"/>
        <v>788.66689999999971</v>
      </c>
      <c r="G3409" s="23" t="str">
        <f>_xlfn.XLOOKUP($A3409,PropertiesTbl[Property ID],PropertiesTbl[Property Name])</f>
        <v>Whispering Villa</v>
      </c>
    </row>
    <row r="3410" spans="1:7" x14ac:dyDescent="0.25">
      <c r="A3410" s="22" t="str">
        <f>Revenue!A3411</f>
        <v>P0284</v>
      </c>
      <c r="B3410" s="22" t="str">
        <f>Revenue!B3411</f>
        <v>Feb</v>
      </c>
      <c r="C3410" s="23" t="str">
        <f t="shared" si="141"/>
        <v>P0284|Feb</v>
      </c>
      <c r="D3410" s="24">
        <f>Revenue!J3411</f>
        <v>1844.6709000000001</v>
      </c>
      <c r="E3410" s="25">
        <f>_xlfn.XLOOKUP($C3410,ExpensesTbl[Key],ExpensesTbl[Total Operating Expenses])</f>
        <v>1367.3600000000001</v>
      </c>
      <c r="F3410" s="25">
        <f t="shared" si="142"/>
        <v>477.31089999999995</v>
      </c>
      <c r="G3410" s="23" t="str">
        <f>_xlfn.XLOOKUP($A3410,PropertiesTbl[Property ID],PropertiesTbl[Property Name])</f>
        <v>Whispering Villa</v>
      </c>
    </row>
    <row r="3411" spans="1:7" x14ac:dyDescent="0.25">
      <c r="A3411" s="22" t="str">
        <f>Revenue!A3412</f>
        <v>P0284</v>
      </c>
      <c r="B3411" s="22" t="str">
        <f>Revenue!B3412</f>
        <v>Mar</v>
      </c>
      <c r="C3411" s="23" t="str">
        <f t="shared" si="141"/>
        <v>P0284|Mar</v>
      </c>
      <c r="D3411" s="24">
        <f>Revenue!J3412</f>
        <v>1482.6960000000001</v>
      </c>
      <c r="E3411" s="25">
        <f>_xlfn.XLOOKUP($C3411,ExpensesTbl[Key],ExpensesTbl[Total Operating Expenses])</f>
        <v>1350.6800000000003</v>
      </c>
      <c r="F3411" s="25">
        <f t="shared" si="142"/>
        <v>132.01599999999985</v>
      </c>
      <c r="G3411" s="23" t="str">
        <f>_xlfn.XLOOKUP($A3411,PropertiesTbl[Property ID],PropertiesTbl[Property Name])</f>
        <v>Whispering Villa</v>
      </c>
    </row>
    <row r="3412" spans="1:7" x14ac:dyDescent="0.25">
      <c r="A3412" s="22" t="str">
        <f>Revenue!A3413</f>
        <v>P0285</v>
      </c>
      <c r="B3412" s="22" t="str">
        <f>Revenue!B3413</f>
        <v>Apr</v>
      </c>
      <c r="C3412" s="23" t="str">
        <f t="shared" si="141"/>
        <v>P0285|Apr</v>
      </c>
      <c r="D3412" s="24">
        <f>Revenue!J3413</f>
        <v>1906.5131999999999</v>
      </c>
      <c r="E3412" s="25">
        <f>_xlfn.XLOOKUP($C3412,ExpensesTbl[Key],ExpensesTbl[Total Operating Expenses])</f>
        <v>3081.5299999999997</v>
      </c>
      <c r="F3412" s="25">
        <f t="shared" si="142"/>
        <v>-1175.0167999999999</v>
      </c>
      <c r="G3412" s="23" t="str">
        <f>_xlfn.XLOOKUP($A3412,PropertiesTbl[Property ID],PropertiesTbl[Property Name])</f>
        <v>Whispering Retreat</v>
      </c>
    </row>
    <row r="3413" spans="1:7" x14ac:dyDescent="0.25">
      <c r="A3413" s="22" t="str">
        <f>Revenue!A3414</f>
        <v>P0285</v>
      </c>
      <c r="B3413" s="22" t="str">
        <f>Revenue!B3414</f>
        <v>May</v>
      </c>
      <c r="C3413" s="23" t="str">
        <f t="shared" si="141"/>
        <v>P0285|May</v>
      </c>
      <c r="D3413" s="24">
        <f>Revenue!J3414</f>
        <v>2076.6803</v>
      </c>
      <c r="E3413" s="25">
        <f>_xlfn.XLOOKUP($C3413,ExpensesTbl[Key],ExpensesTbl[Total Operating Expenses])</f>
        <v>3626.99</v>
      </c>
      <c r="F3413" s="25">
        <f t="shared" si="142"/>
        <v>-1550.3096999999998</v>
      </c>
      <c r="G3413" s="23" t="str">
        <f>_xlfn.XLOOKUP($A3413,PropertiesTbl[Property ID],PropertiesTbl[Property Name])</f>
        <v>Whispering Retreat</v>
      </c>
    </row>
    <row r="3414" spans="1:7" x14ac:dyDescent="0.25">
      <c r="A3414" s="22" t="str">
        <f>Revenue!A3415</f>
        <v>P0285</v>
      </c>
      <c r="B3414" s="22" t="str">
        <f>Revenue!B3415</f>
        <v>Jun</v>
      </c>
      <c r="C3414" s="23" t="str">
        <f t="shared" si="141"/>
        <v>P0285|Jun</v>
      </c>
      <c r="D3414" s="24">
        <f>Revenue!J3415</f>
        <v>2561.4960000000001</v>
      </c>
      <c r="E3414" s="25">
        <f>_xlfn.XLOOKUP($C3414,ExpensesTbl[Key],ExpensesTbl[Total Operating Expenses])</f>
        <v>3813.1899999999996</v>
      </c>
      <c r="F3414" s="25">
        <f t="shared" si="142"/>
        <v>-1251.6939999999995</v>
      </c>
      <c r="G3414" s="23" t="str">
        <f>_xlfn.XLOOKUP($A3414,PropertiesTbl[Property ID],PropertiesTbl[Property Name])</f>
        <v>Whispering Retreat</v>
      </c>
    </row>
    <row r="3415" spans="1:7" x14ac:dyDescent="0.25">
      <c r="A3415" s="22" t="str">
        <f>Revenue!A3416</f>
        <v>P0285</v>
      </c>
      <c r="B3415" s="22" t="str">
        <f>Revenue!B3416</f>
        <v>Jul</v>
      </c>
      <c r="C3415" s="23" t="str">
        <f t="shared" si="141"/>
        <v>P0285|Jul</v>
      </c>
      <c r="D3415" s="24">
        <f>Revenue!J3416</f>
        <v>4381.9908000000005</v>
      </c>
      <c r="E3415" s="25">
        <f>_xlfn.XLOOKUP($C3415,ExpensesTbl[Key],ExpensesTbl[Total Operating Expenses])</f>
        <v>5359.7199999999993</v>
      </c>
      <c r="F3415" s="25">
        <f t="shared" si="142"/>
        <v>-977.72919999999885</v>
      </c>
      <c r="G3415" s="23" t="str">
        <f>_xlfn.XLOOKUP($A3415,PropertiesTbl[Property ID],PropertiesTbl[Property Name])</f>
        <v>Whispering Retreat</v>
      </c>
    </row>
    <row r="3416" spans="1:7" x14ac:dyDescent="0.25">
      <c r="A3416" s="22" t="str">
        <f>Revenue!A3417</f>
        <v>P0285</v>
      </c>
      <c r="B3416" s="22" t="str">
        <f>Revenue!B3417</f>
        <v>Aug</v>
      </c>
      <c r="C3416" s="23" t="str">
        <f t="shared" si="141"/>
        <v>P0285|Aug</v>
      </c>
      <c r="D3416" s="24">
        <f>Revenue!J3417</f>
        <v>3601.2960000000003</v>
      </c>
      <c r="E3416" s="25">
        <f>_xlfn.XLOOKUP($C3416,ExpensesTbl[Key],ExpensesTbl[Total Operating Expenses])</f>
        <v>5168.12</v>
      </c>
      <c r="F3416" s="25">
        <f t="shared" si="142"/>
        <v>-1566.8239999999996</v>
      </c>
      <c r="G3416" s="23" t="str">
        <f>_xlfn.XLOOKUP($A3416,PropertiesTbl[Property ID],PropertiesTbl[Property Name])</f>
        <v>Whispering Retreat</v>
      </c>
    </row>
    <row r="3417" spans="1:7" x14ac:dyDescent="0.25">
      <c r="A3417" s="22" t="str">
        <f>Revenue!A3418</f>
        <v>P0285</v>
      </c>
      <c r="B3417" s="22" t="str">
        <f>Revenue!B3418</f>
        <v>Sep</v>
      </c>
      <c r="C3417" s="23" t="str">
        <f t="shared" si="141"/>
        <v>P0285|Sep</v>
      </c>
      <c r="D3417" s="24">
        <f>Revenue!J3418</f>
        <v>1993.1147999999998</v>
      </c>
      <c r="E3417" s="25">
        <f>_xlfn.XLOOKUP($C3417,ExpensesTbl[Key],ExpensesTbl[Total Operating Expenses])</f>
        <v>3400.1</v>
      </c>
      <c r="F3417" s="25">
        <f t="shared" si="142"/>
        <v>-1406.9852000000001</v>
      </c>
      <c r="G3417" s="23" t="str">
        <f>_xlfn.XLOOKUP($A3417,PropertiesTbl[Property ID],PropertiesTbl[Property Name])</f>
        <v>Whispering Retreat</v>
      </c>
    </row>
    <row r="3418" spans="1:7" x14ac:dyDescent="0.25">
      <c r="A3418" s="22" t="str">
        <f>Revenue!A3419</f>
        <v>P0285</v>
      </c>
      <c r="B3418" s="22" t="str">
        <f>Revenue!B3419</f>
        <v>Oct</v>
      </c>
      <c r="C3418" s="23" t="str">
        <f t="shared" si="141"/>
        <v>P0285|Oct</v>
      </c>
      <c r="D3418" s="24">
        <f>Revenue!J3419</f>
        <v>1913.1480000000001</v>
      </c>
      <c r="E3418" s="25">
        <f>_xlfn.XLOOKUP($C3418,ExpensesTbl[Key],ExpensesTbl[Total Operating Expenses])</f>
        <v>3268.29</v>
      </c>
      <c r="F3418" s="25">
        <f t="shared" si="142"/>
        <v>-1355.1419999999998</v>
      </c>
      <c r="G3418" s="23" t="str">
        <f>_xlfn.XLOOKUP($A3418,PropertiesTbl[Property ID],PropertiesTbl[Property Name])</f>
        <v>Whispering Retreat</v>
      </c>
    </row>
    <row r="3419" spans="1:7" x14ac:dyDescent="0.25">
      <c r="A3419" s="22" t="str">
        <f>Revenue!A3420</f>
        <v>P0285</v>
      </c>
      <c r="B3419" s="22" t="str">
        <f>Revenue!B3420</f>
        <v>Nov</v>
      </c>
      <c r="C3419" s="23" t="str">
        <f t="shared" si="141"/>
        <v>P0285|Nov</v>
      </c>
      <c r="D3419" s="24">
        <f>Revenue!J3420</f>
        <v>2243.7143000000001</v>
      </c>
      <c r="E3419" s="25">
        <f>_xlfn.XLOOKUP($C3419,ExpensesTbl[Key],ExpensesTbl[Total Operating Expenses])</f>
        <v>3144.39</v>
      </c>
      <c r="F3419" s="25">
        <f t="shared" si="142"/>
        <v>-900.67569999999978</v>
      </c>
      <c r="G3419" s="23" t="str">
        <f>_xlfn.XLOOKUP($A3419,PropertiesTbl[Property ID],PropertiesTbl[Property Name])</f>
        <v>Whispering Retreat</v>
      </c>
    </row>
    <row r="3420" spans="1:7" x14ac:dyDescent="0.25">
      <c r="A3420" s="22" t="str">
        <f>Revenue!A3421</f>
        <v>P0285</v>
      </c>
      <c r="B3420" s="22" t="str">
        <f>Revenue!B3421</f>
        <v>Dec</v>
      </c>
      <c r="C3420" s="23" t="str">
        <f t="shared" si="141"/>
        <v>P0285|Dec</v>
      </c>
      <c r="D3420" s="24">
        <f>Revenue!J3421</f>
        <v>7891.3501999999999</v>
      </c>
      <c r="E3420" s="25">
        <f>_xlfn.XLOOKUP($C3420,ExpensesTbl[Key],ExpensesTbl[Total Operating Expenses])</f>
        <v>3874.07</v>
      </c>
      <c r="F3420" s="25">
        <f t="shared" si="142"/>
        <v>4017.2801999999997</v>
      </c>
      <c r="G3420" s="23" t="str">
        <f>_xlfn.XLOOKUP($A3420,PropertiesTbl[Property ID],PropertiesTbl[Property Name])</f>
        <v>Whispering Retreat</v>
      </c>
    </row>
    <row r="3421" spans="1:7" x14ac:dyDescent="0.25">
      <c r="A3421" s="22" t="str">
        <f>Revenue!A3422</f>
        <v>P0285</v>
      </c>
      <c r="B3421" s="22" t="str">
        <f>Revenue!B3422</f>
        <v>Jan</v>
      </c>
      <c r="C3421" s="23" t="str">
        <f t="shared" si="141"/>
        <v>P0285|Jan</v>
      </c>
      <c r="D3421" s="24">
        <f>Revenue!J3422</f>
        <v>7433.9369999999999</v>
      </c>
      <c r="E3421" s="25">
        <f>_xlfn.XLOOKUP($C3421,ExpensesTbl[Key],ExpensesTbl[Total Operating Expenses])</f>
        <v>3906.58</v>
      </c>
      <c r="F3421" s="25">
        <f t="shared" si="142"/>
        <v>3527.357</v>
      </c>
      <c r="G3421" s="23" t="str">
        <f>_xlfn.XLOOKUP($A3421,PropertiesTbl[Property ID],PropertiesTbl[Property Name])</f>
        <v>Whispering Retreat</v>
      </c>
    </row>
    <row r="3422" spans="1:7" x14ac:dyDescent="0.25">
      <c r="A3422" s="22" t="str">
        <f>Revenue!A3423</f>
        <v>P0285</v>
      </c>
      <c r="B3422" s="22" t="str">
        <f>Revenue!B3423</f>
        <v>Feb</v>
      </c>
      <c r="C3422" s="23" t="str">
        <f t="shared" si="141"/>
        <v>P0285|Feb</v>
      </c>
      <c r="D3422" s="24">
        <f>Revenue!J3423</f>
        <v>6172.5307999999995</v>
      </c>
      <c r="E3422" s="25">
        <f>_xlfn.XLOOKUP($C3422,ExpensesTbl[Key],ExpensesTbl[Total Operating Expenses])</f>
        <v>3731.91</v>
      </c>
      <c r="F3422" s="25">
        <f t="shared" si="142"/>
        <v>2440.6207999999997</v>
      </c>
      <c r="G3422" s="23" t="str">
        <f>_xlfn.XLOOKUP($A3422,PropertiesTbl[Property ID],PropertiesTbl[Property Name])</f>
        <v>Whispering Retreat</v>
      </c>
    </row>
    <row r="3423" spans="1:7" x14ac:dyDescent="0.25">
      <c r="A3423" s="22" t="str">
        <f>Revenue!A3424</f>
        <v>P0285</v>
      </c>
      <c r="B3423" s="22" t="str">
        <f>Revenue!B3424</f>
        <v>Mar</v>
      </c>
      <c r="C3423" s="23" t="str">
        <f t="shared" si="141"/>
        <v>P0285|Mar</v>
      </c>
      <c r="D3423" s="24">
        <f>Revenue!J3424</f>
        <v>5101.8072000000002</v>
      </c>
      <c r="E3423" s="25">
        <f>_xlfn.XLOOKUP($C3423,ExpensesTbl[Key],ExpensesTbl[Total Operating Expenses])</f>
        <v>3563.63</v>
      </c>
      <c r="F3423" s="25">
        <f t="shared" si="142"/>
        <v>1538.1772000000001</v>
      </c>
      <c r="G3423" s="23" t="str">
        <f>_xlfn.XLOOKUP($A3423,PropertiesTbl[Property ID],PropertiesTbl[Property Name])</f>
        <v>Whispering Retreat</v>
      </c>
    </row>
    <row r="3424" spans="1:7" x14ac:dyDescent="0.25">
      <c r="A3424" s="22" t="str">
        <f>Revenue!A3425</f>
        <v>P0286</v>
      </c>
      <c r="B3424" s="22" t="str">
        <f>Revenue!B3425</f>
        <v>Apr</v>
      </c>
      <c r="C3424" s="23" t="str">
        <f t="shared" si="141"/>
        <v>P0286|Apr</v>
      </c>
      <c r="D3424" s="24">
        <f>Revenue!J3425</f>
        <v>820.20550000000003</v>
      </c>
      <c r="E3424" s="25">
        <f>_xlfn.XLOOKUP($C3424,ExpensesTbl[Key],ExpensesTbl[Total Operating Expenses])</f>
        <v>1558.65</v>
      </c>
      <c r="F3424" s="25">
        <f t="shared" si="142"/>
        <v>-738.44450000000006</v>
      </c>
      <c r="G3424" s="23" t="str">
        <f>_xlfn.XLOOKUP($A3424,PropertiesTbl[Property ID],PropertiesTbl[Property Name])</f>
        <v>Whispering Perch</v>
      </c>
    </row>
    <row r="3425" spans="1:7" x14ac:dyDescent="0.25">
      <c r="A3425" s="22" t="str">
        <f>Revenue!A3426</f>
        <v>P0286</v>
      </c>
      <c r="B3425" s="22" t="str">
        <f>Revenue!B3426</f>
        <v>May</v>
      </c>
      <c r="C3425" s="23" t="str">
        <f t="shared" si="141"/>
        <v>P0286|May</v>
      </c>
      <c r="D3425" s="24">
        <f>Revenue!J3426</f>
        <v>1007.4834000000001</v>
      </c>
      <c r="E3425" s="25">
        <f>_xlfn.XLOOKUP($C3425,ExpensesTbl[Key],ExpensesTbl[Total Operating Expenses])</f>
        <v>1752.1100000000001</v>
      </c>
      <c r="F3425" s="25">
        <f t="shared" si="142"/>
        <v>-744.62660000000005</v>
      </c>
      <c r="G3425" s="23" t="str">
        <f>_xlfn.XLOOKUP($A3425,PropertiesTbl[Property ID],PropertiesTbl[Property Name])</f>
        <v>Whispering Perch</v>
      </c>
    </row>
    <row r="3426" spans="1:7" x14ac:dyDescent="0.25">
      <c r="A3426" s="22" t="str">
        <f>Revenue!A3427</f>
        <v>P0286</v>
      </c>
      <c r="B3426" s="22" t="str">
        <f>Revenue!B3427</f>
        <v>Jun</v>
      </c>
      <c r="C3426" s="23" t="str">
        <f t="shared" si="141"/>
        <v>P0286|Jun</v>
      </c>
      <c r="D3426" s="24">
        <f>Revenue!J3427</f>
        <v>1132.4096999999999</v>
      </c>
      <c r="E3426" s="25">
        <f>_xlfn.XLOOKUP($C3426,ExpensesTbl[Key],ExpensesTbl[Total Operating Expenses])</f>
        <v>1828.48</v>
      </c>
      <c r="F3426" s="25">
        <f t="shared" si="142"/>
        <v>-696.07030000000009</v>
      </c>
      <c r="G3426" s="23" t="str">
        <f>_xlfn.XLOOKUP($A3426,PropertiesTbl[Property ID],PropertiesTbl[Property Name])</f>
        <v>Whispering Perch</v>
      </c>
    </row>
    <row r="3427" spans="1:7" x14ac:dyDescent="0.25">
      <c r="A3427" s="22" t="str">
        <f>Revenue!A3428</f>
        <v>P0286</v>
      </c>
      <c r="B3427" s="22" t="str">
        <f>Revenue!B3428</f>
        <v>Jul</v>
      </c>
      <c r="C3427" s="23" t="str">
        <f t="shared" si="141"/>
        <v>P0286|Jul</v>
      </c>
      <c r="D3427" s="24">
        <f>Revenue!J3428</f>
        <v>1587.3009</v>
      </c>
      <c r="E3427" s="25">
        <f>_xlfn.XLOOKUP($C3427,ExpensesTbl[Key],ExpensesTbl[Total Operating Expenses])</f>
        <v>2406.3199999999997</v>
      </c>
      <c r="F3427" s="25">
        <f t="shared" si="142"/>
        <v>-819.01909999999975</v>
      </c>
      <c r="G3427" s="23" t="str">
        <f>_xlfn.XLOOKUP($A3427,PropertiesTbl[Property ID],PropertiesTbl[Property Name])</f>
        <v>Whispering Perch</v>
      </c>
    </row>
    <row r="3428" spans="1:7" x14ac:dyDescent="0.25">
      <c r="A3428" s="22" t="str">
        <f>Revenue!A3429</f>
        <v>P0286</v>
      </c>
      <c r="B3428" s="22" t="str">
        <f>Revenue!B3429</f>
        <v>Aug</v>
      </c>
      <c r="C3428" s="23" t="str">
        <f t="shared" si="141"/>
        <v>P0286|Aug</v>
      </c>
      <c r="D3428" s="24">
        <f>Revenue!J3429</f>
        <v>1411.3719999999998</v>
      </c>
      <c r="E3428" s="25">
        <f>_xlfn.XLOOKUP($C3428,ExpensesTbl[Key],ExpensesTbl[Total Operating Expenses])</f>
        <v>2328.87</v>
      </c>
      <c r="F3428" s="25">
        <f t="shared" si="142"/>
        <v>-917.49800000000005</v>
      </c>
      <c r="G3428" s="23" t="str">
        <f>_xlfn.XLOOKUP($A3428,PropertiesTbl[Property ID],PropertiesTbl[Property Name])</f>
        <v>Whispering Perch</v>
      </c>
    </row>
    <row r="3429" spans="1:7" x14ac:dyDescent="0.25">
      <c r="A3429" s="22" t="str">
        <f>Revenue!A3430</f>
        <v>P0286</v>
      </c>
      <c r="B3429" s="22" t="str">
        <f>Revenue!B3430</f>
        <v>Sep</v>
      </c>
      <c r="C3429" s="23" t="str">
        <f t="shared" si="141"/>
        <v>P0286|Sep</v>
      </c>
      <c r="D3429" s="24">
        <f>Revenue!J3430</f>
        <v>955.375</v>
      </c>
      <c r="E3429" s="25">
        <f>_xlfn.XLOOKUP($C3429,ExpensesTbl[Key],ExpensesTbl[Total Operating Expenses])</f>
        <v>1675.23</v>
      </c>
      <c r="F3429" s="25">
        <f t="shared" si="142"/>
        <v>-719.85500000000002</v>
      </c>
      <c r="G3429" s="23" t="str">
        <f>_xlfn.XLOOKUP($A3429,PropertiesTbl[Property ID],PropertiesTbl[Property Name])</f>
        <v>Whispering Perch</v>
      </c>
    </row>
    <row r="3430" spans="1:7" x14ac:dyDescent="0.25">
      <c r="A3430" s="22" t="str">
        <f>Revenue!A3431</f>
        <v>P0286</v>
      </c>
      <c r="B3430" s="22" t="str">
        <f>Revenue!B3431</f>
        <v>Oct</v>
      </c>
      <c r="C3430" s="23" t="str">
        <f t="shared" si="141"/>
        <v>P0286|Oct</v>
      </c>
      <c r="D3430" s="24">
        <f>Revenue!J3431</f>
        <v>956.09280000000001</v>
      </c>
      <c r="E3430" s="25">
        <f>_xlfn.XLOOKUP($C3430,ExpensesTbl[Key],ExpensesTbl[Total Operating Expenses])</f>
        <v>1630.46</v>
      </c>
      <c r="F3430" s="25">
        <f t="shared" si="142"/>
        <v>-674.36720000000003</v>
      </c>
      <c r="G3430" s="23" t="str">
        <f>_xlfn.XLOOKUP($A3430,PropertiesTbl[Property ID],PropertiesTbl[Property Name])</f>
        <v>Whispering Perch</v>
      </c>
    </row>
    <row r="3431" spans="1:7" x14ac:dyDescent="0.25">
      <c r="A3431" s="22" t="str">
        <f>Revenue!A3432</f>
        <v>P0286</v>
      </c>
      <c r="B3431" s="22" t="str">
        <f>Revenue!B3432</f>
        <v>Nov</v>
      </c>
      <c r="C3431" s="23" t="str">
        <f t="shared" si="141"/>
        <v>P0286|Nov</v>
      </c>
      <c r="D3431" s="24">
        <f>Revenue!J3432</f>
        <v>974.36760000000004</v>
      </c>
      <c r="E3431" s="25">
        <f>_xlfn.XLOOKUP($C3431,ExpensesTbl[Key],ExpensesTbl[Total Operating Expenses])</f>
        <v>1605.38</v>
      </c>
      <c r="F3431" s="25">
        <f t="shared" si="142"/>
        <v>-631.01240000000007</v>
      </c>
      <c r="G3431" s="23" t="str">
        <f>_xlfn.XLOOKUP($A3431,PropertiesTbl[Property ID],PropertiesTbl[Property Name])</f>
        <v>Whispering Perch</v>
      </c>
    </row>
    <row r="3432" spans="1:7" x14ac:dyDescent="0.25">
      <c r="A3432" s="22" t="str">
        <f>Revenue!A3433</f>
        <v>P0286</v>
      </c>
      <c r="B3432" s="22" t="str">
        <f>Revenue!B3433</f>
        <v>Dec</v>
      </c>
      <c r="C3432" s="23" t="str">
        <f t="shared" si="141"/>
        <v>P0286|Dec</v>
      </c>
      <c r="D3432" s="24">
        <f>Revenue!J3433</f>
        <v>2985.1718000000001</v>
      </c>
      <c r="E3432" s="25">
        <f>_xlfn.XLOOKUP($C3432,ExpensesTbl[Key],ExpensesTbl[Total Operating Expenses])</f>
        <v>1914.8799999999999</v>
      </c>
      <c r="F3432" s="25">
        <f t="shared" si="142"/>
        <v>1070.2918000000002</v>
      </c>
      <c r="G3432" s="23" t="str">
        <f>_xlfn.XLOOKUP($A3432,PropertiesTbl[Property ID],PropertiesTbl[Property Name])</f>
        <v>Whispering Perch</v>
      </c>
    </row>
    <row r="3433" spans="1:7" x14ac:dyDescent="0.25">
      <c r="A3433" s="22" t="str">
        <f>Revenue!A3434</f>
        <v>P0286</v>
      </c>
      <c r="B3433" s="22" t="str">
        <f>Revenue!B3434</f>
        <v>Jan</v>
      </c>
      <c r="C3433" s="23" t="str">
        <f t="shared" si="141"/>
        <v>P0286|Jan</v>
      </c>
      <c r="D3433" s="24">
        <f>Revenue!J3434</f>
        <v>2791.3353999999999</v>
      </c>
      <c r="E3433" s="25">
        <f>_xlfn.XLOOKUP($C3433,ExpensesTbl[Key],ExpensesTbl[Total Operating Expenses])</f>
        <v>1822.4199999999998</v>
      </c>
      <c r="F3433" s="25">
        <f t="shared" si="142"/>
        <v>968.91540000000009</v>
      </c>
      <c r="G3433" s="23" t="str">
        <f>_xlfn.XLOOKUP($A3433,PropertiesTbl[Property ID],PropertiesTbl[Property Name])</f>
        <v>Whispering Perch</v>
      </c>
    </row>
    <row r="3434" spans="1:7" x14ac:dyDescent="0.25">
      <c r="A3434" s="22" t="str">
        <f>Revenue!A3435</f>
        <v>P0286</v>
      </c>
      <c r="B3434" s="22" t="str">
        <f>Revenue!B3435</f>
        <v>Feb</v>
      </c>
      <c r="C3434" s="23" t="str">
        <f t="shared" si="141"/>
        <v>P0286|Feb</v>
      </c>
      <c r="D3434" s="24">
        <f>Revenue!J3435</f>
        <v>2487.5119999999997</v>
      </c>
      <c r="E3434" s="25">
        <f>_xlfn.XLOOKUP($C3434,ExpensesTbl[Key],ExpensesTbl[Total Operating Expenses])</f>
        <v>1828.9599999999998</v>
      </c>
      <c r="F3434" s="25">
        <f t="shared" si="142"/>
        <v>658.55199999999991</v>
      </c>
      <c r="G3434" s="23" t="str">
        <f>_xlfn.XLOOKUP($A3434,PropertiesTbl[Property ID],PropertiesTbl[Property Name])</f>
        <v>Whispering Perch</v>
      </c>
    </row>
    <row r="3435" spans="1:7" x14ac:dyDescent="0.25">
      <c r="A3435" s="22" t="str">
        <f>Revenue!A3436</f>
        <v>P0286</v>
      </c>
      <c r="B3435" s="22" t="str">
        <f>Revenue!B3436</f>
        <v>Mar</v>
      </c>
      <c r="C3435" s="23" t="str">
        <f t="shared" si="141"/>
        <v>P0286|Mar</v>
      </c>
      <c r="D3435" s="24">
        <f>Revenue!J3436</f>
        <v>1880.3295000000001</v>
      </c>
      <c r="E3435" s="25">
        <f>_xlfn.XLOOKUP($C3435,ExpensesTbl[Key],ExpensesTbl[Total Operating Expenses])</f>
        <v>1720.45</v>
      </c>
      <c r="F3435" s="25">
        <f t="shared" si="142"/>
        <v>159.87950000000001</v>
      </c>
      <c r="G3435" s="23" t="str">
        <f>_xlfn.XLOOKUP($A3435,PropertiesTbl[Property ID],PropertiesTbl[Property Name])</f>
        <v>Whispering Perch</v>
      </c>
    </row>
    <row r="3436" spans="1:7" x14ac:dyDescent="0.25">
      <c r="A3436" s="22" t="str">
        <f>Revenue!A3437</f>
        <v>P0287</v>
      </c>
      <c r="B3436" s="22" t="str">
        <f>Revenue!B3437</f>
        <v>Apr</v>
      </c>
      <c r="C3436" s="23" t="str">
        <f t="shared" si="141"/>
        <v>P0287|Apr</v>
      </c>
      <c r="D3436" s="24">
        <f>Revenue!J3437</f>
        <v>1565.5444</v>
      </c>
      <c r="E3436" s="25">
        <f>_xlfn.XLOOKUP($C3436,ExpensesTbl[Key],ExpensesTbl[Total Operating Expenses])</f>
        <v>2478.6000000000004</v>
      </c>
      <c r="F3436" s="25">
        <f t="shared" si="142"/>
        <v>-913.05560000000037</v>
      </c>
      <c r="G3436" s="23" t="str">
        <f>_xlfn.XLOOKUP($A3436,PropertiesTbl[Property ID],PropertiesTbl[Property Name])</f>
        <v>Alpine Landing</v>
      </c>
    </row>
    <row r="3437" spans="1:7" x14ac:dyDescent="0.25">
      <c r="A3437" s="22" t="str">
        <f>Revenue!A3438</f>
        <v>P0287</v>
      </c>
      <c r="B3437" s="22" t="str">
        <f>Revenue!B3438</f>
        <v>May</v>
      </c>
      <c r="C3437" s="23" t="str">
        <f t="shared" si="141"/>
        <v>P0287|May</v>
      </c>
      <c r="D3437" s="24">
        <f>Revenue!J3438</f>
        <v>2036.9256</v>
      </c>
      <c r="E3437" s="25">
        <f>_xlfn.XLOOKUP($C3437,ExpensesTbl[Key],ExpensesTbl[Total Operating Expenses])</f>
        <v>2943.38</v>
      </c>
      <c r="F3437" s="25">
        <f t="shared" si="142"/>
        <v>-906.45440000000008</v>
      </c>
      <c r="G3437" s="23" t="str">
        <f>_xlfn.XLOOKUP($A3437,PropertiesTbl[Property ID],PropertiesTbl[Property Name])</f>
        <v>Alpine Landing</v>
      </c>
    </row>
    <row r="3438" spans="1:7" x14ac:dyDescent="0.25">
      <c r="A3438" s="22" t="str">
        <f>Revenue!A3439</f>
        <v>P0287</v>
      </c>
      <c r="B3438" s="22" t="str">
        <f>Revenue!B3439</f>
        <v>Jun</v>
      </c>
      <c r="C3438" s="23" t="str">
        <f t="shared" si="141"/>
        <v>P0287|Jun</v>
      </c>
      <c r="D3438" s="24">
        <f>Revenue!J3439</f>
        <v>2038.788</v>
      </c>
      <c r="E3438" s="25">
        <f>_xlfn.XLOOKUP($C3438,ExpensesTbl[Key],ExpensesTbl[Total Operating Expenses])</f>
        <v>3088.0000000000005</v>
      </c>
      <c r="F3438" s="25">
        <f t="shared" si="142"/>
        <v>-1049.2120000000004</v>
      </c>
      <c r="G3438" s="23" t="str">
        <f>_xlfn.XLOOKUP($A3438,PropertiesTbl[Property ID],PropertiesTbl[Property Name])</f>
        <v>Alpine Landing</v>
      </c>
    </row>
    <row r="3439" spans="1:7" x14ac:dyDescent="0.25">
      <c r="A3439" s="22" t="str">
        <f>Revenue!A3440</f>
        <v>P0287</v>
      </c>
      <c r="B3439" s="22" t="str">
        <f>Revenue!B3440</f>
        <v>Jul</v>
      </c>
      <c r="C3439" s="23" t="str">
        <f t="shared" si="141"/>
        <v>P0287|Jul</v>
      </c>
      <c r="D3439" s="24">
        <f>Revenue!J3440</f>
        <v>3134.7925999999998</v>
      </c>
      <c r="E3439" s="25">
        <f>_xlfn.XLOOKUP($C3439,ExpensesTbl[Key],ExpensesTbl[Total Operating Expenses])</f>
        <v>4334.87</v>
      </c>
      <c r="F3439" s="25">
        <f t="shared" si="142"/>
        <v>-1200.0774000000001</v>
      </c>
      <c r="G3439" s="23" t="str">
        <f>_xlfn.XLOOKUP($A3439,PropertiesTbl[Property ID],PropertiesTbl[Property Name])</f>
        <v>Alpine Landing</v>
      </c>
    </row>
    <row r="3440" spans="1:7" x14ac:dyDescent="0.25">
      <c r="A3440" s="22" t="str">
        <f>Revenue!A3441</f>
        <v>P0287</v>
      </c>
      <c r="B3440" s="22" t="str">
        <f>Revenue!B3441</f>
        <v>Aug</v>
      </c>
      <c r="C3440" s="23" t="str">
        <f t="shared" si="141"/>
        <v>P0287|Aug</v>
      </c>
      <c r="D3440" s="24">
        <f>Revenue!J3441</f>
        <v>2747.7819999999997</v>
      </c>
      <c r="E3440" s="25">
        <f>_xlfn.XLOOKUP($C3440,ExpensesTbl[Key],ExpensesTbl[Total Operating Expenses])</f>
        <v>4194.63</v>
      </c>
      <c r="F3440" s="25">
        <f t="shared" si="142"/>
        <v>-1446.8480000000004</v>
      </c>
      <c r="G3440" s="23" t="str">
        <f>_xlfn.XLOOKUP($A3440,PropertiesTbl[Property ID],PropertiesTbl[Property Name])</f>
        <v>Alpine Landing</v>
      </c>
    </row>
    <row r="3441" spans="1:7" x14ac:dyDescent="0.25">
      <c r="A3441" s="22" t="str">
        <f>Revenue!A3442</f>
        <v>P0287</v>
      </c>
      <c r="B3441" s="22" t="str">
        <f>Revenue!B3442</f>
        <v>Sep</v>
      </c>
      <c r="C3441" s="23" t="str">
        <f t="shared" si="141"/>
        <v>P0287|Sep</v>
      </c>
      <c r="D3441" s="24">
        <f>Revenue!J3442</f>
        <v>1973.7301</v>
      </c>
      <c r="E3441" s="25">
        <f>_xlfn.XLOOKUP($C3441,ExpensesTbl[Key],ExpensesTbl[Total Operating Expenses])</f>
        <v>2772.68</v>
      </c>
      <c r="F3441" s="25">
        <f t="shared" si="142"/>
        <v>-798.94989999999984</v>
      </c>
      <c r="G3441" s="23" t="str">
        <f>_xlfn.XLOOKUP($A3441,PropertiesTbl[Property ID],PropertiesTbl[Property Name])</f>
        <v>Alpine Landing</v>
      </c>
    </row>
    <row r="3442" spans="1:7" x14ac:dyDescent="0.25">
      <c r="A3442" s="22" t="str">
        <f>Revenue!A3443</f>
        <v>P0287</v>
      </c>
      <c r="B3442" s="22" t="str">
        <f>Revenue!B3443</f>
        <v>Oct</v>
      </c>
      <c r="C3442" s="23" t="str">
        <f t="shared" si="141"/>
        <v>P0287|Oct</v>
      </c>
      <c r="D3442" s="24">
        <f>Revenue!J3443</f>
        <v>1950.0329999999999</v>
      </c>
      <c r="E3442" s="25">
        <f>_xlfn.XLOOKUP($C3442,ExpensesTbl[Key],ExpensesTbl[Total Operating Expenses])</f>
        <v>2650.42</v>
      </c>
      <c r="F3442" s="25">
        <f t="shared" si="142"/>
        <v>-700.38700000000017</v>
      </c>
      <c r="G3442" s="23" t="str">
        <f>_xlfn.XLOOKUP($A3442,PropertiesTbl[Property ID],PropertiesTbl[Property Name])</f>
        <v>Alpine Landing</v>
      </c>
    </row>
    <row r="3443" spans="1:7" x14ac:dyDescent="0.25">
      <c r="A3443" s="22" t="str">
        <f>Revenue!A3444</f>
        <v>P0287</v>
      </c>
      <c r="B3443" s="22" t="str">
        <f>Revenue!B3444</f>
        <v>Nov</v>
      </c>
      <c r="C3443" s="23" t="str">
        <f t="shared" si="141"/>
        <v>P0287|Nov</v>
      </c>
      <c r="D3443" s="24">
        <f>Revenue!J3444</f>
        <v>1849.5813999999998</v>
      </c>
      <c r="E3443" s="25">
        <f>_xlfn.XLOOKUP($C3443,ExpensesTbl[Key],ExpensesTbl[Total Operating Expenses])</f>
        <v>2685.1000000000004</v>
      </c>
      <c r="F3443" s="25">
        <f t="shared" si="142"/>
        <v>-835.51860000000056</v>
      </c>
      <c r="G3443" s="23" t="str">
        <f>_xlfn.XLOOKUP($A3443,PropertiesTbl[Property ID],PropertiesTbl[Property Name])</f>
        <v>Alpine Landing</v>
      </c>
    </row>
    <row r="3444" spans="1:7" x14ac:dyDescent="0.25">
      <c r="A3444" s="22" t="str">
        <f>Revenue!A3445</f>
        <v>P0287</v>
      </c>
      <c r="B3444" s="22" t="str">
        <f>Revenue!B3445</f>
        <v>Dec</v>
      </c>
      <c r="C3444" s="23" t="str">
        <f t="shared" si="141"/>
        <v>P0287|Dec</v>
      </c>
      <c r="D3444" s="24">
        <f>Revenue!J3445</f>
        <v>6117.3824999999997</v>
      </c>
      <c r="E3444" s="25">
        <f>_xlfn.XLOOKUP($C3444,ExpensesTbl[Key],ExpensesTbl[Total Operating Expenses])</f>
        <v>3151.6800000000003</v>
      </c>
      <c r="F3444" s="25">
        <f t="shared" si="142"/>
        <v>2965.7024999999994</v>
      </c>
      <c r="G3444" s="23" t="str">
        <f>_xlfn.XLOOKUP($A3444,PropertiesTbl[Property ID],PropertiesTbl[Property Name])</f>
        <v>Alpine Landing</v>
      </c>
    </row>
    <row r="3445" spans="1:7" x14ac:dyDescent="0.25">
      <c r="A3445" s="22" t="str">
        <f>Revenue!A3446</f>
        <v>P0287</v>
      </c>
      <c r="B3445" s="22" t="str">
        <f>Revenue!B3446</f>
        <v>Jan</v>
      </c>
      <c r="C3445" s="23" t="str">
        <f t="shared" si="141"/>
        <v>P0287|Jan</v>
      </c>
      <c r="D3445" s="24">
        <f>Revenue!J3446</f>
        <v>5963.5874000000003</v>
      </c>
      <c r="E3445" s="25">
        <f>_xlfn.XLOOKUP($C3445,ExpensesTbl[Key],ExpensesTbl[Total Operating Expenses])</f>
        <v>3024.7400000000002</v>
      </c>
      <c r="F3445" s="25">
        <f t="shared" si="142"/>
        <v>2938.8474000000001</v>
      </c>
      <c r="G3445" s="23" t="str">
        <f>_xlfn.XLOOKUP($A3445,PropertiesTbl[Property ID],PropertiesTbl[Property Name])</f>
        <v>Alpine Landing</v>
      </c>
    </row>
    <row r="3446" spans="1:7" x14ac:dyDescent="0.25">
      <c r="A3446" s="22" t="str">
        <f>Revenue!A3447</f>
        <v>P0287</v>
      </c>
      <c r="B3446" s="22" t="str">
        <f>Revenue!B3447</f>
        <v>Feb</v>
      </c>
      <c r="C3446" s="23" t="str">
        <f t="shared" si="141"/>
        <v>P0287|Feb</v>
      </c>
      <c r="D3446" s="24">
        <f>Revenue!J3447</f>
        <v>5444.0457000000006</v>
      </c>
      <c r="E3446" s="25">
        <f>_xlfn.XLOOKUP($C3446,ExpensesTbl[Key],ExpensesTbl[Total Operating Expenses])</f>
        <v>3021.4</v>
      </c>
      <c r="F3446" s="25">
        <f t="shared" si="142"/>
        <v>2422.6457000000005</v>
      </c>
      <c r="G3446" s="23" t="str">
        <f>_xlfn.XLOOKUP($A3446,PropertiesTbl[Property ID],PropertiesTbl[Property Name])</f>
        <v>Alpine Landing</v>
      </c>
    </row>
    <row r="3447" spans="1:7" x14ac:dyDescent="0.25">
      <c r="A3447" s="22" t="str">
        <f>Revenue!A3448</f>
        <v>P0287</v>
      </c>
      <c r="B3447" s="22" t="str">
        <f>Revenue!B3448</f>
        <v>Mar</v>
      </c>
      <c r="C3447" s="23" t="str">
        <f t="shared" si="141"/>
        <v>P0287|Mar</v>
      </c>
      <c r="D3447" s="24">
        <f>Revenue!J3448</f>
        <v>4270.9940000000006</v>
      </c>
      <c r="E3447" s="25">
        <f>_xlfn.XLOOKUP($C3447,ExpensesTbl[Key],ExpensesTbl[Total Operating Expenses])</f>
        <v>2876.82</v>
      </c>
      <c r="F3447" s="25">
        <f t="shared" si="142"/>
        <v>1394.1740000000004</v>
      </c>
      <c r="G3447" s="23" t="str">
        <f>_xlfn.XLOOKUP($A3447,PropertiesTbl[Property ID],PropertiesTbl[Property Name])</f>
        <v>Alpine Landing</v>
      </c>
    </row>
    <row r="3448" spans="1:7" x14ac:dyDescent="0.25">
      <c r="A3448" s="22" t="str">
        <f>Revenue!A3449</f>
        <v>P0288</v>
      </c>
      <c r="B3448" s="22" t="str">
        <f>Revenue!B3449</f>
        <v>Apr</v>
      </c>
      <c r="C3448" s="23" t="str">
        <f t="shared" si="141"/>
        <v>P0288|Apr</v>
      </c>
      <c r="D3448" s="24">
        <f>Revenue!J3449</f>
        <v>1096.3215</v>
      </c>
      <c r="E3448" s="25">
        <f>_xlfn.XLOOKUP($C3448,ExpensesTbl[Key],ExpensesTbl[Total Operating Expenses])</f>
        <v>1975.36</v>
      </c>
      <c r="F3448" s="25">
        <f t="shared" si="142"/>
        <v>-879.03849999999989</v>
      </c>
      <c r="G3448" s="23" t="str">
        <f>_xlfn.XLOOKUP($A3448,PropertiesTbl[Property ID],PropertiesTbl[Property Name])</f>
        <v>Rustic Cabin</v>
      </c>
    </row>
    <row r="3449" spans="1:7" x14ac:dyDescent="0.25">
      <c r="A3449" s="22" t="str">
        <f>Revenue!A3450</f>
        <v>P0288</v>
      </c>
      <c r="B3449" s="22" t="str">
        <f>Revenue!B3450</f>
        <v>May</v>
      </c>
      <c r="C3449" s="23" t="str">
        <f t="shared" si="141"/>
        <v>P0288|May</v>
      </c>
      <c r="D3449" s="24">
        <f>Revenue!J3450</f>
        <v>1399.107</v>
      </c>
      <c r="E3449" s="25">
        <f>_xlfn.XLOOKUP($C3449,ExpensesTbl[Key],ExpensesTbl[Total Operating Expenses])</f>
        <v>2306.61</v>
      </c>
      <c r="F3449" s="25">
        <f t="shared" si="142"/>
        <v>-907.50300000000016</v>
      </c>
      <c r="G3449" s="23" t="str">
        <f>_xlfn.XLOOKUP($A3449,PropertiesTbl[Property ID],PropertiesTbl[Property Name])</f>
        <v>Rustic Cabin</v>
      </c>
    </row>
    <row r="3450" spans="1:7" x14ac:dyDescent="0.25">
      <c r="A3450" s="22" t="str">
        <f>Revenue!A3451</f>
        <v>P0288</v>
      </c>
      <c r="B3450" s="22" t="str">
        <f>Revenue!B3451</f>
        <v>Jun</v>
      </c>
      <c r="C3450" s="23" t="str">
        <f t="shared" si="141"/>
        <v>P0288|Jun</v>
      </c>
      <c r="D3450" s="24">
        <f>Revenue!J3451</f>
        <v>1568.0325</v>
      </c>
      <c r="E3450" s="25">
        <f>_xlfn.XLOOKUP($C3450,ExpensesTbl[Key],ExpensesTbl[Total Operating Expenses])</f>
        <v>2407.3200000000002</v>
      </c>
      <c r="F3450" s="25">
        <f t="shared" si="142"/>
        <v>-839.28750000000014</v>
      </c>
      <c r="G3450" s="23" t="str">
        <f>_xlfn.XLOOKUP($A3450,PropertiesTbl[Property ID],PropertiesTbl[Property Name])</f>
        <v>Rustic Cabin</v>
      </c>
    </row>
    <row r="3451" spans="1:7" x14ac:dyDescent="0.25">
      <c r="A3451" s="22" t="str">
        <f>Revenue!A3452</f>
        <v>P0288</v>
      </c>
      <c r="B3451" s="22" t="str">
        <f>Revenue!B3452</f>
        <v>Jul</v>
      </c>
      <c r="C3451" s="23" t="str">
        <f t="shared" si="141"/>
        <v>P0288|Jul</v>
      </c>
      <c r="D3451" s="24">
        <f>Revenue!J3452</f>
        <v>2072.6264999999999</v>
      </c>
      <c r="E3451" s="25">
        <f>_xlfn.XLOOKUP($C3451,ExpensesTbl[Key],ExpensesTbl[Total Operating Expenses])</f>
        <v>3243.62</v>
      </c>
      <c r="F3451" s="25">
        <f t="shared" si="142"/>
        <v>-1170.9935</v>
      </c>
      <c r="G3451" s="23" t="str">
        <f>_xlfn.XLOOKUP($A3451,PropertiesTbl[Property ID],PropertiesTbl[Property Name])</f>
        <v>Rustic Cabin</v>
      </c>
    </row>
    <row r="3452" spans="1:7" x14ac:dyDescent="0.25">
      <c r="A3452" s="22" t="str">
        <f>Revenue!A3453</f>
        <v>P0288</v>
      </c>
      <c r="B3452" s="22" t="str">
        <f>Revenue!B3453</f>
        <v>Aug</v>
      </c>
      <c r="C3452" s="23" t="str">
        <f t="shared" si="141"/>
        <v>P0288|Aug</v>
      </c>
      <c r="D3452" s="24">
        <f>Revenue!J3453</f>
        <v>1972.2315000000001</v>
      </c>
      <c r="E3452" s="25">
        <f>_xlfn.XLOOKUP($C3452,ExpensesTbl[Key],ExpensesTbl[Total Operating Expenses])</f>
        <v>3147.48</v>
      </c>
      <c r="F3452" s="25">
        <f t="shared" si="142"/>
        <v>-1175.2484999999999</v>
      </c>
      <c r="G3452" s="23" t="str">
        <f>_xlfn.XLOOKUP($A3452,PropertiesTbl[Property ID],PropertiesTbl[Property Name])</f>
        <v>Rustic Cabin</v>
      </c>
    </row>
    <row r="3453" spans="1:7" x14ac:dyDescent="0.25">
      <c r="A3453" s="22" t="str">
        <f>Revenue!A3454</f>
        <v>P0288</v>
      </c>
      <c r="B3453" s="22" t="str">
        <f>Revenue!B3454</f>
        <v>Sep</v>
      </c>
      <c r="C3453" s="23" t="str">
        <f t="shared" si="141"/>
        <v>P0288|Sep</v>
      </c>
      <c r="D3453" s="24">
        <f>Revenue!J3454</f>
        <v>1134.5394999999999</v>
      </c>
      <c r="E3453" s="25">
        <f>_xlfn.XLOOKUP($C3453,ExpensesTbl[Key],ExpensesTbl[Total Operating Expenses])</f>
        <v>2172.85</v>
      </c>
      <c r="F3453" s="25">
        <f t="shared" si="142"/>
        <v>-1038.3105</v>
      </c>
      <c r="G3453" s="23" t="str">
        <f>_xlfn.XLOOKUP($A3453,PropertiesTbl[Property ID],PropertiesTbl[Property Name])</f>
        <v>Rustic Cabin</v>
      </c>
    </row>
    <row r="3454" spans="1:7" x14ac:dyDescent="0.25">
      <c r="A3454" s="22" t="str">
        <f>Revenue!A3455</f>
        <v>P0288</v>
      </c>
      <c r="B3454" s="22" t="str">
        <f>Revenue!B3455</f>
        <v>Oct</v>
      </c>
      <c r="C3454" s="23" t="str">
        <f t="shared" si="141"/>
        <v>P0288|Oct</v>
      </c>
      <c r="D3454" s="24">
        <f>Revenue!J3455</f>
        <v>1184.155</v>
      </c>
      <c r="E3454" s="25">
        <f>_xlfn.XLOOKUP($C3454,ExpensesTbl[Key],ExpensesTbl[Total Operating Expenses])</f>
        <v>2128.91</v>
      </c>
      <c r="F3454" s="25">
        <f t="shared" si="142"/>
        <v>-944.75499999999988</v>
      </c>
      <c r="G3454" s="23" t="str">
        <f>_xlfn.XLOOKUP($A3454,PropertiesTbl[Property ID],PropertiesTbl[Property Name])</f>
        <v>Rustic Cabin</v>
      </c>
    </row>
    <row r="3455" spans="1:7" x14ac:dyDescent="0.25">
      <c r="A3455" s="22" t="str">
        <f>Revenue!A3456</f>
        <v>P0288</v>
      </c>
      <c r="B3455" s="22" t="str">
        <f>Revenue!B3456</f>
        <v>Nov</v>
      </c>
      <c r="C3455" s="23" t="str">
        <f t="shared" si="141"/>
        <v>P0288|Nov</v>
      </c>
      <c r="D3455" s="24">
        <f>Revenue!J3456</f>
        <v>1274.6753999999999</v>
      </c>
      <c r="E3455" s="25">
        <f>_xlfn.XLOOKUP($C3455,ExpensesTbl[Key],ExpensesTbl[Total Operating Expenses])</f>
        <v>2056.5499999999997</v>
      </c>
      <c r="F3455" s="25">
        <f t="shared" si="142"/>
        <v>-781.87459999999987</v>
      </c>
      <c r="G3455" s="23" t="str">
        <f>_xlfn.XLOOKUP($A3455,PropertiesTbl[Property ID],PropertiesTbl[Property Name])</f>
        <v>Rustic Cabin</v>
      </c>
    </row>
    <row r="3456" spans="1:7" x14ac:dyDescent="0.25">
      <c r="A3456" s="22" t="str">
        <f>Revenue!A3457</f>
        <v>P0288</v>
      </c>
      <c r="B3456" s="22" t="str">
        <f>Revenue!B3457</f>
        <v>Dec</v>
      </c>
      <c r="C3456" s="23" t="str">
        <f t="shared" si="141"/>
        <v>P0288|Dec</v>
      </c>
      <c r="D3456" s="24">
        <f>Revenue!J3457</f>
        <v>4789.7395999999999</v>
      </c>
      <c r="E3456" s="25">
        <f>_xlfn.XLOOKUP($C3456,ExpensesTbl[Key],ExpensesTbl[Total Operating Expenses])</f>
        <v>2428.0200000000004</v>
      </c>
      <c r="F3456" s="25">
        <f t="shared" si="142"/>
        <v>2361.7195999999994</v>
      </c>
      <c r="G3456" s="23" t="str">
        <f>_xlfn.XLOOKUP($A3456,PropertiesTbl[Property ID],PropertiesTbl[Property Name])</f>
        <v>Rustic Cabin</v>
      </c>
    </row>
    <row r="3457" spans="1:7" x14ac:dyDescent="0.25">
      <c r="A3457" s="22" t="str">
        <f>Revenue!A3458</f>
        <v>P0288</v>
      </c>
      <c r="B3457" s="22" t="str">
        <f>Revenue!B3458</f>
        <v>Jan</v>
      </c>
      <c r="C3457" s="23" t="str">
        <f t="shared" si="141"/>
        <v>P0288|Jan</v>
      </c>
      <c r="D3457" s="24">
        <f>Revenue!J3458</f>
        <v>3803.7741999999998</v>
      </c>
      <c r="E3457" s="25">
        <f>_xlfn.XLOOKUP($C3457,ExpensesTbl[Key],ExpensesTbl[Total Operating Expenses])</f>
        <v>2306.13</v>
      </c>
      <c r="F3457" s="25">
        <f t="shared" si="142"/>
        <v>1497.6441999999997</v>
      </c>
      <c r="G3457" s="23" t="str">
        <f>_xlfn.XLOOKUP($A3457,PropertiesTbl[Property ID],PropertiesTbl[Property Name])</f>
        <v>Rustic Cabin</v>
      </c>
    </row>
    <row r="3458" spans="1:7" x14ac:dyDescent="0.25">
      <c r="A3458" s="22" t="str">
        <f>Revenue!A3459</f>
        <v>P0288</v>
      </c>
      <c r="B3458" s="22" t="str">
        <f>Revenue!B3459</f>
        <v>Feb</v>
      </c>
      <c r="C3458" s="23" t="str">
        <f t="shared" si="141"/>
        <v>P0288|Feb</v>
      </c>
      <c r="D3458" s="24">
        <f>Revenue!J3459</f>
        <v>2713.1651999999999</v>
      </c>
      <c r="E3458" s="25">
        <f>_xlfn.XLOOKUP($C3458,ExpensesTbl[Key],ExpensesTbl[Total Operating Expenses])</f>
        <v>2230.65</v>
      </c>
      <c r="F3458" s="25">
        <f t="shared" si="142"/>
        <v>482.51519999999982</v>
      </c>
      <c r="G3458" s="23" t="str">
        <f>_xlfn.XLOOKUP($A3458,PropertiesTbl[Property ID],PropertiesTbl[Property Name])</f>
        <v>Rustic Cabin</v>
      </c>
    </row>
    <row r="3459" spans="1:7" x14ac:dyDescent="0.25">
      <c r="A3459" s="22" t="str">
        <f>Revenue!A3460</f>
        <v>P0288</v>
      </c>
      <c r="B3459" s="22" t="str">
        <f>Revenue!B3460</f>
        <v>Mar</v>
      </c>
      <c r="C3459" s="23" t="str">
        <f t="shared" si="141"/>
        <v>P0288|Mar</v>
      </c>
      <c r="D3459" s="24">
        <f>Revenue!J3460</f>
        <v>2988.2370000000001</v>
      </c>
      <c r="E3459" s="25">
        <f>_xlfn.XLOOKUP($C3459,ExpensesTbl[Key],ExpensesTbl[Total Operating Expenses])</f>
        <v>2313.3200000000002</v>
      </c>
      <c r="F3459" s="25">
        <f t="shared" si="142"/>
        <v>674.91699999999992</v>
      </c>
      <c r="G3459" s="23" t="str">
        <f>_xlfn.XLOOKUP($A3459,PropertiesTbl[Property ID],PropertiesTbl[Property Name])</f>
        <v>Rustic Cabin</v>
      </c>
    </row>
    <row r="3460" spans="1:7" x14ac:dyDescent="0.25">
      <c r="A3460" s="22" t="str">
        <f>Revenue!A3461</f>
        <v>P0289</v>
      </c>
      <c r="B3460" s="22" t="str">
        <f>Revenue!B3461</f>
        <v>Apr</v>
      </c>
      <c r="C3460" s="23" t="str">
        <f t="shared" si="141"/>
        <v>P0289|Apr</v>
      </c>
      <c r="D3460" s="24">
        <f>Revenue!J3461</f>
        <v>674.74779999999998</v>
      </c>
      <c r="E3460" s="25">
        <f>_xlfn.XLOOKUP($C3460,ExpensesTbl[Key],ExpensesTbl[Total Operating Expenses])</f>
        <v>1169.3</v>
      </c>
      <c r="F3460" s="25">
        <f t="shared" si="142"/>
        <v>-494.55219999999997</v>
      </c>
      <c r="G3460" s="23" t="str">
        <f>_xlfn.XLOOKUP($A3460,PropertiesTbl[Property ID],PropertiesTbl[Property Name])</f>
        <v>Aspen Escape</v>
      </c>
    </row>
    <row r="3461" spans="1:7" x14ac:dyDescent="0.25">
      <c r="A3461" s="22" t="str">
        <f>Revenue!A3462</f>
        <v>P0289</v>
      </c>
      <c r="B3461" s="22" t="str">
        <f>Revenue!B3462</f>
        <v>May</v>
      </c>
      <c r="C3461" s="23" t="str">
        <f t="shared" ref="C3461:C3524" si="143">A3461&amp;"|"&amp;B3461</f>
        <v>P0289|May</v>
      </c>
      <c r="D3461" s="24">
        <f>Revenue!J3462</f>
        <v>768.50799999999992</v>
      </c>
      <c r="E3461" s="25">
        <f>_xlfn.XLOOKUP($C3461,ExpensesTbl[Key],ExpensesTbl[Total Operating Expenses])</f>
        <v>1258.25</v>
      </c>
      <c r="F3461" s="25">
        <f t="shared" ref="F3461:F3524" si="144">D3461-E3461</f>
        <v>-489.74200000000008</v>
      </c>
      <c r="G3461" s="23" t="str">
        <f>_xlfn.XLOOKUP($A3461,PropertiesTbl[Property ID],PropertiesTbl[Property Name])</f>
        <v>Aspen Escape</v>
      </c>
    </row>
    <row r="3462" spans="1:7" x14ac:dyDescent="0.25">
      <c r="A3462" s="22" t="str">
        <f>Revenue!A3463</f>
        <v>P0289</v>
      </c>
      <c r="B3462" s="22" t="str">
        <f>Revenue!B3463</f>
        <v>Jun</v>
      </c>
      <c r="C3462" s="23" t="str">
        <f t="shared" si="143"/>
        <v>P0289|Jun</v>
      </c>
      <c r="D3462" s="24">
        <f>Revenue!J3463</f>
        <v>897.24639999999999</v>
      </c>
      <c r="E3462" s="25">
        <f>_xlfn.XLOOKUP($C3462,ExpensesTbl[Key],ExpensesTbl[Total Operating Expenses])</f>
        <v>1299.0999999999999</v>
      </c>
      <c r="F3462" s="25">
        <f t="shared" si="144"/>
        <v>-401.85359999999991</v>
      </c>
      <c r="G3462" s="23" t="str">
        <f>_xlfn.XLOOKUP($A3462,PropertiesTbl[Property ID],PropertiesTbl[Property Name])</f>
        <v>Aspen Escape</v>
      </c>
    </row>
    <row r="3463" spans="1:7" x14ac:dyDescent="0.25">
      <c r="A3463" s="22" t="str">
        <f>Revenue!A3464</f>
        <v>P0289</v>
      </c>
      <c r="B3463" s="22" t="str">
        <f>Revenue!B3464</f>
        <v>Jul</v>
      </c>
      <c r="C3463" s="23" t="str">
        <f t="shared" si="143"/>
        <v>P0289|Jul</v>
      </c>
      <c r="D3463" s="24">
        <f>Revenue!J3464</f>
        <v>1544.5644</v>
      </c>
      <c r="E3463" s="25">
        <f>_xlfn.XLOOKUP($C3463,ExpensesTbl[Key],ExpensesTbl[Total Operating Expenses])</f>
        <v>1638.92</v>
      </c>
      <c r="F3463" s="25">
        <f t="shared" si="144"/>
        <v>-94.355600000000095</v>
      </c>
      <c r="G3463" s="23" t="str">
        <f>_xlfn.XLOOKUP($A3463,PropertiesTbl[Property ID],PropertiesTbl[Property Name])</f>
        <v>Aspen Escape</v>
      </c>
    </row>
    <row r="3464" spans="1:7" x14ac:dyDescent="0.25">
      <c r="A3464" s="22" t="str">
        <f>Revenue!A3465</f>
        <v>P0289</v>
      </c>
      <c r="B3464" s="22" t="str">
        <f>Revenue!B3465</f>
        <v>Aug</v>
      </c>
      <c r="C3464" s="23" t="str">
        <f t="shared" si="143"/>
        <v>P0289|Aug</v>
      </c>
      <c r="D3464" s="24">
        <f>Revenue!J3465</f>
        <v>1333.7543000000001</v>
      </c>
      <c r="E3464" s="25">
        <f>_xlfn.XLOOKUP($C3464,ExpensesTbl[Key],ExpensesTbl[Total Operating Expenses])</f>
        <v>1602.8</v>
      </c>
      <c r="F3464" s="25">
        <f t="shared" si="144"/>
        <v>-269.0456999999999</v>
      </c>
      <c r="G3464" s="23" t="str">
        <f>_xlfn.XLOOKUP($A3464,PropertiesTbl[Property ID],PropertiesTbl[Property Name])</f>
        <v>Aspen Escape</v>
      </c>
    </row>
    <row r="3465" spans="1:7" x14ac:dyDescent="0.25">
      <c r="A3465" s="22" t="str">
        <f>Revenue!A3466</f>
        <v>P0289</v>
      </c>
      <c r="B3465" s="22" t="str">
        <f>Revenue!B3466</f>
        <v>Sep</v>
      </c>
      <c r="C3465" s="23" t="str">
        <f t="shared" si="143"/>
        <v>P0289|Sep</v>
      </c>
      <c r="D3465" s="24">
        <f>Revenue!J3466</f>
        <v>808.29740000000004</v>
      </c>
      <c r="E3465" s="25">
        <f>_xlfn.XLOOKUP($C3465,ExpensesTbl[Key],ExpensesTbl[Total Operating Expenses])</f>
        <v>1211.7400000000002</v>
      </c>
      <c r="F3465" s="25">
        <f t="shared" si="144"/>
        <v>-403.4426000000002</v>
      </c>
      <c r="G3465" s="23" t="str">
        <f>_xlfn.XLOOKUP($A3465,PropertiesTbl[Property ID],PropertiesTbl[Property Name])</f>
        <v>Aspen Escape</v>
      </c>
    </row>
    <row r="3466" spans="1:7" x14ac:dyDescent="0.25">
      <c r="A3466" s="22" t="str">
        <f>Revenue!A3467</f>
        <v>P0289</v>
      </c>
      <c r="B3466" s="22" t="str">
        <f>Revenue!B3467</f>
        <v>Oct</v>
      </c>
      <c r="C3466" s="23" t="str">
        <f t="shared" si="143"/>
        <v>P0289|Oct</v>
      </c>
      <c r="D3466" s="24">
        <f>Revenue!J3467</f>
        <v>779.37200000000007</v>
      </c>
      <c r="E3466" s="25">
        <f>_xlfn.XLOOKUP($C3466,ExpensesTbl[Key],ExpensesTbl[Total Operating Expenses])</f>
        <v>1206.3300000000002</v>
      </c>
      <c r="F3466" s="25">
        <f t="shared" si="144"/>
        <v>-426.95800000000008</v>
      </c>
      <c r="G3466" s="23" t="str">
        <f>_xlfn.XLOOKUP($A3466,PropertiesTbl[Property ID],PropertiesTbl[Property Name])</f>
        <v>Aspen Escape</v>
      </c>
    </row>
    <row r="3467" spans="1:7" x14ac:dyDescent="0.25">
      <c r="A3467" s="22" t="str">
        <f>Revenue!A3468</f>
        <v>P0289</v>
      </c>
      <c r="B3467" s="22" t="str">
        <f>Revenue!B3468</f>
        <v>Nov</v>
      </c>
      <c r="C3467" s="23" t="str">
        <f t="shared" si="143"/>
        <v>P0289|Nov</v>
      </c>
      <c r="D3467" s="24">
        <f>Revenue!J3468</f>
        <v>777.33500000000004</v>
      </c>
      <c r="E3467" s="25">
        <f>_xlfn.XLOOKUP($C3467,ExpensesTbl[Key],ExpensesTbl[Total Operating Expenses])</f>
        <v>1190.6899999999998</v>
      </c>
      <c r="F3467" s="25">
        <f t="shared" si="144"/>
        <v>-413.35499999999979</v>
      </c>
      <c r="G3467" s="23" t="str">
        <f>_xlfn.XLOOKUP($A3467,PropertiesTbl[Property ID],PropertiesTbl[Property Name])</f>
        <v>Aspen Escape</v>
      </c>
    </row>
    <row r="3468" spans="1:7" x14ac:dyDescent="0.25">
      <c r="A3468" s="22" t="str">
        <f>Revenue!A3469</f>
        <v>P0289</v>
      </c>
      <c r="B3468" s="22" t="str">
        <f>Revenue!B3469</f>
        <v>Dec</v>
      </c>
      <c r="C3468" s="23" t="str">
        <f t="shared" si="143"/>
        <v>P0289|Dec</v>
      </c>
      <c r="D3468" s="24">
        <f>Revenue!J3469</f>
        <v>2823.3585000000003</v>
      </c>
      <c r="E3468" s="25">
        <f>_xlfn.XLOOKUP($C3468,ExpensesTbl[Key],ExpensesTbl[Total Operating Expenses])</f>
        <v>1511.96</v>
      </c>
      <c r="F3468" s="25">
        <f t="shared" si="144"/>
        <v>1311.3985000000002</v>
      </c>
      <c r="G3468" s="23" t="str">
        <f>_xlfn.XLOOKUP($A3468,PropertiesTbl[Property ID],PropertiesTbl[Property Name])</f>
        <v>Aspen Escape</v>
      </c>
    </row>
    <row r="3469" spans="1:7" x14ac:dyDescent="0.25">
      <c r="A3469" s="22" t="str">
        <f>Revenue!A3470</f>
        <v>P0289</v>
      </c>
      <c r="B3469" s="22" t="str">
        <f>Revenue!B3470</f>
        <v>Jan</v>
      </c>
      <c r="C3469" s="23" t="str">
        <f t="shared" si="143"/>
        <v>P0289|Jan</v>
      </c>
      <c r="D3469" s="24">
        <f>Revenue!J3470</f>
        <v>2832.8160000000003</v>
      </c>
      <c r="E3469" s="25">
        <f>_xlfn.XLOOKUP($C3469,ExpensesTbl[Key],ExpensesTbl[Total Operating Expenses])</f>
        <v>1503.0300000000002</v>
      </c>
      <c r="F3469" s="25">
        <f t="shared" si="144"/>
        <v>1329.7860000000001</v>
      </c>
      <c r="G3469" s="23" t="str">
        <f>_xlfn.XLOOKUP($A3469,PropertiesTbl[Property ID],PropertiesTbl[Property Name])</f>
        <v>Aspen Escape</v>
      </c>
    </row>
    <row r="3470" spans="1:7" x14ac:dyDescent="0.25">
      <c r="A3470" s="22" t="str">
        <f>Revenue!A3471</f>
        <v>P0289</v>
      </c>
      <c r="B3470" s="22" t="str">
        <f>Revenue!B3471</f>
        <v>Feb</v>
      </c>
      <c r="C3470" s="23" t="str">
        <f t="shared" si="143"/>
        <v>P0289|Feb</v>
      </c>
      <c r="D3470" s="24">
        <f>Revenue!J3471</f>
        <v>2193.9951999999998</v>
      </c>
      <c r="E3470" s="25">
        <f>_xlfn.XLOOKUP($C3470,ExpensesTbl[Key],ExpensesTbl[Total Operating Expenses])</f>
        <v>1448.94</v>
      </c>
      <c r="F3470" s="25">
        <f t="shared" si="144"/>
        <v>745.05519999999979</v>
      </c>
      <c r="G3470" s="23" t="str">
        <f>_xlfn.XLOOKUP($A3470,PropertiesTbl[Property ID],PropertiesTbl[Property Name])</f>
        <v>Aspen Escape</v>
      </c>
    </row>
    <row r="3471" spans="1:7" x14ac:dyDescent="0.25">
      <c r="A3471" s="22" t="str">
        <f>Revenue!A3472</f>
        <v>P0289</v>
      </c>
      <c r="B3471" s="22" t="str">
        <f>Revenue!B3472</f>
        <v>Mar</v>
      </c>
      <c r="C3471" s="23" t="str">
        <f t="shared" si="143"/>
        <v>P0289|Mar</v>
      </c>
      <c r="D3471" s="24">
        <f>Revenue!J3472</f>
        <v>2094.8806</v>
      </c>
      <c r="E3471" s="25">
        <f>_xlfn.XLOOKUP($C3471,ExpensesTbl[Key],ExpensesTbl[Total Operating Expenses])</f>
        <v>1427.2800000000002</v>
      </c>
      <c r="F3471" s="25">
        <f t="shared" si="144"/>
        <v>667.60059999999976</v>
      </c>
      <c r="G3471" s="23" t="str">
        <f>_xlfn.XLOOKUP($A3471,PropertiesTbl[Property ID],PropertiesTbl[Property Name])</f>
        <v>Aspen Escape</v>
      </c>
    </row>
    <row r="3472" spans="1:7" x14ac:dyDescent="0.25">
      <c r="A3472" s="22" t="str">
        <f>Revenue!A3473</f>
        <v>P0290</v>
      </c>
      <c r="B3472" s="22" t="str">
        <f>Revenue!B3473</f>
        <v>Apr</v>
      </c>
      <c r="C3472" s="23" t="str">
        <f t="shared" si="143"/>
        <v>P0290|Apr</v>
      </c>
      <c r="D3472" s="24">
        <f>Revenue!J3473</f>
        <v>814.72500000000002</v>
      </c>
      <c r="E3472" s="25">
        <f>_xlfn.XLOOKUP($C3472,ExpensesTbl[Key],ExpensesTbl[Total Operating Expenses])</f>
        <v>1569.8600000000001</v>
      </c>
      <c r="F3472" s="25">
        <f t="shared" si="144"/>
        <v>-755.1350000000001</v>
      </c>
      <c r="G3472" s="23" t="str">
        <f>_xlfn.XLOOKUP($A3472,PropertiesTbl[Property ID],PropertiesTbl[Property Name])</f>
        <v>Boulder Refuge</v>
      </c>
    </row>
    <row r="3473" spans="1:7" x14ac:dyDescent="0.25">
      <c r="A3473" s="22" t="str">
        <f>Revenue!A3474</f>
        <v>P0290</v>
      </c>
      <c r="B3473" s="22" t="str">
        <f>Revenue!B3474</f>
        <v>May</v>
      </c>
      <c r="C3473" s="23" t="str">
        <f t="shared" si="143"/>
        <v>P0290|May</v>
      </c>
      <c r="D3473" s="24">
        <f>Revenue!J3474</f>
        <v>888.81359999999995</v>
      </c>
      <c r="E3473" s="25">
        <f>_xlfn.XLOOKUP($C3473,ExpensesTbl[Key],ExpensesTbl[Total Operating Expenses])</f>
        <v>1760.82</v>
      </c>
      <c r="F3473" s="25">
        <f t="shared" si="144"/>
        <v>-872.00639999999999</v>
      </c>
      <c r="G3473" s="23" t="str">
        <f>_xlfn.XLOOKUP($A3473,PropertiesTbl[Property ID],PropertiesTbl[Property Name])</f>
        <v>Boulder Refuge</v>
      </c>
    </row>
    <row r="3474" spans="1:7" x14ac:dyDescent="0.25">
      <c r="A3474" s="22" t="str">
        <f>Revenue!A3475</f>
        <v>P0290</v>
      </c>
      <c r="B3474" s="22" t="str">
        <f>Revenue!B3475</f>
        <v>Jun</v>
      </c>
      <c r="C3474" s="23" t="str">
        <f t="shared" si="143"/>
        <v>P0290|Jun</v>
      </c>
      <c r="D3474" s="24">
        <f>Revenue!J3475</f>
        <v>1189.6687999999999</v>
      </c>
      <c r="E3474" s="25">
        <f>_xlfn.XLOOKUP($C3474,ExpensesTbl[Key],ExpensesTbl[Total Operating Expenses])</f>
        <v>1829.71</v>
      </c>
      <c r="F3474" s="25">
        <f t="shared" si="144"/>
        <v>-640.04120000000012</v>
      </c>
      <c r="G3474" s="23" t="str">
        <f>_xlfn.XLOOKUP($A3474,PropertiesTbl[Property ID],PropertiesTbl[Property Name])</f>
        <v>Boulder Refuge</v>
      </c>
    </row>
    <row r="3475" spans="1:7" x14ac:dyDescent="0.25">
      <c r="A3475" s="22" t="str">
        <f>Revenue!A3476</f>
        <v>P0290</v>
      </c>
      <c r="B3475" s="22" t="str">
        <f>Revenue!B3476</f>
        <v>Jul</v>
      </c>
      <c r="C3475" s="23" t="str">
        <f t="shared" si="143"/>
        <v>P0290|Jul</v>
      </c>
      <c r="D3475" s="24">
        <f>Revenue!J3476</f>
        <v>1840.6759</v>
      </c>
      <c r="E3475" s="25">
        <f>_xlfn.XLOOKUP($C3475,ExpensesTbl[Key],ExpensesTbl[Total Operating Expenses])</f>
        <v>2483.19</v>
      </c>
      <c r="F3475" s="25">
        <f t="shared" si="144"/>
        <v>-642.5141000000001</v>
      </c>
      <c r="G3475" s="23" t="str">
        <f>_xlfn.XLOOKUP($A3475,PropertiesTbl[Property ID],PropertiesTbl[Property Name])</f>
        <v>Boulder Refuge</v>
      </c>
    </row>
    <row r="3476" spans="1:7" x14ac:dyDescent="0.25">
      <c r="A3476" s="22" t="str">
        <f>Revenue!A3477</f>
        <v>P0290</v>
      </c>
      <c r="B3476" s="22" t="str">
        <f>Revenue!B3477</f>
        <v>Aug</v>
      </c>
      <c r="C3476" s="23" t="str">
        <f t="shared" si="143"/>
        <v>P0290|Aug</v>
      </c>
      <c r="D3476" s="24">
        <f>Revenue!J3477</f>
        <v>1445.5256999999999</v>
      </c>
      <c r="E3476" s="25">
        <f>_xlfn.XLOOKUP($C3476,ExpensesTbl[Key],ExpensesTbl[Total Operating Expenses])</f>
        <v>2448.23</v>
      </c>
      <c r="F3476" s="25">
        <f t="shared" si="144"/>
        <v>-1002.7043000000001</v>
      </c>
      <c r="G3476" s="23" t="str">
        <f>_xlfn.XLOOKUP($A3476,PropertiesTbl[Property ID],PropertiesTbl[Property Name])</f>
        <v>Boulder Refuge</v>
      </c>
    </row>
    <row r="3477" spans="1:7" x14ac:dyDescent="0.25">
      <c r="A3477" s="22" t="str">
        <f>Revenue!A3478</f>
        <v>P0290</v>
      </c>
      <c r="B3477" s="22" t="str">
        <f>Revenue!B3478</f>
        <v>Sep</v>
      </c>
      <c r="C3477" s="23" t="str">
        <f t="shared" si="143"/>
        <v>P0290|Sep</v>
      </c>
      <c r="D3477" s="24">
        <f>Revenue!J3478</f>
        <v>1068.7874000000002</v>
      </c>
      <c r="E3477" s="25">
        <f>_xlfn.XLOOKUP($C3477,ExpensesTbl[Key],ExpensesTbl[Total Operating Expenses])</f>
        <v>1705.48</v>
      </c>
      <c r="F3477" s="25">
        <f t="shared" si="144"/>
        <v>-636.69259999999986</v>
      </c>
      <c r="G3477" s="23" t="str">
        <f>_xlfn.XLOOKUP($A3477,PropertiesTbl[Property ID],PropertiesTbl[Property Name])</f>
        <v>Boulder Refuge</v>
      </c>
    </row>
    <row r="3478" spans="1:7" x14ac:dyDescent="0.25">
      <c r="A3478" s="22" t="str">
        <f>Revenue!A3479</f>
        <v>P0290</v>
      </c>
      <c r="B3478" s="22" t="str">
        <f>Revenue!B3479</f>
        <v>Oct</v>
      </c>
      <c r="C3478" s="23" t="str">
        <f t="shared" si="143"/>
        <v>P0290|Oct</v>
      </c>
      <c r="D3478" s="24">
        <f>Revenue!J3479</f>
        <v>974.60039999999992</v>
      </c>
      <c r="E3478" s="25">
        <f>_xlfn.XLOOKUP($C3478,ExpensesTbl[Key],ExpensesTbl[Total Operating Expenses])</f>
        <v>1644.6799999999998</v>
      </c>
      <c r="F3478" s="25">
        <f t="shared" si="144"/>
        <v>-670.07959999999991</v>
      </c>
      <c r="G3478" s="23" t="str">
        <f>_xlfn.XLOOKUP($A3478,PropertiesTbl[Property ID],PropertiesTbl[Property Name])</f>
        <v>Boulder Refuge</v>
      </c>
    </row>
    <row r="3479" spans="1:7" x14ac:dyDescent="0.25">
      <c r="A3479" s="22" t="str">
        <f>Revenue!A3480</f>
        <v>P0290</v>
      </c>
      <c r="B3479" s="22" t="str">
        <f>Revenue!B3480</f>
        <v>Nov</v>
      </c>
      <c r="C3479" s="23" t="str">
        <f t="shared" si="143"/>
        <v>P0290|Nov</v>
      </c>
      <c r="D3479" s="24">
        <f>Revenue!J3480</f>
        <v>876.35879999999997</v>
      </c>
      <c r="E3479" s="25">
        <f>_xlfn.XLOOKUP($C3479,ExpensesTbl[Key],ExpensesTbl[Total Operating Expenses])</f>
        <v>1598.65</v>
      </c>
      <c r="F3479" s="25">
        <f t="shared" si="144"/>
        <v>-722.29120000000012</v>
      </c>
      <c r="G3479" s="23" t="str">
        <f>_xlfn.XLOOKUP($A3479,PropertiesTbl[Property ID],PropertiesTbl[Property Name])</f>
        <v>Boulder Refuge</v>
      </c>
    </row>
    <row r="3480" spans="1:7" x14ac:dyDescent="0.25">
      <c r="A3480" s="22" t="str">
        <f>Revenue!A3481</f>
        <v>P0290</v>
      </c>
      <c r="B3480" s="22" t="str">
        <f>Revenue!B3481</f>
        <v>Dec</v>
      </c>
      <c r="C3480" s="23" t="str">
        <f t="shared" si="143"/>
        <v>P0290|Dec</v>
      </c>
      <c r="D3480" s="24">
        <f>Revenue!J3481</f>
        <v>3866.1464999999998</v>
      </c>
      <c r="E3480" s="25">
        <f>_xlfn.XLOOKUP($C3480,ExpensesTbl[Key],ExpensesTbl[Total Operating Expenses])</f>
        <v>2006.6299999999999</v>
      </c>
      <c r="F3480" s="25">
        <f t="shared" si="144"/>
        <v>1859.5165</v>
      </c>
      <c r="G3480" s="23" t="str">
        <f>_xlfn.XLOOKUP($A3480,PropertiesTbl[Property ID],PropertiesTbl[Property Name])</f>
        <v>Boulder Refuge</v>
      </c>
    </row>
    <row r="3481" spans="1:7" x14ac:dyDescent="0.25">
      <c r="A3481" s="22" t="str">
        <f>Revenue!A3482</f>
        <v>P0290</v>
      </c>
      <c r="B3481" s="22" t="str">
        <f>Revenue!B3482</f>
        <v>Jan</v>
      </c>
      <c r="C3481" s="23" t="str">
        <f t="shared" si="143"/>
        <v>P0290|Jan</v>
      </c>
      <c r="D3481" s="24">
        <f>Revenue!J3482</f>
        <v>3002.7094000000002</v>
      </c>
      <c r="E3481" s="25">
        <f>_xlfn.XLOOKUP($C3481,ExpensesTbl[Key],ExpensesTbl[Total Operating Expenses])</f>
        <v>1887.8</v>
      </c>
      <c r="F3481" s="25">
        <f t="shared" si="144"/>
        <v>1114.9094000000002</v>
      </c>
      <c r="G3481" s="23" t="str">
        <f>_xlfn.XLOOKUP($A3481,PropertiesTbl[Property ID],PropertiesTbl[Property Name])</f>
        <v>Boulder Refuge</v>
      </c>
    </row>
    <row r="3482" spans="1:7" x14ac:dyDescent="0.25">
      <c r="A3482" s="22" t="str">
        <f>Revenue!A3483</f>
        <v>P0290</v>
      </c>
      <c r="B3482" s="22" t="str">
        <f>Revenue!B3483</f>
        <v>Feb</v>
      </c>
      <c r="C3482" s="23" t="str">
        <f t="shared" si="143"/>
        <v>P0290|Feb</v>
      </c>
      <c r="D3482" s="24">
        <f>Revenue!J3483</f>
        <v>2304.6766999999995</v>
      </c>
      <c r="E3482" s="25">
        <f>_xlfn.XLOOKUP($C3482,ExpensesTbl[Key],ExpensesTbl[Total Operating Expenses])</f>
        <v>1818.25</v>
      </c>
      <c r="F3482" s="25">
        <f t="shared" si="144"/>
        <v>486.42669999999953</v>
      </c>
      <c r="G3482" s="23" t="str">
        <f>_xlfn.XLOOKUP($A3482,PropertiesTbl[Property ID],PropertiesTbl[Property Name])</f>
        <v>Boulder Refuge</v>
      </c>
    </row>
    <row r="3483" spans="1:7" x14ac:dyDescent="0.25">
      <c r="A3483" s="22" t="str">
        <f>Revenue!A3484</f>
        <v>P0290</v>
      </c>
      <c r="B3483" s="22" t="str">
        <f>Revenue!B3484</f>
        <v>Mar</v>
      </c>
      <c r="C3483" s="23" t="str">
        <f t="shared" si="143"/>
        <v>P0290|Mar</v>
      </c>
      <c r="D3483" s="24">
        <f>Revenue!J3484</f>
        <v>2302.8627999999999</v>
      </c>
      <c r="E3483" s="25">
        <f>_xlfn.XLOOKUP($C3483,ExpensesTbl[Key],ExpensesTbl[Total Operating Expenses])</f>
        <v>1803.25</v>
      </c>
      <c r="F3483" s="25">
        <f t="shared" si="144"/>
        <v>499.61279999999988</v>
      </c>
      <c r="G3483" s="23" t="str">
        <f>_xlfn.XLOOKUP($A3483,PropertiesTbl[Property ID],PropertiesTbl[Property Name])</f>
        <v>Boulder Refuge</v>
      </c>
    </row>
    <row r="3484" spans="1:7" x14ac:dyDescent="0.25">
      <c r="A3484" s="22" t="str">
        <f>Revenue!A3485</f>
        <v>P0291</v>
      </c>
      <c r="B3484" s="22" t="str">
        <f>Revenue!B3485</f>
        <v>Apr</v>
      </c>
      <c r="C3484" s="23" t="str">
        <f t="shared" si="143"/>
        <v>P0291|Apr</v>
      </c>
      <c r="D3484" s="24">
        <f>Revenue!J3485</f>
        <v>675.72400000000005</v>
      </c>
      <c r="E3484" s="25">
        <f>_xlfn.XLOOKUP($C3484,ExpensesTbl[Key],ExpensesTbl[Total Operating Expenses])</f>
        <v>1538.3600000000001</v>
      </c>
      <c r="F3484" s="25">
        <f t="shared" si="144"/>
        <v>-862.63600000000008</v>
      </c>
      <c r="G3484" s="23" t="str">
        <f>_xlfn.XLOOKUP($A3484,PropertiesTbl[Property ID],PropertiesTbl[Property Name])</f>
        <v>Cloudline Lodge</v>
      </c>
    </row>
    <row r="3485" spans="1:7" x14ac:dyDescent="0.25">
      <c r="A3485" s="22" t="str">
        <f>Revenue!A3486</f>
        <v>P0291</v>
      </c>
      <c r="B3485" s="22" t="str">
        <f>Revenue!B3486</f>
        <v>May</v>
      </c>
      <c r="C3485" s="23" t="str">
        <f t="shared" si="143"/>
        <v>P0291|May</v>
      </c>
      <c r="D3485" s="24">
        <f>Revenue!J3486</f>
        <v>963.54240000000004</v>
      </c>
      <c r="E3485" s="25">
        <f>_xlfn.XLOOKUP($C3485,ExpensesTbl[Key],ExpensesTbl[Total Operating Expenses])</f>
        <v>1770.45</v>
      </c>
      <c r="F3485" s="25">
        <f t="shared" si="144"/>
        <v>-806.9076</v>
      </c>
      <c r="G3485" s="23" t="str">
        <f>_xlfn.XLOOKUP($A3485,PropertiesTbl[Property ID],PropertiesTbl[Property Name])</f>
        <v>Cloudline Lodge</v>
      </c>
    </row>
    <row r="3486" spans="1:7" x14ac:dyDescent="0.25">
      <c r="A3486" s="22" t="str">
        <f>Revenue!A3487</f>
        <v>P0291</v>
      </c>
      <c r="B3486" s="22" t="str">
        <f>Revenue!B3487</f>
        <v>Jun</v>
      </c>
      <c r="C3486" s="23" t="str">
        <f t="shared" si="143"/>
        <v>P0291|Jun</v>
      </c>
      <c r="D3486" s="24">
        <f>Revenue!J3487</f>
        <v>911.19149999999991</v>
      </c>
      <c r="E3486" s="25">
        <f>_xlfn.XLOOKUP($C3486,ExpensesTbl[Key],ExpensesTbl[Total Operating Expenses])</f>
        <v>1856.3300000000002</v>
      </c>
      <c r="F3486" s="25">
        <f t="shared" si="144"/>
        <v>-945.13850000000025</v>
      </c>
      <c r="G3486" s="23" t="str">
        <f>_xlfn.XLOOKUP($A3486,PropertiesTbl[Property ID],PropertiesTbl[Property Name])</f>
        <v>Cloudline Lodge</v>
      </c>
    </row>
    <row r="3487" spans="1:7" x14ac:dyDescent="0.25">
      <c r="A3487" s="22" t="str">
        <f>Revenue!A3488</f>
        <v>P0291</v>
      </c>
      <c r="B3487" s="22" t="str">
        <f>Revenue!B3488</f>
        <v>Jul</v>
      </c>
      <c r="C3487" s="23" t="str">
        <f t="shared" si="143"/>
        <v>P0291|Jul</v>
      </c>
      <c r="D3487" s="24">
        <f>Revenue!J3488</f>
        <v>1554.6519999999998</v>
      </c>
      <c r="E3487" s="25">
        <f>_xlfn.XLOOKUP($C3487,ExpensesTbl[Key],ExpensesTbl[Total Operating Expenses])</f>
        <v>2480.9300000000003</v>
      </c>
      <c r="F3487" s="25">
        <f t="shared" si="144"/>
        <v>-926.27800000000047</v>
      </c>
      <c r="G3487" s="23" t="str">
        <f>_xlfn.XLOOKUP($A3487,PropertiesTbl[Property ID],PropertiesTbl[Property Name])</f>
        <v>Cloudline Lodge</v>
      </c>
    </row>
    <row r="3488" spans="1:7" x14ac:dyDescent="0.25">
      <c r="A3488" s="22" t="str">
        <f>Revenue!A3489</f>
        <v>P0291</v>
      </c>
      <c r="B3488" s="22" t="str">
        <f>Revenue!B3489</f>
        <v>Aug</v>
      </c>
      <c r="C3488" s="23" t="str">
        <f t="shared" si="143"/>
        <v>P0291|Aug</v>
      </c>
      <c r="D3488" s="24">
        <f>Revenue!J3489</f>
        <v>1570.075</v>
      </c>
      <c r="E3488" s="25">
        <f>_xlfn.XLOOKUP($C3488,ExpensesTbl[Key],ExpensesTbl[Total Operating Expenses])</f>
        <v>2438.89</v>
      </c>
      <c r="F3488" s="25">
        <f t="shared" si="144"/>
        <v>-868.81499999999983</v>
      </c>
      <c r="G3488" s="23" t="str">
        <f>_xlfn.XLOOKUP($A3488,PropertiesTbl[Property ID],PropertiesTbl[Property Name])</f>
        <v>Cloudline Lodge</v>
      </c>
    </row>
    <row r="3489" spans="1:7" x14ac:dyDescent="0.25">
      <c r="A3489" s="22" t="str">
        <f>Revenue!A3490</f>
        <v>P0291</v>
      </c>
      <c r="B3489" s="22" t="str">
        <f>Revenue!B3490</f>
        <v>Sep</v>
      </c>
      <c r="C3489" s="23" t="str">
        <f t="shared" si="143"/>
        <v>P0291|Sep</v>
      </c>
      <c r="D3489" s="24">
        <f>Revenue!J3490</f>
        <v>917.09879999999998</v>
      </c>
      <c r="E3489" s="25">
        <f>_xlfn.XLOOKUP($C3489,ExpensesTbl[Key],ExpensesTbl[Total Operating Expenses])</f>
        <v>1678.44</v>
      </c>
      <c r="F3489" s="25">
        <f t="shared" si="144"/>
        <v>-761.34120000000007</v>
      </c>
      <c r="G3489" s="23" t="str">
        <f>_xlfn.XLOOKUP($A3489,PropertiesTbl[Property ID],PropertiesTbl[Property Name])</f>
        <v>Cloudline Lodge</v>
      </c>
    </row>
    <row r="3490" spans="1:7" x14ac:dyDescent="0.25">
      <c r="A3490" s="22" t="str">
        <f>Revenue!A3491</f>
        <v>P0291</v>
      </c>
      <c r="B3490" s="22" t="str">
        <f>Revenue!B3491</f>
        <v>Oct</v>
      </c>
      <c r="C3490" s="23" t="str">
        <f t="shared" si="143"/>
        <v>P0291|Oct</v>
      </c>
      <c r="D3490" s="24">
        <f>Revenue!J3491</f>
        <v>870.82979999999998</v>
      </c>
      <c r="E3490" s="25">
        <f>_xlfn.XLOOKUP($C3490,ExpensesTbl[Key],ExpensesTbl[Total Operating Expenses])</f>
        <v>1633.5100000000002</v>
      </c>
      <c r="F3490" s="25">
        <f t="shared" si="144"/>
        <v>-762.68020000000024</v>
      </c>
      <c r="G3490" s="23" t="str">
        <f>_xlfn.XLOOKUP($A3490,PropertiesTbl[Property ID],PropertiesTbl[Property Name])</f>
        <v>Cloudline Lodge</v>
      </c>
    </row>
    <row r="3491" spans="1:7" x14ac:dyDescent="0.25">
      <c r="A3491" s="22" t="str">
        <f>Revenue!A3492</f>
        <v>P0291</v>
      </c>
      <c r="B3491" s="22" t="str">
        <f>Revenue!B3492</f>
        <v>Nov</v>
      </c>
      <c r="C3491" s="23" t="str">
        <f t="shared" si="143"/>
        <v>P0291|Nov</v>
      </c>
      <c r="D3491" s="24">
        <f>Revenue!J3492</f>
        <v>849.41219999999998</v>
      </c>
      <c r="E3491" s="25">
        <f>_xlfn.XLOOKUP($C3491,ExpensesTbl[Key],ExpensesTbl[Total Operating Expenses])</f>
        <v>1599.3700000000001</v>
      </c>
      <c r="F3491" s="25">
        <f t="shared" si="144"/>
        <v>-749.95780000000013</v>
      </c>
      <c r="G3491" s="23" t="str">
        <f>_xlfn.XLOOKUP($A3491,PropertiesTbl[Property ID],PropertiesTbl[Property Name])</f>
        <v>Cloudline Lodge</v>
      </c>
    </row>
    <row r="3492" spans="1:7" x14ac:dyDescent="0.25">
      <c r="A3492" s="22" t="str">
        <f>Revenue!A3493</f>
        <v>P0291</v>
      </c>
      <c r="B3492" s="22" t="str">
        <f>Revenue!B3493</f>
        <v>Dec</v>
      </c>
      <c r="C3492" s="23" t="str">
        <f t="shared" si="143"/>
        <v>P0291|Dec</v>
      </c>
      <c r="D3492" s="24">
        <f>Revenue!J3493</f>
        <v>3185.6804999999999</v>
      </c>
      <c r="E3492" s="25">
        <f>_xlfn.XLOOKUP($C3492,ExpensesTbl[Key],ExpensesTbl[Total Operating Expenses])</f>
        <v>1897.1</v>
      </c>
      <c r="F3492" s="25">
        <f t="shared" si="144"/>
        <v>1288.5805</v>
      </c>
      <c r="G3492" s="23" t="str">
        <f>_xlfn.XLOOKUP($A3492,PropertiesTbl[Property ID],PropertiesTbl[Property Name])</f>
        <v>Cloudline Lodge</v>
      </c>
    </row>
    <row r="3493" spans="1:7" x14ac:dyDescent="0.25">
      <c r="A3493" s="22" t="str">
        <f>Revenue!A3494</f>
        <v>P0291</v>
      </c>
      <c r="B3493" s="22" t="str">
        <f>Revenue!B3494</f>
        <v>Jan</v>
      </c>
      <c r="C3493" s="23" t="str">
        <f t="shared" si="143"/>
        <v>P0291|Jan</v>
      </c>
      <c r="D3493" s="24">
        <f>Revenue!J3494</f>
        <v>2612.9051999999997</v>
      </c>
      <c r="E3493" s="25">
        <f>_xlfn.XLOOKUP($C3493,ExpensesTbl[Key],ExpensesTbl[Total Operating Expenses])</f>
        <v>1909.01</v>
      </c>
      <c r="F3493" s="25">
        <f t="shared" si="144"/>
        <v>703.8951999999997</v>
      </c>
      <c r="G3493" s="23" t="str">
        <f>_xlfn.XLOOKUP($A3493,PropertiesTbl[Property ID],PropertiesTbl[Property Name])</f>
        <v>Cloudline Lodge</v>
      </c>
    </row>
    <row r="3494" spans="1:7" x14ac:dyDescent="0.25">
      <c r="A3494" s="22" t="str">
        <f>Revenue!A3495</f>
        <v>P0291</v>
      </c>
      <c r="B3494" s="22" t="str">
        <f>Revenue!B3495</f>
        <v>Feb</v>
      </c>
      <c r="C3494" s="23" t="str">
        <f t="shared" si="143"/>
        <v>P0291|Feb</v>
      </c>
      <c r="D3494" s="24">
        <f>Revenue!J3495</f>
        <v>2522.4513999999999</v>
      </c>
      <c r="E3494" s="25">
        <f>_xlfn.XLOOKUP($C3494,ExpensesTbl[Key],ExpensesTbl[Total Operating Expenses])</f>
        <v>1834.11</v>
      </c>
      <c r="F3494" s="25">
        <f t="shared" si="144"/>
        <v>688.34140000000002</v>
      </c>
      <c r="G3494" s="23" t="str">
        <f>_xlfn.XLOOKUP($A3494,PropertiesTbl[Property ID],PropertiesTbl[Property Name])</f>
        <v>Cloudline Lodge</v>
      </c>
    </row>
    <row r="3495" spans="1:7" x14ac:dyDescent="0.25">
      <c r="A3495" s="22" t="str">
        <f>Revenue!A3496</f>
        <v>P0291</v>
      </c>
      <c r="B3495" s="22" t="str">
        <f>Revenue!B3496</f>
        <v>Mar</v>
      </c>
      <c r="C3495" s="23" t="str">
        <f t="shared" si="143"/>
        <v>P0291|Mar</v>
      </c>
      <c r="D3495" s="24">
        <f>Revenue!J3496</f>
        <v>2089.0360000000001</v>
      </c>
      <c r="E3495" s="25">
        <f>_xlfn.XLOOKUP($C3495,ExpensesTbl[Key],ExpensesTbl[Total Operating Expenses])</f>
        <v>1811.4099999999999</v>
      </c>
      <c r="F3495" s="25">
        <f t="shared" si="144"/>
        <v>277.6260000000002</v>
      </c>
      <c r="G3495" s="23" t="str">
        <f>_xlfn.XLOOKUP($A3495,PropertiesTbl[Property ID],PropertiesTbl[Property Name])</f>
        <v>Cloudline Lodge</v>
      </c>
    </row>
    <row r="3496" spans="1:7" x14ac:dyDescent="0.25">
      <c r="A3496" s="22" t="str">
        <f>Revenue!A3497</f>
        <v>P0292</v>
      </c>
      <c r="B3496" s="22" t="str">
        <f>Revenue!B3497</f>
        <v>Apr</v>
      </c>
      <c r="C3496" s="23" t="str">
        <f t="shared" si="143"/>
        <v>P0292|Apr</v>
      </c>
      <c r="D3496" s="24">
        <f>Revenue!J3497</f>
        <v>896.49599999999998</v>
      </c>
      <c r="E3496" s="25">
        <f>_xlfn.XLOOKUP($C3496,ExpensesTbl[Key],ExpensesTbl[Total Operating Expenses])</f>
        <v>1556.01</v>
      </c>
      <c r="F3496" s="25">
        <f t="shared" si="144"/>
        <v>-659.51400000000001</v>
      </c>
      <c r="G3496" s="23" t="str">
        <f>_xlfn.XLOOKUP($A3496,PropertiesTbl[Property ID],PropertiesTbl[Property Name])</f>
        <v>Timber House</v>
      </c>
    </row>
    <row r="3497" spans="1:7" x14ac:dyDescent="0.25">
      <c r="A3497" s="22" t="str">
        <f>Revenue!A3498</f>
        <v>P0292</v>
      </c>
      <c r="B3497" s="22" t="str">
        <f>Revenue!B3498</f>
        <v>May</v>
      </c>
      <c r="C3497" s="23" t="str">
        <f t="shared" si="143"/>
        <v>P0292|May</v>
      </c>
      <c r="D3497" s="24">
        <f>Revenue!J3498</f>
        <v>1048.01</v>
      </c>
      <c r="E3497" s="25">
        <f>_xlfn.XLOOKUP($C3497,ExpensesTbl[Key],ExpensesTbl[Total Operating Expenses])</f>
        <v>1767.04</v>
      </c>
      <c r="F3497" s="25">
        <f t="shared" si="144"/>
        <v>-719.03</v>
      </c>
      <c r="G3497" s="23" t="str">
        <f>_xlfn.XLOOKUP($A3497,PropertiesTbl[Property ID],PropertiesTbl[Property Name])</f>
        <v>Timber House</v>
      </c>
    </row>
    <row r="3498" spans="1:7" x14ac:dyDescent="0.25">
      <c r="A3498" s="22" t="str">
        <f>Revenue!A3499</f>
        <v>P0292</v>
      </c>
      <c r="B3498" s="22" t="str">
        <f>Revenue!B3499</f>
        <v>Jun</v>
      </c>
      <c r="C3498" s="23" t="str">
        <f t="shared" si="143"/>
        <v>P0292|Jun</v>
      </c>
      <c r="D3498" s="24">
        <f>Revenue!J3499</f>
        <v>1224.9768000000001</v>
      </c>
      <c r="E3498" s="25">
        <f>_xlfn.XLOOKUP($C3498,ExpensesTbl[Key],ExpensesTbl[Total Operating Expenses])</f>
        <v>1836.5600000000002</v>
      </c>
      <c r="F3498" s="25">
        <f t="shared" si="144"/>
        <v>-611.58320000000003</v>
      </c>
      <c r="G3498" s="23" t="str">
        <f>_xlfn.XLOOKUP($A3498,PropertiesTbl[Property ID],PropertiesTbl[Property Name])</f>
        <v>Timber House</v>
      </c>
    </row>
    <row r="3499" spans="1:7" x14ac:dyDescent="0.25">
      <c r="A3499" s="22" t="str">
        <f>Revenue!A3500</f>
        <v>P0292</v>
      </c>
      <c r="B3499" s="22" t="str">
        <f>Revenue!B3500</f>
        <v>Jul</v>
      </c>
      <c r="C3499" s="23" t="str">
        <f t="shared" si="143"/>
        <v>P0292|Jul</v>
      </c>
      <c r="D3499" s="24">
        <f>Revenue!J3500</f>
        <v>1980.0261</v>
      </c>
      <c r="E3499" s="25">
        <f>_xlfn.XLOOKUP($C3499,ExpensesTbl[Key],ExpensesTbl[Total Operating Expenses])</f>
        <v>2482.21</v>
      </c>
      <c r="F3499" s="25">
        <f t="shared" si="144"/>
        <v>-502.18389999999999</v>
      </c>
      <c r="G3499" s="23" t="str">
        <f>_xlfn.XLOOKUP($A3499,PropertiesTbl[Property ID],PropertiesTbl[Property Name])</f>
        <v>Timber House</v>
      </c>
    </row>
    <row r="3500" spans="1:7" x14ac:dyDescent="0.25">
      <c r="A3500" s="22" t="str">
        <f>Revenue!A3501</f>
        <v>P0292</v>
      </c>
      <c r="B3500" s="22" t="str">
        <f>Revenue!B3501</f>
        <v>Aug</v>
      </c>
      <c r="C3500" s="23" t="str">
        <f t="shared" si="143"/>
        <v>P0292|Aug</v>
      </c>
      <c r="D3500" s="24">
        <f>Revenue!J3501</f>
        <v>1853.0531000000001</v>
      </c>
      <c r="E3500" s="25">
        <f>_xlfn.XLOOKUP($C3500,ExpensesTbl[Key],ExpensesTbl[Total Operating Expenses])</f>
        <v>2412.04</v>
      </c>
      <c r="F3500" s="25">
        <f t="shared" si="144"/>
        <v>-558.98689999999988</v>
      </c>
      <c r="G3500" s="23" t="str">
        <f>_xlfn.XLOOKUP($A3500,PropertiesTbl[Property ID],PropertiesTbl[Property Name])</f>
        <v>Timber House</v>
      </c>
    </row>
    <row r="3501" spans="1:7" x14ac:dyDescent="0.25">
      <c r="A3501" s="22" t="str">
        <f>Revenue!A3502</f>
        <v>P0292</v>
      </c>
      <c r="B3501" s="22" t="str">
        <f>Revenue!B3502</f>
        <v>Sep</v>
      </c>
      <c r="C3501" s="23" t="str">
        <f t="shared" si="143"/>
        <v>P0292|Sep</v>
      </c>
      <c r="D3501" s="24">
        <f>Revenue!J3502</f>
        <v>1122.9037000000001</v>
      </c>
      <c r="E3501" s="25">
        <f>_xlfn.XLOOKUP($C3501,ExpensesTbl[Key],ExpensesTbl[Total Operating Expenses])</f>
        <v>1678.57</v>
      </c>
      <c r="F3501" s="25">
        <f t="shared" si="144"/>
        <v>-555.66629999999986</v>
      </c>
      <c r="G3501" s="23" t="str">
        <f>_xlfn.XLOOKUP($A3501,PropertiesTbl[Property ID],PropertiesTbl[Property Name])</f>
        <v>Timber House</v>
      </c>
    </row>
    <row r="3502" spans="1:7" x14ac:dyDescent="0.25">
      <c r="A3502" s="22" t="str">
        <f>Revenue!A3503</f>
        <v>P0292</v>
      </c>
      <c r="B3502" s="22" t="str">
        <f>Revenue!B3503</f>
        <v>Oct</v>
      </c>
      <c r="C3502" s="23" t="str">
        <f t="shared" si="143"/>
        <v>P0292|Oct</v>
      </c>
      <c r="D3502" s="24">
        <f>Revenue!J3503</f>
        <v>958.1880000000001</v>
      </c>
      <c r="E3502" s="25">
        <f>_xlfn.XLOOKUP($C3502,ExpensesTbl[Key],ExpensesTbl[Total Operating Expenses])</f>
        <v>1647.65</v>
      </c>
      <c r="F3502" s="25">
        <f t="shared" si="144"/>
        <v>-689.46199999999999</v>
      </c>
      <c r="G3502" s="23" t="str">
        <f>_xlfn.XLOOKUP($A3502,PropertiesTbl[Property ID],PropertiesTbl[Property Name])</f>
        <v>Timber House</v>
      </c>
    </row>
    <row r="3503" spans="1:7" x14ac:dyDescent="0.25">
      <c r="A3503" s="22" t="str">
        <f>Revenue!A3504</f>
        <v>P0292</v>
      </c>
      <c r="B3503" s="22" t="str">
        <f>Revenue!B3504</f>
        <v>Nov</v>
      </c>
      <c r="C3503" s="23" t="str">
        <f t="shared" si="143"/>
        <v>P0292|Nov</v>
      </c>
      <c r="D3503" s="24">
        <f>Revenue!J3504</f>
        <v>1093.3671999999999</v>
      </c>
      <c r="E3503" s="25">
        <f>_xlfn.XLOOKUP($C3503,ExpensesTbl[Key],ExpensesTbl[Total Operating Expenses])</f>
        <v>1609.0300000000002</v>
      </c>
      <c r="F3503" s="25">
        <f t="shared" si="144"/>
        <v>-515.66280000000029</v>
      </c>
      <c r="G3503" s="23" t="str">
        <f>_xlfn.XLOOKUP($A3503,PropertiesTbl[Property ID],PropertiesTbl[Property Name])</f>
        <v>Timber House</v>
      </c>
    </row>
    <row r="3504" spans="1:7" x14ac:dyDescent="0.25">
      <c r="A3504" s="22" t="str">
        <f>Revenue!A3505</f>
        <v>P0292</v>
      </c>
      <c r="B3504" s="22" t="str">
        <f>Revenue!B3505</f>
        <v>Dec</v>
      </c>
      <c r="C3504" s="23" t="str">
        <f t="shared" si="143"/>
        <v>P0292|Dec</v>
      </c>
      <c r="D3504" s="24">
        <f>Revenue!J3505</f>
        <v>4030.2704999999996</v>
      </c>
      <c r="E3504" s="25">
        <f>_xlfn.XLOOKUP($C3504,ExpensesTbl[Key],ExpensesTbl[Total Operating Expenses])</f>
        <v>1986.9199999999998</v>
      </c>
      <c r="F3504" s="25">
        <f t="shared" si="144"/>
        <v>2043.3504999999998</v>
      </c>
      <c r="G3504" s="23" t="str">
        <f>_xlfn.XLOOKUP($A3504,PropertiesTbl[Property ID],PropertiesTbl[Property Name])</f>
        <v>Timber House</v>
      </c>
    </row>
    <row r="3505" spans="1:7" x14ac:dyDescent="0.25">
      <c r="A3505" s="22" t="str">
        <f>Revenue!A3506</f>
        <v>P0292</v>
      </c>
      <c r="B3505" s="22" t="str">
        <f>Revenue!B3506</f>
        <v>Jan</v>
      </c>
      <c r="C3505" s="23" t="str">
        <f t="shared" si="143"/>
        <v>P0292|Jan</v>
      </c>
      <c r="D3505" s="24">
        <f>Revenue!J3506</f>
        <v>3651.6976</v>
      </c>
      <c r="E3505" s="25">
        <f>_xlfn.XLOOKUP($C3505,ExpensesTbl[Key],ExpensesTbl[Total Operating Expenses])</f>
        <v>1917.11</v>
      </c>
      <c r="F3505" s="25">
        <f t="shared" si="144"/>
        <v>1734.5876000000001</v>
      </c>
      <c r="G3505" s="23" t="str">
        <f>_xlfn.XLOOKUP($A3505,PropertiesTbl[Property ID],PropertiesTbl[Property Name])</f>
        <v>Timber House</v>
      </c>
    </row>
    <row r="3506" spans="1:7" x14ac:dyDescent="0.25">
      <c r="A3506" s="22" t="str">
        <f>Revenue!A3507</f>
        <v>P0292</v>
      </c>
      <c r="B3506" s="22" t="str">
        <f>Revenue!B3507</f>
        <v>Feb</v>
      </c>
      <c r="C3506" s="23" t="str">
        <f t="shared" si="143"/>
        <v>P0292|Feb</v>
      </c>
      <c r="D3506" s="24">
        <f>Revenue!J3507</f>
        <v>2672.5783000000001</v>
      </c>
      <c r="E3506" s="25">
        <f>_xlfn.XLOOKUP($C3506,ExpensesTbl[Key],ExpensesTbl[Total Operating Expenses])</f>
        <v>1813.9099999999999</v>
      </c>
      <c r="F3506" s="25">
        <f t="shared" si="144"/>
        <v>858.66830000000027</v>
      </c>
      <c r="G3506" s="23" t="str">
        <f>_xlfn.XLOOKUP($A3506,PropertiesTbl[Property ID],PropertiesTbl[Property Name])</f>
        <v>Timber House</v>
      </c>
    </row>
    <row r="3507" spans="1:7" x14ac:dyDescent="0.25">
      <c r="A3507" s="22" t="str">
        <f>Revenue!A3508</f>
        <v>P0292</v>
      </c>
      <c r="B3507" s="22" t="str">
        <f>Revenue!B3508</f>
        <v>Mar</v>
      </c>
      <c r="C3507" s="23" t="str">
        <f t="shared" si="143"/>
        <v>P0292|Mar</v>
      </c>
      <c r="D3507" s="24">
        <f>Revenue!J3508</f>
        <v>2436.5675999999999</v>
      </c>
      <c r="E3507" s="25">
        <f>_xlfn.XLOOKUP($C3507,ExpensesTbl[Key],ExpensesTbl[Total Operating Expenses])</f>
        <v>1799.78</v>
      </c>
      <c r="F3507" s="25">
        <f t="shared" si="144"/>
        <v>636.78759999999988</v>
      </c>
      <c r="G3507" s="23" t="str">
        <f>_xlfn.XLOOKUP($A3507,PropertiesTbl[Property ID],PropertiesTbl[Property Name])</f>
        <v>Timber House</v>
      </c>
    </row>
    <row r="3508" spans="1:7" x14ac:dyDescent="0.25">
      <c r="A3508" s="22" t="str">
        <f>Revenue!A3509</f>
        <v>P0293</v>
      </c>
      <c r="B3508" s="22" t="str">
        <f>Revenue!B3509</f>
        <v>Apr</v>
      </c>
      <c r="C3508" s="23" t="str">
        <f t="shared" si="143"/>
        <v>P0293|Apr</v>
      </c>
      <c r="D3508" s="24">
        <f>Revenue!J3509</f>
        <v>652.83550000000014</v>
      </c>
      <c r="E3508" s="25">
        <f>_xlfn.XLOOKUP($C3508,ExpensesTbl[Key],ExpensesTbl[Total Operating Expenses])</f>
        <v>1298.3699999999999</v>
      </c>
      <c r="F3508" s="25">
        <f t="shared" si="144"/>
        <v>-645.53449999999975</v>
      </c>
      <c r="G3508" s="23" t="str">
        <f>_xlfn.XLOOKUP($A3508,PropertiesTbl[Property ID],PropertiesTbl[Property Name])</f>
        <v>Rustic Getaway</v>
      </c>
    </row>
    <row r="3509" spans="1:7" x14ac:dyDescent="0.25">
      <c r="A3509" s="22" t="str">
        <f>Revenue!A3510</f>
        <v>P0293</v>
      </c>
      <c r="B3509" s="22" t="str">
        <f>Revenue!B3510</f>
        <v>May</v>
      </c>
      <c r="C3509" s="23" t="str">
        <f t="shared" si="143"/>
        <v>P0293|May</v>
      </c>
      <c r="D3509" s="24">
        <f>Revenue!J3510</f>
        <v>762.57159999999999</v>
      </c>
      <c r="E3509" s="25">
        <f>_xlfn.XLOOKUP($C3509,ExpensesTbl[Key],ExpensesTbl[Total Operating Expenses])</f>
        <v>1272.0500000000002</v>
      </c>
      <c r="F3509" s="25">
        <f t="shared" si="144"/>
        <v>-509.47840000000019</v>
      </c>
      <c r="G3509" s="23" t="str">
        <f>_xlfn.XLOOKUP($A3509,PropertiesTbl[Property ID],PropertiesTbl[Property Name])</f>
        <v>Rustic Getaway</v>
      </c>
    </row>
    <row r="3510" spans="1:7" x14ac:dyDescent="0.25">
      <c r="A3510" s="22" t="str">
        <f>Revenue!A3511</f>
        <v>P0293</v>
      </c>
      <c r="B3510" s="22" t="str">
        <f>Revenue!B3511</f>
        <v>Jun</v>
      </c>
      <c r="C3510" s="23" t="str">
        <f t="shared" si="143"/>
        <v>P0293|Jun</v>
      </c>
      <c r="D3510" s="24">
        <f>Revenue!J3511</f>
        <v>924.25120000000004</v>
      </c>
      <c r="E3510" s="25">
        <f>_xlfn.XLOOKUP($C3510,ExpensesTbl[Key],ExpensesTbl[Total Operating Expenses])</f>
        <v>1299.73</v>
      </c>
      <c r="F3510" s="25">
        <f t="shared" si="144"/>
        <v>-375.47879999999998</v>
      </c>
      <c r="G3510" s="23" t="str">
        <f>_xlfn.XLOOKUP($A3510,PropertiesTbl[Property ID],PropertiesTbl[Property Name])</f>
        <v>Rustic Getaway</v>
      </c>
    </row>
    <row r="3511" spans="1:7" x14ac:dyDescent="0.25">
      <c r="A3511" s="22" t="str">
        <f>Revenue!A3512</f>
        <v>P0293</v>
      </c>
      <c r="B3511" s="22" t="str">
        <f>Revenue!B3512</f>
        <v>Jul</v>
      </c>
      <c r="C3511" s="23" t="str">
        <f t="shared" si="143"/>
        <v>P0293|Jul</v>
      </c>
      <c r="D3511" s="24">
        <f>Revenue!J3512</f>
        <v>1564.5464000000002</v>
      </c>
      <c r="E3511" s="25">
        <f>_xlfn.XLOOKUP($C3511,ExpensesTbl[Key],ExpensesTbl[Total Operating Expenses])</f>
        <v>1649.67</v>
      </c>
      <c r="F3511" s="25">
        <f t="shared" si="144"/>
        <v>-85.123599999999897</v>
      </c>
      <c r="G3511" s="23" t="str">
        <f>_xlfn.XLOOKUP($A3511,PropertiesTbl[Property ID],PropertiesTbl[Property Name])</f>
        <v>Rustic Getaway</v>
      </c>
    </row>
    <row r="3512" spans="1:7" x14ac:dyDescent="0.25">
      <c r="A3512" s="22" t="str">
        <f>Revenue!A3513</f>
        <v>P0293</v>
      </c>
      <c r="B3512" s="22" t="str">
        <f>Revenue!B3513</f>
        <v>Aug</v>
      </c>
      <c r="C3512" s="23" t="str">
        <f t="shared" si="143"/>
        <v>P0293|Aug</v>
      </c>
      <c r="D3512" s="24">
        <f>Revenue!J3513</f>
        <v>1373.2430000000002</v>
      </c>
      <c r="E3512" s="25">
        <f>_xlfn.XLOOKUP($C3512,ExpensesTbl[Key],ExpensesTbl[Total Operating Expenses])</f>
        <v>1616.61</v>
      </c>
      <c r="F3512" s="25">
        <f t="shared" si="144"/>
        <v>-243.36699999999973</v>
      </c>
      <c r="G3512" s="23" t="str">
        <f>_xlfn.XLOOKUP($A3512,PropertiesTbl[Property ID],PropertiesTbl[Property Name])</f>
        <v>Rustic Getaway</v>
      </c>
    </row>
    <row r="3513" spans="1:7" x14ac:dyDescent="0.25">
      <c r="A3513" s="22" t="str">
        <f>Revenue!A3514</f>
        <v>P0293</v>
      </c>
      <c r="B3513" s="22" t="str">
        <f>Revenue!B3514</f>
        <v>Sep</v>
      </c>
      <c r="C3513" s="23" t="str">
        <f t="shared" si="143"/>
        <v>P0293|Sep</v>
      </c>
      <c r="D3513" s="24">
        <f>Revenue!J3514</f>
        <v>882.78370000000007</v>
      </c>
      <c r="E3513" s="25">
        <f>_xlfn.XLOOKUP($C3513,ExpensesTbl[Key],ExpensesTbl[Total Operating Expenses])</f>
        <v>1216.42</v>
      </c>
      <c r="F3513" s="25">
        <f t="shared" si="144"/>
        <v>-333.63630000000001</v>
      </c>
      <c r="G3513" s="23" t="str">
        <f>_xlfn.XLOOKUP($A3513,PropertiesTbl[Property ID],PropertiesTbl[Property Name])</f>
        <v>Rustic Getaway</v>
      </c>
    </row>
    <row r="3514" spans="1:7" x14ac:dyDescent="0.25">
      <c r="A3514" s="22" t="str">
        <f>Revenue!A3515</f>
        <v>P0293</v>
      </c>
      <c r="B3514" s="22" t="str">
        <f>Revenue!B3515</f>
        <v>Oct</v>
      </c>
      <c r="C3514" s="23" t="str">
        <f t="shared" si="143"/>
        <v>P0293|Oct</v>
      </c>
      <c r="D3514" s="24">
        <f>Revenue!J3515</f>
        <v>769.49739999999997</v>
      </c>
      <c r="E3514" s="25">
        <f>_xlfn.XLOOKUP($C3514,ExpensesTbl[Key],ExpensesTbl[Total Operating Expenses])</f>
        <v>1194.23</v>
      </c>
      <c r="F3514" s="25">
        <f t="shared" si="144"/>
        <v>-424.73260000000005</v>
      </c>
      <c r="G3514" s="23" t="str">
        <f>_xlfn.XLOOKUP($A3514,PropertiesTbl[Property ID],PropertiesTbl[Property Name])</f>
        <v>Rustic Getaway</v>
      </c>
    </row>
    <row r="3515" spans="1:7" x14ac:dyDescent="0.25">
      <c r="A3515" s="22" t="str">
        <f>Revenue!A3516</f>
        <v>P0293</v>
      </c>
      <c r="B3515" s="22" t="str">
        <f>Revenue!B3516</f>
        <v>Nov</v>
      </c>
      <c r="C3515" s="23" t="str">
        <f t="shared" si="143"/>
        <v>P0293|Nov</v>
      </c>
      <c r="D3515" s="24">
        <f>Revenue!J3516</f>
        <v>871.6481</v>
      </c>
      <c r="E3515" s="25">
        <f>_xlfn.XLOOKUP($C3515,ExpensesTbl[Key],ExpensesTbl[Total Operating Expenses])</f>
        <v>1212.6699999999998</v>
      </c>
      <c r="F3515" s="25">
        <f t="shared" si="144"/>
        <v>-341.02189999999985</v>
      </c>
      <c r="G3515" s="23" t="str">
        <f>_xlfn.XLOOKUP($A3515,PropertiesTbl[Property ID],PropertiesTbl[Property Name])</f>
        <v>Rustic Getaway</v>
      </c>
    </row>
    <row r="3516" spans="1:7" x14ac:dyDescent="0.25">
      <c r="A3516" s="22" t="str">
        <f>Revenue!A3517</f>
        <v>P0293</v>
      </c>
      <c r="B3516" s="22" t="str">
        <f>Revenue!B3517</f>
        <v>Dec</v>
      </c>
      <c r="C3516" s="23" t="str">
        <f t="shared" si="143"/>
        <v>P0293|Dec</v>
      </c>
      <c r="D3516" s="24">
        <f>Revenue!J3517</f>
        <v>3260.5859999999998</v>
      </c>
      <c r="E3516" s="25">
        <f>_xlfn.XLOOKUP($C3516,ExpensesTbl[Key],ExpensesTbl[Total Operating Expenses])</f>
        <v>1528.1600000000003</v>
      </c>
      <c r="F3516" s="25">
        <f t="shared" si="144"/>
        <v>1732.4259999999995</v>
      </c>
      <c r="G3516" s="23" t="str">
        <f>_xlfn.XLOOKUP($A3516,PropertiesTbl[Property ID],PropertiesTbl[Property Name])</f>
        <v>Rustic Getaway</v>
      </c>
    </row>
    <row r="3517" spans="1:7" x14ac:dyDescent="0.25">
      <c r="A3517" s="22" t="str">
        <f>Revenue!A3518</f>
        <v>P0293</v>
      </c>
      <c r="B3517" s="22" t="str">
        <f>Revenue!B3518</f>
        <v>Jan</v>
      </c>
      <c r="C3517" s="23" t="str">
        <f t="shared" si="143"/>
        <v>P0293|Jan</v>
      </c>
      <c r="D3517" s="24">
        <f>Revenue!J3518</f>
        <v>2935.3643999999999</v>
      </c>
      <c r="E3517" s="25">
        <f>_xlfn.XLOOKUP($C3517,ExpensesTbl[Key],ExpensesTbl[Total Operating Expenses])</f>
        <v>1528.9900000000002</v>
      </c>
      <c r="F3517" s="25">
        <f t="shared" si="144"/>
        <v>1406.3743999999997</v>
      </c>
      <c r="G3517" s="23" t="str">
        <f>_xlfn.XLOOKUP($A3517,PropertiesTbl[Property ID],PropertiesTbl[Property Name])</f>
        <v>Rustic Getaway</v>
      </c>
    </row>
    <row r="3518" spans="1:7" x14ac:dyDescent="0.25">
      <c r="A3518" s="22" t="str">
        <f>Revenue!A3519</f>
        <v>P0293</v>
      </c>
      <c r="B3518" s="22" t="str">
        <f>Revenue!B3519</f>
        <v>Feb</v>
      </c>
      <c r="C3518" s="23" t="str">
        <f t="shared" si="143"/>
        <v>P0293|Feb</v>
      </c>
      <c r="D3518" s="24">
        <f>Revenue!J3519</f>
        <v>2286.1839999999997</v>
      </c>
      <c r="E3518" s="25">
        <f>_xlfn.XLOOKUP($C3518,ExpensesTbl[Key],ExpensesTbl[Total Operating Expenses])</f>
        <v>1454.71</v>
      </c>
      <c r="F3518" s="25">
        <f t="shared" si="144"/>
        <v>831.47399999999971</v>
      </c>
      <c r="G3518" s="23" t="str">
        <f>_xlfn.XLOOKUP($A3518,PropertiesTbl[Property ID],PropertiesTbl[Property Name])</f>
        <v>Rustic Getaway</v>
      </c>
    </row>
    <row r="3519" spans="1:7" x14ac:dyDescent="0.25">
      <c r="A3519" s="22" t="str">
        <f>Revenue!A3520</f>
        <v>P0293</v>
      </c>
      <c r="B3519" s="22" t="str">
        <f>Revenue!B3520</f>
        <v>Mar</v>
      </c>
      <c r="C3519" s="23" t="str">
        <f t="shared" si="143"/>
        <v>P0293|Mar</v>
      </c>
      <c r="D3519" s="24">
        <f>Revenue!J3520</f>
        <v>1637.1394</v>
      </c>
      <c r="E3519" s="25">
        <f>_xlfn.XLOOKUP($C3519,ExpensesTbl[Key],ExpensesTbl[Total Operating Expenses])</f>
        <v>1363.13</v>
      </c>
      <c r="F3519" s="25">
        <f t="shared" si="144"/>
        <v>274.00939999999991</v>
      </c>
      <c r="G3519" s="23" t="str">
        <f>_xlfn.XLOOKUP($A3519,PropertiesTbl[Property ID],PropertiesTbl[Property Name])</f>
        <v>Rustic Getaway</v>
      </c>
    </row>
    <row r="3520" spans="1:7" x14ac:dyDescent="0.25">
      <c r="A3520" s="22" t="str">
        <f>Revenue!A3521</f>
        <v>P0294</v>
      </c>
      <c r="B3520" s="22" t="str">
        <f>Revenue!B3521</f>
        <v>Apr</v>
      </c>
      <c r="C3520" s="23" t="str">
        <f t="shared" si="143"/>
        <v>P0294|Apr</v>
      </c>
      <c r="D3520" s="24">
        <f>Revenue!J3521</f>
        <v>811.75060000000008</v>
      </c>
      <c r="E3520" s="25">
        <f>_xlfn.XLOOKUP($C3520,ExpensesTbl[Key],ExpensesTbl[Total Operating Expenses])</f>
        <v>1153.56</v>
      </c>
      <c r="F3520" s="25">
        <f t="shared" si="144"/>
        <v>-341.80939999999987</v>
      </c>
      <c r="G3520" s="23" t="str">
        <f>_xlfn.XLOOKUP($A3520,PropertiesTbl[Property ID],PropertiesTbl[Property Name])</f>
        <v>Timber Retreat</v>
      </c>
    </row>
    <row r="3521" spans="1:7" x14ac:dyDescent="0.25">
      <c r="A3521" s="22" t="str">
        <f>Revenue!A3522</f>
        <v>P0294</v>
      </c>
      <c r="B3521" s="22" t="str">
        <f>Revenue!B3522</f>
        <v>May</v>
      </c>
      <c r="C3521" s="23" t="str">
        <f t="shared" si="143"/>
        <v>P0294|May</v>
      </c>
      <c r="D3521" s="24">
        <f>Revenue!J3522</f>
        <v>868.86419999999998</v>
      </c>
      <c r="E3521" s="25">
        <f>_xlfn.XLOOKUP($C3521,ExpensesTbl[Key],ExpensesTbl[Total Operating Expenses])</f>
        <v>1260</v>
      </c>
      <c r="F3521" s="25">
        <f t="shared" si="144"/>
        <v>-391.13580000000002</v>
      </c>
      <c r="G3521" s="23" t="str">
        <f>_xlfn.XLOOKUP($A3521,PropertiesTbl[Property ID],PropertiesTbl[Property Name])</f>
        <v>Timber Retreat</v>
      </c>
    </row>
    <row r="3522" spans="1:7" x14ac:dyDescent="0.25">
      <c r="A3522" s="22" t="str">
        <f>Revenue!A3523</f>
        <v>P0294</v>
      </c>
      <c r="B3522" s="22" t="str">
        <f>Revenue!B3523</f>
        <v>Jun</v>
      </c>
      <c r="C3522" s="23" t="str">
        <f t="shared" si="143"/>
        <v>P0294|Jun</v>
      </c>
      <c r="D3522" s="24">
        <f>Revenue!J3523</f>
        <v>1005.5759999999999</v>
      </c>
      <c r="E3522" s="25">
        <f>_xlfn.XLOOKUP($C3522,ExpensesTbl[Key],ExpensesTbl[Total Operating Expenses])</f>
        <v>1282</v>
      </c>
      <c r="F3522" s="25">
        <f t="shared" si="144"/>
        <v>-276.42400000000009</v>
      </c>
      <c r="G3522" s="23" t="str">
        <f>_xlfn.XLOOKUP($A3522,PropertiesTbl[Property ID],PropertiesTbl[Property Name])</f>
        <v>Timber Retreat</v>
      </c>
    </row>
    <row r="3523" spans="1:7" x14ac:dyDescent="0.25">
      <c r="A3523" s="22" t="str">
        <f>Revenue!A3524</f>
        <v>P0294</v>
      </c>
      <c r="B3523" s="22" t="str">
        <f>Revenue!B3524</f>
        <v>Jul</v>
      </c>
      <c r="C3523" s="23" t="str">
        <f t="shared" si="143"/>
        <v>P0294|Jul</v>
      </c>
      <c r="D3523" s="24">
        <f>Revenue!J3524</f>
        <v>1379.548</v>
      </c>
      <c r="E3523" s="25">
        <f>_xlfn.XLOOKUP($C3523,ExpensesTbl[Key],ExpensesTbl[Total Operating Expenses])</f>
        <v>1635.9899999999998</v>
      </c>
      <c r="F3523" s="25">
        <f t="shared" si="144"/>
        <v>-256.44199999999978</v>
      </c>
      <c r="G3523" s="23" t="str">
        <f>_xlfn.XLOOKUP($A3523,PropertiesTbl[Property ID],PropertiesTbl[Property Name])</f>
        <v>Timber Retreat</v>
      </c>
    </row>
    <row r="3524" spans="1:7" x14ac:dyDescent="0.25">
      <c r="A3524" s="22" t="str">
        <f>Revenue!A3525</f>
        <v>P0294</v>
      </c>
      <c r="B3524" s="22" t="str">
        <f>Revenue!B3525</f>
        <v>Aug</v>
      </c>
      <c r="C3524" s="23" t="str">
        <f t="shared" si="143"/>
        <v>P0294|Aug</v>
      </c>
      <c r="D3524" s="24">
        <f>Revenue!J3525</f>
        <v>1484.5214000000001</v>
      </c>
      <c r="E3524" s="25">
        <f>_xlfn.XLOOKUP($C3524,ExpensesTbl[Key],ExpensesTbl[Total Operating Expenses])</f>
        <v>1625.16</v>
      </c>
      <c r="F3524" s="25">
        <f t="shared" si="144"/>
        <v>-140.6386</v>
      </c>
      <c r="G3524" s="23" t="str">
        <f>_xlfn.XLOOKUP($A3524,PropertiesTbl[Property ID],PropertiesTbl[Property Name])</f>
        <v>Timber Retreat</v>
      </c>
    </row>
    <row r="3525" spans="1:7" x14ac:dyDescent="0.25">
      <c r="A3525" s="22" t="str">
        <f>Revenue!A3526</f>
        <v>P0294</v>
      </c>
      <c r="B3525" s="22" t="str">
        <f>Revenue!B3526</f>
        <v>Sep</v>
      </c>
      <c r="C3525" s="23" t="str">
        <f t="shared" ref="C3525:C3588" si="145">A3525&amp;"|"&amp;B3525</f>
        <v>P0294|Sep</v>
      </c>
      <c r="D3525" s="24">
        <f>Revenue!J3526</f>
        <v>914.76459999999997</v>
      </c>
      <c r="E3525" s="25">
        <f>_xlfn.XLOOKUP($C3525,ExpensesTbl[Key],ExpensesTbl[Total Operating Expenses])</f>
        <v>1223.75</v>
      </c>
      <c r="F3525" s="25">
        <f t="shared" ref="F3525:F3588" si="146">D3525-E3525</f>
        <v>-308.98540000000003</v>
      </c>
      <c r="G3525" s="23" t="str">
        <f>_xlfn.XLOOKUP($A3525,PropertiesTbl[Property ID],PropertiesTbl[Property Name])</f>
        <v>Timber Retreat</v>
      </c>
    </row>
    <row r="3526" spans="1:7" x14ac:dyDescent="0.25">
      <c r="A3526" s="22" t="str">
        <f>Revenue!A3527</f>
        <v>P0294</v>
      </c>
      <c r="B3526" s="22" t="str">
        <f>Revenue!B3527</f>
        <v>Oct</v>
      </c>
      <c r="C3526" s="23" t="str">
        <f t="shared" si="145"/>
        <v>P0294|Oct</v>
      </c>
      <c r="D3526" s="24">
        <f>Revenue!J3527</f>
        <v>853.53820000000007</v>
      </c>
      <c r="E3526" s="25">
        <f>_xlfn.XLOOKUP($C3526,ExpensesTbl[Key],ExpensesTbl[Total Operating Expenses])</f>
        <v>1210.95</v>
      </c>
      <c r="F3526" s="25">
        <f t="shared" si="146"/>
        <v>-357.41179999999997</v>
      </c>
      <c r="G3526" s="23" t="str">
        <f>_xlfn.XLOOKUP($A3526,PropertiesTbl[Property ID],PropertiesTbl[Property Name])</f>
        <v>Timber Retreat</v>
      </c>
    </row>
    <row r="3527" spans="1:7" x14ac:dyDescent="0.25">
      <c r="A3527" s="22" t="str">
        <f>Revenue!A3528</f>
        <v>P0294</v>
      </c>
      <c r="B3527" s="22" t="str">
        <f>Revenue!B3528</f>
        <v>Nov</v>
      </c>
      <c r="C3527" s="23" t="str">
        <f t="shared" si="145"/>
        <v>P0294|Nov</v>
      </c>
      <c r="D3527" s="24">
        <f>Revenue!J3528</f>
        <v>914.22140000000002</v>
      </c>
      <c r="E3527" s="25">
        <f>_xlfn.XLOOKUP($C3527,ExpensesTbl[Key],ExpensesTbl[Total Operating Expenses])</f>
        <v>1213.75</v>
      </c>
      <c r="F3527" s="25">
        <f t="shared" si="146"/>
        <v>-299.52859999999998</v>
      </c>
      <c r="G3527" s="23" t="str">
        <f>_xlfn.XLOOKUP($A3527,PropertiesTbl[Property ID],PropertiesTbl[Property Name])</f>
        <v>Timber Retreat</v>
      </c>
    </row>
    <row r="3528" spans="1:7" x14ac:dyDescent="0.25">
      <c r="A3528" s="22" t="str">
        <f>Revenue!A3529</f>
        <v>P0294</v>
      </c>
      <c r="B3528" s="22" t="str">
        <f>Revenue!B3529</f>
        <v>Dec</v>
      </c>
      <c r="C3528" s="23" t="str">
        <f t="shared" si="145"/>
        <v>P0294|Dec</v>
      </c>
      <c r="D3528" s="24">
        <f>Revenue!J3529</f>
        <v>2887.6985999999997</v>
      </c>
      <c r="E3528" s="25">
        <f>_xlfn.XLOOKUP($C3528,ExpensesTbl[Key],ExpensesTbl[Total Operating Expenses])</f>
        <v>1498.5500000000002</v>
      </c>
      <c r="F3528" s="25">
        <f t="shared" si="146"/>
        <v>1389.1485999999995</v>
      </c>
      <c r="G3528" s="23" t="str">
        <f>_xlfn.XLOOKUP($A3528,PropertiesTbl[Property ID],PropertiesTbl[Property Name])</f>
        <v>Timber Retreat</v>
      </c>
    </row>
    <row r="3529" spans="1:7" x14ac:dyDescent="0.25">
      <c r="A3529" s="22" t="str">
        <f>Revenue!A3530</f>
        <v>P0294</v>
      </c>
      <c r="B3529" s="22" t="str">
        <f>Revenue!B3530</f>
        <v>Jan</v>
      </c>
      <c r="C3529" s="23" t="str">
        <f t="shared" si="145"/>
        <v>P0294|Jan</v>
      </c>
      <c r="D3529" s="24">
        <f>Revenue!J3530</f>
        <v>3143.0025999999998</v>
      </c>
      <c r="E3529" s="25">
        <f>_xlfn.XLOOKUP($C3529,ExpensesTbl[Key],ExpensesTbl[Total Operating Expenses])</f>
        <v>1499.67</v>
      </c>
      <c r="F3529" s="25">
        <f t="shared" si="146"/>
        <v>1643.3325999999997</v>
      </c>
      <c r="G3529" s="23" t="str">
        <f>_xlfn.XLOOKUP($A3529,PropertiesTbl[Property ID],PropertiesTbl[Property Name])</f>
        <v>Timber Retreat</v>
      </c>
    </row>
    <row r="3530" spans="1:7" x14ac:dyDescent="0.25">
      <c r="A3530" s="22" t="str">
        <f>Revenue!A3531</f>
        <v>P0294</v>
      </c>
      <c r="B3530" s="22" t="str">
        <f>Revenue!B3531</f>
        <v>Feb</v>
      </c>
      <c r="C3530" s="23" t="str">
        <f t="shared" si="145"/>
        <v>P0294|Feb</v>
      </c>
      <c r="D3530" s="24">
        <f>Revenue!J3531</f>
        <v>2056.5771</v>
      </c>
      <c r="E3530" s="25">
        <f>_xlfn.XLOOKUP($C3530,ExpensesTbl[Key],ExpensesTbl[Total Operating Expenses])</f>
        <v>1507.6</v>
      </c>
      <c r="F3530" s="25">
        <f t="shared" si="146"/>
        <v>548.97710000000006</v>
      </c>
      <c r="G3530" s="23" t="str">
        <f>_xlfn.XLOOKUP($A3530,PropertiesTbl[Property ID],PropertiesTbl[Property Name])</f>
        <v>Timber Retreat</v>
      </c>
    </row>
    <row r="3531" spans="1:7" x14ac:dyDescent="0.25">
      <c r="A3531" s="22" t="str">
        <f>Revenue!A3532</f>
        <v>P0294</v>
      </c>
      <c r="B3531" s="22" t="str">
        <f>Revenue!B3532</f>
        <v>Mar</v>
      </c>
      <c r="C3531" s="23" t="str">
        <f t="shared" si="145"/>
        <v>P0294|Mar</v>
      </c>
      <c r="D3531" s="24">
        <f>Revenue!J3532</f>
        <v>1920.8547000000001</v>
      </c>
      <c r="E3531" s="25">
        <f>_xlfn.XLOOKUP($C3531,ExpensesTbl[Key],ExpensesTbl[Total Operating Expenses])</f>
        <v>1358.2200000000003</v>
      </c>
      <c r="F3531" s="25">
        <f t="shared" si="146"/>
        <v>562.63469999999984</v>
      </c>
      <c r="G3531" s="23" t="str">
        <f>_xlfn.XLOOKUP($A3531,PropertiesTbl[Property ID],PropertiesTbl[Property Name])</f>
        <v>Timber Retreat</v>
      </c>
    </row>
    <row r="3532" spans="1:7" x14ac:dyDescent="0.25">
      <c r="A3532" s="22" t="str">
        <f>Revenue!A3533</f>
        <v>P0295</v>
      </c>
      <c r="B3532" s="22" t="str">
        <f>Revenue!B3533</f>
        <v>Apr</v>
      </c>
      <c r="C3532" s="23" t="str">
        <f t="shared" si="145"/>
        <v>P0295|Apr</v>
      </c>
      <c r="D3532" s="24">
        <f>Revenue!J3533</f>
        <v>1202.2556</v>
      </c>
      <c r="E3532" s="25">
        <f>_xlfn.XLOOKUP($C3532,ExpensesTbl[Key],ExpensesTbl[Total Operating Expenses])</f>
        <v>2899.5899999999997</v>
      </c>
      <c r="F3532" s="25">
        <f t="shared" si="146"/>
        <v>-1697.3343999999997</v>
      </c>
      <c r="G3532" s="23" t="str">
        <f>_xlfn.XLOOKUP($A3532,PropertiesTbl[Property ID],PropertiesTbl[Property Name])</f>
        <v>Golden Chalet</v>
      </c>
    </row>
    <row r="3533" spans="1:7" x14ac:dyDescent="0.25">
      <c r="A3533" s="22" t="str">
        <f>Revenue!A3534</f>
        <v>P0295</v>
      </c>
      <c r="B3533" s="22" t="str">
        <f>Revenue!B3534</f>
        <v>May</v>
      </c>
      <c r="C3533" s="23" t="str">
        <f t="shared" si="145"/>
        <v>P0295|May</v>
      </c>
      <c r="D3533" s="24">
        <f>Revenue!J3534</f>
        <v>1636.6009999999999</v>
      </c>
      <c r="E3533" s="25">
        <f>_xlfn.XLOOKUP($C3533,ExpensesTbl[Key],ExpensesTbl[Total Operating Expenses])</f>
        <v>3624.2</v>
      </c>
      <c r="F3533" s="25">
        <f t="shared" si="146"/>
        <v>-1987.5989999999999</v>
      </c>
      <c r="G3533" s="23" t="str">
        <f>_xlfn.XLOOKUP($A3533,PropertiesTbl[Property ID],PropertiesTbl[Property Name])</f>
        <v>Golden Chalet</v>
      </c>
    </row>
    <row r="3534" spans="1:7" x14ac:dyDescent="0.25">
      <c r="A3534" s="22" t="str">
        <f>Revenue!A3535</f>
        <v>P0295</v>
      </c>
      <c r="B3534" s="22" t="str">
        <f>Revenue!B3535</f>
        <v>Jun</v>
      </c>
      <c r="C3534" s="23" t="str">
        <f t="shared" si="145"/>
        <v>P0295|Jun</v>
      </c>
      <c r="D3534" s="24">
        <f>Revenue!J3535</f>
        <v>2076.69</v>
      </c>
      <c r="E3534" s="25">
        <f>_xlfn.XLOOKUP($C3534,ExpensesTbl[Key],ExpensesTbl[Total Operating Expenses])</f>
        <v>3815.99</v>
      </c>
      <c r="F3534" s="25">
        <f t="shared" si="146"/>
        <v>-1739.2999999999997</v>
      </c>
      <c r="G3534" s="23" t="str">
        <f>_xlfn.XLOOKUP($A3534,PropertiesTbl[Property ID],PropertiesTbl[Property Name])</f>
        <v>Golden Chalet</v>
      </c>
    </row>
    <row r="3535" spans="1:7" x14ac:dyDescent="0.25">
      <c r="A3535" s="22" t="str">
        <f>Revenue!A3536</f>
        <v>P0295</v>
      </c>
      <c r="B3535" s="22" t="str">
        <f>Revenue!B3536</f>
        <v>Jul</v>
      </c>
      <c r="C3535" s="23" t="str">
        <f t="shared" si="145"/>
        <v>P0295|Jul</v>
      </c>
      <c r="D3535" s="24">
        <f>Revenue!J3536</f>
        <v>2785.1392000000001</v>
      </c>
      <c r="E3535" s="25">
        <f>_xlfn.XLOOKUP($C3535,ExpensesTbl[Key],ExpensesTbl[Total Operating Expenses])</f>
        <v>5185.87</v>
      </c>
      <c r="F3535" s="25">
        <f t="shared" si="146"/>
        <v>-2400.7307999999998</v>
      </c>
      <c r="G3535" s="23" t="str">
        <f>_xlfn.XLOOKUP($A3535,PropertiesTbl[Property ID],PropertiesTbl[Property Name])</f>
        <v>Golden Chalet</v>
      </c>
    </row>
    <row r="3536" spans="1:7" x14ac:dyDescent="0.25">
      <c r="A3536" s="22" t="str">
        <f>Revenue!A3537</f>
        <v>P0295</v>
      </c>
      <c r="B3536" s="22" t="str">
        <f>Revenue!B3537</f>
        <v>Aug</v>
      </c>
      <c r="C3536" s="23" t="str">
        <f t="shared" si="145"/>
        <v>P0295|Aug</v>
      </c>
      <c r="D3536" s="24">
        <f>Revenue!J3537</f>
        <v>2532.0855999999999</v>
      </c>
      <c r="E3536" s="25">
        <f>_xlfn.XLOOKUP($C3536,ExpensesTbl[Key],ExpensesTbl[Total Operating Expenses])</f>
        <v>5027.46</v>
      </c>
      <c r="F3536" s="25">
        <f t="shared" si="146"/>
        <v>-2495.3744000000002</v>
      </c>
      <c r="G3536" s="23" t="str">
        <f>_xlfn.XLOOKUP($A3536,PropertiesTbl[Property ID],PropertiesTbl[Property Name])</f>
        <v>Golden Chalet</v>
      </c>
    </row>
    <row r="3537" spans="1:7" x14ac:dyDescent="0.25">
      <c r="A3537" s="22" t="str">
        <f>Revenue!A3538</f>
        <v>P0295</v>
      </c>
      <c r="B3537" s="22" t="str">
        <f>Revenue!B3538</f>
        <v>Sep</v>
      </c>
      <c r="C3537" s="23" t="str">
        <f t="shared" si="145"/>
        <v>P0295|Sep</v>
      </c>
      <c r="D3537" s="24">
        <f>Revenue!J3538</f>
        <v>1725.0164999999997</v>
      </c>
      <c r="E3537" s="25">
        <f>_xlfn.XLOOKUP($C3537,ExpensesTbl[Key],ExpensesTbl[Total Operating Expenses])</f>
        <v>3420.0899999999997</v>
      </c>
      <c r="F3537" s="25">
        <f t="shared" si="146"/>
        <v>-1695.0735</v>
      </c>
      <c r="G3537" s="23" t="str">
        <f>_xlfn.XLOOKUP($A3537,PropertiesTbl[Property ID],PropertiesTbl[Property Name])</f>
        <v>Golden Chalet</v>
      </c>
    </row>
    <row r="3538" spans="1:7" x14ac:dyDescent="0.25">
      <c r="A3538" s="22" t="str">
        <f>Revenue!A3539</f>
        <v>P0295</v>
      </c>
      <c r="B3538" s="22" t="str">
        <f>Revenue!B3539</f>
        <v>Oct</v>
      </c>
      <c r="C3538" s="23" t="str">
        <f t="shared" si="145"/>
        <v>P0295|Oct</v>
      </c>
      <c r="D3538" s="24">
        <f>Revenue!J3539</f>
        <v>1792.3829999999998</v>
      </c>
      <c r="E3538" s="25">
        <f>_xlfn.XLOOKUP($C3538,ExpensesTbl[Key],ExpensesTbl[Total Operating Expenses])</f>
        <v>3295.97</v>
      </c>
      <c r="F3538" s="25">
        <f t="shared" si="146"/>
        <v>-1503.587</v>
      </c>
      <c r="G3538" s="23" t="str">
        <f>_xlfn.XLOOKUP($A3538,PropertiesTbl[Property ID],PropertiesTbl[Property Name])</f>
        <v>Golden Chalet</v>
      </c>
    </row>
    <row r="3539" spans="1:7" x14ac:dyDescent="0.25">
      <c r="A3539" s="22" t="str">
        <f>Revenue!A3540</f>
        <v>P0295</v>
      </c>
      <c r="B3539" s="22" t="str">
        <f>Revenue!B3540</f>
        <v>Nov</v>
      </c>
      <c r="C3539" s="23" t="str">
        <f t="shared" si="145"/>
        <v>P0295|Nov</v>
      </c>
      <c r="D3539" s="24">
        <f>Revenue!J3540</f>
        <v>1631.6539999999998</v>
      </c>
      <c r="E3539" s="25">
        <f>_xlfn.XLOOKUP($C3539,ExpensesTbl[Key],ExpensesTbl[Total Operating Expenses])</f>
        <v>3160.83</v>
      </c>
      <c r="F3539" s="25">
        <f t="shared" si="146"/>
        <v>-1529.1760000000002</v>
      </c>
      <c r="G3539" s="23" t="str">
        <f>_xlfn.XLOOKUP($A3539,PropertiesTbl[Property ID],PropertiesTbl[Property Name])</f>
        <v>Golden Chalet</v>
      </c>
    </row>
    <row r="3540" spans="1:7" x14ac:dyDescent="0.25">
      <c r="A3540" s="22" t="str">
        <f>Revenue!A3541</f>
        <v>P0295</v>
      </c>
      <c r="B3540" s="22" t="str">
        <f>Revenue!B3541</f>
        <v>Dec</v>
      </c>
      <c r="C3540" s="23" t="str">
        <f t="shared" si="145"/>
        <v>P0295|Dec</v>
      </c>
      <c r="D3540" s="24">
        <f>Revenue!J3541</f>
        <v>4547.3940000000011</v>
      </c>
      <c r="E3540" s="25">
        <f>_xlfn.XLOOKUP($C3540,ExpensesTbl[Key],ExpensesTbl[Total Operating Expenses])</f>
        <v>3557.6800000000003</v>
      </c>
      <c r="F3540" s="25">
        <f t="shared" si="146"/>
        <v>989.71400000000085</v>
      </c>
      <c r="G3540" s="23" t="str">
        <f>_xlfn.XLOOKUP($A3540,PropertiesTbl[Property ID],PropertiesTbl[Property Name])</f>
        <v>Golden Chalet</v>
      </c>
    </row>
    <row r="3541" spans="1:7" x14ac:dyDescent="0.25">
      <c r="A3541" s="22" t="str">
        <f>Revenue!A3542</f>
        <v>P0295</v>
      </c>
      <c r="B3541" s="22" t="str">
        <f>Revenue!B3542</f>
        <v>Jan</v>
      </c>
      <c r="C3541" s="23" t="str">
        <f t="shared" si="145"/>
        <v>P0295|Jan</v>
      </c>
      <c r="D3541" s="24">
        <f>Revenue!J3542</f>
        <v>4912.2110000000002</v>
      </c>
      <c r="E3541" s="25">
        <f>_xlfn.XLOOKUP($C3541,ExpensesTbl[Key],ExpensesTbl[Total Operating Expenses])</f>
        <v>3725.4700000000003</v>
      </c>
      <c r="F3541" s="25">
        <f t="shared" si="146"/>
        <v>1186.741</v>
      </c>
      <c r="G3541" s="23" t="str">
        <f>_xlfn.XLOOKUP($A3541,PropertiesTbl[Property ID],PropertiesTbl[Property Name])</f>
        <v>Golden Chalet</v>
      </c>
    </row>
    <row r="3542" spans="1:7" x14ac:dyDescent="0.25">
      <c r="A3542" s="22" t="str">
        <f>Revenue!A3543</f>
        <v>P0295</v>
      </c>
      <c r="B3542" s="22" t="str">
        <f>Revenue!B3543</f>
        <v>Feb</v>
      </c>
      <c r="C3542" s="23" t="str">
        <f t="shared" si="145"/>
        <v>P0295|Feb</v>
      </c>
      <c r="D3542" s="24">
        <f>Revenue!J3543</f>
        <v>4127.4531000000006</v>
      </c>
      <c r="E3542" s="25">
        <f>_xlfn.XLOOKUP($C3542,ExpensesTbl[Key],ExpensesTbl[Total Operating Expenses])</f>
        <v>3432.7</v>
      </c>
      <c r="F3542" s="25">
        <f t="shared" si="146"/>
        <v>694.75310000000081</v>
      </c>
      <c r="G3542" s="23" t="str">
        <f>_xlfn.XLOOKUP($A3542,PropertiesTbl[Property ID],PropertiesTbl[Property Name])</f>
        <v>Golden Chalet</v>
      </c>
    </row>
    <row r="3543" spans="1:7" x14ac:dyDescent="0.25">
      <c r="A3543" s="22" t="str">
        <f>Revenue!A3544</f>
        <v>P0295</v>
      </c>
      <c r="B3543" s="22" t="str">
        <f>Revenue!B3544</f>
        <v>Mar</v>
      </c>
      <c r="C3543" s="23" t="str">
        <f t="shared" si="145"/>
        <v>P0295|Mar</v>
      </c>
      <c r="D3543" s="24">
        <f>Revenue!J3544</f>
        <v>3571.1872000000003</v>
      </c>
      <c r="E3543" s="25">
        <f>_xlfn.XLOOKUP($C3543,ExpensesTbl[Key],ExpensesTbl[Total Operating Expenses])</f>
        <v>3526.4700000000003</v>
      </c>
      <c r="F3543" s="25">
        <f t="shared" si="146"/>
        <v>44.717200000000048</v>
      </c>
      <c r="G3543" s="23" t="str">
        <f>_xlfn.XLOOKUP($A3543,PropertiesTbl[Property ID],PropertiesTbl[Property Name])</f>
        <v>Golden Chalet</v>
      </c>
    </row>
    <row r="3544" spans="1:7" x14ac:dyDescent="0.25">
      <c r="A3544" s="22" t="str">
        <f>Revenue!A3545</f>
        <v>P0296</v>
      </c>
      <c r="B3544" s="22" t="str">
        <f>Revenue!B3545</f>
        <v>Apr</v>
      </c>
      <c r="C3544" s="23" t="str">
        <f t="shared" si="145"/>
        <v>P0296|Apr</v>
      </c>
      <c r="D3544" s="24">
        <f>Revenue!J3545</f>
        <v>595.13019999999995</v>
      </c>
      <c r="E3544" s="25">
        <f>_xlfn.XLOOKUP($C3544,ExpensesTbl[Key],ExpensesTbl[Total Operating Expenses])</f>
        <v>1161.73</v>
      </c>
      <c r="F3544" s="25">
        <f t="shared" si="146"/>
        <v>-566.59980000000007</v>
      </c>
      <c r="G3544" s="23" t="str">
        <f>_xlfn.XLOOKUP($A3544,PropertiesTbl[Property ID],PropertiesTbl[Property Name])</f>
        <v>Trailside Manor</v>
      </c>
    </row>
    <row r="3545" spans="1:7" x14ac:dyDescent="0.25">
      <c r="A3545" s="22" t="str">
        <f>Revenue!A3546</f>
        <v>P0296</v>
      </c>
      <c r="B3545" s="22" t="str">
        <f>Revenue!B3546</f>
        <v>May</v>
      </c>
      <c r="C3545" s="23" t="str">
        <f t="shared" si="145"/>
        <v>P0296|May</v>
      </c>
      <c r="D3545" s="24">
        <f>Revenue!J3546</f>
        <v>827.5616</v>
      </c>
      <c r="E3545" s="25">
        <f>_xlfn.XLOOKUP($C3545,ExpensesTbl[Key],ExpensesTbl[Total Operating Expenses])</f>
        <v>1267.22</v>
      </c>
      <c r="F3545" s="25">
        <f t="shared" si="146"/>
        <v>-439.65840000000003</v>
      </c>
      <c r="G3545" s="23" t="str">
        <f>_xlfn.XLOOKUP($A3545,PropertiesTbl[Property ID],PropertiesTbl[Property Name])</f>
        <v>Trailside Manor</v>
      </c>
    </row>
    <row r="3546" spans="1:7" x14ac:dyDescent="0.25">
      <c r="A3546" s="22" t="str">
        <f>Revenue!A3547</f>
        <v>P0296</v>
      </c>
      <c r="B3546" s="22" t="str">
        <f>Revenue!B3547</f>
        <v>Jun</v>
      </c>
      <c r="C3546" s="23" t="str">
        <f t="shared" si="145"/>
        <v>P0296|Jun</v>
      </c>
      <c r="D3546" s="24">
        <f>Revenue!J3547</f>
        <v>870.78480000000002</v>
      </c>
      <c r="E3546" s="25">
        <f>_xlfn.XLOOKUP($C3546,ExpensesTbl[Key],ExpensesTbl[Total Operating Expenses])</f>
        <v>1293.2200000000003</v>
      </c>
      <c r="F3546" s="25">
        <f t="shared" si="146"/>
        <v>-422.43520000000024</v>
      </c>
      <c r="G3546" s="23" t="str">
        <f>_xlfn.XLOOKUP($A3546,PropertiesTbl[Property ID],PropertiesTbl[Property Name])</f>
        <v>Trailside Manor</v>
      </c>
    </row>
    <row r="3547" spans="1:7" x14ac:dyDescent="0.25">
      <c r="A3547" s="22" t="str">
        <f>Revenue!A3548</f>
        <v>P0296</v>
      </c>
      <c r="B3547" s="22" t="str">
        <f>Revenue!B3548</f>
        <v>Jul</v>
      </c>
      <c r="C3547" s="23" t="str">
        <f t="shared" si="145"/>
        <v>P0296|Jul</v>
      </c>
      <c r="D3547" s="24">
        <f>Revenue!J3548</f>
        <v>1436.4191000000001</v>
      </c>
      <c r="E3547" s="25">
        <f>_xlfn.XLOOKUP($C3547,ExpensesTbl[Key],ExpensesTbl[Total Operating Expenses])</f>
        <v>1657.0700000000002</v>
      </c>
      <c r="F3547" s="25">
        <f t="shared" si="146"/>
        <v>-220.65090000000009</v>
      </c>
      <c r="G3547" s="23" t="str">
        <f>_xlfn.XLOOKUP($A3547,PropertiesTbl[Property ID],PropertiesTbl[Property Name])</f>
        <v>Trailside Manor</v>
      </c>
    </row>
    <row r="3548" spans="1:7" x14ac:dyDescent="0.25">
      <c r="A3548" s="22" t="str">
        <f>Revenue!A3549</f>
        <v>P0296</v>
      </c>
      <c r="B3548" s="22" t="str">
        <f>Revenue!B3549</f>
        <v>Aug</v>
      </c>
      <c r="C3548" s="23" t="str">
        <f t="shared" si="145"/>
        <v>P0296|Aug</v>
      </c>
      <c r="D3548" s="24">
        <f>Revenue!J3549</f>
        <v>1270.3744999999999</v>
      </c>
      <c r="E3548" s="25">
        <f>_xlfn.XLOOKUP($C3548,ExpensesTbl[Key],ExpensesTbl[Total Operating Expenses])</f>
        <v>1610.02</v>
      </c>
      <c r="F3548" s="25">
        <f t="shared" si="146"/>
        <v>-339.64550000000008</v>
      </c>
      <c r="G3548" s="23" t="str">
        <f>_xlfn.XLOOKUP($A3548,PropertiesTbl[Property ID],PropertiesTbl[Property Name])</f>
        <v>Trailside Manor</v>
      </c>
    </row>
    <row r="3549" spans="1:7" x14ac:dyDescent="0.25">
      <c r="A3549" s="22" t="str">
        <f>Revenue!A3550</f>
        <v>P0296</v>
      </c>
      <c r="B3549" s="22" t="str">
        <f>Revenue!B3550</f>
        <v>Sep</v>
      </c>
      <c r="C3549" s="23" t="str">
        <f t="shared" si="145"/>
        <v>P0296|Sep</v>
      </c>
      <c r="D3549" s="24">
        <f>Revenue!J3550</f>
        <v>883.1232</v>
      </c>
      <c r="E3549" s="25">
        <f>_xlfn.XLOOKUP($C3549,ExpensesTbl[Key],ExpensesTbl[Total Operating Expenses])</f>
        <v>1213.7400000000002</v>
      </c>
      <c r="F3549" s="25">
        <f t="shared" si="146"/>
        <v>-330.61680000000024</v>
      </c>
      <c r="G3549" s="23" t="str">
        <f>_xlfn.XLOOKUP($A3549,PropertiesTbl[Property ID],PropertiesTbl[Property Name])</f>
        <v>Trailside Manor</v>
      </c>
    </row>
    <row r="3550" spans="1:7" x14ac:dyDescent="0.25">
      <c r="A3550" s="22" t="str">
        <f>Revenue!A3551</f>
        <v>P0296</v>
      </c>
      <c r="B3550" s="22" t="str">
        <f>Revenue!B3551</f>
        <v>Oct</v>
      </c>
      <c r="C3550" s="23" t="str">
        <f t="shared" si="145"/>
        <v>P0296|Oct</v>
      </c>
      <c r="D3550" s="24">
        <f>Revenue!J3551</f>
        <v>694.42910000000006</v>
      </c>
      <c r="E3550" s="25">
        <f>_xlfn.XLOOKUP($C3550,ExpensesTbl[Key],ExpensesTbl[Total Operating Expenses])</f>
        <v>1191.5600000000002</v>
      </c>
      <c r="F3550" s="25">
        <f t="shared" si="146"/>
        <v>-497.13090000000011</v>
      </c>
      <c r="G3550" s="23" t="str">
        <f>_xlfn.XLOOKUP($A3550,PropertiesTbl[Property ID],PropertiesTbl[Property Name])</f>
        <v>Trailside Manor</v>
      </c>
    </row>
    <row r="3551" spans="1:7" x14ac:dyDescent="0.25">
      <c r="A3551" s="22" t="str">
        <f>Revenue!A3552</f>
        <v>P0296</v>
      </c>
      <c r="B3551" s="22" t="str">
        <f>Revenue!B3552</f>
        <v>Nov</v>
      </c>
      <c r="C3551" s="23" t="str">
        <f t="shared" si="145"/>
        <v>P0296|Nov</v>
      </c>
      <c r="D3551" s="24">
        <f>Revenue!J3552</f>
        <v>932.88239999999996</v>
      </c>
      <c r="E3551" s="25">
        <f>_xlfn.XLOOKUP($C3551,ExpensesTbl[Key],ExpensesTbl[Total Operating Expenses])</f>
        <v>1297.1499999999999</v>
      </c>
      <c r="F3551" s="25">
        <f t="shared" si="146"/>
        <v>-364.2675999999999</v>
      </c>
      <c r="G3551" s="23" t="str">
        <f>_xlfn.XLOOKUP($A3551,PropertiesTbl[Property ID],PropertiesTbl[Property Name])</f>
        <v>Trailside Manor</v>
      </c>
    </row>
    <row r="3552" spans="1:7" x14ac:dyDescent="0.25">
      <c r="A3552" s="22" t="str">
        <f>Revenue!A3553</f>
        <v>P0296</v>
      </c>
      <c r="B3552" s="22" t="str">
        <f>Revenue!B3553</f>
        <v>Dec</v>
      </c>
      <c r="C3552" s="23" t="str">
        <f t="shared" si="145"/>
        <v>P0296|Dec</v>
      </c>
      <c r="D3552" s="24">
        <f>Revenue!J3553</f>
        <v>2768.2140000000004</v>
      </c>
      <c r="E3552" s="25">
        <f>_xlfn.XLOOKUP($C3552,ExpensesTbl[Key],ExpensesTbl[Total Operating Expenses])</f>
        <v>1498.69</v>
      </c>
      <c r="F3552" s="25">
        <f t="shared" si="146"/>
        <v>1269.5240000000003</v>
      </c>
      <c r="G3552" s="23" t="str">
        <f>_xlfn.XLOOKUP($A3552,PropertiesTbl[Property ID],PropertiesTbl[Property Name])</f>
        <v>Trailside Manor</v>
      </c>
    </row>
    <row r="3553" spans="1:7" x14ac:dyDescent="0.25">
      <c r="A3553" s="22" t="str">
        <f>Revenue!A3554</f>
        <v>P0296</v>
      </c>
      <c r="B3553" s="22" t="str">
        <f>Revenue!B3554</f>
        <v>Jan</v>
      </c>
      <c r="C3553" s="23" t="str">
        <f t="shared" si="145"/>
        <v>P0296|Jan</v>
      </c>
      <c r="D3553" s="24">
        <f>Revenue!J3554</f>
        <v>2403.009</v>
      </c>
      <c r="E3553" s="25">
        <f>_xlfn.XLOOKUP($C3553,ExpensesTbl[Key],ExpensesTbl[Total Operating Expenses])</f>
        <v>1502.1100000000001</v>
      </c>
      <c r="F3553" s="25">
        <f t="shared" si="146"/>
        <v>900.89899999999989</v>
      </c>
      <c r="G3553" s="23" t="str">
        <f>_xlfn.XLOOKUP($A3553,PropertiesTbl[Property ID],PropertiesTbl[Property Name])</f>
        <v>Trailside Manor</v>
      </c>
    </row>
    <row r="3554" spans="1:7" x14ac:dyDescent="0.25">
      <c r="A3554" s="22" t="str">
        <f>Revenue!A3555</f>
        <v>P0296</v>
      </c>
      <c r="B3554" s="22" t="str">
        <f>Revenue!B3555</f>
        <v>Feb</v>
      </c>
      <c r="C3554" s="23" t="str">
        <f t="shared" si="145"/>
        <v>P0296|Feb</v>
      </c>
      <c r="D3554" s="24">
        <f>Revenue!J3555</f>
        <v>2115.9393</v>
      </c>
      <c r="E3554" s="25">
        <f>_xlfn.XLOOKUP($C3554,ExpensesTbl[Key],ExpensesTbl[Total Operating Expenses])</f>
        <v>1450.1200000000003</v>
      </c>
      <c r="F3554" s="25">
        <f t="shared" si="146"/>
        <v>665.81929999999966</v>
      </c>
      <c r="G3554" s="23" t="str">
        <f>_xlfn.XLOOKUP($A3554,PropertiesTbl[Property ID],PropertiesTbl[Property Name])</f>
        <v>Trailside Manor</v>
      </c>
    </row>
    <row r="3555" spans="1:7" x14ac:dyDescent="0.25">
      <c r="A3555" s="22" t="str">
        <f>Revenue!A3556</f>
        <v>P0296</v>
      </c>
      <c r="B3555" s="22" t="str">
        <f>Revenue!B3556</f>
        <v>Mar</v>
      </c>
      <c r="C3555" s="23" t="str">
        <f t="shared" si="145"/>
        <v>P0296|Mar</v>
      </c>
      <c r="D3555" s="24">
        <f>Revenue!J3556</f>
        <v>1749.0968</v>
      </c>
      <c r="E3555" s="25">
        <f>_xlfn.XLOOKUP($C3555,ExpensesTbl[Key],ExpensesTbl[Total Operating Expenses])</f>
        <v>1354.2600000000002</v>
      </c>
      <c r="F3555" s="25">
        <f t="shared" si="146"/>
        <v>394.83679999999981</v>
      </c>
      <c r="G3555" s="23" t="str">
        <f>_xlfn.XLOOKUP($A3555,PropertiesTbl[Property ID],PropertiesTbl[Property Name])</f>
        <v>Trailside Manor</v>
      </c>
    </row>
    <row r="3556" spans="1:7" x14ac:dyDescent="0.25">
      <c r="A3556" s="22" t="str">
        <f>Revenue!A3557</f>
        <v>P0297</v>
      </c>
      <c r="B3556" s="22" t="str">
        <f>Revenue!B3557</f>
        <v>Apr</v>
      </c>
      <c r="C3556" s="23" t="str">
        <f t="shared" si="145"/>
        <v>P0297|Apr</v>
      </c>
      <c r="D3556" s="24">
        <f>Revenue!J3557</f>
        <v>2225.4985000000001</v>
      </c>
      <c r="E3556" s="25">
        <f>_xlfn.XLOOKUP($C3556,ExpensesTbl[Key],ExpensesTbl[Total Operating Expenses])</f>
        <v>2010.11</v>
      </c>
      <c r="F3556" s="25">
        <f t="shared" si="146"/>
        <v>215.38850000000025</v>
      </c>
      <c r="G3556" s="23" t="str">
        <f>_xlfn.XLOOKUP($A3556,PropertiesTbl[Property ID],PropertiesTbl[Property Name])</f>
        <v>Cloudline Chalet</v>
      </c>
    </row>
    <row r="3557" spans="1:7" x14ac:dyDescent="0.25">
      <c r="A3557" s="22" t="str">
        <f>Revenue!A3558</f>
        <v>P0297</v>
      </c>
      <c r="B3557" s="22" t="str">
        <f>Revenue!B3558</f>
        <v>May</v>
      </c>
      <c r="C3557" s="23" t="str">
        <f t="shared" si="145"/>
        <v>P0297|May</v>
      </c>
      <c r="D3557" s="24">
        <f>Revenue!J3558</f>
        <v>2406.1415999999999</v>
      </c>
      <c r="E3557" s="25">
        <f>_xlfn.XLOOKUP($C3557,ExpensesTbl[Key],ExpensesTbl[Total Operating Expenses])</f>
        <v>2288.9700000000003</v>
      </c>
      <c r="F3557" s="25">
        <f t="shared" si="146"/>
        <v>117.17159999999967</v>
      </c>
      <c r="G3557" s="23" t="str">
        <f>_xlfn.XLOOKUP($A3557,PropertiesTbl[Property ID],PropertiesTbl[Property Name])</f>
        <v>Cloudline Chalet</v>
      </c>
    </row>
    <row r="3558" spans="1:7" x14ac:dyDescent="0.25">
      <c r="A3558" s="22" t="str">
        <f>Revenue!A3559</f>
        <v>P0297</v>
      </c>
      <c r="B3558" s="22" t="str">
        <f>Revenue!B3559</f>
        <v>Jun</v>
      </c>
      <c r="C3558" s="23" t="str">
        <f t="shared" si="145"/>
        <v>P0297|Jun</v>
      </c>
      <c r="D3558" s="24">
        <f>Revenue!J3559</f>
        <v>3016.4074000000001</v>
      </c>
      <c r="E3558" s="25">
        <f>_xlfn.XLOOKUP($C3558,ExpensesTbl[Key],ExpensesTbl[Total Operating Expenses])</f>
        <v>2585.62</v>
      </c>
      <c r="F3558" s="25">
        <f t="shared" si="146"/>
        <v>430.78740000000016</v>
      </c>
      <c r="G3558" s="23" t="str">
        <f>_xlfn.XLOOKUP($A3558,PropertiesTbl[Property ID],PropertiesTbl[Property Name])</f>
        <v>Cloudline Chalet</v>
      </c>
    </row>
    <row r="3559" spans="1:7" x14ac:dyDescent="0.25">
      <c r="A3559" s="22" t="str">
        <f>Revenue!A3560</f>
        <v>P0297</v>
      </c>
      <c r="B3559" s="22" t="str">
        <f>Revenue!B3560</f>
        <v>Jul</v>
      </c>
      <c r="C3559" s="23" t="str">
        <f t="shared" si="145"/>
        <v>P0297|Jul</v>
      </c>
      <c r="D3559" s="24">
        <f>Revenue!J3560</f>
        <v>4880.8630000000003</v>
      </c>
      <c r="E3559" s="25">
        <f>_xlfn.XLOOKUP($C3559,ExpensesTbl[Key],ExpensesTbl[Total Operating Expenses])</f>
        <v>3370.04</v>
      </c>
      <c r="F3559" s="25">
        <f t="shared" si="146"/>
        <v>1510.8230000000003</v>
      </c>
      <c r="G3559" s="23" t="str">
        <f>_xlfn.XLOOKUP($A3559,PropertiesTbl[Property ID],PropertiesTbl[Property Name])</f>
        <v>Cloudline Chalet</v>
      </c>
    </row>
    <row r="3560" spans="1:7" x14ac:dyDescent="0.25">
      <c r="A3560" s="22" t="str">
        <f>Revenue!A3561</f>
        <v>P0297</v>
      </c>
      <c r="B3560" s="22" t="str">
        <f>Revenue!B3561</f>
        <v>Aug</v>
      </c>
      <c r="C3560" s="23" t="str">
        <f t="shared" si="145"/>
        <v>P0297|Aug</v>
      </c>
      <c r="D3560" s="24">
        <f>Revenue!J3561</f>
        <v>4493.0190000000002</v>
      </c>
      <c r="E3560" s="25">
        <f>_xlfn.XLOOKUP($C3560,ExpensesTbl[Key],ExpensesTbl[Total Operating Expenses])</f>
        <v>3152.4300000000003</v>
      </c>
      <c r="F3560" s="25">
        <f t="shared" si="146"/>
        <v>1340.5889999999999</v>
      </c>
      <c r="G3560" s="23" t="str">
        <f>_xlfn.XLOOKUP($A3560,PropertiesTbl[Property ID],PropertiesTbl[Property Name])</f>
        <v>Cloudline Chalet</v>
      </c>
    </row>
    <row r="3561" spans="1:7" x14ac:dyDescent="0.25">
      <c r="A3561" s="22" t="str">
        <f>Revenue!A3562</f>
        <v>P0297</v>
      </c>
      <c r="B3561" s="22" t="str">
        <f>Revenue!B3562</f>
        <v>Sep</v>
      </c>
      <c r="C3561" s="23" t="str">
        <f t="shared" si="145"/>
        <v>P0297|Sep</v>
      </c>
      <c r="D3561" s="24">
        <f>Revenue!J3562</f>
        <v>2770.0079999999998</v>
      </c>
      <c r="E3561" s="25">
        <f>_xlfn.XLOOKUP($C3561,ExpensesTbl[Key],ExpensesTbl[Total Operating Expenses])</f>
        <v>2177.75</v>
      </c>
      <c r="F3561" s="25">
        <f t="shared" si="146"/>
        <v>592.25799999999981</v>
      </c>
      <c r="G3561" s="23" t="str">
        <f>_xlfn.XLOOKUP($A3561,PropertiesTbl[Property ID],PropertiesTbl[Property Name])</f>
        <v>Cloudline Chalet</v>
      </c>
    </row>
    <row r="3562" spans="1:7" x14ac:dyDescent="0.25">
      <c r="A3562" s="22" t="str">
        <f>Revenue!A3563</f>
        <v>P0297</v>
      </c>
      <c r="B3562" s="22" t="str">
        <f>Revenue!B3563</f>
        <v>Oct</v>
      </c>
      <c r="C3562" s="23" t="str">
        <f t="shared" si="145"/>
        <v>P0297|Oct</v>
      </c>
      <c r="D3562" s="24">
        <f>Revenue!J3563</f>
        <v>2584.5245999999997</v>
      </c>
      <c r="E3562" s="25">
        <f>_xlfn.XLOOKUP($C3562,ExpensesTbl[Key],ExpensesTbl[Total Operating Expenses])</f>
        <v>2121.9</v>
      </c>
      <c r="F3562" s="25">
        <f t="shared" si="146"/>
        <v>462.62459999999965</v>
      </c>
      <c r="G3562" s="23" t="str">
        <f>_xlfn.XLOOKUP($A3562,PropertiesTbl[Property ID],PropertiesTbl[Property Name])</f>
        <v>Cloudline Chalet</v>
      </c>
    </row>
    <row r="3563" spans="1:7" x14ac:dyDescent="0.25">
      <c r="A3563" s="22" t="str">
        <f>Revenue!A3564</f>
        <v>P0297</v>
      </c>
      <c r="B3563" s="22" t="str">
        <f>Revenue!B3564</f>
        <v>Nov</v>
      </c>
      <c r="C3563" s="23" t="str">
        <f t="shared" si="145"/>
        <v>P0297|Nov</v>
      </c>
      <c r="D3563" s="24">
        <f>Revenue!J3564</f>
        <v>2675.2584000000002</v>
      </c>
      <c r="E3563" s="25">
        <f>_xlfn.XLOOKUP($C3563,ExpensesTbl[Key],ExpensesTbl[Total Operating Expenses])</f>
        <v>2072.6</v>
      </c>
      <c r="F3563" s="25">
        <f t="shared" si="146"/>
        <v>602.65840000000026</v>
      </c>
      <c r="G3563" s="23" t="str">
        <f>_xlfn.XLOOKUP($A3563,PropertiesTbl[Property ID],PropertiesTbl[Property Name])</f>
        <v>Cloudline Chalet</v>
      </c>
    </row>
    <row r="3564" spans="1:7" x14ac:dyDescent="0.25">
      <c r="A3564" s="22" t="str">
        <f>Revenue!A3565</f>
        <v>P0297</v>
      </c>
      <c r="B3564" s="22" t="str">
        <f>Revenue!B3565</f>
        <v>Dec</v>
      </c>
      <c r="C3564" s="23" t="str">
        <f t="shared" si="145"/>
        <v>P0297|Dec</v>
      </c>
      <c r="D3564" s="24">
        <f>Revenue!J3565</f>
        <v>9612.1818999999996</v>
      </c>
      <c r="E3564" s="25">
        <f>_xlfn.XLOOKUP($C3564,ExpensesTbl[Key],ExpensesTbl[Total Operating Expenses])</f>
        <v>2417.63</v>
      </c>
      <c r="F3564" s="25">
        <f t="shared" si="146"/>
        <v>7194.5518999999995</v>
      </c>
      <c r="G3564" s="23" t="str">
        <f>_xlfn.XLOOKUP($A3564,PropertiesTbl[Property ID],PropertiesTbl[Property Name])</f>
        <v>Cloudline Chalet</v>
      </c>
    </row>
    <row r="3565" spans="1:7" x14ac:dyDescent="0.25">
      <c r="A3565" s="22" t="str">
        <f>Revenue!A3566</f>
        <v>P0297</v>
      </c>
      <c r="B3565" s="22" t="str">
        <f>Revenue!B3566</f>
        <v>Jan</v>
      </c>
      <c r="C3565" s="23" t="str">
        <f t="shared" si="145"/>
        <v>P0297|Jan</v>
      </c>
      <c r="D3565" s="24">
        <f>Revenue!J3566</f>
        <v>6919.55</v>
      </c>
      <c r="E3565" s="25">
        <f>_xlfn.XLOOKUP($C3565,ExpensesTbl[Key],ExpensesTbl[Total Operating Expenses])</f>
        <v>2319.23</v>
      </c>
      <c r="F3565" s="25">
        <f t="shared" si="146"/>
        <v>4600.32</v>
      </c>
      <c r="G3565" s="23" t="str">
        <f>_xlfn.XLOOKUP($A3565,PropertiesTbl[Property ID],PropertiesTbl[Property Name])</f>
        <v>Cloudline Chalet</v>
      </c>
    </row>
    <row r="3566" spans="1:7" x14ac:dyDescent="0.25">
      <c r="A3566" s="22" t="str">
        <f>Revenue!A3567</f>
        <v>P0297</v>
      </c>
      <c r="B3566" s="22" t="str">
        <f>Revenue!B3567</f>
        <v>Feb</v>
      </c>
      <c r="C3566" s="23" t="str">
        <f t="shared" si="145"/>
        <v>P0297|Feb</v>
      </c>
      <c r="D3566" s="24">
        <f>Revenue!J3567</f>
        <v>6925.2826999999997</v>
      </c>
      <c r="E3566" s="25">
        <f>_xlfn.XLOOKUP($C3566,ExpensesTbl[Key],ExpensesTbl[Total Operating Expenses])</f>
        <v>2423.1400000000003</v>
      </c>
      <c r="F3566" s="25">
        <f t="shared" si="146"/>
        <v>4502.1426999999994</v>
      </c>
      <c r="G3566" s="23" t="str">
        <f>_xlfn.XLOOKUP($A3566,PropertiesTbl[Property ID],PropertiesTbl[Property Name])</f>
        <v>Cloudline Chalet</v>
      </c>
    </row>
    <row r="3567" spans="1:7" x14ac:dyDescent="0.25">
      <c r="A3567" s="22" t="str">
        <f>Revenue!A3568</f>
        <v>P0297</v>
      </c>
      <c r="B3567" s="22" t="str">
        <f>Revenue!B3568</f>
        <v>Mar</v>
      </c>
      <c r="C3567" s="23" t="str">
        <f t="shared" si="145"/>
        <v>P0297|Mar</v>
      </c>
      <c r="D3567" s="24">
        <f>Revenue!J3568</f>
        <v>6014.54</v>
      </c>
      <c r="E3567" s="25">
        <f>_xlfn.XLOOKUP($C3567,ExpensesTbl[Key],ExpensesTbl[Total Operating Expenses])</f>
        <v>2317.54</v>
      </c>
      <c r="F3567" s="25">
        <f t="shared" si="146"/>
        <v>3697</v>
      </c>
      <c r="G3567" s="23" t="str">
        <f>_xlfn.XLOOKUP($A3567,PropertiesTbl[Property ID],PropertiesTbl[Property Name])</f>
        <v>Cloudline Chalet</v>
      </c>
    </row>
    <row r="3568" spans="1:7" x14ac:dyDescent="0.25">
      <c r="A3568" s="22" t="str">
        <f>Revenue!A3569</f>
        <v>P0298</v>
      </c>
      <c r="B3568" s="22" t="str">
        <f>Revenue!B3569</f>
        <v>Apr</v>
      </c>
      <c r="C3568" s="23" t="str">
        <f t="shared" si="145"/>
        <v>P0298|Apr</v>
      </c>
      <c r="D3568" s="24">
        <f>Revenue!J3569</f>
        <v>886.83480000000009</v>
      </c>
      <c r="E3568" s="25">
        <f>_xlfn.XLOOKUP($C3568,ExpensesTbl[Key],ExpensesTbl[Total Operating Expenses])</f>
        <v>1559.4</v>
      </c>
      <c r="F3568" s="25">
        <f t="shared" si="146"/>
        <v>-672.5652</v>
      </c>
      <c r="G3568" s="23" t="str">
        <f>_xlfn.XLOOKUP($A3568,PropertiesTbl[Property ID],PropertiesTbl[Property Name])</f>
        <v>Pine Getaway</v>
      </c>
    </row>
    <row r="3569" spans="1:7" x14ac:dyDescent="0.25">
      <c r="A3569" s="22" t="str">
        <f>Revenue!A3570</f>
        <v>P0298</v>
      </c>
      <c r="B3569" s="22" t="str">
        <f>Revenue!B3570</f>
        <v>May</v>
      </c>
      <c r="C3569" s="23" t="str">
        <f t="shared" si="145"/>
        <v>P0298|May</v>
      </c>
      <c r="D3569" s="24">
        <f>Revenue!J3570</f>
        <v>1028.1831999999999</v>
      </c>
      <c r="E3569" s="25">
        <f>_xlfn.XLOOKUP($C3569,ExpensesTbl[Key],ExpensesTbl[Total Operating Expenses])</f>
        <v>1775.07</v>
      </c>
      <c r="F3569" s="25">
        <f t="shared" si="146"/>
        <v>-746.88679999999999</v>
      </c>
      <c r="G3569" s="23" t="str">
        <f>_xlfn.XLOOKUP($A3569,PropertiesTbl[Property ID],PropertiesTbl[Property Name])</f>
        <v>Pine Getaway</v>
      </c>
    </row>
    <row r="3570" spans="1:7" x14ac:dyDescent="0.25">
      <c r="A3570" s="22" t="str">
        <f>Revenue!A3571</f>
        <v>P0298</v>
      </c>
      <c r="B3570" s="22" t="str">
        <f>Revenue!B3571</f>
        <v>Jun</v>
      </c>
      <c r="C3570" s="23" t="str">
        <f t="shared" si="145"/>
        <v>P0298|Jun</v>
      </c>
      <c r="D3570" s="24">
        <f>Revenue!J3571</f>
        <v>1166.0784000000001</v>
      </c>
      <c r="E3570" s="25">
        <f>_xlfn.XLOOKUP($C3570,ExpensesTbl[Key],ExpensesTbl[Total Operating Expenses])</f>
        <v>1833.8300000000002</v>
      </c>
      <c r="F3570" s="25">
        <f t="shared" si="146"/>
        <v>-667.75160000000005</v>
      </c>
      <c r="G3570" s="23" t="str">
        <f>_xlfn.XLOOKUP($A3570,PropertiesTbl[Property ID],PropertiesTbl[Property Name])</f>
        <v>Pine Getaway</v>
      </c>
    </row>
    <row r="3571" spans="1:7" x14ac:dyDescent="0.25">
      <c r="A3571" s="22" t="str">
        <f>Revenue!A3572</f>
        <v>P0298</v>
      </c>
      <c r="B3571" s="22" t="str">
        <f>Revenue!B3572</f>
        <v>Jul</v>
      </c>
      <c r="C3571" s="23" t="str">
        <f t="shared" si="145"/>
        <v>P0298|Jul</v>
      </c>
      <c r="D3571" s="24">
        <f>Revenue!J3572</f>
        <v>1739.1460000000002</v>
      </c>
      <c r="E3571" s="25">
        <f>_xlfn.XLOOKUP($C3571,ExpensesTbl[Key],ExpensesTbl[Total Operating Expenses])</f>
        <v>2467.0100000000002</v>
      </c>
      <c r="F3571" s="25">
        <f t="shared" si="146"/>
        <v>-727.86400000000003</v>
      </c>
      <c r="G3571" s="23" t="str">
        <f>_xlfn.XLOOKUP($A3571,PropertiesTbl[Property ID],PropertiesTbl[Property Name])</f>
        <v>Pine Getaway</v>
      </c>
    </row>
    <row r="3572" spans="1:7" x14ac:dyDescent="0.25">
      <c r="A3572" s="22" t="str">
        <f>Revenue!A3573</f>
        <v>P0298</v>
      </c>
      <c r="B3572" s="22" t="str">
        <f>Revenue!B3573</f>
        <v>Aug</v>
      </c>
      <c r="C3572" s="23" t="str">
        <f t="shared" si="145"/>
        <v>P0298|Aug</v>
      </c>
      <c r="D3572" s="24">
        <f>Revenue!J3573</f>
        <v>1682.6920000000002</v>
      </c>
      <c r="E3572" s="25">
        <f>_xlfn.XLOOKUP($C3572,ExpensesTbl[Key],ExpensesTbl[Total Operating Expenses])</f>
        <v>2401.31</v>
      </c>
      <c r="F3572" s="25">
        <f t="shared" si="146"/>
        <v>-718.61799999999971</v>
      </c>
      <c r="G3572" s="23" t="str">
        <f>_xlfn.XLOOKUP($A3572,PropertiesTbl[Property ID],PropertiesTbl[Property Name])</f>
        <v>Pine Getaway</v>
      </c>
    </row>
    <row r="3573" spans="1:7" x14ac:dyDescent="0.25">
      <c r="A3573" s="22" t="str">
        <f>Revenue!A3574</f>
        <v>P0298</v>
      </c>
      <c r="B3573" s="22" t="str">
        <f>Revenue!B3574</f>
        <v>Sep</v>
      </c>
      <c r="C3573" s="23" t="str">
        <f t="shared" si="145"/>
        <v>P0298|Sep</v>
      </c>
      <c r="D3573" s="24">
        <f>Revenue!J3574</f>
        <v>1286.5912000000001</v>
      </c>
      <c r="E3573" s="25">
        <f>_xlfn.XLOOKUP($C3573,ExpensesTbl[Key],ExpensesTbl[Total Operating Expenses])</f>
        <v>1684.87</v>
      </c>
      <c r="F3573" s="25">
        <f t="shared" si="146"/>
        <v>-398.27879999999982</v>
      </c>
      <c r="G3573" s="23" t="str">
        <f>_xlfn.XLOOKUP($A3573,PropertiesTbl[Property ID],PropertiesTbl[Property Name])</f>
        <v>Pine Getaway</v>
      </c>
    </row>
    <row r="3574" spans="1:7" x14ac:dyDescent="0.25">
      <c r="A3574" s="22" t="str">
        <f>Revenue!A3575</f>
        <v>P0298</v>
      </c>
      <c r="B3574" s="22" t="str">
        <f>Revenue!B3575</f>
        <v>Oct</v>
      </c>
      <c r="C3574" s="23" t="str">
        <f t="shared" si="145"/>
        <v>P0298|Oct</v>
      </c>
      <c r="D3574" s="24">
        <f>Revenue!J3575</f>
        <v>1021.0537</v>
      </c>
      <c r="E3574" s="25">
        <f>_xlfn.XLOOKUP($C3574,ExpensesTbl[Key],ExpensesTbl[Total Operating Expenses])</f>
        <v>1637.5900000000001</v>
      </c>
      <c r="F3574" s="25">
        <f t="shared" si="146"/>
        <v>-616.5363000000001</v>
      </c>
      <c r="G3574" s="23" t="str">
        <f>_xlfn.XLOOKUP($A3574,PropertiesTbl[Property ID],PropertiesTbl[Property Name])</f>
        <v>Pine Getaway</v>
      </c>
    </row>
    <row r="3575" spans="1:7" x14ac:dyDescent="0.25">
      <c r="A3575" s="22" t="str">
        <f>Revenue!A3576</f>
        <v>P0298</v>
      </c>
      <c r="B3575" s="22" t="str">
        <f>Revenue!B3576</f>
        <v>Nov</v>
      </c>
      <c r="C3575" s="23" t="str">
        <f t="shared" si="145"/>
        <v>P0298|Nov</v>
      </c>
      <c r="D3575" s="24">
        <f>Revenue!J3576</f>
        <v>1040.7447</v>
      </c>
      <c r="E3575" s="25">
        <f>_xlfn.XLOOKUP($C3575,ExpensesTbl[Key],ExpensesTbl[Total Operating Expenses])</f>
        <v>1605.0000000000002</v>
      </c>
      <c r="F3575" s="25">
        <f t="shared" si="146"/>
        <v>-564.25530000000026</v>
      </c>
      <c r="G3575" s="23" t="str">
        <f>_xlfn.XLOOKUP($A3575,PropertiesTbl[Property ID],PropertiesTbl[Property Name])</f>
        <v>Pine Getaway</v>
      </c>
    </row>
    <row r="3576" spans="1:7" x14ac:dyDescent="0.25">
      <c r="A3576" s="22" t="str">
        <f>Revenue!A3577</f>
        <v>P0298</v>
      </c>
      <c r="B3576" s="22" t="str">
        <f>Revenue!B3577</f>
        <v>Dec</v>
      </c>
      <c r="C3576" s="23" t="str">
        <f t="shared" si="145"/>
        <v>P0298|Dec</v>
      </c>
      <c r="D3576" s="24">
        <f>Revenue!J3577</f>
        <v>4255.7954999999993</v>
      </c>
      <c r="E3576" s="25">
        <f>_xlfn.XLOOKUP($C3576,ExpensesTbl[Key],ExpensesTbl[Total Operating Expenses])</f>
        <v>1992.4199999999998</v>
      </c>
      <c r="F3576" s="25">
        <f t="shared" si="146"/>
        <v>2263.3754999999992</v>
      </c>
      <c r="G3576" s="23" t="str">
        <f>_xlfn.XLOOKUP($A3576,PropertiesTbl[Property ID],PropertiesTbl[Property Name])</f>
        <v>Pine Getaway</v>
      </c>
    </row>
    <row r="3577" spans="1:7" x14ac:dyDescent="0.25">
      <c r="A3577" s="22" t="str">
        <f>Revenue!A3578</f>
        <v>P0298</v>
      </c>
      <c r="B3577" s="22" t="str">
        <f>Revenue!B3578</f>
        <v>Jan</v>
      </c>
      <c r="C3577" s="23" t="str">
        <f t="shared" si="145"/>
        <v>P0298|Jan</v>
      </c>
      <c r="D3577" s="24">
        <f>Revenue!J3578</f>
        <v>3603.9555</v>
      </c>
      <c r="E3577" s="25">
        <f>_xlfn.XLOOKUP($C3577,ExpensesTbl[Key],ExpensesTbl[Total Operating Expenses])</f>
        <v>2253.8900000000003</v>
      </c>
      <c r="F3577" s="25">
        <f t="shared" si="146"/>
        <v>1350.0654999999997</v>
      </c>
      <c r="G3577" s="23" t="str">
        <f>_xlfn.XLOOKUP($A3577,PropertiesTbl[Property ID],PropertiesTbl[Property Name])</f>
        <v>Pine Getaway</v>
      </c>
    </row>
    <row r="3578" spans="1:7" x14ac:dyDescent="0.25">
      <c r="A3578" s="22" t="str">
        <f>Revenue!A3579</f>
        <v>P0298</v>
      </c>
      <c r="B3578" s="22" t="str">
        <f>Revenue!B3579</f>
        <v>Feb</v>
      </c>
      <c r="C3578" s="23" t="str">
        <f t="shared" si="145"/>
        <v>P0298|Feb</v>
      </c>
      <c r="D3578" s="24">
        <f>Revenue!J3579</f>
        <v>3057.1651999999999</v>
      </c>
      <c r="E3578" s="25">
        <f>_xlfn.XLOOKUP($C3578,ExpensesTbl[Key],ExpensesTbl[Total Operating Expenses])</f>
        <v>2048.14</v>
      </c>
      <c r="F3578" s="25">
        <f t="shared" si="146"/>
        <v>1009.0252</v>
      </c>
      <c r="G3578" s="23" t="str">
        <f>_xlfn.XLOOKUP($A3578,PropertiesTbl[Property ID],PropertiesTbl[Property Name])</f>
        <v>Pine Getaway</v>
      </c>
    </row>
    <row r="3579" spans="1:7" x14ac:dyDescent="0.25">
      <c r="A3579" s="22" t="str">
        <f>Revenue!A3580</f>
        <v>P0298</v>
      </c>
      <c r="B3579" s="22" t="str">
        <f>Revenue!B3580</f>
        <v>Mar</v>
      </c>
      <c r="C3579" s="23" t="str">
        <f t="shared" si="145"/>
        <v>P0298|Mar</v>
      </c>
      <c r="D3579" s="24">
        <f>Revenue!J3580</f>
        <v>2524.7988</v>
      </c>
      <c r="E3579" s="25">
        <f>_xlfn.XLOOKUP($C3579,ExpensesTbl[Key],ExpensesTbl[Total Operating Expenses])</f>
        <v>1804.54</v>
      </c>
      <c r="F3579" s="25">
        <f t="shared" si="146"/>
        <v>720.25880000000006</v>
      </c>
      <c r="G3579" s="23" t="str">
        <f>_xlfn.XLOOKUP($A3579,PropertiesTbl[Property ID],PropertiesTbl[Property Name])</f>
        <v>Pine Getaway</v>
      </c>
    </row>
    <row r="3580" spans="1:7" x14ac:dyDescent="0.25">
      <c r="A3580" s="22" t="str">
        <f>Revenue!A3581</f>
        <v>P0299</v>
      </c>
      <c r="B3580" s="22" t="str">
        <f>Revenue!B3581</f>
        <v>Apr</v>
      </c>
      <c r="C3580" s="23" t="str">
        <f t="shared" si="145"/>
        <v>P0299|Apr</v>
      </c>
      <c r="D3580" s="24">
        <f>Revenue!J3581</f>
        <v>871.66399999999999</v>
      </c>
      <c r="E3580" s="25">
        <f>_xlfn.XLOOKUP($C3580,ExpensesTbl[Key],ExpensesTbl[Total Operating Expenses])</f>
        <v>1542.25</v>
      </c>
      <c r="F3580" s="25">
        <f t="shared" si="146"/>
        <v>-670.58600000000001</v>
      </c>
      <c r="G3580" s="23" t="str">
        <f>_xlfn.XLOOKUP($A3580,PropertiesTbl[Property ID],PropertiesTbl[Property Name])</f>
        <v>Trailside Cabin</v>
      </c>
    </row>
    <row r="3581" spans="1:7" x14ac:dyDescent="0.25">
      <c r="A3581" s="22" t="str">
        <f>Revenue!A3582</f>
        <v>P0299</v>
      </c>
      <c r="B3581" s="22" t="str">
        <f>Revenue!B3582</f>
        <v>May</v>
      </c>
      <c r="C3581" s="23" t="str">
        <f t="shared" si="145"/>
        <v>P0299|May</v>
      </c>
      <c r="D3581" s="24">
        <f>Revenue!J3582</f>
        <v>840.67250000000001</v>
      </c>
      <c r="E3581" s="25">
        <f>_xlfn.XLOOKUP($C3581,ExpensesTbl[Key],ExpensesTbl[Total Operating Expenses])</f>
        <v>1789.99</v>
      </c>
      <c r="F3581" s="25">
        <f t="shared" si="146"/>
        <v>-949.3175</v>
      </c>
      <c r="G3581" s="23" t="str">
        <f>_xlfn.XLOOKUP($A3581,PropertiesTbl[Property ID],PropertiesTbl[Property Name])</f>
        <v>Trailside Cabin</v>
      </c>
    </row>
    <row r="3582" spans="1:7" x14ac:dyDescent="0.25">
      <c r="A3582" s="22" t="str">
        <f>Revenue!A3583</f>
        <v>P0299</v>
      </c>
      <c r="B3582" s="22" t="str">
        <f>Revenue!B3583</f>
        <v>Jun</v>
      </c>
      <c r="C3582" s="23" t="str">
        <f t="shared" si="145"/>
        <v>P0299|Jun</v>
      </c>
      <c r="D3582" s="24">
        <f>Revenue!J3583</f>
        <v>1005.4464000000002</v>
      </c>
      <c r="E3582" s="25">
        <f>_xlfn.XLOOKUP($C3582,ExpensesTbl[Key],ExpensesTbl[Total Operating Expenses])</f>
        <v>1830.72</v>
      </c>
      <c r="F3582" s="25">
        <f t="shared" si="146"/>
        <v>-825.27359999999987</v>
      </c>
      <c r="G3582" s="23" t="str">
        <f>_xlfn.XLOOKUP($A3582,PropertiesTbl[Property ID],PropertiesTbl[Property Name])</f>
        <v>Trailside Cabin</v>
      </c>
    </row>
    <row r="3583" spans="1:7" x14ac:dyDescent="0.25">
      <c r="A3583" s="22" t="str">
        <f>Revenue!A3584</f>
        <v>P0299</v>
      </c>
      <c r="B3583" s="22" t="str">
        <f>Revenue!B3584</f>
        <v>Jul</v>
      </c>
      <c r="C3583" s="23" t="str">
        <f t="shared" si="145"/>
        <v>P0299|Jul</v>
      </c>
      <c r="D3583" s="24">
        <f>Revenue!J3584</f>
        <v>1644.8316</v>
      </c>
      <c r="E3583" s="25">
        <f>_xlfn.XLOOKUP($C3583,ExpensesTbl[Key],ExpensesTbl[Total Operating Expenses])</f>
        <v>2395.81</v>
      </c>
      <c r="F3583" s="25">
        <f t="shared" si="146"/>
        <v>-750.97839999999997</v>
      </c>
      <c r="G3583" s="23" t="str">
        <f>_xlfn.XLOOKUP($A3583,PropertiesTbl[Property ID],PropertiesTbl[Property Name])</f>
        <v>Trailside Cabin</v>
      </c>
    </row>
    <row r="3584" spans="1:7" x14ac:dyDescent="0.25">
      <c r="A3584" s="22" t="str">
        <f>Revenue!A3585</f>
        <v>P0299</v>
      </c>
      <c r="B3584" s="22" t="str">
        <f>Revenue!B3585</f>
        <v>Aug</v>
      </c>
      <c r="C3584" s="23" t="str">
        <f t="shared" si="145"/>
        <v>P0299|Aug</v>
      </c>
      <c r="D3584" s="24">
        <f>Revenue!J3585</f>
        <v>1422.3912</v>
      </c>
      <c r="E3584" s="25">
        <f>_xlfn.XLOOKUP($C3584,ExpensesTbl[Key],ExpensesTbl[Total Operating Expenses])</f>
        <v>2346.77</v>
      </c>
      <c r="F3584" s="25">
        <f t="shared" si="146"/>
        <v>-924.37879999999996</v>
      </c>
      <c r="G3584" s="23" t="str">
        <f>_xlfn.XLOOKUP($A3584,PropertiesTbl[Property ID],PropertiesTbl[Property Name])</f>
        <v>Trailside Cabin</v>
      </c>
    </row>
    <row r="3585" spans="1:7" x14ac:dyDescent="0.25">
      <c r="A3585" s="22" t="str">
        <f>Revenue!A3586</f>
        <v>P0299</v>
      </c>
      <c r="B3585" s="22" t="str">
        <f>Revenue!B3586</f>
        <v>Sep</v>
      </c>
      <c r="C3585" s="23" t="str">
        <f t="shared" si="145"/>
        <v>P0299|Sep</v>
      </c>
      <c r="D3585" s="24">
        <f>Revenue!J3586</f>
        <v>1002.8856000000001</v>
      </c>
      <c r="E3585" s="25">
        <f>_xlfn.XLOOKUP($C3585,ExpensesTbl[Key],ExpensesTbl[Total Operating Expenses])</f>
        <v>1683.6</v>
      </c>
      <c r="F3585" s="25">
        <f t="shared" si="146"/>
        <v>-680.71439999999984</v>
      </c>
      <c r="G3585" s="23" t="str">
        <f>_xlfn.XLOOKUP($A3585,PropertiesTbl[Property ID],PropertiesTbl[Property Name])</f>
        <v>Trailside Cabin</v>
      </c>
    </row>
    <row r="3586" spans="1:7" x14ac:dyDescent="0.25">
      <c r="A3586" s="22" t="str">
        <f>Revenue!A3587</f>
        <v>P0299</v>
      </c>
      <c r="B3586" s="22" t="str">
        <f>Revenue!B3587</f>
        <v>Oct</v>
      </c>
      <c r="C3586" s="23" t="str">
        <f t="shared" si="145"/>
        <v>P0299|Oct</v>
      </c>
      <c r="D3586" s="24">
        <f>Revenue!J3587</f>
        <v>861.91549999999995</v>
      </c>
      <c r="E3586" s="25">
        <f>_xlfn.XLOOKUP($C3586,ExpensesTbl[Key],ExpensesTbl[Total Operating Expenses])</f>
        <v>1629.0300000000002</v>
      </c>
      <c r="F3586" s="25">
        <f t="shared" si="146"/>
        <v>-767.11450000000025</v>
      </c>
      <c r="G3586" s="23" t="str">
        <f>_xlfn.XLOOKUP($A3586,PropertiesTbl[Property ID],PropertiesTbl[Property Name])</f>
        <v>Trailside Cabin</v>
      </c>
    </row>
    <row r="3587" spans="1:7" x14ac:dyDescent="0.25">
      <c r="A3587" s="22" t="str">
        <f>Revenue!A3588</f>
        <v>P0299</v>
      </c>
      <c r="B3587" s="22" t="str">
        <f>Revenue!B3588</f>
        <v>Nov</v>
      </c>
      <c r="C3587" s="23" t="str">
        <f t="shared" si="145"/>
        <v>P0299|Nov</v>
      </c>
      <c r="D3587" s="24">
        <f>Revenue!J3588</f>
        <v>1071.6780000000001</v>
      </c>
      <c r="E3587" s="25">
        <f>_xlfn.XLOOKUP($C3587,ExpensesTbl[Key],ExpensesTbl[Total Operating Expenses])</f>
        <v>1605.2300000000002</v>
      </c>
      <c r="F3587" s="25">
        <f t="shared" si="146"/>
        <v>-533.55200000000013</v>
      </c>
      <c r="G3587" s="23" t="str">
        <f>_xlfn.XLOOKUP($A3587,PropertiesTbl[Property ID],PropertiesTbl[Property Name])</f>
        <v>Trailside Cabin</v>
      </c>
    </row>
    <row r="3588" spans="1:7" x14ac:dyDescent="0.25">
      <c r="A3588" s="22" t="str">
        <f>Revenue!A3589</f>
        <v>P0299</v>
      </c>
      <c r="B3588" s="22" t="str">
        <f>Revenue!B3589</f>
        <v>Dec</v>
      </c>
      <c r="C3588" s="23" t="str">
        <f t="shared" si="145"/>
        <v>P0299|Dec</v>
      </c>
      <c r="D3588" s="24">
        <f>Revenue!J3589</f>
        <v>3404.1135000000004</v>
      </c>
      <c r="E3588" s="25">
        <f>_xlfn.XLOOKUP($C3588,ExpensesTbl[Key],ExpensesTbl[Total Operating Expenses])</f>
        <v>1823.9099999999999</v>
      </c>
      <c r="F3588" s="25">
        <f t="shared" si="146"/>
        <v>1580.2035000000005</v>
      </c>
      <c r="G3588" s="23" t="str">
        <f>_xlfn.XLOOKUP($A3588,PropertiesTbl[Property ID],PropertiesTbl[Property Name])</f>
        <v>Trailside Cabin</v>
      </c>
    </row>
    <row r="3589" spans="1:7" x14ac:dyDescent="0.25">
      <c r="A3589" s="22" t="str">
        <f>Revenue!A3590</f>
        <v>P0299</v>
      </c>
      <c r="B3589" s="22" t="str">
        <f>Revenue!B3590</f>
        <v>Jan</v>
      </c>
      <c r="C3589" s="23" t="str">
        <f t="shared" ref="C3589:C3603" si="147">A3589&amp;"|"&amp;B3589</f>
        <v>P0299|Jan</v>
      </c>
      <c r="D3589" s="24">
        <f>Revenue!J3590</f>
        <v>3231.8039999999996</v>
      </c>
      <c r="E3589" s="25">
        <f>_xlfn.XLOOKUP($C3589,ExpensesTbl[Key],ExpensesTbl[Total Operating Expenses])</f>
        <v>1907.53</v>
      </c>
      <c r="F3589" s="25">
        <f t="shared" ref="F3589:F3603" si="148">D3589-E3589</f>
        <v>1324.2739999999997</v>
      </c>
      <c r="G3589" s="23" t="str">
        <f>_xlfn.XLOOKUP($A3589,PropertiesTbl[Property ID],PropertiesTbl[Property Name])</f>
        <v>Trailside Cabin</v>
      </c>
    </row>
    <row r="3590" spans="1:7" x14ac:dyDescent="0.25">
      <c r="A3590" s="22" t="str">
        <f>Revenue!A3591</f>
        <v>P0299</v>
      </c>
      <c r="B3590" s="22" t="str">
        <f>Revenue!B3591</f>
        <v>Feb</v>
      </c>
      <c r="C3590" s="23" t="str">
        <f t="shared" si="147"/>
        <v>P0299|Feb</v>
      </c>
      <c r="D3590" s="24">
        <f>Revenue!J3591</f>
        <v>2573.4539999999997</v>
      </c>
      <c r="E3590" s="25">
        <f>_xlfn.XLOOKUP($C3590,ExpensesTbl[Key],ExpensesTbl[Total Operating Expenses])</f>
        <v>1813.6399999999999</v>
      </c>
      <c r="F3590" s="25">
        <f t="shared" si="148"/>
        <v>759.81399999999985</v>
      </c>
      <c r="G3590" s="23" t="str">
        <f>_xlfn.XLOOKUP($A3590,PropertiesTbl[Property ID],PropertiesTbl[Property Name])</f>
        <v>Trailside Cabin</v>
      </c>
    </row>
    <row r="3591" spans="1:7" x14ac:dyDescent="0.25">
      <c r="A3591" s="22" t="str">
        <f>Revenue!A3592</f>
        <v>P0299</v>
      </c>
      <c r="B3591" s="22" t="str">
        <f>Revenue!B3592</f>
        <v>Mar</v>
      </c>
      <c r="C3591" s="23" t="str">
        <f t="shared" si="147"/>
        <v>P0299|Mar</v>
      </c>
      <c r="D3591" s="24">
        <f>Revenue!J3592</f>
        <v>2424.5589999999997</v>
      </c>
      <c r="E3591" s="25">
        <f>_xlfn.XLOOKUP($C3591,ExpensesTbl[Key],ExpensesTbl[Total Operating Expenses])</f>
        <v>1805.79</v>
      </c>
      <c r="F3591" s="25">
        <f t="shared" si="148"/>
        <v>618.76899999999978</v>
      </c>
      <c r="G3591" s="23" t="str">
        <f>_xlfn.XLOOKUP($A3591,PropertiesTbl[Property ID],PropertiesTbl[Property Name])</f>
        <v>Trailside Cabin</v>
      </c>
    </row>
    <row r="3592" spans="1:7" x14ac:dyDescent="0.25">
      <c r="A3592" s="22" t="str">
        <f>Revenue!A3593</f>
        <v>P0300</v>
      </c>
      <c r="B3592" s="22" t="str">
        <f>Revenue!B3593</f>
        <v>Apr</v>
      </c>
      <c r="C3592" s="23" t="str">
        <f t="shared" si="147"/>
        <v>P0300|Apr</v>
      </c>
      <c r="D3592" s="24">
        <f>Revenue!J3593</f>
        <v>1786.6656</v>
      </c>
      <c r="E3592" s="25">
        <f>_xlfn.XLOOKUP($C3592,ExpensesTbl[Key],ExpensesTbl[Total Operating Expenses])</f>
        <v>2495.5500000000002</v>
      </c>
      <c r="F3592" s="25">
        <f t="shared" si="148"/>
        <v>-708.88440000000014</v>
      </c>
      <c r="G3592" s="23" t="str">
        <f>_xlfn.XLOOKUP($A3592,PropertiesTbl[Property ID],PropertiesTbl[Property Name])</f>
        <v>Trailside Cottage</v>
      </c>
    </row>
    <row r="3593" spans="1:7" x14ac:dyDescent="0.25">
      <c r="A3593" s="22" t="str">
        <f>Revenue!A3594</f>
        <v>P0300</v>
      </c>
      <c r="B3593" s="22" t="str">
        <f>Revenue!B3594</f>
        <v>May</v>
      </c>
      <c r="C3593" s="23" t="str">
        <f t="shared" si="147"/>
        <v>P0300|May</v>
      </c>
      <c r="D3593" s="24">
        <f>Revenue!J3594</f>
        <v>1870.008</v>
      </c>
      <c r="E3593" s="25">
        <f>_xlfn.XLOOKUP($C3593,ExpensesTbl[Key],ExpensesTbl[Total Operating Expenses])</f>
        <v>2950.3600000000006</v>
      </c>
      <c r="F3593" s="25">
        <f t="shared" si="148"/>
        <v>-1080.3520000000005</v>
      </c>
      <c r="G3593" s="23" t="str">
        <f>_xlfn.XLOOKUP($A3593,PropertiesTbl[Property ID],PropertiesTbl[Property Name])</f>
        <v>Trailside Cottage</v>
      </c>
    </row>
    <row r="3594" spans="1:7" x14ac:dyDescent="0.25">
      <c r="A3594" s="22" t="str">
        <f>Revenue!A3595</f>
        <v>P0300</v>
      </c>
      <c r="B3594" s="22" t="str">
        <f>Revenue!B3595</f>
        <v>Jun</v>
      </c>
      <c r="C3594" s="23" t="str">
        <f t="shared" si="147"/>
        <v>P0300|Jun</v>
      </c>
      <c r="D3594" s="24">
        <f>Revenue!J3595</f>
        <v>1955.6784</v>
      </c>
      <c r="E3594" s="25">
        <f>_xlfn.XLOOKUP($C3594,ExpensesTbl[Key],ExpensesTbl[Total Operating Expenses])</f>
        <v>3083.8500000000004</v>
      </c>
      <c r="F3594" s="25">
        <f t="shared" si="148"/>
        <v>-1128.1716000000004</v>
      </c>
      <c r="G3594" s="23" t="str">
        <f>_xlfn.XLOOKUP($A3594,PropertiesTbl[Property ID],PropertiesTbl[Property Name])</f>
        <v>Trailside Cottage</v>
      </c>
    </row>
    <row r="3595" spans="1:7" x14ac:dyDescent="0.25">
      <c r="A3595" s="22" t="str">
        <f>Revenue!A3596</f>
        <v>P0300</v>
      </c>
      <c r="B3595" s="22" t="str">
        <f>Revenue!B3596</f>
        <v>Jul</v>
      </c>
      <c r="C3595" s="23" t="str">
        <f t="shared" si="147"/>
        <v>P0300|Jul</v>
      </c>
      <c r="D3595" s="24">
        <f>Revenue!J3596</f>
        <v>2985.4320000000002</v>
      </c>
      <c r="E3595" s="25">
        <f>_xlfn.XLOOKUP($C3595,ExpensesTbl[Key],ExpensesTbl[Total Operating Expenses])</f>
        <v>4332.1900000000005</v>
      </c>
      <c r="F3595" s="25">
        <f t="shared" si="148"/>
        <v>-1346.7580000000003</v>
      </c>
      <c r="G3595" s="23" t="str">
        <f>_xlfn.XLOOKUP($A3595,PropertiesTbl[Property ID],PropertiesTbl[Property Name])</f>
        <v>Trailside Cottage</v>
      </c>
    </row>
    <row r="3596" spans="1:7" x14ac:dyDescent="0.25">
      <c r="A3596" s="22" t="str">
        <f>Revenue!A3597</f>
        <v>P0300</v>
      </c>
      <c r="B3596" s="22" t="str">
        <f>Revenue!B3597</f>
        <v>Aug</v>
      </c>
      <c r="C3596" s="23" t="str">
        <f t="shared" si="147"/>
        <v>P0300|Aug</v>
      </c>
      <c r="D3596" s="24">
        <f>Revenue!J3597</f>
        <v>3261.9886999999999</v>
      </c>
      <c r="E3596" s="25">
        <f>_xlfn.XLOOKUP($C3596,ExpensesTbl[Key],ExpensesTbl[Total Operating Expenses])</f>
        <v>4217.4500000000007</v>
      </c>
      <c r="F3596" s="25">
        <f t="shared" si="148"/>
        <v>-955.46130000000085</v>
      </c>
      <c r="G3596" s="23" t="str">
        <f>_xlfn.XLOOKUP($A3596,PropertiesTbl[Property ID],PropertiesTbl[Property Name])</f>
        <v>Trailside Cottage</v>
      </c>
    </row>
    <row r="3597" spans="1:7" x14ac:dyDescent="0.25">
      <c r="A3597" s="22" t="str">
        <f>Revenue!A3598</f>
        <v>P0300</v>
      </c>
      <c r="B3597" s="22" t="str">
        <f>Revenue!B3598</f>
        <v>Sep</v>
      </c>
      <c r="C3597" s="23" t="str">
        <f t="shared" si="147"/>
        <v>P0300|Sep</v>
      </c>
      <c r="D3597" s="24">
        <f>Revenue!J3598</f>
        <v>1968.172</v>
      </c>
      <c r="E3597" s="25">
        <f>_xlfn.XLOOKUP($C3597,ExpensesTbl[Key],ExpensesTbl[Total Operating Expenses])</f>
        <v>2744.69</v>
      </c>
      <c r="F3597" s="25">
        <f t="shared" si="148"/>
        <v>-776.51800000000003</v>
      </c>
      <c r="G3597" s="23" t="str">
        <f>_xlfn.XLOOKUP($A3597,PropertiesTbl[Property ID],PropertiesTbl[Property Name])</f>
        <v>Trailside Cottage</v>
      </c>
    </row>
    <row r="3598" spans="1:7" x14ac:dyDescent="0.25">
      <c r="A3598" s="22" t="str">
        <f>Revenue!A3599</f>
        <v>P0300</v>
      </c>
      <c r="B3598" s="22" t="str">
        <f>Revenue!B3599</f>
        <v>Oct</v>
      </c>
      <c r="C3598" s="23" t="str">
        <f t="shared" si="147"/>
        <v>P0300|Oct</v>
      </c>
      <c r="D3598" s="24">
        <f>Revenue!J3599</f>
        <v>2031.1072000000001</v>
      </c>
      <c r="E3598" s="25">
        <f>_xlfn.XLOOKUP($C3598,ExpensesTbl[Key],ExpensesTbl[Total Operating Expenses])</f>
        <v>2768.1800000000003</v>
      </c>
      <c r="F3598" s="25">
        <f t="shared" si="148"/>
        <v>-737.07280000000014</v>
      </c>
      <c r="G3598" s="23" t="str">
        <f>_xlfn.XLOOKUP($A3598,PropertiesTbl[Property ID],PropertiesTbl[Property Name])</f>
        <v>Trailside Cottage</v>
      </c>
    </row>
    <row r="3599" spans="1:7" x14ac:dyDescent="0.25">
      <c r="A3599" s="22" t="str">
        <f>Revenue!A3600</f>
        <v>P0300</v>
      </c>
      <c r="B3599" s="22" t="str">
        <f>Revenue!B3600</f>
        <v>Nov</v>
      </c>
      <c r="C3599" s="23" t="str">
        <f t="shared" si="147"/>
        <v>P0300|Nov</v>
      </c>
      <c r="D3599" s="24">
        <f>Revenue!J3600</f>
        <v>1970.9186999999999</v>
      </c>
      <c r="E3599" s="25">
        <f>_xlfn.XLOOKUP($C3599,ExpensesTbl[Key],ExpensesTbl[Total Operating Expenses])</f>
        <v>2713.4700000000003</v>
      </c>
      <c r="F3599" s="25">
        <f t="shared" si="148"/>
        <v>-742.55130000000031</v>
      </c>
      <c r="G3599" s="23" t="str">
        <f>_xlfn.XLOOKUP($A3599,PropertiesTbl[Property ID],PropertiesTbl[Property Name])</f>
        <v>Trailside Cottage</v>
      </c>
    </row>
    <row r="3600" spans="1:7" x14ac:dyDescent="0.25">
      <c r="A3600" s="22" t="str">
        <f>Revenue!A3601</f>
        <v>P0300</v>
      </c>
      <c r="B3600" s="22" t="str">
        <f>Revenue!B3601</f>
        <v>Dec</v>
      </c>
      <c r="C3600" s="23" t="str">
        <f t="shared" si="147"/>
        <v>P0300|Dec</v>
      </c>
      <c r="D3600" s="24">
        <f>Revenue!J3601</f>
        <v>6328.7939999999999</v>
      </c>
      <c r="E3600" s="25">
        <f>_xlfn.XLOOKUP($C3600,ExpensesTbl[Key],ExpensesTbl[Total Operating Expenses])</f>
        <v>3166.34</v>
      </c>
      <c r="F3600" s="25">
        <f t="shared" si="148"/>
        <v>3162.4539999999997</v>
      </c>
      <c r="G3600" s="23" t="str">
        <f>_xlfn.XLOOKUP($A3600,PropertiesTbl[Property ID],PropertiesTbl[Property Name])</f>
        <v>Trailside Cottage</v>
      </c>
    </row>
    <row r="3601" spans="1:7" x14ac:dyDescent="0.25">
      <c r="A3601" s="22" t="str">
        <f>Revenue!A3602</f>
        <v>P0300</v>
      </c>
      <c r="B3601" s="22" t="str">
        <f>Revenue!B3602</f>
        <v>Jan</v>
      </c>
      <c r="C3601" s="23" t="str">
        <f t="shared" si="147"/>
        <v>P0300|Jan</v>
      </c>
      <c r="D3601" s="24">
        <f>Revenue!J3602</f>
        <v>5746.6194000000005</v>
      </c>
      <c r="E3601" s="25">
        <f>_xlfn.XLOOKUP($C3601,ExpensesTbl[Key],ExpensesTbl[Total Operating Expenses])</f>
        <v>3139.04</v>
      </c>
      <c r="F3601" s="25">
        <f t="shared" si="148"/>
        <v>2607.5794000000005</v>
      </c>
      <c r="G3601" s="23" t="str">
        <f>_xlfn.XLOOKUP($A3601,PropertiesTbl[Property ID],PropertiesTbl[Property Name])</f>
        <v>Trailside Cottage</v>
      </c>
    </row>
    <row r="3602" spans="1:7" x14ac:dyDescent="0.25">
      <c r="A3602" s="22" t="str">
        <f>Revenue!A3603</f>
        <v>P0300</v>
      </c>
      <c r="B3602" s="22" t="str">
        <f>Revenue!B3603</f>
        <v>Feb</v>
      </c>
      <c r="C3602" s="23" t="str">
        <f t="shared" si="147"/>
        <v>P0300|Feb</v>
      </c>
      <c r="D3602" s="24">
        <f>Revenue!J3603</f>
        <v>5028.332800000001</v>
      </c>
      <c r="E3602" s="25">
        <f>_xlfn.XLOOKUP($C3602,ExpensesTbl[Key],ExpensesTbl[Total Operating Expenses])</f>
        <v>3031.08</v>
      </c>
      <c r="F3602" s="25">
        <f t="shared" si="148"/>
        <v>1997.2528000000011</v>
      </c>
      <c r="G3602" s="23" t="str">
        <f>_xlfn.XLOOKUP($A3602,PropertiesTbl[Property ID],PropertiesTbl[Property Name])</f>
        <v>Trailside Cottage</v>
      </c>
    </row>
    <row r="3603" spans="1:7" x14ac:dyDescent="0.25">
      <c r="A3603" s="22" t="str">
        <f>Revenue!A3604</f>
        <v>P0300</v>
      </c>
      <c r="B3603" s="22" t="str">
        <f>Revenue!B3604</f>
        <v>Mar</v>
      </c>
      <c r="C3603" s="23" t="str">
        <f t="shared" si="147"/>
        <v>P0300|Mar</v>
      </c>
      <c r="D3603" s="24">
        <f>Revenue!J3604</f>
        <v>3881.5195999999996</v>
      </c>
      <c r="E3603" s="25">
        <f>_xlfn.XLOOKUP($C3603,ExpensesTbl[Key],ExpensesTbl[Total Operating Expenses])</f>
        <v>2878.4100000000003</v>
      </c>
      <c r="F3603" s="25">
        <f t="shared" si="148"/>
        <v>1003.1095999999993</v>
      </c>
      <c r="G3603" s="23" t="str">
        <f>_xlfn.XLOOKUP($A3603,PropertiesTbl[Property ID],PropertiesTbl[Property Name])</f>
        <v>Trailside Cottage</v>
      </c>
    </row>
    <row r="3610" spans="1:7" x14ac:dyDescent="0.25">
      <c r="A3610" s="36" t="s">
        <v>711</v>
      </c>
      <c r="B3610" t="s">
        <v>713</v>
      </c>
      <c r="C3610" t="s">
        <v>714</v>
      </c>
      <c r="D3610" t="s">
        <v>715</v>
      </c>
    </row>
    <row r="3611" spans="1:7" x14ac:dyDescent="0.25">
      <c r="A3611" s="37" t="s">
        <v>35</v>
      </c>
      <c r="B3611" s="26">
        <v>1348860.5300999999</v>
      </c>
      <c r="C3611" s="26">
        <v>758957.13999999978</v>
      </c>
      <c r="D3611" s="26">
        <v>589903.39009999996</v>
      </c>
    </row>
    <row r="3612" spans="1:7" x14ac:dyDescent="0.25">
      <c r="A3612" s="37" t="s">
        <v>36</v>
      </c>
      <c r="B3612" s="26">
        <v>1095138.5429999998</v>
      </c>
      <c r="C3612" s="26">
        <v>732070.66999999981</v>
      </c>
      <c r="D3612" s="26">
        <v>363067.87300000025</v>
      </c>
    </row>
    <row r="3613" spans="1:7" x14ac:dyDescent="0.25">
      <c r="A3613" s="37" t="s">
        <v>37</v>
      </c>
      <c r="B3613" s="26">
        <v>930448.52820000041</v>
      </c>
      <c r="C3613" s="26">
        <v>710039.39</v>
      </c>
      <c r="D3613" s="26">
        <v>220409.13819999996</v>
      </c>
    </row>
    <row r="3614" spans="1:7" x14ac:dyDescent="0.25">
      <c r="A3614" s="37" t="s">
        <v>24</v>
      </c>
      <c r="B3614" s="26">
        <v>353570.33840000007</v>
      </c>
      <c r="C3614" s="26">
        <v>616510.29999999981</v>
      </c>
      <c r="D3614" s="26">
        <v>-262939.96160000004</v>
      </c>
    </row>
    <row r="3615" spans="1:7" x14ac:dyDescent="0.25">
      <c r="A3615" s="37" t="s">
        <v>26</v>
      </c>
      <c r="B3615" s="26">
        <v>420962.69679999986</v>
      </c>
      <c r="C3615" s="26">
        <v>714459.63999999966</v>
      </c>
      <c r="D3615" s="26">
        <v>-293496.9432000001</v>
      </c>
    </row>
    <row r="3616" spans="1:7" x14ac:dyDescent="0.25">
      <c r="A3616" s="37" t="s">
        <v>28</v>
      </c>
      <c r="B3616" s="26">
        <v>483101.64269999985</v>
      </c>
      <c r="C3616" s="26">
        <v>748742.62000000011</v>
      </c>
      <c r="D3616" s="26">
        <v>-265640.97730000003</v>
      </c>
    </row>
    <row r="3617" spans="1:4" x14ac:dyDescent="0.25">
      <c r="A3617" s="37" t="s">
        <v>29</v>
      </c>
      <c r="B3617" s="26">
        <v>713584.25530000066</v>
      </c>
      <c r="C3617" s="26">
        <v>1022289.6799999991</v>
      </c>
      <c r="D3617" s="26">
        <v>-308705.42470000003</v>
      </c>
    </row>
    <row r="3618" spans="1:4" x14ac:dyDescent="0.25">
      <c r="A3618" s="37" t="s">
        <v>30</v>
      </c>
      <c r="B3618" s="26">
        <v>666801.12999999919</v>
      </c>
      <c r="C3618" s="26">
        <v>986222.40999999992</v>
      </c>
      <c r="D3618" s="26">
        <v>-319421.28000000032</v>
      </c>
    </row>
    <row r="3619" spans="1:4" x14ac:dyDescent="0.25">
      <c r="A3619" s="37" t="s">
        <v>31</v>
      </c>
      <c r="B3619" s="26">
        <v>443225.46240000008</v>
      </c>
      <c r="C3619" s="26">
        <v>677795.41</v>
      </c>
      <c r="D3619" s="26">
        <v>-234569.94759999981</v>
      </c>
    </row>
    <row r="3620" spans="1:4" x14ac:dyDescent="0.25">
      <c r="A3620" s="37" t="s">
        <v>32</v>
      </c>
      <c r="B3620" s="26">
        <v>402944.5996999999</v>
      </c>
      <c r="C3620" s="26">
        <v>655864.49000000011</v>
      </c>
      <c r="D3620" s="26">
        <v>-252919.89029999997</v>
      </c>
    </row>
    <row r="3621" spans="1:4" x14ac:dyDescent="0.25">
      <c r="A3621" s="37" t="s">
        <v>33</v>
      </c>
      <c r="B3621" s="26">
        <v>425360.0605000002</v>
      </c>
      <c r="C3621" s="26">
        <v>643123.22</v>
      </c>
      <c r="D3621" s="26">
        <v>-217763.15950000007</v>
      </c>
    </row>
    <row r="3622" spans="1:4" x14ac:dyDescent="0.25">
      <c r="A3622" s="37" t="s">
        <v>34</v>
      </c>
      <c r="B3622" s="26">
        <v>1566001.6943999995</v>
      </c>
      <c r="C3622" s="26">
        <v>773933.45000000077</v>
      </c>
      <c r="D3622" s="26">
        <v>792068.24439999973</v>
      </c>
    </row>
    <row r="3623" spans="1:4" x14ac:dyDescent="0.25">
      <c r="A3623" s="37" t="s">
        <v>712</v>
      </c>
      <c r="B3623" s="26">
        <v>8849999.4814999998</v>
      </c>
      <c r="C3623" s="26">
        <v>9040008.4199999999</v>
      </c>
      <c r="D3623" s="26">
        <v>-190008.9385000004</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zoomScaleNormal="100" workbookViewId="0">
      <pane ySplit="3" topLeftCell="A15" activePane="bottomLeft" state="frozen"/>
      <selection pane="bottomLeft" activeCell="D47" sqref="D47"/>
    </sheetView>
  </sheetViews>
  <sheetFormatPr defaultColWidth="8.7109375" defaultRowHeight="15" x14ac:dyDescent="0.25"/>
  <cols>
    <col min="1" max="1" width="12" customWidth="1"/>
    <col min="2" max="2" width="22" customWidth="1"/>
    <col min="3" max="4" width="24" customWidth="1"/>
    <col min="5" max="5" width="22" customWidth="1"/>
    <col min="6" max="6" width="26" customWidth="1"/>
    <col min="7" max="7" width="15" customWidth="1"/>
    <col min="8" max="8" width="16" customWidth="1"/>
  </cols>
  <sheetData>
    <row r="1" spans="1:8" ht="17.25" customHeight="1" x14ac:dyDescent="0.25">
      <c r="A1" s="56" t="s">
        <v>0</v>
      </c>
      <c r="B1" s="56"/>
      <c r="C1" s="56"/>
      <c r="D1" s="56"/>
      <c r="E1" s="56"/>
      <c r="F1" s="56"/>
      <c r="G1" s="56"/>
      <c r="H1" s="56"/>
    </row>
    <row r="2" spans="1:8" ht="15" customHeight="1" x14ac:dyDescent="0.25">
      <c r="A2" s="57" t="s">
        <v>1</v>
      </c>
      <c r="B2" s="57"/>
      <c r="C2" s="57"/>
      <c r="D2" s="57"/>
      <c r="E2" s="57"/>
      <c r="F2" s="57"/>
      <c r="G2" s="57"/>
      <c r="H2" s="57"/>
    </row>
    <row r="4" spans="1:8" ht="15" customHeight="1" x14ac:dyDescent="0.25">
      <c r="A4" t="s">
        <v>2</v>
      </c>
      <c r="B4" s="2">
        <v>0.03</v>
      </c>
    </row>
    <row r="6" spans="1:8" ht="15" customHeight="1" x14ac:dyDescent="0.25">
      <c r="A6" s="3" t="s">
        <v>3</v>
      </c>
    </row>
    <row r="7" spans="1:8" ht="27.75" customHeight="1" x14ac:dyDescent="0.25">
      <c r="A7" s="4" t="s">
        <v>4</v>
      </c>
      <c r="B7" s="4" t="s">
        <v>5</v>
      </c>
      <c r="C7" s="4" t="s">
        <v>6</v>
      </c>
    </row>
    <row r="8" spans="1:8" ht="15" customHeight="1" x14ac:dyDescent="0.25">
      <c r="A8" s="5">
        <v>1</v>
      </c>
      <c r="B8" s="6">
        <v>95</v>
      </c>
      <c r="C8" s="6">
        <v>70</v>
      </c>
    </row>
    <row r="9" spans="1:8" ht="15" customHeight="1" x14ac:dyDescent="0.25">
      <c r="A9" s="5">
        <v>2</v>
      </c>
      <c r="B9" s="6">
        <v>120</v>
      </c>
      <c r="C9" s="6">
        <v>88</v>
      </c>
    </row>
    <row r="10" spans="1:8" ht="15" customHeight="1" x14ac:dyDescent="0.25">
      <c r="A10" s="5">
        <v>3</v>
      </c>
      <c r="B10" s="6">
        <v>150</v>
      </c>
      <c r="C10" s="6">
        <v>108</v>
      </c>
    </row>
    <row r="11" spans="1:8" ht="15" customHeight="1" x14ac:dyDescent="0.25">
      <c r="A11" s="5">
        <v>4</v>
      </c>
      <c r="B11" s="6">
        <v>185</v>
      </c>
      <c r="C11" s="6">
        <v>132</v>
      </c>
    </row>
    <row r="12" spans="1:8" ht="15" customHeight="1" x14ac:dyDescent="0.25">
      <c r="A12" s="5">
        <v>5</v>
      </c>
      <c r="B12" s="6">
        <v>225</v>
      </c>
      <c r="C12" s="6">
        <v>158</v>
      </c>
    </row>
    <row r="13" spans="1:8" ht="15" customHeight="1" x14ac:dyDescent="0.25">
      <c r="A13" s="5">
        <v>6</v>
      </c>
      <c r="B13" s="6">
        <v>270</v>
      </c>
      <c r="C13" s="6">
        <v>188</v>
      </c>
    </row>
    <row r="15" spans="1:8" ht="15" customHeight="1" x14ac:dyDescent="0.25">
      <c r="A15" s="3" t="s">
        <v>7</v>
      </c>
    </row>
    <row r="16" spans="1:8" ht="41.25" customHeight="1" x14ac:dyDescent="0.25">
      <c r="A16" s="4" t="s">
        <v>4</v>
      </c>
      <c r="B16" s="4" t="s">
        <v>8</v>
      </c>
      <c r="C16" s="4" t="s">
        <v>9</v>
      </c>
      <c r="D16" s="4" t="s">
        <v>10</v>
      </c>
      <c r="E16" s="4" t="s">
        <v>11</v>
      </c>
    </row>
    <row r="17" spans="1:8" ht="15" customHeight="1" x14ac:dyDescent="0.25">
      <c r="A17" s="5">
        <v>1</v>
      </c>
      <c r="B17" s="6">
        <v>1476.02</v>
      </c>
      <c r="C17" s="6">
        <v>215.73</v>
      </c>
      <c r="D17" s="6">
        <v>170.31</v>
      </c>
      <c r="E17" s="6">
        <v>90</v>
      </c>
    </row>
    <row r="18" spans="1:8" ht="15" customHeight="1" x14ac:dyDescent="0.25">
      <c r="A18" s="5">
        <v>2</v>
      </c>
      <c r="B18" s="6">
        <v>2043.72</v>
      </c>
      <c r="C18" s="6">
        <v>295.2</v>
      </c>
      <c r="D18" s="6">
        <v>170.31</v>
      </c>
      <c r="E18" s="6">
        <v>110</v>
      </c>
    </row>
    <row r="19" spans="1:8" ht="15" customHeight="1" x14ac:dyDescent="0.25">
      <c r="A19" s="5">
        <v>3</v>
      </c>
      <c r="B19" s="6">
        <v>2668.19</v>
      </c>
      <c r="C19" s="6">
        <v>386.04</v>
      </c>
      <c r="D19" s="6">
        <v>170.31</v>
      </c>
      <c r="E19" s="6">
        <v>135</v>
      </c>
    </row>
    <row r="20" spans="1:8" ht="15" customHeight="1" x14ac:dyDescent="0.25">
      <c r="A20" s="5">
        <v>4</v>
      </c>
      <c r="B20" s="6">
        <v>3406.2</v>
      </c>
      <c r="C20" s="6">
        <v>488.22</v>
      </c>
      <c r="D20" s="6">
        <v>170.31</v>
      </c>
      <c r="E20" s="6">
        <v>165</v>
      </c>
    </row>
    <row r="21" spans="1:8" ht="15" customHeight="1" x14ac:dyDescent="0.25">
      <c r="A21" s="5">
        <v>5</v>
      </c>
      <c r="B21" s="6">
        <v>4257.75</v>
      </c>
      <c r="C21" s="6">
        <v>613.12</v>
      </c>
      <c r="D21" s="6">
        <v>170.31</v>
      </c>
      <c r="E21" s="6">
        <v>200</v>
      </c>
    </row>
    <row r="22" spans="1:8" ht="15" customHeight="1" x14ac:dyDescent="0.25">
      <c r="A22" s="5">
        <v>6</v>
      </c>
      <c r="B22" s="6">
        <v>5109.3</v>
      </c>
      <c r="C22" s="6">
        <v>749.36</v>
      </c>
      <c r="D22" s="6">
        <v>170.31</v>
      </c>
      <c r="E22" s="6">
        <v>235</v>
      </c>
    </row>
    <row r="24" spans="1:8" ht="15" customHeight="1" x14ac:dyDescent="0.25">
      <c r="A24" s="1" t="s">
        <v>12</v>
      </c>
    </row>
    <row r="25" spans="1:8" ht="15" customHeight="1" x14ac:dyDescent="0.25">
      <c r="A25" s="1" t="s">
        <v>13</v>
      </c>
    </row>
    <row r="26" spans="1:8" ht="15" customHeight="1" x14ac:dyDescent="0.25">
      <c r="A26" s="1" t="s">
        <v>14</v>
      </c>
    </row>
    <row r="28" spans="1:8" ht="15" customHeight="1" x14ac:dyDescent="0.25">
      <c r="A28" s="3" t="s">
        <v>15</v>
      </c>
    </row>
    <row r="29" spans="1:8" ht="27.75" customHeight="1" x14ac:dyDescent="0.25">
      <c r="A29" s="4" t="s">
        <v>16</v>
      </c>
      <c r="B29" s="4" t="s">
        <v>17</v>
      </c>
      <c r="C29" s="4" t="s">
        <v>18</v>
      </c>
      <c r="D29" s="4" t="s">
        <v>19</v>
      </c>
      <c r="E29" s="4" t="s">
        <v>20</v>
      </c>
      <c r="F29" s="4" t="s">
        <v>21</v>
      </c>
      <c r="G29" s="4" t="s">
        <v>22</v>
      </c>
      <c r="H29" s="4" t="s">
        <v>23</v>
      </c>
    </row>
    <row r="30" spans="1:8" ht="15" customHeight="1" x14ac:dyDescent="0.25">
      <c r="A30" s="5">
        <v>1</v>
      </c>
      <c r="B30" s="5" t="s">
        <v>24</v>
      </c>
      <c r="C30" s="5">
        <v>30</v>
      </c>
      <c r="D30" s="2">
        <v>0.35</v>
      </c>
      <c r="E30" s="7">
        <v>0.8</v>
      </c>
      <c r="F30" s="8">
        <v>3.3</v>
      </c>
      <c r="G30" s="7">
        <v>1</v>
      </c>
      <c r="H30" s="5" t="s">
        <v>25</v>
      </c>
    </row>
    <row r="31" spans="1:8" ht="15" customHeight="1" x14ac:dyDescent="0.25">
      <c r="A31" s="5">
        <v>2</v>
      </c>
      <c r="B31" s="5" t="s">
        <v>26</v>
      </c>
      <c r="C31" s="5">
        <v>31</v>
      </c>
      <c r="D31" s="2">
        <v>0.4</v>
      </c>
      <c r="E31" s="7">
        <v>0.85</v>
      </c>
      <c r="F31" s="8">
        <v>3.4</v>
      </c>
      <c r="G31" s="7">
        <v>0.9</v>
      </c>
      <c r="H31" s="5" t="s">
        <v>27</v>
      </c>
    </row>
    <row r="32" spans="1:8" ht="15" customHeight="1" x14ac:dyDescent="0.25">
      <c r="A32" s="5">
        <v>3</v>
      </c>
      <c r="B32" s="5" t="s">
        <v>28</v>
      </c>
      <c r="C32" s="5">
        <v>30</v>
      </c>
      <c r="D32" s="2">
        <v>0.48</v>
      </c>
      <c r="E32" s="7">
        <v>0.88</v>
      </c>
      <c r="F32" s="8">
        <v>3.8</v>
      </c>
      <c r="G32" s="7">
        <v>0.75</v>
      </c>
      <c r="H32" s="5" t="s">
        <v>25</v>
      </c>
    </row>
    <row r="33" spans="1:8" ht="15" customHeight="1" x14ac:dyDescent="0.25">
      <c r="A33" s="5">
        <v>4</v>
      </c>
      <c r="B33" s="5" t="s">
        <v>29</v>
      </c>
      <c r="C33" s="5">
        <v>31</v>
      </c>
      <c r="D33" s="2">
        <v>0.62</v>
      </c>
      <c r="E33" s="7">
        <v>1</v>
      </c>
      <c r="F33" s="8">
        <v>4.0999999999999996</v>
      </c>
      <c r="G33" s="7">
        <v>0.7</v>
      </c>
      <c r="H33" s="5" t="s">
        <v>27</v>
      </c>
    </row>
    <row r="34" spans="1:8" ht="15" customHeight="1" x14ac:dyDescent="0.25">
      <c r="A34" s="5">
        <v>5</v>
      </c>
      <c r="B34" s="5" t="s">
        <v>30</v>
      </c>
      <c r="C34" s="5">
        <v>31</v>
      </c>
      <c r="D34" s="2">
        <v>0.6</v>
      </c>
      <c r="E34" s="7">
        <v>0.98</v>
      </c>
      <c r="F34" s="8">
        <v>4.0999999999999996</v>
      </c>
      <c r="G34" s="7">
        <v>0.7</v>
      </c>
      <c r="H34" s="5" t="s">
        <v>25</v>
      </c>
    </row>
    <row r="35" spans="1:8" ht="15" customHeight="1" x14ac:dyDescent="0.25">
      <c r="A35" s="5">
        <v>6</v>
      </c>
      <c r="B35" s="5" t="s">
        <v>31</v>
      </c>
      <c r="C35" s="5">
        <v>30</v>
      </c>
      <c r="D35" s="2">
        <v>0.42</v>
      </c>
      <c r="E35" s="7">
        <v>0.9</v>
      </c>
      <c r="F35" s="8">
        <v>3.5</v>
      </c>
      <c r="G35" s="7">
        <v>0.8</v>
      </c>
      <c r="H35" s="5" t="s">
        <v>27</v>
      </c>
    </row>
    <row r="36" spans="1:8" ht="15" customHeight="1" x14ac:dyDescent="0.25">
      <c r="A36" s="5">
        <v>7</v>
      </c>
      <c r="B36" s="5" t="s">
        <v>32</v>
      </c>
      <c r="C36" s="5">
        <v>31</v>
      </c>
      <c r="D36" s="2">
        <v>0.38</v>
      </c>
      <c r="E36" s="7">
        <v>0.85</v>
      </c>
      <c r="F36" s="8">
        <v>3.2</v>
      </c>
      <c r="G36" s="7">
        <v>0.95</v>
      </c>
      <c r="H36" s="5" t="s">
        <v>25</v>
      </c>
    </row>
    <row r="37" spans="1:8" ht="15" customHeight="1" x14ac:dyDescent="0.25">
      <c r="A37" s="5">
        <v>8</v>
      </c>
      <c r="B37" s="5" t="s">
        <v>33</v>
      </c>
      <c r="C37" s="5">
        <v>30</v>
      </c>
      <c r="D37" s="2">
        <v>0.4</v>
      </c>
      <c r="E37" s="7">
        <v>0.88</v>
      </c>
      <c r="F37" s="8">
        <v>2.9</v>
      </c>
      <c r="G37" s="7">
        <v>1.1499999999999999</v>
      </c>
      <c r="H37" s="5" t="s">
        <v>27</v>
      </c>
    </row>
    <row r="38" spans="1:8" ht="15" customHeight="1" x14ac:dyDescent="0.25">
      <c r="A38" s="9">
        <v>9</v>
      </c>
      <c r="B38" s="9" t="s">
        <v>34</v>
      </c>
      <c r="C38" s="9">
        <v>31</v>
      </c>
      <c r="D38" s="10">
        <v>0.9</v>
      </c>
      <c r="E38" s="11">
        <v>1.6</v>
      </c>
      <c r="F38" s="12">
        <v>2.5</v>
      </c>
      <c r="G38" s="11">
        <v>1.4</v>
      </c>
      <c r="H38" s="9" t="s">
        <v>27</v>
      </c>
    </row>
    <row r="39" spans="1:8" ht="15" customHeight="1" x14ac:dyDescent="0.25">
      <c r="A39" s="9">
        <v>10</v>
      </c>
      <c r="B39" s="9" t="s">
        <v>35</v>
      </c>
      <c r="C39" s="9">
        <v>31</v>
      </c>
      <c r="D39" s="10">
        <v>0.82</v>
      </c>
      <c r="E39" s="11">
        <v>1.45</v>
      </c>
      <c r="F39" s="12">
        <v>2.6</v>
      </c>
      <c r="G39" s="11">
        <v>1.45</v>
      </c>
      <c r="H39" s="9" t="s">
        <v>27</v>
      </c>
    </row>
    <row r="40" spans="1:8" ht="15" customHeight="1" x14ac:dyDescent="0.25">
      <c r="A40" s="9">
        <v>11</v>
      </c>
      <c r="B40" s="9" t="s">
        <v>36</v>
      </c>
      <c r="C40" s="9">
        <v>28</v>
      </c>
      <c r="D40" s="10">
        <v>0.78</v>
      </c>
      <c r="E40" s="11">
        <v>1.35</v>
      </c>
      <c r="F40" s="12">
        <v>2.7</v>
      </c>
      <c r="G40" s="11">
        <v>1.4</v>
      </c>
      <c r="H40" s="9" t="s">
        <v>27</v>
      </c>
    </row>
    <row r="41" spans="1:8" ht="15" customHeight="1" x14ac:dyDescent="0.25">
      <c r="A41" s="9">
        <v>12</v>
      </c>
      <c r="B41" s="9" t="s">
        <v>37</v>
      </c>
      <c r="C41" s="9">
        <v>31</v>
      </c>
      <c r="D41" s="10">
        <v>0.67</v>
      </c>
      <c r="E41" s="11">
        <v>1.26</v>
      </c>
      <c r="F41" s="12">
        <v>2.9</v>
      </c>
      <c r="G41" s="11">
        <v>1.2</v>
      </c>
      <c r="H41" s="9" t="s">
        <v>27</v>
      </c>
    </row>
  </sheetData>
  <mergeCells count="2">
    <mergeCell ref="A1:H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Properties</vt:lpstr>
      <vt:lpstr>Revenue</vt:lpstr>
      <vt:lpstr>Expenses</vt:lpstr>
      <vt:lpstr>Ratings</vt:lpstr>
      <vt:lpstr>Calc</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Kevin Rudenski</cp:lastModifiedBy>
  <cp:revision>0</cp:revision>
  <dcterms:created xsi:type="dcterms:W3CDTF">2026-08-29T17:21:03Z</dcterms:created>
  <dcterms:modified xsi:type="dcterms:W3CDTF">2026-08-31T00:39:55Z</dcterms:modified>
  <dc:language>en-US</dc:language>
</cp:coreProperties>
</file>